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Veřejné zakázky OM\VZ 2025\Výstavba výjezdové základy ZZS KV Velké Meziříčí\Vysvětlení zadávací dokumentace\Vysvětlení zadávací dokumentace č.4\"/>
    </mc:Choice>
  </mc:AlternateContent>
  <bookViews>
    <workbookView xWindow="0" yWindow="0" windowWidth="23040" windowHeight="9072"/>
  </bookViews>
  <sheets>
    <sheet name="Rekapitulace stavby" sheetId="1" r:id="rId1"/>
    <sheet name="VRN - Vedlejší a ostatní ..." sheetId="2" r:id="rId2"/>
    <sheet name="01-01 - Architektonicko -..." sheetId="3" r:id="rId3"/>
    <sheet name="14-A - Zařízení pro vytáp..." sheetId="4" r:id="rId4"/>
    <sheet name="14-B - Zařízení vzduchote..." sheetId="5" r:id="rId5"/>
    <sheet name="14-C - Zařízení zdravotně..." sheetId="6" r:id="rId6"/>
    <sheet name="14-D - Zařízení silnoprou..." sheetId="7" r:id="rId7"/>
    <sheet name="14-E - Zařízení slaboprou..." sheetId="8" r:id="rId8"/>
    <sheet name="14-F - Měření a regulace ..." sheetId="9" r:id="rId9"/>
    <sheet name="14-G - PV systém (FVE)" sheetId="10" r:id="rId10"/>
    <sheet name="03-01 - Sadové úpravy" sheetId="11" r:id="rId11"/>
    <sheet name="03-02 - Výsadba stromů" sheetId="12" r:id="rId12"/>
    <sheet name="03-03 - Výsadba keřů" sheetId="13" r:id="rId13"/>
    <sheet name="IO-01-1 - Zpevněné plochy" sheetId="14" r:id="rId14"/>
    <sheet name="IO-01-2 - Oplocení" sheetId="15" r:id="rId15"/>
    <sheet name="IO-02a - Areálová splaško..." sheetId="16" r:id="rId16"/>
    <sheet name="IO-02b - Areálová dešťová..." sheetId="17" r:id="rId17"/>
    <sheet name="IO-02c - Vodovodní přípoj..." sheetId="18" r:id="rId18"/>
    <sheet name="IO-03a - Přípojaka NN" sheetId="19" r:id="rId19"/>
    <sheet name="IO-03b - Přípojka SLP - R..." sheetId="20" r:id="rId20"/>
    <sheet name="IO-03c - Areálové vedení ..." sheetId="21" r:id="rId21"/>
    <sheet name="IO-03d - Úprava sítě veře..." sheetId="22" r:id="rId22"/>
    <sheet name="IO 18 - Prodloužení SEK" sheetId="23" r:id="rId23"/>
  </sheets>
  <definedNames>
    <definedName name="_xlnm._FilterDatabase" localSheetId="2" hidden="1">'01-01 - Architektonicko -...'!$C$152:$K$4210</definedName>
    <definedName name="_xlnm._FilterDatabase" localSheetId="10" hidden="1">'03-01 - Sadové úpravy'!$C$122:$K$220</definedName>
    <definedName name="_xlnm._FilterDatabase" localSheetId="11" hidden="1">'03-02 - Výsadba stromů'!$C$123:$K$233</definedName>
    <definedName name="_xlnm._FilterDatabase" localSheetId="12" hidden="1">'03-03 - Výsadba keřů'!$C$122:$K$208</definedName>
    <definedName name="_xlnm._FilterDatabase" localSheetId="3" hidden="1">'14-A - Zařízení pro vytáp...'!$C$132:$K$517</definedName>
    <definedName name="_xlnm._FilterDatabase" localSheetId="4" hidden="1">'14-B - Zařízení vzduchote...'!$C$130:$K$597</definedName>
    <definedName name="_xlnm._FilterDatabase" localSheetId="5" hidden="1">'14-C - Zařízení zdravotně...'!$C$130:$K$627</definedName>
    <definedName name="_xlnm._FilterDatabase" localSheetId="6" hidden="1">'14-D - Zařízení silnoprou...'!$C$129:$K$478</definedName>
    <definedName name="_xlnm._FilterDatabase" localSheetId="7" hidden="1">'14-E - Zařízení slaboprou...'!$C$125:$K$236</definedName>
    <definedName name="_xlnm._FilterDatabase" localSheetId="8" hidden="1">'14-F - Měření a regulace ...'!$C$157:$K$332</definedName>
    <definedName name="_xlnm._FilterDatabase" localSheetId="9" hidden="1">'14-G - PV systém (FVE)'!$C$122:$K$190</definedName>
    <definedName name="_xlnm._FilterDatabase" localSheetId="22" hidden="1">'IO 18 - Prodloužení SEK'!$C$123:$K$226</definedName>
    <definedName name="_xlnm._FilterDatabase" localSheetId="13" hidden="1">'IO-01-1 - Zpevněné plochy'!$C$135:$K$398</definedName>
    <definedName name="_xlnm._FilterDatabase" localSheetId="14" hidden="1">'IO-01-2 - Oplocení'!$C$126:$K$200</definedName>
    <definedName name="_xlnm._FilterDatabase" localSheetId="15" hidden="1">'IO-02a - Areálová splaško...'!$C$125:$K$287</definedName>
    <definedName name="_xlnm._FilterDatabase" localSheetId="16" hidden="1">'IO-02b - Areálová dešťová...'!$C$128:$K$506</definedName>
    <definedName name="_xlnm._FilterDatabase" localSheetId="17" hidden="1">'IO-02c - Vodovodní přípoj...'!$C$126:$K$292</definedName>
    <definedName name="_xlnm._FilterDatabase" localSheetId="18" hidden="1">'IO-03a - Přípojaka NN'!$C$122:$K$234</definedName>
    <definedName name="_xlnm._FilterDatabase" localSheetId="19" hidden="1">'IO-03b - Přípojka SLP - R...'!$C$122:$K$195</definedName>
    <definedName name="_xlnm._FilterDatabase" localSheetId="20" hidden="1">'IO-03c - Areálové vedení ...'!$C$124:$K$426</definedName>
    <definedName name="_xlnm._FilterDatabase" localSheetId="21" hidden="1">'IO-03d - Úprava sítě veře...'!$C$122:$K$205</definedName>
    <definedName name="_xlnm._FilterDatabase" localSheetId="1" hidden="1">'VRN - Vedlejší a ostatní ...'!$C$120:$K$161</definedName>
    <definedName name="_xlnm.Print_Titles" localSheetId="2">'01-01 - Architektonicko -...'!$152:$152</definedName>
    <definedName name="_xlnm.Print_Titles" localSheetId="10">'03-01 - Sadové úpravy'!$122:$122</definedName>
    <definedName name="_xlnm.Print_Titles" localSheetId="11">'03-02 - Výsadba stromů'!$123:$123</definedName>
    <definedName name="_xlnm.Print_Titles" localSheetId="12">'03-03 - Výsadba keřů'!$122:$122</definedName>
    <definedName name="_xlnm.Print_Titles" localSheetId="3">'14-A - Zařízení pro vytáp...'!$132:$132</definedName>
    <definedName name="_xlnm.Print_Titles" localSheetId="4">'14-B - Zařízení vzduchote...'!$130:$130</definedName>
    <definedName name="_xlnm.Print_Titles" localSheetId="5">'14-C - Zařízení zdravotně...'!$130:$130</definedName>
    <definedName name="_xlnm.Print_Titles" localSheetId="6">'14-D - Zařízení silnoprou...'!$129:$129</definedName>
    <definedName name="_xlnm.Print_Titles" localSheetId="7">'14-E - Zařízení slaboprou...'!$125:$125</definedName>
    <definedName name="_xlnm.Print_Titles" localSheetId="8">'14-F - Měření a regulace ...'!$157:$157</definedName>
    <definedName name="_xlnm.Print_Titles" localSheetId="9">'14-G - PV systém (FVE)'!$122:$122</definedName>
    <definedName name="_xlnm.Print_Titles" localSheetId="22">'IO 18 - Prodloužení SEK'!$123:$123</definedName>
    <definedName name="_xlnm.Print_Titles" localSheetId="13">'IO-01-1 - Zpevněné plochy'!$135:$135</definedName>
    <definedName name="_xlnm.Print_Titles" localSheetId="14">'IO-01-2 - Oplocení'!$126:$126</definedName>
    <definedName name="_xlnm.Print_Titles" localSheetId="15">'IO-02a - Areálová splaško...'!$125:$125</definedName>
    <definedName name="_xlnm.Print_Titles" localSheetId="16">'IO-02b - Areálová dešťová...'!$128:$128</definedName>
    <definedName name="_xlnm.Print_Titles" localSheetId="17">'IO-02c - Vodovodní přípoj...'!$126:$126</definedName>
    <definedName name="_xlnm.Print_Titles" localSheetId="18">'IO-03a - Přípojaka NN'!$122:$122</definedName>
    <definedName name="_xlnm.Print_Titles" localSheetId="19">'IO-03b - Přípojka SLP - R...'!$122:$122</definedName>
    <definedName name="_xlnm.Print_Titles" localSheetId="20">'IO-03c - Areálové vedení ...'!$124:$124</definedName>
    <definedName name="_xlnm.Print_Titles" localSheetId="21">'IO-03d - Úprava sítě veře...'!$122:$122</definedName>
    <definedName name="_xlnm.Print_Titles" localSheetId="0">'Rekapitulace stavby'!$92:$92</definedName>
    <definedName name="_xlnm.Print_Titles" localSheetId="1">'VRN - Vedlejší a ostatní ...'!$120:$120</definedName>
    <definedName name="_xlnm.Print_Area" localSheetId="2">'01-01 - Architektonicko -...'!$C$4:$J$76,'01-01 - Architektonicko -...'!$C$82:$J$132,'01-01 - Architektonicko -...'!$C$138:$K$4210</definedName>
    <definedName name="_xlnm.Print_Area" localSheetId="10">'03-01 - Sadové úpravy'!$C$4:$J$76,'03-01 - Sadové úpravy'!$C$82:$J$102,'03-01 - Sadové úpravy'!$C$108:$K$220</definedName>
    <definedName name="_xlnm.Print_Area" localSheetId="11">'03-02 - Výsadba stromů'!$C$4:$J$76,'03-02 - Výsadba stromů'!$C$82:$J$103,'03-02 - Výsadba stromů'!$C$109:$K$233</definedName>
    <definedName name="_xlnm.Print_Area" localSheetId="12">'03-03 - Výsadba keřů'!$C$4:$J$76,'03-03 - Výsadba keřů'!$C$82:$J$102,'03-03 - Výsadba keřů'!$C$108:$K$208</definedName>
    <definedName name="_xlnm.Print_Area" localSheetId="3">'14-A - Zařízení pro vytáp...'!$C$4:$J$76,'14-A - Zařízení pro vytáp...'!$C$82:$J$112,'14-A - Zařízení pro vytáp...'!$C$118:$K$517</definedName>
    <definedName name="_xlnm.Print_Area" localSheetId="4">'14-B - Zařízení vzduchote...'!$C$4:$J$76,'14-B - Zařízení vzduchote...'!$C$82:$J$110,'14-B - Zařízení vzduchote...'!$C$116:$K$597</definedName>
    <definedName name="_xlnm.Print_Area" localSheetId="5">'14-C - Zařízení zdravotně...'!$C$4:$J$76,'14-C - Zařízení zdravotně...'!$C$82:$J$110,'14-C - Zařízení zdravotně...'!$C$116:$K$627</definedName>
    <definedName name="_xlnm.Print_Area" localSheetId="6">'14-D - Zařízení silnoprou...'!$C$4:$J$76,'14-D - Zařízení silnoprou...'!$C$82:$J$109,'14-D - Zařízení silnoprou...'!$C$115:$K$478</definedName>
    <definedName name="_xlnm.Print_Area" localSheetId="7">'14-E - Zařízení slaboprou...'!$C$4:$J$76,'14-E - Zařízení slaboprou...'!$C$82:$J$105,'14-E - Zařízení slaboprou...'!$C$111:$K$236</definedName>
    <definedName name="_xlnm.Print_Area" localSheetId="8">'14-F - Měření a regulace ...'!$C$4:$J$76,'14-F - Měření a regulace ...'!$C$82:$J$137,'14-F - Měření a regulace ...'!$C$143:$K$332</definedName>
    <definedName name="_xlnm.Print_Area" localSheetId="9">'14-G - PV systém (FVE)'!$C$4:$J$76,'14-G - PV systém (FVE)'!$C$82:$J$102,'14-G - PV systém (FVE)'!$C$108:$K$190</definedName>
    <definedName name="_xlnm.Print_Area" localSheetId="22">'IO 18 - Prodloužení SEK'!$C$4:$J$76,'IO 18 - Prodloužení SEK'!$C$82:$J$103,'IO 18 - Prodloužení SEK'!$C$109:$K$226</definedName>
    <definedName name="_xlnm.Print_Area" localSheetId="13">'IO-01-1 - Zpevněné plochy'!$C$4:$J$76,'IO-01-1 - Zpevněné plochy'!$C$82:$J$115,'IO-01-1 - Zpevněné plochy'!$C$121:$K$398</definedName>
    <definedName name="_xlnm.Print_Area" localSheetId="14">'IO-01-2 - Oplocení'!$C$4:$J$76,'IO-01-2 - Oplocení'!$C$82:$J$106,'IO-01-2 - Oplocení'!$C$112:$K$200</definedName>
    <definedName name="_xlnm.Print_Area" localSheetId="15">'IO-02a - Areálová splaško...'!$C$4:$J$76,'IO-02a - Areálová splaško...'!$C$82:$J$105,'IO-02a - Areálová splaško...'!$C$111:$K$287</definedName>
    <definedName name="_xlnm.Print_Area" localSheetId="16">'IO-02b - Areálová dešťová...'!$C$4:$J$76,'IO-02b - Areálová dešťová...'!$C$82:$J$108,'IO-02b - Areálová dešťová...'!$C$114:$K$506</definedName>
    <definedName name="_xlnm.Print_Area" localSheetId="17">'IO-02c - Vodovodní přípoj...'!$C$4:$J$76,'IO-02c - Vodovodní přípoj...'!$C$82:$J$106,'IO-02c - Vodovodní přípoj...'!$C$112:$K$292</definedName>
    <definedName name="_xlnm.Print_Area" localSheetId="18">'IO-03a - Přípojaka NN'!$C$4:$J$76,'IO-03a - Přípojaka NN'!$C$82:$J$102,'IO-03a - Přípojaka NN'!$C$108:$K$234</definedName>
    <definedName name="_xlnm.Print_Area" localSheetId="19">'IO-03b - Přípojka SLP - R...'!$C$4:$J$76,'IO-03b - Přípojka SLP - R...'!$C$82:$J$102,'IO-03b - Přípojka SLP - R...'!$C$108:$K$195</definedName>
    <definedName name="_xlnm.Print_Area" localSheetId="20">'IO-03c - Areálové vedení ...'!$C$4:$J$76,'IO-03c - Areálové vedení ...'!$C$82:$J$104,'IO-03c - Areálové vedení ...'!$C$110:$K$426</definedName>
    <definedName name="_xlnm.Print_Area" localSheetId="21">'IO-03d - Úprava sítě veře...'!$C$4:$J$76,'IO-03d - Úprava sítě veře...'!$C$82:$J$102,'IO-03d - Úprava sítě veře...'!$C$108:$K$205</definedName>
    <definedName name="_xlnm.Print_Area" localSheetId="0">'Rekapitulace stavby'!$D$4:$AO$76,'Rekapitulace stavby'!$C$82:$AQ$124</definedName>
    <definedName name="_xlnm.Print_Area" localSheetId="1">'VRN - Vedlejší a ostatní ...'!$C$4:$J$76,'VRN - Vedlejší a ostatní ...'!$C$82:$J$100,'VRN - Vedlejší a ostatní ...'!$C$106:$K$161</definedName>
  </definedNames>
  <calcPr calcId="162913"/>
</workbook>
</file>

<file path=xl/calcChain.xml><?xml version="1.0" encoding="utf-8"?>
<calcChain xmlns="http://schemas.openxmlformats.org/spreadsheetml/2006/main">
  <c r="J39" i="23" l="1"/>
  <c r="J38" i="23"/>
  <c r="AY123" i="1"/>
  <c r="J37" i="23"/>
  <c r="AX123" i="1"/>
  <c r="BI222" i="23"/>
  <c r="BH222" i="23"/>
  <c r="BG222" i="23"/>
  <c r="BF222" i="23"/>
  <c r="T222" i="23"/>
  <c r="R222" i="23"/>
  <c r="P222" i="23"/>
  <c r="BI219" i="23"/>
  <c r="BH219" i="23"/>
  <c r="BG219" i="23"/>
  <c r="BF219" i="23"/>
  <c r="T219" i="23"/>
  <c r="R219" i="23"/>
  <c r="P219" i="23"/>
  <c r="BI216" i="23"/>
  <c r="BH216" i="23"/>
  <c r="BG216" i="23"/>
  <c r="BF216" i="23"/>
  <c r="T216" i="23"/>
  <c r="R216" i="23"/>
  <c r="P216" i="23"/>
  <c r="BI211" i="23"/>
  <c r="BH211" i="23"/>
  <c r="BG211" i="23"/>
  <c r="BF211" i="23"/>
  <c r="T211" i="23"/>
  <c r="R211" i="23"/>
  <c r="P211" i="23"/>
  <c r="BI208" i="23"/>
  <c r="BH208" i="23"/>
  <c r="BG208" i="23"/>
  <c r="BF208" i="23"/>
  <c r="T208" i="23"/>
  <c r="R208" i="23"/>
  <c r="P208" i="23"/>
  <c r="BI205" i="23"/>
  <c r="BH205" i="23"/>
  <c r="BG205" i="23"/>
  <c r="BF205" i="23"/>
  <c r="T205" i="23"/>
  <c r="R205" i="23"/>
  <c r="P205" i="23"/>
  <c r="BI200" i="23"/>
  <c r="BH200" i="23"/>
  <c r="BG200" i="23"/>
  <c r="BF200" i="23"/>
  <c r="T200" i="23"/>
  <c r="R200" i="23"/>
  <c r="P200" i="23"/>
  <c r="BI198" i="23"/>
  <c r="BH198" i="23"/>
  <c r="BG198" i="23"/>
  <c r="BF198" i="23"/>
  <c r="T198" i="23"/>
  <c r="R198" i="23"/>
  <c r="P198" i="23"/>
  <c r="BI195" i="23"/>
  <c r="BH195" i="23"/>
  <c r="BG195" i="23"/>
  <c r="BF195" i="23"/>
  <c r="T195" i="23"/>
  <c r="R195" i="23"/>
  <c r="P195" i="23"/>
  <c r="BI193" i="23"/>
  <c r="BH193" i="23"/>
  <c r="BG193" i="23"/>
  <c r="BF193" i="23"/>
  <c r="T193" i="23"/>
  <c r="R193" i="23"/>
  <c r="P193" i="23"/>
  <c r="BI190" i="23"/>
  <c r="BH190" i="23"/>
  <c r="BG190" i="23"/>
  <c r="BF190" i="23"/>
  <c r="T190" i="23"/>
  <c r="R190" i="23"/>
  <c r="P190" i="23"/>
  <c r="BI186" i="23"/>
  <c r="BH186" i="23"/>
  <c r="BG186" i="23"/>
  <c r="BF186" i="23"/>
  <c r="T186" i="23"/>
  <c r="R186" i="23"/>
  <c r="P186" i="23"/>
  <c r="BI183" i="23"/>
  <c r="BH183" i="23"/>
  <c r="BG183" i="23"/>
  <c r="BF183" i="23"/>
  <c r="T183" i="23"/>
  <c r="R183" i="23"/>
  <c r="P183" i="23"/>
  <c r="BI180" i="23"/>
  <c r="BH180" i="23"/>
  <c r="BG180" i="23"/>
  <c r="BF180" i="23"/>
  <c r="T180" i="23"/>
  <c r="R180" i="23"/>
  <c r="P180" i="23"/>
  <c r="BI177" i="23"/>
  <c r="BH177" i="23"/>
  <c r="BG177" i="23"/>
  <c r="BF177" i="23"/>
  <c r="T177" i="23"/>
  <c r="R177" i="23"/>
  <c r="P177" i="23"/>
  <c r="BI174" i="23"/>
  <c r="BH174" i="23"/>
  <c r="BG174" i="23"/>
  <c r="BF174" i="23"/>
  <c r="T174" i="23"/>
  <c r="R174" i="23"/>
  <c r="P174" i="23"/>
  <c r="BI171" i="23"/>
  <c r="BH171" i="23"/>
  <c r="BG171" i="23"/>
  <c r="BF171" i="23"/>
  <c r="T171" i="23"/>
  <c r="R171" i="23"/>
  <c r="P171" i="23"/>
  <c r="BI168" i="23"/>
  <c r="BH168" i="23"/>
  <c r="BG168" i="23"/>
  <c r="BF168" i="23"/>
  <c r="T168" i="23"/>
  <c r="R168" i="23"/>
  <c r="P168" i="23"/>
  <c r="BI163" i="23"/>
  <c r="BH163" i="23"/>
  <c r="BG163" i="23"/>
  <c r="BF163" i="23"/>
  <c r="T163" i="23"/>
  <c r="R163" i="23"/>
  <c r="P163" i="23"/>
  <c r="BI155" i="23"/>
  <c r="BH155" i="23"/>
  <c r="BG155" i="23"/>
  <c r="BF155" i="23"/>
  <c r="T155" i="23"/>
  <c r="R155" i="23"/>
  <c r="P155" i="23"/>
  <c r="BI152" i="23"/>
  <c r="BH152" i="23"/>
  <c r="BG152" i="23"/>
  <c r="BF152" i="23"/>
  <c r="T152" i="23"/>
  <c r="R152" i="23"/>
  <c r="P152" i="23"/>
  <c r="BI145" i="23"/>
  <c r="BH145" i="23"/>
  <c r="BG145" i="23"/>
  <c r="BF145" i="23"/>
  <c r="T145" i="23"/>
  <c r="R145" i="23"/>
  <c r="P145" i="23"/>
  <c r="BI142" i="23"/>
  <c r="BH142" i="23"/>
  <c r="BG142" i="23"/>
  <c r="BF142" i="23"/>
  <c r="T142" i="23"/>
  <c r="R142" i="23"/>
  <c r="P142" i="23"/>
  <c r="BI139" i="23"/>
  <c r="BH139" i="23"/>
  <c r="BG139" i="23"/>
  <c r="BF139" i="23"/>
  <c r="T139" i="23"/>
  <c r="R139" i="23"/>
  <c r="P139" i="23"/>
  <c r="BI136" i="23"/>
  <c r="BH136" i="23"/>
  <c r="BG136" i="23"/>
  <c r="BF136" i="23"/>
  <c r="T136" i="23"/>
  <c r="R136" i="23"/>
  <c r="P136" i="23"/>
  <c r="BI130" i="23"/>
  <c r="BH130" i="23"/>
  <c r="BG130" i="23"/>
  <c r="BF130" i="23"/>
  <c r="T130" i="23"/>
  <c r="R130" i="23"/>
  <c r="P130" i="23"/>
  <c r="BI127" i="23"/>
  <c r="BH127" i="23"/>
  <c r="BG127" i="23"/>
  <c r="BF127" i="23"/>
  <c r="T127" i="23"/>
  <c r="R127" i="23"/>
  <c r="P127" i="23"/>
  <c r="J120" i="23"/>
  <c r="F120" i="23"/>
  <c r="F118" i="23"/>
  <c r="E116" i="23"/>
  <c r="J93" i="23"/>
  <c r="F93" i="23"/>
  <c r="F91" i="23"/>
  <c r="E89" i="23"/>
  <c r="J26" i="23"/>
  <c r="E26" i="23"/>
  <c r="J94" i="23" s="1"/>
  <c r="J25" i="23"/>
  <c r="J20" i="23"/>
  <c r="E20" i="23"/>
  <c r="F121" i="23"/>
  <c r="J19" i="23"/>
  <c r="J14" i="23"/>
  <c r="J118" i="23" s="1"/>
  <c r="E7" i="23"/>
  <c r="E112" i="23"/>
  <c r="J39" i="22"/>
  <c r="J38" i="22"/>
  <c r="AY121" i="1"/>
  <c r="J37" i="22"/>
  <c r="AX121" i="1"/>
  <c r="BI205" i="22"/>
  <c r="BH205" i="22"/>
  <c r="BG205" i="22"/>
  <c r="BF205" i="22"/>
  <c r="T205" i="22"/>
  <c r="R205" i="22"/>
  <c r="P205" i="22"/>
  <c r="BI203" i="22"/>
  <c r="BH203" i="22"/>
  <c r="BG203" i="22"/>
  <c r="BF203" i="22"/>
  <c r="T203" i="22"/>
  <c r="R203" i="22"/>
  <c r="P203" i="22"/>
  <c r="BI202" i="22"/>
  <c r="BH202" i="22"/>
  <c r="BG202" i="22"/>
  <c r="BF202" i="22"/>
  <c r="T202" i="22"/>
  <c r="R202" i="22"/>
  <c r="P202" i="22"/>
  <c r="BI201" i="22"/>
  <c r="BH201" i="22"/>
  <c r="BG201" i="22"/>
  <c r="BF201" i="22"/>
  <c r="T201" i="22"/>
  <c r="R201" i="22"/>
  <c r="P201" i="22"/>
  <c r="BI200" i="22"/>
  <c r="BH200" i="22"/>
  <c r="BG200" i="22"/>
  <c r="BF200" i="22"/>
  <c r="T200" i="22"/>
  <c r="R200" i="22"/>
  <c r="P200" i="22"/>
  <c r="BI198" i="22"/>
  <c r="BH198" i="22"/>
  <c r="BG198" i="22"/>
  <c r="BF198" i="22"/>
  <c r="T198" i="22"/>
  <c r="R198" i="22"/>
  <c r="P198" i="22"/>
  <c r="BI195" i="22"/>
  <c r="BH195" i="22"/>
  <c r="BG195" i="22"/>
  <c r="BF195" i="22"/>
  <c r="T195" i="22"/>
  <c r="R195" i="22"/>
  <c r="P195" i="22"/>
  <c r="BI192" i="22"/>
  <c r="BH192" i="22"/>
  <c r="BG192" i="22"/>
  <c r="BF192" i="22"/>
  <c r="T192" i="22"/>
  <c r="R192" i="22"/>
  <c r="P192" i="22"/>
  <c r="BI188" i="22"/>
  <c r="BH188" i="22"/>
  <c r="BG188" i="22"/>
  <c r="BF188" i="22"/>
  <c r="T188" i="22"/>
  <c r="R188" i="22"/>
  <c r="P188" i="22"/>
  <c r="BI185" i="22"/>
  <c r="BH185" i="22"/>
  <c r="BG185" i="22"/>
  <c r="BF185" i="22"/>
  <c r="T185" i="22"/>
  <c r="R185" i="22"/>
  <c r="P185" i="22"/>
  <c r="BI182" i="22"/>
  <c r="BH182" i="22"/>
  <c r="BG182" i="22"/>
  <c r="BF182" i="22"/>
  <c r="T182" i="22"/>
  <c r="R182" i="22"/>
  <c r="P182" i="22"/>
  <c r="BI177" i="22"/>
  <c r="BH177" i="22"/>
  <c r="BG177" i="22"/>
  <c r="BF177" i="22"/>
  <c r="T177" i="22"/>
  <c r="R177" i="22"/>
  <c r="P177" i="22"/>
  <c r="BI173" i="22"/>
  <c r="BH173" i="22"/>
  <c r="BG173" i="22"/>
  <c r="BF173" i="22"/>
  <c r="T173" i="22"/>
  <c r="R173" i="22"/>
  <c r="P173" i="22"/>
  <c r="BI169" i="22"/>
  <c r="BH169" i="22"/>
  <c r="BG169" i="22"/>
  <c r="BF169" i="22"/>
  <c r="T169" i="22"/>
  <c r="R169" i="22"/>
  <c r="P169" i="22"/>
  <c r="BI166" i="22"/>
  <c r="BH166" i="22"/>
  <c r="BG166" i="22"/>
  <c r="BF166" i="22"/>
  <c r="T166" i="22"/>
  <c r="R166" i="22"/>
  <c r="P166" i="22"/>
  <c r="BI162" i="22"/>
  <c r="BH162" i="22"/>
  <c r="BG162" i="22"/>
  <c r="BF162" i="22"/>
  <c r="T162" i="22"/>
  <c r="R162" i="22"/>
  <c r="P162" i="22"/>
  <c r="BI158" i="22"/>
  <c r="BH158" i="22"/>
  <c r="BG158" i="22"/>
  <c r="BF158" i="22"/>
  <c r="T158" i="22"/>
  <c r="R158" i="22"/>
  <c r="P158" i="22"/>
  <c r="BI154" i="22"/>
  <c r="BH154" i="22"/>
  <c r="BG154" i="22"/>
  <c r="BF154" i="22"/>
  <c r="T154" i="22"/>
  <c r="R154" i="22"/>
  <c r="P154" i="22"/>
  <c r="BI152" i="22"/>
  <c r="BH152" i="22"/>
  <c r="BG152" i="22"/>
  <c r="BF152" i="22"/>
  <c r="T152" i="22"/>
  <c r="R152" i="22"/>
  <c r="P152" i="22"/>
  <c r="BI150" i="22"/>
  <c r="BH150" i="22"/>
  <c r="BG150" i="22"/>
  <c r="BF150" i="22"/>
  <c r="T150" i="22"/>
  <c r="R150" i="22"/>
  <c r="P150" i="22"/>
  <c r="BI147" i="22"/>
  <c r="BH147" i="22"/>
  <c r="BG147" i="22"/>
  <c r="BF147" i="22"/>
  <c r="T147" i="22"/>
  <c r="R147" i="22"/>
  <c r="P147" i="22"/>
  <c r="BI144" i="22"/>
  <c r="BH144" i="22"/>
  <c r="BG144" i="22"/>
  <c r="BF144" i="22"/>
  <c r="T144" i="22"/>
  <c r="R144" i="22"/>
  <c r="P144" i="22"/>
  <c r="BI140" i="22"/>
  <c r="BH140" i="22"/>
  <c r="BG140" i="22"/>
  <c r="BF140" i="22"/>
  <c r="T140" i="22"/>
  <c r="R140" i="22"/>
  <c r="P140" i="22"/>
  <c r="BI138" i="22"/>
  <c r="BH138" i="22"/>
  <c r="BG138" i="22"/>
  <c r="BF138" i="22"/>
  <c r="T138" i="22"/>
  <c r="R138" i="22"/>
  <c r="P138" i="22"/>
  <c r="BI135" i="22"/>
  <c r="BH135" i="22"/>
  <c r="BG135" i="22"/>
  <c r="BF135" i="22"/>
  <c r="T135" i="22"/>
  <c r="R135" i="22"/>
  <c r="P135" i="22"/>
  <c r="BI134" i="22"/>
  <c r="BH134" i="22"/>
  <c r="BG134" i="22"/>
  <c r="BF134" i="22"/>
  <c r="T134" i="22"/>
  <c r="R134" i="22"/>
  <c r="P134" i="22"/>
  <c r="BI131" i="22"/>
  <c r="BH131" i="22"/>
  <c r="BG131" i="22"/>
  <c r="BF131" i="22"/>
  <c r="T131" i="22"/>
  <c r="R131" i="22"/>
  <c r="P131" i="22"/>
  <c r="BI129" i="22"/>
  <c r="BH129" i="22"/>
  <c r="BG129" i="22"/>
  <c r="BF129" i="22"/>
  <c r="T129" i="22"/>
  <c r="R129" i="22"/>
  <c r="P129" i="22"/>
  <c r="BI126" i="22"/>
  <c r="BH126" i="22"/>
  <c r="BG126" i="22"/>
  <c r="BF126" i="22"/>
  <c r="T126" i="22"/>
  <c r="R126" i="22"/>
  <c r="P126" i="22"/>
  <c r="J119" i="22"/>
  <c r="F119" i="22"/>
  <c r="F117" i="22"/>
  <c r="E115" i="22"/>
  <c r="J93" i="22"/>
  <c r="F93" i="22"/>
  <c r="F91" i="22"/>
  <c r="E89" i="22"/>
  <c r="J26" i="22"/>
  <c r="E26" i="22"/>
  <c r="J94" i="22"/>
  <c r="J25" i="22"/>
  <c r="J20" i="22"/>
  <c r="E20" i="22"/>
  <c r="F120" i="22" s="1"/>
  <c r="J19" i="22"/>
  <c r="J14" i="22"/>
  <c r="J117" i="22" s="1"/>
  <c r="E7" i="22"/>
  <c r="E85" i="22" s="1"/>
  <c r="J39" i="21"/>
  <c r="J38" i="21"/>
  <c r="AY120" i="1"/>
  <c r="J37" i="21"/>
  <c r="AX120" i="1"/>
  <c r="BI423" i="21"/>
  <c r="BH423" i="21"/>
  <c r="BG423" i="21"/>
  <c r="BF423" i="21"/>
  <c r="T423" i="21"/>
  <c r="R423" i="21"/>
  <c r="P423" i="21"/>
  <c r="BI419" i="21"/>
  <c r="BH419" i="21"/>
  <c r="BG419" i="21"/>
  <c r="BF419" i="21"/>
  <c r="T419" i="21"/>
  <c r="R419" i="21"/>
  <c r="P419" i="21"/>
  <c r="BI416" i="21"/>
  <c r="BH416" i="21"/>
  <c r="BG416" i="21"/>
  <c r="BF416" i="21"/>
  <c r="T416" i="21"/>
  <c r="R416" i="21"/>
  <c r="P416" i="21"/>
  <c r="BI413" i="21"/>
  <c r="BH413" i="21"/>
  <c r="BG413" i="21"/>
  <c r="BF413" i="21"/>
  <c r="T413" i="21"/>
  <c r="R413" i="21"/>
  <c r="P413" i="21"/>
  <c r="BI410" i="21"/>
  <c r="BH410" i="21"/>
  <c r="BG410" i="21"/>
  <c r="BF410" i="21"/>
  <c r="T410" i="21"/>
  <c r="R410" i="21"/>
  <c r="P410" i="21"/>
  <c r="BI400" i="21"/>
  <c r="BH400" i="21"/>
  <c r="BG400" i="21"/>
  <c r="BF400" i="21"/>
  <c r="T400" i="21"/>
  <c r="R400" i="21"/>
  <c r="P400" i="21"/>
  <c r="BI392" i="21"/>
  <c r="BH392" i="21"/>
  <c r="BG392" i="21"/>
  <c r="BF392" i="21"/>
  <c r="T392" i="21"/>
  <c r="R392" i="21"/>
  <c r="P392" i="21"/>
  <c r="BI388" i="21"/>
  <c r="BH388" i="21"/>
  <c r="BG388" i="21"/>
  <c r="BF388" i="21"/>
  <c r="T388" i="21"/>
  <c r="R388" i="21"/>
  <c r="P388" i="21"/>
  <c r="BI384" i="21"/>
  <c r="BH384" i="21"/>
  <c r="BG384" i="21"/>
  <c r="BF384" i="21"/>
  <c r="T384" i="21"/>
  <c r="R384" i="21"/>
  <c r="P384" i="21"/>
  <c r="BI381" i="21"/>
  <c r="BH381" i="21"/>
  <c r="BG381" i="21"/>
  <c r="BF381" i="21"/>
  <c r="T381" i="21"/>
  <c r="R381" i="21"/>
  <c r="P381" i="21"/>
  <c r="BI373" i="21"/>
  <c r="BH373" i="21"/>
  <c r="BG373" i="21"/>
  <c r="BF373" i="21"/>
  <c r="T373" i="21"/>
  <c r="R373" i="21"/>
  <c r="P373" i="21"/>
  <c r="BI365" i="21"/>
  <c r="BH365" i="21"/>
  <c r="BG365" i="21"/>
  <c r="BF365" i="21"/>
  <c r="T365" i="21"/>
  <c r="R365" i="21"/>
  <c r="P365" i="21"/>
  <c r="BI357" i="21"/>
  <c r="BH357" i="21"/>
  <c r="BG357" i="21"/>
  <c r="BF357" i="21"/>
  <c r="T357" i="21"/>
  <c r="R357" i="21"/>
  <c r="P357" i="21"/>
  <c r="BI351" i="21"/>
  <c r="BH351" i="21"/>
  <c r="BG351" i="21"/>
  <c r="BF351" i="21"/>
  <c r="T351" i="21"/>
  <c r="R351" i="21"/>
  <c r="P351" i="21"/>
  <c r="BI347" i="21"/>
  <c r="BH347" i="21"/>
  <c r="BG347" i="21"/>
  <c r="BF347" i="21"/>
  <c r="T347" i="21"/>
  <c r="R347" i="21"/>
  <c r="P347" i="21"/>
  <c r="BI346" i="21"/>
  <c r="BH346" i="21"/>
  <c r="BG346" i="21"/>
  <c r="BF346" i="21"/>
  <c r="T346" i="21"/>
  <c r="R346" i="21"/>
  <c r="P346" i="21"/>
  <c r="BI344" i="21"/>
  <c r="BH344" i="21"/>
  <c r="BG344" i="21"/>
  <c r="BF344" i="21"/>
  <c r="T344" i="21"/>
  <c r="R344" i="21"/>
  <c r="P344" i="21"/>
  <c r="BI342" i="21"/>
  <c r="BH342" i="21"/>
  <c r="BG342" i="21"/>
  <c r="BF342" i="21"/>
  <c r="T342" i="21"/>
  <c r="R342" i="21"/>
  <c r="P342" i="21"/>
  <c r="BI341" i="21"/>
  <c r="BH341" i="21"/>
  <c r="BG341" i="21"/>
  <c r="BF341" i="21"/>
  <c r="T341" i="21"/>
  <c r="R341" i="21"/>
  <c r="P341" i="21"/>
  <c r="BI340" i="21"/>
  <c r="BH340" i="21"/>
  <c r="BG340" i="21"/>
  <c r="BF340" i="21"/>
  <c r="T340" i="21"/>
  <c r="R340" i="21"/>
  <c r="P340" i="21"/>
  <c r="BI337" i="21"/>
  <c r="BH337" i="21"/>
  <c r="BG337" i="21"/>
  <c r="BF337" i="21"/>
  <c r="T337" i="21"/>
  <c r="R337" i="21"/>
  <c r="P337" i="21"/>
  <c r="BI335" i="21"/>
  <c r="BH335" i="21"/>
  <c r="BG335" i="21"/>
  <c r="BF335" i="21"/>
  <c r="T335" i="21"/>
  <c r="R335" i="21"/>
  <c r="P335" i="21"/>
  <c r="BI334" i="21"/>
  <c r="BH334" i="21"/>
  <c r="BG334" i="21"/>
  <c r="BF334" i="21"/>
  <c r="T334" i="21"/>
  <c r="R334" i="21"/>
  <c r="P334" i="21"/>
  <c r="BI333" i="21"/>
  <c r="BH333" i="21"/>
  <c r="BG333" i="21"/>
  <c r="BF333" i="21"/>
  <c r="T333" i="21"/>
  <c r="R333" i="21"/>
  <c r="P333" i="21"/>
  <c r="BI330" i="21"/>
  <c r="BH330" i="21"/>
  <c r="BG330" i="21"/>
  <c r="BF330" i="21"/>
  <c r="T330" i="21"/>
  <c r="R330" i="21"/>
  <c r="P330" i="21"/>
  <c r="BI327" i="21"/>
  <c r="BH327" i="21"/>
  <c r="BG327" i="21"/>
  <c r="BF327" i="21"/>
  <c r="T327" i="21"/>
  <c r="R327" i="21"/>
  <c r="P327" i="21"/>
  <c r="BI324" i="21"/>
  <c r="BH324" i="21"/>
  <c r="BG324" i="21"/>
  <c r="BF324" i="21"/>
  <c r="T324" i="21"/>
  <c r="R324" i="21"/>
  <c r="P324" i="21"/>
  <c r="BI321" i="21"/>
  <c r="BH321" i="21"/>
  <c r="BG321" i="21"/>
  <c r="BF321" i="21"/>
  <c r="T321" i="21"/>
  <c r="R321" i="21"/>
  <c r="P321" i="21"/>
  <c r="BI318" i="21"/>
  <c r="BH318" i="21"/>
  <c r="BG318" i="21"/>
  <c r="BF318" i="21"/>
  <c r="T318" i="21"/>
  <c r="R318" i="21"/>
  <c r="P318" i="21"/>
  <c r="BI317" i="21"/>
  <c r="BH317" i="21"/>
  <c r="BG317" i="21"/>
  <c r="BF317" i="21"/>
  <c r="T317" i="21"/>
  <c r="R317" i="21"/>
  <c r="P317" i="21"/>
  <c r="BI314" i="21"/>
  <c r="BH314" i="21"/>
  <c r="BG314" i="21"/>
  <c r="BF314" i="21"/>
  <c r="T314" i="21"/>
  <c r="R314" i="21"/>
  <c r="P314" i="21"/>
  <c r="BI311" i="21"/>
  <c r="BH311" i="21"/>
  <c r="BG311" i="21"/>
  <c r="BF311" i="21"/>
  <c r="T311" i="21"/>
  <c r="R311" i="21"/>
  <c r="P311" i="21"/>
  <c r="BI308" i="21"/>
  <c r="BH308" i="21"/>
  <c r="BG308" i="21"/>
  <c r="BF308" i="21"/>
  <c r="T308" i="21"/>
  <c r="R308" i="21"/>
  <c r="P308" i="21"/>
  <c r="BI305" i="21"/>
  <c r="BH305" i="21"/>
  <c r="BG305" i="21"/>
  <c r="BF305" i="21"/>
  <c r="T305" i="21"/>
  <c r="R305" i="21"/>
  <c r="P305" i="21"/>
  <c r="BI304" i="21"/>
  <c r="BH304" i="21"/>
  <c r="BG304" i="21"/>
  <c r="BF304" i="21"/>
  <c r="T304" i="21"/>
  <c r="R304" i="21"/>
  <c r="P304" i="21"/>
  <c r="BI301" i="21"/>
  <c r="BH301" i="21"/>
  <c r="BG301" i="21"/>
  <c r="BF301" i="21"/>
  <c r="T301" i="21"/>
  <c r="R301" i="21"/>
  <c r="P301" i="21"/>
  <c r="BI298" i="21"/>
  <c r="BH298" i="21"/>
  <c r="BG298" i="21"/>
  <c r="BF298" i="21"/>
  <c r="T298" i="21"/>
  <c r="R298" i="21"/>
  <c r="P298" i="21"/>
  <c r="BI295" i="21"/>
  <c r="BH295" i="21"/>
  <c r="BG295" i="21"/>
  <c r="BF295" i="21"/>
  <c r="T295" i="21"/>
  <c r="R295" i="21"/>
  <c r="P295" i="21"/>
  <c r="BI292" i="21"/>
  <c r="BH292" i="21"/>
  <c r="BG292" i="21"/>
  <c r="BF292" i="21"/>
  <c r="T292" i="21"/>
  <c r="R292" i="21"/>
  <c r="P292" i="21"/>
  <c r="BI291" i="21"/>
  <c r="BH291" i="21"/>
  <c r="BG291" i="21"/>
  <c r="BF291" i="21"/>
  <c r="T291" i="21"/>
  <c r="R291" i="21"/>
  <c r="P291" i="21"/>
  <c r="BI290" i="21"/>
  <c r="BH290" i="21"/>
  <c r="BG290" i="21"/>
  <c r="BF290" i="21"/>
  <c r="T290" i="21"/>
  <c r="R290" i="21"/>
  <c r="P290" i="21"/>
  <c r="BI289" i="21"/>
  <c r="BH289" i="21"/>
  <c r="BG289" i="21"/>
  <c r="BF289" i="21"/>
  <c r="T289" i="21"/>
  <c r="R289" i="21"/>
  <c r="P289" i="21"/>
  <c r="BI286" i="21"/>
  <c r="BH286" i="21"/>
  <c r="BG286" i="21"/>
  <c r="BF286" i="21"/>
  <c r="T286" i="21"/>
  <c r="R286" i="21"/>
  <c r="P286" i="21"/>
  <c r="BI284" i="21"/>
  <c r="BH284" i="21"/>
  <c r="BG284" i="21"/>
  <c r="BF284" i="21"/>
  <c r="T284" i="21"/>
  <c r="R284" i="21"/>
  <c r="P284" i="21"/>
  <c r="BI281" i="21"/>
  <c r="BH281" i="21"/>
  <c r="BG281" i="21"/>
  <c r="BF281" i="21"/>
  <c r="T281" i="21"/>
  <c r="R281" i="21"/>
  <c r="P281" i="21"/>
  <c r="BI280" i="21"/>
  <c r="BH280" i="21"/>
  <c r="BG280" i="21"/>
  <c r="BF280" i="21"/>
  <c r="T280" i="21"/>
  <c r="R280" i="21"/>
  <c r="P280" i="21"/>
  <c r="BI279" i="21"/>
  <c r="BH279" i="21"/>
  <c r="BG279" i="21"/>
  <c r="BF279" i="21"/>
  <c r="T279" i="21"/>
  <c r="R279" i="21"/>
  <c r="P279" i="21"/>
  <c r="BI276" i="21"/>
  <c r="BH276" i="21"/>
  <c r="BG276" i="21"/>
  <c r="BF276" i="21"/>
  <c r="T276" i="21"/>
  <c r="R276" i="21"/>
  <c r="P276" i="21"/>
  <c r="BI273" i="21"/>
  <c r="BH273" i="21"/>
  <c r="BG273" i="21"/>
  <c r="BF273" i="21"/>
  <c r="T273" i="21"/>
  <c r="R273" i="21"/>
  <c r="P273" i="21"/>
  <c r="BI272" i="21"/>
  <c r="BH272" i="21"/>
  <c r="BG272" i="21"/>
  <c r="BF272" i="21"/>
  <c r="T272" i="21"/>
  <c r="R272" i="21"/>
  <c r="P272" i="21"/>
  <c r="BI270" i="21"/>
  <c r="BH270" i="21"/>
  <c r="BG270" i="21"/>
  <c r="BF270" i="21"/>
  <c r="T270" i="21"/>
  <c r="R270" i="21"/>
  <c r="P270" i="21"/>
  <c r="BI269" i="21"/>
  <c r="BH269" i="21"/>
  <c r="BG269" i="21"/>
  <c r="BF269" i="21"/>
  <c r="T269" i="21"/>
  <c r="R269" i="21"/>
  <c r="P269" i="21"/>
  <c r="BI268" i="21"/>
  <c r="BH268" i="21"/>
  <c r="BG268" i="21"/>
  <c r="BF268" i="21"/>
  <c r="T268" i="21"/>
  <c r="R268" i="21"/>
  <c r="P268" i="21"/>
  <c r="BI265" i="21"/>
  <c r="BH265" i="21"/>
  <c r="BG265" i="21"/>
  <c r="BF265" i="21"/>
  <c r="T265" i="21"/>
  <c r="R265" i="21"/>
  <c r="P265" i="21"/>
  <c r="BI262" i="21"/>
  <c r="BH262" i="21"/>
  <c r="BG262" i="21"/>
  <c r="BF262" i="21"/>
  <c r="T262" i="21"/>
  <c r="R262" i="21"/>
  <c r="P262" i="21"/>
  <c r="BI259" i="21"/>
  <c r="BH259" i="21"/>
  <c r="BG259" i="21"/>
  <c r="BF259" i="21"/>
  <c r="T259" i="21"/>
  <c r="R259" i="21"/>
  <c r="P259" i="21"/>
  <c r="BI256" i="21"/>
  <c r="BH256" i="21"/>
  <c r="BG256" i="21"/>
  <c r="BF256" i="21"/>
  <c r="T256" i="21"/>
  <c r="R256" i="21"/>
  <c r="P256" i="21"/>
  <c r="BI255" i="21"/>
  <c r="BH255" i="21"/>
  <c r="BG255" i="21"/>
  <c r="BF255" i="21"/>
  <c r="T255" i="21"/>
  <c r="R255" i="21"/>
  <c r="P255" i="21"/>
  <c r="BI252" i="21"/>
  <c r="BH252" i="21"/>
  <c r="BG252" i="21"/>
  <c r="BF252" i="21"/>
  <c r="T252" i="21"/>
  <c r="R252" i="21"/>
  <c r="P252" i="21"/>
  <c r="BI250" i="21"/>
  <c r="BH250" i="21"/>
  <c r="BG250" i="21"/>
  <c r="BF250" i="21"/>
  <c r="T250" i="21"/>
  <c r="R250" i="21"/>
  <c r="P250" i="21"/>
  <c r="BI247" i="21"/>
  <c r="BH247" i="21"/>
  <c r="BG247" i="21"/>
  <c r="BF247" i="21"/>
  <c r="T247" i="21"/>
  <c r="R247" i="21"/>
  <c r="P247" i="21"/>
  <c r="BI245" i="21"/>
  <c r="BH245" i="21"/>
  <c r="BG245" i="21"/>
  <c r="BF245" i="21"/>
  <c r="T245" i="21"/>
  <c r="R245" i="21"/>
  <c r="P245" i="21"/>
  <c r="BI244" i="21"/>
  <c r="BH244" i="21"/>
  <c r="BG244" i="21"/>
  <c r="BF244" i="21"/>
  <c r="T244" i="21"/>
  <c r="R244" i="21"/>
  <c r="P244" i="21"/>
  <c r="BI241" i="21"/>
  <c r="BH241" i="21"/>
  <c r="BG241" i="21"/>
  <c r="BF241" i="21"/>
  <c r="T241" i="21"/>
  <c r="R241" i="21"/>
  <c r="P241" i="21"/>
  <c r="BI239" i="21"/>
  <c r="BH239" i="21"/>
  <c r="BG239" i="21"/>
  <c r="BF239" i="21"/>
  <c r="T239" i="21"/>
  <c r="R239" i="21"/>
  <c r="P239" i="21"/>
  <c r="BI236" i="21"/>
  <c r="BH236" i="21"/>
  <c r="BG236" i="21"/>
  <c r="BF236" i="21"/>
  <c r="T236" i="21"/>
  <c r="R236" i="21"/>
  <c r="P236" i="21"/>
  <c r="BI233" i="21"/>
  <c r="BH233" i="21"/>
  <c r="BG233" i="21"/>
  <c r="BF233" i="21"/>
  <c r="T233" i="21"/>
  <c r="R233" i="21"/>
  <c r="P233" i="21"/>
  <c r="BI230" i="21"/>
  <c r="BH230" i="21"/>
  <c r="BG230" i="21"/>
  <c r="BF230" i="21"/>
  <c r="T230" i="21"/>
  <c r="R230" i="21"/>
  <c r="P230" i="21"/>
  <c r="BI229" i="21"/>
  <c r="BH229" i="21"/>
  <c r="BG229" i="21"/>
  <c r="BF229" i="21"/>
  <c r="T229" i="21"/>
  <c r="R229" i="21"/>
  <c r="P229" i="21"/>
  <c r="BI228" i="21"/>
  <c r="BH228" i="21"/>
  <c r="BG228" i="21"/>
  <c r="BF228" i="21"/>
  <c r="T228" i="21"/>
  <c r="R228" i="21"/>
  <c r="P228" i="21"/>
  <c r="BI227" i="21"/>
  <c r="BH227" i="21"/>
  <c r="BG227" i="21"/>
  <c r="BF227" i="21"/>
  <c r="T227" i="21"/>
  <c r="R227" i="21"/>
  <c r="P227" i="21"/>
  <c r="BI224" i="21"/>
  <c r="BH224" i="21"/>
  <c r="BG224" i="21"/>
  <c r="BF224" i="21"/>
  <c r="T224" i="21"/>
  <c r="R224" i="21"/>
  <c r="P224" i="21"/>
  <c r="BI221" i="21"/>
  <c r="BH221" i="21"/>
  <c r="BG221" i="21"/>
  <c r="BF221" i="21"/>
  <c r="T221" i="21"/>
  <c r="R221" i="21"/>
  <c r="P221" i="21"/>
  <c r="BI219" i="21"/>
  <c r="BH219" i="21"/>
  <c r="BG219" i="21"/>
  <c r="BF219" i="21"/>
  <c r="T219" i="21"/>
  <c r="R219" i="21"/>
  <c r="P219" i="21"/>
  <c r="BI216" i="21"/>
  <c r="BH216" i="21"/>
  <c r="BG216" i="21"/>
  <c r="BF216" i="21"/>
  <c r="T216" i="21"/>
  <c r="R216" i="21"/>
  <c r="P216" i="21"/>
  <c r="BI213" i="21"/>
  <c r="BH213" i="21"/>
  <c r="BG213" i="21"/>
  <c r="BF213" i="21"/>
  <c r="T213" i="21"/>
  <c r="R213" i="21"/>
  <c r="P213" i="21"/>
  <c r="BI210" i="21"/>
  <c r="BH210" i="21"/>
  <c r="BG210" i="21"/>
  <c r="BF210" i="21"/>
  <c r="T210" i="21"/>
  <c r="R210" i="21"/>
  <c r="P210" i="21"/>
  <c r="BI207" i="21"/>
  <c r="BH207" i="21"/>
  <c r="BG207" i="21"/>
  <c r="BF207" i="21"/>
  <c r="T207" i="21"/>
  <c r="R207" i="21"/>
  <c r="P207" i="21"/>
  <c r="BI205" i="21"/>
  <c r="BH205" i="21"/>
  <c r="BG205" i="21"/>
  <c r="BF205" i="21"/>
  <c r="T205" i="21"/>
  <c r="R205" i="21"/>
  <c r="P205" i="21"/>
  <c r="BI201" i="21"/>
  <c r="BH201" i="21"/>
  <c r="BG201" i="21"/>
  <c r="BF201" i="21"/>
  <c r="T201" i="21"/>
  <c r="R201" i="21"/>
  <c r="P201" i="21"/>
  <c r="BI199" i="21"/>
  <c r="BH199" i="21"/>
  <c r="BG199" i="21"/>
  <c r="BF199" i="21"/>
  <c r="T199" i="21"/>
  <c r="R199" i="21"/>
  <c r="P199" i="21"/>
  <c r="BI198" i="21"/>
  <c r="BH198" i="21"/>
  <c r="BG198" i="21"/>
  <c r="BF198" i="21"/>
  <c r="T198" i="21"/>
  <c r="R198" i="21"/>
  <c r="P198" i="21"/>
  <c r="BI197" i="21"/>
  <c r="BH197" i="21"/>
  <c r="BG197" i="21"/>
  <c r="BF197" i="21"/>
  <c r="T197" i="21"/>
  <c r="R197" i="21"/>
  <c r="P197" i="21"/>
  <c r="BI196" i="21"/>
  <c r="BH196" i="21"/>
  <c r="BG196" i="21"/>
  <c r="BF196" i="21"/>
  <c r="T196" i="21"/>
  <c r="R196" i="21"/>
  <c r="P196" i="21"/>
  <c r="BI194" i="21"/>
  <c r="BH194" i="21"/>
  <c r="BG194" i="21"/>
  <c r="BF194" i="21"/>
  <c r="T194" i="21"/>
  <c r="R194" i="21"/>
  <c r="P194" i="21"/>
  <c r="BI193" i="21"/>
  <c r="BH193" i="21"/>
  <c r="BG193" i="21"/>
  <c r="BF193" i="21"/>
  <c r="T193" i="21"/>
  <c r="R193" i="21"/>
  <c r="P193" i="21"/>
  <c r="BI192" i="21"/>
  <c r="BH192" i="21"/>
  <c r="BG192" i="21"/>
  <c r="BF192" i="21"/>
  <c r="T192" i="21"/>
  <c r="R192" i="21"/>
  <c r="P192" i="21"/>
  <c r="BI189" i="21"/>
  <c r="BH189" i="21"/>
  <c r="BG189" i="21"/>
  <c r="BF189" i="21"/>
  <c r="T189" i="21"/>
  <c r="R189" i="21"/>
  <c r="P189" i="21"/>
  <c r="BI187" i="21"/>
  <c r="BH187" i="21"/>
  <c r="BG187" i="21"/>
  <c r="BF187" i="21"/>
  <c r="T187" i="21"/>
  <c r="R187" i="21"/>
  <c r="P187" i="21"/>
  <c r="BI186" i="21"/>
  <c r="BH186" i="21"/>
  <c r="BG186" i="21"/>
  <c r="BF186" i="21"/>
  <c r="T186" i="21"/>
  <c r="R186" i="21"/>
  <c r="P186" i="21"/>
  <c r="BI185" i="21"/>
  <c r="BH185" i="21"/>
  <c r="BG185" i="21"/>
  <c r="BF185" i="21"/>
  <c r="T185" i="21"/>
  <c r="R185" i="21"/>
  <c r="P185" i="21"/>
  <c r="BI184" i="21"/>
  <c r="BH184" i="21"/>
  <c r="BG184" i="21"/>
  <c r="BF184" i="21"/>
  <c r="T184" i="21"/>
  <c r="R184" i="21"/>
  <c r="P184" i="21"/>
  <c r="BI183" i="21"/>
  <c r="BH183" i="21"/>
  <c r="BG183" i="21"/>
  <c r="BF183" i="21"/>
  <c r="T183" i="21"/>
  <c r="R183" i="21"/>
  <c r="P183" i="21"/>
  <c r="BI180" i="21"/>
  <c r="BH180" i="21"/>
  <c r="BG180" i="21"/>
  <c r="BF180" i="21"/>
  <c r="T180" i="21"/>
  <c r="R180" i="21"/>
  <c r="P180" i="21"/>
  <c r="BI179" i="21"/>
  <c r="BH179" i="21"/>
  <c r="BG179" i="21"/>
  <c r="BF179" i="21"/>
  <c r="T179" i="21"/>
  <c r="R179" i="21"/>
  <c r="P179" i="21"/>
  <c r="BI177" i="21"/>
  <c r="BH177" i="21"/>
  <c r="BG177" i="21"/>
  <c r="BF177" i="21"/>
  <c r="T177" i="21"/>
  <c r="R177" i="21"/>
  <c r="P177" i="21"/>
  <c r="BI174" i="21"/>
  <c r="BH174" i="21"/>
  <c r="BG174" i="21"/>
  <c r="BF174" i="21"/>
  <c r="T174" i="21"/>
  <c r="R174" i="21"/>
  <c r="P174" i="21"/>
  <c r="BI173" i="21"/>
  <c r="BH173" i="21"/>
  <c r="BG173" i="21"/>
  <c r="BF173" i="21"/>
  <c r="T173" i="21"/>
  <c r="R173" i="21"/>
  <c r="P173" i="21"/>
  <c r="BI170" i="21"/>
  <c r="BH170" i="21"/>
  <c r="BG170" i="21"/>
  <c r="BF170" i="21"/>
  <c r="T170" i="21"/>
  <c r="R170" i="21"/>
  <c r="P170" i="21"/>
  <c r="BI168" i="21"/>
  <c r="BH168" i="21"/>
  <c r="BG168" i="21"/>
  <c r="BF168" i="21"/>
  <c r="T168" i="21"/>
  <c r="R168" i="21"/>
  <c r="P168" i="21"/>
  <c r="BI165" i="21"/>
  <c r="BH165" i="21"/>
  <c r="BG165" i="21"/>
  <c r="BF165" i="21"/>
  <c r="T165" i="21"/>
  <c r="R165" i="21"/>
  <c r="P165" i="21"/>
  <c r="BI162" i="21"/>
  <c r="BH162" i="21"/>
  <c r="BG162" i="21"/>
  <c r="BF162" i="21"/>
  <c r="T162" i="21"/>
  <c r="R162" i="21"/>
  <c r="P162" i="21"/>
  <c r="BI159" i="21"/>
  <c r="BH159" i="21"/>
  <c r="BG159" i="21"/>
  <c r="BF159" i="21"/>
  <c r="T159" i="21"/>
  <c r="R159" i="21"/>
  <c r="P159" i="21"/>
  <c r="BI156" i="21"/>
  <c r="BH156" i="21"/>
  <c r="BG156" i="21"/>
  <c r="BF156" i="21"/>
  <c r="T156" i="21"/>
  <c r="R156" i="21"/>
  <c r="P156" i="21"/>
  <c r="BI153" i="21"/>
  <c r="BH153" i="21"/>
  <c r="BG153" i="21"/>
  <c r="BF153" i="21"/>
  <c r="T153" i="21"/>
  <c r="R153" i="21"/>
  <c r="P153" i="21"/>
  <c r="BI150" i="21"/>
  <c r="BH150" i="21"/>
  <c r="BG150" i="21"/>
  <c r="BF150" i="21"/>
  <c r="T150" i="21"/>
  <c r="R150" i="21"/>
  <c r="P150" i="21"/>
  <c r="BI147" i="21"/>
  <c r="BH147" i="21"/>
  <c r="BG147" i="21"/>
  <c r="BF147" i="21"/>
  <c r="T147" i="21"/>
  <c r="R147" i="21"/>
  <c r="P147" i="21"/>
  <c r="BI143" i="21"/>
  <c r="BH143" i="21"/>
  <c r="BG143" i="21"/>
  <c r="BF143" i="21"/>
  <c r="T143" i="21"/>
  <c r="R143" i="21"/>
  <c r="P143" i="21"/>
  <c r="BI140" i="21"/>
  <c r="BH140" i="21"/>
  <c r="BG140" i="21"/>
  <c r="BF140" i="21"/>
  <c r="T140" i="21"/>
  <c r="R140" i="21"/>
  <c r="P140" i="21"/>
  <c r="BI137" i="21"/>
  <c r="BH137" i="21"/>
  <c r="BG137" i="21"/>
  <c r="BF137" i="21"/>
  <c r="T137" i="21"/>
  <c r="R137" i="21"/>
  <c r="P137" i="21"/>
  <c r="BI134" i="21"/>
  <c r="BH134" i="21"/>
  <c r="BG134" i="21"/>
  <c r="BF134" i="21"/>
  <c r="T134" i="21"/>
  <c r="R134" i="21"/>
  <c r="P134" i="21"/>
  <c r="BI131" i="21"/>
  <c r="BH131" i="21"/>
  <c r="BG131" i="21"/>
  <c r="BF131" i="21"/>
  <c r="T131" i="21"/>
  <c r="R131" i="21"/>
  <c r="P131" i="21"/>
  <c r="BI128" i="21"/>
  <c r="BH128" i="21"/>
  <c r="BG128" i="21"/>
  <c r="BF128" i="21"/>
  <c r="T128" i="21"/>
  <c r="R128" i="21"/>
  <c r="P128" i="21"/>
  <c r="J121" i="21"/>
  <c r="F121" i="21"/>
  <c r="F119" i="21"/>
  <c r="E117" i="21"/>
  <c r="J93" i="21"/>
  <c r="F93" i="21"/>
  <c r="F91" i="21"/>
  <c r="E89" i="21"/>
  <c r="J26" i="21"/>
  <c r="E26" i="21"/>
  <c r="J122" i="21"/>
  <c r="J25" i="21"/>
  <c r="J20" i="21"/>
  <c r="E20" i="21"/>
  <c r="F94" i="21"/>
  <c r="J19" i="21"/>
  <c r="J14" i="21"/>
  <c r="J91" i="21" s="1"/>
  <c r="E7" i="21"/>
  <c r="E113" i="21" s="1"/>
  <c r="J39" i="20"/>
  <c r="J38" i="20"/>
  <c r="AY119" i="1"/>
  <c r="J37" i="20"/>
  <c r="AX119" i="1"/>
  <c r="BI192" i="20"/>
  <c r="BH192" i="20"/>
  <c r="BG192" i="20"/>
  <c r="BF192" i="20"/>
  <c r="T192" i="20"/>
  <c r="R192" i="20"/>
  <c r="P192" i="20"/>
  <c r="BI188" i="20"/>
  <c r="BH188" i="20"/>
  <c r="BG188" i="20"/>
  <c r="BF188" i="20"/>
  <c r="T188" i="20"/>
  <c r="R188" i="20"/>
  <c r="P188" i="20"/>
  <c r="BI184" i="20"/>
  <c r="BH184" i="20"/>
  <c r="BG184" i="20"/>
  <c r="BF184" i="20"/>
  <c r="T184" i="20"/>
  <c r="R184" i="20"/>
  <c r="P184" i="20"/>
  <c r="BI180" i="20"/>
  <c r="BH180" i="20"/>
  <c r="BG180" i="20"/>
  <c r="BF180" i="20"/>
  <c r="T180" i="20"/>
  <c r="R180" i="20"/>
  <c r="P180" i="20"/>
  <c r="BI175" i="20"/>
  <c r="BH175" i="20"/>
  <c r="BG175" i="20"/>
  <c r="BF175" i="20"/>
  <c r="T175" i="20"/>
  <c r="R175" i="20"/>
  <c r="P175" i="20"/>
  <c r="BI171" i="20"/>
  <c r="BH171" i="20"/>
  <c r="BG171" i="20"/>
  <c r="BF171" i="20"/>
  <c r="T171" i="20"/>
  <c r="R171" i="20"/>
  <c r="P171" i="20"/>
  <c r="BI168" i="20"/>
  <c r="BH168" i="20"/>
  <c r="BG168" i="20"/>
  <c r="BF168" i="20"/>
  <c r="T168" i="20"/>
  <c r="R168" i="20"/>
  <c r="P168" i="20"/>
  <c r="BI164" i="20"/>
  <c r="BH164" i="20"/>
  <c r="BG164" i="20"/>
  <c r="BF164" i="20"/>
  <c r="T164" i="20"/>
  <c r="R164" i="20"/>
  <c r="P164" i="20"/>
  <c r="BI162" i="20"/>
  <c r="BH162" i="20"/>
  <c r="BG162" i="20"/>
  <c r="BF162" i="20"/>
  <c r="T162" i="20"/>
  <c r="R162" i="20"/>
  <c r="P162" i="20"/>
  <c r="BI159" i="20"/>
  <c r="BH159" i="20"/>
  <c r="BG159" i="20"/>
  <c r="BF159" i="20"/>
  <c r="T159" i="20"/>
  <c r="R159" i="20"/>
  <c r="P159" i="20"/>
  <c r="BI158" i="20"/>
  <c r="BH158" i="20"/>
  <c r="BG158" i="20"/>
  <c r="BF158" i="20"/>
  <c r="T158" i="20"/>
  <c r="R158" i="20"/>
  <c r="P158" i="20"/>
  <c r="BI155" i="20"/>
  <c r="BH155" i="20"/>
  <c r="BG155" i="20"/>
  <c r="BF155" i="20"/>
  <c r="T155" i="20"/>
  <c r="R155" i="20"/>
  <c r="P155" i="20"/>
  <c r="BI153" i="20"/>
  <c r="BH153" i="20"/>
  <c r="BG153" i="20"/>
  <c r="BF153" i="20"/>
  <c r="T153" i="20"/>
  <c r="R153" i="20"/>
  <c r="P153" i="20"/>
  <c r="BI150" i="20"/>
  <c r="BH150" i="20"/>
  <c r="BG150" i="20"/>
  <c r="BF150" i="20"/>
  <c r="T150" i="20"/>
  <c r="R150" i="20"/>
  <c r="P150" i="20"/>
  <c r="BI149" i="20"/>
  <c r="BH149" i="20"/>
  <c r="BG149" i="20"/>
  <c r="BF149" i="20"/>
  <c r="T149" i="20"/>
  <c r="R149" i="20"/>
  <c r="P149" i="20"/>
  <c r="BI146" i="20"/>
  <c r="BH146" i="20"/>
  <c r="BG146" i="20"/>
  <c r="BF146" i="20"/>
  <c r="T146" i="20"/>
  <c r="R146" i="20"/>
  <c r="P146" i="20"/>
  <c r="BI143" i="20"/>
  <c r="BH143" i="20"/>
  <c r="BG143" i="20"/>
  <c r="BF143" i="20"/>
  <c r="T143" i="20"/>
  <c r="R143" i="20"/>
  <c r="P143" i="20"/>
  <c r="BI141" i="20"/>
  <c r="BH141" i="20"/>
  <c r="BG141" i="20"/>
  <c r="BF141" i="20"/>
  <c r="T141" i="20"/>
  <c r="R141" i="20"/>
  <c r="P141" i="20"/>
  <c r="BI138" i="20"/>
  <c r="BH138" i="20"/>
  <c r="BG138" i="20"/>
  <c r="BF138" i="20"/>
  <c r="T138" i="20"/>
  <c r="R138" i="20"/>
  <c r="P138" i="20"/>
  <c r="BI136" i="20"/>
  <c r="BH136" i="20"/>
  <c r="BG136" i="20"/>
  <c r="BF136" i="20"/>
  <c r="T136" i="20"/>
  <c r="R136" i="20"/>
  <c r="P136" i="20"/>
  <c r="BI134" i="20"/>
  <c r="BH134" i="20"/>
  <c r="BG134" i="20"/>
  <c r="BF134" i="20"/>
  <c r="T134" i="20"/>
  <c r="R134" i="20"/>
  <c r="P134" i="20"/>
  <c r="BI132" i="20"/>
  <c r="BH132" i="20"/>
  <c r="BG132" i="20"/>
  <c r="BF132" i="20"/>
  <c r="T132" i="20"/>
  <c r="R132" i="20"/>
  <c r="P132" i="20"/>
  <c r="BI129" i="20"/>
  <c r="BH129" i="20"/>
  <c r="BG129" i="20"/>
  <c r="BF129" i="20"/>
  <c r="T129" i="20"/>
  <c r="R129" i="20"/>
  <c r="P129" i="20"/>
  <c r="BI126" i="20"/>
  <c r="BH126" i="20"/>
  <c r="BG126" i="20"/>
  <c r="BF126" i="20"/>
  <c r="T126" i="20"/>
  <c r="R126" i="20"/>
  <c r="P126" i="20"/>
  <c r="J119" i="20"/>
  <c r="F119" i="20"/>
  <c r="F117" i="20"/>
  <c r="E115" i="20"/>
  <c r="J93" i="20"/>
  <c r="F93" i="20"/>
  <c r="F91" i="20"/>
  <c r="E89" i="20"/>
  <c r="J26" i="20"/>
  <c r="E26" i="20"/>
  <c r="J120" i="20" s="1"/>
  <c r="J25" i="20"/>
  <c r="J20" i="20"/>
  <c r="E20" i="20"/>
  <c r="F120" i="20"/>
  <c r="J19" i="20"/>
  <c r="J14" i="20"/>
  <c r="J117" i="20"/>
  <c r="E7" i="20"/>
  <c r="E111" i="20"/>
  <c r="J39" i="19"/>
  <c r="J38" i="19"/>
  <c r="AY118" i="1"/>
  <c r="J37" i="19"/>
  <c r="AX118" i="1" s="1"/>
  <c r="BI233" i="19"/>
  <c r="BH233" i="19"/>
  <c r="BG233" i="19"/>
  <c r="BF233" i="19"/>
  <c r="T233" i="19"/>
  <c r="R233" i="19"/>
  <c r="P233" i="19"/>
  <c r="BI230" i="19"/>
  <c r="BH230" i="19"/>
  <c r="BG230" i="19"/>
  <c r="BF230" i="19"/>
  <c r="T230" i="19"/>
  <c r="R230" i="19"/>
  <c r="P230" i="19"/>
  <c r="BI223" i="19"/>
  <c r="BH223" i="19"/>
  <c r="BG223" i="19"/>
  <c r="BF223" i="19"/>
  <c r="T223" i="19"/>
  <c r="R223" i="19"/>
  <c r="P223" i="19"/>
  <c r="BI220" i="19"/>
  <c r="BH220" i="19"/>
  <c r="BG220" i="19"/>
  <c r="BF220" i="19"/>
  <c r="T220" i="19"/>
  <c r="R220" i="19"/>
  <c r="P220" i="19"/>
  <c r="BI216" i="19"/>
  <c r="BH216" i="19"/>
  <c r="BG216" i="19"/>
  <c r="BF216" i="19"/>
  <c r="T216" i="19"/>
  <c r="R216" i="19"/>
  <c r="P216" i="19"/>
  <c r="BI212" i="19"/>
  <c r="BH212" i="19"/>
  <c r="BG212" i="19"/>
  <c r="BF212" i="19"/>
  <c r="T212" i="19"/>
  <c r="R212" i="19"/>
  <c r="P212" i="19"/>
  <c r="BI208" i="19"/>
  <c r="BH208" i="19"/>
  <c r="BG208" i="19"/>
  <c r="BF208" i="19"/>
  <c r="T208" i="19"/>
  <c r="R208" i="19"/>
  <c r="P208" i="19"/>
  <c r="BI204" i="19"/>
  <c r="BH204" i="19"/>
  <c r="BG204" i="19"/>
  <c r="BF204" i="19"/>
  <c r="T204" i="19"/>
  <c r="R204" i="19"/>
  <c r="P204" i="19"/>
  <c r="BI201" i="19"/>
  <c r="BH201" i="19"/>
  <c r="BG201" i="19"/>
  <c r="BF201" i="19"/>
  <c r="T201" i="19"/>
  <c r="R201" i="19"/>
  <c r="P201" i="19"/>
  <c r="BI196" i="19"/>
  <c r="BH196" i="19"/>
  <c r="BG196" i="19"/>
  <c r="BF196" i="19"/>
  <c r="T196" i="19"/>
  <c r="R196" i="19"/>
  <c r="P196" i="19"/>
  <c r="BI191" i="19"/>
  <c r="BH191" i="19"/>
  <c r="BG191" i="19"/>
  <c r="BF191" i="19"/>
  <c r="T191" i="19"/>
  <c r="R191" i="19"/>
  <c r="P191" i="19"/>
  <c r="BI188" i="19"/>
  <c r="BH188" i="19"/>
  <c r="BG188" i="19"/>
  <c r="BF188" i="19"/>
  <c r="T188" i="19"/>
  <c r="R188" i="19"/>
  <c r="P188" i="19"/>
  <c r="BI184" i="19"/>
  <c r="BH184" i="19"/>
  <c r="BG184" i="19"/>
  <c r="BF184" i="19"/>
  <c r="T184" i="19"/>
  <c r="R184" i="19"/>
  <c r="P184" i="19"/>
  <c r="BI180" i="19"/>
  <c r="BH180" i="19"/>
  <c r="BG180" i="19"/>
  <c r="BF180" i="19"/>
  <c r="T180" i="19"/>
  <c r="R180" i="19"/>
  <c r="P180" i="19"/>
  <c r="BI177" i="19"/>
  <c r="BH177" i="19"/>
  <c r="BG177" i="19"/>
  <c r="BF177" i="19"/>
  <c r="T177" i="19"/>
  <c r="R177" i="19"/>
  <c r="P177" i="19"/>
  <c r="BI174" i="19"/>
  <c r="BH174" i="19"/>
  <c r="BG174" i="19"/>
  <c r="BF174" i="19"/>
  <c r="T174" i="19"/>
  <c r="R174" i="19"/>
  <c r="P174" i="19"/>
  <c r="BI172" i="19"/>
  <c r="BH172" i="19"/>
  <c r="BG172" i="19"/>
  <c r="BF172" i="19"/>
  <c r="T172" i="19"/>
  <c r="R172" i="19"/>
  <c r="P172" i="19"/>
  <c r="BI171" i="19"/>
  <c r="BH171" i="19"/>
  <c r="BG171" i="19"/>
  <c r="BF171" i="19"/>
  <c r="T171" i="19"/>
  <c r="R171" i="19"/>
  <c r="P171" i="19"/>
  <c r="BI170" i="19"/>
  <c r="BH170" i="19"/>
  <c r="BG170" i="19"/>
  <c r="BF170" i="19"/>
  <c r="T170" i="19"/>
  <c r="R170" i="19"/>
  <c r="P170" i="19"/>
  <c r="BI167" i="19"/>
  <c r="BH167" i="19"/>
  <c r="BG167" i="19"/>
  <c r="BF167" i="19"/>
  <c r="T167" i="19"/>
  <c r="R167" i="19"/>
  <c r="P167" i="19"/>
  <c r="BI165" i="19"/>
  <c r="BH165" i="19"/>
  <c r="BG165" i="19"/>
  <c r="BF165" i="19"/>
  <c r="T165" i="19"/>
  <c r="R165" i="19"/>
  <c r="P165" i="19"/>
  <c r="BI164" i="19"/>
  <c r="BH164" i="19"/>
  <c r="BG164" i="19"/>
  <c r="BF164" i="19"/>
  <c r="T164" i="19"/>
  <c r="R164" i="19"/>
  <c r="P164" i="19"/>
  <c r="BI163" i="19"/>
  <c r="BH163" i="19"/>
  <c r="BG163" i="19"/>
  <c r="BF163" i="19"/>
  <c r="T163" i="19"/>
  <c r="R163" i="19"/>
  <c r="P163" i="19"/>
  <c r="BI161" i="19"/>
  <c r="BH161" i="19"/>
  <c r="BG161" i="19"/>
  <c r="BF161" i="19"/>
  <c r="T161" i="19"/>
  <c r="R161" i="19"/>
  <c r="P161" i="19"/>
  <c r="BI158" i="19"/>
  <c r="BH158" i="19"/>
  <c r="BG158" i="19"/>
  <c r="BF158" i="19"/>
  <c r="T158" i="19"/>
  <c r="R158" i="19"/>
  <c r="P158" i="19"/>
  <c r="BI157" i="19"/>
  <c r="BH157" i="19"/>
  <c r="BG157" i="19"/>
  <c r="BF157" i="19"/>
  <c r="T157" i="19"/>
  <c r="R157" i="19"/>
  <c r="P157" i="19"/>
  <c r="BI154" i="19"/>
  <c r="BH154" i="19"/>
  <c r="BG154" i="19"/>
  <c r="BF154" i="19"/>
  <c r="T154" i="19"/>
  <c r="R154" i="19"/>
  <c r="P154" i="19"/>
  <c r="BI151" i="19"/>
  <c r="BH151" i="19"/>
  <c r="BG151" i="19"/>
  <c r="BF151" i="19"/>
  <c r="T151" i="19"/>
  <c r="R151" i="19"/>
  <c r="P151" i="19"/>
  <c r="BI150" i="19"/>
  <c r="BH150" i="19"/>
  <c r="BG150" i="19"/>
  <c r="BF150" i="19"/>
  <c r="T150" i="19"/>
  <c r="R150" i="19"/>
  <c r="P150" i="19"/>
  <c r="BI147" i="19"/>
  <c r="BH147" i="19"/>
  <c r="BG147" i="19"/>
  <c r="BF147" i="19"/>
  <c r="T147" i="19"/>
  <c r="R147" i="19"/>
  <c r="P147" i="19"/>
  <c r="BI144" i="19"/>
  <c r="BH144" i="19"/>
  <c r="BG144" i="19"/>
  <c r="BF144" i="19"/>
  <c r="T144" i="19"/>
  <c r="R144" i="19"/>
  <c r="P144" i="19"/>
  <c r="BI142" i="19"/>
  <c r="BH142" i="19"/>
  <c r="BG142" i="19"/>
  <c r="BF142" i="19"/>
  <c r="T142" i="19"/>
  <c r="R142" i="19"/>
  <c r="P142" i="19"/>
  <c r="BI138" i="19"/>
  <c r="BH138" i="19"/>
  <c r="BG138" i="19"/>
  <c r="BF138" i="19"/>
  <c r="T138" i="19"/>
  <c r="R138" i="19"/>
  <c r="P138" i="19"/>
  <c r="BI135" i="19"/>
  <c r="BH135" i="19"/>
  <c r="BG135" i="19"/>
  <c r="BF135" i="19"/>
  <c r="T135" i="19"/>
  <c r="R135" i="19"/>
  <c r="P135" i="19"/>
  <c r="BI133" i="19"/>
  <c r="BH133" i="19"/>
  <c r="BG133" i="19"/>
  <c r="BF133" i="19"/>
  <c r="T133" i="19"/>
  <c r="R133" i="19"/>
  <c r="P133" i="19"/>
  <c r="BI129" i="19"/>
  <c r="BH129" i="19"/>
  <c r="BG129" i="19"/>
  <c r="BF129" i="19"/>
  <c r="T129" i="19"/>
  <c r="R129" i="19"/>
  <c r="P129" i="19"/>
  <c r="BI126" i="19"/>
  <c r="BH126" i="19"/>
  <c r="BG126" i="19"/>
  <c r="BF126" i="19"/>
  <c r="T126" i="19"/>
  <c r="R126" i="19"/>
  <c r="P126" i="19"/>
  <c r="J119" i="19"/>
  <c r="F119" i="19"/>
  <c r="F117" i="19"/>
  <c r="E115" i="19"/>
  <c r="J93" i="19"/>
  <c r="F93" i="19"/>
  <c r="F91" i="19"/>
  <c r="E89" i="19"/>
  <c r="J26" i="19"/>
  <c r="E26" i="19"/>
  <c r="J94" i="19"/>
  <c r="J25" i="19"/>
  <c r="J20" i="19"/>
  <c r="E20" i="19"/>
  <c r="F120" i="19" s="1"/>
  <c r="J19" i="19"/>
  <c r="J14" i="19"/>
  <c r="J117" i="19" s="1"/>
  <c r="E7" i="19"/>
  <c r="E85" i="19"/>
  <c r="J39" i="18"/>
  <c r="J38" i="18"/>
  <c r="AY116" i="1" s="1"/>
  <c r="J37" i="18"/>
  <c r="AX116" i="1" s="1"/>
  <c r="BI290" i="18"/>
  <c r="BH290" i="18"/>
  <c r="BG290" i="18"/>
  <c r="BF290" i="18"/>
  <c r="T290" i="18"/>
  <c r="R290" i="18"/>
  <c r="P290" i="18"/>
  <c r="BI287" i="18"/>
  <c r="BH287" i="18"/>
  <c r="BG287" i="18"/>
  <c r="BF287" i="18"/>
  <c r="T287" i="18"/>
  <c r="R287" i="18"/>
  <c r="P287" i="18"/>
  <c r="BI284" i="18"/>
  <c r="BH284" i="18"/>
  <c r="BG284" i="18"/>
  <c r="BF284" i="18"/>
  <c r="T284" i="18"/>
  <c r="R284" i="18"/>
  <c r="P284" i="18"/>
  <c r="BI279" i="18"/>
  <c r="BH279" i="18"/>
  <c r="BG279" i="18"/>
  <c r="BF279" i="18"/>
  <c r="T279" i="18"/>
  <c r="T278" i="18"/>
  <c r="R279" i="18"/>
  <c r="R278" i="18"/>
  <c r="P279" i="18"/>
  <c r="P278" i="18"/>
  <c r="BI276" i="18"/>
  <c r="BH276" i="18"/>
  <c r="BG276" i="18"/>
  <c r="BF276" i="18"/>
  <c r="T276" i="18"/>
  <c r="R276" i="18"/>
  <c r="P276" i="18"/>
  <c r="BI273" i="18"/>
  <c r="BH273" i="18"/>
  <c r="BG273" i="18"/>
  <c r="BF273" i="18"/>
  <c r="T273" i="18"/>
  <c r="R273" i="18"/>
  <c r="P273" i="18"/>
  <c r="BI270" i="18"/>
  <c r="BH270" i="18"/>
  <c r="BG270" i="18"/>
  <c r="BF270" i="18"/>
  <c r="T270" i="18"/>
  <c r="R270" i="18"/>
  <c r="P270" i="18"/>
  <c r="BI266" i="18"/>
  <c r="BH266" i="18"/>
  <c r="BG266" i="18"/>
  <c r="BF266" i="18"/>
  <c r="T266" i="18"/>
  <c r="R266" i="18"/>
  <c r="P266" i="18"/>
  <c r="BI262" i="18"/>
  <c r="BH262" i="18"/>
  <c r="BG262" i="18"/>
  <c r="BF262" i="18"/>
  <c r="T262" i="18"/>
  <c r="R262" i="18"/>
  <c r="P262" i="18"/>
  <c r="BI261" i="18"/>
  <c r="BH261" i="18"/>
  <c r="BG261" i="18"/>
  <c r="BF261" i="18"/>
  <c r="T261" i="18"/>
  <c r="R261" i="18"/>
  <c r="P261" i="18"/>
  <c r="BI258" i="18"/>
  <c r="BH258" i="18"/>
  <c r="BG258" i="18"/>
  <c r="BF258" i="18"/>
  <c r="T258" i="18"/>
  <c r="R258" i="18"/>
  <c r="P258" i="18"/>
  <c r="BI256" i="18"/>
  <c r="BH256" i="18"/>
  <c r="BG256" i="18"/>
  <c r="BF256" i="18"/>
  <c r="T256" i="18"/>
  <c r="R256" i="18"/>
  <c r="P256" i="18"/>
  <c r="BI255" i="18"/>
  <c r="BH255" i="18"/>
  <c r="BG255" i="18"/>
  <c r="BF255" i="18"/>
  <c r="T255" i="18"/>
  <c r="R255" i="18"/>
  <c r="P255" i="18"/>
  <c r="BI253" i="18"/>
  <c r="BH253" i="18"/>
  <c r="BG253" i="18"/>
  <c r="BF253" i="18"/>
  <c r="T253" i="18"/>
  <c r="R253" i="18"/>
  <c r="P253" i="18"/>
  <c r="BI250" i="18"/>
  <c r="BH250" i="18"/>
  <c r="BG250" i="18"/>
  <c r="BF250" i="18"/>
  <c r="T250" i="18"/>
  <c r="R250" i="18"/>
  <c r="P250" i="18"/>
  <c r="BI248" i="18"/>
  <c r="BH248" i="18"/>
  <c r="BG248" i="18"/>
  <c r="BF248" i="18"/>
  <c r="T248" i="18"/>
  <c r="R248" i="18"/>
  <c r="P248" i="18"/>
  <c r="BI246" i="18"/>
  <c r="BH246" i="18"/>
  <c r="BG246" i="18"/>
  <c r="BF246" i="18"/>
  <c r="T246" i="18"/>
  <c r="R246" i="18"/>
  <c r="P246" i="18"/>
  <c r="BI243" i="18"/>
  <c r="BH243" i="18"/>
  <c r="BG243" i="18"/>
  <c r="BF243" i="18"/>
  <c r="T243" i="18"/>
  <c r="R243" i="18"/>
  <c r="P243" i="18"/>
  <c r="BI241" i="18"/>
  <c r="BH241" i="18"/>
  <c r="BG241" i="18"/>
  <c r="BF241" i="18"/>
  <c r="T241" i="18"/>
  <c r="R241" i="18"/>
  <c r="P241" i="18"/>
  <c r="BI240" i="18"/>
  <c r="BH240" i="18"/>
  <c r="BG240" i="18"/>
  <c r="BF240" i="18"/>
  <c r="T240" i="18"/>
  <c r="R240" i="18"/>
  <c r="P240" i="18"/>
  <c r="BI239" i="18"/>
  <c r="BH239" i="18"/>
  <c r="BG239" i="18"/>
  <c r="BF239" i="18"/>
  <c r="T239" i="18"/>
  <c r="R239" i="18"/>
  <c r="P239" i="18"/>
  <c r="BI238" i="18"/>
  <c r="BH238" i="18"/>
  <c r="BG238" i="18"/>
  <c r="BF238" i="18"/>
  <c r="T238" i="18"/>
  <c r="R238" i="18"/>
  <c r="P238" i="18"/>
  <c r="BI235" i="18"/>
  <c r="BH235" i="18"/>
  <c r="BG235" i="18"/>
  <c r="BF235" i="18"/>
  <c r="T235" i="18"/>
  <c r="R235" i="18"/>
  <c r="P235" i="18"/>
  <c r="BI234" i="18"/>
  <c r="BH234" i="18"/>
  <c r="BG234" i="18"/>
  <c r="BF234" i="18"/>
  <c r="T234" i="18"/>
  <c r="R234" i="18"/>
  <c r="P234" i="18"/>
  <c r="BI232" i="18"/>
  <c r="BH232" i="18"/>
  <c r="BG232" i="18"/>
  <c r="BF232" i="18"/>
  <c r="T232" i="18"/>
  <c r="R232" i="18"/>
  <c r="P232" i="18"/>
  <c r="BI230" i="18"/>
  <c r="BH230" i="18"/>
  <c r="BG230" i="18"/>
  <c r="BF230" i="18"/>
  <c r="T230" i="18"/>
  <c r="R230" i="18"/>
  <c r="P230" i="18"/>
  <c r="BI227" i="18"/>
  <c r="BH227" i="18"/>
  <c r="BG227" i="18"/>
  <c r="BF227" i="18"/>
  <c r="T227" i="18"/>
  <c r="R227" i="18"/>
  <c r="P227" i="18"/>
  <c r="BI224" i="18"/>
  <c r="BH224" i="18"/>
  <c r="BG224" i="18"/>
  <c r="BF224" i="18"/>
  <c r="T224" i="18"/>
  <c r="R224" i="18"/>
  <c r="P224" i="18"/>
  <c r="BI222" i="18"/>
  <c r="BH222" i="18"/>
  <c r="BG222" i="18"/>
  <c r="BF222" i="18"/>
  <c r="T222" i="18"/>
  <c r="R222" i="18"/>
  <c r="P222" i="18"/>
  <c r="BI219" i="18"/>
  <c r="BH219" i="18"/>
  <c r="BG219" i="18"/>
  <c r="BF219" i="18"/>
  <c r="T219" i="18"/>
  <c r="R219" i="18"/>
  <c r="P219" i="18"/>
  <c r="BI215" i="18"/>
  <c r="BH215" i="18"/>
  <c r="BG215" i="18"/>
  <c r="BF215" i="18"/>
  <c r="T215" i="18"/>
  <c r="R215" i="18"/>
  <c r="P215" i="18"/>
  <c r="BI208" i="18"/>
  <c r="BH208" i="18"/>
  <c r="BG208" i="18"/>
  <c r="BF208" i="18"/>
  <c r="T208" i="18"/>
  <c r="R208" i="18"/>
  <c r="P208" i="18"/>
  <c r="BI205" i="18"/>
  <c r="BH205" i="18"/>
  <c r="BG205" i="18"/>
  <c r="BF205" i="18"/>
  <c r="T205" i="18"/>
  <c r="R205" i="18"/>
  <c r="P205" i="18"/>
  <c r="BI201" i="18"/>
  <c r="BH201" i="18"/>
  <c r="BG201" i="18"/>
  <c r="BF201" i="18"/>
  <c r="T201" i="18"/>
  <c r="R201" i="18"/>
  <c r="P201" i="18"/>
  <c r="BI197" i="18"/>
  <c r="BH197" i="18"/>
  <c r="BG197" i="18"/>
  <c r="BF197" i="18"/>
  <c r="T197" i="18"/>
  <c r="R197" i="18"/>
  <c r="P197" i="18"/>
  <c r="BI194" i="18"/>
  <c r="BH194" i="18"/>
  <c r="BG194" i="18"/>
  <c r="BF194" i="18"/>
  <c r="T194" i="18"/>
  <c r="R194" i="18"/>
  <c r="P194" i="18"/>
  <c r="BI190" i="18"/>
  <c r="BH190" i="18"/>
  <c r="BG190" i="18"/>
  <c r="BF190" i="18"/>
  <c r="T190" i="18"/>
  <c r="R190" i="18"/>
  <c r="P190" i="18"/>
  <c r="BI186" i="18"/>
  <c r="BH186" i="18"/>
  <c r="BG186" i="18"/>
  <c r="BF186" i="18"/>
  <c r="T186" i="18"/>
  <c r="R186" i="18"/>
  <c r="P186" i="18"/>
  <c r="BI182" i="18"/>
  <c r="BH182" i="18"/>
  <c r="BG182" i="18"/>
  <c r="BF182" i="18"/>
  <c r="T182" i="18"/>
  <c r="R182" i="18"/>
  <c r="P182" i="18"/>
  <c r="BI176" i="18"/>
  <c r="BH176" i="18"/>
  <c r="BG176" i="18"/>
  <c r="BF176" i="18"/>
  <c r="T176" i="18"/>
  <c r="R176" i="18"/>
  <c r="P176" i="18"/>
  <c r="BI172" i="18"/>
  <c r="BH172" i="18"/>
  <c r="BG172" i="18"/>
  <c r="BF172" i="18"/>
  <c r="T172" i="18"/>
  <c r="R172" i="18"/>
  <c r="P172" i="18"/>
  <c r="BI169" i="18"/>
  <c r="BH169" i="18"/>
  <c r="BG169" i="18"/>
  <c r="BF169" i="18"/>
  <c r="T169" i="18"/>
  <c r="R169" i="18"/>
  <c r="P169" i="18"/>
  <c r="BI163" i="18"/>
  <c r="BH163" i="18"/>
  <c r="BG163" i="18"/>
  <c r="BF163" i="18"/>
  <c r="T163" i="18"/>
  <c r="R163" i="18"/>
  <c r="P163" i="18"/>
  <c r="BI160" i="18"/>
  <c r="BH160" i="18"/>
  <c r="BG160" i="18"/>
  <c r="BF160" i="18"/>
  <c r="T160" i="18"/>
  <c r="R160" i="18"/>
  <c r="P160" i="18"/>
  <c r="BI157" i="18"/>
  <c r="BH157" i="18"/>
  <c r="BG157" i="18"/>
  <c r="BF157" i="18"/>
  <c r="T157" i="18"/>
  <c r="R157" i="18"/>
  <c r="P157" i="18"/>
  <c r="BI153" i="18"/>
  <c r="BH153" i="18"/>
  <c r="BG153" i="18"/>
  <c r="BF153" i="18"/>
  <c r="T153" i="18"/>
  <c r="R153" i="18"/>
  <c r="P153" i="18"/>
  <c r="BI147" i="18"/>
  <c r="BH147" i="18"/>
  <c r="BG147" i="18"/>
  <c r="BF147" i="18"/>
  <c r="T147" i="18"/>
  <c r="R147" i="18"/>
  <c r="P147" i="18"/>
  <c r="BI141" i="18"/>
  <c r="BH141" i="18"/>
  <c r="BG141" i="18"/>
  <c r="BF141" i="18"/>
  <c r="T141" i="18"/>
  <c r="R141" i="18"/>
  <c r="P141" i="18"/>
  <c r="BI137" i="18"/>
  <c r="BH137" i="18"/>
  <c r="BG137" i="18"/>
  <c r="BF137" i="18"/>
  <c r="T137" i="18"/>
  <c r="R137" i="18"/>
  <c r="P137" i="18"/>
  <c r="BI133" i="18"/>
  <c r="BH133" i="18"/>
  <c r="BG133" i="18"/>
  <c r="BF133" i="18"/>
  <c r="T133" i="18"/>
  <c r="R133" i="18"/>
  <c r="P133" i="18"/>
  <c r="BI130" i="18"/>
  <c r="BH130" i="18"/>
  <c r="BG130" i="18"/>
  <c r="BF130" i="18"/>
  <c r="T130" i="18"/>
  <c r="R130" i="18"/>
  <c r="P130" i="18"/>
  <c r="J123" i="18"/>
  <c r="F123" i="18"/>
  <c r="F121" i="18"/>
  <c r="E119" i="18"/>
  <c r="J93" i="18"/>
  <c r="F93" i="18"/>
  <c r="F91" i="18"/>
  <c r="E89" i="18"/>
  <c r="J26" i="18"/>
  <c r="E26" i="18"/>
  <c r="J124" i="18"/>
  <c r="J25" i="18"/>
  <c r="J20" i="18"/>
  <c r="E20" i="18"/>
  <c r="F124" i="18"/>
  <c r="J19" i="18"/>
  <c r="J14" i="18"/>
  <c r="J121" i="18"/>
  <c r="E7" i="18"/>
  <c r="E85" i="18" s="1"/>
  <c r="J39" i="17"/>
  <c r="J38" i="17"/>
  <c r="AY115" i="1"/>
  <c r="J37" i="17"/>
  <c r="AX115" i="1" s="1"/>
  <c r="BI504" i="17"/>
  <c r="BH504" i="17"/>
  <c r="BG504" i="17"/>
  <c r="BF504" i="17"/>
  <c r="T504" i="17"/>
  <c r="R504" i="17"/>
  <c r="P504" i="17"/>
  <c r="BI501" i="17"/>
  <c r="BH501" i="17"/>
  <c r="BG501" i="17"/>
  <c r="BF501" i="17"/>
  <c r="T501" i="17"/>
  <c r="R501" i="17"/>
  <c r="P501" i="17"/>
  <c r="BI499" i="17"/>
  <c r="BH499" i="17"/>
  <c r="BG499" i="17"/>
  <c r="BF499" i="17"/>
  <c r="T499" i="17"/>
  <c r="R499" i="17"/>
  <c r="P499" i="17"/>
  <c r="BI496" i="17"/>
  <c r="BH496" i="17"/>
  <c r="BG496" i="17"/>
  <c r="BF496" i="17"/>
  <c r="T496" i="17"/>
  <c r="R496" i="17"/>
  <c r="P496" i="17"/>
  <c r="BI491" i="17"/>
  <c r="BH491" i="17"/>
  <c r="BG491" i="17"/>
  <c r="BF491" i="17"/>
  <c r="T491" i="17"/>
  <c r="T490" i="17"/>
  <c r="R491" i="17"/>
  <c r="R490" i="17"/>
  <c r="P491" i="17"/>
  <c r="P490" i="17"/>
  <c r="BI489" i="17"/>
  <c r="BH489" i="17"/>
  <c r="BG489" i="17"/>
  <c r="BF489" i="17"/>
  <c r="T489" i="17"/>
  <c r="R489" i="17"/>
  <c r="P489" i="17"/>
  <c r="BI488" i="17"/>
  <c r="BH488" i="17"/>
  <c r="BG488" i="17"/>
  <c r="BF488" i="17"/>
  <c r="T488" i="17"/>
  <c r="R488" i="17"/>
  <c r="P488" i="17"/>
  <c r="BI487" i="17"/>
  <c r="BH487" i="17"/>
  <c r="BG487" i="17"/>
  <c r="BF487" i="17"/>
  <c r="T487" i="17"/>
  <c r="R487" i="17"/>
  <c r="P487" i="17"/>
  <c r="BI486" i="17"/>
  <c r="BH486" i="17"/>
  <c r="BG486" i="17"/>
  <c r="BF486" i="17"/>
  <c r="T486" i="17"/>
  <c r="R486" i="17"/>
  <c r="P486" i="17"/>
  <c r="BI485" i="17"/>
  <c r="BH485" i="17"/>
  <c r="BG485" i="17"/>
  <c r="BF485" i="17"/>
  <c r="T485" i="17"/>
  <c r="R485" i="17"/>
  <c r="P485" i="17"/>
  <c r="BI484" i="17"/>
  <c r="BH484" i="17"/>
  <c r="BG484" i="17"/>
  <c r="BF484" i="17"/>
  <c r="T484" i="17"/>
  <c r="R484" i="17"/>
  <c r="P484" i="17"/>
  <c r="BI483" i="17"/>
  <c r="BH483" i="17"/>
  <c r="BG483" i="17"/>
  <c r="BF483" i="17"/>
  <c r="T483" i="17"/>
  <c r="R483" i="17"/>
  <c r="P483" i="17"/>
  <c r="BI482" i="17"/>
  <c r="BH482" i="17"/>
  <c r="BG482" i="17"/>
  <c r="BF482" i="17"/>
  <c r="T482" i="17"/>
  <c r="R482" i="17"/>
  <c r="P482" i="17"/>
  <c r="BI479" i="17"/>
  <c r="BH479" i="17"/>
  <c r="BG479" i="17"/>
  <c r="BF479" i="17"/>
  <c r="T479" i="17"/>
  <c r="R479" i="17"/>
  <c r="P479" i="17"/>
  <c r="BI474" i="17"/>
  <c r="BH474" i="17"/>
  <c r="BG474" i="17"/>
  <c r="BF474" i="17"/>
  <c r="T474" i="17"/>
  <c r="R474" i="17"/>
  <c r="P474" i="17"/>
  <c r="BI470" i="17"/>
  <c r="BH470" i="17"/>
  <c r="BG470" i="17"/>
  <c r="BF470" i="17"/>
  <c r="T470" i="17"/>
  <c r="R470" i="17"/>
  <c r="P470" i="17"/>
  <c r="BI468" i="17"/>
  <c r="BH468" i="17"/>
  <c r="BG468" i="17"/>
  <c r="BF468" i="17"/>
  <c r="T468" i="17"/>
  <c r="R468" i="17"/>
  <c r="P468" i="17"/>
  <c r="BI465" i="17"/>
  <c r="BH465" i="17"/>
  <c r="BG465" i="17"/>
  <c r="BF465" i="17"/>
  <c r="T465" i="17"/>
  <c r="R465" i="17"/>
  <c r="P465" i="17"/>
  <c r="BI463" i="17"/>
  <c r="BH463" i="17"/>
  <c r="BG463" i="17"/>
  <c r="BF463" i="17"/>
  <c r="T463" i="17"/>
  <c r="R463" i="17"/>
  <c r="P463" i="17"/>
  <c r="BI461" i="17"/>
  <c r="BH461" i="17"/>
  <c r="BG461" i="17"/>
  <c r="BF461" i="17"/>
  <c r="T461" i="17"/>
  <c r="R461" i="17"/>
  <c r="P461" i="17"/>
  <c r="BI458" i="17"/>
  <c r="BH458" i="17"/>
  <c r="BG458" i="17"/>
  <c r="BF458" i="17"/>
  <c r="T458" i="17"/>
  <c r="R458" i="17"/>
  <c r="P458" i="17"/>
  <c r="BI457" i="17"/>
  <c r="BH457" i="17"/>
  <c r="BG457" i="17"/>
  <c r="BF457" i="17"/>
  <c r="T457" i="17"/>
  <c r="R457" i="17"/>
  <c r="P457" i="17"/>
  <c r="BI454" i="17"/>
  <c r="BH454" i="17"/>
  <c r="BG454" i="17"/>
  <c r="BF454" i="17"/>
  <c r="T454" i="17"/>
  <c r="R454" i="17"/>
  <c r="P454" i="17"/>
  <c r="BI451" i="17"/>
  <c r="BH451" i="17"/>
  <c r="BG451" i="17"/>
  <c r="BF451" i="17"/>
  <c r="T451" i="17"/>
  <c r="R451" i="17"/>
  <c r="P451" i="17"/>
  <c r="BI448" i="17"/>
  <c r="BH448" i="17"/>
  <c r="BG448" i="17"/>
  <c r="BF448" i="17"/>
  <c r="T448" i="17"/>
  <c r="R448" i="17"/>
  <c r="P448" i="17"/>
  <c r="BI446" i="17"/>
  <c r="BH446" i="17"/>
  <c r="BG446" i="17"/>
  <c r="BF446" i="17"/>
  <c r="T446" i="17"/>
  <c r="R446" i="17"/>
  <c r="P446" i="17"/>
  <c r="BI443" i="17"/>
  <c r="BH443" i="17"/>
  <c r="BG443" i="17"/>
  <c r="BF443" i="17"/>
  <c r="T443" i="17"/>
  <c r="R443" i="17"/>
  <c r="P443" i="17"/>
  <c r="BI441" i="17"/>
  <c r="BH441" i="17"/>
  <c r="BG441" i="17"/>
  <c r="BF441" i="17"/>
  <c r="T441" i="17"/>
  <c r="R441" i="17"/>
  <c r="P441" i="17"/>
  <c r="BI438" i="17"/>
  <c r="BH438" i="17"/>
  <c r="BG438" i="17"/>
  <c r="BF438" i="17"/>
  <c r="T438" i="17"/>
  <c r="R438" i="17"/>
  <c r="P438" i="17"/>
  <c r="BI436" i="17"/>
  <c r="BH436" i="17"/>
  <c r="BG436" i="17"/>
  <c r="BF436" i="17"/>
  <c r="T436" i="17"/>
  <c r="R436" i="17"/>
  <c r="P436" i="17"/>
  <c r="BI434" i="17"/>
  <c r="BH434" i="17"/>
  <c r="BG434" i="17"/>
  <c r="BF434" i="17"/>
  <c r="T434" i="17"/>
  <c r="R434" i="17"/>
  <c r="P434" i="17"/>
  <c r="BI431" i="17"/>
  <c r="BH431" i="17"/>
  <c r="BG431" i="17"/>
  <c r="BF431" i="17"/>
  <c r="T431" i="17"/>
  <c r="R431" i="17"/>
  <c r="P431" i="17"/>
  <c r="BI429" i="17"/>
  <c r="BH429" i="17"/>
  <c r="BG429" i="17"/>
  <c r="BF429" i="17"/>
  <c r="T429" i="17"/>
  <c r="R429" i="17"/>
  <c r="P429" i="17"/>
  <c r="BI426" i="17"/>
  <c r="BH426" i="17"/>
  <c r="BG426" i="17"/>
  <c r="BF426" i="17"/>
  <c r="T426" i="17"/>
  <c r="R426" i="17"/>
  <c r="P426" i="17"/>
  <c r="BI423" i="17"/>
  <c r="BH423" i="17"/>
  <c r="BG423" i="17"/>
  <c r="BF423" i="17"/>
  <c r="T423" i="17"/>
  <c r="R423" i="17"/>
  <c r="P423" i="17"/>
  <c r="BI420" i="17"/>
  <c r="BH420" i="17"/>
  <c r="BG420" i="17"/>
  <c r="BF420" i="17"/>
  <c r="T420" i="17"/>
  <c r="R420" i="17"/>
  <c r="P420" i="17"/>
  <c r="BI417" i="17"/>
  <c r="BH417" i="17"/>
  <c r="BG417" i="17"/>
  <c r="BF417" i="17"/>
  <c r="T417" i="17"/>
  <c r="R417" i="17"/>
  <c r="P417" i="17"/>
  <c r="BI414" i="17"/>
  <c r="BH414" i="17"/>
  <c r="BG414" i="17"/>
  <c r="BF414" i="17"/>
  <c r="T414" i="17"/>
  <c r="R414" i="17"/>
  <c r="P414" i="17"/>
  <c r="BI411" i="17"/>
  <c r="BH411" i="17"/>
  <c r="BG411" i="17"/>
  <c r="BF411" i="17"/>
  <c r="T411" i="17"/>
  <c r="R411" i="17"/>
  <c r="P411" i="17"/>
  <c r="BI408" i="17"/>
  <c r="BH408" i="17"/>
  <c r="BG408" i="17"/>
  <c r="BF408" i="17"/>
  <c r="T408" i="17"/>
  <c r="R408" i="17"/>
  <c r="P408" i="17"/>
  <c r="BI405" i="17"/>
  <c r="BH405" i="17"/>
  <c r="BG405" i="17"/>
  <c r="BF405" i="17"/>
  <c r="T405" i="17"/>
  <c r="R405" i="17"/>
  <c r="P405" i="17"/>
  <c r="BI403" i="17"/>
  <c r="BH403" i="17"/>
  <c r="BG403" i="17"/>
  <c r="BF403" i="17"/>
  <c r="T403" i="17"/>
  <c r="R403" i="17"/>
  <c r="P403" i="17"/>
  <c r="BI401" i="17"/>
  <c r="BH401" i="17"/>
  <c r="BG401" i="17"/>
  <c r="BF401" i="17"/>
  <c r="T401" i="17"/>
  <c r="R401" i="17"/>
  <c r="P401" i="17"/>
  <c r="BI399" i="17"/>
  <c r="BH399" i="17"/>
  <c r="BG399" i="17"/>
  <c r="BF399" i="17"/>
  <c r="T399" i="17"/>
  <c r="R399" i="17"/>
  <c r="P399" i="17"/>
  <c r="BI397" i="17"/>
  <c r="BH397" i="17"/>
  <c r="BG397" i="17"/>
  <c r="BF397" i="17"/>
  <c r="T397" i="17"/>
  <c r="R397" i="17"/>
  <c r="P397" i="17"/>
  <c r="BI395" i="17"/>
  <c r="BH395" i="17"/>
  <c r="BG395" i="17"/>
  <c r="BF395" i="17"/>
  <c r="T395" i="17"/>
  <c r="R395" i="17"/>
  <c r="P395" i="17"/>
  <c r="BI392" i="17"/>
  <c r="BH392" i="17"/>
  <c r="BG392" i="17"/>
  <c r="BF392" i="17"/>
  <c r="T392" i="17"/>
  <c r="R392" i="17"/>
  <c r="P392" i="17"/>
  <c r="BI390" i="17"/>
  <c r="BH390" i="17"/>
  <c r="BG390" i="17"/>
  <c r="BF390" i="17"/>
  <c r="T390" i="17"/>
  <c r="R390" i="17"/>
  <c r="P390" i="17"/>
  <c r="BI388" i="17"/>
  <c r="BH388" i="17"/>
  <c r="BG388" i="17"/>
  <c r="BF388" i="17"/>
  <c r="T388" i="17"/>
  <c r="R388" i="17"/>
  <c r="P388" i="17"/>
  <c r="BI386" i="17"/>
  <c r="BH386" i="17"/>
  <c r="BG386" i="17"/>
  <c r="BF386" i="17"/>
  <c r="T386" i="17"/>
  <c r="R386" i="17"/>
  <c r="P386" i="17"/>
  <c r="BI383" i="17"/>
  <c r="BH383" i="17"/>
  <c r="BG383" i="17"/>
  <c r="BF383" i="17"/>
  <c r="T383" i="17"/>
  <c r="R383" i="17"/>
  <c r="P383" i="17"/>
  <c r="BI381" i="17"/>
  <c r="BH381" i="17"/>
  <c r="BG381" i="17"/>
  <c r="BF381" i="17"/>
  <c r="T381" i="17"/>
  <c r="R381" i="17"/>
  <c r="P381" i="17"/>
  <c r="BI379" i="17"/>
  <c r="BH379" i="17"/>
  <c r="BG379" i="17"/>
  <c r="BF379" i="17"/>
  <c r="T379" i="17"/>
  <c r="R379" i="17"/>
  <c r="P379" i="17"/>
  <c r="BI376" i="17"/>
  <c r="BH376" i="17"/>
  <c r="BG376" i="17"/>
  <c r="BF376" i="17"/>
  <c r="T376" i="17"/>
  <c r="R376" i="17"/>
  <c r="P376" i="17"/>
  <c r="BI374" i="17"/>
  <c r="BH374" i="17"/>
  <c r="BG374" i="17"/>
  <c r="BF374" i="17"/>
  <c r="T374" i="17"/>
  <c r="R374" i="17"/>
  <c r="P374" i="17"/>
  <c r="BI371" i="17"/>
  <c r="BH371" i="17"/>
  <c r="BG371" i="17"/>
  <c r="BF371" i="17"/>
  <c r="T371" i="17"/>
  <c r="R371" i="17"/>
  <c r="P371" i="17"/>
  <c r="BI369" i="17"/>
  <c r="BH369" i="17"/>
  <c r="BG369" i="17"/>
  <c r="BF369" i="17"/>
  <c r="T369" i="17"/>
  <c r="R369" i="17"/>
  <c r="P369" i="17"/>
  <c r="BI367" i="17"/>
  <c r="BH367" i="17"/>
  <c r="BG367" i="17"/>
  <c r="BF367" i="17"/>
  <c r="T367" i="17"/>
  <c r="R367" i="17"/>
  <c r="P367" i="17"/>
  <c r="BI364" i="17"/>
  <c r="BH364" i="17"/>
  <c r="BG364" i="17"/>
  <c r="BF364" i="17"/>
  <c r="T364" i="17"/>
  <c r="R364" i="17"/>
  <c r="P364" i="17"/>
  <c r="BI362" i="17"/>
  <c r="BH362" i="17"/>
  <c r="BG362" i="17"/>
  <c r="BF362" i="17"/>
  <c r="T362" i="17"/>
  <c r="R362" i="17"/>
  <c r="P362" i="17"/>
  <c r="BI360" i="17"/>
  <c r="BH360" i="17"/>
  <c r="BG360" i="17"/>
  <c r="BF360" i="17"/>
  <c r="T360" i="17"/>
  <c r="R360" i="17"/>
  <c r="P360" i="17"/>
  <c r="BI357" i="17"/>
  <c r="BH357" i="17"/>
  <c r="BG357" i="17"/>
  <c r="BF357" i="17"/>
  <c r="T357" i="17"/>
  <c r="R357" i="17"/>
  <c r="P357" i="17"/>
  <c r="BI355" i="17"/>
  <c r="BH355" i="17"/>
  <c r="BG355" i="17"/>
  <c r="BF355" i="17"/>
  <c r="T355" i="17"/>
  <c r="R355" i="17"/>
  <c r="P355" i="17"/>
  <c r="BI353" i="17"/>
  <c r="BH353" i="17"/>
  <c r="BG353" i="17"/>
  <c r="BF353" i="17"/>
  <c r="T353" i="17"/>
  <c r="R353" i="17"/>
  <c r="P353" i="17"/>
  <c r="BI350" i="17"/>
  <c r="BH350" i="17"/>
  <c r="BG350" i="17"/>
  <c r="BF350" i="17"/>
  <c r="T350" i="17"/>
  <c r="R350" i="17"/>
  <c r="P350" i="17"/>
  <c r="BI348" i="17"/>
  <c r="BH348" i="17"/>
  <c r="BG348" i="17"/>
  <c r="BF348" i="17"/>
  <c r="T348" i="17"/>
  <c r="R348" i="17"/>
  <c r="P348" i="17"/>
  <c r="BI346" i="17"/>
  <c r="BH346" i="17"/>
  <c r="BG346" i="17"/>
  <c r="BF346" i="17"/>
  <c r="T346" i="17"/>
  <c r="R346" i="17"/>
  <c r="P346" i="17"/>
  <c r="BI343" i="17"/>
  <c r="BH343" i="17"/>
  <c r="BG343" i="17"/>
  <c r="BF343" i="17"/>
  <c r="T343" i="17"/>
  <c r="R343" i="17"/>
  <c r="P343" i="17"/>
  <c r="BI341" i="17"/>
  <c r="BH341" i="17"/>
  <c r="BG341" i="17"/>
  <c r="BF341" i="17"/>
  <c r="T341" i="17"/>
  <c r="R341" i="17"/>
  <c r="P341" i="17"/>
  <c r="BI338" i="17"/>
  <c r="BH338" i="17"/>
  <c r="BG338" i="17"/>
  <c r="BF338" i="17"/>
  <c r="T338" i="17"/>
  <c r="R338" i="17"/>
  <c r="P338" i="17"/>
  <c r="BI335" i="17"/>
  <c r="BH335" i="17"/>
  <c r="BG335" i="17"/>
  <c r="BF335" i="17"/>
  <c r="T335" i="17"/>
  <c r="R335" i="17"/>
  <c r="P335" i="17"/>
  <c r="BI331" i="17"/>
  <c r="BH331" i="17"/>
  <c r="BG331" i="17"/>
  <c r="BF331" i="17"/>
  <c r="T331" i="17"/>
  <c r="R331" i="17"/>
  <c r="P331" i="17"/>
  <c r="BI328" i="17"/>
  <c r="BH328" i="17"/>
  <c r="BG328" i="17"/>
  <c r="BF328" i="17"/>
  <c r="T328" i="17"/>
  <c r="R328" i="17"/>
  <c r="P328" i="17"/>
  <c r="BI324" i="17"/>
  <c r="BH324" i="17"/>
  <c r="BG324" i="17"/>
  <c r="BF324" i="17"/>
  <c r="T324" i="17"/>
  <c r="R324" i="17"/>
  <c r="P324" i="17"/>
  <c r="BI321" i="17"/>
  <c r="BH321" i="17"/>
  <c r="BG321" i="17"/>
  <c r="BF321" i="17"/>
  <c r="T321" i="17"/>
  <c r="R321" i="17"/>
  <c r="P321" i="17"/>
  <c r="BI317" i="17"/>
  <c r="BH317" i="17"/>
  <c r="BG317" i="17"/>
  <c r="BF317" i="17"/>
  <c r="T317" i="17"/>
  <c r="R317" i="17"/>
  <c r="P317" i="17"/>
  <c r="BI314" i="17"/>
  <c r="BH314" i="17"/>
  <c r="BG314" i="17"/>
  <c r="BF314" i="17"/>
  <c r="T314" i="17"/>
  <c r="R314" i="17"/>
  <c r="P314" i="17"/>
  <c r="BI311" i="17"/>
  <c r="BH311" i="17"/>
  <c r="BG311" i="17"/>
  <c r="BF311" i="17"/>
  <c r="T311" i="17"/>
  <c r="R311" i="17"/>
  <c r="P311" i="17"/>
  <c r="BI310" i="17"/>
  <c r="BH310" i="17"/>
  <c r="BG310" i="17"/>
  <c r="BF310" i="17"/>
  <c r="T310" i="17"/>
  <c r="R310" i="17"/>
  <c r="P310" i="17"/>
  <c r="BI303" i="17"/>
  <c r="BH303" i="17"/>
  <c r="BG303" i="17"/>
  <c r="BF303" i="17"/>
  <c r="T303" i="17"/>
  <c r="R303" i="17"/>
  <c r="P303" i="17"/>
  <c r="BI300" i="17"/>
  <c r="BH300" i="17"/>
  <c r="BG300" i="17"/>
  <c r="BF300" i="17"/>
  <c r="T300" i="17"/>
  <c r="R300" i="17"/>
  <c r="P300" i="17"/>
  <c r="BI292" i="17"/>
  <c r="BH292" i="17"/>
  <c r="BG292" i="17"/>
  <c r="BF292" i="17"/>
  <c r="T292" i="17"/>
  <c r="R292" i="17"/>
  <c r="P292" i="17"/>
  <c r="BI284" i="17"/>
  <c r="BH284" i="17"/>
  <c r="BG284" i="17"/>
  <c r="BF284" i="17"/>
  <c r="T284" i="17"/>
  <c r="R284" i="17"/>
  <c r="P284" i="17"/>
  <c r="BI281" i="17"/>
  <c r="BH281" i="17"/>
  <c r="BG281" i="17"/>
  <c r="BF281" i="17"/>
  <c r="T281" i="17"/>
  <c r="R281" i="17"/>
  <c r="P281" i="17"/>
  <c r="BI278" i="17"/>
  <c r="BH278" i="17"/>
  <c r="BG278" i="17"/>
  <c r="BF278" i="17"/>
  <c r="T278" i="17"/>
  <c r="R278" i="17"/>
  <c r="P278" i="17"/>
  <c r="BI275" i="17"/>
  <c r="BH275" i="17"/>
  <c r="BG275" i="17"/>
  <c r="BF275" i="17"/>
  <c r="T275" i="17"/>
  <c r="R275" i="17"/>
  <c r="P275" i="17"/>
  <c r="BI265" i="17"/>
  <c r="BH265" i="17"/>
  <c r="BG265" i="17"/>
  <c r="BF265" i="17"/>
  <c r="T265" i="17"/>
  <c r="R265" i="17"/>
  <c r="P265" i="17"/>
  <c r="BI260" i="17"/>
  <c r="BH260" i="17"/>
  <c r="BG260" i="17"/>
  <c r="BF260" i="17"/>
  <c r="T260" i="17"/>
  <c r="T259" i="17"/>
  <c r="R260" i="17"/>
  <c r="R259" i="17"/>
  <c r="P260" i="17"/>
  <c r="P259" i="17"/>
  <c r="BI255" i="17"/>
  <c r="BH255" i="17"/>
  <c r="BG255" i="17"/>
  <c r="BF255" i="17"/>
  <c r="T255" i="17"/>
  <c r="R255" i="17"/>
  <c r="P255" i="17"/>
  <c r="BI252" i="17"/>
  <c r="BH252" i="17"/>
  <c r="BG252" i="17"/>
  <c r="BF252" i="17"/>
  <c r="T252" i="17"/>
  <c r="R252" i="17"/>
  <c r="P252" i="17"/>
  <c r="BI249" i="17"/>
  <c r="BH249" i="17"/>
  <c r="BG249" i="17"/>
  <c r="BF249" i="17"/>
  <c r="T249" i="17"/>
  <c r="R249" i="17"/>
  <c r="P249" i="17"/>
  <c r="BI246" i="17"/>
  <c r="BH246" i="17"/>
  <c r="BG246" i="17"/>
  <c r="BF246" i="17"/>
  <c r="T246" i="17"/>
  <c r="R246" i="17"/>
  <c r="P246" i="17"/>
  <c r="BI232" i="17"/>
  <c r="BH232" i="17"/>
  <c r="BG232" i="17"/>
  <c r="BF232" i="17"/>
  <c r="T232" i="17"/>
  <c r="R232" i="17"/>
  <c r="P232" i="17"/>
  <c r="BI225" i="17"/>
  <c r="BH225" i="17"/>
  <c r="BG225" i="17"/>
  <c r="BF225" i="17"/>
  <c r="T225" i="17"/>
  <c r="R225" i="17"/>
  <c r="P225" i="17"/>
  <c r="BI220" i="17"/>
  <c r="BH220" i="17"/>
  <c r="BG220" i="17"/>
  <c r="BF220" i="17"/>
  <c r="T220" i="17"/>
  <c r="R220" i="17"/>
  <c r="P220" i="17"/>
  <c r="BI215" i="17"/>
  <c r="BH215" i="17"/>
  <c r="BG215" i="17"/>
  <c r="BF215" i="17"/>
  <c r="T215" i="17"/>
  <c r="R215" i="17"/>
  <c r="P215" i="17"/>
  <c r="BI212" i="17"/>
  <c r="BH212" i="17"/>
  <c r="BG212" i="17"/>
  <c r="BF212" i="17"/>
  <c r="T212" i="17"/>
  <c r="R212" i="17"/>
  <c r="P212" i="17"/>
  <c r="BI209" i="17"/>
  <c r="BH209" i="17"/>
  <c r="BG209" i="17"/>
  <c r="BF209" i="17"/>
  <c r="T209" i="17"/>
  <c r="R209" i="17"/>
  <c r="P209" i="17"/>
  <c r="BI206" i="17"/>
  <c r="BH206" i="17"/>
  <c r="BG206" i="17"/>
  <c r="BF206" i="17"/>
  <c r="T206" i="17"/>
  <c r="R206" i="17"/>
  <c r="P206" i="17"/>
  <c r="BI200" i="17"/>
  <c r="BH200" i="17"/>
  <c r="BG200" i="17"/>
  <c r="BF200" i="17"/>
  <c r="T200" i="17"/>
  <c r="R200" i="17"/>
  <c r="P200" i="17"/>
  <c r="BI197" i="17"/>
  <c r="BH197" i="17"/>
  <c r="BG197" i="17"/>
  <c r="BF197" i="17"/>
  <c r="T197" i="17"/>
  <c r="R197" i="17"/>
  <c r="P197" i="17"/>
  <c r="BI193" i="17"/>
  <c r="BH193" i="17"/>
  <c r="BG193" i="17"/>
  <c r="BF193" i="17"/>
  <c r="T193" i="17"/>
  <c r="R193" i="17"/>
  <c r="P193" i="17"/>
  <c r="BI190" i="17"/>
  <c r="BH190" i="17"/>
  <c r="BG190" i="17"/>
  <c r="BF190" i="17"/>
  <c r="T190" i="17"/>
  <c r="R190" i="17"/>
  <c r="P190" i="17"/>
  <c r="BI183" i="17"/>
  <c r="BH183" i="17"/>
  <c r="BG183" i="17"/>
  <c r="BF183" i="17"/>
  <c r="T183" i="17"/>
  <c r="R183" i="17"/>
  <c r="P183" i="17"/>
  <c r="BI180" i="17"/>
  <c r="BH180" i="17"/>
  <c r="BG180" i="17"/>
  <c r="BF180" i="17"/>
  <c r="T180" i="17"/>
  <c r="R180" i="17"/>
  <c r="P180" i="17"/>
  <c r="BI174" i="17"/>
  <c r="BH174" i="17"/>
  <c r="BG174" i="17"/>
  <c r="BF174" i="17"/>
  <c r="T174" i="17"/>
  <c r="R174" i="17"/>
  <c r="P174" i="17"/>
  <c r="BI171" i="17"/>
  <c r="BH171" i="17"/>
  <c r="BG171" i="17"/>
  <c r="BF171" i="17"/>
  <c r="T171" i="17"/>
  <c r="R171" i="17"/>
  <c r="P171" i="17"/>
  <c r="BI168" i="17"/>
  <c r="BH168" i="17"/>
  <c r="BG168" i="17"/>
  <c r="BF168" i="17"/>
  <c r="T168" i="17"/>
  <c r="R168" i="17"/>
  <c r="P168" i="17"/>
  <c r="BI164" i="17"/>
  <c r="BH164" i="17"/>
  <c r="BG164" i="17"/>
  <c r="BF164" i="17"/>
  <c r="T164" i="17"/>
  <c r="R164" i="17"/>
  <c r="P164" i="17"/>
  <c r="BI155" i="17"/>
  <c r="BH155" i="17"/>
  <c r="BG155" i="17"/>
  <c r="BF155" i="17"/>
  <c r="T155" i="17"/>
  <c r="R155" i="17"/>
  <c r="P155" i="17"/>
  <c r="BI142" i="17"/>
  <c r="BH142" i="17"/>
  <c r="BG142" i="17"/>
  <c r="BF142" i="17"/>
  <c r="T142" i="17"/>
  <c r="R142" i="17"/>
  <c r="P142" i="17"/>
  <c r="BI138" i="17"/>
  <c r="BH138" i="17"/>
  <c r="BG138" i="17"/>
  <c r="BF138" i="17"/>
  <c r="T138" i="17"/>
  <c r="R138" i="17"/>
  <c r="P138" i="17"/>
  <c r="BI132" i="17"/>
  <c r="BH132" i="17"/>
  <c r="BG132" i="17"/>
  <c r="BF132" i="17"/>
  <c r="T132" i="17"/>
  <c r="R132" i="17"/>
  <c r="P132" i="17"/>
  <c r="J125" i="17"/>
  <c r="F125" i="17"/>
  <c r="F123" i="17"/>
  <c r="E121" i="17"/>
  <c r="J93" i="17"/>
  <c r="F93" i="17"/>
  <c r="F91" i="17"/>
  <c r="E89" i="17"/>
  <c r="J26" i="17"/>
  <c r="E26" i="17"/>
  <c r="J126" i="17" s="1"/>
  <c r="J25" i="17"/>
  <c r="J20" i="17"/>
  <c r="E20" i="17"/>
  <c r="F94" i="17"/>
  <c r="J19" i="17"/>
  <c r="J14" i="17"/>
  <c r="J123" i="17" s="1"/>
  <c r="E7" i="17"/>
  <c r="E117" i="17"/>
  <c r="J39" i="16"/>
  <c r="J38" i="16"/>
  <c r="AY114" i="1"/>
  <c r="J37" i="16"/>
  <c r="AX114" i="1"/>
  <c r="BI285" i="16"/>
  <c r="BH285" i="16"/>
  <c r="BG285" i="16"/>
  <c r="BF285" i="16"/>
  <c r="T285" i="16"/>
  <c r="T284" i="16"/>
  <c r="R285" i="16"/>
  <c r="R284" i="16"/>
  <c r="P285" i="16"/>
  <c r="P284" i="16" s="1"/>
  <c r="BI281" i="16"/>
  <c r="BH281" i="16"/>
  <c r="BG281" i="16"/>
  <c r="BF281" i="16"/>
  <c r="T281" i="16"/>
  <c r="R281" i="16"/>
  <c r="P281" i="16"/>
  <c r="BI278" i="16"/>
  <c r="BH278" i="16"/>
  <c r="BG278" i="16"/>
  <c r="BF278" i="16"/>
  <c r="T278" i="16"/>
  <c r="R278" i="16"/>
  <c r="P278" i="16"/>
  <c r="BI275" i="16"/>
  <c r="BH275" i="16"/>
  <c r="BG275" i="16"/>
  <c r="BF275" i="16"/>
  <c r="T275" i="16"/>
  <c r="R275" i="16"/>
  <c r="P275" i="16"/>
  <c r="BI272" i="16"/>
  <c r="BH272" i="16"/>
  <c r="BG272" i="16"/>
  <c r="BF272" i="16"/>
  <c r="T272" i="16"/>
  <c r="R272" i="16"/>
  <c r="P272" i="16"/>
  <c r="BI269" i="16"/>
  <c r="BH269" i="16"/>
  <c r="BG269" i="16"/>
  <c r="BF269" i="16"/>
  <c r="T269" i="16"/>
  <c r="R269" i="16"/>
  <c r="P269" i="16"/>
  <c r="BI266" i="16"/>
  <c r="BH266" i="16"/>
  <c r="BG266" i="16"/>
  <c r="BF266" i="16"/>
  <c r="T266" i="16"/>
  <c r="R266" i="16"/>
  <c r="P266" i="16"/>
  <c r="BI263" i="16"/>
  <c r="BH263" i="16"/>
  <c r="BG263" i="16"/>
  <c r="BF263" i="16"/>
  <c r="T263" i="16"/>
  <c r="R263" i="16"/>
  <c r="P263" i="16"/>
  <c r="BI260" i="16"/>
  <c r="BH260" i="16"/>
  <c r="BG260" i="16"/>
  <c r="BF260" i="16"/>
  <c r="T260" i="16"/>
  <c r="R260" i="16"/>
  <c r="P260" i="16"/>
  <c r="BI258" i="16"/>
  <c r="BH258" i="16"/>
  <c r="BG258" i="16"/>
  <c r="BF258" i="16"/>
  <c r="T258" i="16"/>
  <c r="R258" i="16"/>
  <c r="P258" i="16"/>
  <c r="BI255" i="16"/>
  <c r="BH255" i="16"/>
  <c r="BG255" i="16"/>
  <c r="BF255" i="16"/>
  <c r="T255" i="16"/>
  <c r="R255" i="16"/>
  <c r="P255" i="16"/>
  <c r="BI253" i="16"/>
  <c r="BH253" i="16"/>
  <c r="BG253" i="16"/>
  <c r="BF253" i="16"/>
  <c r="T253" i="16"/>
  <c r="R253" i="16"/>
  <c r="P253" i="16"/>
  <c r="BI250" i="16"/>
  <c r="BH250" i="16"/>
  <c r="BG250" i="16"/>
  <c r="BF250" i="16"/>
  <c r="T250" i="16"/>
  <c r="R250" i="16"/>
  <c r="P250" i="16"/>
  <c r="BI247" i="16"/>
  <c r="BH247" i="16"/>
  <c r="BG247" i="16"/>
  <c r="BF247" i="16"/>
  <c r="T247" i="16"/>
  <c r="R247" i="16"/>
  <c r="P247" i="16"/>
  <c r="BI244" i="16"/>
  <c r="BH244" i="16"/>
  <c r="BG244" i="16"/>
  <c r="BF244" i="16"/>
  <c r="T244" i="16"/>
  <c r="R244" i="16"/>
  <c r="P244" i="16"/>
  <c r="BI243" i="16"/>
  <c r="BH243" i="16"/>
  <c r="BG243" i="16"/>
  <c r="BF243" i="16"/>
  <c r="T243" i="16"/>
  <c r="R243" i="16"/>
  <c r="P243" i="16"/>
  <c r="BI236" i="16"/>
  <c r="BH236" i="16"/>
  <c r="BG236" i="16"/>
  <c r="BF236" i="16"/>
  <c r="T236" i="16"/>
  <c r="R236" i="16"/>
  <c r="P236" i="16"/>
  <c r="BI233" i="16"/>
  <c r="BH233" i="16"/>
  <c r="BG233" i="16"/>
  <c r="BF233" i="16"/>
  <c r="T233" i="16"/>
  <c r="R233" i="16"/>
  <c r="P233" i="16"/>
  <c r="BI229" i="16"/>
  <c r="BH229" i="16"/>
  <c r="BG229" i="16"/>
  <c r="BF229" i="16"/>
  <c r="T229" i="16"/>
  <c r="R229" i="16"/>
  <c r="P229" i="16"/>
  <c r="BI225" i="16"/>
  <c r="BH225" i="16"/>
  <c r="BG225" i="16"/>
  <c r="BF225" i="16"/>
  <c r="T225" i="16"/>
  <c r="R225" i="16"/>
  <c r="P225" i="16"/>
  <c r="BI222" i="16"/>
  <c r="BH222" i="16"/>
  <c r="BG222" i="16"/>
  <c r="BF222" i="16"/>
  <c r="T222" i="16"/>
  <c r="R222" i="16"/>
  <c r="P222" i="16"/>
  <c r="BI218" i="16"/>
  <c r="BH218" i="16"/>
  <c r="BG218" i="16"/>
  <c r="BF218" i="16"/>
  <c r="T218" i="16"/>
  <c r="R218" i="16"/>
  <c r="P218" i="16"/>
  <c r="BI215" i="16"/>
  <c r="BH215" i="16"/>
  <c r="BG215" i="16"/>
  <c r="BF215" i="16"/>
  <c r="T215" i="16"/>
  <c r="R215" i="16"/>
  <c r="P215" i="16"/>
  <c r="BI214" i="16"/>
  <c r="BH214" i="16"/>
  <c r="BG214" i="16"/>
  <c r="BF214" i="16"/>
  <c r="T214" i="16"/>
  <c r="R214" i="16"/>
  <c r="P214" i="16"/>
  <c r="BI211" i="16"/>
  <c r="BH211" i="16"/>
  <c r="BG211" i="16"/>
  <c r="BF211" i="16"/>
  <c r="T211" i="16"/>
  <c r="R211" i="16"/>
  <c r="P211" i="16"/>
  <c r="BI207" i="16"/>
  <c r="BH207" i="16"/>
  <c r="BG207" i="16"/>
  <c r="BF207" i="16"/>
  <c r="T207" i="16"/>
  <c r="R207" i="16"/>
  <c r="P207" i="16"/>
  <c r="BI203" i="16"/>
  <c r="BH203" i="16"/>
  <c r="BG203" i="16"/>
  <c r="BF203" i="16"/>
  <c r="T203" i="16"/>
  <c r="R203" i="16"/>
  <c r="P203" i="16"/>
  <c r="BI197" i="16"/>
  <c r="BH197" i="16"/>
  <c r="BG197" i="16"/>
  <c r="BF197" i="16"/>
  <c r="T197" i="16"/>
  <c r="R197" i="16"/>
  <c r="P197" i="16"/>
  <c r="BI192" i="16"/>
  <c r="BH192" i="16"/>
  <c r="BG192" i="16"/>
  <c r="BF192" i="16"/>
  <c r="T192" i="16"/>
  <c r="R192" i="16"/>
  <c r="P192" i="16"/>
  <c r="BI189" i="16"/>
  <c r="BH189" i="16"/>
  <c r="BG189" i="16"/>
  <c r="BF189" i="16"/>
  <c r="T189" i="16"/>
  <c r="R189" i="16"/>
  <c r="P189" i="16"/>
  <c r="BI186" i="16"/>
  <c r="BH186" i="16"/>
  <c r="BG186" i="16"/>
  <c r="BF186" i="16"/>
  <c r="T186" i="16"/>
  <c r="R186" i="16"/>
  <c r="P186" i="16"/>
  <c r="BI182" i="16"/>
  <c r="BH182" i="16"/>
  <c r="BG182" i="16"/>
  <c r="BF182" i="16"/>
  <c r="T182" i="16"/>
  <c r="R182" i="16"/>
  <c r="P182" i="16"/>
  <c r="BI176" i="16"/>
  <c r="BH176" i="16"/>
  <c r="BG176" i="16"/>
  <c r="BF176" i="16"/>
  <c r="T176" i="16"/>
  <c r="R176" i="16"/>
  <c r="P176" i="16"/>
  <c r="BI173" i="16"/>
  <c r="BH173" i="16"/>
  <c r="BG173" i="16"/>
  <c r="BF173" i="16"/>
  <c r="T173" i="16"/>
  <c r="R173" i="16"/>
  <c r="P173" i="16"/>
  <c r="BI169" i="16"/>
  <c r="BH169" i="16"/>
  <c r="BG169" i="16"/>
  <c r="BF169" i="16"/>
  <c r="T169" i="16"/>
  <c r="R169" i="16"/>
  <c r="P169" i="16"/>
  <c r="BI166" i="16"/>
  <c r="BH166" i="16"/>
  <c r="BG166" i="16"/>
  <c r="BF166" i="16"/>
  <c r="T166" i="16"/>
  <c r="R166" i="16"/>
  <c r="P166" i="16"/>
  <c r="BI161" i="16"/>
  <c r="BH161" i="16"/>
  <c r="BG161" i="16"/>
  <c r="BF161" i="16"/>
  <c r="T161" i="16"/>
  <c r="R161" i="16"/>
  <c r="P161" i="16"/>
  <c r="BI158" i="16"/>
  <c r="BH158" i="16"/>
  <c r="BG158" i="16"/>
  <c r="BF158" i="16"/>
  <c r="T158" i="16"/>
  <c r="R158" i="16"/>
  <c r="P158" i="16"/>
  <c r="BI154" i="16"/>
  <c r="BH154" i="16"/>
  <c r="BG154" i="16"/>
  <c r="BF154" i="16"/>
  <c r="T154" i="16"/>
  <c r="R154" i="16"/>
  <c r="P154" i="16"/>
  <c r="BI151" i="16"/>
  <c r="BH151" i="16"/>
  <c r="BG151" i="16"/>
  <c r="BF151" i="16"/>
  <c r="T151" i="16"/>
  <c r="R151" i="16"/>
  <c r="P151" i="16"/>
  <c r="BI147" i="16"/>
  <c r="BH147" i="16"/>
  <c r="BG147" i="16"/>
  <c r="BF147" i="16"/>
  <c r="T147" i="16"/>
  <c r="R147" i="16"/>
  <c r="P147" i="16"/>
  <c r="BI143" i="16"/>
  <c r="BH143" i="16"/>
  <c r="BG143" i="16"/>
  <c r="BF143" i="16"/>
  <c r="T143" i="16"/>
  <c r="R143" i="16"/>
  <c r="P143" i="16"/>
  <c r="BI138" i="16"/>
  <c r="BH138" i="16"/>
  <c r="BG138" i="16"/>
  <c r="BF138" i="16"/>
  <c r="T138" i="16"/>
  <c r="R138" i="16"/>
  <c r="P138" i="16"/>
  <c r="BI134" i="16"/>
  <c r="BH134" i="16"/>
  <c r="BG134" i="16"/>
  <c r="BF134" i="16"/>
  <c r="T134" i="16"/>
  <c r="R134" i="16"/>
  <c r="P134" i="16"/>
  <c r="BI129" i="16"/>
  <c r="BH129" i="16"/>
  <c r="BG129" i="16"/>
  <c r="BF129" i="16"/>
  <c r="T129" i="16"/>
  <c r="R129" i="16"/>
  <c r="P129" i="16"/>
  <c r="J122" i="16"/>
  <c r="F122" i="16"/>
  <c r="F120" i="16"/>
  <c r="E118" i="16"/>
  <c r="J93" i="16"/>
  <c r="F93" i="16"/>
  <c r="F91" i="16"/>
  <c r="E89" i="16"/>
  <c r="J26" i="16"/>
  <c r="E26" i="16"/>
  <c r="J123" i="16" s="1"/>
  <c r="J25" i="16"/>
  <c r="J20" i="16"/>
  <c r="E20" i="16"/>
  <c r="F123" i="16" s="1"/>
  <c r="J19" i="16"/>
  <c r="J14" i="16"/>
  <c r="J91" i="16"/>
  <c r="E7" i="16"/>
  <c r="E85" i="16"/>
  <c r="J39" i="15"/>
  <c r="J38" i="15"/>
  <c r="AY112" i="1" s="1"/>
  <c r="J37" i="15"/>
  <c r="AX112" i="1" s="1"/>
  <c r="BI198" i="15"/>
  <c r="BH198" i="15"/>
  <c r="BG198" i="15"/>
  <c r="BF198" i="15"/>
  <c r="T198" i="15"/>
  <c r="R198" i="15"/>
  <c r="P198" i="15"/>
  <c r="BI197" i="15"/>
  <c r="BH197" i="15"/>
  <c r="BG197" i="15"/>
  <c r="BF197" i="15"/>
  <c r="T197" i="15"/>
  <c r="R197" i="15"/>
  <c r="P197" i="15"/>
  <c r="BI192" i="15"/>
  <c r="BH192" i="15"/>
  <c r="BG192" i="15"/>
  <c r="BF192" i="15"/>
  <c r="T192" i="15"/>
  <c r="T191" i="15"/>
  <c r="R192" i="15"/>
  <c r="R191" i="15" s="1"/>
  <c r="P192" i="15"/>
  <c r="P191" i="15" s="1"/>
  <c r="BI189" i="15"/>
  <c r="BH189" i="15"/>
  <c r="BG189" i="15"/>
  <c r="BF189" i="15"/>
  <c r="T189" i="15"/>
  <c r="R189" i="15"/>
  <c r="P189" i="15"/>
  <c r="BI186" i="15"/>
  <c r="BH186" i="15"/>
  <c r="BG186" i="15"/>
  <c r="BF186" i="15"/>
  <c r="T186" i="15"/>
  <c r="R186" i="15"/>
  <c r="P186" i="15"/>
  <c r="BI185" i="15"/>
  <c r="BH185" i="15"/>
  <c r="BG185" i="15"/>
  <c r="BF185" i="15"/>
  <c r="T185" i="15"/>
  <c r="R185" i="15"/>
  <c r="P185" i="15"/>
  <c r="BI183" i="15"/>
  <c r="BH183" i="15"/>
  <c r="BG183" i="15"/>
  <c r="BF183" i="15"/>
  <c r="T183" i="15"/>
  <c r="R183" i="15"/>
  <c r="P183" i="15"/>
  <c r="BI180" i="15"/>
  <c r="BH180" i="15"/>
  <c r="BG180" i="15"/>
  <c r="BF180" i="15"/>
  <c r="T180" i="15"/>
  <c r="R180" i="15"/>
  <c r="P180" i="15"/>
  <c r="BI179" i="15"/>
  <c r="BH179" i="15"/>
  <c r="BG179" i="15"/>
  <c r="BF179" i="15"/>
  <c r="T179" i="15"/>
  <c r="R179" i="15"/>
  <c r="P179" i="15"/>
  <c r="BI178" i="15"/>
  <c r="BH178" i="15"/>
  <c r="BG178" i="15"/>
  <c r="BF178" i="15"/>
  <c r="T178" i="15"/>
  <c r="R178" i="15"/>
  <c r="P178" i="15"/>
  <c r="BI173" i="15"/>
  <c r="BH173" i="15"/>
  <c r="BG173" i="15"/>
  <c r="BF173" i="15"/>
  <c r="T173" i="15"/>
  <c r="R173" i="15"/>
  <c r="P173" i="15"/>
  <c r="BI169" i="15"/>
  <c r="BH169" i="15"/>
  <c r="BG169" i="15"/>
  <c r="BF169" i="15"/>
  <c r="T169" i="15"/>
  <c r="R169" i="15"/>
  <c r="P169" i="15"/>
  <c r="BI162" i="15"/>
  <c r="BH162" i="15"/>
  <c r="BG162" i="15"/>
  <c r="BF162" i="15"/>
  <c r="T162" i="15"/>
  <c r="R162" i="15"/>
  <c r="P162" i="15"/>
  <c r="BI154" i="15"/>
  <c r="BH154" i="15"/>
  <c r="BG154" i="15"/>
  <c r="BF154" i="15"/>
  <c r="T154" i="15"/>
  <c r="R154" i="15"/>
  <c r="P154" i="15"/>
  <c r="BI148" i="15"/>
  <c r="BH148" i="15"/>
  <c r="BG148" i="15"/>
  <c r="BF148" i="15"/>
  <c r="T148" i="15"/>
  <c r="R148" i="15"/>
  <c r="P148" i="15"/>
  <c r="BI142" i="15"/>
  <c r="BH142" i="15"/>
  <c r="BG142" i="15"/>
  <c r="BF142" i="15"/>
  <c r="T142" i="15"/>
  <c r="R142" i="15"/>
  <c r="P142" i="15"/>
  <c r="BI135" i="15"/>
  <c r="BH135" i="15"/>
  <c r="BG135" i="15"/>
  <c r="BF135" i="15"/>
  <c r="T135" i="15"/>
  <c r="R135" i="15"/>
  <c r="P135" i="15"/>
  <c r="BI130" i="15"/>
  <c r="BH130" i="15"/>
  <c r="BG130" i="15"/>
  <c r="BF130" i="15"/>
  <c r="T130" i="15"/>
  <c r="R130" i="15"/>
  <c r="P130" i="15"/>
  <c r="J123" i="15"/>
  <c r="F123" i="15"/>
  <c r="F121" i="15"/>
  <c r="E119" i="15"/>
  <c r="J93" i="15"/>
  <c r="F93" i="15"/>
  <c r="F91" i="15"/>
  <c r="E89" i="15"/>
  <c r="J26" i="15"/>
  <c r="E26" i="15"/>
  <c r="J94" i="15"/>
  <c r="J25" i="15"/>
  <c r="J20" i="15"/>
  <c r="E20" i="15"/>
  <c r="F94" i="15" s="1"/>
  <c r="J19" i="15"/>
  <c r="J14" i="15"/>
  <c r="J91" i="15" s="1"/>
  <c r="E7" i="15"/>
  <c r="E115" i="15"/>
  <c r="J39" i="14"/>
  <c r="J38" i="14"/>
  <c r="AY111" i="1" s="1"/>
  <c r="J37" i="14"/>
  <c r="AX111" i="1" s="1"/>
  <c r="BI396" i="14"/>
  <c r="BH396" i="14"/>
  <c r="BG396" i="14"/>
  <c r="BF396" i="14"/>
  <c r="T396" i="14"/>
  <c r="R396" i="14"/>
  <c r="P396" i="14"/>
  <c r="BI390" i="14"/>
  <c r="BH390" i="14"/>
  <c r="BG390" i="14"/>
  <c r="BF390" i="14"/>
  <c r="T390" i="14"/>
  <c r="R390" i="14"/>
  <c r="P390" i="14"/>
  <c r="BI386" i="14"/>
  <c r="BH386" i="14"/>
  <c r="BG386" i="14"/>
  <c r="BF386" i="14"/>
  <c r="T386" i="14"/>
  <c r="R386" i="14"/>
  <c r="P386" i="14"/>
  <c r="BI378" i="14"/>
  <c r="BH378" i="14"/>
  <c r="BG378" i="14"/>
  <c r="BF378" i="14"/>
  <c r="T378" i="14"/>
  <c r="R378" i="14"/>
  <c r="P378" i="14"/>
  <c r="BI373" i="14"/>
  <c r="BH373" i="14"/>
  <c r="BG373" i="14"/>
  <c r="BF373" i="14"/>
  <c r="T373" i="14"/>
  <c r="R373" i="14"/>
  <c r="P373" i="14"/>
  <c r="BI363" i="14"/>
  <c r="BH363" i="14"/>
  <c r="BG363" i="14"/>
  <c r="BF363" i="14"/>
  <c r="T363" i="14"/>
  <c r="R363" i="14"/>
  <c r="P363" i="14"/>
  <c r="BI359" i="14"/>
  <c r="BH359" i="14"/>
  <c r="BG359" i="14"/>
  <c r="BF359" i="14"/>
  <c r="T359" i="14"/>
  <c r="R359" i="14"/>
  <c r="P359" i="14"/>
  <c r="BI356" i="14"/>
  <c r="BH356" i="14"/>
  <c r="BG356" i="14"/>
  <c r="BF356" i="14"/>
  <c r="T356" i="14"/>
  <c r="R356" i="14"/>
  <c r="P356" i="14"/>
  <c r="BI353" i="14"/>
  <c r="BH353" i="14"/>
  <c r="BG353" i="14"/>
  <c r="BF353" i="14"/>
  <c r="T353" i="14"/>
  <c r="R353" i="14"/>
  <c r="P353" i="14"/>
  <c r="BI346" i="14"/>
  <c r="BH346" i="14"/>
  <c r="BG346" i="14"/>
  <c r="BF346" i="14"/>
  <c r="T346" i="14"/>
  <c r="R346" i="14"/>
  <c r="P346" i="14"/>
  <c r="BI342" i="14"/>
  <c r="BH342" i="14"/>
  <c r="BG342" i="14"/>
  <c r="BF342" i="14"/>
  <c r="T342" i="14"/>
  <c r="R342" i="14"/>
  <c r="P342" i="14"/>
  <c r="BI339" i="14"/>
  <c r="BH339" i="14"/>
  <c r="BG339" i="14"/>
  <c r="BF339" i="14"/>
  <c r="T339" i="14"/>
  <c r="R339" i="14"/>
  <c r="P339" i="14"/>
  <c r="BI335" i="14"/>
  <c r="BH335" i="14"/>
  <c r="BG335" i="14"/>
  <c r="BF335" i="14"/>
  <c r="T335" i="14"/>
  <c r="R335" i="14"/>
  <c r="P335" i="14"/>
  <c r="BI332" i="14"/>
  <c r="BH332" i="14"/>
  <c r="BG332" i="14"/>
  <c r="BF332" i="14"/>
  <c r="T332" i="14"/>
  <c r="R332" i="14"/>
  <c r="P332" i="14"/>
  <c r="BI328" i="14"/>
  <c r="BH328" i="14"/>
  <c r="BG328" i="14"/>
  <c r="BF328" i="14"/>
  <c r="T328" i="14"/>
  <c r="R328" i="14"/>
  <c r="P328" i="14"/>
  <c r="BI325" i="14"/>
  <c r="BH325" i="14"/>
  <c r="BG325" i="14"/>
  <c r="BF325" i="14"/>
  <c r="T325" i="14"/>
  <c r="R325" i="14"/>
  <c r="P325" i="14"/>
  <c r="BI323" i="14"/>
  <c r="BH323" i="14"/>
  <c r="BG323" i="14"/>
  <c r="BF323" i="14"/>
  <c r="T323" i="14"/>
  <c r="R323" i="14"/>
  <c r="P323" i="14"/>
  <c r="BI321" i="14"/>
  <c r="BH321" i="14"/>
  <c r="BG321" i="14"/>
  <c r="BF321" i="14"/>
  <c r="T321" i="14"/>
  <c r="R321" i="14"/>
  <c r="P321" i="14"/>
  <c r="BI319" i="14"/>
  <c r="BH319" i="14"/>
  <c r="BG319" i="14"/>
  <c r="BF319" i="14"/>
  <c r="T319" i="14"/>
  <c r="R319" i="14"/>
  <c r="P319" i="14"/>
  <c r="BI316" i="14"/>
  <c r="BH316" i="14"/>
  <c r="BG316" i="14"/>
  <c r="BF316" i="14"/>
  <c r="T316" i="14"/>
  <c r="R316" i="14"/>
  <c r="P316" i="14"/>
  <c r="BI314" i="14"/>
  <c r="BH314" i="14"/>
  <c r="BG314" i="14"/>
  <c r="BF314" i="14"/>
  <c r="T314" i="14"/>
  <c r="R314" i="14"/>
  <c r="P314" i="14"/>
  <c r="BI313" i="14"/>
  <c r="BH313" i="14"/>
  <c r="BG313" i="14"/>
  <c r="BF313" i="14"/>
  <c r="T313" i="14"/>
  <c r="R313" i="14"/>
  <c r="P313" i="14"/>
  <c r="BI312" i="14"/>
  <c r="BH312" i="14"/>
  <c r="BG312" i="14"/>
  <c r="BF312" i="14"/>
  <c r="T312" i="14"/>
  <c r="R312" i="14"/>
  <c r="P312" i="14"/>
  <c r="BI309" i="14"/>
  <c r="BH309" i="14"/>
  <c r="BG309" i="14"/>
  <c r="BF309" i="14"/>
  <c r="T309" i="14"/>
  <c r="R309" i="14"/>
  <c r="P309" i="14"/>
  <c r="BI303" i="14"/>
  <c r="BH303" i="14"/>
  <c r="BG303" i="14"/>
  <c r="BF303" i="14"/>
  <c r="T303" i="14"/>
  <c r="R303" i="14"/>
  <c r="P303" i="14"/>
  <c r="BI300" i="14"/>
  <c r="BH300" i="14"/>
  <c r="BG300" i="14"/>
  <c r="BF300" i="14"/>
  <c r="T300" i="14"/>
  <c r="R300" i="14"/>
  <c r="P300" i="14"/>
  <c r="BI297" i="14"/>
  <c r="BH297" i="14"/>
  <c r="BG297" i="14"/>
  <c r="BF297" i="14"/>
  <c r="T297" i="14"/>
  <c r="R297" i="14"/>
  <c r="P297" i="14"/>
  <c r="BI292" i="14"/>
  <c r="BH292" i="14"/>
  <c r="BG292" i="14"/>
  <c r="BF292" i="14"/>
  <c r="T292" i="14"/>
  <c r="R292" i="14"/>
  <c r="P292" i="14"/>
  <c r="BI289" i="14"/>
  <c r="BH289" i="14"/>
  <c r="BG289" i="14"/>
  <c r="BF289" i="14"/>
  <c r="T289" i="14"/>
  <c r="R289" i="14"/>
  <c r="P289" i="14"/>
  <c r="BI286" i="14"/>
  <c r="BH286" i="14"/>
  <c r="BG286" i="14"/>
  <c r="BF286" i="14"/>
  <c r="T286" i="14"/>
  <c r="R286" i="14"/>
  <c r="P286" i="14"/>
  <c r="BI281" i="14"/>
  <c r="BH281" i="14"/>
  <c r="BG281" i="14"/>
  <c r="BF281" i="14"/>
  <c r="T281" i="14"/>
  <c r="R281" i="14"/>
  <c r="P281" i="14"/>
  <c r="BI277" i="14"/>
  <c r="BH277" i="14"/>
  <c r="BG277" i="14"/>
  <c r="BF277" i="14"/>
  <c r="T277" i="14"/>
  <c r="R277" i="14"/>
  <c r="P277" i="14"/>
  <c r="BI274" i="14"/>
  <c r="BH274" i="14"/>
  <c r="BG274" i="14"/>
  <c r="BF274" i="14"/>
  <c r="T274" i="14"/>
  <c r="R274" i="14"/>
  <c r="P274" i="14"/>
  <c r="BI271" i="14"/>
  <c r="BH271" i="14"/>
  <c r="BG271" i="14"/>
  <c r="BF271" i="14"/>
  <c r="T271" i="14"/>
  <c r="R271" i="14"/>
  <c r="P271" i="14"/>
  <c r="BI266" i="14"/>
  <c r="BH266" i="14"/>
  <c r="BG266" i="14"/>
  <c r="BF266" i="14"/>
  <c r="T266" i="14"/>
  <c r="R266" i="14"/>
  <c r="P266" i="14"/>
  <c r="BI262" i="14"/>
  <c r="BH262" i="14"/>
  <c r="BG262" i="14"/>
  <c r="BF262" i="14"/>
  <c r="T262" i="14"/>
  <c r="R262" i="14"/>
  <c r="P262" i="14"/>
  <c r="BI259" i="14"/>
  <c r="BH259" i="14"/>
  <c r="BG259" i="14"/>
  <c r="BF259" i="14"/>
  <c r="T259" i="14"/>
  <c r="R259" i="14"/>
  <c r="P259" i="14"/>
  <c r="BI256" i="14"/>
  <c r="BH256" i="14"/>
  <c r="BG256" i="14"/>
  <c r="BF256" i="14"/>
  <c r="T256" i="14"/>
  <c r="R256" i="14"/>
  <c r="P256" i="14"/>
  <c r="BI251" i="14"/>
  <c r="BH251" i="14"/>
  <c r="BG251" i="14"/>
  <c r="BF251" i="14"/>
  <c r="T251" i="14"/>
  <c r="R251" i="14"/>
  <c r="P251" i="14"/>
  <c r="BI248" i="14"/>
  <c r="BH248" i="14"/>
  <c r="BG248" i="14"/>
  <c r="BF248" i="14"/>
  <c r="T248" i="14"/>
  <c r="R248" i="14"/>
  <c r="P248" i="14"/>
  <c r="BI245" i="14"/>
  <c r="BH245" i="14"/>
  <c r="BG245" i="14"/>
  <c r="BF245" i="14"/>
  <c r="T245" i="14"/>
  <c r="R245" i="14"/>
  <c r="P245" i="14"/>
  <c r="BI240" i="14"/>
  <c r="BH240" i="14"/>
  <c r="BG240" i="14"/>
  <c r="BF240" i="14"/>
  <c r="T240" i="14"/>
  <c r="R240" i="14"/>
  <c r="P240" i="14"/>
  <c r="BI235" i="14"/>
  <c r="BH235" i="14"/>
  <c r="BG235" i="14"/>
  <c r="BF235" i="14"/>
  <c r="T235" i="14"/>
  <c r="R235" i="14"/>
  <c r="P235" i="14"/>
  <c r="BI232" i="14"/>
  <c r="BH232" i="14"/>
  <c r="BG232" i="14"/>
  <c r="BF232" i="14"/>
  <c r="T232" i="14"/>
  <c r="R232" i="14"/>
  <c r="P232" i="14"/>
  <c r="BI229" i="14"/>
  <c r="BH229" i="14"/>
  <c r="BG229" i="14"/>
  <c r="BF229" i="14"/>
  <c r="T229" i="14"/>
  <c r="R229" i="14"/>
  <c r="P229" i="14"/>
  <c r="BI225" i="14"/>
  <c r="BH225" i="14"/>
  <c r="BG225" i="14"/>
  <c r="BF225" i="14"/>
  <c r="T225" i="14"/>
  <c r="R225" i="14"/>
  <c r="P225" i="14"/>
  <c r="BI222" i="14"/>
  <c r="BH222" i="14"/>
  <c r="BG222" i="14"/>
  <c r="BF222" i="14"/>
  <c r="T222" i="14"/>
  <c r="R222" i="14"/>
  <c r="P222" i="14"/>
  <c r="BI219" i="14"/>
  <c r="BH219" i="14"/>
  <c r="BG219" i="14"/>
  <c r="BF219" i="14"/>
  <c r="T219" i="14"/>
  <c r="R219" i="14"/>
  <c r="P219" i="14"/>
  <c r="BI216" i="14"/>
  <c r="BH216" i="14"/>
  <c r="BG216" i="14"/>
  <c r="BF216" i="14"/>
  <c r="T216" i="14"/>
  <c r="R216" i="14"/>
  <c r="P216" i="14"/>
  <c r="BI213" i="14"/>
  <c r="BH213" i="14"/>
  <c r="BG213" i="14"/>
  <c r="BF213" i="14"/>
  <c r="T213" i="14"/>
  <c r="R213" i="14"/>
  <c r="P213" i="14"/>
  <c r="BI208" i="14"/>
  <c r="BH208" i="14"/>
  <c r="BG208" i="14"/>
  <c r="BF208" i="14"/>
  <c r="T208" i="14"/>
  <c r="R208" i="14"/>
  <c r="P208" i="14"/>
  <c r="BI202" i="14"/>
  <c r="BH202" i="14"/>
  <c r="BG202" i="14"/>
  <c r="BF202" i="14"/>
  <c r="T202" i="14"/>
  <c r="R202" i="14"/>
  <c r="P202" i="14"/>
  <c r="BI199" i="14"/>
  <c r="BH199" i="14"/>
  <c r="BG199" i="14"/>
  <c r="BF199" i="14"/>
  <c r="T199" i="14"/>
  <c r="R199" i="14"/>
  <c r="P199" i="14"/>
  <c r="BI195" i="14"/>
  <c r="BH195" i="14"/>
  <c r="BG195" i="14"/>
  <c r="BF195" i="14"/>
  <c r="T195" i="14"/>
  <c r="R195" i="14"/>
  <c r="P195" i="14"/>
  <c r="BI177" i="14"/>
  <c r="BH177" i="14"/>
  <c r="BG177" i="14"/>
  <c r="BF177" i="14"/>
  <c r="T177" i="14"/>
  <c r="R177" i="14"/>
  <c r="P177" i="14"/>
  <c r="BI172" i="14"/>
  <c r="BH172" i="14"/>
  <c r="BG172" i="14"/>
  <c r="BF172" i="14"/>
  <c r="T172" i="14"/>
  <c r="R172" i="14"/>
  <c r="P172" i="14"/>
  <c r="BI169" i="14"/>
  <c r="BH169" i="14"/>
  <c r="BG169" i="14"/>
  <c r="BF169" i="14"/>
  <c r="T169" i="14"/>
  <c r="R169" i="14"/>
  <c r="P169" i="14"/>
  <c r="BI153" i="14"/>
  <c r="BH153" i="14"/>
  <c r="BG153" i="14"/>
  <c r="BF153" i="14"/>
  <c r="T153" i="14"/>
  <c r="R153" i="14"/>
  <c r="P153" i="14"/>
  <c r="BI149" i="14"/>
  <c r="BH149" i="14"/>
  <c r="BG149" i="14"/>
  <c r="BF149" i="14"/>
  <c r="T149" i="14"/>
  <c r="R149" i="14"/>
  <c r="P149" i="14"/>
  <c r="BI146" i="14"/>
  <c r="BH146" i="14"/>
  <c r="BG146" i="14"/>
  <c r="BF146" i="14"/>
  <c r="T146" i="14"/>
  <c r="R146" i="14"/>
  <c r="P146" i="14"/>
  <c r="BI143" i="14"/>
  <c r="BH143" i="14"/>
  <c r="BG143" i="14"/>
  <c r="BF143" i="14"/>
  <c r="T143" i="14"/>
  <c r="R143" i="14"/>
  <c r="P143" i="14"/>
  <c r="BI140" i="14"/>
  <c r="BH140" i="14"/>
  <c r="BG140" i="14"/>
  <c r="BF140" i="14"/>
  <c r="T140" i="14"/>
  <c r="R140" i="14"/>
  <c r="P140" i="14"/>
  <c r="J132" i="14"/>
  <c r="F132" i="14"/>
  <c r="F130" i="14"/>
  <c r="E128" i="14"/>
  <c r="J93" i="14"/>
  <c r="F93" i="14"/>
  <c r="F91" i="14"/>
  <c r="E89" i="14"/>
  <c r="J26" i="14"/>
  <c r="E26" i="14"/>
  <c r="J133" i="14"/>
  <c r="J25" i="14"/>
  <c r="J20" i="14"/>
  <c r="E20" i="14"/>
  <c r="F94" i="14" s="1"/>
  <c r="J19" i="14"/>
  <c r="J14" i="14"/>
  <c r="J91" i="14" s="1"/>
  <c r="E7" i="14"/>
  <c r="E124" i="14" s="1"/>
  <c r="J39" i="13"/>
  <c r="J38" i="13"/>
  <c r="AY109" i="1" s="1"/>
  <c r="J37" i="13"/>
  <c r="AX109" i="1"/>
  <c r="BI206" i="13"/>
  <c r="BH206" i="13"/>
  <c r="BG206" i="13"/>
  <c r="BF206" i="13"/>
  <c r="T206" i="13"/>
  <c r="T205" i="13" s="1"/>
  <c r="R206" i="13"/>
  <c r="R205" i="13"/>
  <c r="P206" i="13"/>
  <c r="P205" i="13"/>
  <c r="BI200" i="13"/>
  <c r="BH200" i="13"/>
  <c r="BG200" i="13"/>
  <c r="BF200" i="13"/>
  <c r="T200" i="13"/>
  <c r="R200" i="13"/>
  <c r="P200" i="13"/>
  <c r="BI196" i="13"/>
  <c r="BH196" i="13"/>
  <c r="BG196" i="13"/>
  <c r="BF196" i="13"/>
  <c r="T196" i="13"/>
  <c r="R196" i="13"/>
  <c r="P196" i="13"/>
  <c r="BI193" i="13"/>
  <c r="BH193" i="13"/>
  <c r="BG193" i="13"/>
  <c r="BF193" i="13"/>
  <c r="T193" i="13"/>
  <c r="R193" i="13"/>
  <c r="P193" i="13"/>
  <c r="BI188" i="13"/>
  <c r="BH188" i="13"/>
  <c r="BG188" i="13"/>
  <c r="BF188" i="13"/>
  <c r="T188" i="13"/>
  <c r="R188" i="13"/>
  <c r="P188" i="13"/>
  <c r="BI183" i="13"/>
  <c r="BH183" i="13"/>
  <c r="BG183" i="13"/>
  <c r="BF183" i="13"/>
  <c r="T183" i="13"/>
  <c r="R183" i="13"/>
  <c r="P183" i="13"/>
  <c r="BI178" i="13"/>
  <c r="BH178" i="13"/>
  <c r="BG178" i="13"/>
  <c r="BF178" i="13"/>
  <c r="T178" i="13"/>
  <c r="R178" i="13"/>
  <c r="P178" i="13"/>
  <c r="BI173" i="13"/>
  <c r="BH173" i="13"/>
  <c r="BG173" i="13"/>
  <c r="BF173" i="13"/>
  <c r="T173" i="13"/>
  <c r="R173" i="13"/>
  <c r="P173" i="13"/>
  <c r="BI169" i="13"/>
  <c r="BH169" i="13"/>
  <c r="BG169" i="13"/>
  <c r="BF169" i="13"/>
  <c r="T169" i="13"/>
  <c r="R169" i="13"/>
  <c r="P169" i="13"/>
  <c r="BI168" i="13"/>
  <c r="BH168" i="13"/>
  <c r="BG168" i="13"/>
  <c r="BF168" i="13"/>
  <c r="T168" i="13"/>
  <c r="R168" i="13"/>
  <c r="P168" i="13"/>
  <c r="BI167" i="13"/>
  <c r="BH167" i="13"/>
  <c r="BG167" i="13"/>
  <c r="BF167" i="13"/>
  <c r="T167" i="13"/>
  <c r="R167" i="13"/>
  <c r="P167" i="13"/>
  <c r="BI164" i="13"/>
  <c r="BH164" i="13"/>
  <c r="BG164" i="13"/>
  <c r="BF164" i="13"/>
  <c r="T164" i="13"/>
  <c r="R164" i="13"/>
  <c r="P164" i="13"/>
  <c r="BI159" i="13"/>
  <c r="BH159" i="13"/>
  <c r="BG159" i="13"/>
  <c r="BF159" i="13"/>
  <c r="T159" i="13"/>
  <c r="R159" i="13"/>
  <c r="P159" i="13"/>
  <c r="BI155" i="13"/>
  <c r="BH155" i="13"/>
  <c r="BG155" i="13"/>
  <c r="BF155" i="13"/>
  <c r="T155" i="13"/>
  <c r="R155" i="13"/>
  <c r="P155" i="13"/>
  <c r="BI152" i="13"/>
  <c r="BH152" i="13"/>
  <c r="BG152" i="13"/>
  <c r="BF152" i="13"/>
  <c r="T152" i="13"/>
  <c r="R152" i="13"/>
  <c r="P152" i="13"/>
  <c r="BI146" i="13"/>
  <c r="BH146" i="13"/>
  <c r="BG146" i="13"/>
  <c r="BF146" i="13"/>
  <c r="T146" i="13"/>
  <c r="R146" i="13"/>
  <c r="P146" i="13"/>
  <c r="BI143" i="13"/>
  <c r="BH143" i="13"/>
  <c r="BG143" i="13"/>
  <c r="BF143" i="13"/>
  <c r="T143" i="13"/>
  <c r="R143" i="13"/>
  <c r="P143" i="13"/>
  <c r="BI140" i="13"/>
  <c r="BH140" i="13"/>
  <c r="BG140" i="13"/>
  <c r="BF140" i="13"/>
  <c r="T140" i="13"/>
  <c r="R140" i="13"/>
  <c r="P140" i="13"/>
  <c r="BI134" i="13"/>
  <c r="BH134" i="13"/>
  <c r="BG134" i="13"/>
  <c r="BF134" i="13"/>
  <c r="T134" i="13"/>
  <c r="R134" i="13"/>
  <c r="P134" i="13"/>
  <c r="BI131" i="13"/>
  <c r="BH131" i="13"/>
  <c r="BG131" i="13"/>
  <c r="BF131" i="13"/>
  <c r="T131" i="13"/>
  <c r="R131" i="13"/>
  <c r="P131" i="13"/>
  <c r="BI129" i="13"/>
  <c r="BH129" i="13"/>
  <c r="BG129" i="13"/>
  <c r="BF129" i="13"/>
  <c r="T129" i="13"/>
  <c r="R129" i="13"/>
  <c r="P129" i="13"/>
  <c r="BI126" i="13"/>
  <c r="BH126" i="13"/>
  <c r="BG126" i="13"/>
  <c r="BF126" i="13"/>
  <c r="T126" i="13"/>
  <c r="R126" i="13"/>
  <c r="P126" i="13"/>
  <c r="J119" i="13"/>
  <c r="F119" i="13"/>
  <c r="F117" i="13"/>
  <c r="E115" i="13"/>
  <c r="J93" i="13"/>
  <c r="F93" i="13"/>
  <c r="F91" i="13"/>
  <c r="E89" i="13"/>
  <c r="J26" i="13"/>
  <c r="E26" i="13"/>
  <c r="J94" i="13"/>
  <c r="J25" i="13"/>
  <c r="J20" i="13"/>
  <c r="E20" i="13"/>
  <c r="F120" i="13"/>
  <c r="J19" i="13"/>
  <c r="J14" i="13"/>
  <c r="J117" i="13"/>
  <c r="E7" i="13"/>
  <c r="E85" i="13" s="1"/>
  <c r="J39" i="12"/>
  <c r="J38" i="12"/>
  <c r="AY108" i="1"/>
  <c r="J37" i="12"/>
  <c r="AX108" i="1"/>
  <c r="BI231" i="12"/>
  <c r="BH231" i="12"/>
  <c r="BG231" i="12"/>
  <c r="BF231" i="12"/>
  <c r="T231" i="12"/>
  <c r="T230" i="12"/>
  <c r="R231" i="12"/>
  <c r="R230" i="12"/>
  <c r="P231" i="12"/>
  <c r="P230" i="12"/>
  <c r="BI226" i="12"/>
  <c r="BH226" i="12"/>
  <c r="BG226" i="12"/>
  <c r="BF226" i="12"/>
  <c r="T226" i="12"/>
  <c r="R226" i="12"/>
  <c r="P226" i="12"/>
  <c r="BI221" i="12"/>
  <c r="BH221" i="12"/>
  <c r="BG221" i="12"/>
  <c r="BF221" i="12"/>
  <c r="T221" i="12"/>
  <c r="R221" i="12"/>
  <c r="P221" i="12"/>
  <c r="BI215" i="12"/>
  <c r="BH215" i="12"/>
  <c r="BG215" i="12"/>
  <c r="BF215" i="12"/>
  <c r="T215" i="12"/>
  <c r="R215" i="12"/>
  <c r="P215" i="12"/>
  <c r="BI209" i="12"/>
  <c r="BH209" i="12"/>
  <c r="BG209" i="12"/>
  <c r="BF209" i="12"/>
  <c r="T209" i="12"/>
  <c r="R209" i="12"/>
  <c r="P209" i="12"/>
  <c r="BI205" i="12"/>
  <c r="BH205" i="12"/>
  <c r="BG205" i="12"/>
  <c r="BF205" i="12"/>
  <c r="T205" i="12"/>
  <c r="R205" i="12"/>
  <c r="P205" i="12"/>
  <c r="BI202" i="12"/>
  <c r="BH202" i="12"/>
  <c r="BG202" i="12"/>
  <c r="BF202" i="12"/>
  <c r="T202" i="12"/>
  <c r="R202" i="12"/>
  <c r="P202" i="12"/>
  <c r="BI200" i="12"/>
  <c r="BH200" i="12"/>
  <c r="BG200" i="12"/>
  <c r="BF200" i="12"/>
  <c r="T200" i="12"/>
  <c r="R200" i="12"/>
  <c r="P200" i="12"/>
  <c r="BI196" i="12"/>
  <c r="BH196" i="12"/>
  <c r="BG196" i="12"/>
  <c r="BF196" i="12"/>
  <c r="T196" i="12"/>
  <c r="R196" i="12"/>
  <c r="P196" i="12"/>
  <c r="BI193" i="12"/>
  <c r="BH193" i="12"/>
  <c r="BG193" i="12"/>
  <c r="BF193" i="12"/>
  <c r="T193" i="12"/>
  <c r="R193" i="12"/>
  <c r="P193" i="12"/>
  <c r="BI190" i="12"/>
  <c r="BH190" i="12"/>
  <c r="BG190" i="12"/>
  <c r="BF190" i="12"/>
  <c r="T190" i="12"/>
  <c r="R190" i="12"/>
  <c r="P190" i="12"/>
  <c r="BI185" i="12"/>
  <c r="BH185" i="12"/>
  <c r="BG185" i="12"/>
  <c r="BF185" i="12"/>
  <c r="T185" i="12"/>
  <c r="R185" i="12"/>
  <c r="P185" i="12"/>
  <c r="BI180" i="12"/>
  <c r="BH180" i="12"/>
  <c r="BG180" i="12"/>
  <c r="BF180" i="12"/>
  <c r="T180" i="12"/>
  <c r="R180" i="12"/>
  <c r="P180" i="12"/>
  <c r="BI177" i="12"/>
  <c r="BH177" i="12"/>
  <c r="BG177" i="12"/>
  <c r="BF177" i="12"/>
  <c r="T177" i="12"/>
  <c r="R177" i="12"/>
  <c r="P177" i="12"/>
  <c r="BI174" i="12"/>
  <c r="BH174" i="12"/>
  <c r="BG174" i="12"/>
  <c r="BF174" i="12"/>
  <c r="T174" i="12"/>
  <c r="R174" i="12"/>
  <c r="P174" i="12"/>
  <c r="BI172" i="12"/>
  <c r="BH172" i="12"/>
  <c r="BG172" i="12"/>
  <c r="BF172" i="12"/>
  <c r="T172" i="12"/>
  <c r="R172" i="12"/>
  <c r="P172" i="12"/>
  <c r="BI171" i="12"/>
  <c r="BH171" i="12"/>
  <c r="BG171" i="12"/>
  <c r="BF171" i="12"/>
  <c r="T171" i="12"/>
  <c r="R171" i="12"/>
  <c r="P171" i="12"/>
  <c r="BI170" i="12"/>
  <c r="BH170" i="12"/>
  <c r="BG170" i="12"/>
  <c r="BF170" i="12"/>
  <c r="T170" i="12"/>
  <c r="R170" i="12"/>
  <c r="P170" i="12"/>
  <c r="BI167" i="12"/>
  <c r="BH167" i="12"/>
  <c r="BG167" i="12"/>
  <c r="BF167" i="12"/>
  <c r="T167" i="12"/>
  <c r="R167" i="12"/>
  <c r="P167" i="12"/>
  <c r="BI161" i="12"/>
  <c r="BH161" i="12"/>
  <c r="BG161" i="12"/>
  <c r="BF161" i="12"/>
  <c r="T161" i="12"/>
  <c r="R161" i="12"/>
  <c r="P161" i="12"/>
  <c r="BI158" i="12"/>
  <c r="BH158" i="12"/>
  <c r="BG158" i="12"/>
  <c r="BF158" i="12"/>
  <c r="T158" i="12"/>
  <c r="R158" i="12"/>
  <c r="P158" i="12"/>
  <c r="BI152" i="12"/>
  <c r="BH152" i="12"/>
  <c r="BG152" i="12"/>
  <c r="BF152" i="12"/>
  <c r="T152" i="12"/>
  <c r="R152" i="12"/>
  <c r="P152" i="12"/>
  <c r="BI147" i="12"/>
  <c r="BH147" i="12"/>
  <c r="BG147" i="12"/>
  <c r="BF147" i="12"/>
  <c r="T147" i="12"/>
  <c r="R147" i="12"/>
  <c r="P147" i="12"/>
  <c r="BI144" i="12"/>
  <c r="BH144" i="12"/>
  <c r="BG144" i="12"/>
  <c r="BF144" i="12"/>
  <c r="T144" i="12"/>
  <c r="R144" i="12"/>
  <c r="P144" i="12"/>
  <c r="BI136" i="12"/>
  <c r="BH136" i="12"/>
  <c r="BG136" i="12"/>
  <c r="BF136" i="12"/>
  <c r="T136" i="12"/>
  <c r="R136" i="12"/>
  <c r="P136" i="12"/>
  <c r="BI130" i="12"/>
  <c r="BH130" i="12"/>
  <c r="BG130" i="12"/>
  <c r="BF130" i="12"/>
  <c r="T130" i="12"/>
  <c r="R130" i="12"/>
  <c r="P130" i="12"/>
  <c r="BI127" i="12"/>
  <c r="BH127" i="12"/>
  <c r="BG127" i="12"/>
  <c r="BF127" i="12"/>
  <c r="T127" i="12"/>
  <c r="R127" i="12"/>
  <c r="P127" i="12"/>
  <c r="J120" i="12"/>
  <c r="F120" i="12"/>
  <c r="F118" i="12"/>
  <c r="E116" i="12"/>
  <c r="J93" i="12"/>
  <c r="F93" i="12"/>
  <c r="F91" i="12"/>
  <c r="E89" i="12"/>
  <c r="J26" i="12"/>
  <c r="E26" i="12"/>
  <c r="J94" i="12" s="1"/>
  <c r="J25" i="12"/>
  <c r="J20" i="12"/>
  <c r="E20" i="12"/>
  <c r="F121" i="12" s="1"/>
  <c r="J19" i="12"/>
  <c r="J14" i="12"/>
  <c r="J118" i="12"/>
  <c r="E7" i="12"/>
  <c r="E85" i="12"/>
  <c r="J39" i="11"/>
  <c r="J38" i="11"/>
  <c r="AY107" i="1" s="1"/>
  <c r="J37" i="11"/>
  <c r="AX107" i="1" s="1"/>
  <c r="BI218" i="11"/>
  <c r="BH218" i="11"/>
  <c r="BG218" i="11"/>
  <c r="BF218" i="11"/>
  <c r="T218" i="11"/>
  <c r="T217" i="11" s="1"/>
  <c r="R218" i="11"/>
  <c r="R217" i="11" s="1"/>
  <c r="P218" i="11"/>
  <c r="P217" i="11" s="1"/>
  <c r="BI214" i="11"/>
  <c r="BH214" i="11"/>
  <c r="BG214" i="11"/>
  <c r="BF214" i="11"/>
  <c r="T214" i="11"/>
  <c r="R214" i="11"/>
  <c r="P214" i="11"/>
  <c r="BI211" i="11"/>
  <c r="BH211" i="11"/>
  <c r="BG211" i="11"/>
  <c r="BF211" i="11"/>
  <c r="T211" i="11"/>
  <c r="R211" i="11"/>
  <c r="P211" i="11"/>
  <c r="BI205" i="11"/>
  <c r="BH205" i="11"/>
  <c r="BG205" i="11"/>
  <c r="BF205" i="11"/>
  <c r="T205" i="11"/>
  <c r="R205" i="11"/>
  <c r="P205" i="11"/>
  <c r="BI203" i="11"/>
  <c r="BH203" i="11"/>
  <c r="BG203" i="11"/>
  <c r="BF203" i="11"/>
  <c r="T203" i="11"/>
  <c r="R203" i="11"/>
  <c r="P203" i="11"/>
  <c r="BI197" i="11"/>
  <c r="BH197" i="11"/>
  <c r="BG197" i="11"/>
  <c r="BF197" i="11"/>
  <c r="T197" i="11"/>
  <c r="R197" i="11"/>
  <c r="P197" i="11"/>
  <c r="BI194" i="11"/>
  <c r="BH194" i="11"/>
  <c r="BG194" i="11"/>
  <c r="BF194" i="11"/>
  <c r="T194" i="11"/>
  <c r="R194" i="11"/>
  <c r="P194" i="11"/>
  <c r="BI191" i="11"/>
  <c r="BH191" i="11"/>
  <c r="BG191" i="11"/>
  <c r="BF191" i="11"/>
  <c r="T191" i="11"/>
  <c r="R191" i="11"/>
  <c r="P191" i="11"/>
  <c r="BI185" i="11"/>
  <c r="BH185" i="11"/>
  <c r="BG185" i="11"/>
  <c r="BF185" i="11"/>
  <c r="T185" i="11"/>
  <c r="R185" i="11"/>
  <c r="P185" i="11"/>
  <c r="BI182" i="11"/>
  <c r="BH182" i="11"/>
  <c r="BG182" i="11"/>
  <c r="BF182" i="11"/>
  <c r="T182" i="11"/>
  <c r="R182" i="11"/>
  <c r="P182" i="11"/>
  <c r="BI177" i="11"/>
  <c r="BH177" i="11"/>
  <c r="BG177" i="11"/>
  <c r="BF177" i="11"/>
  <c r="T177" i="11"/>
  <c r="R177" i="11"/>
  <c r="P177" i="11"/>
  <c r="BI174" i="11"/>
  <c r="BH174" i="11"/>
  <c r="BG174" i="11"/>
  <c r="BF174" i="11"/>
  <c r="T174" i="11"/>
  <c r="R174" i="11"/>
  <c r="P174" i="11"/>
  <c r="BI171" i="11"/>
  <c r="BH171" i="11"/>
  <c r="BG171" i="11"/>
  <c r="BF171" i="11"/>
  <c r="T171" i="11"/>
  <c r="R171" i="11"/>
  <c r="P171" i="11"/>
  <c r="BI168" i="11"/>
  <c r="BH168" i="11"/>
  <c r="BG168" i="11"/>
  <c r="BF168" i="11"/>
  <c r="T168" i="11"/>
  <c r="R168" i="11"/>
  <c r="P168" i="11"/>
  <c r="BI164" i="11"/>
  <c r="BH164" i="11"/>
  <c r="BG164" i="11"/>
  <c r="BF164" i="11"/>
  <c r="T164" i="11"/>
  <c r="R164" i="11"/>
  <c r="P164" i="11"/>
  <c r="BI161" i="11"/>
  <c r="BH161" i="11"/>
  <c r="BG161" i="11"/>
  <c r="BF161" i="11"/>
  <c r="T161" i="11"/>
  <c r="R161" i="11"/>
  <c r="P161" i="11"/>
  <c r="BI158" i="11"/>
  <c r="BH158" i="11"/>
  <c r="BG158" i="11"/>
  <c r="BF158" i="11"/>
  <c r="T158" i="11"/>
  <c r="R158" i="11"/>
  <c r="P158" i="11"/>
  <c r="BI155" i="11"/>
  <c r="BH155" i="11"/>
  <c r="BG155" i="11"/>
  <c r="BF155" i="11"/>
  <c r="T155" i="11"/>
  <c r="R155" i="11"/>
  <c r="P155" i="11"/>
  <c r="BI149" i="11"/>
  <c r="BH149" i="11"/>
  <c r="BG149" i="11"/>
  <c r="BF149" i="11"/>
  <c r="T149" i="11"/>
  <c r="R149" i="11"/>
  <c r="P149" i="11"/>
  <c r="BI146" i="11"/>
  <c r="BH146" i="11"/>
  <c r="BG146" i="11"/>
  <c r="BF146" i="11"/>
  <c r="T146" i="11"/>
  <c r="R146" i="11"/>
  <c r="P146" i="11"/>
  <c r="BI142" i="11"/>
  <c r="BH142" i="11"/>
  <c r="BG142" i="11"/>
  <c r="BF142" i="11"/>
  <c r="T142" i="11"/>
  <c r="R142" i="11"/>
  <c r="P142" i="11"/>
  <c r="BI139" i="11"/>
  <c r="BH139" i="11"/>
  <c r="BG139" i="11"/>
  <c r="BF139" i="11"/>
  <c r="T139" i="11"/>
  <c r="R139" i="11"/>
  <c r="P139" i="11"/>
  <c r="BI136" i="11"/>
  <c r="BH136" i="11"/>
  <c r="BG136" i="11"/>
  <c r="BF136" i="11"/>
  <c r="T136" i="11"/>
  <c r="R136" i="11"/>
  <c r="P136" i="11"/>
  <c r="BI131" i="11"/>
  <c r="BH131" i="11"/>
  <c r="BG131" i="11"/>
  <c r="BF131" i="11"/>
  <c r="T131" i="11"/>
  <c r="R131" i="11"/>
  <c r="P131" i="11"/>
  <c r="BI126" i="11"/>
  <c r="BH126" i="11"/>
  <c r="BG126" i="11"/>
  <c r="BF126" i="11"/>
  <c r="T126" i="11"/>
  <c r="R126" i="11"/>
  <c r="P126" i="11"/>
  <c r="J119" i="11"/>
  <c r="F119" i="11"/>
  <c r="F117" i="11"/>
  <c r="E115" i="11"/>
  <c r="J93" i="11"/>
  <c r="F93" i="11"/>
  <c r="F91" i="11"/>
  <c r="E89" i="11"/>
  <c r="J26" i="11"/>
  <c r="E26" i="11"/>
  <c r="J120" i="11"/>
  <c r="J25" i="11"/>
  <c r="J20" i="11"/>
  <c r="E20" i="11"/>
  <c r="F120" i="11"/>
  <c r="J19" i="11"/>
  <c r="J14" i="11"/>
  <c r="J91" i="11" s="1"/>
  <c r="E7" i="11"/>
  <c r="E111" i="11" s="1"/>
  <c r="J39" i="10"/>
  <c r="J38" i="10"/>
  <c r="AY105" i="1"/>
  <c r="J37" i="10"/>
  <c r="AX105" i="1"/>
  <c r="BI189" i="10"/>
  <c r="BH189" i="10"/>
  <c r="BG189" i="10"/>
  <c r="BF189" i="10"/>
  <c r="T189" i="10"/>
  <c r="R189" i="10"/>
  <c r="P189" i="10"/>
  <c r="BI187" i="10"/>
  <c r="BH187" i="10"/>
  <c r="BG187" i="10"/>
  <c r="BF187" i="10"/>
  <c r="T187" i="10"/>
  <c r="R187" i="10"/>
  <c r="P187" i="10"/>
  <c r="BI185" i="10"/>
  <c r="BH185" i="10"/>
  <c r="BG185" i="10"/>
  <c r="BF185" i="10"/>
  <c r="T185" i="10"/>
  <c r="R185" i="10"/>
  <c r="P185" i="10"/>
  <c r="BI182" i="10"/>
  <c r="BH182" i="10"/>
  <c r="BG182" i="10"/>
  <c r="BF182" i="10"/>
  <c r="T182" i="10"/>
  <c r="R182" i="10"/>
  <c r="P182" i="10"/>
  <c r="BI180" i="10"/>
  <c r="BH180" i="10"/>
  <c r="BG180" i="10"/>
  <c r="BF180" i="10"/>
  <c r="T180" i="10"/>
  <c r="R180" i="10"/>
  <c r="P180" i="10"/>
  <c r="BI178" i="10"/>
  <c r="BH178" i="10"/>
  <c r="BG178" i="10"/>
  <c r="BF178" i="10"/>
  <c r="T178" i="10"/>
  <c r="R178" i="10"/>
  <c r="P178" i="10"/>
  <c r="BI176" i="10"/>
  <c r="BH176" i="10"/>
  <c r="BG176" i="10"/>
  <c r="BF176" i="10"/>
  <c r="T176" i="10"/>
  <c r="R176" i="10"/>
  <c r="P176" i="10"/>
  <c r="BI174" i="10"/>
  <c r="BH174" i="10"/>
  <c r="BG174" i="10"/>
  <c r="BF174" i="10"/>
  <c r="T174" i="10"/>
  <c r="R174" i="10"/>
  <c r="P174" i="10"/>
  <c r="BI172" i="10"/>
  <c r="BH172" i="10"/>
  <c r="BG172" i="10"/>
  <c r="BF172" i="10"/>
  <c r="T172" i="10"/>
  <c r="R172" i="10"/>
  <c r="P172" i="10"/>
  <c r="BI170" i="10"/>
  <c r="BH170" i="10"/>
  <c r="BG170" i="10"/>
  <c r="BF170" i="10"/>
  <c r="T170" i="10"/>
  <c r="R170" i="10"/>
  <c r="P170" i="10"/>
  <c r="BI168" i="10"/>
  <c r="BH168" i="10"/>
  <c r="BG168" i="10"/>
  <c r="BF168" i="10"/>
  <c r="T168" i="10"/>
  <c r="R168" i="10"/>
  <c r="P168" i="10"/>
  <c r="BI166" i="10"/>
  <c r="BH166" i="10"/>
  <c r="BG166" i="10"/>
  <c r="BF166" i="10"/>
  <c r="T166" i="10"/>
  <c r="R166" i="10"/>
  <c r="P166" i="10"/>
  <c r="BI164" i="10"/>
  <c r="BH164" i="10"/>
  <c r="BG164" i="10"/>
  <c r="BF164" i="10"/>
  <c r="T164" i="10"/>
  <c r="R164" i="10"/>
  <c r="P164" i="10"/>
  <c r="BI162" i="10"/>
  <c r="BH162" i="10"/>
  <c r="BG162" i="10"/>
  <c r="BF162" i="10"/>
  <c r="T162" i="10"/>
  <c r="R162" i="10"/>
  <c r="P162" i="10"/>
  <c r="BI160" i="10"/>
  <c r="BH160" i="10"/>
  <c r="BG160" i="10"/>
  <c r="BF160" i="10"/>
  <c r="T160" i="10"/>
  <c r="R160" i="10"/>
  <c r="P160" i="10"/>
  <c r="BI158" i="10"/>
  <c r="BH158" i="10"/>
  <c r="BG158" i="10"/>
  <c r="BF158" i="10"/>
  <c r="T158" i="10"/>
  <c r="R158" i="10"/>
  <c r="P158" i="10"/>
  <c r="BI156" i="10"/>
  <c r="BH156" i="10"/>
  <c r="BG156" i="10"/>
  <c r="BF156" i="10"/>
  <c r="T156" i="10"/>
  <c r="R156" i="10"/>
  <c r="P156" i="10"/>
  <c r="BI154" i="10"/>
  <c r="BH154" i="10"/>
  <c r="BG154" i="10"/>
  <c r="BF154" i="10"/>
  <c r="T154" i="10"/>
  <c r="R154" i="10"/>
  <c r="P154" i="10"/>
  <c r="BI152" i="10"/>
  <c r="BH152" i="10"/>
  <c r="BG152" i="10"/>
  <c r="BF152" i="10"/>
  <c r="T152" i="10"/>
  <c r="R152" i="10"/>
  <c r="P152" i="10"/>
  <c r="BI150" i="10"/>
  <c r="BH150" i="10"/>
  <c r="BG150" i="10"/>
  <c r="BF150" i="10"/>
  <c r="T150" i="10"/>
  <c r="R150" i="10"/>
  <c r="P150" i="10"/>
  <c r="BI148" i="10"/>
  <c r="BH148" i="10"/>
  <c r="BG148" i="10"/>
  <c r="BF148" i="10"/>
  <c r="T148" i="10"/>
  <c r="R148" i="10"/>
  <c r="P148" i="10"/>
  <c r="BI146" i="10"/>
  <c r="BH146" i="10"/>
  <c r="BG146" i="10"/>
  <c r="BF146" i="10"/>
  <c r="T146" i="10"/>
  <c r="R146" i="10"/>
  <c r="P146" i="10"/>
  <c r="BI144" i="10"/>
  <c r="BH144" i="10"/>
  <c r="BG144" i="10"/>
  <c r="BF144" i="10"/>
  <c r="T144" i="10"/>
  <c r="R144" i="10"/>
  <c r="P144" i="10"/>
  <c r="BI142" i="10"/>
  <c r="BH142" i="10"/>
  <c r="BG142" i="10"/>
  <c r="BF142" i="10"/>
  <c r="T142" i="10"/>
  <c r="R142" i="10"/>
  <c r="P142" i="10"/>
  <c r="BI140" i="10"/>
  <c r="BH140" i="10"/>
  <c r="BG140" i="10"/>
  <c r="BF140" i="10"/>
  <c r="T140" i="10"/>
  <c r="R140" i="10"/>
  <c r="P140" i="10"/>
  <c r="BI138" i="10"/>
  <c r="BH138" i="10"/>
  <c r="BG138" i="10"/>
  <c r="BF138" i="10"/>
  <c r="T138" i="10"/>
  <c r="R138" i="10"/>
  <c r="P138" i="10"/>
  <c r="BI136" i="10"/>
  <c r="BH136" i="10"/>
  <c r="BG136" i="10"/>
  <c r="BF136" i="10"/>
  <c r="T136" i="10"/>
  <c r="R136" i="10"/>
  <c r="P136" i="10"/>
  <c r="BI134" i="10"/>
  <c r="BH134" i="10"/>
  <c r="BG134" i="10"/>
  <c r="BF134" i="10"/>
  <c r="T134" i="10"/>
  <c r="R134" i="10"/>
  <c r="P134" i="10"/>
  <c r="BI132" i="10"/>
  <c r="BH132" i="10"/>
  <c r="BG132" i="10"/>
  <c r="BF132" i="10"/>
  <c r="T132" i="10"/>
  <c r="R132" i="10"/>
  <c r="P132" i="10"/>
  <c r="BI130" i="10"/>
  <c r="BH130" i="10"/>
  <c r="BG130" i="10"/>
  <c r="BF130" i="10"/>
  <c r="T130" i="10"/>
  <c r="R130" i="10"/>
  <c r="P130" i="10"/>
  <c r="BI127" i="10"/>
  <c r="BH127" i="10"/>
  <c r="BG127" i="10"/>
  <c r="BF127" i="10"/>
  <c r="T127" i="10"/>
  <c r="R127" i="10"/>
  <c r="P127" i="10"/>
  <c r="BI125" i="10"/>
  <c r="BH125" i="10"/>
  <c r="BG125" i="10"/>
  <c r="BF125" i="10"/>
  <c r="T125" i="10"/>
  <c r="R125" i="10"/>
  <c r="P125" i="10"/>
  <c r="J119" i="10"/>
  <c r="F119" i="10"/>
  <c r="F117" i="10"/>
  <c r="E115" i="10"/>
  <c r="J93" i="10"/>
  <c r="F93" i="10"/>
  <c r="F91" i="10"/>
  <c r="E89" i="10"/>
  <c r="J26" i="10"/>
  <c r="E26" i="10"/>
  <c r="J120" i="10" s="1"/>
  <c r="J25" i="10"/>
  <c r="J20" i="10"/>
  <c r="E20" i="10"/>
  <c r="F94" i="10" s="1"/>
  <c r="J19" i="10"/>
  <c r="J14" i="10"/>
  <c r="J117" i="10"/>
  <c r="E7" i="10"/>
  <c r="E111" i="10"/>
  <c r="J39" i="9"/>
  <c r="J38" i="9"/>
  <c r="AY104" i="1" s="1"/>
  <c r="J37" i="9"/>
  <c r="AX104" i="1" s="1"/>
  <c r="BI331" i="9"/>
  <c r="BH331" i="9"/>
  <c r="BG331" i="9"/>
  <c r="BF331" i="9"/>
  <c r="T331" i="9"/>
  <c r="T330" i="9" s="1"/>
  <c r="R331" i="9"/>
  <c r="R330" i="9" s="1"/>
  <c r="P331" i="9"/>
  <c r="P330" i="9" s="1"/>
  <c r="BI328" i="9"/>
  <c r="BH328" i="9"/>
  <c r="BG328" i="9"/>
  <c r="BF328" i="9"/>
  <c r="T328" i="9"/>
  <c r="R328" i="9"/>
  <c r="P328" i="9"/>
  <c r="BI326" i="9"/>
  <c r="BH326" i="9"/>
  <c r="BG326" i="9"/>
  <c r="BF326" i="9"/>
  <c r="T326" i="9"/>
  <c r="R326" i="9"/>
  <c r="P326" i="9"/>
  <c r="BI323" i="9"/>
  <c r="BH323" i="9"/>
  <c r="BG323" i="9"/>
  <c r="BF323" i="9"/>
  <c r="T323" i="9"/>
  <c r="T322" i="9" s="1"/>
  <c r="R323" i="9"/>
  <c r="R322" i="9" s="1"/>
  <c r="P323" i="9"/>
  <c r="P322" i="9" s="1"/>
  <c r="BI320" i="9"/>
  <c r="BH320" i="9"/>
  <c r="BG320" i="9"/>
  <c r="BF320" i="9"/>
  <c r="T320" i="9"/>
  <c r="R320" i="9"/>
  <c r="P320" i="9"/>
  <c r="BI318" i="9"/>
  <c r="BH318" i="9"/>
  <c r="BG318" i="9"/>
  <c r="BF318" i="9"/>
  <c r="T318" i="9"/>
  <c r="R318" i="9"/>
  <c r="P318" i="9"/>
  <c r="BI316" i="9"/>
  <c r="BH316" i="9"/>
  <c r="BG316" i="9"/>
  <c r="BF316" i="9"/>
  <c r="T316" i="9"/>
  <c r="R316" i="9"/>
  <c r="P316" i="9"/>
  <c r="BI313" i="9"/>
  <c r="BH313" i="9"/>
  <c r="BG313" i="9"/>
  <c r="BF313" i="9"/>
  <c r="T313" i="9"/>
  <c r="R313" i="9"/>
  <c r="P313" i="9"/>
  <c r="BI311" i="9"/>
  <c r="BH311" i="9"/>
  <c r="BG311" i="9"/>
  <c r="BF311" i="9"/>
  <c r="T311" i="9"/>
  <c r="R311" i="9"/>
  <c r="P311" i="9"/>
  <c r="BI309" i="9"/>
  <c r="BH309" i="9"/>
  <c r="BG309" i="9"/>
  <c r="BF309" i="9"/>
  <c r="T309" i="9"/>
  <c r="R309" i="9"/>
  <c r="P309" i="9"/>
  <c r="BI307" i="9"/>
  <c r="BH307" i="9"/>
  <c r="BG307" i="9"/>
  <c r="BF307" i="9"/>
  <c r="T307" i="9"/>
  <c r="R307" i="9"/>
  <c r="P307" i="9"/>
  <c r="BI305" i="9"/>
  <c r="BH305" i="9"/>
  <c r="BG305" i="9"/>
  <c r="BF305" i="9"/>
  <c r="T305" i="9"/>
  <c r="R305" i="9"/>
  <c r="P305" i="9"/>
  <c r="BI303" i="9"/>
  <c r="BH303" i="9"/>
  <c r="BG303" i="9"/>
  <c r="BF303" i="9"/>
  <c r="T303" i="9"/>
  <c r="R303" i="9"/>
  <c r="P303" i="9"/>
  <c r="BI300" i="9"/>
  <c r="BH300" i="9"/>
  <c r="BG300" i="9"/>
  <c r="BF300" i="9"/>
  <c r="T300" i="9"/>
  <c r="R300" i="9"/>
  <c r="P300" i="9"/>
  <c r="BI298" i="9"/>
  <c r="BH298" i="9"/>
  <c r="BG298" i="9"/>
  <c r="BF298" i="9"/>
  <c r="T298" i="9"/>
  <c r="R298" i="9"/>
  <c r="P298" i="9"/>
  <c r="BI295" i="9"/>
  <c r="BH295" i="9"/>
  <c r="BG295" i="9"/>
  <c r="BF295" i="9"/>
  <c r="T295" i="9"/>
  <c r="T294" i="9"/>
  <c r="R295" i="9"/>
  <c r="R294" i="9"/>
  <c r="P295" i="9"/>
  <c r="P294" i="9"/>
  <c r="BI292" i="9"/>
  <c r="BH292" i="9"/>
  <c r="BG292" i="9"/>
  <c r="BF292" i="9"/>
  <c r="T292" i="9"/>
  <c r="R292" i="9"/>
  <c r="P292" i="9"/>
  <c r="BI290" i="9"/>
  <c r="BH290" i="9"/>
  <c r="BG290" i="9"/>
  <c r="BF290" i="9"/>
  <c r="T290" i="9"/>
  <c r="R290" i="9"/>
  <c r="P290" i="9"/>
  <c r="BI288" i="9"/>
  <c r="BH288" i="9"/>
  <c r="BG288" i="9"/>
  <c r="BF288" i="9"/>
  <c r="T288" i="9"/>
  <c r="R288" i="9"/>
  <c r="P288" i="9"/>
  <c r="BI285" i="9"/>
  <c r="BH285" i="9"/>
  <c r="BG285" i="9"/>
  <c r="BF285" i="9"/>
  <c r="T285" i="9"/>
  <c r="R285" i="9"/>
  <c r="P285" i="9"/>
  <c r="BI283" i="9"/>
  <c r="BH283" i="9"/>
  <c r="BG283" i="9"/>
  <c r="BF283" i="9"/>
  <c r="T283" i="9"/>
  <c r="R283" i="9"/>
  <c r="P283" i="9"/>
  <c r="BI281" i="9"/>
  <c r="BH281" i="9"/>
  <c r="BG281" i="9"/>
  <c r="BF281" i="9"/>
  <c r="T281" i="9"/>
  <c r="R281" i="9"/>
  <c r="P281" i="9"/>
  <c r="BI278" i="9"/>
  <c r="BH278" i="9"/>
  <c r="BG278" i="9"/>
  <c r="BF278" i="9"/>
  <c r="T278" i="9"/>
  <c r="T277" i="9"/>
  <c r="R278" i="9"/>
  <c r="R277" i="9" s="1"/>
  <c r="P278" i="9"/>
  <c r="P277" i="9"/>
  <c r="BI275" i="9"/>
  <c r="BH275" i="9"/>
  <c r="BG275" i="9"/>
  <c r="BF275" i="9"/>
  <c r="T275" i="9"/>
  <c r="T274" i="9" s="1"/>
  <c r="R275" i="9"/>
  <c r="R274" i="9"/>
  <c r="P275" i="9"/>
  <c r="P274" i="9"/>
  <c r="BI272" i="9"/>
  <c r="BH272" i="9"/>
  <c r="BG272" i="9"/>
  <c r="BF272" i="9"/>
  <c r="T272" i="9"/>
  <c r="T271" i="9"/>
  <c r="R272" i="9"/>
  <c r="R271" i="9"/>
  <c r="P272" i="9"/>
  <c r="P271" i="9"/>
  <c r="BI269" i="9"/>
  <c r="BH269" i="9"/>
  <c r="BG269" i="9"/>
  <c r="BF269" i="9"/>
  <c r="T269" i="9"/>
  <c r="T268" i="9"/>
  <c r="R269" i="9"/>
  <c r="R268" i="9"/>
  <c r="P269" i="9"/>
  <c r="P268" i="9" s="1"/>
  <c r="BI266" i="9"/>
  <c r="BH266" i="9"/>
  <c r="BG266" i="9"/>
  <c r="BF266" i="9"/>
  <c r="T266" i="9"/>
  <c r="T265" i="9"/>
  <c r="R266" i="9"/>
  <c r="R265" i="9" s="1"/>
  <c r="P266" i="9"/>
  <c r="P265" i="9"/>
  <c r="BI263" i="9"/>
  <c r="BH263" i="9"/>
  <c r="BG263" i="9"/>
  <c r="BF263" i="9"/>
  <c r="T263" i="9"/>
  <c r="T262" i="9" s="1"/>
  <c r="R263" i="9"/>
  <c r="R262" i="9"/>
  <c r="P263" i="9"/>
  <c r="P262" i="9"/>
  <c r="BI260" i="9"/>
  <c r="BH260" i="9"/>
  <c r="BG260" i="9"/>
  <c r="BF260" i="9"/>
  <c r="T260" i="9"/>
  <c r="T259" i="9"/>
  <c r="R260" i="9"/>
  <c r="R259" i="9"/>
  <c r="P260" i="9"/>
  <c r="P259" i="9"/>
  <c r="BI257" i="9"/>
  <c r="BH257" i="9"/>
  <c r="BG257" i="9"/>
  <c r="BF257" i="9"/>
  <c r="T257" i="9"/>
  <c r="T256" i="9"/>
  <c r="R257" i="9"/>
  <c r="R256" i="9"/>
  <c r="P257" i="9"/>
  <c r="P256" i="9" s="1"/>
  <c r="BI254" i="9"/>
  <c r="BH254" i="9"/>
  <c r="BG254" i="9"/>
  <c r="BF254" i="9"/>
  <c r="T254" i="9"/>
  <c r="T253" i="9"/>
  <c r="R254" i="9"/>
  <c r="R253" i="9" s="1"/>
  <c r="P254" i="9"/>
  <c r="P253" i="9"/>
  <c r="BI251" i="9"/>
  <c r="BH251" i="9"/>
  <c r="BG251" i="9"/>
  <c r="BF251" i="9"/>
  <c r="T251" i="9"/>
  <c r="T250" i="9" s="1"/>
  <c r="R251" i="9"/>
  <c r="R250" i="9"/>
  <c r="P251" i="9"/>
  <c r="P250" i="9"/>
  <c r="BI246" i="9"/>
  <c r="BH246" i="9"/>
  <c r="BG246" i="9"/>
  <c r="BF246" i="9"/>
  <c r="T246" i="9"/>
  <c r="R246" i="9"/>
  <c r="P246" i="9"/>
  <c r="BI244" i="9"/>
  <c r="BH244" i="9"/>
  <c r="BG244" i="9"/>
  <c r="BF244" i="9"/>
  <c r="T244" i="9"/>
  <c r="R244" i="9"/>
  <c r="P244" i="9"/>
  <c r="BI242" i="9"/>
  <c r="BH242" i="9"/>
  <c r="BG242" i="9"/>
  <c r="BF242" i="9"/>
  <c r="T242" i="9"/>
  <c r="R242" i="9"/>
  <c r="P242" i="9"/>
  <c r="BI239" i="9"/>
  <c r="BH239" i="9"/>
  <c r="BG239" i="9"/>
  <c r="BF239" i="9"/>
  <c r="T239" i="9"/>
  <c r="T238" i="9" s="1"/>
  <c r="R239" i="9"/>
  <c r="R238" i="9"/>
  <c r="P239" i="9"/>
  <c r="P238" i="9" s="1"/>
  <c r="BI236" i="9"/>
  <c r="BH236" i="9"/>
  <c r="BG236" i="9"/>
  <c r="BF236" i="9"/>
  <c r="T236" i="9"/>
  <c r="T235" i="9"/>
  <c r="R236" i="9"/>
  <c r="R235" i="9" s="1"/>
  <c r="P236" i="9"/>
  <c r="P235" i="9" s="1"/>
  <c r="BI233" i="9"/>
  <c r="BH233" i="9"/>
  <c r="BG233" i="9"/>
  <c r="BF233" i="9"/>
  <c r="T233" i="9"/>
  <c r="T232" i="9" s="1"/>
  <c r="R233" i="9"/>
  <c r="R232" i="9" s="1"/>
  <c r="P233" i="9"/>
  <c r="P232" i="9" s="1"/>
  <c r="BI230" i="9"/>
  <c r="BH230" i="9"/>
  <c r="BG230" i="9"/>
  <c r="BF230" i="9"/>
  <c r="T230" i="9"/>
  <c r="T229" i="9" s="1"/>
  <c r="R230" i="9"/>
  <c r="R229" i="9" s="1"/>
  <c r="P230" i="9"/>
  <c r="P229" i="9"/>
  <c r="BI227" i="9"/>
  <c r="BH227" i="9"/>
  <c r="BG227" i="9"/>
  <c r="BF227" i="9"/>
  <c r="T227" i="9"/>
  <c r="T226" i="9" s="1"/>
  <c r="R227" i="9"/>
  <c r="R226" i="9"/>
  <c r="P227" i="9"/>
  <c r="P226" i="9" s="1"/>
  <c r="BI224" i="9"/>
  <c r="BH224" i="9"/>
  <c r="BG224" i="9"/>
  <c r="BF224" i="9"/>
  <c r="T224" i="9"/>
  <c r="T223" i="9"/>
  <c r="R224" i="9"/>
  <c r="R223" i="9" s="1"/>
  <c r="P224" i="9"/>
  <c r="P223" i="9" s="1"/>
  <c r="BI221" i="9"/>
  <c r="BH221" i="9"/>
  <c r="BG221" i="9"/>
  <c r="BF221" i="9"/>
  <c r="T221" i="9"/>
  <c r="T220" i="9" s="1"/>
  <c r="R221" i="9"/>
  <c r="R220" i="9" s="1"/>
  <c r="P221" i="9"/>
  <c r="P220" i="9" s="1"/>
  <c r="BI217" i="9"/>
  <c r="BH217" i="9"/>
  <c r="BG217" i="9"/>
  <c r="BF217" i="9"/>
  <c r="T217" i="9"/>
  <c r="R217" i="9"/>
  <c r="P217" i="9"/>
  <c r="BI215" i="9"/>
  <c r="BH215" i="9"/>
  <c r="BG215" i="9"/>
  <c r="BF215" i="9"/>
  <c r="T215" i="9"/>
  <c r="R215" i="9"/>
  <c r="P215" i="9"/>
  <c r="BI213" i="9"/>
  <c r="BH213" i="9"/>
  <c r="BG213" i="9"/>
  <c r="BF213" i="9"/>
  <c r="T213" i="9"/>
  <c r="R213" i="9"/>
  <c r="P213" i="9"/>
  <c r="BI211" i="9"/>
  <c r="BH211" i="9"/>
  <c r="BG211" i="9"/>
  <c r="BF211" i="9"/>
  <c r="T211" i="9"/>
  <c r="R211" i="9"/>
  <c r="P211" i="9"/>
  <c r="BI209" i="9"/>
  <c r="BH209" i="9"/>
  <c r="BG209" i="9"/>
  <c r="BF209" i="9"/>
  <c r="T209" i="9"/>
  <c r="R209" i="9"/>
  <c r="P209" i="9"/>
  <c r="BI207" i="9"/>
  <c r="BH207" i="9"/>
  <c r="BG207" i="9"/>
  <c r="BF207" i="9"/>
  <c r="T207" i="9"/>
  <c r="R207" i="9"/>
  <c r="P207" i="9"/>
  <c r="BI205" i="9"/>
  <c r="BH205" i="9"/>
  <c r="BG205" i="9"/>
  <c r="BF205" i="9"/>
  <c r="T205" i="9"/>
  <c r="R205" i="9"/>
  <c r="P205" i="9"/>
  <c r="BI203" i="9"/>
  <c r="BH203" i="9"/>
  <c r="BG203" i="9"/>
  <c r="BF203" i="9"/>
  <c r="T203" i="9"/>
  <c r="R203" i="9"/>
  <c r="P203" i="9"/>
  <c r="BI201" i="9"/>
  <c r="BH201" i="9"/>
  <c r="BG201" i="9"/>
  <c r="BF201" i="9"/>
  <c r="T201" i="9"/>
  <c r="R201" i="9"/>
  <c r="P201" i="9"/>
  <c r="BI199" i="9"/>
  <c r="BH199" i="9"/>
  <c r="BG199" i="9"/>
  <c r="BF199" i="9"/>
  <c r="T199" i="9"/>
  <c r="R199" i="9"/>
  <c r="P199" i="9"/>
  <c r="BI197" i="9"/>
  <c r="BH197" i="9"/>
  <c r="BG197" i="9"/>
  <c r="BF197" i="9"/>
  <c r="T197" i="9"/>
  <c r="R197" i="9"/>
  <c r="P197" i="9"/>
  <c r="BI195" i="9"/>
  <c r="BH195" i="9"/>
  <c r="BG195" i="9"/>
  <c r="BF195" i="9"/>
  <c r="T195" i="9"/>
  <c r="R195" i="9"/>
  <c r="P195" i="9"/>
  <c r="BI193" i="9"/>
  <c r="BH193" i="9"/>
  <c r="BG193" i="9"/>
  <c r="BF193" i="9"/>
  <c r="T193" i="9"/>
  <c r="R193" i="9"/>
  <c r="P193" i="9"/>
  <c r="BI191" i="9"/>
  <c r="BH191" i="9"/>
  <c r="BG191" i="9"/>
  <c r="BF191" i="9"/>
  <c r="T191" i="9"/>
  <c r="R191" i="9"/>
  <c r="P191" i="9"/>
  <c r="BI189" i="9"/>
  <c r="BH189" i="9"/>
  <c r="BG189" i="9"/>
  <c r="BF189" i="9"/>
  <c r="T189" i="9"/>
  <c r="R189" i="9"/>
  <c r="P189" i="9"/>
  <c r="BI187" i="9"/>
  <c r="BH187" i="9"/>
  <c r="BG187" i="9"/>
  <c r="BF187" i="9"/>
  <c r="T187" i="9"/>
  <c r="R187" i="9"/>
  <c r="P187" i="9"/>
  <c r="BI185" i="9"/>
  <c r="BH185" i="9"/>
  <c r="BG185" i="9"/>
  <c r="BF185" i="9"/>
  <c r="T185" i="9"/>
  <c r="R185" i="9"/>
  <c r="P185" i="9"/>
  <c r="BI183" i="9"/>
  <c r="BH183" i="9"/>
  <c r="BG183" i="9"/>
  <c r="BF183" i="9"/>
  <c r="T183" i="9"/>
  <c r="R183" i="9"/>
  <c r="P183" i="9"/>
  <c r="BI181" i="9"/>
  <c r="BH181" i="9"/>
  <c r="BG181" i="9"/>
  <c r="BF181" i="9"/>
  <c r="T181" i="9"/>
  <c r="R181" i="9"/>
  <c r="P181" i="9"/>
  <c r="BI179" i="9"/>
  <c r="BH179" i="9"/>
  <c r="BG179" i="9"/>
  <c r="BF179" i="9"/>
  <c r="T179" i="9"/>
  <c r="R179" i="9"/>
  <c r="P179" i="9"/>
  <c r="BI177" i="9"/>
  <c r="BH177" i="9"/>
  <c r="BG177" i="9"/>
  <c r="BF177" i="9"/>
  <c r="T177" i="9"/>
  <c r="R177" i="9"/>
  <c r="P177" i="9"/>
  <c r="BI174" i="9"/>
  <c r="BH174" i="9"/>
  <c r="BG174" i="9"/>
  <c r="BF174" i="9"/>
  <c r="T174" i="9"/>
  <c r="T173" i="9" s="1"/>
  <c r="R174" i="9"/>
  <c r="R173" i="9"/>
  <c r="P174" i="9"/>
  <c r="P173" i="9"/>
  <c r="BI171" i="9"/>
  <c r="BH171" i="9"/>
  <c r="BG171" i="9"/>
  <c r="BF171" i="9"/>
  <c r="T171" i="9"/>
  <c r="T170" i="9"/>
  <c r="R171" i="9"/>
  <c r="R170" i="9"/>
  <c r="P171" i="9"/>
  <c r="P170" i="9"/>
  <c r="BI168" i="9"/>
  <c r="BH168" i="9"/>
  <c r="BG168" i="9"/>
  <c r="BF168" i="9"/>
  <c r="T168" i="9"/>
  <c r="T167" i="9"/>
  <c r="R168" i="9"/>
  <c r="R167" i="9"/>
  <c r="P168" i="9"/>
  <c r="P167" i="9" s="1"/>
  <c r="BI165" i="9"/>
  <c r="BH165" i="9"/>
  <c r="BG165" i="9"/>
  <c r="BF165" i="9"/>
  <c r="T165" i="9"/>
  <c r="T164" i="9"/>
  <c r="R165" i="9"/>
  <c r="R164" i="9" s="1"/>
  <c r="P165" i="9"/>
  <c r="P164" i="9"/>
  <c r="BI162" i="9"/>
  <c r="BH162" i="9"/>
  <c r="BG162" i="9"/>
  <c r="BF162" i="9"/>
  <c r="T162" i="9"/>
  <c r="T161" i="9" s="1"/>
  <c r="T160" i="9" s="1"/>
  <c r="R162" i="9"/>
  <c r="R161" i="9" s="1"/>
  <c r="R160" i="9" s="1"/>
  <c r="P162" i="9"/>
  <c r="P161" i="9"/>
  <c r="P160" i="9" s="1"/>
  <c r="J154" i="9"/>
  <c r="F154" i="9"/>
  <c r="F152" i="9"/>
  <c r="E150" i="9"/>
  <c r="J93" i="9"/>
  <c r="F93" i="9"/>
  <c r="F91" i="9"/>
  <c r="E89" i="9"/>
  <c r="J26" i="9"/>
  <c r="E26" i="9"/>
  <c r="J155" i="9"/>
  <c r="J25" i="9"/>
  <c r="J20" i="9"/>
  <c r="E20" i="9"/>
  <c r="F155" i="9"/>
  <c r="J19" i="9"/>
  <c r="J14" i="9"/>
  <c r="J152" i="9"/>
  <c r="E7" i="9"/>
  <c r="E146" i="9" s="1"/>
  <c r="J39" i="8"/>
  <c r="J38" i="8"/>
  <c r="AY103" i="1"/>
  <c r="J37" i="8"/>
  <c r="AX103" i="1" s="1"/>
  <c r="BI235" i="8"/>
  <c r="BH235" i="8"/>
  <c r="BG235" i="8"/>
  <c r="BF235" i="8"/>
  <c r="T235" i="8"/>
  <c r="R235" i="8"/>
  <c r="P235" i="8"/>
  <c r="BI233" i="8"/>
  <c r="BH233" i="8"/>
  <c r="BG233" i="8"/>
  <c r="BF233" i="8"/>
  <c r="T233" i="8"/>
  <c r="R233" i="8"/>
  <c r="P233" i="8"/>
  <c r="BI231" i="8"/>
  <c r="BH231" i="8"/>
  <c r="BG231" i="8"/>
  <c r="BF231" i="8"/>
  <c r="T231" i="8"/>
  <c r="R231" i="8"/>
  <c r="P231" i="8"/>
  <c r="BI228" i="8"/>
  <c r="BH228" i="8"/>
  <c r="BG228" i="8"/>
  <c r="BF228" i="8"/>
  <c r="T228" i="8"/>
  <c r="R228" i="8"/>
  <c r="P228" i="8"/>
  <c r="BI226" i="8"/>
  <c r="BH226" i="8"/>
  <c r="BG226" i="8"/>
  <c r="BF226" i="8"/>
  <c r="T226" i="8"/>
  <c r="R226" i="8"/>
  <c r="P226" i="8"/>
  <c r="BI224" i="8"/>
  <c r="BH224" i="8"/>
  <c r="BG224" i="8"/>
  <c r="BF224" i="8"/>
  <c r="T224" i="8"/>
  <c r="R224" i="8"/>
  <c r="P224" i="8"/>
  <c r="BI222" i="8"/>
  <c r="BH222" i="8"/>
  <c r="BG222" i="8"/>
  <c r="BF222" i="8"/>
  <c r="T222" i="8"/>
  <c r="R222" i="8"/>
  <c r="P222" i="8"/>
  <c r="BI220" i="8"/>
  <c r="BH220" i="8"/>
  <c r="BG220" i="8"/>
  <c r="BF220" i="8"/>
  <c r="T220" i="8"/>
  <c r="R220" i="8"/>
  <c r="P220" i="8"/>
  <c r="BI217" i="8"/>
  <c r="BH217" i="8"/>
  <c r="BG217" i="8"/>
  <c r="BF217" i="8"/>
  <c r="T217" i="8"/>
  <c r="R217" i="8"/>
  <c r="P217" i="8"/>
  <c r="BI215" i="8"/>
  <c r="BH215" i="8"/>
  <c r="BG215" i="8"/>
  <c r="BF215" i="8"/>
  <c r="T215" i="8"/>
  <c r="R215" i="8"/>
  <c r="P215" i="8"/>
  <c r="BI213" i="8"/>
  <c r="BH213" i="8"/>
  <c r="BG213" i="8"/>
  <c r="BF213" i="8"/>
  <c r="T213" i="8"/>
  <c r="R213" i="8"/>
  <c r="P213" i="8"/>
  <c r="BI211" i="8"/>
  <c r="BH211" i="8"/>
  <c r="BG211" i="8"/>
  <c r="BF211" i="8"/>
  <c r="T211" i="8"/>
  <c r="R211" i="8"/>
  <c r="P211" i="8"/>
  <c r="BI209" i="8"/>
  <c r="BH209" i="8"/>
  <c r="BG209" i="8"/>
  <c r="BF209" i="8"/>
  <c r="T209" i="8"/>
  <c r="R209" i="8"/>
  <c r="P209" i="8"/>
  <c r="BI207" i="8"/>
  <c r="BH207" i="8"/>
  <c r="BG207" i="8"/>
  <c r="BF207" i="8"/>
  <c r="T207" i="8"/>
  <c r="R207" i="8"/>
  <c r="P207" i="8"/>
  <c r="BI205" i="8"/>
  <c r="BH205" i="8"/>
  <c r="BG205" i="8"/>
  <c r="BF205" i="8"/>
  <c r="T205" i="8"/>
  <c r="R205" i="8"/>
  <c r="P205" i="8"/>
  <c r="BI203" i="8"/>
  <c r="BH203" i="8"/>
  <c r="BG203" i="8"/>
  <c r="BF203" i="8"/>
  <c r="T203" i="8"/>
  <c r="R203" i="8"/>
  <c r="P203" i="8"/>
  <c r="BI201" i="8"/>
  <c r="BH201" i="8"/>
  <c r="BG201" i="8"/>
  <c r="BF201" i="8"/>
  <c r="T201" i="8"/>
  <c r="R201" i="8"/>
  <c r="P201" i="8"/>
  <c r="BI199" i="8"/>
  <c r="BH199" i="8"/>
  <c r="BG199" i="8"/>
  <c r="BF199" i="8"/>
  <c r="T199" i="8"/>
  <c r="R199" i="8"/>
  <c r="P199" i="8"/>
  <c r="BI197" i="8"/>
  <c r="BH197" i="8"/>
  <c r="BG197" i="8"/>
  <c r="BF197" i="8"/>
  <c r="T197" i="8"/>
  <c r="R197" i="8"/>
  <c r="P197" i="8"/>
  <c r="BI195" i="8"/>
  <c r="BH195" i="8"/>
  <c r="BG195" i="8"/>
  <c r="BF195" i="8"/>
  <c r="T195" i="8"/>
  <c r="R195" i="8"/>
  <c r="P195" i="8"/>
  <c r="BI193" i="8"/>
  <c r="BH193" i="8"/>
  <c r="BG193" i="8"/>
  <c r="BF193" i="8"/>
  <c r="T193" i="8"/>
  <c r="R193" i="8"/>
  <c r="P193" i="8"/>
  <c r="BI191" i="8"/>
  <c r="BH191" i="8"/>
  <c r="BG191" i="8"/>
  <c r="BF191" i="8"/>
  <c r="T191" i="8"/>
  <c r="R191" i="8"/>
  <c r="P191" i="8"/>
  <c r="BI189" i="8"/>
  <c r="BH189" i="8"/>
  <c r="BG189" i="8"/>
  <c r="BF189" i="8"/>
  <c r="T189" i="8"/>
  <c r="R189" i="8"/>
  <c r="P189" i="8"/>
  <c r="BI187" i="8"/>
  <c r="BH187" i="8"/>
  <c r="BG187" i="8"/>
  <c r="BF187" i="8"/>
  <c r="T187" i="8"/>
  <c r="R187" i="8"/>
  <c r="P187" i="8"/>
  <c r="BI185" i="8"/>
  <c r="BH185" i="8"/>
  <c r="BG185" i="8"/>
  <c r="BF185" i="8"/>
  <c r="T185" i="8"/>
  <c r="R185" i="8"/>
  <c r="P185" i="8"/>
  <c r="BI183" i="8"/>
  <c r="BH183" i="8"/>
  <c r="BG183" i="8"/>
  <c r="BF183" i="8"/>
  <c r="T183" i="8"/>
  <c r="R183" i="8"/>
  <c r="P183" i="8"/>
  <c r="BI181" i="8"/>
  <c r="BH181" i="8"/>
  <c r="BG181" i="8"/>
  <c r="BF181" i="8"/>
  <c r="T181" i="8"/>
  <c r="R181" i="8"/>
  <c r="P181" i="8"/>
  <c r="BI179" i="8"/>
  <c r="BH179" i="8"/>
  <c r="BG179" i="8"/>
  <c r="BF179" i="8"/>
  <c r="T179" i="8"/>
  <c r="R179" i="8"/>
  <c r="P179" i="8"/>
  <c r="BI177" i="8"/>
  <c r="BH177" i="8"/>
  <c r="BG177" i="8"/>
  <c r="BF177" i="8"/>
  <c r="T177" i="8"/>
  <c r="R177" i="8"/>
  <c r="P177" i="8"/>
  <c r="BI175" i="8"/>
  <c r="BH175" i="8"/>
  <c r="BG175" i="8"/>
  <c r="BF175" i="8"/>
  <c r="T175" i="8"/>
  <c r="R175" i="8"/>
  <c r="P175" i="8"/>
  <c r="BI173" i="8"/>
  <c r="BH173" i="8"/>
  <c r="BG173" i="8"/>
  <c r="BF173" i="8"/>
  <c r="T173" i="8"/>
  <c r="R173" i="8"/>
  <c r="P173" i="8"/>
  <c r="BI170" i="8"/>
  <c r="BH170" i="8"/>
  <c r="BG170" i="8"/>
  <c r="BF170" i="8"/>
  <c r="T170" i="8"/>
  <c r="R170" i="8"/>
  <c r="P170" i="8"/>
  <c r="BI168" i="8"/>
  <c r="BH168" i="8"/>
  <c r="BG168" i="8"/>
  <c r="BF168" i="8"/>
  <c r="T168" i="8"/>
  <c r="R168" i="8"/>
  <c r="P168" i="8"/>
  <c r="BI166" i="8"/>
  <c r="BH166" i="8"/>
  <c r="BG166" i="8"/>
  <c r="BF166" i="8"/>
  <c r="T166" i="8"/>
  <c r="R166" i="8"/>
  <c r="P166" i="8"/>
  <c r="BI164" i="8"/>
  <c r="BH164" i="8"/>
  <c r="BG164" i="8"/>
  <c r="BF164" i="8"/>
  <c r="T164" i="8"/>
  <c r="R164" i="8"/>
  <c r="P164" i="8"/>
  <c r="BI162" i="8"/>
  <c r="BH162" i="8"/>
  <c r="BG162" i="8"/>
  <c r="BF162" i="8"/>
  <c r="T162" i="8"/>
  <c r="R162" i="8"/>
  <c r="P162" i="8"/>
  <c r="BI160" i="8"/>
  <c r="BH160" i="8"/>
  <c r="BG160" i="8"/>
  <c r="BF160" i="8"/>
  <c r="T160" i="8"/>
  <c r="R160" i="8"/>
  <c r="P160" i="8"/>
  <c r="BI158" i="8"/>
  <c r="BH158" i="8"/>
  <c r="BG158" i="8"/>
  <c r="BF158" i="8"/>
  <c r="T158" i="8"/>
  <c r="R158" i="8"/>
  <c r="P158" i="8"/>
  <c r="BI156" i="8"/>
  <c r="BH156" i="8"/>
  <c r="BG156" i="8"/>
  <c r="BF156" i="8"/>
  <c r="T156" i="8"/>
  <c r="R156" i="8"/>
  <c r="P156" i="8"/>
  <c r="BI154" i="8"/>
  <c r="BH154" i="8"/>
  <c r="BG154" i="8"/>
  <c r="BF154" i="8"/>
  <c r="T154" i="8"/>
  <c r="R154" i="8"/>
  <c r="P154" i="8"/>
  <c r="BI152" i="8"/>
  <c r="BH152" i="8"/>
  <c r="BG152" i="8"/>
  <c r="BF152" i="8"/>
  <c r="T152" i="8"/>
  <c r="R152" i="8"/>
  <c r="P152" i="8"/>
  <c r="BI150" i="8"/>
  <c r="BH150" i="8"/>
  <c r="BG150" i="8"/>
  <c r="BF150" i="8"/>
  <c r="T150" i="8"/>
  <c r="R150" i="8"/>
  <c r="P150" i="8"/>
  <c r="BI148" i="8"/>
  <c r="BH148" i="8"/>
  <c r="BG148" i="8"/>
  <c r="BF148" i="8"/>
  <c r="T148" i="8"/>
  <c r="R148" i="8"/>
  <c r="P148" i="8"/>
  <c r="BI146" i="8"/>
  <c r="BH146" i="8"/>
  <c r="BG146" i="8"/>
  <c r="BF146" i="8"/>
  <c r="T146" i="8"/>
  <c r="R146" i="8"/>
  <c r="P146" i="8"/>
  <c r="BI144" i="8"/>
  <c r="BH144" i="8"/>
  <c r="BG144" i="8"/>
  <c r="BF144" i="8"/>
  <c r="T144" i="8"/>
  <c r="R144" i="8"/>
  <c r="P144" i="8"/>
  <c r="BI142" i="8"/>
  <c r="BH142" i="8"/>
  <c r="BG142" i="8"/>
  <c r="BF142" i="8"/>
  <c r="T142" i="8"/>
  <c r="R142" i="8"/>
  <c r="P142" i="8"/>
  <c r="BI140" i="8"/>
  <c r="BH140" i="8"/>
  <c r="BG140" i="8"/>
  <c r="BF140" i="8"/>
  <c r="T140" i="8"/>
  <c r="R140" i="8"/>
  <c r="P140" i="8"/>
  <c r="BI138" i="8"/>
  <c r="BH138" i="8"/>
  <c r="BG138" i="8"/>
  <c r="BF138" i="8"/>
  <c r="T138" i="8"/>
  <c r="R138" i="8"/>
  <c r="P138" i="8"/>
  <c r="BI136" i="8"/>
  <c r="BH136" i="8"/>
  <c r="BG136" i="8"/>
  <c r="BF136" i="8"/>
  <c r="T136" i="8"/>
  <c r="R136" i="8"/>
  <c r="P136" i="8"/>
  <c r="BI133" i="8"/>
  <c r="BH133" i="8"/>
  <c r="BG133" i="8"/>
  <c r="BF133" i="8"/>
  <c r="T133" i="8"/>
  <c r="R133" i="8"/>
  <c r="P133" i="8"/>
  <c r="BI131" i="8"/>
  <c r="BH131" i="8"/>
  <c r="BG131" i="8"/>
  <c r="BF131" i="8"/>
  <c r="T131" i="8"/>
  <c r="R131" i="8"/>
  <c r="P131" i="8"/>
  <c r="BI128" i="8"/>
  <c r="BH128" i="8"/>
  <c r="BG128" i="8"/>
  <c r="BF128" i="8"/>
  <c r="T128" i="8"/>
  <c r="T127" i="8" s="1"/>
  <c r="R128" i="8"/>
  <c r="R127" i="8" s="1"/>
  <c r="P128" i="8"/>
  <c r="P127" i="8" s="1"/>
  <c r="J122" i="8"/>
  <c r="F122" i="8"/>
  <c r="F120" i="8"/>
  <c r="E118" i="8"/>
  <c r="J93" i="8"/>
  <c r="F93" i="8"/>
  <c r="F91" i="8"/>
  <c r="E89" i="8"/>
  <c r="J26" i="8"/>
  <c r="E26" i="8"/>
  <c r="J123" i="8"/>
  <c r="J25" i="8"/>
  <c r="J20" i="8"/>
  <c r="E20" i="8"/>
  <c r="F123" i="8"/>
  <c r="J19" i="8"/>
  <c r="J14" i="8"/>
  <c r="J120" i="8"/>
  <c r="E7" i="8"/>
  <c r="E114" i="8" s="1"/>
  <c r="J39" i="7"/>
  <c r="J38" i="7"/>
  <c r="AY102" i="1"/>
  <c r="J37" i="7"/>
  <c r="AX102" i="1" s="1"/>
  <c r="BI477" i="7"/>
  <c r="BH477" i="7"/>
  <c r="BG477" i="7"/>
  <c r="BF477" i="7"/>
  <c r="T477" i="7"/>
  <c r="R477" i="7"/>
  <c r="P477" i="7"/>
  <c r="BI475" i="7"/>
  <c r="BH475" i="7"/>
  <c r="BG475" i="7"/>
  <c r="BF475" i="7"/>
  <c r="T475" i="7"/>
  <c r="R475" i="7"/>
  <c r="P475" i="7"/>
  <c r="BI473" i="7"/>
  <c r="BH473" i="7"/>
  <c r="BG473" i="7"/>
  <c r="BF473" i="7"/>
  <c r="T473" i="7"/>
  <c r="R473" i="7"/>
  <c r="P473" i="7"/>
  <c r="BI471" i="7"/>
  <c r="BH471" i="7"/>
  <c r="BG471" i="7"/>
  <c r="BF471" i="7"/>
  <c r="T471" i="7"/>
  <c r="R471" i="7"/>
  <c r="P471" i="7"/>
  <c r="BI468" i="7"/>
  <c r="BH468" i="7"/>
  <c r="BG468" i="7"/>
  <c r="BF468" i="7"/>
  <c r="T468" i="7"/>
  <c r="R468" i="7"/>
  <c r="P468" i="7"/>
  <c r="BI466" i="7"/>
  <c r="BH466" i="7"/>
  <c r="BG466" i="7"/>
  <c r="BF466" i="7"/>
  <c r="T466" i="7"/>
  <c r="R466" i="7"/>
  <c r="P466" i="7"/>
  <c r="BI464" i="7"/>
  <c r="BH464" i="7"/>
  <c r="BG464" i="7"/>
  <c r="BF464" i="7"/>
  <c r="T464" i="7"/>
  <c r="R464" i="7"/>
  <c r="P464" i="7"/>
  <c r="BI462" i="7"/>
  <c r="BH462" i="7"/>
  <c r="BG462" i="7"/>
  <c r="BF462" i="7"/>
  <c r="T462" i="7"/>
  <c r="R462" i="7"/>
  <c r="P462" i="7"/>
  <c r="BI459" i="7"/>
  <c r="BH459" i="7"/>
  <c r="BG459" i="7"/>
  <c r="BF459" i="7"/>
  <c r="T459" i="7"/>
  <c r="R459" i="7"/>
  <c r="P459" i="7"/>
  <c r="BI457" i="7"/>
  <c r="BH457" i="7"/>
  <c r="BG457" i="7"/>
  <c r="BF457" i="7"/>
  <c r="T457" i="7"/>
  <c r="R457" i="7"/>
  <c r="P457" i="7"/>
  <c r="BI455" i="7"/>
  <c r="BH455" i="7"/>
  <c r="BG455" i="7"/>
  <c r="BF455" i="7"/>
  <c r="T455" i="7"/>
  <c r="R455" i="7"/>
  <c r="P455" i="7"/>
  <c r="BI453" i="7"/>
  <c r="BH453" i="7"/>
  <c r="BG453" i="7"/>
  <c r="BF453" i="7"/>
  <c r="T453" i="7"/>
  <c r="R453" i="7"/>
  <c r="P453" i="7"/>
  <c r="BI451" i="7"/>
  <c r="BH451" i="7"/>
  <c r="BG451" i="7"/>
  <c r="BF451" i="7"/>
  <c r="T451" i="7"/>
  <c r="R451" i="7"/>
  <c r="P451" i="7"/>
  <c r="BI449" i="7"/>
  <c r="BH449" i="7"/>
  <c r="BG449" i="7"/>
  <c r="BF449" i="7"/>
  <c r="T449" i="7"/>
  <c r="R449" i="7"/>
  <c r="P449" i="7"/>
  <c r="BI447" i="7"/>
  <c r="BH447" i="7"/>
  <c r="BG447" i="7"/>
  <c r="BF447" i="7"/>
  <c r="T447" i="7"/>
  <c r="R447" i="7"/>
  <c r="P447" i="7"/>
  <c r="BI445" i="7"/>
  <c r="BH445" i="7"/>
  <c r="BG445" i="7"/>
  <c r="BF445" i="7"/>
  <c r="T445" i="7"/>
  <c r="R445" i="7"/>
  <c r="P445" i="7"/>
  <c r="BI443" i="7"/>
  <c r="BH443" i="7"/>
  <c r="BG443" i="7"/>
  <c r="BF443" i="7"/>
  <c r="T443" i="7"/>
  <c r="R443" i="7"/>
  <c r="P443" i="7"/>
  <c r="BI440" i="7"/>
  <c r="BH440" i="7"/>
  <c r="BG440" i="7"/>
  <c r="BF440" i="7"/>
  <c r="T440" i="7"/>
  <c r="R440" i="7"/>
  <c r="P440" i="7"/>
  <c r="BI438" i="7"/>
  <c r="BH438" i="7"/>
  <c r="BG438" i="7"/>
  <c r="BF438" i="7"/>
  <c r="T438" i="7"/>
  <c r="R438" i="7"/>
  <c r="P438" i="7"/>
  <c r="BI436" i="7"/>
  <c r="BH436" i="7"/>
  <c r="BG436" i="7"/>
  <c r="BF436" i="7"/>
  <c r="T436" i="7"/>
  <c r="R436" i="7"/>
  <c r="P436" i="7"/>
  <c r="BI434" i="7"/>
  <c r="BH434" i="7"/>
  <c r="BG434" i="7"/>
  <c r="BF434" i="7"/>
  <c r="T434" i="7"/>
  <c r="R434" i="7"/>
  <c r="P434" i="7"/>
  <c r="BI432" i="7"/>
  <c r="BH432" i="7"/>
  <c r="BG432" i="7"/>
  <c r="BF432" i="7"/>
  <c r="T432" i="7"/>
  <c r="R432" i="7"/>
  <c r="P432" i="7"/>
  <c r="BI430" i="7"/>
  <c r="BH430" i="7"/>
  <c r="BG430" i="7"/>
  <c r="BF430" i="7"/>
  <c r="T430" i="7"/>
  <c r="R430" i="7"/>
  <c r="P430" i="7"/>
  <c r="BI428" i="7"/>
  <c r="BH428" i="7"/>
  <c r="BG428" i="7"/>
  <c r="BF428" i="7"/>
  <c r="T428" i="7"/>
  <c r="R428" i="7"/>
  <c r="P428" i="7"/>
  <c r="BI426" i="7"/>
  <c r="BH426" i="7"/>
  <c r="BG426" i="7"/>
  <c r="BF426" i="7"/>
  <c r="T426" i="7"/>
  <c r="R426" i="7"/>
  <c r="P426" i="7"/>
  <c r="BI424" i="7"/>
  <c r="BH424" i="7"/>
  <c r="BG424" i="7"/>
  <c r="BF424" i="7"/>
  <c r="T424" i="7"/>
  <c r="R424" i="7"/>
  <c r="P424" i="7"/>
  <c r="BI422" i="7"/>
  <c r="BH422" i="7"/>
  <c r="BG422" i="7"/>
  <c r="BF422" i="7"/>
  <c r="T422" i="7"/>
  <c r="R422" i="7"/>
  <c r="P422" i="7"/>
  <c r="BI420" i="7"/>
  <c r="BH420" i="7"/>
  <c r="BG420" i="7"/>
  <c r="BF420" i="7"/>
  <c r="T420" i="7"/>
  <c r="R420" i="7"/>
  <c r="P420" i="7"/>
  <c r="BI418" i="7"/>
  <c r="BH418" i="7"/>
  <c r="BG418" i="7"/>
  <c r="BF418" i="7"/>
  <c r="T418" i="7"/>
  <c r="R418" i="7"/>
  <c r="P418" i="7"/>
  <c r="BI416" i="7"/>
  <c r="BH416" i="7"/>
  <c r="BG416" i="7"/>
  <c r="BF416" i="7"/>
  <c r="T416" i="7"/>
  <c r="R416" i="7"/>
  <c r="P416" i="7"/>
  <c r="BI414" i="7"/>
  <c r="BH414" i="7"/>
  <c r="BG414" i="7"/>
  <c r="BF414" i="7"/>
  <c r="T414" i="7"/>
  <c r="R414" i="7"/>
  <c r="P414" i="7"/>
  <c r="BI412" i="7"/>
  <c r="BH412" i="7"/>
  <c r="BG412" i="7"/>
  <c r="BF412" i="7"/>
  <c r="T412" i="7"/>
  <c r="R412" i="7"/>
  <c r="P412" i="7"/>
  <c r="BI410" i="7"/>
  <c r="BH410" i="7"/>
  <c r="BG410" i="7"/>
  <c r="BF410" i="7"/>
  <c r="T410" i="7"/>
  <c r="R410" i="7"/>
  <c r="P410" i="7"/>
  <c r="BI408" i="7"/>
  <c r="BH408" i="7"/>
  <c r="BG408" i="7"/>
  <c r="BF408" i="7"/>
  <c r="T408" i="7"/>
  <c r="R408" i="7"/>
  <c r="P408" i="7"/>
  <c r="BI406" i="7"/>
  <c r="BH406" i="7"/>
  <c r="BG406" i="7"/>
  <c r="BF406" i="7"/>
  <c r="T406" i="7"/>
  <c r="R406" i="7"/>
  <c r="P406" i="7"/>
  <c r="BI404" i="7"/>
  <c r="BH404" i="7"/>
  <c r="BG404" i="7"/>
  <c r="BF404" i="7"/>
  <c r="T404" i="7"/>
  <c r="R404" i="7"/>
  <c r="P404" i="7"/>
  <c r="BI402" i="7"/>
  <c r="BH402" i="7"/>
  <c r="BG402" i="7"/>
  <c r="BF402" i="7"/>
  <c r="T402" i="7"/>
  <c r="R402" i="7"/>
  <c r="P402" i="7"/>
  <c r="BI400" i="7"/>
  <c r="BH400" i="7"/>
  <c r="BG400" i="7"/>
  <c r="BF400" i="7"/>
  <c r="T400" i="7"/>
  <c r="R400" i="7"/>
  <c r="P400" i="7"/>
  <c r="BI398" i="7"/>
  <c r="BH398" i="7"/>
  <c r="BG398" i="7"/>
  <c r="BF398" i="7"/>
  <c r="T398" i="7"/>
  <c r="R398" i="7"/>
  <c r="P398" i="7"/>
  <c r="BI396" i="7"/>
  <c r="BH396" i="7"/>
  <c r="BG396" i="7"/>
  <c r="BF396" i="7"/>
  <c r="T396" i="7"/>
  <c r="R396" i="7"/>
  <c r="P396" i="7"/>
  <c r="BI394" i="7"/>
  <c r="BH394" i="7"/>
  <c r="BG394" i="7"/>
  <c r="BF394" i="7"/>
  <c r="T394" i="7"/>
  <c r="R394" i="7"/>
  <c r="P394" i="7"/>
  <c r="BI392" i="7"/>
  <c r="BH392" i="7"/>
  <c r="BG392" i="7"/>
  <c r="BF392" i="7"/>
  <c r="T392" i="7"/>
  <c r="R392" i="7"/>
  <c r="P392" i="7"/>
  <c r="BI390" i="7"/>
  <c r="BH390" i="7"/>
  <c r="BG390" i="7"/>
  <c r="BF390" i="7"/>
  <c r="T390" i="7"/>
  <c r="R390" i="7"/>
  <c r="P390" i="7"/>
  <c r="BI388" i="7"/>
  <c r="BH388" i="7"/>
  <c r="BG388" i="7"/>
  <c r="BF388" i="7"/>
  <c r="T388" i="7"/>
  <c r="R388" i="7"/>
  <c r="P388" i="7"/>
  <c r="BI385" i="7"/>
  <c r="BH385" i="7"/>
  <c r="BG385" i="7"/>
  <c r="BF385" i="7"/>
  <c r="T385" i="7"/>
  <c r="R385" i="7"/>
  <c r="P385" i="7"/>
  <c r="BI383" i="7"/>
  <c r="BH383" i="7"/>
  <c r="BG383" i="7"/>
  <c r="BF383" i="7"/>
  <c r="T383" i="7"/>
  <c r="R383" i="7"/>
  <c r="P383" i="7"/>
  <c r="BI381" i="7"/>
  <c r="BH381" i="7"/>
  <c r="BG381" i="7"/>
  <c r="BF381" i="7"/>
  <c r="T381" i="7"/>
  <c r="R381" i="7"/>
  <c r="P381" i="7"/>
  <c r="BI379" i="7"/>
  <c r="BH379" i="7"/>
  <c r="BG379" i="7"/>
  <c r="BF379" i="7"/>
  <c r="T379" i="7"/>
  <c r="R379" i="7"/>
  <c r="P379" i="7"/>
  <c r="BI377" i="7"/>
  <c r="BH377" i="7"/>
  <c r="BG377" i="7"/>
  <c r="BF377" i="7"/>
  <c r="T377" i="7"/>
  <c r="R377" i="7"/>
  <c r="P377" i="7"/>
  <c r="BI375" i="7"/>
  <c r="BH375" i="7"/>
  <c r="BG375" i="7"/>
  <c r="BF375" i="7"/>
  <c r="T375" i="7"/>
  <c r="R375" i="7"/>
  <c r="P375" i="7"/>
  <c r="BI373" i="7"/>
  <c r="BH373" i="7"/>
  <c r="BG373" i="7"/>
  <c r="BF373" i="7"/>
  <c r="T373" i="7"/>
  <c r="R373" i="7"/>
  <c r="P373" i="7"/>
  <c r="BI371" i="7"/>
  <c r="BH371" i="7"/>
  <c r="BG371" i="7"/>
  <c r="BF371" i="7"/>
  <c r="T371" i="7"/>
  <c r="R371" i="7"/>
  <c r="P371" i="7"/>
  <c r="BI369" i="7"/>
  <c r="BH369" i="7"/>
  <c r="BG369" i="7"/>
  <c r="BF369" i="7"/>
  <c r="T369" i="7"/>
  <c r="R369" i="7"/>
  <c r="P369" i="7"/>
  <c r="BI367" i="7"/>
  <c r="BH367" i="7"/>
  <c r="BG367" i="7"/>
  <c r="BF367" i="7"/>
  <c r="T367" i="7"/>
  <c r="R367" i="7"/>
  <c r="P367" i="7"/>
  <c r="BI365" i="7"/>
  <c r="BH365" i="7"/>
  <c r="BG365" i="7"/>
  <c r="BF365" i="7"/>
  <c r="T365" i="7"/>
  <c r="R365" i="7"/>
  <c r="P365" i="7"/>
  <c r="BI363" i="7"/>
  <c r="BH363" i="7"/>
  <c r="BG363" i="7"/>
  <c r="BF363" i="7"/>
  <c r="T363" i="7"/>
  <c r="R363" i="7"/>
  <c r="P363" i="7"/>
  <c r="BI361" i="7"/>
  <c r="BH361" i="7"/>
  <c r="BG361" i="7"/>
  <c r="BF361" i="7"/>
  <c r="T361" i="7"/>
  <c r="R361" i="7"/>
  <c r="P361" i="7"/>
  <c r="BI359" i="7"/>
  <c r="BH359" i="7"/>
  <c r="BG359" i="7"/>
  <c r="BF359" i="7"/>
  <c r="T359" i="7"/>
  <c r="R359" i="7"/>
  <c r="P359" i="7"/>
  <c r="BI356" i="7"/>
  <c r="BH356" i="7"/>
  <c r="BG356" i="7"/>
  <c r="BF356" i="7"/>
  <c r="T356" i="7"/>
  <c r="R356" i="7"/>
  <c r="P356" i="7"/>
  <c r="BI354" i="7"/>
  <c r="BH354" i="7"/>
  <c r="BG354" i="7"/>
  <c r="BF354" i="7"/>
  <c r="T354" i="7"/>
  <c r="R354" i="7"/>
  <c r="P354" i="7"/>
  <c r="BI352" i="7"/>
  <c r="BH352" i="7"/>
  <c r="BG352" i="7"/>
  <c r="BF352" i="7"/>
  <c r="T352" i="7"/>
  <c r="R352" i="7"/>
  <c r="P352" i="7"/>
  <c r="BI350" i="7"/>
  <c r="BH350" i="7"/>
  <c r="BG350" i="7"/>
  <c r="BF350" i="7"/>
  <c r="T350" i="7"/>
  <c r="R350" i="7"/>
  <c r="P350" i="7"/>
  <c r="BI348" i="7"/>
  <c r="BH348" i="7"/>
  <c r="BG348" i="7"/>
  <c r="BF348" i="7"/>
  <c r="T348" i="7"/>
  <c r="R348" i="7"/>
  <c r="P348" i="7"/>
  <c r="BI346" i="7"/>
  <c r="BH346" i="7"/>
  <c r="BG346" i="7"/>
  <c r="BF346" i="7"/>
  <c r="T346" i="7"/>
  <c r="R346" i="7"/>
  <c r="P346" i="7"/>
  <c r="BI344" i="7"/>
  <c r="BH344" i="7"/>
  <c r="BG344" i="7"/>
  <c r="BF344" i="7"/>
  <c r="T344" i="7"/>
  <c r="R344" i="7"/>
  <c r="P344" i="7"/>
  <c r="BI342" i="7"/>
  <c r="BH342" i="7"/>
  <c r="BG342" i="7"/>
  <c r="BF342" i="7"/>
  <c r="T342" i="7"/>
  <c r="R342" i="7"/>
  <c r="P342" i="7"/>
  <c r="BI340" i="7"/>
  <c r="BH340" i="7"/>
  <c r="BG340" i="7"/>
  <c r="BF340" i="7"/>
  <c r="T340" i="7"/>
  <c r="R340" i="7"/>
  <c r="P340" i="7"/>
  <c r="BI337" i="7"/>
  <c r="BH337" i="7"/>
  <c r="BG337" i="7"/>
  <c r="BF337" i="7"/>
  <c r="T337" i="7"/>
  <c r="R337" i="7"/>
  <c r="P337" i="7"/>
  <c r="BI335" i="7"/>
  <c r="BH335" i="7"/>
  <c r="BG335" i="7"/>
  <c r="BF335" i="7"/>
  <c r="T335" i="7"/>
  <c r="R335" i="7"/>
  <c r="P335" i="7"/>
  <c r="BI333" i="7"/>
  <c r="BH333" i="7"/>
  <c r="BG333" i="7"/>
  <c r="BF333" i="7"/>
  <c r="T333" i="7"/>
  <c r="R333" i="7"/>
  <c r="P333" i="7"/>
  <c r="BI331" i="7"/>
  <c r="BH331" i="7"/>
  <c r="BG331" i="7"/>
  <c r="BF331" i="7"/>
  <c r="T331" i="7"/>
  <c r="R331" i="7"/>
  <c r="P331" i="7"/>
  <c r="BI329" i="7"/>
  <c r="BH329" i="7"/>
  <c r="BG329" i="7"/>
  <c r="BF329" i="7"/>
  <c r="T329" i="7"/>
  <c r="R329" i="7"/>
  <c r="P329" i="7"/>
  <c r="BI327" i="7"/>
  <c r="BH327" i="7"/>
  <c r="BG327" i="7"/>
  <c r="BF327" i="7"/>
  <c r="T327" i="7"/>
  <c r="R327" i="7"/>
  <c r="P327" i="7"/>
  <c r="BI325" i="7"/>
  <c r="BH325" i="7"/>
  <c r="BG325" i="7"/>
  <c r="BF325" i="7"/>
  <c r="T325" i="7"/>
  <c r="R325" i="7"/>
  <c r="P325" i="7"/>
  <c r="BI323" i="7"/>
  <c r="BH323" i="7"/>
  <c r="BG323" i="7"/>
  <c r="BF323" i="7"/>
  <c r="T323" i="7"/>
  <c r="R323" i="7"/>
  <c r="P323" i="7"/>
  <c r="BI321" i="7"/>
  <c r="BH321" i="7"/>
  <c r="BG321" i="7"/>
  <c r="BF321" i="7"/>
  <c r="T321" i="7"/>
  <c r="R321" i="7"/>
  <c r="P321" i="7"/>
  <c r="BI319" i="7"/>
  <c r="BH319" i="7"/>
  <c r="BG319" i="7"/>
  <c r="BF319" i="7"/>
  <c r="T319" i="7"/>
  <c r="R319" i="7"/>
  <c r="P319" i="7"/>
  <c r="BI317" i="7"/>
  <c r="BH317" i="7"/>
  <c r="BG317" i="7"/>
  <c r="BF317" i="7"/>
  <c r="T317" i="7"/>
  <c r="R317" i="7"/>
  <c r="P317" i="7"/>
  <c r="BI315" i="7"/>
  <c r="BH315" i="7"/>
  <c r="BG315" i="7"/>
  <c r="BF315" i="7"/>
  <c r="T315" i="7"/>
  <c r="R315" i="7"/>
  <c r="P315" i="7"/>
  <c r="BI313" i="7"/>
  <c r="BH313" i="7"/>
  <c r="BG313" i="7"/>
  <c r="BF313" i="7"/>
  <c r="T313" i="7"/>
  <c r="R313" i="7"/>
  <c r="P313" i="7"/>
  <c r="BI311" i="7"/>
  <c r="BH311" i="7"/>
  <c r="BG311" i="7"/>
  <c r="BF311" i="7"/>
  <c r="T311" i="7"/>
  <c r="R311" i="7"/>
  <c r="P311" i="7"/>
  <c r="BI309" i="7"/>
  <c r="BH309" i="7"/>
  <c r="BG309" i="7"/>
  <c r="BF309" i="7"/>
  <c r="T309" i="7"/>
  <c r="R309" i="7"/>
  <c r="P309" i="7"/>
  <c r="BI307" i="7"/>
  <c r="BH307" i="7"/>
  <c r="BG307" i="7"/>
  <c r="BF307" i="7"/>
  <c r="T307" i="7"/>
  <c r="R307" i="7"/>
  <c r="P307" i="7"/>
  <c r="BI304" i="7"/>
  <c r="BH304" i="7"/>
  <c r="BG304" i="7"/>
  <c r="BF304" i="7"/>
  <c r="T304" i="7"/>
  <c r="R304" i="7"/>
  <c r="P304" i="7"/>
  <c r="BI302" i="7"/>
  <c r="BH302" i="7"/>
  <c r="BG302" i="7"/>
  <c r="BF302" i="7"/>
  <c r="T302" i="7"/>
  <c r="R302" i="7"/>
  <c r="P302" i="7"/>
  <c r="BI300" i="7"/>
  <c r="BH300" i="7"/>
  <c r="BG300" i="7"/>
  <c r="BF300" i="7"/>
  <c r="T300" i="7"/>
  <c r="R300" i="7"/>
  <c r="P300" i="7"/>
  <c r="BI298" i="7"/>
  <c r="BH298" i="7"/>
  <c r="BG298" i="7"/>
  <c r="BF298" i="7"/>
  <c r="T298" i="7"/>
  <c r="R298" i="7"/>
  <c r="P298" i="7"/>
  <c r="BI296" i="7"/>
  <c r="BH296" i="7"/>
  <c r="BG296" i="7"/>
  <c r="BF296" i="7"/>
  <c r="T296" i="7"/>
  <c r="R296" i="7"/>
  <c r="P296" i="7"/>
  <c r="BI294" i="7"/>
  <c r="BH294" i="7"/>
  <c r="BG294" i="7"/>
  <c r="BF294" i="7"/>
  <c r="T294" i="7"/>
  <c r="R294" i="7"/>
  <c r="P294" i="7"/>
  <c r="BI292" i="7"/>
  <c r="BH292" i="7"/>
  <c r="BG292" i="7"/>
  <c r="BF292" i="7"/>
  <c r="T292" i="7"/>
  <c r="R292" i="7"/>
  <c r="P292" i="7"/>
  <c r="BI290" i="7"/>
  <c r="BH290" i="7"/>
  <c r="BG290" i="7"/>
  <c r="BF290" i="7"/>
  <c r="T290" i="7"/>
  <c r="R290" i="7"/>
  <c r="P290" i="7"/>
  <c r="BI288" i="7"/>
  <c r="BH288" i="7"/>
  <c r="BG288" i="7"/>
  <c r="BF288" i="7"/>
  <c r="T288" i="7"/>
  <c r="R288" i="7"/>
  <c r="P288" i="7"/>
  <c r="BI286" i="7"/>
  <c r="BH286" i="7"/>
  <c r="BG286" i="7"/>
  <c r="BF286" i="7"/>
  <c r="T286" i="7"/>
  <c r="R286" i="7"/>
  <c r="P286" i="7"/>
  <c r="BI284" i="7"/>
  <c r="BH284" i="7"/>
  <c r="BG284" i="7"/>
  <c r="BF284" i="7"/>
  <c r="T284" i="7"/>
  <c r="R284" i="7"/>
  <c r="P284" i="7"/>
  <c r="BI282" i="7"/>
  <c r="BH282" i="7"/>
  <c r="BG282" i="7"/>
  <c r="BF282" i="7"/>
  <c r="T282" i="7"/>
  <c r="R282" i="7"/>
  <c r="P282" i="7"/>
  <c r="BI280" i="7"/>
  <c r="BH280" i="7"/>
  <c r="BG280" i="7"/>
  <c r="BF280" i="7"/>
  <c r="T280" i="7"/>
  <c r="R280" i="7"/>
  <c r="P280" i="7"/>
  <c r="BI278" i="7"/>
  <c r="BH278" i="7"/>
  <c r="BG278" i="7"/>
  <c r="BF278" i="7"/>
  <c r="T278" i="7"/>
  <c r="R278" i="7"/>
  <c r="P278" i="7"/>
  <c r="BI276" i="7"/>
  <c r="BH276" i="7"/>
  <c r="BG276" i="7"/>
  <c r="BF276" i="7"/>
  <c r="T276" i="7"/>
  <c r="R276" i="7"/>
  <c r="P276" i="7"/>
  <c r="BI274" i="7"/>
  <c r="BH274" i="7"/>
  <c r="BG274" i="7"/>
  <c r="BF274" i="7"/>
  <c r="T274" i="7"/>
  <c r="R274" i="7"/>
  <c r="P274" i="7"/>
  <c r="BI272" i="7"/>
  <c r="BH272" i="7"/>
  <c r="BG272" i="7"/>
  <c r="BF272" i="7"/>
  <c r="T272" i="7"/>
  <c r="R272" i="7"/>
  <c r="P272" i="7"/>
  <c r="BI270" i="7"/>
  <c r="BH270" i="7"/>
  <c r="BG270" i="7"/>
  <c r="BF270" i="7"/>
  <c r="T270" i="7"/>
  <c r="R270" i="7"/>
  <c r="P270" i="7"/>
  <c r="BI268" i="7"/>
  <c r="BH268" i="7"/>
  <c r="BG268" i="7"/>
  <c r="BF268" i="7"/>
  <c r="T268" i="7"/>
  <c r="R268" i="7"/>
  <c r="P268" i="7"/>
  <c r="BI266" i="7"/>
  <c r="BH266" i="7"/>
  <c r="BG266" i="7"/>
  <c r="BF266" i="7"/>
  <c r="T266" i="7"/>
  <c r="R266" i="7"/>
  <c r="P266" i="7"/>
  <c r="BI264" i="7"/>
  <c r="BH264" i="7"/>
  <c r="BG264" i="7"/>
  <c r="BF264" i="7"/>
  <c r="T264" i="7"/>
  <c r="R264" i="7"/>
  <c r="P264" i="7"/>
  <c r="BI262" i="7"/>
  <c r="BH262" i="7"/>
  <c r="BG262" i="7"/>
  <c r="BF262" i="7"/>
  <c r="T262" i="7"/>
  <c r="R262" i="7"/>
  <c r="P262" i="7"/>
  <c r="BI260" i="7"/>
  <c r="BH260" i="7"/>
  <c r="BG260" i="7"/>
  <c r="BF260" i="7"/>
  <c r="T260" i="7"/>
  <c r="R260" i="7"/>
  <c r="P260" i="7"/>
  <c r="BI258" i="7"/>
  <c r="BH258" i="7"/>
  <c r="BG258" i="7"/>
  <c r="BF258" i="7"/>
  <c r="T258" i="7"/>
  <c r="R258" i="7"/>
  <c r="P258" i="7"/>
  <c r="BI256" i="7"/>
  <c r="BH256" i="7"/>
  <c r="BG256" i="7"/>
  <c r="BF256" i="7"/>
  <c r="T256" i="7"/>
  <c r="R256" i="7"/>
  <c r="P256" i="7"/>
  <c r="BI254" i="7"/>
  <c r="BH254" i="7"/>
  <c r="BG254" i="7"/>
  <c r="BF254" i="7"/>
  <c r="T254" i="7"/>
  <c r="R254" i="7"/>
  <c r="P254" i="7"/>
  <c r="BI252" i="7"/>
  <c r="BH252" i="7"/>
  <c r="BG252" i="7"/>
  <c r="BF252" i="7"/>
  <c r="T252" i="7"/>
  <c r="R252" i="7"/>
  <c r="P252" i="7"/>
  <c r="BI249" i="7"/>
  <c r="BH249" i="7"/>
  <c r="BG249" i="7"/>
  <c r="BF249" i="7"/>
  <c r="T249" i="7"/>
  <c r="R249" i="7"/>
  <c r="P249" i="7"/>
  <c r="BI247" i="7"/>
  <c r="BH247" i="7"/>
  <c r="BG247" i="7"/>
  <c r="BF247" i="7"/>
  <c r="T247" i="7"/>
  <c r="R247" i="7"/>
  <c r="P247" i="7"/>
  <c r="BI245" i="7"/>
  <c r="BH245" i="7"/>
  <c r="BG245" i="7"/>
  <c r="BF245" i="7"/>
  <c r="T245" i="7"/>
  <c r="R245" i="7"/>
  <c r="P245" i="7"/>
  <c r="BI243" i="7"/>
  <c r="BH243" i="7"/>
  <c r="BG243" i="7"/>
  <c r="BF243" i="7"/>
  <c r="T243" i="7"/>
  <c r="R243" i="7"/>
  <c r="P243" i="7"/>
  <c r="BI241" i="7"/>
  <c r="BH241" i="7"/>
  <c r="BG241" i="7"/>
  <c r="BF241" i="7"/>
  <c r="T241" i="7"/>
  <c r="R241" i="7"/>
  <c r="P241" i="7"/>
  <c r="BI239" i="7"/>
  <c r="BH239" i="7"/>
  <c r="BG239" i="7"/>
  <c r="BF239" i="7"/>
  <c r="T239" i="7"/>
  <c r="R239" i="7"/>
  <c r="P239" i="7"/>
  <c r="BI237" i="7"/>
  <c r="BH237" i="7"/>
  <c r="BG237" i="7"/>
  <c r="BF237" i="7"/>
  <c r="T237" i="7"/>
  <c r="R237" i="7"/>
  <c r="P237" i="7"/>
  <c r="BI235" i="7"/>
  <c r="BH235" i="7"/>
  <c r="BG235" i="7"/>
  <c r="BF235" i="7"/>
  <c r="T235" i="7"/>
  <c r="R235" i="7"/>
  <c r="P235" i="7"/>
  <c r="BI233" i="7"/>
  <c r="BH233" i="7"/>
  <c r="BG233" i="7"/>
  <c r="BF233" i="7"/>
  <c r="T233" i="7"/>
  <c r="R233" i="7"/>
  <c r="P233" i="7"/>
  <c r="BI231" i="7"/>
  <c r="BH231" i="7"/>
  <c r="BG231" i="7"/>
  <c r="BF231" i="7"/>
  <c r="T231" i="7"/>
  <c r="R231" i="7"/>
  <c r="P231" i="7"/>
  <c r="BI229" i="7"/>
  <c r="BH229" i="7"/>
  <c r="BG229" i="7"/>
  <c r="BF229" i="7"/>
  <c r="T229" i="7"/>
  <c r="R229" i="7"/>
  <c r="P229" i="7"/>
  <c r="BI227" i="7"/>
  <c r="BH227" i="7"/>
  <c r="BG227" i="7"/>
  <c r="BF227" i="7"/>
  <c r="T227" i="7"/>
  <c r="R227" i="7"/>
  <c r="P227" i="7"/>
  <c r="BI225" i="7"/>
  <c r="BH225" i="7"/>
  <c r="BG225" i="7"/>
  <c r="BF225" i="7"/>
  <c r="T225" i="7"/>
  <c r="R225" i="7"/>
  <c r="P225" i="7"/>
  <c r="BI223" i="7"/>
  <c r="BH223" i="7"/>
  <c r="BG223" i="7"/>
  <c r="BF223" i="7"/>
  <c r="T223" i="7"/>
  <c r="R223" i="7"/>
  <c r="P223" i="7"/>
  <c r="BI221" i="7"/>
  <c r="BH221" i="7"/>
  <c r="BG221" i="7"/>
  <c r="BF221" i="7"/>
  <c r="T221" i="7"/>
  <c r="R221" i="7"/>
  <c r="P221" i="7"/>
  <c r="BI219" i="7"/>
  <c r="BH219" i="7"/>
  <c r="BG219" i="7"/>
  <c r="BF219" i="7"/>
  <c r="T219" i="7"/>
  <c r="R219" i="7"/>
  <c r="P219" i="7"/>
  <c r="BI217" i="7"/>
  <c r="BH217" i="7"/>
  <c r="BG217" i="7"/>
  <c r="BF217" i="7"/>
  <c r="T217" i="7"/>
  <c r="R217" i="7"/>
  <c r="P217" i="7"/>
  <c r="BI215" i="7"/>
  <c r="BH215" i="7"/>
  <c r="BG215" i="7"/>
  <c r="BF215" i="7"/>
  <c r="T215" i="7"/>
  <c r="R215" i="7"/>
  <c r="P215" i="7"/>
  <c r="BI213" i="7"/>
  <c r="BH213" i="7"/>
  <c r="BG213" i="7"/>
  <c r="BF213" i="7"/>
  <c r="T213" i="7"/>
  <c r="R213" i="7"/>
  <c r="P213" i="7"/>
  <c r="BI211" i="7"/>
  <c r="BH211" i="7"/>
  <c r="BG211" i="7"/>
  <c r="BF211" i="7"/>
  <c r="T211" i="7"/>
  <c r="R211" i="7"/>
  <c r="P211" i="7"/>
  <c r="BI209" i="7"/>
  <c r="BH209" i="7"/>
  <c r="BG209" i="7"/>
  <c r="BF209" i="7"/>
  <c r="T209" i="7"/>
  <c r="R209" i="7"/>
  <c r="P209" i="7"/>
  <c r="BI207" i="7"/>
  <c r="BH207" i="7"/>
  <c r="BG207" i="7"/>
  <c r="BF207" i="7"/>
  <c r="T207" i="7"/>
  <c r="R207" i="7"/>
  <c r="P207" i="7"/>
  <c r="BI205" i="7"/>
  <c r="BH205" i="7"/>
  <c r="BG205" i="7"/>
  <c r="BF205" i="7"/>
  <c r="T205" i="7"/>
  <c r="R205" i="7"/>
  <c r="P205" i="7"/>
  <c r="BI203" i="7"/>
  <c r="BH203" i="7"/>
  <c r="BG203" i="7"/>
  <c r="BF203" i="7"/>
  <c r="T203" i="7"/>
  <c r="R203" i="7"/>
  <c r="P203" i="7"/>
  <c r="BI201" i="7"/>
  <c r="BH201" i="7"/>
  <c r="BG201" i="7"/>
  <c r="BF201" i="7"/>
  <c r="T201" i="7"/>
  <c r="R201" i="7"/>
  <c r="P201" i="7"/>
  <c r="BI199" i="7"/>
  <c r="BH199" i="7"/>
  <c r="BG199" i="7"/>
  <c r="BF199" i="7"/>
  <c r="T199" i="7"/>
  <c r="R199" i="7"/>
  <c r="P199" i="7"/>
  <c r="BI197" i="7"/>
  <c r="BH197" i="7"/>
  <c r="BG197" i="7"/>
  <c r="BF197" i="7"/>
  <c r="T197" i="7"/>
  <c r="R197" i="7"/>
  <c r="P197" i="7"/>
  <c r="BI195" i="7"/>
  <c r="BH195" i="7"/>
  <c r="BG195" i="7"/>
  <c r="BF195" i="7"/>
  <c r="T195" i="7"/>
  <c r="R195" i="7"/>
  <c r="P195" i="7"/>
  <c r="BI193" i="7"/>
  <c r="BH193" i="7"/>
  <c r="BG193" i="7"/>
  <c r="BF193" i="7"/>
  <c r="T193" i="7"/>
  <c r="R193" i="7"/>
  <c r="P193" i="7"/>
  <c r="BI191" i="7"/>
  <c r="BH191" i="7"/>
  <c r="BG191" i="7"/>
  <c r="BF191" i="7"/>
  <c r="T191" i="7"/>
  <c r="R191" i="7"/>
  <c r="P191" i="7"/>
  <c r="BI189" i="7"/>
  <c r="BH189" i="7"/>
  <c r="BG189" i="7"/>
  <c r="BF189" i="7"/>
  <c r="T189" i="7"/>
  <c r="R189" i="7"/>
  <c r="P189" i="7"/>
  <c r="BI187" i="7"/>
  <c r="BH187" i="7"/>
  <c r="BG187" i="7"/>
  <c r="BF187" i="7"/>
  <c r="T187" i="7"/>
  <c r="R187" i="7"/>
  <c r="P187" i="7"/>
  <c r="BI185" i="7"/>
  <c r="BH185" i="7"/>
  <c r="BG185" i="7"/>
  <c r="BF185" i="7"/>
  <c r="T185" i="7"/>
  <c r="R185" i="7"/>
  <c r="P185" i="7"/>
  <c r="BI183" i="7"/>
  <c r="BH183" i="7"/>
  <c r="BG183" i="7"/>
  <c r="BF183" i="7"/>
  <c r="T183" i="7"/>
  <c r="R183" i="7"/>
  <c r="P183" i="7"/>
  <c r="BI180" i="7"/>
  <c r="BH180" i="7"/>
  <c r="BG180" i="7"/>
  <c r="BF180" i="7"/>
  <c r="T180" i="7"/>
  <c r="R180" i="7"/>
  <c r="P180" i="7"/>
  <c r="BI178" i="7"/>
  <c r="BH178" i="7"/>
  <c r="BG178" i="7"/>
  <c r="BF178" i="7"/>
  <c r="T178" i="7"/>
  <c r="R178" i="7"/>
  <c r="P178" i="7"/>
  <c r="BI176" i="7"/>
  <c r="BH176" i="7"/>
  <c r="BG176" i="7"/>
  <c r="BF176" i="7"/>
  <c r="T176" i="7"/>
  <c r="R176" i="7"/>
  <c r="P176" i="7"/>
  <c r="BI174" i="7"/>
  <c r="BH174" i="7"/>
  <c r="BG174" i="7"/>
  <c r="BF174" i="7"/>
  <c r="T174" i="7"/>
  <c r="R174" i="7"/>
  <c r="P174" i="7"/>
  <c r="BI172" i="7"/>
  <c r="BH172" i="7"/>
  <c r="BG172" i="7"/>
  <c r="BF172" i="7"/>
  <c r="T172" i="7"/>
  <c r="R172" i="7"/>
  <c r="P172" i="7"/>
  <c r="BI170" i="7"/>
  <c r="BH170" i="7"/>
  <c r="BG170" i="7"/>
  <c r="BF170" i="7"/>
  <c r="T170" i="7"/>
  <c r="R170" i="7"/>
  <c r="P170" i="7"/>
  <c r="BI168" i="7"/>
  <c r="BH168" i="7"/>
  <c r="BG168" i="7"/>
  <c r="BF168" i="7"/>
  <c r="T168" i="7"/>
  <c r="R168" i="7"/>
  <c r="P168" i="7"/>
  <c r="BI166" i="7"/>
  <c r="BH166" i="7"/>
  <c r="BG166" i="7"/>
  <c r="BF166" i="7"/>
  <c r="T166" i="7"/>
  <c r="R166" i="7"/>
  <c r="P166" i="7"/>
  <c r="BI164" i="7"/>
  <c r="BH164" i="7"/>
  <c r="BG164" i="7"/>
  <c r="BF164" i="7"/>
  <c r="T164" i="7"/>
  <c r="R164" i="7"/>
  <c r="P164" i="7"/>
  <c r="BI162" i="7"/>
  <c r="BH162" i="7"/>
  <c r="BG162" i="7"/>
  <c r="BF162" i="7"/>
  <c r="T162" i="7"/>
  <c r="R162" i="7"/>
  <c r="P162" i="7"/>
  <c r="BI160" i="7"/>
  <c r="BH160" i="7"/>
  <c r="BG160" i="7"/>
  <c r="BF160" i="7"/>
  <c r="T160" i="7"/>
  <c r="R160" i="7"/>
  <c r="P160" i="7"/>
  <c r="BI158" i="7"/>
  <c r="BH158" i="7"/>
  <c r="BG158" i="7"/>
  <c r="BF158" i="7"/>
  <c r="T158" i="7"/>
  <c r="R158" i="7"/>
  <c r="P158" i="7"/>
  <c r="BI156" i="7"/>
  <c r="BH156" i="7"/>
  <c r="BG156" i="7"/>
  <c r="BF156" i="7"/>
  <c r="T156" i="7"/>
  <c r="R156" i="7"/>
  <c r="P156" i="7"/>
  <c r="BI154" i="7"/>
  <c r="BH154" i="7"/>
  <c r="BG154" i="7"/>
  <c r="BF154" i="7"/>
  <c r="T154" i="7"/>
  <c r="R154" i="7"/>
  <c r="P154" i="7"/>
  <c r="BI152" i="7"/>
  <c r="BH152" i="7"/>
  <c r="BG152" i="7"/>
  <c r="BF152" i="7"/>
  <c r="T152" i="7"/>
  <c r="R152" i="7"/>
  <c r="P152" i="7"/>
  <c r="BI150" i="7"/>
  <c r="BH150" i="7"/>
  <c r="BG150" i="7"/>
  <c r="BF150" i="7"/>
  <c r="T150" i="7"/>
  <c r="R150" i="7"/>
  <c r="P150" i="7"/>
  <c r="BI148" i="7"/>
  <c r="BH148" i="7"/>
  <c r="BG148" i="7"/>
  <c r="BF148" i="7"/>
  <c r="T148" i="7"/>
  <c r="R148" i="7"/>
  <c r="P148" i="7"/>
  <c r="BI146" i="7"/>
  <c r="BH146" i="7"/>
  <c r="BG146" i="7"/>
  <c r="BF146" i="7"/>
  <c r="T146" i="7"/>
  <c r="R146" i="7"/>
  <c r="P146" i="7"/>
  <c r="BI144" i="7"/>
  <c r="BH144" i="7"/>
  <c r="BG144" i="7"/>
  <c r="BF144" i="7"/>
  <c r="T144" i="7"/>
  <c r="R144" i="7"/>
  <c r="P144" i="7"/>
  <c r="BI142" i="7"/>
  <c r="BH142" i="7"/>
  <c r="BG142" i="7"/>
  <c r="BF142" i="7"/>
  <c r="T142" i="7"/>
  <c r="R142" i="7"/>
  <c r="P142" i="7"/>
  <c r="BI140" i="7"/>
  <c r="BH140" i="7"/>
  <c r="BG140" i="7"/>
  <c r="BF140" i="7"/>
  <c r="T140" i="7"/>
  <c r="R140" i="7"/>
  <c r="P140" i="7"/>
  <c r="BI138" i="7"/>
  <c r="BH138" i="7"/>
  <c r="BG138" i="7"/>
  <c r="BF138" i="7"/>
  <c r="T138" i="7"/>
  <c r="R138" i="7"/>
  <c r="P138" i="7"/>
  <c r="BI136" i="7"/>
  <c r="BH136" i="7"/>
  <c r="BG136" i="7"/>
  <c r="BF136" i="7"/>
  <c r="T136" i="7"/>
  <c r="R136" i="7"/>
  <c r="P136" i="7"/>
  <c r="BI134" i="7"/>
  <c r="BH134" i="7"/>
  <c r="BG134" i="7"/>
  <c r="BF134" i="7"/>
  <c r="T134" i="7"/>
  <c r="R134" i="7"/>
  <c r="P134" i="7"/>
  <c r="BI132" i="7"/>
  <c r="BH132" i="7"/>
  <c r="BG132" i="7"/>
  <c r="BF132" i="7"/>
  <c r="T132" i="7"/>
  <c r="R132" i="7"/>
  <c r="P132" i="7"/>
  <c r="J126" i="7"/>
  <c r="F126" i="7"/>
  <c r="F124" i="7"/>
  <c r="E122" i="7"/>
  <c r="J93" i="7"/>
  <c r="F93" i="7"/>
  <c r="F91" i="7"/>
  <c r="E89" i="7"/>
  <c r="J26" i="7"/>
  <c r="E26" i="7"/>
  <c r="J127" i="7" s="1"/>
  <c r="J25" i="7"/>
  <c r="J20" i="7"/>
  <c r="E20" i="7"/>
  <c r="F127" i="7"/>
  <c r="J19" i="7"/>
  <c r="J14" i="7"/>
  <c r="J91" i="7"/>
  <c r="E7" i="7"/>
  <c r="E118" i="7"/>
  <c r="J39" i="6"/>
  <c r="J38" i="6"/>
  <c r="AY101" i="1"/>
  <c r="J37" i="6"/>
  <c r="AX101" i="1" s="1"/>
  <c r="BI625" i="6"/>
  <c r="BH625" i="6"/>
  <c r="BG625" i="6"/>
  <c r="BF625" i="6"/>
  <c r="T625" i="6"/>
  <c r="R625" i="6"/>
  <c r="P625" i="6"/>
  <c r="BI622" i="6"/>
  <c r="BH622" i="6"/>
  <c r="BG622" i="6"/>
  <c r="BF622" i="6"/>
  <c r="T622" i="6"/>
  <c r="R622" i="6"/>
  <c r="P622" i="6"/>
  <c r="BI619" i="6"/>
  <c r="BH619" i="6"/>
  <c r="BG619" i="6"/>
  <c r="BF619" i="6"/>
  <c r="T619" i="6"/>
  <c r="R619" i="6"/>
  <c r="P619" i="6"/>
  <c r="BI618" i="6"/>
  <c r="BH618" i="6"/>
  <c r="BG618" i="6"/>
  <c r="BF618" i="6"/>
  <c r="T618" i="6"/>
  <c r="R618" i="6"/>
  <c r="P618" i="6"/>
  <c r="BI617" i="6"/>
  <c r="BH617" i="6"/>
  <c r="BG617" i="6"/>
  <c r="BF617" i="6"/>
  <c r="T617" i="6"/>
  <c r="R617" i="6"/>
  <c r="P617" i="6"/>
  <c r="BI613" i="6"/>
  <c r="BH613" i="6"/>
  <c r="BG613" i="6"/>
  <c r="BF613" i="6"/>
  <c r="T613" i="6"/>
  <c r="R613" i="6"/>
  <c r="P613" i="6"/>
  <c r="BI612" i="6"/>
  <c r="BH612" i="6"/>
  <c r="BG612" i="6"/>
  <c r="BF612" i="6"/>
  <c r="T612" i="6"/>
  <c r="R612" i="6"/>
  <c r="P612" i="6"/>
  <c r="BI609" i="6"/>
  <c r="BH609" i="6"/>
  <c r="BG609" i="6"/>
  <c r="BF609" i="6"/>
  <c r="T609" i="6"/>
  <c r="R609" i="6"/>
  <c r="P609" i="6"/>
  <c r="BI607" i="6"/>
  <c r="BH607" i="6"/>
  <c r="BG607" i="6"/>
  <c r="BF607" i="6"/>
  <c r="T607" i="6"/>
  <c r="R607" i="6"/>
  <c r="P607" i="6"/>
  <c r="BI604" i="6"/>
  <c r="BH604" i="6"/>
  <c r="BG604" i="6"/>
  <c r="BF604" i="6"/>
  <c r="T604" i="6"/>
  <c r="R604" i="6"/>
  <c r="P604" i="6"/>
  <c r="BI602" i="6"/>
  <c r="BH602" i="6"/>
  <c r="BG602" i="6"/>
  <c r="BF602" i="6"/>
  <c r="T602" i="6"/>
  <c r="R602" i="6"/>
  <c r="P602" i="6"/>
  <c r="BI599" i="6"/>
  <c r="BH599" i="6"/>
  <c r="BG599" i="6"/>
  <c r="BF599" i="6"/>
  <c r="T599" i="6"/>
  <c r="R599" i="6"/>
  <c r="P599" i="6"/>
  <c r="BI598" i="6"/>
  <c r="BH598" i="6"/>
  <c r="BG598" i="6"/>
  <c r="BF598" i="6"/>
  <c r="T598" i="6"/>
  <c r="R598" i="6"/>
  <c r="P598" i="6"/>
  <c r="BI595" i="6"/>
  <c r="BH595" i="6"/>
  <c r="BG595" i="6"/>
  <c r="BF595" i="6"/>
  <c r="T595" i="6"/>
  <c r="R595" i="6"/>
  <c r="P595" i="6"/>
  <c r="BI591" i="6"/>
  <c r="BH591" i="6"/>
  <c r="BG591" i="6"/>
  <c r="BF591" i="6"/>
  <c r="T591" i="6"/>
  <c r="R591" i="6"/>
  <c r="P591" i="6"/>
  <c r="BI589" i="6"/>
  <c r="BH589" i="6"/>
  <c r="BG589" i="6"/>
  <c r="BF589" i="6"/>
  <c r="T589" i="6"/>
  <c r="R589" i="6"/>
  <c r="P589" i="6"/>
  <c r="BI586" i="6"/>
  <c r="BH586" i="6"/>
  <c r="BG586" i="6"/>
  <c r="BF586" i="6"/>
  <c r="T586" i="6"/>
  <c r="R586" i="6"/>
  <c r="P586" i="6"/>
  <c r="BI585" i="6"/>
  <c r="BH585" i="6"/>
  <c r="BG585" i="6"/>
  <c r="BF585" i="6"/>
  <c r="T585" i="6"/>
  <c r="R585" i="6"/>
  <c r="P585" i="6"/>
  <c r="BI582" i="6"/>
  <c r="BH582" i="6"/>
  <c r="BG582" i="6"/>
  <c r="BF582" i="6"/>
  <c r="T582" i="6"/>
  <c r="R582" i="6"/>
  <c r="P582" i="6"/>
  <c r="BI580" i="6"/>
  <c r="BH580" i="6"/>
  <c r="BG580" i="6"/>
  <c r="BF580" i="6"/>
  <c r="T580" i="6"/>
  <c r="R580" i="6"/>
  <c r="P580" i="6"/>
  <c r="BI577" i="6"/>
  <c r="BH577" i="6"/>
  <c r="BG577" i="6"/>
  <c r="BF577" i="6"/>
  <c r="T577" i="6"/>
  <c r="R577" i="6"/>
  <c r="P577" i="6"/>
  <c r="BI575" i="6"/>
  <c r="BH575" i="6"/>
  <c r="BG575" i="6"/>
  <c r="BF575" i="6"/>
  <c r="T575" i="6"/>
  <c r="R575" i="6"/>
  <c r="P575" i="6"/>
  <c r="BI572" i="6"/>
  <c r="BH572" i="6"/>
  <c r="BG572" i="6"/>
  <c r="BF572" i="6"/>
  <c r="T572" i="6"/>
  <c r="R572" i="6"/>
  <c r="P572" i="6"/>
  <c r="BI570" i="6"/>
  <c r="BH570" i="6"/>
  <c r="BG570" i="6"/>
  <c r="BF570" i="6"/>
  <c r="T570" i="6"/>
  <c r="R570" i="6"/>
  <c r="P570" i="6"/>
  <c r="BI567" i="6"/>
  <c r="BH567" i="6"/>
  <c r="BG567" i="6"/>
  <c r="BF567" i="6"/>
  <c r="T567" i="6"/>
  <c r="R567" i="6"/>
  <c r="P567" i="6"/>
  <c r="BI565" i="6"/>
  <c r="BH565" i="6"/>
  <c r="BG565" i="6"/>
  <c r="BF565" i="6"/>
  <c r="T565" i="6"/>
  <c r="R565" i="6"/>
  <c r="P565" i="6"/>
  <c r="BI562" i="6"/>
  <c r="BH562" i="6"/>
  <c r="BG562" i="6"/>
  <c r="BF562" i="6"/>
  <c r="T562" i="6"/>
  <c r="R562" i="6"/>
  <c r="P562" i="6"/>
  <c r="BI560" i="6"/>
  <c r="BH560" i="6"/>
  <c r="BG560" i="6"/>
  <c r="BF560" i="6"/>
  <c r="T560" i="6"/>
  <c r="R560" i="6"/>
  <c r="P560" i="6"/>
  <c r="BI558" i="6"/>
  <c r="BH558" i="6"/>
  <c r="BG558" i="6"/>
  <c r="BF558" i="6"/>
  <c r="T558" i="6"/>
  <c r="R558" i="6"/>
  <c r="P558" i="6"/>
  <c r="BI555" i="6"/>
  <c r="BH555" i="6"/>
  <c r="BG555" i="6"/>
  <c r="BF555" i="6"/>
  <c r="T555" i="6"/>
  <c r="R555" i="6"/>
  <c r="P555" i="6"/>
  <c r="BI552" i="6"/>
  <c r="BH552" i="6"/>
  <c r="BG552" i="6"/>
  <c r="BF552" i="6"/>
  <c r="T552" i="6"/>
  <c r="R552" i="6"/>
  <c r="P552" i="6"/>
  <c r="BI551" i="6"/>
  <c r="BH551" i="6"/>
  <c r="BG551" i="6"/>
  <c r="BF551" i="6"/>
  <c r="T551" i="6"/>
  <c r="R551" i="6"/>
  <c r="P551" i="6"/>
  <c r="BI548" i="6"/>
  <c r="BH548" i="6"/>
  <c r="BG548" i="6"/>
  <c r="BF548" i="6"/>
  <c r="T548" i="6"/>
  <c r="R548" i="6"/>
  <c r="P548" i="6"/>
  <c r="BI546" i="6"/>
  <c r="BH546" i="6"/>
  <c r="BG546" i="6"/>
  <c r="BF546" i="6"/>
  <c r="T546" i="6"/>
  <c r="R546" i="6"/>
  <c r="P546" i="6"/>
  <c r="BI543" i="6"/>
  <c r="BH543" i="6"/>
  <c r="BG543" i="6"/>
  <c r="BF543" i="6"/>
  <c r="T543" i="6"/>
  <c r="R543" i="6"/>
  <c r="P543" i="6"/>
  <c r="BI541" i="6"/>
  <c r="BH541" i="6"/>
  <c r="BG541" i="6"/>
  <c r="BF541" i="6"/>
  <c r="T541" i="6"/>
  <c r="R541" i="6"/>
  <c r="P541" i="6"/>
  <c r="BI538" i="6"/>
  <c r="BH538" i="6"/>
  <c r="BG538" i="6"/>
  <c r="BF538" i="6"/>
  <c r="T538" i="6"/>
  <c r="R538" i="6"/>
  <c r="P538" i="6"/>
  <c r="BI537" i="6"/>
  <c r="BH537" i="6"/>
  <c r="BG537" i="6"/>
  <c r="BF537" i="6"/>
  <c r="T537" i="6"/>
  <c r="R537" i="6"/>
  <c r="P537" i="6"/>
  <c r="BI534" i="6"/>
  <c r="BH534" i="6"/>
  <c r="BG534" i="6"/>
  <c r="BF534" i="6"/>
  <c r="T534" i="6"/>
  <c r="R534" i="6"/>
  <c r="P534" i="6"/>
  <c r="BI533" i="6"/>
  <c r="BH533" i="6"/>
  <c r="BG533" i="6"/>
  <c r="BF533" i="6"/>
  <c r="T533" i="6"/>
  <c r="R533" i="6"/>
  <c r="P533" i="6"/>
  <c r="BI530" i="6"/>
  <c r="BH530" i="6"/>
  <c r="BG530" i="6"/>
  <c r="BF530" i="6"/>
  <c r="T530" i="6"/>
  <c r="R530" i="6"/>
  <c r="P530" i="6"/>
  <c r="BI529" i="6"/>
  <c r="BH529" i="6"/>
  <c r="BG529" i="6"/>
  <c r="BF529" i="6"/>
  <c r="T529" i="6"/>
  <c r="R529" i="6"/>
  <c r="P529" i="6"/>
  <c r="BI527" i="6"/>
  <c r="BH527" i="6"/>
  <c r="BG527" i="6"/>
  <c r="BF527" i="6"/>
  <c r="T527" i="6"/>
  <c r="R527" i="6"/>
  <c r="P527" i="6"/>
  <c r="BI524" i="6"/>
  <c r="BH524" i="6"/>
  <c r="BG524" i="6"/>
  <c r="BF524" i="6"/>
  <c r="T524" i="6"/>
  <c r="R524" i="6"/>
  <c r="P524" i="6"/>
  <c r="BI523" i="6"/>
  <c r="BH523" i="6"/>
  <c r="BG523" i="6"/>
  <c r="BF523" i="6"/>
  <c r="T523" i="6"/>
  <c r="R523" i="6"/>
  <c r="P523" i="6"/>
  <c r="BI520" i="6"/>
  <c r="BH520" i="6"/>
  <c r="BG520" i="6"/>
  <c r="BF520" i="6"/>
  <c r="T520" i="6"/>
  <c r="R520" i="6"/>
  <c r="P520" i="6"/>
  <c r="BI519" i="6"/>
  <c r="BH519" i="6"/>
  <c r="BG519" i="6"/>
  <c r="BF519" i="6"/>
  <c r="T519" i="6"/>
  <c r="R519" i="6"/>
  <c r="P519" i="6"/>
  <c r="BI516" i="6"/>
  <c r="BH516" i="6"/>
  <c r="BG516" i="6"/>
  <c r="BF516" i="6"/>
  <c r="T516" i="6"/>
  <c r="R516" i="6"/>
  <c r="P516" i="6"/>
  <c r="BI512" i="6"/>
  <c r="BH512" i="6"/>
  <c r="BG512" i="6"/>
  <c r="BF512" i="6"/>
  <c r="T512" i="6"/>
  <c r="R512" i="6"/>
  <c r="P512" i="6"/>
  <c r="BI510" i="6"/>
  <c r="BH510" i="6"/>
  <c r="BG510" i="6"/>
  <c r="BF510" i="6"/>
  <c r="T510" i="6"/>
  <c r="R510" i="6"/>
  <c r="P510" i="6"/>
  <c r="BI507" i="6"/>
  <c r="BH507" i="6"/>
  <c r="BG507" i="6"/>
  <c r="BF507" i="6"/>
  <c r="T507" i="6"/>
  <c r="R507" i="6"/>
  <c r="P507" i="6"/>
  <c r="BI506" i="6"/>
  <c r="BH506" i="6"/>
  <c r="BG506" i="6"/>
  <c r="BF506" i="6"/>
  <c r="T506" i="6"/>
  <c r="R506" i="6"/>
  <c r="P506" i="6"/>
  <c r="BI503" i="6"/>
  <c r="BH503" i="6"/>
  <c r="BG503" i="6"/>
  <c r="BF503" i="6"/>
  <c r="T503" i="6"/>
  <c r="R503" i="6"/>
  <c r="P503" i="6"/>
  <c r="BI500" i="6"/>
  <c r="BH500" i="6"/>
  <c r="BG500" i="6"/>
  <c r="BF500" i="6"/>
  <c r="T500" i="6"/>
  <c r="R500" i="6"/>
  <c r="P500" i="6"/>
  <c r="BI497" i="6"/>
  <c r="BH497" i="6"/>
  <c r="BG497" i="6"/>
  <c r="BF497" i="6"/>
  <c r="T497" i="6"/>
  <c r="R497" i="6"/>
  <c r="P497" i="6"/>
  <c r="BI493" i="6"/>
  <c r="BH493" i="6"/>
  <c r="BG493" i="6"/>
  <c r="BF493" i="6"/>
  <c r="T493" i="6"/>
  <c r="R493" i="6"/>
  <c r="P493" i="6"/>
  <c r="BI492" i="6"/>
  <c r="BH492" i="6"/>
  <c r="BG492" i="6"/>
  <c r="BF492" i="6"/>
  <c r="T492" i="6"/>
  <c r="R492" i="6"/>
  <c r="P492" i="6"/>
  <c r="BI490" i="6"/>
  <c r="BH490" i="6"/>
  <c r="BG490" i="6"/>
  <c r="BF490" i="6"/>
  <c r="T490" i="6"/>
  <c r="R490" i="6"/>
  <c r="P490" i="6"/>
  <c r="BI489" i="6"/>
  <c r="BH489" i="6"/>
  <c r="BG489" i="6"/>
  <c r="BF489" i="6"/>
  <c r="T489" i="6"/>
  <c r="R489" i="6"/>
  <c r="P489" i="6"/>
  <c r="BI486" i="6"/>
  <c r="BH486" i="6"/>
  <c r="BG486" i="6"/>
  <c r="BF486" i="6"/>
  <c r="T486" i="6"/>
  <c r="R486" i="6"/>
  <c r="P486" i="6"/>
  <c r="BI482" i="6"/>
  <c r="BH482" i="6"/>
  <c r="BG482" i="6"/>
  <c r="BF482" i="6"/>
  <c r="T482" i="6"/>
  <c r="R482" i="6"/>
  <c r="P482" i="6"/>
  <c r="BI480" i="6"/>
  <c r="BH480" i="6"/>
  <c r="BG480" i="6"/>
  <c r="BF480" i="6"/>
  <c r="T480" i="6"/>
  <c r="R480" i="6"/>
  <c r="P480" i="6"/>
  <c r="BI479" i="6"/>
  <c r="BH479" i="6"/>
  <c r="BG479" i="6"/>
  <c r="BF479" i="6"/>
  <c r="T479" i="6"/>
  <c r="R479" i="6"/>
  <c r="P479" i="6"/>
  <c r="BI476" i="6"/>
  <c r="BH476" i="6"/>
  <c r="BG476" i="6"/>
  <c r="BF476" i="6"/>
  <c r="T476" i="6"/>
  <c r="R476" i="6"/>
  <c r="P476" i="6"/>
  <c r="BI474" i="6"/>
  <c r="BH474" i="6"/>
  <c r="BG474" i="6"/>
  <c r="BF474" i="6"/>
  <c r="T474" i="6"/>
  <c r="R474" i="6"/>
  <c r="P474" i="6"/>
  <c r="BI473" i="6"/>
  <c r="BH473" i="6"/>
  <c r="BG473" i="6"/>
  <c r="BF473" i="6"/>
  <c r="T473" i="6"/>
  <c r="R473" i="6"/>
  <c r="P473" i="6"/>
  <c r="BI471" i="6"/>
  <c r="BH471" i="6"/>
  <c r="BG471" i="6"/>
  <c r="BF471" i="6"/>
  <c r="T471" i="6"/>
  <c r="R471" i="6"/>
  <c r="P471" i="6"/>
  <c r="BI468" i="6"/>
  <c r="BH468" i="6"/>
  <c r="BG468" i="6"/>
  <c r="BF468" i="6"/>
  <c r="T468" i="6"/>
  <c r="R468" i="6"/>
  <c r="P468" i="6"/>
  <c r="BI466" i="6"/>
  <c r="BH466" i="6"/>
  <c r="BG466" i="6"/>
  <c r="BF466" i="6"/>
  <c r="T466" i="6"/>
  <c r="R466" i="6"/>
  <c r="P466" i="6"/>
  <c r="BI463" i="6"/>
  <c r="BH463" i="6"/>
  <c r="BG463" i="6"/>
  <c r="BF463" i="6"/>
  <c r="T463" i="6"/>
  <c r="R463" i="6"/>
  <c r="P463" i="6"/>
  <c r="BI460" i="6"/>
  <c r="BH460" i="6"/>
  <c r="BG460" i="6"/>
  <c r="BF460" i="6"/>
  <c r="T460" i="6"/>
  <c r="R460" i="6"/>
  <c r="P460" i="6"/>
  <c r="BI457" i="6"/>
  <c r="BH457" i="6"/>
  <c r="BG457" i="6"/>
  <c r="BF457" i="6"/>
  <c r="T457" i="6"/>
  <c r="R457" i="6"/>
  <c r="P457" i="6"/>
  <c r="BI454" i="6"/>
  <c r="BH454" i="6"/>
  <c r="BG454" i="6"/>
  <c r="BF454" i="6"/>
  <c r="T454" i="6"/>
  <c r="R454" i="6"/>
  <c r="P454" i="6"/>
  <c r="BI451" i="6"/>
  <c r="BH451" i="6"/>
  <c r="BG451" i="6"/>
  <c r="BF451" i="6"/>
  <c r="T451" i="6"/>
  <c r="R451" i="6"/>
  <c r="P451" i="6"/>
  <c r="BI448" i="6"/>
  <c r="BH448" i="6"/>
  <c r="BG448" i="6"/>
  <c r="BF448" i="6"/>
  <c r="T448" i="6"/>
  <c r="R448" i="6"/>
  <c r="P448" i="6"/>
  <c r="BI445" i="6"/>
  <c r="BH445" i="6"/>
  <c r="BG445" i="6"/>
  <c r="BF445" i="6"/>
  <c r="T445" i="6"/>
  <c r="R445" i="6"/>
  <c r="P445" i="6"/>
  <c r="BI442" i="6"/>
  <c r="BH442" i="6"/>
  <c r="BG442" i="6"/>
  <c r="BF442" i="6"/>
  <c r="T442" i="6"/>
  <c r="R442" i="6"/>
  <c r="P442" i="6"/>
  <c r="BI439" i="6"/>
  <c r="BH439" i="6"/>
  <c r="BG439" i="6"/>
  <c r="BF439" i="6"/>
  <c r="T439" i="6"/>
  <c r="R439" i="6"/>
  <c r="P439" i="6"/>
  <c r="BI436" i="6"/>
  <c r="BH436" i="6"/>
  <c r="BG436" i="6"/>
  <c r="BF436" i="6"/>
  <c r="T436" i="6"/>
  <c r="R436" i="6"/>
  <c r="P436" i="6"/>
  <c r="BI433" i="6"/>
  <c r="BH433" i="6"/>
  <c r="BG433" i="6"/>
  <c r="BF433" i="6"/>
  <c r="T433" i="6"/>
  <c r="R433" i="6"/>
  <c r="P433" i="6"/>
  <c r="BI432" i="6"/>
  <c r="BH432" i="6"/>
  <c r="BG432" i="6"/>
  <c r="BF432" i="6"/>
  <c r="T432" i="6"/>
  <c r="R432" i="6"/>
  <c r="P432" i="6"/>
  <c r="BI429" i="6"/>
  <c r="BH429" i="6"/>
  <c r="BG429" i="6"/>
  <c r="BF429" i="6"/>
  <c r="T429" i="6"/>
  <c r="R429" i="6"/>
  <c r="P429" i="6"/>
  <c r="BI426" i="6"/>
  <c r="BH426" i="6"/>
  <c r="BG426" i="6"/>
  <c r="BF426" i="6"/>
  <c r="T426" i="6"/>
  <c r="R426" i="6"/>
  <c r="P426" i="6"/>
  <c r="BI423" i="6"/>
  <c r="BH423" i="6"/>
  <c r="BG423" i="6"/>
  <c r="BF423" i="6"/>
  <c r="T423" i="6"/>
  <c r="R423" i="6"/>
  <c r="P423" i="6"/>
  <c r="BI420" i="6"/>
  <c r="BH420" i="6"/>
  <c r="BG420" i="6"/>
  <c r="BF420" i="6"/>
  <c r="T420" i="6"/>
  <c r="R420" i="6"/>
  <c r="P420" i="6"/>
  <c r="BI417" i="6"/>
  <c r="BH417" i="6"/>
  <c r="BG417" i="6"/>
  <c r="BF417" i="6"/>
  <c r="T417" i="6"/>
  <c r="R417" i="6"/>
  <c r="P417" i="6"/>
  <c r="BI414" i="6"/>
  <c r="BH414" i="6"/>
  <c r="BG414" i="6"/>
  <c r="BF414" i="6"/>
  <c r="T414" i="6"/>
  <c r="R414" i="6"/>
  <c r="P414" i="6"/>
  <c r="BI408" i="6"/>
  <c r="BH408" i="6"/>
  <c r="BG408" i="6"/>
  <c r="BF408" i="6"/>
  <c r="T408" i="6"/>
  <c r="R408" i="6"/>
  <c r="P408" i="6"/>
  <c r="BI405" i="6"/>
  <c r="BH405" i="6"/>
  <c r="BG405" i="6"/>
  <c r="BF405" i="6"/>
  <c r="T405" i="6"/>
  <c r="R405" i="6"/>
  <c r="P405" i="6"/>
  <c r="BI402" i="6"/>
  <c r="BH402" i="6"/>
  <c r="BG402" i="6"/>
  <c r="BF402" i="6"/>
  <c r="T402" i="6"/>
  <c r="R402" i="6"/>
  <c r="P402" i="6"/>
  <c r="BI399" i="6"/>
  <c r="BH399" i="6"/>
  <c r="BG399" i="6"/>
  <c r="BF399" i="6"/>
  <c r="T399" i="6"/>
  <c r="R399" i="6"/>
  <c r="P399" i="6"/>
  <c r="BI396" i="6"/>
  <c r="BH396" i="6"/>
  <c r="BG396" i="6"/>
  <c r="BF396" i="6"/>
  <c r="T396" i="6"/>
  <c r="R396" i="6"/>
  <c r="P396" i="6"/>
  <c r="BI392" i="6"/>
  <c r="BH392" i="6"/>
  <c r="BG392" i="6"/>
  <c r="BF392" i="6"/>
  <c r="T392" i="6"/>
  <c r="R392" i="6"/>
  <c r="P392" i="6"/>
  <c r="BI388" i="6"/>
  <c r="BH388" i="6"/>
  <c r="BG388" i="6"/>
  <c r="BF388" i="6"/>
  <c r="T388" i="6"/>
  <c r="R388" i="6"/>
  <c r="P388" i="6"/>
  <c r="BI380" i="6"/>
  <c r="BH380" i="6"/>
  <c r="BG380" i="6"/>
  <c r="BF380" i="6"/>
  <c r="T380" i="6"/>
  <c r="R380" i="6"/>
  <c r="P380" i="6"/>
  <c r="BI372" i="6"/>
  <c r="BH372" i="6"/>
  <c r="BG372" i="6"/>
  <c r="BF372" i="6"/>
  <c r="T372" i="6"/>
  <c r="R372" i="6"/>
  <c r="P372" i="6"/>
  <c r="BI364" i="6"/>
  <c r="BH364" i="6"/>
  <c r="BG364" i="6"/>
  <c r="BF364" i="6"/>
  <c r="T364" i="6"/>
  <c r="R364" i="6"/>
  <c r="P364" i="6"/>
  <c r="BI352" i="6"/>
  <c r="BH352" i="6"/>
  <c r="BG352" i="6"/>
  <c r="BF352" i="6"/>
  <c r="T352" i="6"/>
  <c r="R352" i="6"/>
  <c r="P352" i="6"/>
  <c r="BI344" i="6"/>
  <c r="BH344" i="6"/>
  <c r="BG344" i="6"/>
  <c r="BF344" i="6"/>
  <c r="T344" i="6"/>
  <c r="R344" i="6"/>
  <c r="P344" i="6"/>
  <c r="BI336" i="6"/>
  <c r="BH336" i="6"/>
  <c r="BG336" i="6"/>
  <c r="BF336" i="6"/>
  <c r="T336" i="6"/>
  <c r="R336" i="6"/>
  <c r="P336" i="6"/>
  <c r="BI332" i="6"/>
  <c r="BH332" i="6"/>
  <c r="BG332" i="6"/>
  <c r="BF332" i="6"/>
  <c r="T332" i="6"/>
  <c r="R332" i="6"/>
  <c r="P332" i="6"/>
  <c r="BI329" i="6"/>
  <c r="BH329" i="6"/>
  <c r="BG329" i="6"/>
  <c r="BF329" i="6"/>
  <c r="T329" i="6"/>
  <c r="R329" i="6"/>
  <c r="P329" i="6"/>
  <c r="BI325" i="6"/>
  <c r="BH325" i="6"/>
  <c r="BG325" i="6"/>
  <c r="BF325" i="6"/>
  <c r="T325" i="6"/>
  <c r="R325" i="6"/>
  <c r="P325" i="6"/>
  <c r="BI323" i="6"/>
  <c r="BH323" i="6"/>
  <c r="BG323" i="6"/>
  <c r="BF323" i="6"/>
  <c r="T323" i="6"/>
  <c r="R323" i="6"/>
  <c r="P323" i="6"/>
  <c r="BI322" i="6"/>
  <c r="BH322" i="6"/>
  <c r="BG322" i="6"/>
  <c r="BF322" i="6"/>
  <c r="T322" i="6"/>
  <c r="R322" i="6"/>
  <c r="P322" i="6"/>
  <c r="BI321" i="6"/>
  <c r="BH321" i="6"/>
  <c r="BG321" i="6"/>
  <c r="BF321" i="6"/>
  <c r="T321" i="6"/>
  <c r="R321" i="6"/>
  <c r="P321" i="6"/>
  <c r="BI318" i="6"/>
  <c r="BH318" i="6"/>
  <c r="BG318" i="6"/>
  <c r="BF318" i="6"/>
  <c r="T318" i="6"/>
  <c r="R318" i="6"/>
  <c r="P318" i="6"/>
  <c r="BI317" i="6"/>
  <c r="BH317" i="6"/>
  <c r="BG317" i="6"/>
  <c r="BF317" i="6"/>
  <c r="T317" i="6"/>
  <c r="R317" i="6"/>
  <c r="P317" i="6"/>
  <c r="BI314" i="6"/>
  <c r="BH314" i="6"/>
  <c r="BG314" i="6"/>
  <c r="BF314" i="6"/>
  <c r="T314" i="6"/>
  <c r="R314" i="6"/>
  <c r="P314" i="6"/>
  <c r="BI312" i="6"/>
  <c r="BH312" i="6"/>
  <c r="BG312" i="6"/>
  <c r="BF312" i="6"/>
  <c r="T312" i="6"/>
  <c r="R312" i="6"/>
  <c r="P312" i="6"/>
  <c r="BI311" i="6"/>
  <c r="BH311" i="6"/>
  <c r="BG311" i="6"/>
  <c r="BF311" i="6"/>
  <c r="T311" i="6"/>
  <c r="R311" i="6"/>
  <c r="P311" i="6"/>
  <c r="BI310" i="6"/>
  <c r="BH310" i="6"/>
  <c r="BG310" i="6"/>
  <c r="BF310" i="6"/>
  <c r="T310" i="6"/>
  <c r="R310" i="6"/>
  <c r="P310" i="6"/>
  <c r="BI307" i="6"/>
  <c r="BH307" i="6"/>
  <c r="BG307" i="6"/>
  <c r="BF307" i="6"/>
  <c r="T307" i="6"/>
  <c r="R307" i="6"/>
  <c r="P307" i="6"/>
  <c r="BI306" i="6"/>
  <c r="BH306" i="6"/>
  <c r="BG306" i="6"/>
  <c r="BF306" i="6"/>
  <c r="T306" i="6"/>
  <c r="R306" i="6"/>
  <c r="P306" i="6"/>
  <c r="BI304" i="6"/>
  <c r="BH304" i="6"/>
  <c r="BG304" i="6"/>
  <c r="BF304" i="6"/>
  <c r="T304" i="6"/>
  <c r="R304" i="6"/>
  <c r="P304" i="6"/>
  <c r="BI302" i="6"/>
  <c r="BH302" i="6"/>
  <c r="BG302" i="6"/>
  <c r="BF302" i="6"/>
  <c r="T302" i="6"/>
  <c r="R302" i="6"/>
  <c r="P302" i="6"/>
  <c r="BI300" i="6"/>
  <c r="BH300" i="6"/>
  <c r="BG300" i="6"/>
  <c r="BF300" i="6"/>
  <c r="T300" i="6"/>
  <c r="R300" i="6"/>
  <c r="P300" i="6"/>
  <c r="BI298" i="6"/>
  <c r="BH298" i="6"/>
  <c r="BG298" i="6"/>
  <c r="BF298" i="6"/>
  <c r="T298" i="6"/>
  <c r="R298" i="6"/>
  <c r="P298" i="6"/>
  <c r="BI296" i="6"/>
  <c r="BH296" i="6"/>
  <c r="BG296" i="6"/>
  <c r="BF296" i="6"/>
  <c r="T296" i="6"/>
  <c r="R296" i="6"/>
  <c r="P296" i="6"/>
  <c r="BI293" i="6"/>
  <c r="BH293" i="6"/>
  <c r="BG293" i="6"/>
  <c r="BF293" i="6"/>
  <c r="T293" i="6"/>
  <c r="R293" i="6"/>
  <c r="P293" i="6"/>
  <c r="BI291" i="6"/>
  <c r="BH291" i="6"/>
  <c r="BG291" i="6"/>
  <c r="BF291" i="6"/>
  <c r="T291" i="6"/>
  <c r="R291" i="6"/>
  <c r="P291" i="6"/>
  <c r="BI288" i="6"/>
  <c r="BH288" i="6"/>
  <c r="BG288" i="6"/>
  <c r="BF288" i="6"/>
  <c r="T288" i="6"/>
  <c r="R288" i="6"/>
  <c r="P288" i="6"/>
  <c r="BI286" i="6"/>
  <c r="BH286" i="6"/>
  <c r="BG286" i="6"/>
  <c r="BF286" i="6"/>
  <c r="T286" i="6"/>
  <c r="R286" i="6"/>
  <c r="P286" i="6"/>
  <c r="BI285" i="6"/>
  <c r="BH285" i="6"/>
  <c r="BG285" i="6"/>
  <c r="BF285" i="6"/>
  <c r="T285" i="6"/>
  <c r="R285" i="6"/>
  <c r="P285" i="6"/>
  <c r="BI281" i="6"/>
  <c r="BH281" i="6"/>
  <c r="BG281" i="6"/>
  <c r="BF281" i="6"/>
  <c r="T281" i="6"/>
  <c r="R281" i="6"/>
  <c r="P281" i="6"/>
  <c r="BI277" i="6"/>
  <c r="BH277" i="6"/>
  <c r="BG277" i="6"/>
  <c r="BF277" i="6"/>
  <c r="T277" i="6"/>
  <c r="R277" i="6"/>
  <c r="P277" i="6"/>
  <c r="BI273" i="6"/>
  <c r="BH273" i="6"/>
  <c r="BG273" i="6"/>
  <c r="BF273" i="6"/>
  <c r="T273" i="6"/>
  <c r="R273" i="6"/>
  <c r="P273" i="6"/>
  <c r="BI269" i="6"/>
  <c r="BH269" i="6"/>
  <c r="BG269" i="6"/>
  <c r="BF269" i="6"/>
  <c r="T269" i="6"/>
  <c r="R269" i="6"/>
  <c r="P269" i="6"/>
  <c r="BI266" i="6"/>
  <c r="BH266" i="6"/>
  <c r="BG266" i="6"/>
  <c r="BF266" i="6"/>
  <c r="T266" i="6"/>
  <c r="R266" i="6"/>
  <c r="P266" i="6"/>
  <c r="BI262" i="6"/>
  <c r="BH262" i="6"/>
  <c r="BG262" i="6"/>
  <c r="BF262" i="6"/>
  <c r="T262" i="6"/>
  <c r="R262" i="6"/>
  <c r="P262" i="6"/>
  <c r="BI258" i="6"/>
  <c r="BH258" i="6"/>
  <c r="BG258" i="6"/>
  <c r="BF258" i="6"/>
  <c r="T258" i="6"/>
  <c r="R258" i="6"/>
  <c r="P258" i="6"/>
  <c r="BI254" i="6"/>
  <c r="BH254" i="6"/>
  <c r="BG254" i="6"/>
  <c r="BF254" i="6"/>
  <c r="T254" i="6"/>
  <c r="R254" i="6"/>
  <c r="P254" i="6"/>
  <c r="BI250" i="6"/>
  <c r="BH250" i="6"/>
  <c r="BG250" i="6"/>
  <c r="BF250" i="6"/>
  <c r="T250" i="6"/>
  <c r="R250" i="6"/>
  <c r="P250" i="6"/>
  <c r="BI246" i="6"/>
  <c r="BH246" i="6"/>
  <c r="BG246" i="6"/>
  <c r="BF246" i="6"/>
  <c r="T246" i="6"/>
  <c r="R246" i="6"/>
  <c r="P246" i="6"/>
  <c r="BI242" i="6"/>
  <c r="BH242" i="6"/>
  <c r="BG242" i="6"/>
  <c r="BF242" i="6"/>
  <c r="T242" i="6"/>
  <c r="R242" i="6"/>
  <c r="P242" i="6"/>
  <c r="BI238" i="6"/>
  <c r="BH238" i="6"/>
  <c r="BG238" i="6"/>
  <c r="BF238" i="6"/>
  <c r="T238" i="6"/>
  <c r="R238" i="6"/>
  <c r="P238" i="6"/>
  <c r="BI234" i="6"/>
  <c r="BH234" i="6"/>
  <c r="BG234" i="6"/>
  <c r="BF234" i="6"/>
  <c r="T234" i="6"/>
  <c r="R234" i="6"/>
  <c r="P234" i="6"/>
  <c r="BI230" i="6"/>
  <c r="BH230" i="6"/>
  <c r="BG230" i="6"/>
  <c r="BF230" i="6"/>
  <c r="T230" i="6"/>
  <c r="R230" i="6"/>
  <c r="P230" i="6"/>
  <c r="BI226" i="6"/>
  <c r="BH226" i="6"/>
  <c r="BG226" i="6"/>
  <c r="BF226" i="6"/>
  <c r="T226" i="6"/>
  <c r="R226" i="6"/>
  <c r="P226" i="6"/>
  <c r="BI222" i="6"/>
  <c r="BH222" i="6"/>
  <c r="BG222" i="6"/>
  <c r="BF222" i="6"/>
  <c r="T222" i="6"/>
  <c r="R222" i="6"/>
  <c r="P222" i="6"/>
  <c r="BI218" i="6"/>
  <c r="BH218" i="6"/>
  <c r="BG218" i="6"/>
  <c r="BF218" i="6"/>
  <c r="T218" i="6"/>
  <c r="R218" i="6"/>
  <c r="P218" i="6"/>
  <c r="BI214" i="6"/>
  <c r="BH214" i="6"/>
  <c r="BG214" i="6"/>
  <c r="BF214" i="6"/>
  <c r="T214" i="6"/>
  <c r="R214" i="6"/>
  <c r="P214" i="6"/>
  <c r="BI211" i="6"/>
  <c r="BH211" i="6"/>
  <c r="BG211" i="6"/>
  <c r="BF211" i="6"/>
  <c r="T211" i="6"/>
  <c r="R211" i="6"/>
  <c r="P211" i="6"/>
  <c r="BI209" i="6"/>
  <c r="BH209" i="6"/>
  <c r="BG209" i="6"/>
  <c r="BF209" i="6"/>
  <c r="T209" i="6"/>
  <c r="R209" i="6"/>
  <c r="P209" i="6"/>
  <c r="BI208" i="6"/>
  <c r="BH208" i="6"/>
  <c r="BG208" i="6"/>
  <c r="BF208" i="6"/>
  <c r="T208" i="6"/>
  <c r="R208" i="6"/>
  <c r="P208" i="6"/>
  <c r="BI205" i="6"/>
  <c r="BH205" i="6"/>
  <c r="BG205" i="6"/>
  <c r="BF205" i="6"/>
  <c r="T205" i="6"/>
  <c r="R205" i="6"/>
  <c r="P205" i="6"/>
  <c r="BI201" i="6"/>
  <c r="BH201" i="6"/>
  <c r="BG201" i="6"/>
  <c r="BF201" i="6"/>
  <c r="T201" i="6"/>
  <c r="R201" i="6"/>
  <c r="P201" i="6"/>
  <c r="BI198" i="6"/>
  <c r="BH198" i="6"/>
  <c r="BG198" i="6"/>
  <c r="BF198" i="6"/>
  <c r="T198" i="6"/>
  <c r="R198" i="6"/>
  <c r="P198" i="6"/>
  <c r="BI195" i="6"/>
  <c r="BH195" i="6"/>
  <c r="BG195" i="6"/>
  <c r="BF195" i="6"/>
  <c r="T195" i="6"/>
  <c r="R195" i="6"/>
  <c r="P195" i="6"/>
  <c r="BI193" i="6"/>
  <c r="BH193" i="6"/>
  <c r="BG193" i="6"/>
  <c r="BF193" i="6"/>
  <c r="T193" i="6"/>
  <c r="R193" i="6"/>
  <c r="P193" i="6"/>
  <c r="BI190" i="6"/>
  <c r="BH190" i="6"/>
  <c r="BG190" i="6"/>
  <c r="BF190" i="6"/>
  <c r="T190" i="6"/>
  <c r="R190" i="6"/>
  <c r="P190" i="6"/>
  <c r="BI187" i="6"/>
  <c r="BH187" i="6"/>
  <c r="BG187" i="6"/>
  <c r="BF187" i="6"/>
  <c r="T187" i="6"/>
  <c r="R187" i="6"/>
  <c r="P187" i="6"/>
  <c r="BI184" i="6"/>
  <c r="BH184" i="6"/>
  <c r="BG184" i="6"/>
  <c r="BF184" i="6"/>
  <c r="T184" i="6"/>
  <c r="R184" i="6"/>
  <c r="P184" i="6"/>
  <c r="BI180" i="6"/>
  <c r="BH180" i="6"/>
  <c r="BG180" i="6"/>
  <c r="BF180" i="6"/>
  <c r="T180" i="6"/>
  <c r="R180" i="6"/>
  <c r="P180" i="6"/>
  <c r="BI175" i="6"/>
  <c r="BH175" i="6"/>
  <c r="BG175" i="6"/>
  <c r="BF175" i="6"/>
  <c r="T175" i="6"/>
  <c r="R175" i="6"/>
  <c r="P175" i="6"/>
  <c r="BI171" i="6"/>
  <c r="BH171" i="6"/>
  <c r="BG171" i="6"/>
  <c r="BF171" i="6"/>
  <c r="T171" i="6"/>
  <c r="R171" i="6"/>
  <c r="P171" i="6"/>
  <c r="BI167" i="6"/>
  <c r="BH167" i="6"/>
  <c r="BG167" i="6"/>
  <c r="BF167" i="6"/>
  <c r="T167" i="6"/>
  <c r="R167" i="6"/>
  <c r="P167" i="6"/>
  <c r="BI160" i="6"/>
  <c r="BH160" i="6"/>
  <c r="BG160" i="6"/>
  <c r="BF160" i="6"/>
  <c r="T160" i="6"/>
  <c r="R160" i="6"/>
  <c r="P160" i="6"/>
  <c r="BI156" i="6"/>
  <c r="BH156" i="6"/>
  <c r="BG156" i="6"/>
  <c r="BF156" i="6"/>
  <c r="T156" i="6"/>
  <c r="R156" i="6"/>
  <c r="P156" i="6"/>
  <c r="BI152" i="6"/>
  <c r="BH152" i="6"/>
  <c r="BG152" i="6"/>
  <c r="BF152" i="6"/>
  <c r="T152" i="6"/>
  <c r="R152" i="6"/>
  <c r="P152" i="6"/>
  <c r="BI148" i="6"/>
  <c r="BH148" i="6"/>
  <c r="BG148" i="6"/>
  <c r="BF148" i="6"/>
  <c r="T148" i="6"/>
  <c r="R148" i="6"/>
  <c r="P148" i="6"/>
  <c r="BI145" i="6"/>
  <c r="BH145" i="6"/>
  <c r="BG145" i="6"/>
  <c r="BF145" i="6"/>
  <c r="T145" i="6"/>
  <c r="R145" i="6"/>
  <c r="P145" i="6"/>
  <c r="BI142" i="6"/>
  <c r="BH142" i="6"/>
  <c r="BG142" i="6"/>
  <c r="BF142" i="6"/>
  <c r="T142" i="6"/>
  <c r="R142" i="6"/>
  <c r="P142" i="6"/>
  <c r="BI138" i="6"/>
  <c r="BH138" i="6"/>
  <c r="BG138" i="6"/>
  <c r="BF138" i="6"/>
  <c r="T138" i="6"/>
  <c r="R138" i="6"/>
  <c r="P138" i="6"/>
  <c r="BI134" i="6"/>
  <c r="BH134" i="6"/>
  <c r="BG134" i="6"/>
  <c r="BF134" i="6"/>
  <c r="T134" i="6"/>
  <c r="R134" i="6"/>
  <c r="P134" i="6"/>
  <c r="J127" i="6"/>
  <c r="F127" i="6"/>
  <c r="F125" i="6"/>
  <c r="E123" i="6"/>
  <c r="J93" i="6"/>
  <c r="F93" i="6"/>
  <c r="F91" i="6"/>
  <c r="E89" i="6"/>
  <c r="J26" i="6"/>
  <c r="E26" i="6"/>
  <c r="J128" i="6"/>
  <c r="J25" i="6"/>
  <c r="J20" i="6"/>
  <c r="E20" i="6"/>
  <c r="F94" i="6" s="1"/>
  <c r="J19" i="6"/>
  <c r="J14" i="6"/>
  <c r="J125" i="6" s="1"/>
  <c r="E7" i="6"/>
  <c r="E85" i="6" s="1"/>
  <c r="J133" i="5"/>
  <c r="J39" i="5"/>
  <c r="J38" i="5"/>
  <c r="AY100" i="1"/>
  <c r="J37" i="5"/>
  <c r="AX100" i="1" s="1"/>
  <c r="BI596" i="5"/>
  <c r="BH596" i="5"/>
  <c r="BG596" i="5"/>
  <c r="BF596" i="5"/>
  <c r="T596" i="5"/>
  <c r="R596" i="5"/>
  <c r="P596" i="5"/>
  <c r="BI594" i="5"/>
  <c r="BH594" i="5"/>
  <c r="BG594" i="5"/>
  <c r="BF594" i="5"/>
  <c r="T594" i="5"/>
  <c r="R594" i="5"/>
  <c r="P594" i="5"/>
  <c r="BI592" i="5"/>
  <c r="BH592" i="5"/>
  <c r="BG592" i="5"/>
  <c r="BF592" i="5"/>
  <c r="T592" i="5"/>
  <c r="R592" i="5"/>
  <c r="P592" i="5"/>
  <c r="BI590" i="5"/>
  <c r="BH590" i="5"/>
  <c r="BG590" i="5"/>
  <c r="BF590" i="5"/>
  <c r="T590" i="5"/>
  <c r="R590" i="5"/>
  <c r="P590" i="5"/>
  <c r="BI588" i="5"/>
  <c r="BH588" i="5"/>
  <c r="BG588" i="5"/>
  <c r="BF588" i="5"/>
  <c r="T588" i="5"/>
  <c r="R588" i="5"/>
  <c r="P588" i="5"/>
  <c r="BI586" i="5"/>
  <c r="BH586" i="5"/>
  <c r="BG586" i="5"/>
  <c r="BF586" i="5"/>
  <c r="T586" i="5"/>
  <c r="R586" i="5"/>
  <c r="P586" i="5"/>
  <c r="BI584" i="5"/>
  <c r="BH584" i="5"/>
  <c r="BG584" i="5"/>
  <c r="BF584" i="5"/>
  <c r="T584" i="5"/>
  <c r="R584" i="5"/>
  <c r="P584" i="5"/>
  <c r="BI582" i="5"/>
  <c r="BH582" i="5"/>
  <c r="BG582" i="5"/>
  <c r="BF582" i="5"/>
  <c r="T582" i="5"/>
  <c r="R582" i="5"/>
  <c r="P582" i="5"/>
  <c r="BI580" i="5"/>
  <c r="BH580" i="5"/>
  <c r="BG580" i="5"/>
  <c r="BF580" i="5"/>
  <c r="T580" i="5"/>
  <c r="R580" i="5"/>
  <c r="P580" i="5"/>
  <c r="BI578" i="5"/>
  <c r="BH578" i="5"/>
  <c r="BG578" i="5"/>
  <c r="BF578" i="5"/>
  <c r="T578" i="5"/>
  <c r="R578" i="5"/>
  <c r="P578" i="5"/>
  <c r="BI576" i="5"/>
  <c r="BH576" i="5"/>
  <c r="BG576" i="5"/>
  <c r="BF576" i="5"/>
  <c r="T576" i="5"/>
  <c r="R576" i="5"/>
  <c r="P576" i="5"/>
  <c r="BI572" i="5"/>
  <c r="BH572" i="5"/>
  <c r="BG572" i="5"/>
  <c r="BF572" i="5"/>
  <c r="T572" i="5"/>
  <c r="R572" i="5"/>
  <c r="P572" i="5"/>
  <c r="BI570" i="5"/>
  <c r="BH570" i="5"/>
  <c r="BG570" i="5"/>
  <c r="BF570" i="5"/>
  <c r="T570" i="5"/>
  <c r="R570" i="5"/>
  <c r="P570" i="5"/>
  <c r="BI568" i="5"/>
  <c r="BH568" i="5"/>
  <c r="BG568" i="5"/>
  <c r="BF568" i="5"/>
  <c r="T568" i="5"/>
  <c r="R568" i="5"/>
  <c r="P568" i="5"/>
  <c r="BI566" i="5"/>
  <c r="BH566" i="5"/>
  <c r="BG566" i="5"/>
  <c r="BF566" i="5"/>
  <c r="T566" i="5"/>
  <c r="R566" i="5"/>
  <c r="P566" i="5"/>
  <c r="BI564" i="5"/>
  <c r="BH564" i="5"/>
  <c r="BG564" i="5"/>
  <c r="BF564" i="5"/>
  <c r="T564" i="5"/>
  <c r="R564" i="5"/>
  <c r="P564" i="5"/>
  <c r="BI562" i="5"/>
  <c r="BH562" i="5"/>
  <c r="BG562" i="5"/>
  <c r="BF562" i="5"/>
  <c r="T562" i="5"/>
  <c r="R562" i="5"/>
  <c r="P562" i="5"/>
  <c r="BI560" i="5"/>
  <c r="BH560" i="5"/>
  <c r="BG560" i="5"/>
  <c r="BF560" i="5"/>
  <c r="T560" i="5"/>
  <c r="R560" i="5"/>
  <c r="P560" i="5"/>
  <c r="BI558" i="5"/>
  <c r="BH558" i="5"/>
  <c r="BG558" i="5"/>
  <c r="BF558" i="5"/>
  <c r="T558" i="5"/>
  <c r="R558" i="5"/>
  <c r="P558" i="5"/>
  <c r="BI556" i="5"/>
  <c r="BH556" i="5"/>
  <c r="BG556" i="5"/>
  <c r="BF556" i="5"/>
  <c r="T556" i="5"/>
  <c r="R556" i="5"/>
  <c r="P556" i="5"/>
  <c r="BI555" i="5"/>
  <c r="BH555" i="5"/>
  <c r="BG555" i="5"/>
  <c r="BF555" i="5"/>
  <c r="T555" i="5"/>
  <c r="R555" i="5"/>
  <c r="P555" i="5"/>
  <c r="BI552" i="5"/>
  <c r="BH552" i="5"/>
  <c r="BG552" i="5"/>
  <c r="BF552" i="5"/>
  <c r="T552" i="5"/>
  <c r="R552" i="5"/>
  <c r="P552" i="5"/>
  <c r="BI550" i="5"/>
  <c r="BH550" i="5"/>
  <c r="BG550" i="5"/>
  <c r="BF550" i="5"/>
  <c r="T550" i="5"/>
  <c r="R550" i="5"/>
  <c r="P550" i="5"/>
  <c r="BI548" i="5"/>
  <c r="BH548" i="5"/>
  <c r="BG548" i="5"/>
  <c r="BF548" i="5"/>
  <c r="T548" i="5"/>
  <c r="R548" i="5"/>
  <c r="P548" i="5"/>
  <c r="BI545" i="5"/>
  <c r="BH545" i="5"/>
  <c r="BG545" i="5"/>
  <c r="BF545" i="5"/>
  <c r="T545" i="5"/>
  <c r="R545" i="5"/>
  <c r="P545" i="5"/>
  <c r="BI541" i="5"/>
  <c r="BH541" i="5"/>
  <c r="BG541" i="5"/>
  <c r="BF541" i="5"/>
  <c r="T541" i="5"/>
  <c r="R541" i="5"/>
  <c r="P541" i="5"/>
  <c r="BI540" i="5"/>
  <c r="BH540" i="5"/>
  <c r="BG540" i="5"/>
  <c r="BF540" i="5"/>
  <c r="T540" i="5"/>
  <c r="R540" i="5"/>
  <c r="P540" i="5"/>
  <c r="BI538" i="5"/>
  <c r="BH538" i="5"/>
  <c r="BG538" i="5"/>
  <c r="BF538" i="5"/>
  <c r="T538" i="5"/>
  <c r="R538" i="5"/>
  <c r="P538" i="5"/>
  <c r="BI535" i="5"/>
  <c r="BH535" i="5"/>
  <c r="BG535" i="5"/>
  <c r="BF535" i="5"/>
  <c r="T535" i="5"/>
  <c r="R535" i="5"/>
  <c r="P535" i="5"/>
  <c r="BI533" i="5"/>
  <c r="BH533" i="5"/>
  <c r="BG533" i="5"/>
  <c r="BF533" i="5"/>
  <c r="T533" i="5"/>
  <c r="R533" i="5"/>
  <c r="P533" i="5"/>
  <c r="BI531" i="5"/>
  <c r="BH531" i="5"/>
  <c r="BG531" i="5"/>
  <c r="BF531" i="5"/>
  <c r="T531" i="5"/>
  <c r="R531" i="5"/>
  <c r="P531" i="5"/>
  <c r="BI529" i="5"/>
  <c r="BH529" i="5"/>
  <c r="BG529" i="5"/>
  <c r="BF529" i="5"/>
  <c r="T529" i="5"/>
  <c r="R529" i="5"/>
  <c r="P529" i="5"/>
  <c r="BI527" i="5"/>
  <c r="BH527" i="5"/>
  <c r="BG527" i="5"/>
  <c r="BF527" i="5"/>
  <c r="T527" i="5"/>
  <c r="R527" i="5"/>
  <c r="P527" i="5"/>
  <c r="BI525" i="5"/>
  <c r="BH525" i="5"/>
  <c r="BG525" i="5"/>
  <c r="BF525" i="5"/>
  <c r="T525" i="5"/>
  <c r="R525" i="5"/>
  <c r="P525" i="5"/>
  <c r="BI522" i="5"/>
  <c r="BH522" i="5"/>
  <c r="BG522" i="5"/>
  <c r="BF522" i="5"/>
  <c r="T522" i="5"/>
  <c r="R522" i="5"/>
  <c r="P522" i="5"/>
  <c r="BI518" i="5"/>
  <c r="BH518" i="5"/>
  <c r="BG518" i="5"/>
  <c r="BF518" i="5"/>
  <c r="T518" i="5"/>
  <c r="R518" i="5"/>
  <c r="P518" i="5"/>
  <c r="BI515" i="5"/>
  <c r="BH515" i="5"/>
  <c r="BG515" i="5"/>
  <c r="BF515" i="5"/>
  <c r="T515" i="5"/>
  <c r="R515" i="5"/>
  <c r="P515" i="5"/>
  <c r="BI512" i="5"/>
  <c r="BH512" i="5"/>
  <c r="BG512" i="5"/>
  <c r="BF512" i="5"/>
  <c r="T512" i="5"/>
  <c r="R512" i="5"/>
  <c r="P512" i="5"/>
  <c r="BI510" i="5"/>
  <c r="BH510" i="5"/>
  <c r="BG510" i="5"/>
  <c r="BF510" i="5"/>
  <c r="T510" i="5"/>
  <c r="R510" i="5"/>
  <c r="P510" i="5"/>
  <c r="BI507" i="5"/>
  <c r="BH507" i="5"/>
  <c r="BG507" i="5"/>
  <c r="BF507" i="5"/>
  <c r="T507" i="5"/>
  <c r="R507" i="5"/>
  <c r="P507" i="5"/>
  <c r="BI504" i="5"/>
  <c r="BH504" i="5"/>
  <c r="BG504" i="5"/>
  <c r="BF504" i="5"/>
  <c r="T504" i="5"/>
  <c r="R504" i="5"/>
  <c r="P504" i="5"/>
  <c r="BI502" i="5"/>
  <c r="BH502" i="5"/>
  <c r="BG502" i="5"/>
  <c r="BF502" i="5"/>
  <c r="T502" i="5"/>
  <c r="R502" i="5"/>
  <c r="P502" i="5"/>
  <c r="BI500" i="5"/>
  <c r="BH500" i="5"/>
  <c r="BG500" i="5"/>
  <c r="BF500" i="5"/>
  <c r="T500" i="5"/>
  <c r="R500" i="5"/>
  <c r="P500" i="5"/>
  <c r="BI497" i="5"/>
  <c r="BH497" i="5"/>
  <c r="BG497" i="5"/>
  <c r="BF497" i="5"/>
  <c r="T497" i="5"/>
  <c r="R497" i="5"/>
  <c r="P497" i="5"/>
  <c r="BI495" i="5"/>
  <c r="BH495" i="5"/>
  <c r="BG495" i="5"/>
  <c r="BF495" i="5"/>
  <c r="T495" i="5"/>
  <c r="R495" i="5"/>
  <c r="P495" i="5"/>
  <c r="BI492" i="5"/>
  <c r="BH492" i="5"/>
  <c r="BG492" i="5"/>
  <c r="BF492" i="5"/>
  <c r="T492" i="5"/>
  <c r="R492" i="5"/>
  <c r="P492" i="5"/>
  <c r="BI490" i="5"/>
  <c r="BH490" i="5"/>
  <c r="BG490" i="5"/>
  <c r="BF490" i="5"/>
  <c r="T490" i="5"/>
  <c r="R490" i="5"/>
  <c r="P490" i="5"/>
  <c r="BI487" i="5"/>
  <c r="BH487" i="5"/>
  <c r="BG487" i="5"/>
  <c r="BF487" i="5"/>
  <c r="T487" i="5"/>
  <c r="R487" i="5"/>
  <c r="P487" i="5"/>
  <c r="BI485" i="5"/>
  <c r="BH485" i="5"/>
  <c r="BG485" i="5"/>
  <c r="BF485" i="5"/>
  <c r="T485" i="5"/>
  <c r="R485" i="5"/>
  <c r="P485" i="5"/>
  <c r="BI482" i="5"/>
  <c r="BH482" i="5"/>
  <c r="BG482" i="5"/>
  <c r="BF482" i="5"/>
  <c r="T482" i="5"/>
  <c r="R482" i="5"/>
  <c r="P482" i="5"/>
  <c r="BI480" i="5"/>
  <c r="BH480" i="5"/>
  <c r="BG480" i="5"/>
  <c r="BF480" i="5"/>
  <c r="T480" i="5"/>
  <c r="R480" i="5"/>
  <c r="P480" i="5"/>
  <c r="BI477" i="5"/>
  <c r="BH477" i="5"/>
  <c r="BG477" i="5"/>
  <c r="BF477" i="5"/>
  <c r="T477" i="5"/>
  <c r="R477" i="5"/>
  <c r="P477" i="5"/>
  <c r="BI473" i="5"/>
  <c r="BH473" i="5"/>
  <c r="BG473" i="5"/>
  <c r="BF473" i="5"/>
  <c r="T473" i="5"/>
  <c r="R473" i="5"/>
  <c r="P473" i="5"/>
  <c r="BI470" i="5"/>
  <c r="BH470" i="5"/>
  <c r="BG470" i="5"/>
  <c r="BF470" i="5"/>
  <c r="T470" i="5"/>
  <c r="R470" i="5"/>
  <c r="P470" i="5"/>
  <c r="BI468" i="5"/>
  <c r="BH468" i="5"/>
  <c r="BG468" i="5"/>
  <c r="BF468" i="5"/>
  <c r="T468" i="5"/>
  <c r="R468" i="5"/>
  <c r="P468" i="5"/>
  <c r="BI466" i="5"/>
  <c r="BH466" i="5"/>
  <c r="BG466" i="5"/>
  <c r="BF466" i="5"/>
  <c r="T466" i="5"/>
  <c r="R466" i="5"/>
  <c r="P466" i="5"/>
  <c r="BI463" i="5"/>
  <c r="BH463" i="5"/>
  <c r="BG463" i="5"/>
  <c r="BF463" i="5"/>
  <c r="T463" i="5"/>
  <c r="R463" i="5"/>
  <c r="P463" i="5"/>
  <c r="BI460" i="5"/>
  <c r="BH460" i="5"/>
  <c r="BG460" i="5"/>
  <c r="BF460" i="5"/>
  <c r="T460" i="5"/>
  <c r="R460" i="5"/>
  <c r="P460" i="5"/>
  <c r="BI457" i="5"/>
  <c r="BH457" i="5"/>
  <c r="BG457" i="5"/>
  <c r="BF457" i="5"/>
  <c r="T457" i="5"/>
  <c r="R457" i="5"/>
  <c r="P457" i="5"/>
  <c r="BI454" i="5"/>
  <c r="BH454" i="5"/>
  <c r="BG454" i="5"/>
  <c r="BF454" i="5"/>
  <c r="T454" i="5"/>
  <c r="R454" i="5"/>
  <c r="P454" i="5"/>
  <c r="BI451" i="5"/>
  <c r="BH451" i="5"/>
  <c r="BG451" i="5"/>
  <c r="BF451" i="5"/>
  <c r="T451" i="5"/>
  <c r="R451" i="5"/>
  <c r="P451" i="5"/>
  <c r="BI449" i="5"/>
  <c r="BH449" i="5"/>
  <c r="BG449" i="5"/>
  <c r="BF449" i="5"/>
  <c r="T449" i="5"/>
  <c r="R449" i="5"/>
  <c r="P449" i="5"/>
  <c r="BI446" i="5"/>
  <c r="BH446" i="5"/>
  <c r="BG446" i="5"/>
  <c r="BF446" i="5"/>
  <c r="T446" i="5"/>
  <c r="R446" i="5"/>
  <c r="P446" i="5"/>
  <c r="BI444" i="5"/>
  <c r="BH444" i="5"/>
  <c r="BG444" i="5"/>
  <c r="BF444" i="5"/>
  <c r="T444" i="5"/>
  <c r="R444" i="5"/>
  <c r="P444" i="5"/>
  <c r="BI441" i="5"/>
  <c r="BH441" i="5"/>
  <c r="BG441" i="5"/>
  <c r="BF441" i="5"/>
  <c r="T441" i="5"/>
  <c r="R441" i="5"/>
  <c r="P441" i="5"/>
  <c r="BI437" i="5"/>
  <c r="BH437" i="5"/>
  <c r="BG437" i="5"/>
  <c r="BF437" i="5"/>
  <c r="T437" i="5"/>
  <c r="R437" i="5"/>
  <c r="P437" i="5"/>
  <c r="BI434" i="5"/>
  <c r="BH434" i="5"/>
  <c r="BG434" i="5"/>
  <c r="BF434" i="5"/>
  <c r="T434" i="5"/>
  <c r="R434" i="5"/>
  <c r="P434" i="5"/>
  <c r="BI431" i="5"/>
  <c r="BH431" i="5"/>
  <c r="BG431" i="5"/>
  <c r="BF431" i="5"/>
  <c r="T431" i="5"/>
  <c r="R431" i="5"/>
  <c r="P431" i="5"/>
  <c r="BI426" i="5"/>
  <c r="BH426" i="5"/>
  <c r="BG426" i="5"/>
  <c r="BF426" i="5"/>
  <c r="T426" i="5"/>
  <c r="R426" i="5"/>
  <c r="P426" i="5"/>
  <c r="BI423" i="5"/>
  <c r="BH423" i="5"/>
  <c r="BG423" i="5"/>
  <c r="BF423" i="5"/>
  <c r="T423" i="5"/>
  <c r="R423" i="5"/>
  <c r="P423" i="5"/>
  <c r="BI420" i="5"/>
  <c r="BH420" i="5"/>
  <c r="BG420" i="5"/>
  <c r="BF420" i="5"/>
  <c r="T420" i="5"/>
  <c r="R420" i="5"/>
  <c r="P420" i="5"/>
  <c r="BI416" i="5"/>
  <c r="BH416" i="5"/>
  <c r="BG416" i="5"/>
  <c r="BF416" i="5"/>
  <c r="T416" i="5"/>
  <c r="R416" i="5"/>
  <c r="P416" i="5"/>
  <c r="BI414" i="5"/>
  <c r="BH414" i="5"/>
  <c r="BG414" i="5"/>
  <c r="BF414" i="5"/>
  <c r="T414" i="5"/>
  <c r="R414" i="5"/>
  <c r="P414" i="5"/>
  <c r="BI411" i="5"/>
  <c r="BH411" i="5"/>
  <c r="BG411" i="5"/>
  <c r="BF411" i="5"/>
  <c r="T411" i="5"/>
  <c r="R411" i="5"/>
  <c r="P411" i="5"/>
  <c r="BI409" i="5"/>
  <c r="BH409" i="5"/>
  <c r="BG409" i="5"/>
  <c r="BF409" i="5"/>
  <c r="T409" i="5"/>
  <c r="R409" i="5"/>
  <c r="P409" i="5"/>
  <c r="BI406" i="5"/>
  <c r="BH406" i="5"/>
  <c r="BG406" i="5"/>
  <c r="BF406" i="5"/>
  <c r="T406" i="5"/>
  <c r="R406" i="5"/>
  <c r="P406" i="5"/>
  <c r="BI404" i="5"/>
  <c r="BH404" i="5"/>
  <c r="BG404" i="5"/>
  <c r="BF404" i="5"/>
  <c r="T404" i="5"/>
  <c r="R404" i="5"/>
  <c r="P404" i="5"/>
  <c r="BI401" i="5"/>
  <c r="BH401" i="5"/>
  <c r="BG401" i="5"/>
  <c r="BF401" i="5"/>
  <c r="T401" i="5"/>
  <c r="R401" i="5"/>
  <c r="P401" i="5"/>
  <c r="BI399" i="5"/>
  <c r="BH399" i="5"/>
  <c r="BG399" i="5"/>
  <c r="BF399" i="5"/>
  <c r="T399" i="5"/>
  <c r="R399" i="5"/>
  <c r="P399" i="5"/>
  <c r="BI396" i="5"/>
  <c r="BH396" i="5"/>
  <c r="BG396" i="5"/>
  <c r="BF396" i="5"/>
  <c r="T396" i="5"/>
  <c r="R396" i="5"/>
  <c r="P396" i="5"/>
  <c r="BI395" i="5"/>
  <c r="BH395" i="5"/>
  <c r="BG395" i="5"/>
  <c r="BF395" i="5"/>
  <c r="T395" i="5"/>
  <c r="R395" i="5"/>
  <c r="P395" i="5"/>
  <c r="BI392" i="5"/>
  <c r="BH392" i="5"/>
  <c r="BG392" i="5"/>
  <c r="BF392" i="5"/>
  <c r="T392" i="5"/>
  <c r="R392" i="5"/>
  <c r="P392" i="5"/>
  <c r="BI390" i="5"/>
  <c r="BH390" i="5"/>
  <c r="BG390" i="5"/>
  <c r="BF390" i="5"/>
  <c r="T390" i="5"/>
  <c r="R390" i="5"/>
  <c r="P390" i="5"/>
  <c r="BI388" i="5"/>
  <c r="BH388" i="5"/>
  <c r="BG388" i="5"/>
  <c r="BF388" i="5"/>
  <c r="T388" i="5"/>
  <c r="R388" i="5"/>
  <c r="P388" i="5"/>
  <c r="BI386" i="5"/>
  <c r="BH386" i="5"/>
  <c r="BG386" i="5"/>
  <c r="BF386" i="5"/>
  <c r="T386" i="5"/>
  <c r="R386" i="5"/>
  <c r="P386" i="5"/>
  <c r="BI383" i="5"/>
  <c r="BH383" i="5"/>
  <c r="BG383" i="5"/>
  <c r="BF383" i="5"/>
  <c r="T383" i="5"/>
  <c r="R383" i="5"/>
  <c r="P383" i="5"/>
  <c r="BI379" i="5"/>
  <c r="BH379" i="5"/>
  <c r="BG379" i="5"/>
  <c r="BF379" i="5"/>
  <c r="T379" i="5"/>
  <c r="R379" i="5"/>
  <c r="P379" i="5"/>
  <c r="BI376" i="5"/>
  <c r="BH376" i="5"/>
  <c r="BG376" i="5"/>
  <c r="BF376" i="5"/>
  <c r="T376" i="5"/>
  <c r="R376" i="5"/>
  <c r="P376" i="5"/>
  <c r="BI373" i="5"/>
  <c r="BH373" i="5"/>
  <c r="BG373" i="5"/>
  <c r="BF373" i="5"/>
  <c r="T373" i="5"/>
  <c r="R373" i="5"/>
  <c r="P373" i="5"/>
  <c r="BI369" i="5"/>
  <c r="BH369" i="5"/>
  <c r="BG369" i="5"/>
  <c r="BF369" i="5"/>
  <c r="T369" i="5"/>
  <c r="R369" i="5"/>
  <c r="P369" i="5"/>
  <c r="BI366" i="5"/>
  <c r="BH366" i="5"/>
  <c r="BG366" i="5"/>
  <c r="BF366" i="5"/>
  <c r="T366" i="5"/>
  <c r="R366" i="5"/>
  <c r="P366" i="5"/>
  <c r="BI364" i="5"/>
  <c r="BH364" i="5"/>
  <c r="BG364" i="5"/>
  <c r="BF364" i="5"/>
  <c r="T364" i="5"/>
  <c r="R364" i="5"/>
  <c r="P364" i="5"/>
  <c r="BI361" i="5"/>
  <c r="BH361" i="5"/>
  <c r="BG361" i="5"/>
  <c r="BF361" i="5"/>
  <c r="T361" i="5"/>
  <c r="R361" i="5"/>
  <c r="P361" i="5"/>
  <c r="BI359" i="5"/>
  <c r="BH359" i="5"/>
  <c r="BG359" i="5"/>
  <c r="BF359" i="5"/>
  <c r="T359" i="5"/>
  <c r="R359" i="5"/>
  <c r="P359" i="5"/>
  <c r="BI356" i="5"/>
  <c r="BH356" i="5"/>
  <c r="BG356" i="5"/>
  <c r="BF356" i="5"/>
  <c r="T356" i="5"/>
  <c r="R356" i="5"/>
  <c r="P356" i="5"/>
  <c r="BI354" i="5"/>
  <c r="BH354" i="5"/>
  <c r="BG354" i="5"/>
  <c r="BF354" i="5"/>
  <c r="T354" i="5"/>
  <c r="R354" i="5"/>
  <c r="P354" i="5"/>
  <c r="BI351" i="5"/>
  <c r="BH351" i="5"/>
  <c r="BG351" i="5"/>
  <c r="BF351" i="5"/>
  <c r="T351" i="5"/>
  <c r="R351" i="5"/>
  <c r="P351" i="5"/>
  <c r="BI349" i="5"/>
  <c r="BH349" i="5"/>
  <c r="BG349" i="5"/>
  <c r="BF349" i="5"/>
  <c r="T349" i="5"/>
  <c r="R349" i="5"/>
  <c r="P349" i="5"/>
  <c r="BI346" i="5"/>
  <c r="BH346" i="5"/>
  <c r="BG346" i="5"/>
  <c r="BF346" i="5"/>
  <c r="T346" i="5"/>
  <c r="R346" i="5"/>
  <c r="P346" i="5"/>
  <c r="BI344" i="5"/>
  <c r="BH344" i="5"/>
  <c r="BG344" i="5"/>
  <c r="BF344" i="5"/>
  <c r="T344" i="5"/>
  <c r="R344" i="5"/>
  <c r="P344" i="5"/>
  <c r="BI341" i="5"/>
  <c r="BH341" i="5"/>
  <c r="BG341" i="5"/>
  <c r="BF341" i="5"/>
  <c r="T341" i="5"/>
  <c r="R341" i="5"/>
  <c r="P341" i="5"/>
  <c r="BI339" i="5"/>
  <c r="BH339" i="5"/>
  <c r="BG339" i="5"/>
  <c r="BF339" i="5"/>
  <c r="T339" i="5"/>
  <c r="R339" i="5"/>
  <c r="P339" i="5"/>
  <c r="BI337" i="5"/>
  <c r="BH337" i="5"/>
  <c r="BG337" i="5"/>
  <c r="BF337" i="5"/>
  <c r="T337" i="5"/>
  <c r="R337" i="5"/>
  <c r="P337" i="5"/>
  <c r="BI334" i="5"/>
  <c r="BH334" i="5"/>
  <c r="BG334" i="5"/>
  <c r="BF334" i="5"/>
  <c r="T334" i="5"/>
  <c r="R334" i="5"/>
  <c r="P334" i="5"/>
  <c r="BI330" i="5"/>
  <c r="BH330" i="5"/>
  <c r="BG330" i="5"/>
  <c r="BF330" i="5"/>
  <c r="T330" i="5"/>
  <c r="R330" i="5"/>
  <c r="P330" i="5"/>
  <c r="BI327" i="5"/>
  <c r="BH327" i="5"/>
  <c r="BG327" i="5"/>
  <c r="BF327" i="5"/>
  <c r="T327" i="5"/>
  <c r="R327" i="5"/>
  <c r="P327" i="5"/>
  <c r="BI324" i="5"/>
  <c r="BH324" i="5"/>
  <c r="BG324" i="5"/>
  <c r="BF324" i="5"/>
  <c r="T324" i="5"/>
  <c r="R324" i="5"/>
  <c r="P324" i="5"/>
  <c r="BI321" i="5"/>
  <c r="BH321" i="5"/>
  <c r="BG321" i="5"/>
  <c r="BF321" i="5"/>
  <c r="T321" i="5"/>
  <c r="R321" i="5"/>
  <c r="P321" i="5"/>
  <c r="BI318" i="5"/>
  <c r="BH318" i="5"/>
  <c r="BG318" i="5"/>
  <c r="BF318" i="5"/>
  <c r="T318" i="5"/>
  <c r="R318" i="5"/>
  <c r="P318" i="5"/>
  <c r="BI314" i="5"/>
  <c r="BH314" i="5"/>
  <c r="BG314" i="5"/>
  <c r="BF314" i="5"/>
  <c r="T314" i="5"/>
  <c r="R314" i="5"/>
  <c r="P314" i="5"/>
  <c r="BI311" i="5"/>
  <c r="BH311" i="5"/>
  <c r="BG311" i="5"/>
  <c r="BF311" i="5"/>
  <c r="T311" i="5"/>
  <c r="R311" i="5"/>
  <c r="P311" i="5"/>
  <c r="BI309" i="5"/>
  <c r="BH309" i="5"/>
  <c r="BG309" i="5"/>
  <c r="BF309" i="5"/>
  <c r="T309" i="5"/>
  <c r="R309" i="5"/>
  <c r="P309" i="5"/>
  <c r="BI306" i="5"/>
  <c r="BH306" i="5"/>
  <c r="BG306" i="5"/>
  <c r="BF306" i="5"/>
  <c r="T306" i="5"/>
  <c r="R306" i="5"/>
  <c r="P306" i="5"/>
  <c r="BI304" i="5"/>
  <c r="BH304" i="5"/>
  <c r="BG304" i="5"/>
  <c r="BF304" i="5"/>
  <c r="T304" i="5"/>
  <c r="R304" i="5"/>
  <c r="P304" i="5"/>
  <c r="BI301" i="5"/>
  <c r="BH301" i="5"/>
  <c r="BG301" i="5"/>
  <c r="BF301" i="5"/>
  <c r="T301" i="5"/>
  <c r="R301" i="5"/>
  <c r="P301" i="5"/>
  <c r="BI299" i="5"/>
  <c r="BH299" i="5"/>
  <c r="BG299" i="5"/>
  <c r="BF299" i="5"/>
  <c r="T299" i="5"/>
  <c r="R299" i="5"/>
  <c r="P299" i="5"/>
  <c r="BI296" i="5"/>
  <c r="BH296" i="5"/>
  <c r="BG296" i="5"/>
  <c r="BF296" i="5"/>
  <c r="T296" i="5"/>
  <c r="R296" i="5"/>
  <c r="P296" i="5"/>
  <c r="BI294" i="5"/>
  <c r="BH294" i="5"/>
  <c r="BG294" i="5"/>
  <c r="BF294" i="5"/>
  <c r="T294" i="5"/>
  <c r="R294" i="5"/>
  <c r="P294" i="5"/>
  <c r="BI291" i="5"/>
  <c r="BH291" i="5"/>
  <c r="BG291" i="5"/>
  <c r="BF291" i="5"/>
  <c r="T291" i="5"/>
  <c r="R291" i="5"/>
  <c r="P291" i="5"/>
  <c r="BI289" i="5"/>
  <c r="BH289" i="5"/>
  <c r="BG289" i="5"/>
  <c r="BF289" i="5"/>
  <c r="T289" i="5"/>
  <c r="R289" i="5"/>
  <c r="P289" i="5"/>
  <c r="BI286" i="5"/>
  <c r="BH286" i="5"/>
  <c r="BG286" i="5"/>
  <c r="BF286" i="5"/>
  <c r="T286" i="5"/>
  <c r="R286" i="5"/>
  <c r="P286" i="5"/>
  <c r="BI284" i="5"/>
  <c r="BH284" i="5"/>
  <c r="BG284" i="5"/>
  <c r="BF284" i="5"/>
  <c r="T284" i="5"/>
  <c r="R284" i="5"/>
  <c r="P284" i="5"/>
  <c r="BI282" i="5"/>
  <c r="BH282" i="5"/>
  <c r="BG282" i="5"/>
  <c r="BF282" i="5"/>
  <c r="T282" i="5"/>
  <c r="R282" i="5"/>
  <c r="P282" i="5"/>
  <c r="BI279" i="5"/>
  <c r="BH279" i="5"/>
  <c r="BG279" i="5"/>
  <c r="BF279" i="5"/>
  <c r="T279" i="5"/>
  <c r="R279" i="5"/>
  <c r="P279" i="5"/>
  <c r="BI275" i="5"/>
  <c r="BH275" i="5"/>
  <c r="BG275" i="5"/>
  <c r="BF275" i="5"/>
  <c r="T275" i="5"/>
  <c r="R275" i="5"/>
  <c r="P275" i="5"/>
  <c r="BI272" i="5"/>
  <c r="BH272" i="5"/>
  <c r="BG272" i="5"/>
  <c r="BF272" i="5"/>
  <c r="T272" i="5"/>
  <c r="R272" i="5"/>
  <c r="P272" i="5"/>
  <c r="BI266" i="5"/>
  <c r="BH266" i="5"/>
  <c r="BG266" i="5"/>
  <c r="BF266" i="5"/>
  <c r="T266" i="5"/>
  <c r="R266" i="5"/>
  <c r="P266" i="5"/>
  <c r="BI263" i="5"/>
  <c r="BH263" i="5"/>
  <c r="BG263" i="5"/>
  <c r="BF263" i="5"/>
  <c r="T263" i="5"/>
  <c r="R263" i="5"/>
  <c r="P263" i="5"/>
  <c r="BI258" i="5"/>
  <c r="BH258" i="5"/>
  <c r="BG258" i="5"/>
  <c r="BF258" i="5"/>
  <c r="T258" i="5"/>
  <c r="R258" i="5"/>
  <c r="P258" i="5"/>
  <c r="BI255" i="5"/>
  <c r="BH255" i="5"/>
  <c r="BG255" i="5"/>
  <c r="BF255" i="5"/>
  <c r="T255" i="5"/>
  <c r="R255" i="5"/>
  <c r="P255" i="5"/>
  <c r="BI252" i="5"/>
  <c r="BH252" i="5"/>
  <c r="BG252" i="5"/>
  <c r="BF252" i="5"/>
  <c r="T252" i="5"/>
  <c r="R252" i="5"/>
  <c r="P252" i="5"/>
  <c r="BI250" i="5"/>
  <c r="BH250" i="5"/>
  <c r="BG250" i="5"/>
  <c r="BF250" i="5"/>
  <c r="T250" i="5"/>
  <c r="R250" i="5"/>
  <c r="P250" i="5"/>
  <c r="BI242" i="5"/>
  <c r="BH242" i="5"/>
  <c r="BG242" i="5"/>
  <c r="BF242" i="5"/>
  <c r="T242" i="5"/>
  <c r="R242" i="5"/>
  <c r="P242" i="5"/>
  <c r="BI228" i="5"/>
  <c r="BH228" i="5"/>
  <c r="BG228" i="5"/>
  <c r="BF228" i="5"/>
  <c r="T228" i="5"/>
  <c r="R228" i="5"/>
  <c r="P228" i="5"/>
  <c r="BI223" i="5"/>
  <c r="BH223" i="5"/>
  <c r="BG223" i="5"/>
  <c r="BF223" i="5"/>
  <c r="T223" i="5"/>
  <c r="R223" i="5"/>
  <c r="P223" i="5"/>
  <c r="BI219" i="5"/>
  <c r="BH219" i="5"/>
  <c r="BG219" i="5"/>
  <c r="BF219" i="5"/>
  <c r="T219" i="5"/>
  <c r="R219" i="5"/>
  <c r="P219" i="5"/>
  <c r="BI213" i="5"/>
  <c r="BH213" i="5"/>
  <c r="BG213" i="5"/>
  <c r="BF213" i="5"/>
  <c r="T213" i="5"/>
  <c r="R213" i="5"/>
  <c r="P213" i="5"/>
  <c r="BI209" i="5"/>
  <c r="BH209" i="5"/>
  <c r="BG209" i="5"/>
  <c r="BF209" i="5"/>
  <c r="T209" i="5"/>
  <c r="R209" i="5"/>
  <c r="P209" i="5"/>
  <c r="BI206" i="5"/>
  <c r="BH206" i="5"/>
  <c r="BG206" i="5"/>
  <c r="BF206" i="5"/>
  <c r="T206" i="5"/>
  <c r="R206" i="5"/>
  <c r="P206" i="5"/>
  <c r="BI204" i="5"/>
  <c r="BH204" i="5"/>
  <c r="BG204" i="5"/>
  <c r="BF204" i="5"/>
  <c r="T204" i="5"/>
  <c r="R204" i="5"/>
  <c r="P204" i="5"/>
  <c r="BI202" i="5"/>
  <c r="BH202" i="5"/>
  <c r="BG202" i="5"/>
  <c r="BF202" i="5"/>
  <c r="T202" i="5"/>
  <c r="R202" i="5"/>
  <c r="P202" i="5"/>
  <c r="BI200" i="5"/>
  <c r="BH200" i="5"/>
  <c r="BG200" i="5"/>
  <c r="BF200" i="5"/>
  <c r="T200" i="5"/>
  <c r="R200" i="5"/>
  <c r="P200" i="5"/>
  <c r="BI197" i="5"/>
  <c r="BH197" i="5"/>
  <c r="BG197" i="5"/>
  <c r="BF197" i="5"/>
  <c r="T197" i="5"/>
  <c r="R197" i="5"/>
  <c r="P197" i="5"/>
  <c r="BI195" i="5"/>
  <c r="BH195" i="5"/>
  <c r="BG195" i="5"/>
  <c r="BF195" i="5"/>
  <c r="T195" i="5"/>
  <c r="R195" i="5"/>
  <c r="P195" i="5"/>
  <c r="BI192" i="5"/>
  <c r="BH192" i="5"/>
  <c r="BG192" i="5"/>
  <c r="BF192" i="5"/>
  <c r="T192" i="5"/>
  <c r="R192" i="5"/>
  <c r="P192" i="5"/>
  <c r="BI190" i="5"/>
  <c r="BH190" i="5"/>
  <c r="BG190" i="5"/>
  <c r="BF190" i="5"/>
  <c r="T190" i="5"/>
  <c r="R190" i="5"/>
  <c r="P190" i="5"/>
  <c r="BI188" i="5"/>
  <c r="BH188" i="5"/>
  <c r="BG188" i="5"/>
  <c r="BF188" i="5"/>
  <c r="T188" i="5"/>
  <c r="R188" i="5"/>
  <c r="P188" i="5"/>
  <c r="BI185" i="5"/>
  <c r="BH185" i="5"/>
  <c r="BG185" i="5"/>
  <c r="BF185" i="5"/>
  <c r="T185" i="5"/>
  <c r="R185" i="5"/>
  <c r="P185" i="5"/>
  <c r="BI183" i="5"/>
  <c r="BH183" i="5"/>
  <c r="BG183" i="5"/>
  <c r="BF183" i="5"/>
  <c r="T183" i="5"/>
  <c r="R183" i="5"/>
  <c r="P183" i="5"/>
  <c r="BI180" i="5"/>
  <c r="BH180" i="5"/>
  <c r="BG180" i="5"/>
  <c r="BF180" i="5"/>
  <c r="T180" i="5"/>
  <c r="R180" i="5"/>
  <c r="P180" i="5"/>
  <c r="BI178" i="5"/>
  <c r="BH178" i="5"/>
  <c r="BG178" i="5"/>
  <c r="BF178" i="5"/>
  <c r="T178" i="5"/>
  <c r="R178" i="5"/>
  <c r="P178" i="5"/>
  <c r="BI176" i="5"/>
  <c r="BH176" i="5"/>
  <c r="BG176" i="5"/>
  <c r="BF176" i="5"/>
  <c r="T176" i="5"/>
  <c r="R176" i="5"/>
  <c r="P176" i="5"/>
  <c r="BI173" i="5"/>
  <c r="BH173" i="5"/>
  <c r="BG173" i="5"/>
  <c r="BF173" i="5"/>
  <c r="T173" i="5"/>
  <c r="R173" i="5"/>
  <c r="P173" i="5"/>
  <c r="BI171" i="5"/>
  <c r="BH171" i="5"/>
  <c r="BG171" i="5"/>
  <c r="BF171" i="5"/>
  <c r="T171" i="5"/>
  <c r="R171" i="5"/>
  <c r="P171" i="5"/>
  <c r="BI169" i="5"/>
  <c r="BH169" i="5"/>
  <c r="BG169" i="5"/>
  <c r="BF169" i="5"/>
  <c r="T169" i="5"/>
  <c r="R169" i="5"/>
  <c r="P169" i="5"/>
  <c r="BI167" i="5"/>
  <c r="BH167" i="5"/>
  <c r="BG167" i="5"/>
  <c r="BF167" i="5"/>
  <c r="T167" i="5"/>
  <c r="R167" i="5"/>
  <c r="P167" i="5"/>
  <c r="BI165" i="5"/>
  <c r="BH165" i="5"/>
  <c r="BG165" i="5"/>
  <c r="BF165" i="5"/>
  <c r="T165" i="5"/>
  <c r="R165" i="5"/>
  <c r="P165" i="5"/>
  <c r="BI162" i="5"/>
  <c r="BH162" i="5"/>
  <c r="BG162" i="5"/>
  <c r="BF162" i="5"/>
  <c r="T162" i="5"/>
  <c r="R162" i="5"/>
  <c r="P162" i="5"/>
  <c r="BI160" i="5"/>
  <c r="BH160" i="5"/>
  <c r="BG160" i="5"/>
  <c r="BF160" i="5"/>
  <c r="T160" i="5"/>
  <c r="R160" i="5"/>
  <c r="P160" i="5"/>
  <c r="BI157" i="5"/>
  <c r="BH157" i="5"/>
  <c r="BG157" i="5"/>
  <c r="BF157" i="5"/>
  <c r="T157" i="5"/>
  <c r="R157" i="5"/>
  <c r="P157" i="5"/>
  <c r="BI155" i="5"/>
  <c r="BH155" i="5"/>
  <c r="BG155" i="5"/>
  <c r="BF155" i="5"/>
  <c r="T155" i="5"/>
  <c r="R155" i="5"/>
  <c r="P155" i="5"/>
  <c r="BI152" i="5"/>
  <c r="BH152" i="5"/>
  <c r="BG152" i="5"/>
  <c r="BF152" i="5"/>
  <c r="T152" i="5"/>
  <c r="R152" i="5"/>
  <c r="P152" i="5"/>
  <c r="BI150" i="5"/>
  <c r="BH150" i="5"/>
  <c r="BG150" i="5"/>
  <c r="BF150" i="5"/>
  <c r="T150" i="5"/>
  <c r="R150" i="5"/>
  <c r="P150" i="5"/>
  <c r="BI147" i="5"/>
  <c r="BH147" i="5"/>
  <c r="BG147" i="5"/>
  <c r="BF147" i="5"/>
  <c r="T147" i="5"/>
  <c r="R147" i="5"/>
  <c r="P147" i="5"/>
  <c r="BI145" i="5"/>
  <c r="BH145" i="5"/>
  <c r="BG145" i="5"/>
  <c r="BF145" i="5"/>
  <c r="T145" i="5"/>
  <c r="R145" i="5"/>
  <c r="P145" i="5"/>
  <c r="BI142" i="5"/>
  <c r="BH142" i="5"/>
  <c r="BG142" i="5"/>
  <c r="BF142" i="5"/>
  <c r="T142" i="5"/>
  <c r="R142" i="5"/>
  <c r="P142" i="5"/>
  <c r="BI140" i="5"/>
  <c r="BH140" i="5"/>
  <c r="BG140" i="5"/>
  <c r="BF140" i="5"/>
  <c r="T140" i="5"/>
  <c r="R140" i="5"/>
  <c r="P140" i="5"/>
  <c r="BI138" i="5"/>
  <c r="BH138" i="5"/>
  <c r="BG138" i="5"/>
  <c r="BF138" i="5"/>
  <c r="T138" i="5"/>
  <c r="R138" i="5"/>
  <c r="P138" i="5"/>
  <c r="BI135" i="5"/>
  <c r="BH135" i="5"/>
  <c r="BG135" i="5"/>
  <c r="BF135" i="5"/>
  <c r="T135" i="5"/>
  <c r="R135" i="5"/>
  <c r="P135" i="5"/>
  <c r="J100" i="5"/>
  <c r="J127" i="5"/>
  <c r="F127" i="5"/>
  <c r="F125" i="5"/>
  <c r="E123" i="5"/>
  <c r="J93" i="5"/>
  <c r="F93" i="5"/>
  <c r="F91" i="5"/>
  <c r="E89" i="5"/>
  <c r="J26" i="5"/>
  <c r="E26" i="5"/>
  <c r="J94" i="5" s="1"/>
  <c r="J25" i="5"/>
  <c r="J20" i="5"/>
  <c r="E20" i="5"/>
  <c r="F128" i="5"/>
  <c r="J19" i="5"/>
  <c r="J14" i="5"/>
  <c r="J125" i="5" s="1"/>
  <c r="E7" i="5"/>
  <c r="E119" i="5"/>
  <c r="J39" i="4"/>
  <c r="J38" i="4"/>
  <c r="AY99" i="1"/>
  <c r="J37" i="4"/>
  <c r="AX99" i="1"/>
  <c r="BI516" i="4"/>
  <c r="BH516" i="4"/>
  <c r="BG516" i="4"/>
  <c r="BF516" i="4"/>
  <c r="T516" i="4"/>
  <c r="R516" i="4"/>
  <c r="P516" i="4"/>
  <c r="BI514" i="4"/>
  <c r="BH514" i="4"/>
  <c r="BG514" i="4"/>
  <c r="BF514" i="4"/>
  <c r="T514" i="4"/>
  <c r="R514" i="4"/>
  <c r="P514" i="4"/>
  <c r="BI512" i="4"/>
  <c r="BH512" i="4"/>
  <c r="BG512" i="4"/>
  <c r="BF512" i="4"/>
  <c r="T512" i="4"/>
  <c r="R512" i="4"/>
  <c r="P512" i="4"/>
  <c r="BI510" i="4"/>
  <c r="BH510" i="4"/>
  <c r="BG510" i="4"/>
  <c r="BF510" i="4"/>
  <c r="T510" i="4"/>
  <c r="R510" i="4"/>
  <c r="P510" i="4"/>
  <c r="BI508" i="4"/>
  <c r="BH508" i="4"/>
  <c r="BG508" i="4"/>
  <c r="BF508" i="4"/>
  <c r="T508" i="4"/>
  <c r="R508" i="4"/>
  <c r="P508" i="4"/>
  <c r="BI506" i="4"/>
  <c r="BH506" i="4"/>
  <c r="BG506" i="4"/>
  <c r="BF506" i="4"/>
  <c r="T506" i="4"/>
  <c r="R506" i="4"/>
  <c r="P506" i="4"/>
  <c r="BI504" i="4"/>
  <c r="BH504" i="4"/>
  <c r="BG504" i="4"/>
  <c r="BF504" i="4"/>
  <c r="T504" i="4"/>
  <c r="R504" i="4"/>
  <c r="P504" i="4"/>
  <c r="BI502" i="4"/>
  <c r="BH502" i="4"/>
  <c r="BG502" i="4"/>
  <c r="BF502" i="4"/>
  <c r="T502" i="4"/>
  <c r="R502" i="4"/>
  <c r="P502" i="4"/>
  <c r="BI498" i="4"/>
  <c r="BH498" i="4"/>
  <c r="BG498" i="4"/>
  <c r="BF498" i="4"/>
  <c r="T498" i="4"/>
  <c r="T497" i="4"/>
  <c r="R498" i="4"/>
  <c r="R497" i="4"/>
  <c r="P498" i="4"/>
  <c r="P497" i="4" s="1"/>
  <c r="BI494" i="4"/>
  <c r="BH494" i="4"/>
  <c r="BG494" i="4"/>
  <c r="BF494" i="4"/>
  <c r="T494" i="4"/>
  <c r="R494" i="4"/>
  <c r="P494" i="4"/>
  <c r="BI491" i="4"/>
  <c r="BH491" i="4"/>
  <c r="BG491" i="4"/>
  <c r="BF491" i="4"/>
  <c r="T491" i="4"/>
  <c r="R491" i="4"/>
  <c r="P491" i="4"/>
  <c r="BI488" i="4"/>
  <c r="BH488" i="4"/>
  <c r="BG488" i="4"/>
  <c r="BF488" i="4"/>
  <c r="T488" i="4"/>
  <c r="R488" i="4"/>
  <c r="P488" i="4"/>
  <c r="BI485" i="4"/>
  <c r="BH485" i="4"/>
  <c r="BG485" i="4"/>
  <c r="BF485" i="4"/>
  <c r="T485" i="4"/>
  <c r="R485" i="4"/>
  <c r="P485" i="4"/>
  <c r="BI479" i="4"/>
  <c r="BH479" i="4"/>
  <c r="BG479" i="4"/>
  <c r="BF479" i="4"/>
  <c r="T479" i="4"/>
  <c r="T478" i="4" s="1"/>
  <c r="R479" i="4"/>
  <c r="R478" i="4"/>
  <c r="P479" i="4"/>
  <c r="P478" i="4"/>
  <c r="BI475" i="4"/>
  <c r="BH475" i="4"/>
  <c r="BG475" i="4"/>
  <c r="BF475" i="4"/>
  <c r="T475" i="4"/>
  <c r="R475" i="4"/>
  <c r="P475" i="4"/>
  <c r="BI472" i="4"/>
  <c r="BH472" i="4"/>
  <c r="BG472" i="4"/>
  <c r="BF472" i="4"/>
  <c r="T472" i="4"/>
  <c r="R472" i="4"/>
  <c r="P472" i="4"/>
  <c r="BI469" i="4"/>
  <c r="BH469" i="4"/>
  <c r="BG469" i="4"/>
  <c r="BF469" i="4"/>
  <c r="T469" i="4"/>
  <c r="R469" i="4"/>
  <c r="P469" i="4"/>
  <c r="BI466" i="4"/>
  <c r="BH466" i="4"/>
  <c r="BG466" i="4"/>
  <c r="BF466" i="4"/>
  <c r="T466" i="4"/>
  <c r="R466" i="4"/>
  <c r="P466" i="4"/>
  <c r="BI463" i="4"/>
  <c r="BH463" i="4"/>
  <c r="BG463" i="4"/>
  <c r="BF463" i="4"/>
  <c r="T463" i="4"/>
  <c r="R463" i="4"/>
  <c r="P463" i="4"/>
  <c r="BI460" i="4"/>
  <c r="BH460" i="4"/>
  <c r="BG460" i="4"/>
  <c r="BF460" i="4"/>
  <c r="T460" i="4"/>
  <c r="R460" i="4"/>
  <c r="P460" i="4"/>
  <c r="BI457" i="4"/>
  <c r="BH457" i="4"/>
  <c r="BG457" i="4"/>
  <c r="BF457" i="4"/>
  <c r="T457" i="4"/>
  <c r="R457" i="4"/>
  <c r="P457" i="4"/>
  <c r="BI454" i="4"/>
  <c r="BH454" i="4"/>
  <c r="BG454" i="4"/>
  <c r="BF454" i="4"/>
  <c r="T454" i="4"/>
  <c r="R454" i="4"/>
  <c r="P454" i="4"/>
  <c r="BI452" i="4"/>
  <c r="BH452" i="4"/>
  <c r="BG452" i="4"/>
  <c r="BF452" i="4"/>
  <c r="T452" i="4"/>
  <c r="R452" i="4"/>
  <c r="P452" i="4"/>
  <c r="BI449" i="4"/>
  <c r="BH449" i="4"/>
  <c r="BG449" i="4"/>
  <c r="BF449" i="4"/>
  <c r="T449" i="4"/>
  <c r="R449" i="4"/>
  <c r="P449" i="4"/>
  <c r="BI447" i="4"/>
  <c r="BH447" i="4"/>
  <c r="BG447" i="4"/>
  <c r="BF447" i="4"/>
  <c r="T447" i="4"/>
  <c r="R447" i="4"/>
  <c r="P447" i="4"/>
  <c r="BI444" i="4"/>
  <c r="BH444" i="4"/>
  <c r="BG444" i="4"/>
  <c r="BF444" i="4"/>
  <c r="T444" i="4"/>
  <c r="R444" i="4"/>
  <c r="P444" i="4"/>
  <c r="BI440" i="4"/>
  <c r="BH440" i="4"/>
  <c r="BG440" i="4"/>
  <c r="BF440" i="4"/>
  <c r="T440" i="4"/>
  <c r="R440" i="4"/>
  <c r="P440" i="4"/>
  <c r="BI438" i="4"/>
  <c r="BH438" i="4"/>
  <c r="BG438" i="4"/>
  <c r="BF438" i="4"/>
  <c r="T438" i="4"/>
  <c r="R438" i="4"/>
  <c r="P438" i="4"/>
  <c r="BI435" i="4"/>
  <c r="BH435" i="4"/>
  <c r="BG435" i="4"/>
  <c r="BF435" i="4"/>
  <c r="T435" i="4"/>
  <c r="R435" i="4"/>
  <c r="P435" i="4"/>
  <c r="BI431" i="4"/>
  <c r="BH431" i="4"/>
  <c r="BG431" i="4"/>
  <c r="BF431" i="4"/>
  <c r="T431" i="4"/>
  <c r="R431" i="4"/>
  <c r="P431" i="4"/>
  <c r="BI429" i="4"/>
  <c r="BH429" i="4"/>
  <c r="BG429" i="4"/>
  <c r="BF429" i="4"/>
  <c r="T429" i="4"/>
  <c r="R429" i="4"/>
  <c r="P429" i="4"/>
  <c r="BI427" i="4"/>
  <c r="BH427" i="4"/>
  <c r="BG427" i="4"/>
  <c r="BF427" i="4"/>
  <c r="T427" i="4"/>
  <c r="R427" i="4"/>
  <c r="P427" i="4"/>
  <c r="BI424" i="4"/>
  <c r="BH424" i="4"/>
  <c r="BG424" i="4"/>
  <c r="BF424" i="4"/>
  <c r="T424" i="4"/>
  <c r="R424" i="4"/>
  <c r="P424" i="4"/>
  <c r="BI420" i="4"/>
  <c r="BH420" i="4"/>
  <c r="BG420" i="4"/>
  <c r="BF420" i="4"/>
  <c r="T420" i="4"/>
  <c r="R420" i="4"/>
  <c r="P420" i="4"/>
  <c r="BI417" i="4"/>
  <c r="BH417" i="4"/>
  <c r="BG417" i="4"/>
  <c r="BF417" i="4"/>
  <c r="T417" i="4"/>
  <c r="R417" i="4"/>
  <c r="P417" i="4"/>
  <c r="BI414" i="4"/>
  <c r="BH414" i="4"/>
  <c r="BG414" i="4"/>
  <c r="BF414" i="4"/>
  <c r="T414" i="4"/>
  <c r="R414" i="4"/>
  <c r="P414" i="4"/>
  <c r="BI411" i="4"/>
  <c r="BH411" i="4"/>
  <c r="BG411" i="4"/>
  <c r="BF411" i="4"/>
  <c r="T411" i="4"/>
  <c r="R411" i="4"/>
  <c r="P411" i="4"/>
  <c r="BI408" i="4"/>
  <c r="BH408" i="4"/>
  <c r="BG408" i="4"/>
  <c r="BF408" i="4"/>
  <c r="T408" i="4"/>
  <c r="R408" i="4"/>
  <c r="P408" i="4"/>
  <c r="BI404" i="4"/>
  <c r="BH404" i="4"/>
  <c r="BG404" i="4"/>
  <c r="BF404" i="4"/>
  <c r="T404" i="4"/>
  <c r="R404" i="4"/>
  <c r="P404" i="4"/>
  <c r="BI400" i="4"/>
  <c r="BH400" i="4"/>
  <c r="BG400" i="4"/>
  <c r="BF400" i="4"/>
  <c r="T400" i="4"/>
  <c r="R400" i="4"/>
  <c r="P400" i="4"/>
  <c r="BI396" i="4"/>
  <c r="BH396" i="4"/>
  <c r="BG396" i="4"/>
  <c r="BF396" i="4"/>
  <c r="T396" i="4"/>
  <c r="R396" i="4"/>
  <c r="P396" i="4"/>
  <c r="BI392" i="4"/>
  <c r="BH392" i="4"/>
  <c r="BG392" i="4"/>
  <c r="BF392" i="4"/>
  <c r="T392" i="4"/>
  <c r="R392" i="4"/>
  <c r="P392" i="4"/>
  <c r="BI388" i="4"/>
  <c r="BH388" i="4"/>
  <c r="BG388" i="4"/>
  <c r="BF388" i="4"/>
  <c r="T388" i="4"/>
  <c r="R388" i="4"/>
  <c r="P388" i="4"/>
  <c r="BI386" i="4"/>
  <c r="BH386" i="4"/>
  <c r="BG386" i="4"/>
  <c r="BF386" i="4"/>
  <c r="T386" i="4"/>
  <c r="R386" i="4"/>
  <c r="P386" i="4"/>
  <c r="BI383" i="4"/>
  <c r="BH383" i="4"/>
  <c r="BG383" i="4"/>
  <c r="BF383" i="4"/>
  <c r="T383" i="4"/>
  <c r="R383" i="4"/>
  <c r="P383" i="4"/>
  <c r="BI380" i="4"/>
  <c r="BH380" i="4"/>
  <c r="BG380" i="4"/>
  <c r="BF380" i="4"/>
  <c r="T380" i="4"/>
  <c r="R380" i="4"/>
  <c r="P380" i="4"/>
  <c r="BI377" i="4"/>
  <c r="BH377" i="4"/>
  <c r="BG377" i="4"/>
  <c r="BF377" i="4"/>
  <c r="T377" i="4"/>
  <c r="R377" i="4"/>
  <c r="P377" i="4"/>
  <c r="BI373" i="4"/>
  <c r="BH373" i="4"/>
  <c r="BG373" i="4"/>
  <c r="BF373" i="4"/>
  <c r="T373" i="4"/>
  <c r="R373" i="4"/>
  <c r="P373" i="4"/>
  <c r="BI370" i="4"/>
  <c r="BH370" i="4"/>
  <c r="BG370" i="4"/>
  <c r="BF370" i="4"/>
  <c r="T370" i="4"/>
  <c r="R370" i="4"/>
  <c r="P370" i="4"/>
  <c r="BI367" i="4"/>
  <c r="BH367" i="4"/>
  <c r="BG367" i="4"/>
  <c r="BF367" i="4"/>
  <c r="T367" i="4"/>
  <c r="R367" i="4"/>
  <c r="P367" i="4"/>
  <c r="BI364" i="4"/>
  <c r="BH364" i="4"/>
  <c r="BG364" i="4"/>
  <c r="BF364" i="4"/>
  <c r="T364" i="4"/>
  <c r="R364" i="4"/>
  <c r="P364" i="4"/>
  <c r="BI361" i="4"/>
  <c r="BH361" i="4"/>
  <c r="BG361" i="4"/>
  <c r="BF361" i="4"/>
  <c r="T361" i="4"/>
  <c r="R361" i="4"/>
  <c r="P361" i="4"/>
  <c r="BI358" i="4"/>
  <c r="BH358" i="4"/>
  <c r="BG358" i="4"/>
  <c r="BF358" i="4"/>
  <c r="T358" i="4"/>
  <c r="R358" i="4"/>
  <c r="P358" i="4"/>
  <c r="BI356" i="4"/>
  <c r="BH356" i="4"/>
  <c r="BG356" i="4"/>
  <c r="BF356" i="4"/>
  <c r="T356" i="4"/>
  <c r="R356" i="4"/>
  <c r="P356" i="4"/>
  <c r="BI353" i="4"/>
  <c r="BH353" i="4"/>
  <c r="BG353" i="4"/>
  <c r="BF353" i="4"/>
  <c r="T353" i="4"/>
  <c r="R353" i="4"/>
  <c r="P353" i="4"/>
  <c r="BI350" i="4"/>
  <c r="BH350" i="4"/>
  <c r="BG350" i="4"/>
  <c r="BF350" i="4"/>
  <c r="T350" i="4"/>
  <c r="R350" i="4"/>
  <c r="P350" i="4"/>
  <c r="BI347" i="4"/>
  <c r="BH347" i="4"/>
  <c r="BG347" i="4"/>
  <c r="BF347" i="4"/>
  <c r="T347" i="4"/>
  <c r="R347" i="4"/>
  <c r="P347" i="4"/>
  <c r="BI344" i="4"/>
  <c r="BH344" i="4"/>
  <c r="BG344" i="4"/>
  <c r="BF344" i="4"/>
  <c r="T344" i="4"/>
  <c r="R344" i="4"/>
  <c r="P344" i="4"/>
  <c r="BI341" i="4"/>
  <c r="BH341" i="4"/>
  <c r="BG341" i="4"/>
  <c r="BF341" i="4"/>
  <c r="T341" i="4"/>
  <c r="R341" i="4"/>
  <c r="P341" i="4"/>
  <c r="BI338" i="4"/>
  <c r="BH338" i="4"/>
  <c r="BG338" i="4"/>
  <c r="BF338" i="4"/>
  <c r="T338" i="4"/>
  <c r="R338" i="4"/>
  <c r="P338" i="4"/>
  <c r="BI335" i="4"/>
  <c r="BH335" i="4"/>
  <c r="BG335" i="4"/>
  <c r="BF335" i="4"/>
  <c r="T335" i="4"/>
  <c r="R335" i="4"/>
  <c r="P335" i="4"/>
  <c r="BI332" i="4"/>
  <c r="BH332" i="4"/>
  <c r="BG332" i="4"/>
  <c r="BF332" i="4"/>
  <c r="T332" i="4"/>
  <c r="R332" i="4"/>
  <c r="P332" i="4"/>
  <c r="BI329" i="4"/>
  <c r="BH329" i="4"/>
  <c r="BG329" i="4"/>
  <c r="BF329" i="4"/>
  <c r="T329" i="4"/>
  <c r="R329" i="4"/>
  <c r="P329" i="4"/>
  <c r="BI326" i="4"/>
  <c r="BH326" i="4"/>
  <c r="BG326" i="4"/>
  <c r="BF326" i="4"/>
  <c r="T326" i="4"/>
  <c r="R326" i="4"/>
  <c r="P326" i="4"/>
  <c r="BI323" i="4"/>
  <c r="BH323" i="4"/>
  <c r="BG323" i="4"/>
  <c r="BF323" i="4"/>
  <c r="T323" i="4"/>
  <c r="R323" i="4"/>
  <c r="P323" i="4"/>
  <c r="BI320" i="4"/>
  <c r="BH320" i="4"/>
  <c r="BG320" i="4"/>
  <c r="BF320" i="4"/>
  <c r="T320" i="4"/>
  <c r="R320" i="4"/>
  <c r="P320" i="4"/>
  <c r="BI317" i="4"/>
  <c r="BH317" i="4"/>
  <c r="BG317" i="4"/>
  <c r="BF317" i="4"/>
  <c r="T317" i="4"/>
  <c r="R317" i="4"/>
  <c r="P317" i="4"/>
  <c r="BI314" i="4"/>
  <c r="BH314" i="4"/>
  <c r="BG314" i="4"/>
  <c r="BF314" i="4"/>
  <c r="T314" i="4"/>
  <c r="R314" i="4"/>
  <c r="P314" i="4"/>
  <c r="BI311" i="4"/>
  <c r="BH311" i="4"/>
  <c r="BG311" i="4"/>
  <c r="BF311" i="4"/>
  <c r="T311" i="4"/>
  <c r="R311" i="4"/>
  <c r="P311" i="4"/>
  <c r="BI308" i="4"/>
  <c r="BH308" i="4"/>
  <c r="BG308" i="4"/>
  <c r="BF308" i="4"/>
  <c r="T308" i="4"/>
  <c r="R308" i="4"/>
  <c r="P308" i="4"/>
  <c r="BI305" i="4"/>
  <c r="BH305" i="4"/>
  <c r="BG305" i="4"/>
  <c r="BF305" i="4"/>
  <c r="T305" i="4"/>
  <c r="R305" i="4"/>
  <c r="P305" i="4"/>
  <c r="BI302" i="4"/>
  <c r="BH302" i="4"/>
  <c r="BG302" i="4"/>
  <c r="BF302" i="4"/>
  <c r="T302" i="4"/>
  <c r="R302" i="4"/>
  <c r="P302" i="4"/>
  <c r="BI298" i="4"/>
  <c r="BH298" i="4"/>
  <c r="BG298" i="4"/>
  <c r="BF298" i="4"/>
  <c r="T298" i="4"/>
  <c r="R298" i="4"/>
  <c r="P298" i="4"/>
  <c r="BI296" i="4"/>
  <c r="BH296" i="4"/>
  <c r="BG296" i="4"/>
  <c r="BF296" i="4"/>
  <c r="T296" i="4"/>
  <c r="R296" i="4"/>
  <c r="P296" i="4"/>
  <c r="BI294" i="4"/>
  <c r="BH294" i="4"/>
  <c r="BG294" i="4"/>
  <c r="BF294" i="4"/>
  <c r="T294" i="4"/>
  <c r="R294" i="4"/>
  <c r="P294" i="4"/>
  <c r="BI292" i="4"/>
  <c r="BH292" i="4"/>
  <c r="BG292" i="4"/>
  <c r="BF292" i="4"/>
  <c r="T292" i="4"/>
  <c r="R292" i="4"/>
  <c r="P292" i="4"/>
  <c r="BI288" i="4"/>
  <c r="BH288" i="4"/>
  <c r="BG288" i="4"/>
  <c r="BF288" i="4"/>
  <c r="T288" i="4"/>
  <c r="R288" i="4"/>
  <c r="P288" i="4"/>
  <c r="BI284" i="4"/>
  <c r="BH284" i="4"/>
  <c r="BG284" i="4"/>
  <c r="BF284" i="4"/>
  <c r="T284" i="4"/>
  <c r="R284" i="4"/>
  <c r="P284" i="4"/>
  <c r="BI280" i="4"/>
  <c r="BH280" i="4"/>
  <c r="BG280" i="4"/>
  <c r="BF280" i="4"/>
  <c r="T280" i="4"/>
  <c r="R280" i="4"/>
  <c r="P280" i="4"/>
  <c r="BI276" i="4"/>
  <c r="BH276" i="4"/>
  <c r="BG276" i="4"/>
  <c r="BF276" i="4"/>
  <c r="T276" i="4"/>
  <c r="R276" i="4"/>
  <c r="P276" i="4"/>
  <c r="BI272" i="4"/>
  <c r="BH272" i="4"/>
  <c r="BG272" i="4"/>
  <c r="BF272" i="4"/>
  <c r="T272" i="4"/>
  <c r="R272" i="4"/>
  <c r="P272" i="4"/>
  <c r="BI268" i="4"/>
  <c r="BH268" i="4"/>
  <c r="BG268" i="4"/>
  <c r="BF268" i="4"/>
  <c r="T268" i="4"/>
  <c r="R268" i="4"/>
  <c r="P268" i="4"/>
  <c r="BI264" i="4"/>
  <c r="BH264" i="4"/>
  <c r="BG264" i="4"/>
  <c r="BF264" i="4"/>
  <c r="T264" i="4"/>
  <c r="R264" i="4"/>
  <c r="P264" i="4"/>
  <c r="BI260" i="4"/>
  <c r="BH260" i="4"/>
  <c r="BG260" i="4"/>
  <c r="BF260" i="4"/>
  <c r="T260" i="4"/>
  <c r="R260" i="4"/>
  <c r="P260" i="4"/>
  <c r="BI256" i="4"/>
  <c r="BH256" i="4"/>
  <c r="BG256" i="4"/>
  <c r="BF256" i="4"/>
  <c r="T256" i="4"/>
  <c r="R256" i="4"/>
  <c r="P256" i="4"/>
  <c r="BI252" i="4"/>
  <c r="BH252" i="4"/>
  <c r="BG252" i="4"/>
  <c r="BF252" i="4"/>
  <c r="T252" i="4"/>
  <c r="R252" i="4"/>
  <c r="P252" i="4"/>
  <c r="BI250" i="4"/>
  <c r="BH250" i="4"/>
  <c r="BG250" i="4"/>
  <c r="BF250" i="4"/>
  <c r="T250" i="4"/>
  <c r="R250" i="4"/>
  <c r="P250" i="4"/>
  <c r="BI248" i="4"/>
  <c r="BH248" i="4"/>
  <c r="BG248" i="4"/>
  <c r="BF248" i="4"/>
  <c r="T248" i="4"/>
  <c r="R248" i="4"/>
  <c r="P248" i="4"/>
  <c r="BI246" i="4"/>
  <c r="BH246" i="4"/>
  <c r="BG246" i="4"/>
  <c r="BF246" i="4"/>
  <c r="T246" i="4"/>
  <c r="R246" i="4"/>
  <c r="P246" i="4"/>
  <c r="BI244" i="4"/>
  <c r="BH244" i="4"/>
  <c r="BG244" i="4"/>
  <c r="BF244" i="4"/>
  <c r="T244" i="4"/>
  <c r="R244" i="4"/>
  <c r="P244" i="4"/>
  <c r="BI242" i="4"/>
  <c r="BH242" i="4"/>
  <c r="BG242" i="4"/>
  <c r="BF242" i="4"/>
  <c r="T242" i="4"/>
  <c r="R242" i="4"/>
  <c r="P242" i="4"/>
  <c r="BI239" i="4"/>
  <c r="BH239" i="4"/>
  <c r="BG239" i="4"/>
  <c r="BF239" i="4"/>
  <c r="T239" i="4"/>
  <c r="R239" i="4"/>
  <c r="P239" i="4"/>
  <c r="BI236" i="4"/>
  <c r="BH236" i="4"/>
  <c r="BG236" i="4"/>
  <c r="BF236" i="4"/>
  <c r="T236" i="4"/>
  <c r="R236" i="4"/>
  <c r="P236" i="4"/>
  <c r="BI233" i="4"/>
  <c r="BH233" i="4"/>
  <c r="BG233" i="4"/>
  <c r="BF233" i="4"/>
  <c r="T233" i="4"/>
  <c r="R233" i="4"/>
  <c r="P233" i="4"/>
  <c r="BI230" i="4"/>
  <c r="BH230" i="4"/>
  <c r="BG230" i="4"/>
  <c r="BF230" i="4"/>
  <c r="T230" i="4"/>
  <c r="R230" i="4"/>
  <c r="P230" i="4"/>
  <c r="BI228" i="4"/>
  <c r="BH228" i="4"/>
  <c r="BG228" i="4"/>
  <c r="BF228" i="4"/>
  <c r="T228" i="4"/>
  <c r="R228" i="4"/>
  <c r="P228" i="4"/>
  <c r="BI226" i="4"/>
  <c r="BH226" i="4"/>
  <c r="BG226" i="4"/>
  <c r="BF226" i="4"/>
  <c r="T226" i="4"/>
  <c r="R226" i="4"/>
  <c r="P226" i="4"/>
  <c r="BI224" i="4"/>
  <c r="BH224" i="4"/>
  <c r="BG224" i="4"/>
  <c r="BF224" i="4"/>
  <c r="T224" i="4"/>
  <c r="R224" i="4"/>
  <c r="P224" i="4"/>
  <c r="BI222" i="4"/>
  <c r="BH222" i="4"/>
  <c r="BG222" i="4"/>
  <c r="BF222" i="4"/>
  <c r="T222" i="4"/>
  <c r="R222" i="4"/>
  <c r="P222" i="4"/>
  <c r="BI220" i="4"/>
  <c r="BH220" i="4"/>
  <c r="BG220" i="4"/>
  <c r="BF220" i="4"/>
  <c r="T220" i="4"/>
  <c r="R220" i="4"/>
  <c r="P220" i="4"/>
  <c r="BI217" i="4"/>
  <c r="BH217" i="4"/>
  <c r="BG217" i="4"/>
  <c r="BF217" i="4"/>
  <c r="T217" i="4"/>
  <c r="R217" i="4"/>
  <c r="P217" i="4"/>
  <c r="BI215" i="4"/>
  <c r="BH215" i="4"/>
  <c r="BG215" i="4"/>
  <c r="BF215" i="4"/>
  <c r="T215" i="4"/>
  <c r="R215" i="4"/>
  <c r="P215" i="4"/>
  <c r="BI213" i="4"/>
  <c r="BH213" i="4"/>
  <c r="BG213" i="4"/>
  <c r="BF213" i="4"/>
  <c r="T213" i="4"/>
  <c r="R213" i="4"/>
  <c r="P213" i="4"/>
  <c r="BI210" i="4"/>
  <c r="BH210" i="4"/>
  <c r="BG210" i="4"/>
  <c r="BF210" i="4"/>
  <c r="T210" i="4"/>
  <c r="R210" i="4"/>
  <c r="P210" i="4"/>
  <c r="BI207" i="4"/>
  <c r="BH207" i="4"/>
  <c r="BG207" i="4"/>
  <c r="BF207" i="4"/>
  <c r="T207" i="4"/>
  <c r="R207" i="4"/>
  <c r="P207" i="4"/>
  <c r="BI205" i="4"/>
  <c r="BH205" i="4"/>
  <c r="BG205" i="4"/>
  <c r="BF205" i="4"/>
  <c r="T205" i="4"/>
  <c r="R205" i="4"/>
  <c r="P205" i="4"/>
  <c r="BI203" i="4"/>
  <c r="BH203" i="4"/>
  <c r="BG203" i="4"/>
  <c r="BF203" i="4"/>
  <c r="T203" i="4"/>
  <c r="R203" i="4"/>
  <c r="P203" i="4"/>
  <c r="BI201" i="4"/>
  <c r="BH201" i="4"/>
  <c r="BG201" i="4"/>
  <c r="BF201" i="4"/>
  <c r="T201" i="4"/>
  <c r="R201" i="4"/>
  <c r="P201" i="4"/>
  <c r="BI199" i="4"/>
  <c r="BH199" i="4"/>
  <c r="BG199" i="4"/>
  <c r="BF199" i="4"/>
  <c r="T199" i="4"/>
  <c r="R199" i="4"/>
  <c r="P199" i="4"/>
  <c r="BI197" i="4"/>
  <c r="BH197" i="4"/>
  <c r="BG197" i="4"/>
  <c r="BF197" i="4"/>
  <c r="T197" i="4"/>
  <c r="R197" i="4"/>
  <c r="P197" i="4"/>
  <c r="BI195" i="4"/>
  <c r="BH195" i="4"/>
  <c r="BG195" i="4"/>
  <c r="BF195" i="4"/>
  <c r="T195" i="4"/>
  <c r="R195" i="4"/>
  <c r="P195" i="4"/>
  <c r="BI193" i="4"/>
  <c r="BH193" i="4"/>
  <c r="BG193" i="4"/>
  <c r="BF193" i="4"/>
  <c r="T193" i="4"/>
  <c r="R193" i="4"/>
  <c r="P193" i="4"/>
  <c r="BI191" i="4"/>
  <c r="BH191" i="4"/>
  <c r="BG191" i="4"/>
  <c r="BF191" i="4"/>
  <c r="T191" i="4"/>
  <c r="R191" i="4"/>
  <c r="P191" i="4"/>
  <c r="BI189" i="4"/>
  <c r="BH189" i="4"/>
  <c r="BG189" i="4"/>
  <c r="BF189" i="4"/>
  <c r="T189" i="4"/>
  <c r="R189" i="4"/>
  <c r="P189" i="4"/>
  <c r="BI187" i="4"/>
  <c r="BH187" i="4"/>
  <c r="BG187" i="4"/>
  <c r="BF187" i="4"/>
  <c r="T187" i="4"/>
  <c r="R187" i="4"/>
  <c r="P187" i="4"/>
  <c r="BI185" i="4"/>
  <c r="BH185" i="4"/>
  <c r="BG185" i="4"/>
  <c r="BF185" i="4"/>
  <c r="T185" i="4"/>
  <c r="R185" i="4"/>
  <c r="P185" i="4"/>
  <c r="BI183" i="4"/>
  <c r="BH183" i="4"/>
  <c r="BG183" i="4"/>
  <c r="BF183" i="4"/>
  <c r="T183" i="4"/>
  <c r="R183" i="4"/>
  <c r="P183" i="4"/>
  <c r="BI181" i="4"/>
  <c r="BH181" i="4"/>
  <c r="BG181" i="4"/>
  <c r="BF181" i="4"/>
  <c r="T181" i="4"/>
  <c r="R181" i="4"/>
  <c r="P181" i="4"/>
  <c r="BI179" i="4"/>
  <c r="BH179" i="4"/>
  <c r="BG179" i="4"/>
  <c r="BF179" i="4"/>
  <c r="T179" i="4"/>
  <c r="R179" i="4"/>
  <c r="P179" i="4"/>
  <c r="BI177" i="4"/>
  <c r="BH177" i="4"/>
  <c r="BG177" i="4"/>
  <c r="BF177" i="4"/>
  <c r="T177" i="4"/>
  <c r="R177" i="4"/>
  <c r="P177" i="4"/>
  <c r="BI175" i="4"/>
  <c r="BH175" i="4"/>
  <c r="BG175" i="4"/>
  <c r="BF175" i="4"/>
  <c r="T175" i="4"/>
  <c r="R175" i="4"/>
  <c r="P175" i="4"/>
  <c r="BI173" i="4"/>
  <c r="BH173" i="4"/>
  <c r="BG173" i="4"/>
  <c r="BF173" i="4"/>
  <c r="T173" i="4"/>
  <c r="R173" i="4"/>
  <c r="P173" i="4"/>
  <c r="BI171" i="4"/>
  <c r="BH171" i="4"/>
  <c r="BG171" i="4"/>
  <c r="BF171" i="4"/>
  <c r="T171" i="4"/>
  <c r="R171" i="4"/>
  <c r="P171" i="4"/>
  <c r="BI167" i="4"/>
  <c r="BH167" i="4"/>
  <c r="BG167" i="4"/>
  <c r="BF167" i="4"/>
  <c r="T167" i="4"/>
  <c r="R167" i="4"/>
  <c r="P167" i="4"/>
  <c r="BI165" i="4"/>
  <c r="BH165" i="4"/>
  <c r="BG165" i="4"/>
  <c r="BF165" i="4"/>
  <c r="T165" i="4"/>
  <c r="R165" i="4"/>
  <c r="P165" i="4"/>
  <c r="BI162" i="4"/>
  <c r="BH162" i="4"/>
  <c r="BG162" i="4"/>
  <c r="BF162" i="4"/>
  <c r="T162" i="4"/>
  <c r="R162" i="4"/>
  <c r="P162" i="4"/>
  <c r="BI160" i="4"/>
  <c r="BH160" i="4"/>
  <c r="BG160" i="4"/>
  <c r="BF160" i="4"/>
  <c r="T160" i="4"/>
  <c r="R160" i="4"/>
  <c r="P160" i="4"/>
  <c r="BI158" i="4"/>
  <c r="BH158" i="4"/>
  <c r="BG158" i="4"/>
  <c r="BF158" i="4"/>
  <c r="T158" i="4"/>
  <c r="R158" i="4"/>
  <c r="P158" i="4"/>
  <c r="BI156" i="4"/>
  <c r="BH156" i="4"/>
  <c r="BG156" i="4"/>
  <c r="BF156" i="4"/>
  <c r="T156" i="4"/>
  <c r="R156" i="4"/>
  <c r="P156" i="4"/>
  <c r="BI154" i="4"/>
  <c r="BH154" i="4"/>
  <c r="BG154" i="4"/>
  <c r="BF154" i="4"/>
  <c r="T154" i="4"/>
  <c r="R154" i="4"/>
  <c r="P154" i="4"/>
  <c r="BI152" i="4"/>
  <c r="BH152" i="4"/>
  <c r="BG152" i="4"/>
  <c r="BF152" i="4"/>
  <c r="T152" i="4"/>
  <c r="R152" i="4"/>
  <c r="P152" i="4"/>
  <c r="BI148" i="4"/>
  <c r="BH148" i="4"/>
  <c r="BG148" i="4"/>
  <c r="BF148" i="4"/>
  <c r="T148" i="4"/>
  <c r="R148" i="4"/>
  <c r="P148" i="4"/>
  <c r="BI146" i="4"/>
  <c r="BH146" i="4"/>
  <c r="BG146" i="4"/>
  <c r="BF146" i="4"/>
  <c r="T146" i="4"/>
  <c r="R146" i="4"/>
  <c r="P146" i="4"/>
  <c r="BI144" i="4"/>
  <c r="BH144" i="4"/>
  <c r="BG144" i="4"/>
  <c r="BF144" i="4"/>
  <c r="T144" i="4"/>
  <c r="R144" i="4"/>
  <c r="P144" i="4"/>
  <c r="BI142" i="4"/>
  <c r="BH142" i="4"/>
  <c r="BG142" i="4"/>
  <c r="BF142" i="4"/>
  <c r="T142" i="4"/>
  <c r="R142" i="4"/>
  <c r="P142" i="4"/>
  <c r="BI140" i="4"/>
  <c r="BH140" i="4"/>
  <c r="BG140" i="4"/>
  <c r="BF140" i="4"/>
  <c r="T140" i="4"/>
  <c r="R140" i="4"/>
  <c r="P140" i="4"/>
  <c r="BI136" i="4"/>
  <c r="BH136" i="4"/>
  <c r="BG136" i="4"/>
  <c r="BF136" i="4"/>
  <c r="T136" i="4"/>
  <c r="R136" i="4"/>
  <c r="P136" i="4"/>
  <c r="J129" i="4"/>
  <c r="F129" i="4"/>
  <c r="F127" i="4"/>
  <c r="E125" i="4"/>
  <c r="J93" i="4"/>
  <c r="F93" i="4"/>
  <c r="F91" i="4"/>
  <c r="E89" i="4"/>
  <c r="J26" i="4"/>
  <c r="E26" i="4"/>
  <c r="J94" i="4"/>
  <c r="J25" i="4"/>
  <c r="J20" i="4"/>
  <c r="E20" i="4"/>
  <c r="F130" i="4" s="1"/>
  <c r="J19" i="4"/>
  <c r="J14" i="4"/>
  <c r="J127" i="4" s="1"/>
  <c r="E7" i="4"/>
  <c r="E85" i="4" s="1"/>
  <c r="J39" i="3"/>
  <c r="J38" i="3"/>
  <c r="AY98" i="1" s="1"/>
  <c r="J37" i="3"/>
  <c r="AX98" i="1"/>
  <c r="BI4208" i="3"/>
  <c r="BH4208" i="3"/>
  <c r="BG4208" i="3"/>
  <c r="BF4208" i="3"/>
  <c r="T4208" i="3"/>
  <c r="R4208" i="3"/>
  <c r="P4208" i="3"/>
  <c r="BI4207" i="3"/>
  <c r="BH4207" i="3"/>
  <c r="BG4207" i="3"/>
  <c r="BF4207" i="3"/>
  <c r="T4207" i="3"/>
  <c r="R4207" i="3"/>
  <c r="P4207" i="3"/>
  <c r="BI4206" i="3"/>
  <c r="BH4206" i="3"/>
  <c r="BG4206" i="3"/>
  <c r="BF4206" i="3"/>
  <c r="T4206" i="3"/>
  <c r="R4206" i="3"/>
  <c r="P4206" i="3"/>
  <c r="BI4205" i="3"/>
  <c r="BH4205" i="3"/>
  <c r="BG4205" i="3"/>
  <c r="BF4205" i="3"/>
  <c r="T4205" i="3"/>
  <c r="R4205" i="3"/>
  <c r="P4205" i="3"/>
  <c r="BI4203" i="3"/>
  <c r="BH4203" i="3"/>
  <c r="BG4203" i="3"/>
  <c r="BF4203" i="3"/>
  <c r="T4203" i="3"/>
  <c r="R4203" i="3"/>
  <c r="P4203" i="3"/>
  <c r="BI4189" i="3"/>
  <c r="BH4189" i="3"/>
  <c r="BG4189" i="3"/>
  <c r="BF4189" i="3"/>
  <c r="T4189" i="3"/>
  <c r="R4189" i="3"/>
  <c r="P4189" i="3"/>
  <c r="BI4153" i="3"/>
  <c r="BH4153" i="3"/>
  <c r="BG4153" i="3"/>
  <c r="BF4153" i="3"/>
  <c r="T4153" i="3"/>
  <c r="R4153" i="3"/>
  <c r="P4153" i="3"/>
  <c r="BI4127" i="3"/>
  <c r="BH4127" i="3"/>
  <c r="BG4127" i="3"/>
  <c r="BF4127" i="3"/>
  <c r="T4127" i="3"/>
  <c r="R4127" i="3"/>
  <c r="P4127" i="3"/>
  <c r="BI4115" i="3"/>
  <c r="BH4115" i="3"/>
  <c r="BG4115" i="3"/>
  <c r="BF4115" i="3"/>
  <c r="T4115" i="3"/>
  <c r="R4115" i="3"/>
  <c r="P4115" i="3"/>
  <c r="BI4108" i="3"/>
  <c r="BH4108" i="3"/>
  <c r="BG4108" i="3"/>
  <c r="BF4108" i="3"/>
  <c r="T4108" i="3"/>
  <c r="R4108" i="3"/>
  <c r="P4108" i="3"/>
  <c r="BI4105" i="3"/>
  <c r="BH4105" i="3"/>
  <c r="BG4105" i="3"/>
  <c r="BF4105" i="3"/>
  <c r="T4105" i="3"/>
  <c r="R4105" i="3"/>
  <c r="P4105" i="3"/>
  <c r="BI4099" i="3"/>
  <c r="BH4099" i="3"/>
  <c r="BG4099" i="3"/>
  <c r="BF4099" i="3"/>
  <c r="T4099" i="3"/>
  <c r="R4099" i="3"/>
  <c r="P4099" i="3"/>
  <c r="BI4093" i="3"/>
  <c r="BH4093" i="3"/>
  <c r="BG4093" i="3"/>
  <c r="BF4093" i="3"/>
  <c r="T4093" i="3"/>
  <c r="R4093" i="3"/>
  <c r="P4093" i="3"/>
  <c r="BI4069" i="3"/>
  <c r="BH4069" i="3"/>
  <c r="BG4069" i="3"/>
  <c r="BF4069" i="3"/>
  <c r="T4069" i="3"/>
  <c r="R4069" i="3"/>
  <c r="P4069" i="3"/>
  <c r="BI4021" i="3"/>
  <c r="BH4021" i="3"/>
  <c r="BG4021" i="3"/>
  <c r="BF4021" i="3"/>
  <c r="T4021" i="3"/>
  <c r="R4021" i="3"/>
  <c r="P4021" i="3"/>
  <c r="BI4006" i="3"/>
  <c r="BH4006" i="3"/>
  <c r="BG4006" i="3"/>
  <c r="BF4006" i="3"/>
  <c r="T4006" i="3"/>
  <c r="R4006" i="3"/>
  <c r="P4006" i="3"/>
  <c r="BI3987" i="3"/>
  <c r="BH3987" i="3"/>
  <c r="BG3987" i="3"/>
  <c r="BF3987" i="3"/>
  <c r="T3987" i="3"/>
  <c r="R3987" i="3"/>
  <c r="P3987" i="3"/>
  <c r="BI3981" i="3"/>
  <c r="BH3981" i="3"/>
  <c r="BG3981" i="3"/>
  <c r="BF3981" i="3"/>
  <c r="T3981" i="3"/>
  <c r="R3981" i="3"/>
  <c r="P3981" i="3"/>
  <c r="BI3977" i="3"/>
  <c r="BH3977" i="3"/>
  <c r="BG3977" i="3"/>
  <c r="BF3977" i="3"/>
  <c r="T3977" i="3"/>
  <c r="R3977" i="3"/>
  <c r="P3977" i="3"/>
  <c r="BI3974" i="3"/>
  <c r="BH3974" i="3"/>
  <c r="BG3974" i="3"/>
  <c r="BF3974" i="3"/>
  <c r="T3974" i="3"/>
  <c r="R3974" i="3"/>
  <c r="P3974" i="3"/>
  <c r="BI3969" i="3"/>
  <c r="BH3969" i="3"/>
  <c r="BG3969" i="3"/>
  <c r="BF3969" i="3"/>
  <c r="T3969" i="3"/>
  <c r="R3969" i="3"/>
  <c r="P3969" i="3"/>
  <c r="BI3966" i="3"/>
  <c r="BH3966" i="3"/>
  <c r="BG3966" i="3"/>
  <c r="BF3966" i="3"/>
  <c r="T3966" i="3"/>
  <c r="R3966" i="3"/>
  <c r="P3966" i="3"/>
  <c r="BI3963" i="3"/>
  <c r="BH3963" i="3"/>
  <c r="BG3963" i="3"/>
  <c r="BF3963" i="3"/>
  <c r="T3963" i="3"/>
  <c r="R3963" i="3"/>
  <c r="P3963" i="3"/>
  <c r="BI3901" i="3"/>
  <c r="BH3901" i="3"/>
  <c r="BG3901" i="3"/>
  <c r="BF3901" i="3"/>
  <c r="T3901" i="3"/>
  <c r="R3901" i="3"/>
  <c r="P3901" i="3"/>
  <c r="BI3897" i="3"/>
  <c r="BH3897" i="3"/>
  <c r="BG3897" i="3"/>
  <c r="BF3897" i="3"/>
  <c r="T3897" i="3"/>
  <c r="R3897" i="3"/>
  <c r="P3897" i="3"/>
  <c r="BI3834" i="3"/>
  <c r="BH3834" i="3"/>
  <c r="BG3834" i="3"/>
  <c r="BF3834" i="3"/>
  <c r="T3834" i="3"/>
  <c r="R3834" i="3"/>
  <c r="P3834" i="3"/>
  <c r="BI3809" i="3"/>
  <c r="BH3809" i="3"/>
  <c r="BG3809" i="3"/>
  <c r="BF3809" i="3"/>
  <c r="T3809" i="3"/>
  <c r="R3809" i="3"/>
  <c r="P3809" i="3"/>
  <c r="BI3806" i="3"/>
  <c r="BH3806" i="3"/>
  <c r="BG3806" i="3"/>
  <c r="BF3806" i="3"/>
  <c r="T3806" i="3"/>
  <c r="R3806" i="3"/>
  <c r="P3806" i="3"/>
  <c r="BI3803" i="3"/>
  <c r="BH3803" i="3"/>
  <c r="BG3803" i="3"/>
  <c r="BF3803" i="3"/>
  <c r="T3803" i="3"/>
  <c r="R3803" i="3"/>
  <c r="P3803" i="3"/>
  <c r="BI3762" i="3"/>
  <c r="BH3762" i="3"/>
  <c r="BG3762" i="3"/>
  <c r="BF3762" i="3"/>
  <c r="T3762" i="3"/>
  <c r="R3762" i="3"/>
  <c r="P3762" i="3"/>
  <c r="BI3759" i="3"/>
  <c r="BH3759" i="3"/>
  <c r="BG3759" i="3"/>
  <c r="BF3759" i="3"/>
  <c r="T3759" i="3"/>
  <c r="R3759" i="3"/>
  <c r="P3759" i="3"/>
  <c r="BI3697" i="3"/>
  <c r="BH3697" i="3"/>
  <c r="BG3697" i="3"/>
  <c r="BF3697" i="3"/>
  <c r="T3697" i="3"/>
  <c r="R3697" i="3"/>
  <c r="P3697" i="3"/>
  <c r="BI3693" i="3"/>
  <c r="BH3693" i="3"/>
  <c r="BG3693" i="3"/>
  <c r="BF3693" i="3"/>
  <c r="T3693" i="3"/>
  <c r="R3693" i="3"/>
  <c r="P3693" i="3"/>
  <c r="BI3690" i="3"/>
  <c r="BH3690" i="3"/>
  <c r="BG3690" i="3"/>
  <c r="BF3690" i="3"/>
  <c r="T3690" i="3"/>
  <c r="R3690" i="3"/>
  <c r="P3690" i="3"/>
  <c r="BI3685" i="3"/>
  <c r="BH3685" i="3"/>
  <c r="BG3685" i="3"/>
  <c r="BF3685" i="3"/>
  <c r="T3685" i="3"/>
  <c r="R3685" i="3"/>
  <c r="P3685" i="3"/>
  <c r="BI3682" i="3"/>
  <c r="BH3682" i="3"/>
  <c r="BG3682" i="3"/>
  <c r="BF3682" i="3"/>
  <c r="T3682" i="3"/>
  <c r="R3682" i="3"/>
  <c r="P3682" i="3"/>
  <c r="BI3680" i="3"/>
  <c r="BH3680" i="3"/>
  <c r="BG3680" i="3"/>
  <c r="BF3680" i="3"/>
  <c r="T3680" i="3"/>
  <c r="R3680" i="3"/>
  <c r="P3680" i="3"/>
  <c r="BI3677" i="3"/>
  <c r="BH3677" i="3"/>
  <c r="BG3677" i="3"/>
  <c r="BF3677" i="3"/>
  <c r="T3677" i="3"/>
  <c r="R3677" i="3"/>
  <c r="P3677" i="3"/>
  <c r="BI3674" i="3"/>
  <c r="BH3674" i="3"/>
  <c r="BG3674" i="3"/>
  <c r="BF3674" i="3"/>
  <c r="T3674" i="3"/>
  <c r="R3674" i="3"/>
  <c r="P3674" i="3"/>
  <c r="BI3628" i="3"/>
  <c r="BH3628" i="3"/>
  <c r="BG3628" i="3"/>
  <c r="BF3628" i="3"/>
  <c r="T3628" i="3"/>
  <c r="R3628" i="3"/>
  <c r="P3628" i="3"/>
  <c r="BI3620" i="3"/>
  <c r="BH3620" i="3"/>
  <c r="BG3620" i="3"/>
  <c r="BF3620" i="3"/>
  <c r="T3620" i="3"/>
  <c r="R3620" i="3"/>
  <c r="P3620" i="3"/>
  <c r="BI3616" i="3"/>
  <c r="BH3616" i="3"/>
  <c r="BG3616" i="3"/>
  <c r="BF3616" i="3"/>
  <c r="T3616" i="3"/>
  <c r="R3616" i="3"/>
  <c r="P3616" i="3"/>
  <c r="BI3612" i="3"/>
  <c r="BH3612" i="3"/>
  <c r="BG3612" i="3"/>
  <c r="BF3612" i="3"/>
  <c r="T3612" i="3"/>
  <c r="R3612" i="3"/>
  <c r="P3612" i="3"/>
  <c r="BI3609" i="3"/>
  <c r="BH3609" i="3"/>
  <c r="BG3609" i="3"/>
  <c r="BF3609" i="3"/>
  <c r="T3609" i="3"/>
  <c r="R3609" i="3"/>
  <c r="P3609" i="3"/>
  <c r="BI3606" i="3"/>
  <c r="BH3606" i="3"/>
  <c r="BG3606" i="3"/>
  <c r="BF3606" i="3"/>
  <c r="T3606" i="3"/>
  <c r="R3606" i="3"/>
  <c r="P3606" i="3"/>
  <c r="BI3603" i="3"/>
  <c r="BH3603" i="3"/>
  <c r="BG3603" i="3"/>
  <c r="BF3603" i="3"/>
  <c r="T3603" i="3"/>
  <c r="R3603" i="3"/>
  <c r="P3603" i="3"/>
  <c r="BI3589" i="3"/>
  <c r="BH3589" i="3"/>
  <c r="BG3589" i="3"/>
  <c r="BF3589" i="3"/>
  <c r="T3589" i="3"/>
  <c r="R3589" i="3"/>
  <c r="P3589" i="3"/>
  <c r="BI3586" i="3"/>
  <c r="BH3586" i="3"/>
  <c r="BG3586" i="3"/>
  <c r="BF3586" i="3"/>
  <c r="T3586" i="3"/>
  <c r="R3586" i="3"/>
  <c r="P3586" i="3"/>
  <c r="BI3583" i="3"/>
  <c r="BH3583" i="3"/>
  <c r="BG3583" i="3"/>
  <c r="BF3583" i="3"/>
  <c r="T3583" i="3"/>
  <c r="R3583" i="3"/>
  <c r="P3583" i="3"/>
  <c r="BI3581" i="3"/>
  <c r="BH3581" i="3"/>
  <c r="BG3581" i="3"/>
  <c r="BF3581" i="3"/>
  <c r="T3581" i="3"/>
  <c r="R3581" i="3"/>
  <c r="P3581" i="3"/>
  <c r="BI3577" i="3"/>
  <c r="BH3577" i="3"/>
  <c r="BG3577" i="3"/>
  <c r="BF3577" i="3"/>
  <c r="T3577" i="3"/>
  <c r="R3577" i="3"/>
  <c r="P3577" i="3"/>
  <c r="BI3539" i="3"/>
  <c r="BH3539" i="3"/>
  <c r="BG3539" i="3"/>
  <c r="BF3539" i="3"/>
  <c r="T3539" i="3"/>
  <c r="R3539" i="3"/>
  <c r="P3539" i="3"/>
  <c r="BI3532" i="3"/>
  <c r="BH3532" i="3"/>
  <c r="BG3532" i="3"/>
  <c r="BF3532" i="3"/>
  <c r="T3532" i="3"/>
  <c r="R3532" i="3"/>
  <c r="P3532" i="3"/>
  <c r="BI3528" i="3"/>
  <c r="BH3528" i="3"/>
  <c r="BG3528" i="3"/>
  <c r="BF3528" i="3"/>
  <c r="T3528" i="3"/>
  <c r="R3528" i="3"/>
  <c r="P3528" i="3"/>
  <c r="BI3522" i="3"/>
  <c r="BH3522" i="3"/>
  <c r="BG3522" i="3"/>
  <c r="BF3522" i="3"/>
  <c r="T3522" i="3"/>
  <c r="R3522" i="3"/>
  <c r="P3522" i="3"/>
  <c r="BI3519" i="3"/>
  <c r="BH3519" i="3"/>
  <c r="BG3519" i="3"/>
  <c r="BF3519" i="3"/>
  <c r="T3519" i="3"/>
  <c r="R3519" i="3"/>
  <c r="P3519" i="3"/>
  <c r="BI3513" i="3"/>
  <c r="BH3513" i="3"/>
  <c r="BG3513" i="3"/>
  <c r="BF3513" i="3"/>
  <c r="T3513" i="3"/>
  <c r="R3513" i="3"/>
  <c r="P3513" i="3"/>
  <c r="BI3510" i="3"/>
  <c r="BH3510" i="3"/>
  <c r="BG3510" i="3"/>
  <c r="BF3510" i="3"/>
  <c r="T3510" i="3"/>
  <c r="R3510" i="3"/>
  <c r="P3510" i="3"/>
  <c r="BI3502" i="3"/>
  <c r="BH3502" i="3"/>
  <c r="BG3502" i="3"/>
  <c r="BF3502" i="3"/>
  <c r="T3502" i="3"/>
  <c r="R3502" i="3"/>
  <c r="P3502" i="3"/>
  <c r="BI3499" i="3"/>
  <c r="BH3499" i="3"/>
  <c r="BG3499" i="3"/>
  <c r="BF3499" i="3"/>
  <c r="T3499" i="3"/>
  <c r="R3499" i="3"/>
  <c r="P3499" i="3"/>
  <c r="BI3496" i="3"/>
  <c r="BH3496" i="3"/>
  <c r="BG3496" i="3"/>
  <c r="BF3496" i="3"/>
  <c r="T3496" i="3"/>
  <c r="R3496" i="3"/>
  <c r="P3496" i="3"/>
  <c r="BI3489" i="3"/>
  <c r="BH3489" i="3"/>
  <c r="BG3489" i="3"/>
  <c r="BF3489" i="3"/>
  <c r="T3489" i="3"/>
  <c r="R3489" i="3"/>
  <c r="P3489" i="3"/>
  <c r="BI3485" i="3"/>
  <c r="BH3485" i="3"/>
  <c r="BG3485" i="3"/>
  <c r="BF3485" i="3"/>
  <c r="T3485" i="3"/>
  <c r="R3485" i="3"/>
  <c r="P3485" i="3"/>
  <c r="BI3482" i="3"/>
  <c r="BH3482" i="3"/>
  <c r="BG3482" i="3"/>
  <c r="BF3482" i="3"/>
  <c r="T3482" i="3"/>
  <c r="R3482" i="3"/>
  <c r="P3482" i="3"/>
  <c r="BI3475" i="3"/>
  <c r="BH3475" i="3"/>
  <c r="BG3475" i="3"/>
  <c r="BF3475" i="3"/>
  <c r="T3475" i="3"/>
  <c r="R3475" i="3"/>
  <c r="P3475" i="3"/>
  <c r="BI3437" i="3"/>
  <c r="BH3437" i="3"/>
  <c r="BG3437" i="3"/>
  <c r="BF3437" i="3"/>
  <c r="T3437" i="3"/>
  <c r="R3437" i="3"/>
  <c r="P3437" i="3"/>
  <c r="BI3399" i="3"/>
  <c r="BH3399" i="3"/>
  <c r="BG3399" i="3"/>
  <c r="BF3399" i="3"/>
  <c r="T3399" i="3"/>
  <c r="R3399" i="3"/>
  <c r="P3399" i="3"/>
  <c r="BI3396" i="3"/>
  <c r="BH3396" i="3"/>
  <c r="BG3396" i="3"/>
  <c r="BF3396" i="3"/>
  <c r="T3396" i="3"/>
  <c r="R3396" i="3"/>
  <c r="P3396" i="3"/>
  <c r="BI3388" i="3"/>
  <c r="BH3388" i="3"/>
  <c r="BG3388" i="3"/>
  <c r="BF3388" i="3"/>
  <c r="T3388" i="3"/>
  <c r="R3388" i="3"/>
  <c r="P3388" i="3"/>
  <c r="BI3385" i="3"/>
  <c r="BH3385" i="3"/>
  <c r="BG3385" i="3"/>
  <c r="BF3385" i="3"/>
  <c r="T3385" i="3"/>
  <c r="R3385" i="3"/>
  <c r="P3385" i="3"/>
  <c r="BI3382" i="3"/>
  <c r="BH3382" i="3"/>
  <c r="BG3382" i="3"/>
  <c r="BF3382" i="3"/>
  <c r="T3382" i="3"/>
  <c r="R3382" i="3"/>
  <c r="P3382" i="3"/>
  <c r="BI3379" i="3"/>
  <c r="BH3379" i="3"/>
  <c r="BG3379" i="3"/>
  <c r="BF3379" i="3"/>
  <c r="T3379" i="3"/>
  <c r="R3379" i="3"/>
  <c r="P3379" i="3"/>
  <c r="BI3371" i="3"/>
  <c r="BH3371" i="3"/>
  <c r="BG3371" i="3"/>
  <c r="BF3371" i="3"/>
  <c r="T3371" i="3"/>
  <c r="R3371" i="3"/>
  <c r="P3371" i="3"/>
  <c r="BI3367" i="3"/>
  <c r="BH3367" i="3"/>
  <c r="BG3367" i="3"/>
  <c r="BF3367" i="3"/>
  <c r="T3367" i="3"/>
  <c r="R3367" i="3"/>
  <c r="P3367" i="3"/>
  <c r="BI3366" i="3"/>
  <c r="BH3366" i="3"/>
  <c r="BG3366" i="3"/>
  <c r="BF3366" i="3"/>
  <c r="T3366" i="3"/>
  <c r="R3366" i="3"/>
  <c r="P3366" i="3"/>
  <c r="BI3365" i="3"/>
  <c r="BH3365" i="3"/>
  <c r="BG3365" i="3"/>
  <c r="BF3365" i="3"/>
  <c r="T3365" i="3"/>
  <c r="R3365" i="3"/>
  <c r="P3365" i="3"/>
  <c r="BI3364" i="3"/>
  <c r="BH3364" i="3"/>
  <c r="BG3364" i="3"/>
  <c r="BF3364" i="3"/>
  <c r="T3364" i="3"/>
  <c r="R3364" i="3"/>
  <c r="P3364" i="3"/>
  <c r="BI3361" i="3"/>
  <c r="BH3361" i="3"/>
  <c r="BG3361" i="3"/>
  <c r="BF3361" i="3"/>
  <c r="T3361" i="3"/>
  <c r="R3361" i="3"/>
  <c r="P3361" i="3"/>
  <c r="BI3360" i="3"/>
  <c r="BH3360" i="3"/>
  <c r="BG3360" i="3"/>
  <c r="BF3360" i="3"/>
  <c r="T3360" i="3"/>
  <c r="R3360" i="3"/>
  <c r="P3360" i="3"/>
  <c r="BI3359" i="3"/>
  <c r="BH3359" i="3"/>
  <c r="BG3359" i="3"/>
  <c r="BF3359" i="3"/>
  <c r="T3359" i="3"/>
  <c r="R3359" i="3"/>
  <c r="P3359" i="3"/>
  <c r="BI3354" i="3"/>
  <c r="BH3354" i="3"/>
  <c r="BG3354" i="3"/>
  <c r="BF3354" i="3"/>
  <c r="T3354" i="3"/>
  <c r="R3354" i="3"/>
  <c r="P3354" i="3"/>
  <c r="BI3351" i="3"/>
  <c r="BH3351" i="3"/>
  <c r="BG3351" i="3"/>
  <c r="BF3351" i="3"/>
  <c r="T3351" i="3"/>
  <c r="R3351" i="3"/>
  <c r="P3351" i="3"/>
  <c r="BI3350" i="3"/>
  <c r="BH3350" i="3"/>
  <c r="BG3350" i="3"/>
  <c r="BF3350" i="3"/>
  <c r="T3350" i="3"/>
  <c r="R3350" i="3"/>
  <c r="P3350" i="3"/>
  <c r="BI3348" i="3"/>
  <c r="BH3348" i="3"/>
  <c r="BG3348" i="3"/>
  <c r="BF3348" i="3"/>
  <c r="T3348" i="3"/>
  <c r="R3348" i="3"/>
  <c r="P3348" i="3"/>
  <c r="BI3347" i="3"/>
  <c r="BH3347" i="3"/>
  <c r="BG3347" i="3"/>
  <c r="BF3347" i="3"/>
  <c r="T3347" i="3"/>
  <c r="R3347" i="3"/>
  <c r="P3347" i="3"/>
  <c r="BI3346" i="3"/>
  <c r="BH3346" i="3"/>
  <c r="BG3346" i="3"/>
  <c r="BF3346" i="3"/>
  <c r="T3346" i="3"/>
  <c r="R3346" i="3"/>
  <c r="P3346" i="3"/>
  <c r="BI3345" i="3"/>
  <c r="BH3345" i="3"/>
  <c r="BG3345" i="3"/>
  <c r="BF3345" i="3"/>
  <c r="T3345" i="3"/>
  <c r="R3345" i="3"/>
  <c r="P3345" i="3"/>
  <c r="BI3344" i="3"/>
  <c r="BH3344" i="3"/>
  <c r="BG3344" i="3"/>
  <c r="BF3344" i="3"/>
  <c r="T3344" i="3"/>
  <c r="R3344" i="3"/>
  <c r="P3344" i="3"/>
  <c r="BI3343" i="3"/>
  <c r="BH3343" i="3"/>
  <c r="BG3343" i="3"/>
  <c r="BF3343" i="3"/>
  <c r="T3343" i="3"/>
  <c r="R3343" i="3"/>
  <c r="P3343" i="3"/>
  <c r="BI3342" i="3"/>
  <c r="BH3342" i="3"/>
  <c r="BG3342" i="3"/>
  <c r="BF3342" i="3"/>
  <c r="T3342" i="3"/>
  <c r="R3342" i="3"/>
  <c r="P3342" i="3"/>
  <c r="BI3339" i="3"/>
  <c r="BH3339" i="3"/>
  <c r="BG3339" i="3"/>
  <c r="BF3339" i="3"/>
  <c r="T3339" i="3"/>
  <c r="R3339" i="3"/>
  <c r="P3339" i="3"/>
  <c r="BI3338" i="3"/>
  <c r="BH3338" i="3"/>
  <c r="BG3338" i="3"/>
  <c r="BF3338" i="3"/>
  <c r="T3338" i="3"/>
  <c r="R3338" i="3"/>
  <c r="P3338" i="3"/>
  <c r="BI3335" i="3"/>
  <c r="BH3335" i="3"/>
  <c r="BG3335" i="3"/>
  <c r="BF3335" i="3"/>
  <c r="T3335" i="3"/>
  <c r="R3335" i="3"/>
  <c r="P3335" i="3"/>
  <c r="BI3334" i="3"/>
  <c r="BH3334" i="3"/>
  <c r="BG3334" i="3"/>
  <c r="BF3334" i="3"/>
  <c r="T3334" i="3"/>
  <c r="R3334" i="3"/>
  <c r="P3334" i="3"/>
  <c r="BI3331" i="3"/>
  <c r="BH3331" i="3"/>
  <c r="BG3331" i="3"/>
  <c r="BF3331" i="3"/>
  <c r="T3331" i="3"/>
  <c r="R3331" i="3"/>
  <c r="P3331" i="3"/>
  <c r="BI3330" i="3"/>
  <c r="BH3330" i="3"/>
  <c r="BG3330" i="3"/>
  <c r="BF3330" i="3"/>
  <c r="T3330" i="3"/>
  <c r="R3330" i="3"/>
  <c r="P3330" i="3"/>
  <c r="BI3327" i="3"/>
  <c r="BH3327" i="3"/>
  <c r="BG3327" i="3"/>
  <c r="BF3327" i="3"/>
  <c r="T3327" i="3"/>
  <c r="R3327" i="3"/>
  <c r="P3327" i="3"/>
  <c r="BI3326" i="3"/>
  <c r="BH3326" i="3"/>
  <c r="BG3326" i="3"/>
  <c r="BF3326" i="3"/>
  <c r="T3326" i="3"/>
  <c r="R3326" i="3"/>
  <c r="P3326" i="3"/>
  <c r="BI3325" i="3"/>
  <c r="BH3325" i="3"/>
  <c r="BG3325" i="3"/>
  <c r="BF3325" i="3"/>
  <c r="T3325" i="3"/>
  <c r="R3325" i="3"/>
  <c r="P3325" i="3"/>
  <c r="BI3322" i="3"/>
  <c r="BH3322" i="3"/>
  <c r="BG3322" i="3"/>
  <c r="BF3322" i="3"/>
  <c r="T3322" i="3"/>
  <c r="R3322" i="3"/>
  <c r="P3322" i="3"/>
  <c r="BI3319" i="3"/>
  <c r="BH3319" i="3"/>
  <c r="BG3319" i="3"/>
  <c r="BF3319" i="3"/>
  <c r="T3319" i="3"/>
  <c r="R3319" i="3"/>
  <c r="P3319" i="3"/>
  <c r="BI3310" i="3"/>
  <c r="BH3310" i="3"/>
  <c r="BG3310" i="3"/>
  <c r="BF3310" i="3"/>
  <c r="T3310" i="3"/>
  <c r="R3310" i="3"/>
  <c r="P3310" i="3"/>
  <c r="BI3305" i="3"/>
  <c r="BH3305" i="3"/>
  <c r="BG3305" i="3"/>
  <c r="BF3305" i="3"/>
  <c r="T3305" i="3"/>
  <c r="R3305" i="3"/>
  <c r="P3305" i="3"/>
  <c r="BI3302" i="3"/>
  <c r="BH3302" i="3"/>
  <c r="BG3302" i="3"/>
  <c r="BF3302" i="3"/>
  <c r="T3302" i="3"/>
  <c r="R3302" i="3"/>
  <c r="P3302" i="3"/>
  <c r="BI3297" i="3"/>
  <c r="BH3297" i="3"/>
  <c r="BG3297" i="3"/>
  <c r="BF3297" i="3"/>
  <c r="T3297" i="3"/>
  <c r="R3297" i="3"/>
  <c r="P3297" i="3"/>
  <c r="BI3294" i="3"/>
  <c r="BH3294" i="3"/>
  <c r="BG3294" i="3"/>
  <c r="BF3294" i="3"/>
  <c r="T3294" i="3"/>
  <c r="R3294" i="3"/>
  <c r="P3294" i="3"/>
  <c r="BI3289" i="3"/>
  <c r="BH3289" i="3"/>
  <c r="BG3289" i="3"/>
  <c r="BF3289" i="3"/>
  <c r="T3289" i="3"/>
  <c r="R3289" i="3"/>
  <c r="P3289" i="3"/>
  <c r="BI3286" i="3"/>
  <c r="BH3286" i="3"/>
  <c r="BG3286" i="3"/>
  <c r="BF3286" i="3"/>
  <c r="T3286" i="3"/>
  <c r="R3286" i="3"/>
  <c r="P3286" i="3"/>
  <c r="BI3282" i="3"/>
  <c r="BH3282" i="3"/>
  <c r="BG3282" i="3"/>
  <c r="BF3282" i="3"/>
  <c r="T3282" i="3"/>
  <c r="R3282" i="3"/>
  <c r="P3282" i="3"/>
  <c r="BI3272" i="3"/>
  <c r="BH3272" i="3"/>
  <c r="BG3272" i="3"/>
  <c r="BF3272" i="3"/>
  <c r="T3272" i="3"/>
  <c r="R3272" i="3"/>
  <c r="P3272" i="3"/>
  <c r="BI3267" i="3"/>
  <c r="BH3267" i="3"/>
  <c r="BG3267" i="3"/>
  <c r="BF3267" i="3"/>
  <c r="T3267" i="3"/>
  <c r="R3267" i="3"/>
  <c r="P3267" i="3"/>
  <c r="BI3263" i="3"/>
  <c r="BH3263" i="3"/>
  <c r="BG3263" i="3"/>
  <c r="BF3263" i="3"/>
  <c r="T3263" i="3"/>
  <c r="R3263" i="3"/>
  <c r="P3263" i="3"/>
  <c r="BI3260" i="3"/>
  <c r="BH3260" i="3"/>
  <c r="BG3260" i="3"/>
  <c r="BF3260" i="3"/>
  <c r="T3260" i="3"/>
  <c r="R3260" i="3"/>
  <c r="P3260" i="3"/>
  <c r="BI3257" i="3"/>
  <c r="BH3257" i="3"/>
  <c r="BG3257" i="3"/>
  <c r="BF3257" i="3"/>
  <c r="T3257" i="3"/>
  <c r="R3257" i="3"/>
  <c r="P3257" i="3"/>
  <c r="BI3252" i="3"/>
  <c r="BH3252" i="3"/>
  <c r="BG3252" i="3"/>
  <c r="BF3252" i="3"/>
  <c r="T3252" i="3"/>
  <c r="R3252" i="3"/>
  <c r="P3252" i="3"/>
  <c r="BI3248" i="3"/>
  <c r="BH3248" i="3"/>
  <c r="BG3248" i="3"/>
  <c r="BF3248" i="3"/>
  <c r="T3248" i="3"/>
  <c r="R3248" i="3"/>
  <c r="P3248" i="3"/>
  <c r="BI3227" i="3"/>
  <c r="BH3227" i="3"/>
  <c r="BG3227" i="3"/>
  <c r="BF3227" i="3"/>
  <c r="T3227" i="3"/>
  <c r="R3227" i="3"/>
  <c r="P3227" i="3"/>
  <c r="BI3222" i="3"/>
  <c r="BH3222" i="3"/>
  <c r="BG3222" i="3"/>
  <c r="BF3222" i="3"/>
  <c r="T3222" i="3"/>
  <c r="R3222" i="3"/>
  <c r="P3222" i="3"/>
  <c r="BI3214" i="3"/>
  <c r="BH3214" i="3"/>
  <c r="BG3214" i="3"/>
  <c r="BF3214" i="3"/>
  <c r="T3214" i="3"/>
  <c r="R3214" i="3"/>
  <c r="P3214" i="3"/>
  <c r="BI3210" i="3"/>
  <c r="BH3210" i="3"/>
  <c r="BG3210" i="3"/>
  <c r="BF3210" i="3"/>
  <c r="T3210" i="3"/>
  <c r="R3210" i="3"/>
  <c r="P3210" i="3"/>
  <c r="BI3207" i="3"/>
  <c r="BH3207" i="3"/>
  <c r="BG3207" i="3"/>
  <c r="BF3207" i="3"/>
  <c r="T3207" i="3"/>
  <c r="R3207" i="3"/>
  <c r="P3207" i="3"/>
  <c r="BI3206" i="3"/>
  <c r="BH3206" i="3"/>
  <c r="BG3206" i="3"/>
  <c r="BF3206" i="3"/>
  <c r="T3206" i="3"/>
  <c r="R3206" i="3"/>
  <c r="P3206" i="3"/>
  <c r="BI3205" i="3"/>
  <c r="BH3205" i="3"/>
  <c r="BG3205" i="3"/>
  <c r="BF3205" i="3"/>
  <c r="T3205" i="3"/>
  <c r="R3205" i="3"/>
  <c r="P3205" i="3"/>
  <c r="BI3204" i="3"/>
  <c r="BH3204" i="3"/>
  <c r="BG3204" i="3"/>
  <c r="BF3204" i="3"/>
  <c r="T3204" i="3"/>
  <c r="R3204" i="3"/>
  <c r="P3204" i="3"/>
  <c r="BI3203" i="3"/>
  <c r="BH3203" i="3"/>
  <c r="BG3203" i="3"/>
  <c r="BF3203" i="3"/>
  <c r="T3203" i="3"/>
  <c r="R3203" i="3"/>
  <c r="P3203" i="3"/>
  <c r="BI3202" i="3"/>
  <c r="BH3202" i="3"/>
  <c r="BG3202" i="3"/>
  <c r="BF3202" i="3"/>
  <c r="T3202" i="3"/>
  <c r="R3202" i="3"/>
  <c r="P3202" i="3"/>
  <c r="BI3201" i="3"/>
  <c r="BH3201" i="3"/>
  <c r="BG3201" i="3"/>
  <c r="BF3201" i="3"/>
  <c r="T3201" i="3"/>
  <c r="R3201" i="3"/>
  <c r="P3201" i="3"/>
  <c r="BI3200" i="3"/>
  <c r="BH3200" i="3"/>
  <c r="BG3200" i="3"/>
  <c r="BF3200" i="3"/>
  <c r="T3200" i="3"/>
  <c r="R3200" i="3"/>
  <c r="P3200" i="3"/>
  <c r="BI3199" i="3"/>
  <c r="BH3199" i="3"/>
  <c r="BG3199" i="3"/>
  <c r="BF3199" i="3"/>
  <c r="T3199" i="3"/>
  <c r="R3199" i="3"/>
  <c r="P3199" i="3"/>
  <c r="BI3197" i="3"/>
  <c r="BH3197" i="3"/>
  <c r="BG3197" i="3"/>
  <c r="BF3197" i="3"/>
  <c r="T3197" i="3"/>
  <c r="R3197" i="3"/>
  <c r="P3197" i="3"/>
  <c r="BI3193" i="3"/>
  <c r="BH3193" i="3"/>
  <c r="BG3193" i="3"/>
  <c r="BF3193" i="3"/>
  <c r="T3193" i="3"/>
  <c r="R3193" i="3"/>
  <c r="P3193" i="3"/>
  <c r="BI3185" i="3"/>
  <c r="BH3185" i="3"/>
  <c r="BG3185" i="3"/>
  <c r="BF3185" i="3"/>
  <c r="T3185" i="3"/>
  <c r="R3185" i="3"/>
  <c r="P3185" i="3"/>
  <c r="BI3184" i="3"/>
  <c r="BH3184" i="3"/>
  <c r="BG3184" i="3"/>
  <c r="BF3184" i="3"/>
  <c r="T3184" i="3"/>
  <c r="R3184" i="3"/>
  <c r="P3184" i="3"/>
  <c r="BI3183" i="3"/>
  <c r="BH3183" i="3"/>
  <c r="BG3183" i="3"/>
  <c r="BF3183" i="3"/>
  <c r="T3183" i="3"/>
  <c r="R3183" i="3"/>
  <c r="P3183" i="3"/>
  <c r="BI3180" i="3"/>
  <c r="BH3180" i="3"/>
  <c r="BG3180" i="3"/>
  <c r="BF3180" i="3"/>
  <c r="T3180" i="3"/>
  <c r="R3180" i="3"/>
  <c r="P3180" i="3"/>
  <c r="BI3178" i="3"/>
  <c r="BH3178" i="3"/>
  <c r="BG3178" i="3"/>
  <c r="BF3178" i="3"/>
  <c r="T3178" i="3"/>
  <c r="R3178" i="3"/>
  <c r="P3178" i="3"/>
  <c r="BI3175" i="3"/>
  <c r="BH3175" i="3"/>
  <c r="BG3175" i="3"/>
  <c r="BF3175" i="3"/>
  <c r="T3175" i="3"/>
  <c r="R3175" i="3"/>
  <c r="P3175" i="3"/>
  <c r="BI3173" i="3"/>
  <c r="BH3173" i="3"/>
  <c r="BG3173" i="3"/>
  <c r="BF3173" i="3"/>
  <c r="T3173" i="3"/>
  <c r="R3173" i="3"/>
  <c r="P3173" i="3"/>
  <c r="BI3170" i="3"/>
  <c r="BH3170" i="3"/>
  <c r="BG3170" i="3"/>
  <c r="BF3170" i="3"/>
  <c r="T3170" i="3"/>
  <c r="R3170" i="3"/>
  <c r="P3170" i="3"/>
  <c r="BI3160" i="3"/>
  <c r="BH3160" i="3"/>
  <c r="BG3160" i="3"/>
  <c r="BF3160" i="3"/>
  <c r="T3160" i="3"/>
  <c r="R3160" i="3"/>
  <c r="P3160" i="3"/>
  <c r="BI3157" i="3"/>
  <c r="BH3157" i="3"/>
  <c r="BG3157" i="3"/>
  <c r="BF3157" i="3"/>
  <c r="T3157" i="3"/>
  <c r="R3157" i="3"/>
  <c r="P3157" i="3"/>
  <c r="BI3155" i="3"/>
  <c r="BH3155" i="3"/>
  <c r="BG3155" i="3"/>
  <c r="BF3155" i="3"/>
  <c r="T3155" i="3"/>
  <c r="R3155" i="3"/>
  <c r="P3155" i="3"/>
  <c r="BI3152" i="3"/>
  <c r="BH3152" i="3"/>
  <c r="BG3152" i="3"/>
  <c r="BF3152" i="3"/>
  <c r="T3152" i="3"/>
  <c r="R3152" i="3"/>
  <c r="P3152" i="3"/>
  <c r="BI3140" i="3"/>
  <c r="BH3140" i="3"/>
  <c r="BG3140" i="3"/>
  <c r="BF3140" i="3"/>
  <c r="T3140" i="3"/>
  <c r="R3140" i="3"/>
  <c r="P3140" i="3"/>
  <c r="BI3137" i="3"/>
  <c r="BH3137" i="3"/>
  <c r="BG3137" i="3"/>
  <c r="BF3137" i="3"/>
  <c r="T3137" i="3"/>
  <c r="R3137" i="3"/>
  <c r="P3137" i="3"/>
  <c r="BI3133" i="3"/>
  <c r="BH3133" i="3"/>
  <c r="BG3133" i="3"/>
  <c r="BF3133" i="3"/>
  <c r="T3133" i="3"/>
  <c r="R3133" i="3"/>
  <c r="P3133" i="3"/>
  <c r="BI3130" i="3"/>
  <c r="BH3130" i="3"/>
  <c r="BG3130" i="3"/>
  <c r="BF3130" i="3"/>
  <c r="T3130" i="3"/>
  <c r="R3130" i="3"/>
  <c r="P3130" i="3"/>
  <c r="BI3126" i="3"/>
  <c r="BH3126" i="3"/>
  <c r="BG3126" i="3"/>
  <c r="BF3126" i="3"/>
  <c r="T3126" i="3"/>
  <c r="R3126" i="3"/>
  <c r="P3126" i="3"/>
  <c r="BI3123" i="3"/>
  <c r="BH3123" i="3"/>
  <c r="BG3123" i="3"/>
  <c r="BF3123" i="3"/>
  <c r="T3123" i="3"/>
  <c r="R3123" i="3"/>
  <c r="P3123" i="3"/>
  <c r="BI3111" i="3"/>
  <c r="BH3111" i="3"/>
  <c r="BG3111" i="3"/>
  <c r="BF3111" i="3"/>
  <c r="T3111" i="3"/>
  <c r="R3111" i="3"/>
  <c r="P3111" i="3"/>
  <c r="BI3108" i="3"/>
  <c r="BH3108" i="3"/>
  <c r="BG3108" i="3"/>
  <c r="BF3108" i="3"/>
  <c r="T3108" i="3"/>
  <c r="R3108" i="3"/>
  <c r="P3108" i="3"/>
  <c r="BI3104" i="3"/>
  <c r="BH3104" i="3"/>
  <c r="BG3104" i="3"/>
  <c r="BF3104" i="3"/>
  <c r="T3104" i="3"/>
  <c r="R3104" i="3"/>
  <c r="P3104" i="3"/>
  <c r="BI3100" i="3"/>
  <c r="BH3100" i="3"/>
  <c r="BG3100" i="3"/>
  <c r="BF3100" i="3"/>
  <c r="T3100" i="3"/>
  <c r="R3100" i="3"/>
  <c r="P3100" i="3"/>
  <c r="BI3097" i="3"/>
  <c r="BH3097" i="3"/>
  <c r="BG3097" i="3"/>
  <c r="BF3097" i="3"/>
  <c r="T3097" i="3"/>
  <c r="R3097" i="3"/>
  <c r="P3097" i="3"/>
  <c r="BI3084" i="3"/>
  <c r="BH3084" i="3"/>
  <c r="BG3084" i="3"/>
  <c r="BF3084" i="3"/>
  <c r="T3084" i="3"/>
  <c r="R3084" i="3"/>
  <c r="P3084" i="3"/>
  <c r="BI3083" i="3"/>
  <c r="BH3083" i="3"/>
  <c r="BG3083" i="3"/>
  <c r="BF3083" i="3"/>
  <c r="T3083" i="3"/>
  <c r="R3083" i="3"/>
  <c r="P3083" i="3"/>
  <c r="BI3080" i="3"/>
  <c r="BH3080" i="3"/>
  <c r="BG3080" i="3"/>
  <c r="BF3080" i="3"/>
  <c r="T3080" i="3"/>
  <c r="R3080" i="3"/>
  <c r="P3080" i="3"/>
  <c r="BI3079" i="3"/>
  <c r="BH3079" i="3"/>
  <c r="BG3079" i="3"/>
  <c r="BF3079" i="3"/>
  <c r="T3079" i="3"/>
  <c r="R3079" i="3"/>
  <c r="P3079" i="3"/>
  <c r="BI3078" i="3"/>
  <c r="BH3078" i="3"/>
  <c r="BG3078" i="3"/>
  <c r="BF3078" i="3"/>
  <c r="T3078" i="3"/>
  <c r="R3078" i="3"/>
  <c r="P3078" i="3"/>
  <c r="BI3077" i="3"/>
  <c r="BH3077" i="3"/>
  <c r="BG3077" i="3"/>
  <c r="BF3077" i="3"/>
  <c r="T3077" i="3"/>
  <c r="R3077" i="3"/>
  <c r="P3077" i="3"/>
  <c r="BI3076" i="3"/>
  <c r="BH3076" i="3"/>
  <c r="BG3076" i="3"/>
  <c r="BF3076" i="3"/>
  <c r="T3076" i="3"/>
  <c r="R3076" i="3"/>
  <c r="P3076" i="3"/>
  <c r="BI3075" i="3"/>
  <c r="BH3075" i="3"/>
  <c r="BG3075" i="3"/>
  <c r="BF3075" i="3"/>
  <c r="T3075" i="3"/>
  <c r="R3075" i="3"/>
  <c r="P3075" i="3"/>
  <c r="BI3074" i="3"/>
  <c r="BH3074" i="3"/>
  <c r="BG3074" i="3"/>
  <c r="BF3074" i="3"/>
  <c r="T3074" i="3"/>
  <c r="R3074" i="3"/>
  <c r="P3074" i="3"/>
  <c r="BI3064" i="3"/>
  <c r="BH3064" i="3"/>
  <c r="BG3064" i="3"/>
  <c r="BF3064" i="3"/>
  <c r="T3064" i="3"/>
  <c r="R3064" i="3"/>
  <c r="P3064" i="3"/>
  <c r="BI3063" i="3"/>
  <c r="BH3063" i="3"/>
  <c r="BG3063" i="3"/>
  <c r="BF3063" i="3"/>
  <c r="T3063" i="3"/>
  <c r="R3063" i="3"/>
  <c r="P3063" i="3"/>
  <c r="BI3058" i="3"/>
  <c r="BH3058" i="3"/>
  <c r="BG3058" i="3"/>
  <c r="BF3058" i="3"/>
  <c r="T3058" i="3"/>
  <c r="R3058" i="3"/>
  <c r="P3058" i="3"/>
  <c r="BI3057" i="3"/>
  <c r="BH3057" i="3"/>
  <c r="BG3057" i="3"/>
  <c r="BF3057" i="3"/>
  <c r="T3057" i="3"/>
  <c r="R3057" i="3"/>
  <c r="P3057" i="3"/>
  <c r="BI3053" i="3"/>
  <c r="BH3053" i="3"/>
  <c r="BG3053" i="3"/>
  <c r="BF3053" i="3"/>
  <c r="T3053" i="3"/>
  <c r="R3053" i="3"/>
  <c r="P3053" i="3"/>
  <c r="BI3050" i="3"/>
  <c r="BH3050" i="3"/>
  <c r="BG3050" i="3"/>
  <c r="BF3050" i="3"/>
  <c r="T3050" i="3"/>
  <c r="R3050" i="3"/>
  <c r="P3050" i="3"/>
  <c r="BI3043" i="3"/>
  <c r="BH3043" i="3"/>
  <c r="BG3043" i="3"/>
  <c r="BF3043" i="3"/>
  <c r="T3043" i="3"/>
  <c r="R3043" i="3"/>
  <c r="P3043" i="3"/>
  <c r="BI3035" i="3"/>
  <c r="BH3035" i="3"/>
  <c r="BG3035" i="3"/>
  <c r="BF3035" i="3"/>
  <c r="T3035" i="3"/>
  <c r="R3035" i="3"/>
  <c r="P3035" i="3"/>
  <c r="BI3031" i="3"/>
  <c r="BH3031" i="3"/>
  <c r="BG3031" i="3"/>
  <c r="BF3031" i="3"/>
  <c r="T3031" i="3"/>
  <c r="R3031" i="3"/>
  <c r="P3031" i="3"/>
  <c r="BI3028" i="3"/>
  <c r="BH3028" i="3"/>
  <c r="BG3028" i="3"/>
  <c r="BF3028" i="3"/>
  <c r="T3028" i="3"/>
  <c r="R3028" i="3"/>
  <c r="P3028" i="3"/>
  <c r="BI3020" i="3"/>
  <c r="BH3020" i="3"/>
  <c r="BG3020" i="3"/>
  <c r="BF3020" i="3"/>
  <c r="T3020" i="3"/>
  <c r="R3020" i="3"/>
  <c r="P3020" i="3"/>
  <c r="BI3019" i="3"/>
  <c r="BH3019" i="3"/>
  <c r="BG3019" i="3"/>
  <c r="BF3019" i="3"/>
  <c r="T3019" i="3"/>
  <c r="R3019" i="3"/>
  <c r="P3019" i="3"/>
  <c r="BI3012" i="3"/>
  <c r="BH3012" i="3"/>
  <c r="BG3012" i="3"/>
  <c r="BF3012" i="3"/>
  <c r="T3012" i="3"/>
  <c r="R3012" i="3"/>
  <c r="P3012" i="3"/>
  <c r="BI3007" i="3"/>
  <c r="BH3007" i="3"/>
  <c r="BG3007" i="3"/>
  <c r="BF3007" i="3"/>
  <c r="T3007" i="3"/>
  <c r="R3007" i="3"/>
  <c r="P3007" i="3"/>
  <c r="BI2997" i="3"/>
  <c r="BH2997" i="3"/>
  <c r="BG2997" i="3"/>
  <c r="BF2997" i="3"/>
  <c r="T2997" i="3"/>
  <c r="R2997" i="3"/>
  <c r="P2997" i="3"/>
  <c r="BI2994" i="3"/>
  <c r="BH2994" i="3"/>
  <c r="BG2994" i="3"/>
  <c r="BF2994" i="3"/>
  <c r="T2994" i="3"/>
  <c r="R2994" i="3"/>
  <c r="P2994" i="3"/>
  <c r="BI2987" i="3"/>
  <c r="BH2987" i="3"/>
  <c r="BG2987" i="3"/>
  <c r="BF2987" i="3"/>
  <c r="T2987" i="3"/>
  <c r="R2987" i="3"/>
  <c r="P2987" i="3"/>
  <c r="BI2958" i="3"/>
  <c r="BH2958" i="3"/>
  <c r="BG2958" i="3"/>
  <c r="BF2958" i="3"/>
  <c r="T2958" i="3"/>
  <c r="R2958" i="3"/>
  <c r="P2958" i="3"/>
  <c r="BI2945" i="3"/>
  <c r="BH2945" i="3"/>
  <c r="BG2945" i="3"/>
  <c r="BF2945" i="3"/>
  <c r="T2945" i="3"/>
  <c r="R2945" i="3"/>
  <c r="P2945" i="3"/>
  <c r="BI2935" i="3"/>
  <c r="BH2935" i="3"/>
  <c r="BG2935" i="3"/>
  <c r="BF2935" i="3"/>
  <c r="T2935" i="3"/>
  <c r="R2935" i="3"/>
  <c r="P2935" i="3"/>
  <c r="BI2927" i="3"/>
  <c r="BH2927" i="3"/>
  <c r="BG2927" i="3"/>
  <c r="BF2927" i="3"/>
  <c r="T2927" i="3"/>
  <c r="R2927" i="3"/>
  <c r="P2927" i="3"/>
  <c r="BI2920" i="3"/>
  <c r="BH2920" i="3"/>
  <c r="BG2920" i="3"/>
  <c r="BF2920" i="3"/>
  <c r="T2920" i="3"/>
  <c r="R2920" i="3"/>
  <c r="P2920" i="3"/>
  <c r="BI2913" i="3"/>
  <c r="BH2913" i="3"/>
  <c r="BG2913" i="3"/>
  <c r="BF2913" i="3"/>
  <c r="T2913" i="3"/>
  <c r="R2913" i="3"/>
  <c r="P2913" i="3"/>
  <c r="BI2903" i="3"/>
  <c r="BH2903" i="3"/>
  <c r="BG2903" i="3"/>
  <c r="BF2903" i="3"/>
  <c r="T2903" i="3"/>
  <c r="R2903" i="3"/>
  <c r="P2903" i="3"/>
  <c r="BI2899" i="3"/>
  <c r="BH2899" i="3"/>
  <c r="BG2899" i="3"/>
  <c r="BF2899" i="3"/>
  <c r="T2899" i="3"/>
  <c r="R2899" i="3"/>
  <c r="P2899" i="3"/>
  <c r="BI2894" i="3"/>
  <c r="BH2894" i="3"/>
  <c r="BG2894" i="3"/>
  <c r="BF2894" i="3"/>
  <c r="T2894" i="3"/>
  <c r="R2894" i="3"/>
  <c r="P2894" i="3"/>
  <c r="BI2888" i="3"/>
  <c r="BH2888" i="3"/>
  <c r="BG2888" i="3"/>
  <c r="BF2888" i="3"/>
  <c r="T2888" i="3"/>
  <c r="R2888" i="3"/>
  <c r="P2888" i="3"/>
  <c r="BI2886" i="3"/>
  <c r="BH2886" i="3"/>
  <c r="BG2886" i="3"/>
  <c r="BF2886" i="3"/>
  <c r="T2886" i="3"/>
  <c r="R2886" i="3"/>
  <c r="P2886" i="3"/>
  <c r="BI2885" i="3"/>
  <c r="BH2885" i="3"/>
  <c r="BG2885" i="3"/>
  <c r="BF2885" i="3"/>
  <c r="T2885" i="3"/>
  <c r="R2885" i="3"/>
  <c r="P2885" i="3"/>
  <c r="BI2881" i="3"/>
  <c r="BH2881" i="3"/>
  <c r="BG2881" i="3"/>
  <c r="BF2881" i="3"/>
  <c r="T2881" i="3"/>
  <c r="R2881" i="3"/>
  <c r="P2881" i="3"/>
  <c r="BI2878" i="3"/>
  <c r="BH2878" i="3"/>
  <c r="BG2878" i="3"/>
  <c r="BF2878" i="3"/>
  <c r="T2878" i="3"/>
  <c r="R2878" i="3"/>
  <c r="P2878" i="3"/>
  <c r="BI2867" i="3"/>
  <c r="BH2867" i="3"/>
  <c r="BG2867" i="3"/>
  <c r="BF2867" i="3"/>
  <c r="T2867" i="3"/>
  <c r="R2867" i="3"/>
  <c r="P2867" i="3"/>
  <c r="BI2864" i="3"/>
  <c r="BH2864" i="3"/>
  <c r="BG2864" i="3"/>
  <c r="BF2864" i="3"/>
  <c r="T2864" i="3"/>
  <c r="R2864" i="3"/>
  <c r="P2864" i="3"/>
  <c r="BI2853" i="3"/>
  <c r="BH2853" i="3"/>
  <c r="BG2853" i="3"/>
  <c r="BF2853" i="3"/>
  <c r="T2853" i="3"/>
  <c r="R2853" i="3"/>
  <c r="P2853" i="3"/>
  <c r="BI2849" i="3"/>
  <c r="BH2849" i="3"/>
  <c r="BG2849" i="3"/>
  <c r="BF2849" i="3"/>
  <c r="T2849" i="3"/>
  <c r="R2849" i="3"/>
  <c r="P2849" i="3"/>
  <c r="BI2845" i="3"/>
  <c r="BH2845" i="3"/>
  <c r="BG2845" i="3"/>
  <c r="BF2845" i="3"/>
  <c r="T2845" i="3"/>
  <c r="R2845" i="3"/>
  <c r="P2845" i="3"/>
  <c r="BI2832" i="3"/>
  <c r="BH2832" i="3"/>
  <c r="BG2832" i="3"/>
  <c r="BF2832" i="3"/>
  <c r="T2832" i="3"/>
  <c r="R2832" i="3"/>
  <c r="P2832" i="3"/>
  <c r="BI2828" i="3"/>
  <c r="BH2828" i="3"/>
  <c r="BG2828" i="3"/>
  <c r="BF2828" i="3"/>
  <c r="T2828" i="3"/>
  <c r="R2828" i="3"/>
  <c r="P2828" i="3"/>
  <c r="BI2812" i="3"/>
  <c r="BH2812" i="3"/>
  <c r="BG2812" i="3"/>
  <c r="BF2812" i="3"/>
  <c r="T2812" i="3"/>
  <c r="R2812" i="3"/>
  <c r="P2812" i="3"/>
  <c r="BI2807" i="3"/>
  <c r="BH2807" i="3"/>
  <c r="BG2807" i="3"/>
  <c r="BF2807" i="3"/>
  <c r="T2807" i="3"/>
  <c r="R2807" i="3"/>
  <c r="P2807" i="3"/>
  <c r="BI2801" i="3"/>
  <c r="BH2801" i="3"/>
  <c r="BG2801" i="3"/>
  <c r="BF2801" i="3"/>
  <c r="T2801" i="3"/>
  <c r="R2801" i="3"/>
  <c r="P2801" i="3"/>
  <c r="BI2793" i="3"/>
  <c r="BH2793" i="3"/>
  <c r="BG2793" i="3"/>
  <c r="BF2793" i="3"/>
  <c r="T2793" i="3"/>
  <c r="R2793" i="3"/>
  <c r="P2793" i="3"/>
  <c r="BI2790" i="3"/>
  <c r="BH2790" i="3"/>
  <c r="BG2790" i="3"/>
  <c r="BF2790" i="3"/>
  <c r="T2790" i="3"/>
  <c r="R2790" i="3"/>
  <c r="P2790" i="3"/>
  <c r="BI2786" i="3"/>
  <c r="BH2786" i="3"/>
  <c r="BG2786" i="3"/>
  <c r="BF2786" i="3"/>
  <c r="T2786" i="3"/>
  <c r="R2786" i="3"/>
  <c r="P2786" i="3"/>
  <c r="BI2780" i="3"/>
  <c r="BH2780" i="3"/>
  <c r="BG2780" i="3"/>
  <c r="BF2780" i="3"/>
  <c r="T2780" i="3"/>
  <c r="R2780" i="3"/>
  <c r="P2780" i="3"/>
  <c r="BI2776" i="3"/>
  <c r="BH2776" i="3"/>
  <c r="BG2776" i="3"/>
  <c r="BF2776" i="3"/>
  <c r="T2776" i="3"/>
  <c r="R2776" i="3"/>
  <c r="P2776" i="3"/>
  <c r="BI2773" i="3"/>
  <c r="BH2773" i="3"/>
  <c r="BG2773" i="3"/>
  <c r="BF2773" i="3"/>
  <c r="T2773" i="3"/>
  <c r="R2773" i="3"/>
  <c r="P2773" i="3"/>
  <c r="BI2769" i="3"/>
  <c r="BH2769" i="3"/>
  <c r="BG2769" i="3"/>
  <c r="BF2769" i="3"/>
  <c r="T2769" i="3"/>
  <c r="R2769" i="3"/>
  <c r="P2769" i="3"/>
  <c r="BI2763" i="3"/>
  <c r="BH2763" i="3"/>
  <c r="BG2763" i="3"/>
  <c r="BF2763" i="3"/>
  <c r="T2763" i="3"/>
  <c r="R2763" i="3"/>
  <c r="P2763" i="3"/>
  <c r="BI2759" i="3"/>
  <c r="BH2759" i="3"/>
  <c r="BG2759" i="3"/>
  <c r="BF2759" i="3"/>
  <c r="T2759" i="3"/>
  <c r="R2759" i="3"/>
  <c r="P2759" i="3"/>
  <c r="BI2756" i="3"/>
  <c r="BH2756" i="3"/>
  <c r="BG2756" i="3"/>
  <c r="BF2756" i="3"/>
  <c r="T2756" i="3"/>
  <c r="R2756" i="3"/>
  <c r="P2756" i="3"/>
  <c r="BI2753" i="3"/>
  <c r="BH2753" i="3"/>
  <c r="BG2753" i="3"/>
  <c r="BF2753" i="3"/>
  <c r="T2753" i="3"/>
  <c r="R2753" i="3"/>
  <c r="P2753" i="3"/>
  <c r="BI2750" i="3"/>
  <c r="BH2750" i="3"/>
  <c r="BG2750" i="3"/>
  <c r="BF2750" i="3"/>
  <c r="T2750" i="3"/>
  <c r="R2750" i="3"/>
  <c r="P2750" i="3"/>
  <c r="BI2724" i="3"/>
  <c r="BH2724" i="3"/>
  <c r="BG2724" i="3"/>
  <c r="BF2724" i="3"/>
  <c r="T2724" i="3"/>
  <c r="R2724" i="3"/>
  <c r="P2724" i="3"/>
  <c r="BI2720" i="3"/>
  <c r="BH2720" i="3"/>
  <c r="BG2720" i="3"/>
  <c r="BF2720" i="3"/>
  <c r="T2720" i="3"/>
  <c r="R2720" i="3"/>
  <c r="P2720" i="3"/>
  <c r="BI2696" i="3"/>
  <c r="BH2696" i="3"/>
  <c r="BG2696" i="3"/>
  <c r="BF2696" i="3"/>
  <c r="T2696" i="3"/>
  <c r="R2696" i="3"/>
  <c r="P2696" i="3"/>
  <c r="BI2692" i="3"/>
  <c r="BH2692" i="3"/>
  <c r="BG2692" i="3"/>
  <c r="BF2692" i="3"/>
  <c r="T2692" i="3"/>
  <c r="R2692" i="3"/>
  <c r="P2692" i="3"/>
  <c r="BI2686" i="3"/>
  <c r="BH2686" i="3"/>
  <c r="BG2686" i="3"/>
  <c r="BF2686" i="3"/>
  <c r="T2686" i="3"/>
  <c r="R2686" i="3"/>
  <c r="P2686" i="3"/>
  <c r="BI2684" i="3"/>
  <c r="BH2684" i="3"/>
  <c r="BG2684" i="3"/>
  <c r="BF2684" i="3"/>
  <c r="T2684" i="3"/>
  <c r="R2684" i="3"/>
  <c r="P2684" i="3"/>
  <c r="BI2680" i="3"/>
  <c r="BH2680" i="3"/>
  <c r="BG2680" i="3"/>
  <c r="BF2680" i="3"/>
  <c r="T2680" i="3"/>
  <c r="R2680" i="3"/>
  <c r="P2680" i="3"/>
  <c r="BI2666" i="3"/>
  <c r="BH2666" i="3"/>
  <c r="BG2666" i="3"/>
  <c r="BF2666" i="3"/>
  <c r="T2666" i="3"/>
  <c r="R2666" i="3"/>
  <c r="P2666" i="3"/>
  <c r="BI2663" i="3"/>
  <c r="BH2663" i="3"/>
  <c r="BG2663" i="3"/>
  <c r="BF2663" i="3"/>
  <c r="T2663" i="3"/>
  <c r="R2663" i="3"/>
  <c r="P2663" i="3"/>
  <c r="BI2655" i="3"/>
  <c r="BH2655" i="3"/>
  <c r="BG2655" i="3"/>
  <c r="BF2655" i="3"/>
  <c r="T2655" i="3"/>
  <c r="R2655" i="3"/>
  <c r="P2655" i="3"/>
  <c r="BI2651" i="3"/>
  <c r="BH2651" i="3"/>
  <c r="BG2651" i="3"/>
  <c r="BF2651" i="3"/>
  <c r="T2651" i="3"/>
  <c r="R2651" i="3"/>
  <c r="P2651" i="3"/>
  <c r="BI2649" i="3"/>
  <c r="BH2649" i="3"/>
  <c r="BG2649" i="3"/>
  <c r="BF2649" i="3"/>
  <c r="T2649" i="3"/>
  <c r="R2649" i="3"/>
  <c r="P2649" i="3"/>
  <c r="BI2644" i="3"/>
  <c r="BH2644" i="3"/>
  <c r="BG2644" i="3"/>
  <c r="BF2644" i="3"/>
  <c r="T2644" i="3"/>
  <c r="R2644" i="3"/>
  <c r="P2644" i="3"/>
  <c r="BI2642" i="3"/>
  <c r="BH2642" i="3"/>
  <c r="BG2642" i="3"/>
  <c r="BF2642" i="3"/>
  <c r="T2642" i="3"/>
  <c r="R2642" i="3"/>
  <c r="P2642" i="3"/>
  <c r="BI2639" i="3"/>
  <c r="BH2639" i="3"/>
  <c r="BG2639" i="3"/>
  <c r="BF2639" i="3"/>
  <c r="T2639" i="3"/>
  <c r="R2639" i="3"/>
  <c r="P2639" i="3"/>
  <c r="BI2633" i="3"/>
  <c r="BH2633" i="3"/>
  <c r="BG2633" i="3"/>
  <c r="BF2633" i="3"/>
  <c r="T2633" i="3"/>
  <c r="R2633" i="3"/>
  <c r="P2633" i="3"/>
  <c r="BI2628" i="3"/>
  <c r="BH2628" i="3"/>
  <c r="BG2628" i="3"/>
  <c r="BF2628" i="3"/>
  <c r="T2628" i="3"/>
  <c r="R2628" i="3"/>
  <c r="P2628" i="3"/>
  <c r="BI2621" i="3"/>
  <c r="BH2621" i="3"/>
  <c r="BG2621" i="3"/>
  <c r="BF2621" i="3"/>
  <c r="T2621" i="3"/>
  <c r="R2621" i="3"/>
  <c r="P2621" i="3"/>
  <c r="BI2614" i="3"/>
  <c r="BH2614" i="3"/>
  <c r="BG2614" i="3"/>
  <c r="BF2614" i="3"/>
  <c r="T2614" i="3"/>
  <c r="R2614" i="3"/>
  <c r="P2614" i="3"/>
  <c r="BI2609" i="3"/>
  <c r="BH2609" i="3"/>
  <c r="BG2609" i="3"/>
  <c r="BF2609" i="3"/>
  <c r="T2609" i="3"/>
  <c r="R2609" i="3"/>
  <c r="P2609" i="3"/>
  <c r="BI2608" i="3"/>
  <c r="BH2608" i="3"/>
  <c r="BG2608" i="3"/>
  <c r="BF2608" i="3"/>
  <c r="T2608" i="3"/>
  <c r="R2608" i="3"/>
  <c r="P2608" i="3"/>
  <c r="BI2607" i="3"/>
  <c r="BH2607" i="3"/>
  <c r="BG2607" i="3"/>
  <c r="BF2607" i="3"/>
  <c r="T2607" i="3"/>
  <c r="R2607" i="3"/>
  <c r="P2607" i="3"/>
  <c r="BI2601" i="3"/>
  <c r="BH2601" i="3"/>
  <c r="BG2601" i="3"/>
  <c r="BF2601" i="3"/>
  <c r="T2601" i="3"/>
  <c r="R2601" i="3"/>
  <c r="P2601" i="3"/>
  <c r="BI2595" i="3"/>
  <c r="BH2595" i="3"/>
  <c r="BG2595" i="3"/>
  <c r="BF2595" i="3"/>
  <c r="T2595" i="3"/>
  <c r="R2595" i="3"/>
  <c r="P2595" i="3"/>
  <c r="BI2589" i="3"/>
  <c r="BH2589" i="3"/>
  <c r="BG2589" i="3"/>
  <c r="BF2589" i="3"/>
  <c r="T2589" i="3"/>
  <c r="R2589" i="3"/>
  <c r="P2589" i="3"/>
  <c r="BI2583" i="3"/>
  <c r="BH2583" i="3"/>
  <c r="BG2583" i="3"/>
  <c r="BF2583" i="3"/>
  <c r="T2583" i="3"/>
  <c r="R2583" i="3"/>
  <c r="P2583" i="3"/>
  <c r="BI2577" i="3"/>
  <c r="BH2577" i="3"/>
  <c r="BG2577" i="3"/>
  <c r="BF2577" i="3"/>
  <c r="T2577" i="3"/>
  <c r="R2577" i="3"/>
  <c r="P2577" i="3"/>
  <c r="BI2575" i="3"/>
  <c r="BH2575" i="3"/>
  <c r="BG2575" i="3"/>
  <c r="BF2575" i="3"/>
  <c r="T2575" i="3"/>
  <c r="R2575" i="3"/>
  <c r="P2575" i="3"/>
  <c r="BI2572" i="3"/>
  <c r="BH2572" i="3"/>
  <c r="BG2572" i="3"/>
  <c r="BF2572" i="3"/>
  <c r="T2572" i="3"/>
  <c r="R2572" i="3"/>
  <c r="P2572" i="3"/>
  <c r="BI2569" i="3"/>
  <c r="BH2569" i="3"/>
  <c r="BG2569" i="3"/>
  <c r="BF2569" i="3"/>
  <c r="T2569" i="3"/>
  <c r="R2569" i="3"/>
  <c r="P2569" i="3"/>
  <c r="BI2564" i="3"/>
  <c r="BH2564" i="3"/>
  <c r="BG2564" i="3"/>
  <c r="BF2564" i="3"/>
  <c r="T2564" i="3"/>
  <c r="R2564" i="3"/>
  <c r="P2564" i="3"/>
  <c r="BI2546" i="3"/>
  <c r="BH2546" i="3"/>
  <c r="BG2546" i="3"/>
  <c r="BF2546" i="3"/>
  <c r="T2546" i="3"/>
  <c r="R2546" i="3"/>
  <c r="P2546" i="3"/>
  <c r="BI2529" i="3"/>
  <c r="BH2529" i="3"/>
  <c r="BG2529" i="3"/>
  <c r="BF2529" i="3"/>
  <c r="T2529" i="3"/>
  <c r="R2529" i="3"/>
  <c r="P2529" i="3"/>
  <c r="BI2524" i="3"/>
  <c r="BH2524" i="3"/>
  <c r="BG2524" i="3"/>
  <c r="BF2524" i="3"/>
  <c r="T2524" i="3"/>
  <c r="R2524" i="3"/>
  <c r="P2524" i="3"/>
  <c r="BI2521" i="3"/>
  <c r="BH2521" i="3"/>
  <c r="BG2521" i="3"/>
  <c r="BF2521" i="3"/>
  <c r="T2521" i="3"/>
  <c r="R2521" i="3"/>
  <c r="P2521" i="3"/>
  <c r="BI2518" i="3"/>
  <c r="BH2518" i="3"/>
  <c r="BG2518" i="3"/>
  <c r="BF2518" i="3"/>
  <c r="T2518" i="3"/>
  <c r="R2518" i="3"/>
  <c r="P2518" i="3"/>
  <c r="BI2513" i="3"/>
  <c r="BH2513" i="3"/>
  <c r="BG2513" i="3"/>
  <c r="BF2513" i="3"/>
  <c r="T2513" i="3"/>
  <c r="R2513" i="3"/>
  <c r="P2513" i="3"/>
  <c r="BI2491" i="3"/>
  <c r="BH2491" i="3"/>
  <c r="BG2491" i="3"/>
  <c r="BF2491" i="3"/>
  <c r="T2491" i="3"/>
  <c r="R2491" i="3"/>
  <c r="P2491" i="3"/>
  <c r="BI2474" i="3"/>
  <c r="BH2474" i="3"/>
  <c r="BG2474" i="3"/>
  <c r="BF2474" i="3"/>
  <c r="T2474" i="3"/>
  <c r="R2474" i="3"/>
  <c r="P2474" i="3"/>
  <c r="BI2470" i="3"/>
  <c r="BH2470" i="3"/>
  <c r="BG2470" i="3"/>
  <c r="BF2470" i="3"/>
  <c r="T2470" i="3"/>
  <c r="R2470" i="3"/>
  <c r="P2470" i="3"/>
  <c r="BI2467" i="3"/>
  <c r="BH2467" i="3"/>
  <c r="BG2467" i="3"/>
  <c r="BF2467" i="3"/>
  <c r="T2467" i="3"/>
  <c r="R2467" i="3"/>
  <c r="P2467" i="3"/>
  <c r="BI2457" i="3"/>
  <c r="BH2457" i="3"/>
  <c r="BG2457" i="3"/>
  <c r="BF2457" i="3"/>
  <c r="T2457" i="3"/>
  <c r="R2457" i="3"/>
  <c r="P2457" i="3"/>
  <c r="BI2446" i="3"/>
  <c r="BH2446" i="3"/>
  <c r="BG2446" i="3"/>
  <c r="BF2446" i="3"/>
  <c r="T2446" i="3"/>
  <c r="R2446" i="3"/>
  <c r="P2446" i="3"/>
  <c r="BI2435" i="3"/>
  <c r="BH2435" i="3"/>
  <c r="BG2435" i="3"/>
  <c r="BF2435" i="3"/>
  <c r="T2435" i="3"/>
  <c r="R2435" i="3"/>
  <c r="P2435" i="3"/>
  <c r="BI2418" i="3"/>
  <c r="BH2418" i="3"/>
  <c r="BG2418" i="3"/>
  <c r="BF2418" i="3"/>
  <c r="T2418" i="3"/>
  <c r="R2418" i="3"/>
  <c r="P2418" i="3"/>
  <c r="BI2416" i="3"/>
  <c r="BH2416" i="3"/>
  <c r="BG2416" i="3"/>
  <c r="BF2416" i="3"/>
  <c r="T2416" i="3"/>
  <c r="R2416" i="3"/>
  <c r="P2416" i="3"/>
  <c r="BI2411" i="3"/>
  <c r="BH2411" i="3"/>
  <c r="BG2411" i="3"/>
  <c r="BF2411" i="3"/>
  <c r="T2411" i="3"/>
  <c r="R2411" i="3"/>
  <c r="P2411" i="3"/>
  <c r="BI2406" i="3"/>
  <c r="BH2406" i="3"/>
  <c r="BG2406" i="3"/>
  <c r="BF2406" i="3"/>
  <c r="T2406" i="3"/>
  <c r="R2406" i="3"/>
  <c r="P2406" i="3"/>
  <c r="BI2401" i="3"/>
  <c r="BH2401" i="3"/>
  <c r="BG2401" i="3"/>
  <c r="BF2401" i="3"/>
  <c r="T2401" i="3"/>
  <c r="R2401" i="3"/>
  <c r="P2401" i="3"/>
  <c r="BI2396" i="3"/>
  <c r="BH2396" i="3"/>
  <c r="BG2396" i="3"/>
  <c r="BF2396" i="3"/>
  <c r="T2396" i="3"/>
  <c r="R2396" i="3"/>
  <c r="P2396" i="3"/>
  <c r="BI2372" i="3"/>
  <c r="BH2372" i="3"/>
  <c r="BG2372" i="3"/>
  <c r="BF2372" i="3"/>
  <c r="T2372" i="3"/>
  <c r="R2372" i="3"/>
  <c r="P2372" i="3"/>
  <c r="BI2361" i="3"/>
  <c r="BH2361" i="3"/>
  <c r="BG2361" i="3"/>
  <c r="BF2361" i="3"/>
  <c r="T2361" i="3"/>
  <c r="R2361" i="3"/>
  <c r="P2361" i="3"/>
  <c r="BI2356" i="3"/>
  <c r="BH2356" i="3"/>
  <c r="BG2356" i="3"/>
  <c r="BF2356" i="3"/>
  <c r="T2356" i="3"/>
  <c r="T2355" i="3"/>
  <c r="R2356" i="3"/>
  <c r="R2355" i="3" s="1"/>
  <c r="P2356" i="3"/>
  <c r="P2355" i="3" s="1"/>
  <c r="BI2350" i="3"/>
  <c r="BH2350" i="3"/>
  <c r="BG2350" i="3"/>
  <c r="BF2350" i="3"/>
  <c r="T2350" i="3"/>
  <c r="R2350" i="3"/>
  <c r="P2350" i="3"/>
  <c r="BI2349" i="3"/>
  <c r="BH2349" i="3"/>
  <c r="BG2349" i="3"/>
  <c r="BF2349" i="3"/>
  <c r="T2349" i="3"/>
  <c r="R2349" i="3"/>
  <c r="P2349" i="3"/>
  <c r="BI2348" i="3"/>
  <c r="BH2348" i="3"/>
  <c r="BG2348" i="3"/>
  <c r="BF2348" i="3"/>
  <c r="T2348" i="3"/>
  <c r="R2348" i="3"/>
  <c r="P2348" i="3"/>
  <c r="BI2345" i="3"/>
  <c r="BH2345" i="3"/>
  <c r="BG2345" i="3"/>
  <c r="BF2345" i="3"/>
  <c r="T2345" i="3"/>
  <c r="R2345" i="3"/>
  <c r="P2345" i="3"/>
  <c r="BI2344" i="3"/>
  <c r="BH2344" i="3"/>
  <c r="BG2344" i="3"/>
  <c r="BF2344" i="3"/>
  <c r="T2344" i="3"/>
  <c r="R2344" i="3"/>
  <c r="P2344" i="3"/>
  <c r="BI2343" i="3"/>
  <c r="BH2343" i="3"/>
  <c r="BG2343" i="3"/>
  <c r="BF2343" i="3"/>
  <c r="T2343" i="3"/>
  <c r="R2343" i="3"/>
  <c r="P2343" i="3"/>
  <c r="BI2340" i="3"/>
  <c r="BH2340" i="3"/>
  <c r="BG2340" i="3"/>
  <c r="BF2340" i="3"/>
  <c r="T2340" i="3"/>
  <c r="R2340" i="3"/>
  <c r="P2340" i="3"/>
  <c r="BI2339" i="3"/>
  <c r="BH2339" i="3"/>
  <c r="BG2339" i="3"/>
  <c r="BF2339" i="3"/>
  <c r="T2339" i="3"/>
  <c r="R2339" i="3"/>
  <c r="P2339" i="3"/>
  <c r="BI2336" i="3"/>
  <c r="BH2336" i="3"/>
  <c r="BG2336" i="3"/>
  <c r="BF2336" i="3"/>
  <c r="T2336" i="3"/>
  <c r="R2336" i="3"/>
  <c r="P2336" i="3"/>
  <c r="BI2335" i="3"/>
  <c r="BH2335" i="3"/>
  <c r="BG2335" i="3"/>
  <c r="BF2335" i="3"/>
  <c r="T2335" i="3"/>
  <c r="R2335" i="3"/>
  <c r="P2335" i="3"/>
  <c r="BI2334" i="3"/>
  <c r="BH2334" i="3"/>
  <c r="BG2334" i="3"/>
  <c r="BF2334" i="3"/>
  <c r="T2334" i="3"/>
  <c r="R2334" i="3"/>
  <c r="P2334" i="3"/>
  <c r="BI2324" i="3"/>
  <c r="BH2324" i="3"/>
  <c r="BG2324" i="3"/>
  <c r="BF2324" i="3"/>
  <c r="T2324" i="3"/>
  <c r="R2324" i="3"/>
  <c r="P2324" i="3"/>
  <c r="BI2320" i="3"/>
  <c r="BH2320" i="3"/>
  <c r="BG2320" i="3"/>
  <c r="BF2320" i="3"/>
  <c r="T2320" i="3"/>
  <c r="R2320" i="3"/>
  <c r="P2320" i="3"/>
  <c r="BI2316" i="3"/>
  <c r="BH2316" i="3"/>
  <c r="BG2316" i="3"/>
  <c r="BF2316" i="3"/>
  <c r="T2316" i="3"/>
  <c r="R2316" i="3"/>
  <c r="P2316" i="3"/>
  <c r="BI2310" i="3"/>
  <c r="BH2310" i="3"/>
  <c r="BG2310" i="3"/>
  <c r="BF2310" i="3"/>
  <c r="T2310" i="3"/>
  <c r="R2310" i="3"/>
  <c r="P2310" i="3"/>
  <c r="BI2304" i="3"/>
  <c r="BH2304" i="3"/>
  <c r="BG2304" i="3"/>
  <c r="BF2304" i="3"/>
  <c r="T2304" i="3"/>
  <c r="R2304" i="3"/>
  <c r="P2304" i="3"/>
  <c r="BI2300" i="3"/>
  <c r="BH2300" i="3"/>
  <c r="BG2300" i="3"/>
  <c r="BF2300" i="3"/>
  <c r="T2300" i="3"/>
  <c r="R2300" i="3"/>
  <c r="P2300" i="3"/>
  <c r="BI2294" i="3"/>
  <c r="BH2294" i="3"/>
  <c r="BG2294" i="3"/>
  <c r="BF2294" i="3"/>
  <c r="T2294" i="3"/>
  <c r="R2294" i="3"/>
  <c r="P2294" i="3"/>
  <c r="BI2281" i="3"/>
  <c r="BH2281" i="3"/>
  <c r="BG2281" i="3"/>
  <c r="BF2281" i="3"/>
  <c r="T2281" i="3"/>
  <c r="R2281" i="3"/>
  <c r="P2281" i="3"/>
  <c r="BI2270" i="3"/>
  <c r="BH2270" i="3"/>
  <c r="BG2270" i="3"/>
  <c r="BF2270" i="3"/>
  <c r="T2270" i="3"/>
  <c r="R2270" i="3"/>
  <c r="P2270" i="3"/>
  <c r="BI2268" i="3"/>
  <c r="BH2268" i="3"/>
  <c r="BG2268" i="3"/>
  <c r="BF2268" i="3"/>
  <c r="T2268" i="3"/>
  <c r="R2268" i="3"/>
  <c r="P2268" i="3"/>
  <c r="BI2265" i="3"/>
  <c r="BH2265" i="3"/>
  <c r="BG2265" i="3"/>
  <c r="BF2265" i="3"/>
  <c r="T2265" i="3"/>
  <c r="R2265" i="3"/>
  <c r="P2265" i="3"/>
  <c r="BI2262" i="3"/>
  <c r="BH2262" i="3"/>
  <c r="BG2262" i="3"/>
  <c r="BF2262" i="3"/>
  <c r="T2262" i="3"/>
  <c r="R2262" i="3"/>
  <c r="P2262" i="3"/>
  <c r="BI2259" i="3"/>
  <c r="BH2259" i="3"/>
  <c r="BG2259" i="3"/>
  <c r="BF2259" i="3"/>
  <c r="T2259" i="3"/>
  <c r="R2259" i="3"/>
  <c r="P2259" i="3"/>
  <c r="BI2256" i="3"/>
  <c r="BH2256" i="3"/>
  <c r="BG2256" i="3"/>
  <c r="BF2256" i="3"/>
  <c r="T2256" i="3"/>
  <c r="R2256" i="3"/>
  <c r="P2256" i="3"/>
  <c r="BI2251" i="3"/>
  <c r="BH2251" i="3"/>
  <c r="BG2251" i="3"/>
  <c r="BF2251" i="3"/>
  <c r="T2251" i="3"/>
  <c r="R2251" i="3"/>
  <c r="P2251" i="3"/>
  <c r="BI2232" i="3"/>
  <c r="BH2232" i="3"/>
  <c r="BG2232" i="3"/>
  <c r="BF2232" i="3"/>
  <c r="T2232" i="3"/>
  <c r="R2232" i="3"/>
  <c r="P2232" i="3"/>
  <c r="BI2228" i="3"/>
  <c r="BH2228" i="3"/>
  <c r="BG2228" i="3"/>
  <c r="BF2228" i="3"/>
  <c r="T2228" i="3"/>
  <c r="R2228" i="3"/>
  <c r="P2228" i="3"/>
  <c r="BI2222" i="3"/>
  <c r="BH2222" i="3"/>
  <c r="BG2222" i="3"/>
  <c r="BF2222" i="3"/>
  <c r="T2222" i="3"/>
  <c r="R2222" i="3"/>
  <c r="P2222" i="3"/>
  <c r="BI2220" i="3"/>
  <c r="BH2220" i="3"/>
  <c r="BG2220" i="3"/>
  <c r="BF2220" i="3"/>
  <c r="T2220" i="3"/>
  <c r="R2220" i="3"/>
  <c r="P2220" i="3"/>
  <c r="BI2214" i="3"/>
  <c r="BH2214" i="3"/>
  <c r="BG2214" i="3"/>
  <c r="BF2214" i="3"/>
  <c r="T2214" i="3"/>
  <c r="R2214" i="3"/>
  <c r="P2214" i="3"/>
  <c r="BI2212" i="3"/>
  <c r="BH2212" i="3"/>
  <c r="BG2212" i="3"/>
  <c r="BF2212" i="3"/>
  <c r="T2212" i="3"/>
  <c r="R2212" i="3"/>
  <c r="P2212" i="3"/>
  <c r="BI2206" i="3"/>
  <c r="BH2206" i="3"/>
  <c r="BG2206" i="3"/>
  <c r="BF2206" i="3"/>
  <c r="T2206" i="3"/>
  <c r="R2206" i="3"/>
  <c r="P2206" i="3"/>
  <c r="BI2201" i="3"/>
  <c r="BH2201" i="3"/>
  <c r="BG2201" i="3"/>
  <c r="BF2201" i="3"/>
  <c r="T2201" i="3"/>
  <c r="R2201" i="3"/>
  <c r="P2201" i="3"/>
  <c r="BI2197" i="3"/>
  <c r="BH2197" i="3"/>
  <c r="BG2197" i="3"/>
  <c r="BF2197" i="3"/>
  <c r="T2197" i="3"/>
  <c r="R2197" i="3"/>
  <c r="P2197" i="3"/>
  <c r="BI2191" i="3"/>
  <c r="BH2191" i="3"/>
  <c r="BG2191" i="3"/>
  <c r="BF2191" i="3"/>
  <c r="T2191" i="3"/>
  <c r="R2191" i="3"/>
  <c r="P2191" i="3"/>
  <c r="BI2181" i="3"/>
  <c r="BH2181" i="3"/>
  <c r="BG2181" i="3"/>
  <c r="BF2181" i="3"/>
  <c r="T2181" i="3"/>
  <c r="R2181" i="3"/>
  <c r="P2181" i="3"/>
  <c r="BI2175" i="3"/>
  <c r="BH2175" i="3"/>
  <c r="BG2175" i="3"/>
  <c r="BF2175" i="3"/>
  <c r="T2175" i="3"/>
  <c r="R2175" i="3"/>
  <c r="P2175" i="3"/>
  <c r="BI2170" i="3"/>
  <c r="BH2170" i="3"/>
  <c r="BG2170" i="3"/>
  <c r="BF2170" i="3"/>
  <c r="T2170" i="3"/>
  <c r="R2170" i="3"/>
  <c r="P2170" i="3"/>
  <c r="BI2165" i="3"/>
  <c r="BH2165" i="3"/>
  <c r="BG2165" i="3"/>
  <c r="BF2165" i="3"/>
  <c r="T2165" i="3"/>
  <c r="R2165" i="3"/>
  <c r="P2165" i="3"/>
  <c r="BI2153" i="3"/>
  <c r="BH2153" i="3"/>
  <c r="BG2153" i="3"/>
  <c r="BF2153" i="3"/>
  <c r="T2153" i="3"/>
  <c r="R2153" i="3"/>
  <c r="P2153" i="3"/>
  <c r="BI2134" i="3"/>
  <c r="BH2134" i="3"/>
  <c r="BG2134" i="3"/>
  <c r="BF2134" i="3"/>
  <c r="T2134" i="3"/>
  <c r="R2134" i="3"/>
  <c r="P2134" i="3"/>
  <c r="BI2056" i="3"/>
  <c r="BH2056" i="3"/>
  <c r="BG2056" i="3"/>
  <c r="BF2056" i="3"/>
  <c r="T2056" i="3"/>
  <c r="R2056" i="3"/>
  <c r="P2056" i="3"/>
  <c r="BI2053" i="3"/>
  <c r="BH2053" i="3"/>
  <c r="BG2053" i="3"/>
  <c r="BF2053" i="3"/>
  <c r="T2053" i="3"/>
  <c r="R2053" i="3"/>
  <c r="P2053" i="3"/>
  <c r="BI2037" i="3"/>
  <c r="BH2037" i="3"/>
  <c r="BG2037" i="3"/>
  <c r="BF2037" i="3"/>
  <c r="T2037" i="3"/>
  <c r="R2037" i="3"/>
  <c r="P2037" i="3"/>
  <c r="BI2015" i="3"/>
  <c r="BH2015" i="3"/>
  <c r="BG2015" i="3"/>
  <c r="BF2015" i="3"/>
  <c r="T2015" i="3"/>
  <c r="R2015" i="3"/>
  <c r="P2015" i="3"/>
  <c r="BI1995" i="3"/>
  <c r="BH1995" i="3"/>
  <c r="BG1995" i="3"/>
  <c r="BF1995" i="3"/>
  <c r="T1995" i="3"/>
  <c r="R1995" i="3"/>
  <c r="P1995" i="3"/>
  <c r="BI1975" i="3"/>
  <c r="BH1975" i="3"/>
  <c r="BG1975" i="3"/>
  <c r="BF1975" i="3"/>
  <c r="T1975" i="3"/>
  <c r="R1975" i="3"/>
  <c r="P1975" i="3"/>
  <c r="BI1970" i="3"/>
  <c r="BH1970" i="3"/>
  <c r="BG1970" i="3"/>
  <c r="BF1970" i="3"/>
  <c r="T1970" i="3"/>
  <c r="R1970" i="3"/>
  <c r="P1970" i="3"/>
  <c r="BI1964" i="3"/>
  <c r="BH1964" i="3"/>
  <c r="BG1964" i="3"/>
  <c r="BF1964" i="3"/>
  <c r="T1964" i="3"/>
  <c r="R1964" i="3"/>
  <c r="P1964" i="3"/>
  <c r="BI1961" i="3"/>
  <c r="BH1961" i="3"/>
  <c r="BG1961" i="3"/>
  <c r="BF1961" i="3"/>
  <c r="T1961" i="3"/>
  <c r="R1961" i="3"/>
  <c r="P1961" i="3"/>
  <c r="BI1956" i="3"/>
  <c r="BH1956" i="3"/>
  <c r="BG1956" i="3"/>
  <c r="BF1956" i="3"/>
  <c r="T1956" i="3"/>
  <c r="R1956" i="3"/>
  <c r="P1956" i="3"/>
  <c r="BI1953" i="3"/>
  <c r="BH1953" i="3"/>
  <c r="BG1953" i="3"/>
  <c r="BF1953" i="3"/>
  <c r="T1953" i="3"/>
  <c r="R1953" i="3"/>
  <c r="P1953" i="3"/>
  <c r="BI1947" i="3"/>
  <c r="BH1947" i="3"/>
  <c r="BG1947" i="3"/>
  <c r="BF1947" i="3"/>
  <c r="T1947" i="3"/>
  <c r="R1947" i="3"/>
  <c r="P1947" i="3"/>
  <c r="BI1941" i="3"/>
  <c r="BH1941" i="3"/>
  <c r="BG1941" i="3"/>
  <c r="BF1941" i="3"/>
  <c r="T1941" i="3"/>
  <c r="R1941" i="3"/>
  <c r="P1941" i="3"/>
  <c r="BI1938" i="3"/>
  <c r="BH1938" i="3"/>
  <c r="BG1938" i="3"/>
  <c r="BF1938" i="3"/>
  <c r="T1938" i="3"/>
  <c r="R1938" i="3"/>
  <c r="P1938" i="3"/>
  <c r="BI1932" i="3"/>
  <c r="BH1932" i="3"/>
  <c r="BG1932" i="3"/>
  <c r="BF1932" i="3"/>
  <c r="T1932" i="3"/>
  <c r="R1932" i="3"/>
  <c r="P1932" i="3"/>
  <c r="BI1929" i="3"/>
  <c r="BH1929" i="3"/>
  <c r="BG1929" i="3"/>
  <c r="BF1929" i="3"/>
  <c r="T1929" i="3"/>
  <c r="R1929" i="3"/>
  <c r="P1929" i="3"/>
  <c r="BI1923" i="3"/>
  <c r="BH1923" i="3"/>
  <c r="BG1923" i="3"/>
  <c r="BF1923" i="3"/>
  <c r="T1923" i="3"/>
  <c r="R1923" i="3"/>
  <c r="P1923" i="3"/>
  <c r="BI1919" i="3"/>
  <c r="BH1919" i="3"/>
  <c r="BG1919" i="3"/>
  <c r="BF1919" i="3"/>
  <c r="T1919" i="3"/>
  <c r="R1919" i="3"/>
  <c r="P1919" i="3"/>
  <c r="BI1917" i="3"/>
  <c r="BH1917" i="3"/>
  <c r="BG1917" i="3"/>
  <c r="BF1917" i="3"/>
  <c r="T1917" i="3"/>
  <c r="R1917" i="3"/>
  <c r="P1917" i="3"/>
  <c r="BI1914" i="3"/>
  <c r="BH1914" i="3"/>
  <c r="BG1914" i="3"/>
  <c r="BF1914" i="3"/>
  <c r="T1914" i="3"/>
  <c r="R1914" i="3"/>
  <c r="P1914" i="3"/>
  <c r="BI1901" i="3"/>
  <c r="BH1901" i="3"/>
  <c r="BG1901" i="3"/>
  <c r="BF1901" i="3"/>
  <c r="T1901" i="3"/>
  <c r="R1901" i="3"/>
  <c r="P1901" i="3"/>
  <c r="BI1883" i="3"/>
  <c r="BH1883" i="3"/>
  <c r="BG1883" i="3"/>
  <c r="BF1883" i="3"/>
  <c r="T1883" i="3"/>
  <c r="R1883" i="3"/>
  <c r="P1883" i="3"/>
  <c r="BI1869" i="3"/>
  <c r="BH1869" i="3"/>
  <c r="BG1869" i="3"/>
  <c r="BF1869" i="3"/>
  <c r="T1869" i="3"/>
  <c r="R1869" i="3"/>
  <c r="P1869" i="3"/>
  <c r="BI1862" i="3"/>
  <c r="BH1862" i="3"/>
  <c r="BG1862" i="3"/>
  <c r="BF1862" i="3"/>
  <c r="T1862" i="3"/>
  <c r="R1862" i="3"/>
  <c r="P1862" i="3"/>
  <c r="BI1859" i="3"/>
  <c r="BH1859" i="3"/>
  <c r="BG1859" i="3"/>
  <c r="BF1859" i="3"/>
  <c r="T1859" i="3"/>
  <c r="R1859" i="3"/>
  <c r="P1859" i="3"/>
  <c r="BI1856" i="3"/>
  <c r="BH1856" i="3"/>
  <c r="BG1856" i="3"/>
  <c r="BF1856" i="3"/>
  <c r="T1856" i="3"/>
  <c r="R1856" i="3"/>
  <c r="P1856" i="3"/>
  <c r="BI1839" i="3"/>
  <c r="BH1839" i="3"/>
  <c r="BG1839" i="3"/>
  <c r="BF1839" i="3"/>
  <c r="T1839" i="3"/>
  <c r="R1839" i="3"/>
  <c r="P1839" i="3"/>
  <c r="BI1836" i="3"/>
  <c r="BH1836" i="3"/>
  <c r="BG1836" i="3"/>
  <c r="BF1836" i="3"/>
  <c r="T1836" i="3"/>
  <c r="R1836" i="3"/>
  <c r="P1836" i="3"/>
  <c r="BI1831" i="3"/>
  <c r="BH1831" i="3"/>
  <c r="BG1831" i="3"/>
  <c r="BF1831" i="3"/>
  <c r="T1831" i="3"/>
  <c r="R1831" i="3"/>
  <c r="P1831" i="3"/>
  <c r="BI1826" i="3"/>
  <c r="BH1826" i="3"/>
  <c r="BG1826" i="3"/>
  <c r="BF1826" i="3"/>
  <c r="T1826" i="3"/>
  <c r="R1826" i="3"/>
  <c r="P1826" i="3"/>
  <c r="BI1819" i="3"/>
  <c r="BH1819" i="3"/>
  <c r="BG1819" i="3"/>
  <c r="BF1819" i="3"/>
  <c r="T1819" i="3"/>
  <c r="R1819" i="3"/>
  <c r="P1819" i="3"/>
  <c r="BI1816" i="3"/>
  <c r="BH1816" i="3"/>
  <c r="BG1816" i="3"/>
  <c r="BF1816" i="3"/>
  <c r="T1816" i="3"/>
  <c r="R1816" i="3"/>
  <c r="P1816" i="3"/>
  <c r="BI1809" i="3"/>
  <c r="BH1809" i="3"/>
  <c r="BG1809" i="3"/>
  <c r="BF1809" i="3"/>
  <c r="T1809" i="3"/>
  <c r="R1809" i="3"/>
  <c r="P1809" i="3"/>
  <c r="BI1806" i="3"/>
  <c r="BH1806" i="3"/>
  <c r="BG1806" i="3"/>
  <c r="BF1806" i="3"/>
  <c r="T1806" i="3"/>
  <c r="R1806" i="3"/>
  <c r="P1806" i="3"/>
  <c r="BI1802" i="3"/>
  <c r="BH1802" i="3"/>
  <c r="BG1802" i="3"/>
  <c r="BF1802" i="3"/>
  <c r="T1802" i="3"/>
  <c r="R1802" i="3"/>
  <c r="P1802" i="3"/>
  <c r="BI1799" i="3"/>
  <c r="BH1799" i="3"/>
  <c r="BG1799" i="3"/>
  <c r="BF1799" i="3"/>
  <c r="T1799" i="3"/>
  <c r="R1799" i="3"/>
  <c r="P1799" i="3"/>
  <c r="BI1777" i="3"/>
  <c r="BH1777" i="3"/>
  <c r="BG1777" i="3"/>
  <c r="BF1777" i="3"/>
  <c r="T1777" i="3"/>
  <c r="R1777" i="3"/>
  <c r="P1777" i="3"/>
  <c r="BI1774" i="3"/>
  <c r="BH1774" i="3"/>
  <c r="BG1774" i="3"/>
  <c r="BF1774" i="3"/>
  <c r="T1774" i="3"/>
  <c r="R1774" i="3"/>
  <c r="P1774" i="3"/>
  <c r="BI1771" i="3"/>
  <c r="BH1771" i="3"/>
  <c r="BG1771" i="3"/>
  <c r="BF1771" i="3"/>
  <c r="T1771" i="3"/>
  <c r="R1771" i="3"/>
  <c r="P1771" i="3"/>
  <c r="BI1768" i="3"/>
  <c r="BH1768" i="3"/>
  <c r="BG1768" i="3"/>
  <c r="BF1768" i="3"/>
  <c r="T1768" i="3"/>
  <c r="R1768" i="3"/>
  <c r="P1768" i="3"/>
  <c r="BI1764" i="3"/>
  <c r="BH1764" i="3"/>
  <c r="BG1764" i="3"/>
  <c r="BF1764" i="3"/>
  <c r="T1764" i="3"/>
  <c r="R1764" i="3"/>
  <c r="P1764" i="3"/>
  <c r="BI1761" i="3"/>
  <c r="BH1761" i="3"/>
  <c r="BG1761" i="3"/>
  <c r="BF1761" i="3"/>
  <c r="T1761" i="3"/>
  <c r="R1761" i="3"/>
  <c r="P1761" i="3"/>
  <c r="BI1753" i="3"/>
  <c r="BH1753" i="3"/>
  <c r="BG1753" i="3"/>
  <c r="BF1753" i="3"/>
  <c r="T1753" i="3"/>
  <c r="R1753" i="3"/>
  <c r="P1753" i="3"/>
  <c r="BI1750" i="3"/>
  <c r="BH1750" i="3"/>
  <c r="BG1750" i="3"/>
  <c r="BF1750" i="3"/>
  <c r="T1750" i="3"/>
  <c r="R1750" i="3"/>
  <c r="P1750" i="3"/>
  <c r="BI1706" i="3"/>
  <c r="BH1706" i="3"/>
  <c r="BG1706" i="3"/>
  <c r="BF1706" i="3"/>
  <c r="T1706" i="3"/>
  <c r="R1706" i="3"/>
  <c r="P1706" i="3"/>
  <c r="BI1687" i="3"/>
  <c r="BH1687" i="3"/>
  <c r="BG1687" i="3"/>
  <c r="BF1687" i="3"/>
  <c r="T1687" i="3"/>
  <c r="R1687" i="3"/>
  <c r="P1687" i="3"/>
  <c r="BI1683" i="3"/>
  <c r="BH1683" i="3"/>
  <c r="BG1683" i="3"/>
  <c r="BF1683" i="3"/>
  <c r="T1683" i="3"/>
  <c r="R1683" i="3"/>
  <c r="P1683" i="3"/>
  <c r="BI1666" i="3"/>
  <c r="BH1666" i="3"/>
  <c r="BG1666" i="3"/>
  <c r="BF1666" i="3"/>
  <c r="T1666" i="3"/>
  <c r="R1666" i="3"/>
  <c r="P1666" i="3"/>
  <c r="BI1664" i="3"/>
  <c r="BH1664" i="3"/>
  <c r="BG1664" i="3"/>
  <c r="BF1664" i="3"/>
  <c r="T1664" i="3"/>
  <c r="R1664" i="3"/>
  <c r="P1664" i="3"/>
  <c r="BI1658" i="3"/>
  <c r="BH1658" i="3"/>
  <c r="BG1658" i="3"/>
  <c r="BF1658" i="3"/>
  <c r="T1658" i="3"/>
  <c r="R1658" i="3"/>
  <c r="P1658" i="3"/>
  <c r="BI1653" i="3"/>
  <c r="BH1653" i="3"/>
  <c r="BG1653" i="3"/>
  <c r="BF1653" i="3"/>
  <c r="T1653" i="3"/>
  <c r="R1653" i="3"/>
  <c r="P1653" i="3"/>
  <c r="BI1650" i="3"/>
  <c r="BH1650" i="3"/>
  <c r="BG1650" i="3"/>
  <c r="BF1650" i="3"/>
  <c r="T1650" i="3"/>
  <c r="R1650" i="3"/>
  <c r="P1650" i="3"/>
  <c r="BI1476" i="3"/>
  <c r="BH1476" i="3"/>
  <c r="BG1476" i="3"/>
  <c r="BF1476" i="3"/>
  <c r="T1476" i="3"/>
  <c r="R1476" i="3"/>
  <c r="P1476" i="3"/>
  <c r="BI1473" i="3"/>
  <c r="BH1473" i="3"/>
  <c r="BG1473" i="3"/>
  <c r="BF1473" i="3"/>
  <c r="T1473" i="3"/>
  <c r="R1473" i="3"/>
  <c r="P1473" i="3"/>
  <c r="BI1470" i="3"/>
  <c r="BH1470" i="3"/>
  <c r="BG1470" i="3"/>
  <c r="BF1470" i="3"/>
  <c r="T1470" i="3"/>
  <c r="R1470" i="3"/>
  <c r="P1470" i="3"/>
  <c r="BI1462" i="3"/>
  <c r="BH1462" i="3"/>
  <c r="BG1462" i="3"/>
  <c r="BF1462" i="3"/>
  <c r="T1462" i="3"/>
  <c r="R1462" i="3"/>
  <c r="P1462" i="3"/>
  <c r="BI1459" i="3"/>
  <c r="BH1459" i="3"/>
  <c r="BG1459" i="3"/>
  <c r="BF1459" i="3"/>
  <c r="T1459" i="3"/>
  <c r="R1459" i="3"/>
  <c r="P1459" i="3"/>
  <c r="BI1452" i="3"/>
  <c r="BH1452" i="3"/>
  <c r="BG1452" i="3"/>
  <c r="BF1452" i="3"/>
  <c r="T1452" i="3"/>
  <c r="R1452" i="3"/>
  <c r="P1452" i="3"/>
  <c r="BI1447" i="3"/>
  <c r="BH1447" i="3"/>
  <c r="BG1447" i="3"/>
  <c r="BF1447" i="3"/>
  <c r="T1447" i="3"/>
  <c r="R1447" i="3"/>
  <c r="P1447" i="3"/>
  <c r="BI1442" i="3"/>
  <c r="BH1442" i="3"/>
  <c r="BG1442" i="3"/>
  <c r="BF1442" i="3"/>
  <c r="T1442" i="3"/>
  <c r="R1442" i="3"/>
  <c r="P1442" i="3"/>
  <c r="BI1402" i="3"/>
  <c r="BH1402" i="3"/>
  <c r="BG1402" i="3"/>
  <c r="BF1402" i="3"/>
  <c r="T1402" i="3"/>
  <c r="R1402" i="3"/>
  <c r="P1402" i="3"/>
  <c r="BI1375" i="3"/>
  <c r="BH1375" i="3"/>
  <c r="BG1375" i="3"/>
  <c r="BF1375" i="3"/>
  <c r="T1375" i="3"/>
  <c r="R1375" i="3"/>
  <c r="P1375" i="3"/>
  <c r="BI1367" i="3"/>
  <c r="BH1367" i="3"/>
  <c r="BG1367" i="3"/>
  <c r="BF1367" i="3"/>
  <c r="T1367" i="3"/>
  <c r="R1367" i="3"/>
  <c r="P1367" i="3"/>
  <c r="BI1364" i="3"/>
  <c r="BH1364" i="3"/>
  <c r="BG1364" i="3"/>
  <c r="BF1364" i="3"/>
  <c r="T1364" i="3"/>
  <c r="R1364" i="3"/>
  <c r="P1364" i="3"/>
  <c r="BI1241" i="3"/>
  <c r="BH1241" i="3"/>
  <c r="BG1241" i="3"/>
  <c r="BF1241" i="3"/>
  <c r="T1241" i="3"/>
  <c r="R1241" i="3"/>
  <c r="P1241" i="3"/>
  <c r="BI1109" i="3"/>
  <c r="BH1109" i="3"/>
  <c r="BG1109" i="3"/>
  <c r="BF1109" i="3"/>
  <c r="T1109" i="3"/>
  <c r="R1109" i="3"/>
  <c r="P1109" i="3"/>
  <c r="BI1108" i="3"/>
  <c r="BH1108" i="3"/>
  <c r="BG1108" i="3"/>
  <c r="BF1108" i="3"/>
  <c r="T1108" i="3"/>
  <c r="R1108" i="3"/>
  <c r="P1108" i="3"/>
  <c r="BI1106" i="3"/>
  <c r="BH1106" i="3"/>
  <c r="BG1106" i="3"/>
  <c r="BF1106" i="3"/>
  <c r="T1106" i="3"/>
  <c r="R1106" i="3"/>
  <c r="P1106" i="3"/>
  <c r="BI1105" i="3"/>
  <c r="BH1105" i="3"/>
  <c r="BG1105" i="3"/>
  <c r="BF1105" i="3"/>
  <c r="T1105" i="3"/>
  <c r="R1105" i="3"/>
  <c r="P1105" i="3"/>
  <c r="BI1104" i="3"/>
  <c r="BH1104" i="3"/>
  <c r="BG1104" i="3"/>
  <c r="BF1104" i="3"/>
  <c r="T1104" i="3"/>
  <c r="R1104" i="3"/>
  <c r="P1104" i="3"/>
  <c r="BI1095" i="3"/>
  <c r="BH1095" i="3"/>
  <c r="BG1095" i="3"/>
  <c r="BF1095" i="3"/>
  <c r="T1095" i="3"/>
  <c r="R1095" i="3"/>
  <c r="P1095" i="3"/>
  <c r="BI1089" i="3"/>
  <c r="BH1089" i="3"/>
  <c r="BG1089" i="3"/>
  <c r="BF1089" i="3"/>
  <c r="T1089" i="3"/>
  <c r="R1089" i="3"/>
  <c r="P1089" i="3"/>
  <c r="BI1084" i="3"/>
  <c r="BH1084" i="3"/>
  <c r="BG1084" i="3"/>
  <c r="BF1084" i="3"/>
  <c r="T1084" i="3"/>
  <c r="R1084" i="3"/>
  <c r="P1084" i="3"/>
  <c r="BI1068" i="3"/>
  <c r="BH1068" i="3"/>
  <c r="BG1068" i="3"/>
  <c r="BF1068" i="3"/>
  <c r="T1068" i="3"/>
  <c r="R1068" i="3"/>
  <c r="P1068" i="3"/>
  <c r="BI1042" i="3"/>
  <c r="BH1042" i="3"/>
  <c r="BG1042" i="3"/>
  <c r="BF1042" i="3"/>
  <c r="T1042" i="3"/>
  <c r="R1042" i="3"/>
  <c r="P1042" i="3"/>
  <c r="BI1026" i="3"/>
  <c r="BH1026" i="3"/>
  <c r="BG1026" i="3"/>
  <c r="BF1026" i="3"/>
  <c r="T1026" i="3"/>
  <c r="R1026" i="3"/>
  <c r="P1026" i="3"/>
  <c r="BI1008" i="3"/>
  <c r="BH1008" i="3"/>
  <c r="BG1008" i="3"/>
  <c r="BF1008" i="3"/>
  <c r="T1008" i="3"/>
  <c r="R1008" i="3"/>
  <c r="P1008" i="3"/>
  <c r="BI979" i="3"/>
  <c r="BH979" i="3"/>
  <c r="BG979" i="3"/>
  <c r="BF979" i="3"/>
  <c r="T979" i="3"/>
  <c r="R979" i="3"/>
  <c r="P979" i="3"/>
  <c r="BI964" i="3"/>
  <c r="BH964" i="3"/>
  <c r="BG964" i="3"/>
  <c r="BF964" i="3"/>
  <c r="T964" i="3"/>
  <c r="R964" i="3"/>
  <c r="P964" i="3"/>
  <c r="BI959" i="3"/>
  <c r="BH959" i="3"/>
  <c r="BG959" i="3"/>
  <c r="BF959" i="3"/>
  <c r="T959" i="3"/>
  <c r="R959" i="3"/>
  <c r="P959" i="3"/>
  <c r="BI956" i="3"/>
  <c r="BH956" i="3"/>
  <c r="BG956" i="3"/>
  <c r="BF956" i="3"/>
  <c r="T956" i="3"/>
  <c r="R956" i="3"/>
  <c r="P956" i="3"/>
  <c r="BI949" i="3"/>
  <c r="BH949" i="3"/>
  <c r="BG949" i="3"/>
  <c r="BF949" i="3"/>
  <c r="T949" i="3"/>
  <c r="R949" i="3"/>
  <c r="P949" i="3"/>
  <c r="BI942" i="3"/>
  <c r="BH942" i="3"/>
  <c r="BG942" i="3"/>
  <c r="BF942" i="3"/>
  <c r="T942" i="3"/>
  <c r="R942" i="3"/>
  <c r="P942" i="3"/>
  <c r="BI935" i="3"/>
  <c r="BH935" i="3"/>
  <c r="BG935" i="3"/>
  <c r="BF935" i="3"/>
  <c r="T935" i="3"/>
  <c r="R935" i="3"/>
  <c r="P935" i="3"/>
  <c r="BI932" i="3"/>
  <c r="BH932" i="3"/>
  <c r="BG932" i="3"/>
  <c r="BF932" i="3"/>
  <c r="T932" i="3"/>
  <c r="R932" i="3"/>
  <c r="P932" i="3"/>
  <c r="BI925" i="3"/>
  <c r="BH925" i="3"/>
  <c r="BG925" i="3"/>
  <c r="BF925" i="3"/>
  <c r="T925" i="3"/>
  <c r="R925" i="3"/>
  <c r="P925" i="3"/>
  <c r="BI918" i="3"/>
  <c r="BH918" i="3"/>
  <c r="BG918" i="3"/>
  <c r="BF918" i="3"/>
  <c r="T918" i="3"/>
  <c r="R918" i="3"/>
  <c r="P918" i="3"/>
  <c r="BI912" i="3"/>
  <c r="BH912" i="3"/>
  <c r="BG912" i="3"/>
  <c r="BF912" i="3"/>
  <c r="T912" i="3"/>
  <c r="R912" i="3"/>
  <c r="P912" i="3"/>
  <c r="BI899" i="3"/>
  <c r="BH899" i="3"/>
  <c r="BG899" i="3"/>
  <c r="BF899" i="3"/>
  <c r="T899" i="3"/>
  <c r="R899" i="3"/>
  <c r="P899" i="3"/>
  <c r="BI893" i="3"/>
  <c r="BH893" i="3"/>
  <c r="BG893" i="3"/>
  <c r="BF893" i="3"/>
  <c r="T893" i="3"/>
  <c r="R893" i="3"/>
  <c r="P893" i="3"/>
  <c r="BI883" i="3"/>
  <c r="BH883" i="3"/>
  <c r="BG883" i="3"/>
  <c r="BF883" i="3"/>
  <c r="T883" i="3"/>
  <c r="R883" i="3"/>
  <c r="P883" i="3"/>
  <c r="BI873" i="3"/>
  <c r="BH873" i="3"/>
  <c r="BG873" i="3"/>
  <c r="BF873" i="3"/>
  <c r="T873" i="3"/>
  <c r="R873" i="3"/>
  <c r="P873" i="3"/>
  <c r="BI865" i="3"/>
  <c r="BH865" i="3"/>
  <c r="BG865" i="3"/>
  <c r="BF865" i="3"/>
  <c r="T865" i="3"/>
  <c r="R865" i="3"/>
  <c r="P865" i="3"/>
  <c r="BI857" i="3"/>
  <c r="BH857" i="3"/>
  <c r="BG857" i="3"/>
  <c r="BF857" i="3"/>
  <c r="T857" i="3"/>
  <c r="R857" i="3"/>
  <c r="P857" i="3"/>
  <c r="BI851" i="3"/>
  <c r="BH851" i="3"/>
  <c r="BG851" i="3"/>
  <c r="BF851" i="3"/>
  <c r="T851" i="3"/>
  <c r="R851" i="3"/>
  <c r="P851" i="3"/>
  <c r="BI843" i="3"/>
  <c r="BH843" i="3"/>
  <c r="BG843" i="3"/>
  <c r="BF843" i="3"/>
  <c r="T843" i="3"/>
  <c r="R843" i="3"/>
  <c r="P843" i="3"/>
  <c r="BI839" i="3"/>
  <c r="BH839" i="3"/>
  <c r="BG839" i="3"/>
  <c r="BF839" i="3"/>
  <c r="T839" i="3"/>
  <c r="R839" i="3"/>
  <c r="P839" i="3"/>
  <c r="BI835" i="3"/>
  <c r="BH835" i="3"/>
  <c r="BG835" i="3"/>
  <c r="BF835" i="3"/>
  <c r="T835" i="3"/>
  <c r="R835" i="3"/>
  <c r="P835" i="3"/>
  <c r="BI828" i="3"/>
  <c r="BH828" i="3"/>
  <c r="BG828" i="3"/>
  <c r="BF828" i="3"/>
  <c r="T828" i="3"/>
  <c r="R828" i="3"/>
  <c r="P828" i="3"/>
  <c r="BI825" i="3"/>
  <c r="BH825" i="3"/>
  <c r="BG825" i="3"/>
  <c r="BF825" i="3"/>
  <c r="T825" i="3"/>
  <c r="R825" i="3"/>
  <c r="P825" i="3"/>
  <c r="BI815" i="3"/>
  <c r="BH815" i="3"/>
  <c r="BG815" i="3"/>
  <c r="BF815" i="3"/>
  <c r="T815" i="3"/>
  <c r="R815" i="3"/>
  <c r="P815" i="3"/>
  <c r="BI798" i="3"/>
  <c r="BH798" i="3"/>
  <c r="BG798" i="3"/>
  <c r="BF798" i="3"/>
  <c r="T798" i="3"/>
  <c r="R798" i="3"/>
  <c r="P798" i="3"/>
  <c r="BI747" i="3"/>
  <c r="BH747" i="3"/>
  <c r="BG747" i="3"/>
  <c r="BF747" i="3"/>
  <c r="T747" i="3"/>
  <c r="R747" i="3"/>
  <c r="P747" i="3"/>
  <c r="BI665" i="3"/>
  <c r="BH665" i="3"/>
  <c r="BG665" i="3"/>
  <c r="BF665" i="3"/>
  <c r="T665" i="3"/>
  <c r="R665" i="3"/>
  <c r="P665" i="3"/>
  <c r="BI658" i="3"/>
  <c r="BH658" i="3"/>
  <c r="BG658" i="3"/>
  <c r="BF658" i="3"/>
  <c r="T658" i="3"/>
  <c r="R658" i="3"/>
  <c r="P658" i="3"/>
  <c r="BI652" i="3"/>
  <c r="BH652" i="3"/>
  <c r="BG652" i="3"/>
  <c r="BF652" i="3"/>
  <c r="T652" i="3"/>
  <c r="R652" i="3"/>
  <c r="P652" i="3"/>
  <c r="BI646" i="3"/>
  <c r="BH646" i="3"/>
  <c r="BG646" i="3"/>
  <c r="BF646" i="3"/>
  <c r="T646" i="3"/>
  <c r="R646" i="3"/>
  <c r="P646" i="3"/>
  <c r="BI603" i="3"/>
  <c r="BH603" i="3"/>
  <c r="BG603" i="3"/>
  <c r="BF603" i="3"/>
  <c r="T603" i="3"/>
  <c r="R603" i="3"/>
  <c r="P603" i="3"/>
  <c r="BI598" i="3"/>
  <c r="BH598" i="3"/>
  <c r="BG598" i="3"/>
  <c r="BF598" i="3"/>
  <c r="T598" i="3"/>
  <c r="R598" i="3"/>
  <c r="P598" i="3"/>
  <c r="BI595" i="3"/>
  <c r="BH595" i="3"/>
  <c r="BG595" i="3"/>
  <c r="BF595" i="3"/>
  <c r="T595" i="3"/>
  <c r="R595" i="3"/>
  <c r="P595" i="3"/>
  <c r="BI586" i="3"/>
  <c r="BH586" i="3"/>
  <c r="BG586" i="3"/>
  <c r="BF586" i="3"/>
  <c r="T586" i="3"/>
  <c r="R586" i="3"/>
  <c r="P586" i="3"/>
  <c r="BI579" i="3"/>
  <c r="BH579" i="3"/>
  <c r="BG579" i="3"/>
  <c r="BF579" i="3"/>
  <c r="T579" i="3"/>
  <c r="R579" i="3"/>
  <c r="P579" i="3"/>
  <c r="BI573" i="3"/>
  <c r="BH573" i="3"/>
  <c r="BG573" i="3"/>
  <c r="BF573" i="3"/>
  <c r="T573" i="3"/>
  <c r="R573" i="3"/>
  <c r="P573" i="3"/>
  <c r="BI570" i="3"/>
  <c r="BH570" i="3"/>
  <c r="BG570" i="3"/>
  <c r="BF570" i="3"/>
  <c r="T570" i="3"/>
  <c r="R570" i="3"/>
  <c r="P570" i="3"/>
  <c r="BI567" i="3"/>
  <c r="BH567" i="3"/>
  <c r="BG567" i="3"/>
  <c r="BF567" i="3"/>
  <c r="T567" i="3"/>
  <c r="R567" i="3"/>
  <c r="P567" i="3"/>
  <c r="BI519" i="3"/>
  <c r="BH519" i="3"/>
  <c r="BG519" i="3"/>
  <c r="BF519" i="3"/>
  <c r="T519" i="3"/>
  <c r="R519" i="3"/>
  <c r="P519" i="3"/>
  <c r="BI471" i="3"/>
  <c r="BH471" i="3"/>
  <c r="BG471" i="3"/>
  <c r="BF471" i="3"/>
  <c r="T471" i="3"/>
  <c r="R471" i="3"/>
  <c r="P471" i="3"/>
  <c r="BI468" i="3"/>
  <c r="BH468" i="3"/>
  <c r="BG468" i="3"/>
  <c r="BF468" i="3"/>
  <c r="T468" i="3"/>
  <c r="R468" i="3"/>
  <c r="P468" i="3"/>
  <c r="BI443" i="3"/>
  <c r="BH443" i="3"/>
  <c r="BG443" i="3"/>
  <c r="BF443" i="3"/>
  <c r="T443" i="3"/>
  <c r="R443" i="3"/>
  <c r="P443" i="3"/>
  <c r="BI418" i="3"/>
  <c r="BH418" i="3"/>
  <c r="BG418" i="3"/>
  <c r="BF418" i="3"/>
  <c r="T418" i="3"/>
  <c r="R418" i="3"/>
  <c r="P418" i="3"/>
  <c r="BI412" i="3"/>
  <c r="BH412" i="3"/>
  <c r="BG412" i="3"/>
  <c r="BF412" i="3"/>
  <c r="T412" i="3"/>
  <c r="R412" i="3"/>
  <c r="P412" i="3"/>
  <c r="BI409" i="3"/>
  <c r="BH409" i="3"/>
  <c r="BG409" i="3"/>
  <c r="BF409" i="3"/>
  <c r="T409" i="3"/>
  <c r="R409" i="3"/>
  <c r="P409" i="3"/>
  <c r="BI393" i="3"/>
  <c r="BH393" i="3"/>
  <c r="BG393" i="3"/>
  <c r="BF393" i="3"/>
  <c r="T393" i="3"/>
  <c r="R393" i="3"/>
  <c r="P393" i="3"/>
  <c r="BI377" i="3"/>
  <c r="BH377" i="3"/>
  <c r="BG377" i="3"/>
  <c r="BF377" i="3"/>
  <c r="T377" i="3"/>
  <c r="R377" i="3"/>
  <c r="P377" i="3"/>
  <c r="BI365" i="3"/>
  <c r="BH365" i="3"/>
  <c r="BG365" i="3"/>
  <c r="BF365" i="3"/>
  <c r="T365" i="3"/>
  <c r="R365" i="3"/>
  <c r="P365" i="3"/>
  <c r="BI361" i="3"/>
  <c r="BH361" i="3"/>
  <c r="BG361" i="3"/>
  <c r="BF361" i="3"/>
  <c r="T361" i="3"/>
  <c r="R361" i="3"/>
  <c r="P361" i="3"/>
  <c r="BI349" i="3"/>
  <c r="BH349" i="3"/>
  <c r="BG349" i="3"/>
  <c r="BF349" i="3"/>
  <c r="T349" i="3"/>
  <c r="R349" i="3"/>
  <c r="P349" i="3"/>
  <c r="BI337" i="3"/>
  <c r="BH337" i="3"/>
  <c r="BG337" i="3"/>
  <c r="BF337" i="3"/>
  <c r="T337" i="3"/>
  <c r="R337" i="3"/>
  <c r="P337" i="3"/>
  <c r="BI310" i="3"/>
  <c r="BH310" i="3"/>
  <c r="BG310" i="3"/>
  <c r="BF310" i="3"/>
  <c r="T310" i="3"/>
  <c r="R310" i="3"/>
  <c r="P310" i="3"/>
  <c r="BI301" i="3"/>
  <c r="BH301" i="3"/>
  <c r="BG301" i="3"/>
  <c r="BF301" i="3"/>
  <c r="T301" i="3"/>
  <c r="R301" i="3"/>
  <c r="P301" i="3"/>
  <c r="BI295" i="3"/>
  <c r="BH295" i="3"/>
  <c r="BG295" i="3"/>
  <c r="BF295" i="3"/>
  <c r="T295" i="3"/>
  <c r="R295" i="3"/>
  <c r="P295" i="3"/>
  <c r="BI292" i="3"/>
  <c r="BH292" i="3"/>
  <c r="BG292" i="3"/>
  <c r="BF292" i="3"/>
  <c r="T292" i="3"/>
  <c r="R292" i="3"/>
  <c r="P292" i="3"/>
  <c r="BI280" i="3"/>
  <c r="BH280" i="3"/>
  <c r="BG280" i="3"/>
  <c r="BF280" i="3"/>
  <c r="T280" i="3"/>
  <c r="R280" i="3"/>
  <c r="P280" i="3"/>
  <c r="BI277" i="3"/>
  <c r="BH277" i="3"/>
  <c r="BG277" i="3"/>
  <c r="BF277" i="3"/>
  <c r="T277" i="3"/>
  <c r="R277" i="3"/>
  <c r="P277" i="3"/>
  <c r="BI274" i="3"/>
  <c r="BH274" i="3"/>
  <c r="BG274" i="3"/>
  <c r="BF274" i="3"/>
  <c r="T274" i="3"/>
  <c r="R274" i="3"/>
  <c r="P274" i="3"/>
  <c r="BI268" i="3"/>
  <c r="BH268" i="3"/>
  <c r="BG268" i="3"/>
  <c r="BF268" i="3"/>
  <c r="T268" i="3"/>
  <c r="R268" i="3"/>
  <c r="P268" i="3"/>
  <c r="BI256" i="3"/>
  <c r="BH256" i="3"/>
  <c r="BG256" i="3"/>
  <c r="BF256" i="3"/>
  <c r="T256" i="3"/>
  <c r="R256" i="3"/>
  <c r="P256" i="3"/>
  <c r="BI244" i="3"/>
  <c r="BH244" i="3"/>
  <c r="BG244" i="3"/>
  <c r="BF244" i="3"/>
  <c r="T244" i="3"/>
  <c r="R244" i="3"/>
  <c r="P244" i="3"/>
  <c r="BI238" i="3"/>
  <c r="BH238" i="3"/>
  <c r="BG238" i="3"/>
  <c r="BF238" i="3"/>
  <c r="T238" i="3"/>
  <c r="R238" i="3"/>
  <c r="P238" i="3"/>
  <c r="BI232" i="3"/>
  <c r="BH232" i="3"/>
  <c r="BG232" i="3"/>
  <c r="BF232" i="3"/>
  <c r="T232" i="3"/>
  <c r="R232" i="3"/>
  <c r="P232" i="3"/>
  <c r="BI214" i="3"/>
  <c r="BH214" i="3"/>
  <c r="BG214" i="3"/>
  <c r="BF214" i="3"/>
  <c r="T214" i="3"/>
  <c r="R214" i="3"/>
  <c r="P214" i="3"/>
  <c r="BI208" i="3"/>
  <c r="BH208" i="3"/>
  <c r="BG208" i="3"/>
  <c r="BF208" i="3"/>
  <c r="T208" i="3"/>
  <c r="R208" i="3"/>
  <c r="P208" i="3"/>
  <c r="BI202" i="3"/>
  <c r="BH202" i="3"/>
  <c r="BG202" i="3"/>
  <c r="BF202" i="3"/>
  <c r="T202" i="3"/>
  <c r="R202" i="3"/>
  <c r="P202" i="3"/>
  <c r="BI177" i="3"/>
  <c r="BH177" i="3"/>
  <c r="BG177" i="3"/>
  <c r="BF177" i="3"/>
  <c r="T177" i="3"/>
  <c r="R177" i="3"/>
  <c r="P177" i="3"/>
  <c r="BI170" i="3"/>
  <c r="BH170" i="3"/>
  <c r="BG170" i="3"/>
  <c r="BF170" i="3"/>
  <c r="T170" i="3"/>
  <c r="R170" i="3"/>
  <c r="P170" i="3"/>
  <c r="BI163" i="3"/>
  <c r="BH163" i="3"/>
  <c r="BG163" i="3"/>
  <c r="BF163" i="3"/>
  <c r="T163" i="3"/>
  <c r="R163" i="3"/>
  <c r="P163" i="3"/>
  <c r="BI156" i="3"/>
  <c r="BH156" i="3"/>
  <c r="BG156" i="3"/>
  <c r="BF156" i="3"/>
  <c r="T156" i="3"/>
  <c r="R156" i="3"/>
  <c r="P156" i="3"/>
  <c r="J149" i="3"/>
  <c r="F149" i="3"/>
  <c r="F147" i="3"/>
  <c r="E145" i="3"/>
  <c r="J93" i="3"/>
  <c r="F93" i="3"/>
  <c r="F91" i="3"/>
  <c r="E89" i="3"/>
  <c r="J26" i="3"/>
  <c r="E26" i="3"/>
  <c r="J94" i="3" s="1"/>
  <c r="J25" i="3"/>
  <c r="J20" i="3"/>
  <c r="E20" i="3"/>
  <c r="F150" i="3"/>
  <c r="J19" i="3"/>
  <c r="J14" i="3"/>
  <c r="J147" i="3" s="1"/>
  <c r="E7" i="3"/>
  <c r="E85" i="3"/>
  <c r="J39" i="2"/>
  <c r="J38" i="2"/>
  <c r="AY96" i="1"/>
  <c r="J37" i="2"/>
  <c r="AX96" i="1"/>
  <c r="BI161" i="2"/>
  <c r="BH161" i="2"/>
  <c r="BG161" i="2"/>
  <c r="BF161" i="2"/>
  <c r="T161" i="2"/>
  <c r="R161" i="2"/>
  <c r="P161" i="2"/>
  <c r="BI159" i="2"/>
  <c r="BH159" i="2"/>
  <c r="BG159" i="2"/>
  <c r="BF159" i="2"/>
  <c r="T159" i="2"/>
  <c r="R159" i="2"/>
  <c r="P159" i="2"/>
  <c r="BI158" i="2"/>
  <c r="BH158" i="2"/>
  <c r="BG158" i="2"/>
  <c r="BF158" i="2"/>
  <c r="T158" i="2"/>
  <c r="R158" i="2"/>
  <c r="P158" i="2"/>
  <c r="BI156" i="2"/>
  <c r="BH156" i="2"/>
  <c r="BG156" i="2"/>
  <c r="BF156" i="2"/>
  <c r="T156" i="2"/>
  <c r="R156" i="2"/>
  <c r="P156" i="2"/>
  <c r="BI155" i="2"/>
  <c r="BH155" i="2"/>
  <c r="BG155" i="2"/>
  <c r="BF155" i="2"/>
  <c r="T155" i="2"/>
  <c r="R155" i="2"/>
  <c r="P155" i="2"/>
  <c r="BI153" i="2"/>
  <c r="BH153" i="2"/>
  <c r="BG153" i="2"/>
  <c r="BF153" i="2"/>
  <c r="T153" i="2"/>
  <c r="R153" i="2"/>
  <c r="P153" i="2"/>
  <c r="BI151" i="2"/>
  <c r="BH151" i="2"/>
  <c r="BG151" i="2"/>
  <c r="BF151" i="2"/>
  <c r="T151" i="2"/>
  <c r="R151" i="2"/>
  <c r="P151" i="2"/>
  <c r="BI149" i="2"/>
  <c r="BH149" i="2"/>
  <c r="BG149" i="2"/>
  <c r="BF149" i="2"/>
  <c r="T149" i="2"/>
  <c r="R149" i="2"/>
  <c r="P149" i="2"/>
  <c r="BI147" i="2"/>
  <c r="BH147" i="2"/>
  <c r="BG147" i="2"/>
  <c r="BF147" i="2"/>
  <c r="T147" i="2"/>
  <c r="R147" i="2"/>
  <c r="P147" i="2"/>
  <c r="BI145" i="2"/>
  <c r="BH145" i="2"/>
  <c r="BG145" i="2"/>
  <c r="BF145" i="2"/>
  <c r="T145" i="2"/>
  <c r="R145" i="2"/>
  <c r="P145" i="2"/>
  <c r="BI143" i="2"/>
  <c r="BH143" i="2"/>
  <c r="BG143" i="2"/>
  <c r="BF143" i="2"/>
  <c r="T143" i="2"/>
  <c r="R143" i="2"/>
  <c r="P143" i="2"/>
  <c r="BI141" i="2"/>
  <c r="BH141" i="2"/>
  <c r="BG141" i="2"/>
  <c r="BF141" i="2"/>
  <c r="T141" i="2"/>
  <c r="R141" i="2"/>
  <c r="P141" i="2"/>
  <c r="BI139" i="2"/>
  <c r="BH139" i="2"/>
  <c r="BG139" i="2"/>
  <c r="BF139" i="2"/>
  <c r="T139" i="2"/>
  <c r="R139" i="2"/>
  <c r="P139" i="2"/>
  <c r="BI137" i="2"/>
  <c r="BH137" i="2"/>
  <c r="BG137" i="2"/>
  <c r="BF137" i="2"/>
  <c r="T137" i="2"/>
  <c r="R137" i="2"/>
  <c r="P137" i="2"/>
  <c r="BI135" i="2"/>
  <c r="BH135" i="2"/>
  <c r="BG135" i="2"/>
  <c r="BF135" i="2"/>
  <c r="T135" i="2"/>
  <c r="R135" i="2"/>
  <c r="P135" i="2"/>
  <c r="BI133" i="2"/>
  <c r="BH133" i="2"/>
  <c r="BG133" i="2"/>
  <c r="BF133" i="2"/>
  <c r="T133" i="2"/>
  <c r="R133" i="2"/>
  <c r="P133" i="2"/>
  <c r="BI131" i="2"/>
  <c r="BH131" i="2"/>
  <c r="BG131" i="2"/>
  <c r="BF131" i="2"/>
  <c r="T131" i="2"/>
  <c r="R131" i="2"/>
  <c r="P131" i="2"/>
  <c r="BI129" i="2"/>
  <c r="BH129" i="2"/>
  <c r="BG129" i="2"/>
  <c r="BF129" i="2"/>
  <c r="T129" i="2"/>
  <c r="R129" i="2"/>
  <c r="P129" i="2"/>
  <c r="BI127" i="2"/>
  <c r="BH127" i="2"/>
  <c r="BG127" i="2"/>
  <c r="BF127" i="2"/>
  <c r="T127" i="2"/>
  <c r="R127" i="2"/>
  <c r="P127" i="2"/>
  <c r="BI125" i="2"/>
  <c r="F39" i="2" s="1"/>
  <c r="BH125" i="2"/>
  <c r="BG125" i="2"/>
  <c r="BF125" i="2"/>
  <c r="T125" i="2"/>
  <c r="R125" i="2"/>
  <c r="P125" i="2"/>
  <c r="BI123" i="2"/>
  <c r="BH123" i="2"/>
  <c r="F38" i="2" s="1"/>
  <c r="BG123" i="2"/>
  <c r="BF123" i="2"/>
  <c r="F36" i="2" s="1"/>
  <c r="T123" i="2"/>
  <c r="R123" i="2"/>
  <c r="P123" i="2"/>
  <c r="J117" i="2"/>
  <c r="F117" i="2"/>
  <c r="F115" i="2"/>
  <c r="E113" i="2"/>
  <c r="J93" i="2"/>
  <c r="F93" i="2"/>
  <c r="F91" i="2"/>
  <c r="E89" i="2"/>
  <c r="J26" i="2"/>
  <c r="E26" i="2"/>
  <c r="J118" i="2"/>
  <c r="J25" i="2"/>
  <c r="J20" i="2"/>
  <c r="E20" i="2"/>
  <c r="F94" i="2" s="1"/>
  <c r="J19" i="2"/>
  <c r="J14" i="2"/>
  <c r="J115" i="2"/>
  <c r="E7" i="2"/>
  <c r="E85" i="2" s="1"/>
  <c r="L90" i="1"/>
  <c r="AM90" i="1"/>
  <c r="AM89" i="1"/>
  <c r="L89" i="1"/>
  <c r="AM87" i="1"/>
  <c r="L87" i="1"/>
  <c r="L85" i="1"/>
  <c r="L84" i="1"/>
  <c r="BK356" i="7"/>
  <c r="J166" i="8"/>
  <c r="BK211" i="8"/>
  <c r="BK233" i="8"/>
  <c r="BK154" i="8"/>
  <c r="BK183" i="8"/>
  <c r="J220" i="8"/>
  <c r="BK158" i="8"/>
  <c r="J168" i="9"/>
  <c r="J174" i="9"/>
  <c r="BK281" i="9"/>
  <c r="J215" i="9"/>
  <c r="BK269" i="9"/>
  <c r="BK187" i="9"/>
  <c r="BK272" i="9"/>
  <c r="BK316" i="9"/>
  <c r="J318" i="9"/>
  <c r="J199" i="9"/>
  <c r="J260" i="9"/>
  <c r="J132" i="10"/>
  <c r="J126" i="11"/>
  <c r="J197" i="11"/>
  <c r="J185" i="11"/>
  <c r="J146" i="11"/>
  <c r="BK172" i="12"/>
  <c r="J180" i="12"/>
  <c r="J215" i="12"/>
  <c r="J136" i="12"/>
  <c r="J126" i="13"/>
  <c r="J134" i="13"/>
  <c r="J353" i="14"/>
  <c r="J153" i="14"/>
  <c r="J208" i="14"/>
  <c r="J332" i="14"/>
  <c r="J178" i="15"/>
  <c r="J179" i="15"/>
  <c r="BK173" i="15"/>
  <c r="BK189" i="15"/>
  <c r="BK225" i="16"/>
  <c r="J182" i="16"/>
  <c r="J285" i="16"/>
  <c r="BK161" i="16"/>
  <c r="J266" i="16"/>
  <c r="BK353" i="17"/>
  <c r="BK457" i="17"/>
  <c r="J364" i="17"/>
  <c r="BK300" i="17"/>
  <c r="J417" i="17"/>
  <c r="BK392" i="17"/>
  <c r="J483" i="17"/>
  <c r="J457" i="17"/>
  <c r="J246" i="17"/>
  <c r="BK426" i="17"/>
  <c r="J426" i="17"/>
  <c r="BK232" i="17"/>
  <c r="J390" i="17"/>
  <c r="J160" i="18"/>
  <c r="J239" i="18"/>
  <c r="BK133" i="18"/>
  <c r="BK234" i="18"/>
  <c r="J177" i="19"/>
  <c r="BK212" i="19"/>
  <c r="BK170" i="19"/>
  <c r="J220" i="19"/>
  <c r="J233" i="19"/>
  <c r="BK192" i="20"/>
  <c r="BK171" i="20"/>
  <c r="J155" i="20"/>
  <c r="J126" i="20"/>
  <c r="BK126" i="20"/>
  <c r="BK384" i="21"/>
  <c r="BK221" i="21"/>
  <c r="BK279" i="21"/>
  <c r="J179" i="21"/>
  <c r="J301" i="21"/>
  <c r="BK207" i="21"/>
  <c r="J159" i="21"/>
  <c r="J341" i="21"/>
  <c r="J219" i="21"/>
  <c r="BK140" i="21"/>
  <c r="BK224" i="21"/>
  <c r="J317" i="21"/>
  <c r="J134" i="22"/>
  <c r="BK138" i="22"/>
  <c r="BK198" i="22"/>
  <c r="BK144" i="22"/>
  <c r="BK155" i="2"/>
  <c r="BK151" i="2"/>
  <c r="J143" i="2"/>
  <c r="BK156" i="2"/>
  <c r="J158" i="2"/>
  <c r="J137" i="2"/>
  <c r="J151" i="2"/>
  <c r="BK143" i="2"/>
  <c r="BK139" i="2"/>
  <c r="AS95" i="1"/>
  <c r="J36" i="2"/>
  <c r="BK158" i="2"/>
  <c r="BK3079" i="3"/>
  <c r="BK2903" i="3"/>
  <c r="J2786" i="3"/>
  <c r="BK2639" i="3"/>
  <c r="BK2361" i="3"/>
  <c r="BK2316" i="3"/>
  <c r="BK2259" i="3"/>
  <c r="BK1106" i="3"/>
  <c r="BK2845" i="3"/>
  <c r="BK2491" i="3"/>
  <c r="BK2170" i="3"/>
  <c r="J1938" i="3"/>
  <c r="BK1802" i="3"/>
  <c r="J1476" i="3"/>
  <c r="BK1375" i="3"/>
  <c r="BK1084" i="3"/>
  <c r="BK935" i="3"/>
  <c r="J2997" i="3"/>
  <c r="BK2684" i="3"/>
  <c r="J2197" i="3"/>
  <c r="J1771" i="3"/>
  <c r="J1447" i="3"/>
  <c r="BK815" i="3"/>
  <c r="J232" i="3"/>
  <c r="J3084" i="3"/>
  <c r="J2750" i="3"/>
  <c r="BK2336" i="3"/>
  <c r="BK2165" i="3"/>
  <c r="J1923" i="3"/>
  <c r="BK1816" i="3"/>
  <c r="BK1650" i="3"/>
  <c r="BK274" i="3"/>
  <c r="J3100" i="3"/>
  <c r="BK3063" i="3"/>
  <c r="BK2801" i="3"/>
  <c r="BK2756" i="3"/>
  <c r="J2435" i="3"/>
  <c r="BK2320" i="3"/>
  <c r="BK1917" i="3"/>
  <c r="J1816" i="3"/>
  <c r="BK949" i="3"/>
  <c r="J412" i="3"/>
  <c r="J4205" i="3"/>
  <c r="J3977" i="3"/>
  <c r="BK3834" i="3"/>
  <c r="J3685" i="3"/>
  <c r="J3364" i="3"/>
  <c r="BK3351" i="3"/>
  <c r="BK3347" i="3"/>
  <c r="BK3345" i="3"/>
  <c r="J3327" i="3"/>
  <c r="J3294" i="3"/>
  <c r="J3260" i="3"/>
  <c r="J3206" i="3"/>
  <c r="BK3155" i="3"/>
  <c r="J3064" i="3"/>
  <c r="BK2927" i="3"/>
  <c r="J2801" i="3"/>
  <c r="BK2724" i="3"/>
  <c r="BK2513" i="3"/>
  <c r="BK2446" i="3"/>
  <c r="BK2304" i="3"/>
  <c r="J1964" i="3"/>
  <c r="J1768" i="3"/>
  <c r="J912" i="3"/>
  <c r="BK301" i="3"/>
  <c r="J4206" i="3"/>
  <c r="J3677" i="3"/>
  <c r="BK3519" i="3"/>
  <c r="BK3183" i="3"/>
  <c r="J3137" i="3"/>
  <c r="BK3064" i="3"/>
  <c r="BK3019" i="3"/>
  <c r="BK2692" i="3"/>
  <c r="J2529" i="3"/>
  <c r="BK2339" i="3"/>
  <c r="BK2206" i="3"/>
  <c r="BK1914" i="3"/>
  <c r="J1470" i="3"/>
  <c r="BK942" i="3"/>
  <c r="J815" i="3"/>
  <c r="J301" i="3"/>
  <c r="BK232" i="3"/>
  <c r="BK4205" i="3"/>
  <c r="BK3528" i="3"/>
  <c r="BK3371" i="3"/>
  <c r="BK3338" i="3"/>
  <c r="BK3326" i="3"/>
  <c r="J3252" i="3"/>
  <c r="BK1687" i="3"/>
  <c r="BK595" i="3"/>
  <c r="J214" i="3"/>
  <c r="J4093" i="3"/>
  <c r="J3606" i="3"/>
  <c r="BK3379" i="3"/>
  <c r="J3344" i="3"/>
  <c r="BK3282" i="3"/>
  <c r="J3214" i="3"/>
  <c r="BK3199" i="3"/>
  <c r="BK3175" i="3"/>
  <c r="J3140" i="3"/>
  <c r="J3053" i="3"/>
  <c r="J2684" i="3"/>
  <c r="J2334" i="3"/>
  <c r="BK2220" i="3"/>
  <c r="BK2197" i="3"/>
  <c r="J1869" i="3"/>
  <c r="BK1653" i="3"/>
  <c r="J665" i="3"/>
  <c r="J573" i="3"/>
  <c r="BK256" i="3"/>
  <c r="BK3966" i="3"/>
  <c r="J3620" i="3"/>
  <c r="BK3502" i="3"/>
  <c r="J3365" i="3"/>
  <c r="J3310" i="3"/>
  <c r="J3175" i="3"/>
  <c r="J2935" i="3"/>
  <c r="BK2595" i="3"/>
  <c r="J2564" i="3"/>
  <c r="BK2435" i="3"/>
  <c r="BK2256" i="3"/>
  <c r="J2220" i="3"/>
  <c r="J1995" i="3"/>
  <c r="J1802" i="3"/>
  <c r="J1089" i="3"/>
  <c r="BK865" i="3"/>
  <c r="BK851" i="3"/>
  <c r="BK839" i="3"/>
  <c r="BK646" i="3"/>
  <c r="J393" i="3"/>
  <c r="BK4153" i="3"/>
  <c r="J3981" i="3"/>
  <c r="BK3762" i="3"/>
  <c r="BK3612" i="3"/>
  <c r="J2418" i="3"/>
  <c r="J2294" i="3"/>
  <c r="J2053" i="3"/>
  <c r="BK1938" i="3"/>
  <c r="J1862" i="3"/>
  <c r="J1105" i="3"/>
  <c r="J828" i="3"/>
  <c r="J586" i="3"/>
  <c r="J443" i="3"/>
  <c r="J3759" i="3"/>
  <c r="BK3482" i="3"/>
  <c r="BK3364" i="3"/>
  <c r="BK3077" i="3"/>
  <c r="BK2867" i="3"/>
  <c r="J2614" i="3"/>
  <c r="BK2457" i="3"/>
  <c r="J2304" i="3"/>
  <c r="J1106" i="3"/>
  <c r="BK747" i="3"/>
  <c r="J3897" i="3"/>
  <c r="BK3677" i="3"/>
  <c r="J3589" i="3"/>
  <c r="BK3382" i="3"/>
  <c r="BK3330" i="3"/>
  <c r="J3282" i="3"/>
  <c r="BK3200" i="3"/>
  <c r="J3031" i="3"/>
  <c r="BK2920" i="3"/>
  <c r="J2845" i="3"/>
  <c r="J2720" i="3"/>
  <c r="BK2572" i="3"/>
  <c r="J2228" i="3"/>
  <c r="BK2053" i="3"/>
  <c r="BK1809" i="3"/>
  <c r="BK1706" i="3"/>
  <c r="BK1442" i="3"/>
  <c r="BK883" i="3"/>
  <c r="BK349" i="3"/>
  <c r="BK516" i="4"/>
  <c r="BK508" i="4"/>
  <c r="BK435" i="4"/>
  <c r="J485" i="4"/>
  <c r="J400" i="4"/>
  <c r="BK242" i="4"/>
  <c r="BK220" i="4"/>
  <c r="J305" i="4"/>
  <c r="J244" i="4"/>
  <c r="J203" i="4"/>
  <c r="BK466" i="4"/>
  <c r="J383" i="4"/>
  <c r="BK280" i="4"/>
  <c r="BK452" i="4"/>
  <c r="BK358" i="4"/>
  <c r="J317" i="4"/>
  <c r="BK191" i="4"/>
  <c r="BK454" i="4"/>
  <c r="BK347" i="4"/>
  <c r="J264" i="4"/>
  <c r="J236" i="4"/>
  <c r="J191" i="4"/>
  <c r="BK181" i="4"/>
  <c r="J158" i="4"/>
  <c r="J508" i="4"/>
  <c r="BK272" i="4"/>
  <c r="BK252" i="4"/>
  <c r="J228" i="4"/>
  <c r="J144" i="4"/>
  <c r="J429" i="4"/>
  <c r="J370" i="4"/>
  <c r="BK248" i="4"/>
  <c r="BK187" i="4"/>
  <c r="BK344" i="4"/>
  <c r="BK222" i="4"/>
  <c r="BK488" i="4"/>
  <c r="J284" i="4"/>
  <c r="J181" i="4"/>
  <c r="J160" i="4"/>
  <c r="J452" i="4"/>
  <c r="BK353" i="4"/>
  <c r="BK386" i="4"/>
  <c r="J323" i="4"/>
  <c r="BK167" i="4"/>
  <c r="BK518" i="5"/>
  <c r="BK346" i="5"/>
  <c r="BK263" i="5"/>
  <c r="J197" i="5"/>
  <c r="BK558" i="5"/>
  <c r="BK291" i="5"/>
  <c r="BK197" i="5"/>
  <c r="BK568" i="5"/>
  <c r="J550" i="5"/>
  <c r="J457" i="5"/>
  <c r="J366" i="5"/>
  <c r="BK341" i="5"/>
  <c r="J263" i="5"/>
  <c r="J446" i="5"/>
  <c r="BK344" i="5"/>
  <c r="J169" i="5"/>
  <c r="BK504" i="5"/>
  <c r="J451" i="5"/>
  <c r="J409" i="5"/>
  <c r="J341" i="5"/>
  <c r="BK592" i="5"/>
  <c r="J570" i="5"/>
  <c r="BK550" i="5"/>
  <c r="BK490" i="5"/>
  <c r="J420" i="5"/>
  <c r="BK301" i="5"/>
  <c r="J286" i="5"/>
  <c r="BK178" i="5"/>
  <c r="J500" i="5"/>
  <c r="BK454" i="5"/>
  <c r="BK390" i="5"/>
  <c r="BK314" i="5"/>
  <c r="BK279" i="5"/>
  <c r="J434" i="5"/>
  <c r="J272" i="5"/>
  <c r="BK152" i="5"/>
  <c r="J558" i="5"/>
  <c r="BK460" i="5"/>
  <c r="BK304" i="5"/>
  <c r="BK572" i="5"/>
  <c r="J540" i="5"/>
  <c r="BK527" i="5"/>
  <c r="J502" i="5"/>
  <c r="J423" i="5"/>
  <c r="BK176" i="5"/>
  <c r="BK500" i="5"/>
  <c r="BK468" i="5"/>
  <c r="BK286" i="5"/>
  <c r="BK213" i="5"/>
  <c r="BK155" i="5"/>
  <c r="J138" i="5"/>
  <c r="J373" i="5"/>
  <c r="BK195" i="5"/>
  <c r="BK566" i="5"/>
  <c r="J490" i="5"/>
  <c r="J431" i="5"/>
  <c r="BK404" i="5"/>
  <c r="BK309" i="5"/>
  <c r="J206" i="5"/>
  <c r="BK171" i="5"/>
  <c r="J585" i="6"/>
  <c r="J479" i="6"/>
  <c r="J492" i="6"/>
  <c r="J302" i="6"/>
  <c r="BK195" i="6"/>
  <c r="J551" i="6"/>
  <c r="BK527" i="6"/>
  <c r="BK417" i="6"/>
  <c r="BK392" i="6"/>
  <c r="J238" i="6"/>
  <c r="J618" i="6"/>
  <c r="J439" i="6"/>
  <c r="J296" i="6"/>
  <c r="BK184" i="6"/>
  <c r="BK134" i="6"/>
  <c r="J489" i="6"/>
  <c r="J380" i="6"/>
  <c r="J329" i="6"/>
  <c r="J625" i="6"/>
  <c r="J617" i="6"/>
  <c r="J552" i="6"/>
  <c r="BK530" i="6"/>
  <c r="BK463" i="6"/>
  <c r="BK300" i="6"/>
  <c r="J211" i="6"/>
  <c r="J609" i="6"/>
  <c r="J595" i="6"/>
  <c r="J486" i="6"/>
  <c r="J482" i="6"/>
  <c r="J364" i="6"/>
  <c r="J285" i="6"/>
  <c r="BK167" i="6"/>
  <c r="J537" i="6"/>
  <c r="BK429" i="6"/>
  <c r="BK607" i="6"/>
  <c r="BK595" i="6"/>
  <c r="BK507" i="6"/>
  <c r="J463" i="6"/>
  <c r="J432" i="6"/>
  <c r="J318" i="6"/>
  <c r="BK242" i="6"/>
  <c r="J152" i="6"/>
  <c r="J562" i="6"/>
  <c r="J523" i="6"/>
  <c r="BK482" i="6"/>
  <c r="J402" i="6"/>
  <c r="BK187" i="6"/>
  <c r="J613" i="6"/>
  <c r="BK152" i="6"/>
  <c r="J392" i="6"/>
  <c r="J190" i="6"/>
  <c r="J457" i="7"/>
  <c r="BK365" i="7"/>
  <c r="J307" i="7"/>
  <c r="BK229" i="7"/>
  <c r="J424" i="7"/>
  <c r="BK300" i="7"/>
  <c r="BK278" i="7"/>
  <c r="J170" i="7"/>
  <c r="J363" i="7"/>
  <c r="BK342" i="7"/>
  <c r="BK195" i="7"/>
  <c r="BK152" i="7"/>
  <c r="J430" i="7"/>
  <c r="J223" i="7"/>
  <c r="J408" i="7"/>
  <c r="J272" i="7"/>
  <c r="J398" i="7"/>
  <c r="J280" i="7"/>
  <c r="BK193" i="7"/>
  <c r="BK344" i="7"/>
  <c r="J473" i="7"/>
  <c r="BK211" i="7"/>
  <c r="J404" i="7"/>
  <c r="J331" i="7"/>
  <c r="BK235" i="7"/>
  <c r="J189" i="7"/>
  <c r="BK142" i="7"/>
  <c r="BK447" i="7"/>
  <c r="J227" i="7"/>
  <c r="J464" i="7"/>
  <c r="BK254" i="7"/>
  <c r="BK177" i="8"/>
  <c r="J195" i="8"/>
  <c r="BK257" i="9"/>
  <c r="J275" i="9"/>
  <c r="J189" i="9"/>
  <c r="J246" i="9"/>
  <c r="BK213" i="9"/>
  <c r="J298" i="9"/>
  <c r="J244" i="9"/>
  <c r="J227" i="9"/>
  <c r="J254" i="9"/>
  <c r="J236" i="9"/>
  <c r="J191" i="9"/>
  <c r="BK278" i="9"/>
  <c r="J201" i="9"/>
  <c r="BK242" i="9"/>
  <c r="BK180" i="10"/>
  <c r="J187" i="10"/>
  <c r="J130" i="10"/>
  <c r="BK185" i="10"/>
  <c r="BK158" i="10"/>
  <c r="BK127" i="10"/>
  <c r="BK139" i="11"/>
  <c r="J136" i="11"/>
  <c r="BK168" i="11"/>
  <c r="J218" i="11"/>
  <c r="BK182" i="11"/>
  <c r="J214" i="11"/>
  <c r="BK205" i="12"/>
  <c r="J147" i="12"/>
  <c r="J167" i="12"/>
  <c r="BK202" i="12"/>
  <c r="BK169" i="13"/>
  <c r="BK129" i="13"/>
  <c r="J140" i="13"/>
  <c r="BK200" i="13"/>
  <c r="J164" i="13"/>
  <c r="J152" i="13"/>
  <c r="BK396" i="14"/>
  <c r="J359" i="14"/>
  <c r="BK297" i="14"/>
  <c r="J386" i="14"/>
  <c r="J363" i="14"/>
  <c r="J373" i="14"/>
  <c r="BK153" i="14"/>
  <c r="BK356" i="14"/>
  <c r="J313" i="14"/>
  <c r="J316" i="14"/>
  <c r="J309" i="14"/>
  <c r="BK255" i="16"/>
  <c r="BK233" i="16"/>
  <c r="J272" i="16"/>
  <c r="BK214" i="16"/>
  <c r="BK236" i="16"/>
  <c r="J278" i="16"/>
  <c r="J284" i="17"/>
  <c r="J454" i="17"/>
  <c r="J374" i="17"/>
  <c r="J225" i="17"/>
  <c r="BK470" i="17"/>
  <c r="J401" i="17"/>
  <c r="J470" i="17"/>
  <c r="BK388" i="17"/>
  <c r="J341" i="17"/>
  <c r="BK266" i="18"/>
  <c r="J234" i="18"/>
  <c r="BK276" i="18"/>
  <c r="BK230" i="18"/>
  <c r="BK150" i="19"/>
  <c r="BK230" i="19"/>
  <c r="BK208" i="19"/>
  <c r="J216" i="19"/>
  <c r="J188" i="19"/>
  <c r="BK133" i="19"/>
  <c r="BK146" i="20"/>
  <c r="BK180" i="20"/>
  <c r="BK149" i="20"/>
  <c r="J136" i="20"/>
  <c r="J146" i="20"/>
  <c r="J373" i="21"/>
  <c r="J197" i="21"/>
  <c r="J340" i="21"/>
  <c r="BK373" i="21"/>
  <c r="BK273" i="21"/>
  <c r="BK194" i="21"/>
  <c r="BK180" i="21"/>
  <c r="BK340" i="21"/>
  <c r="J292" i="21"/>
  <c r="BK255" i="21"/>
  <c r="J311" i="21"/>
  <c r="BK236" i="21"/>
  <c r="J174" i="21"/>
  <c r="BK335" i="21"/>
  <c r="BK276" i="21"/>
  <c r="BK179" i="21"/>
  <c r="J201" i="21"/>
  <c r="BK419" i="21"/>
  <c r="J290" i="21"/>
  <c r="BK423" i="21"/>
  <c r="BK247" i="21"/>
  <c r="J230" i="21"/>
  <c r="J392" i="21"/>
  <c r="BK265" i="21"/>
  <c r="J333" i="21"/>
  <c r="J419" i="21"/>
  <c r="J153" i="21"/>
  <c r="J221" i="21"/>
  <c r="BK219" i="21"/>
  <c r="J140" i="22"/>
  <c r="BK205" i="22"/>
  <c r="BK158" i="22"/>
  <c r="BK185" i="22"/>
  <c r="J138" i="22"/>
  <c r="BK182" i="22"/>
  <c r="J177" i="23"/>
  <c r="BK152" i="23"/>
  <c r="BK142" i="23"/>
  <c r="J163" i="23"/>
  <c r="BK211" i="23"/>
  <c r="BK130" i="23"/>
  <c r="J155" i="2"/>
  <c r="J123" i="2"/>
  <c r="J149" i="2"/>
  <c r="BK131" i="2"/>
  <c r="J129" i="2"/>
  <c r="AS117" i="1"/>
  <c r="BK3080" i="3"/>
  <c r="J2894" i="3"/>
  <c r="BK2666" i="3"/>
  <c r="J2446" i="3"/>
  <c r="BK2340" i="3"/>
  <c r="BK2268" i="3"/>
  <c r="BK1836" i="3"/>
  <c r="BK1105" i="3"/>
  <c r="BK2642" i="3"/>
  <c r="BK2396" i="3"/>
  <c r="J1856" i="3"/>
  <c r="J1452" i="3"/>
  <c r="BK1068" i="3"/>
  <c r="BK959" i="3"/>
  <c r="BK208" i="3"/>
  <c r="J2881" i="3"/>
  <c r="BK2521" i="3"/>
  <c r="J2281" i="3"/>
  <c r="J1687" i="3"/>
  <c r="J1402" i="3"/>
  <c r="J1008" i="3"/>
  <c r="BK377" i="3"/>
  <c r="BK3104" i="3"/>
  <c r="J2958" i="3"/>
  <c r="BK2686" i="3"/>
  <c r="J2181" i="3"/>
  <c r="BK1975" i="3"/>
  <c r="J1826" i="3"/>
  <c r="BK1774" i="3"/>
  <c r="J1241" i="3"/>
  <c r="J3104" i="3"/>
  <c r="BK3076" i="3"/>
  <c r="J3057" i="3"/>
  <c r="J3019" i="3"/>
  <c r="J2832" i="3"/>
  <c r="BK2790" i="3"/>
  <c r="BK2750" i="3"/>
  <c r="BK2467" i="3"/>
  <c r="J2324" i="3"/>
  <c r="J1932" i="3"/>
  <c r="BK1462" i="3"/>
  <c r="J932" i="3"/>
  <c r="J4208" i="3"/>
  <c r="BK4115" i="3"/>
  <c r="J3901" i="3"/>
  <c r="BK3628" i="3"/>
  <c r="BK3361" i="3"/>
  <c r="J3354" i="3"/>
  <c r="BK3348" i="3"/>
  <c r="J3346" i="3"/>
  <c r="J3334" i="3"/>
  <c r="BK3302" i="3"/>
  <c r="BK3263" i="3"/>
  <c r="BK3202" i="3"/>
  <c r="J3076" i="3"/>
  <c r="BK3035" i="3"/>
  <c r="BK2720" i="3"/>
  <c r="BK2644" i="3"/>
  <c r="J2401" i="3"/>
  <c r="J2300" i="3"/>
  <c r="J1839" i="3"/>
  <c r="J1750" i="3"/>
  <c r="J883" i="3"/>
  <c r="J337" i="3"/>
  <c r="BK4189" i="3"/>
  <c r="BK3680" i="3"/>
  <c r="J3510" i="3"/>
  <c r="J3152" i="3"/>
  <c r="J3080" i="3"/>
  <c r="J2927" i="3"/>
  <c r="BK2853" i="3"/>
  <c r="BK2663" i="3"/>
  <c r="J2350" i="3"/>
  <c r="J2262" i="3"/>
  <c r="J2015" i="3"/>
  <c r="BK1459" i="3"/>
  <c r="J935" i="3"/>
  <c r="J646" i="3"/>
  <c r="BK292" i="3"/>
  <c r="J208" i="3"/>
  <c r="J3539" i="3"/>
  <c r="J3475" i="3"/>
  <c r="J3343" i="3"/>
  <c r="J3322" i="3"/>
  <c r="BK3260" i="3"/>
  <c r="BK3207" i="3"/>
  <c r="BK3160" i="3"/>
  <c r="J3130" i="3"/>
  <c r="BK2913" i="3"/>
  <c r="BK2812" i="3"/>
  <c r="J2642" i="3"/>
  <c r="BK2607" i="3"/>
  <c r="J2518" i="3"/>
  <c r="BK4105" i="3"/>
  <c r="BK3603" i="3"/>
  <c r="BK3437" i="3"/>
  <c r="BK3294" i="3"/>
  <c r="J3204" i="3"/>
  <c r="BK3137" i="3"/>
  <c r="J3012" i="3"/>
  <c r="BK2753" i="3"/>
  <c r="J2589" i="3"/>
  <c r="BK2262" i="3"/>
  <c r="J1683" i="3"/>
  <c r="BK665" i="3"/>
  <c r="BK244" i="3"/>
  <c r="J4105" i="3"/>
  <c r="J3609" i="3"/>
  <c r="J3489" i="3"/>
  <c r="J3371" i="3"/>
  <c r="J3319" i="3"/>
  <c r="J3272" i="3"/>
  <c r="J3200" i="3"/>
  <c r="J3185" i="3"/>
  <c r="J3170" i="3"/>
  <c r="J3108" i="3"/>
  <c r="J3007" i="3"/>
  <c r="BK2849" i="3"/>
  <c r="BK2356" i="3"/>
  <c r="J2339" i="3"/>
  <c r="J2270" i="3"/>
  <c r="BK2212" i="3"/>
  <c r="J1956" i="3"/>
  <c r="BK1750" i="3"/>
  <c r="J1473" i="3"/>
  <c r="J595" i="3"/>
  <c r="J295" i="3"/>
  <c r="J4203" i="3"/>
  <c r="J3969" i="3"/>
  <c r="BK3690" i="3"/>
  <c r="J3519" i="3"/>
  <c r="BK3396" i="3"/>
  <c r="J3379" i="3"/>
  <c r="J3338" i="3"/>
  <c r="J3199" i="3"/>
  <c r="J3078" i="3"/>
  <c r="BK2601" i="3"/>
  <c r="J2546" i="3"/>
  <c r="J2259" i="3"/>
  <c r="BK2201" i="3"/>
  <c r="BK1799" i="3"/>
  <c r="J1068" i="3"/>
  <c r="BK857" i="3"/>
  <c r="J843" i="3"/>
  <c r="J652" i="3"/>
  <c r="BK412" i="3"/>
  <c r="J361" i="3"/>
  <c r="J4021" i="3"/>
  <c r="BK3809" i="3"/>
  <c r="J3628" i="3"/>
  <c r="J2601" i="3"/>
  <c r="BK1964" i="3"/>
  <c r="J1914" i="3"/>
  <c r="BK1109" i="3"/>
  <c r="BK964" i="3"/>
  <c r="BK573" i="3"/>
  <c r="BK3981" i="3"/>
  <c r="BK3510" i="3"/>
  <c r="J3399" i="3"/>
  <c r="BK3184" i="3"/>
  <c r="BK2894" i="3"/>
  <c r="J2524" i="3"/>
  <c r="J2343" i="3"/>
  <c r="J1364" i="3"/>
  <c r="BK652" i="3"/>
  <c r="BK3697" i="3"/>
  <c r="BK3606" i="3"/>
  <c r="J3388" i="3"/>
  <c r="J3335" i="3"/>
  <c r="J3297" i="3"/>
  <c r="J3257" i="3"/>
  <c r="BK3204" i="3"/>
  <c r="BK3078" i="3"/>
  <c r="BK2888" i="3"/>
  <c r="J2686" i="3"/>
  <c r="BK2418" i="3"/>
  <c r="BK2175" i="3"/>
  <c r="J2056" i="3"/>
  <c r="BK1932" i="3"/>
  <c r="J1761" i="3"/>
  <c r="J1459" i="3"/>
  <c r="J1108" i="3"/>
  <c r="BK365" i="3"/>
  <c r="J163" i="3"/>
  <c r="BK514" i="4"/>
  <c r="BK510" i="4"/>
  <c r="J444" i="4"/>
  <c r="J224" i="4"/>
  <c r="J460" i="4"/>
  <c r="J386" i="4"/>
  <c r="BK185" i="4"/>
  <c r="BK302" i="4"/>
  <c r="J222" i="4"/>
  <c r="J491" i="4"/>
  <c r="BK463" i="4"/>
  <c r="BK370" i="4"/>
  <c r="J136" i="4"/>
  <c r="BK479" i="4"/>
  <c r="J364" i="4"/>
  <c r="J320" i="4"/>
  <c r="BK217" i="4"/>
  <c r="BK457" i="4"/>
  <c r="J435" i="4"/>
  <c r="BK292" i="4"/>
  <c r="BK244" i="4"/>
  <c r="J189" i="4"/>
  <c r="J171" i="4"/>
  <c r="J148" i="4"/>
  <c r="J494" i="4"/>
  <c r="BK314" i="4"/>
  <c r="J288" i="4"/>
  <c r="BK256" i="4"/>
  <c r="BK230" i="4"/>
  <c r="BK162" i="4"/>
  <c r="J142" i="4"/>
  <c r="J314" i="4"/>
  <c r="J246" i="4"/>
  <c r="J226" i="4"/>
  <c r="J358" i="4"/>
  <c r="J233" i="4"/>
  <c r="J154" i="4"/>
  <c r="BK335" i="4"/>
  <c r="J213" i="4"/>
  <c r="J162" i="4"/>
  <c r="BK140" i="4"/>
  <c r="BK224" i="4"/>
  <c r="BK361" i="4"/>
  <c r="BK305" i="4"/>
  <c r="BK284" i="4"/>
  <c r="J248" i="4"/>
  <c r="BK215" i="4"/>
  <c r="BK189" i="4"/>
  <c r="J167" i="4"/>
  <c r="BK504" i="4"/>
  <c r="BK472" i="4"/>
  <c r="J424" i="4"/>
  <c r="BK396" i="4"/>
  <c r="J338" i="4"/>
  <c r="J199" i="4"/>
  <c r="J420" i="4"/>
  <c r="J440" i="4"/>
  <c r="J377" i="4"/>
  <c r="J302" i="4"/>
  <c r="BK201" i="4"/>
  <c r="BK400" i="4"/>
  <c r="BK179" i="4"/>
  <c r="BK584" i="5"/>
  <c r="BK379" i="5"/>
  <c r="J327" i="5"/>
  <c r="BK258" i="5"/>
  <c r="BK540" i="5"/>
  <c r="J504" i="5"/>
  <c r="BK289" i="5"/>
  <c r="BK173" i="5"/>
  <c r="J566" i="5"/>
  <c r="BK541" i="5"/>
  <c r="BK451" i="5"/>
  <c r="J356" i="5"/>
  <c r="J330" i="5"/>
  <c r="BK185" i="5"/>
  <c r="J390" i="5"/>
  <c r="J190" i="5"/>
  <c r="J482" i="5"/>
  <c r="BK431" i="5"/>
  <c r="BK311" i="5"/>
  <c r="BK294" i="5"/>
  <c r="J250" i="5"/>
  <c r="J529" i="5"/>
  <c r="J470" i="5"/>
  <c r="J411" i="5"/>
  <c r="J383" i="5"/>
  <c r="J309" i="5"/>
  <c r="BK228" i="5"/>
  <c r="BK169" i="5"/>
  <c r="BK160" i="5"/>
  <c r="BK562" i="5"/>
  <c r="J545" i="5"/>
  <c r="BK399" i="5"/>
  <c r="J289" i="5"/>
  <c r="J279" i="5"/>
  <c r="BK272" i="5"/>
  <c r="BK145" i="5"/>
  <c r="BK477" i="5"/>
  <c r="J275" i="5"/>
  <c r="BK167" i="5"/>
  <c r="BK515" i="5"/>
  <c r="J324" i="5"/>
  <c r="BK192" i="5"/>
  <c r="J580" i="5"/>
  <c r="BK552" i="5"/>
  <c r="BK414" i="5"/>
  <c r="J361" i="5"/>
  <c r="J318" i="5"/>
  <c r="J228" i="5"/>
  <c r="BK594" i="5"/>
  <c r="BK545" i="5"/>
  <c r="J518" i="5"/>
  <c r="BK441" i="5"/>
  <c r="BK361" i="5"/>
  <c r="J258" i="5"/>
  <c r="J183" i="5"/>
  <c r="J586" i="5"/>
  <c r="J223" i="5"/>
  <c r="J157" i="5"/>
  <c r="BK596" i="5"/>
  <c r="J497" i="5"/>
  <c r="J376" i="5"/>
  <c r="J204" i="5"/>
  <c r="J538" i="5"/>
  <c r="BK502" i="5"/>
  <c r="J454" i="5"/>
  <c r="BK411" i="5"/>
  <c r="J399" i="5"/>
  <c r="BK327" i="5"/>
  <c r="J306" i="5"/>
  <c r="J178" i="5"/>
  <c r="J142" i="5"/>
  <c r="J582" i="6"/>
  <c r="J307" i="6"/>
  <c r="BK160" i="6"/>
  <c r="BK577" i="6"/>
  <c r="BK510" i="6"/>
  <c r="BK445" i="6"/>
  <c r="J429" i="6"/>
  <c r="BK307" i="6"/>
  <c r="J288" i="6"/>
  <c r="J277" i="6"/>
  <c r="J226" i="6"/>
  <c r="BK586" i="6"/>
  <c r="J529" i="6"/>
  <c r="J510" i="6"/>
  <c r="BK490" i="6"/>
  <c r="BK454" i="6"/>
  <c r="BK258" i="6"/>
  <c r="BK171" i="6"/>
  <c r="J445" i="6"/>
  <c r="J291" i="6"/>
  <c r="BK234" i="6"/>
  <c r="J193" i="6"/>
  <c r="J580" i="6"/>
  <c r="BK541" i="6"/>
  <c r="BK524" i="6"/>
  <c r="J506" i="6"/>
  <c r="BK405" i="6"/>
  <c r="J273" i="6"/>
  <c r="BK209" i="6"/>
  <c r="J612" i="6"/>
  <c r="BK388" i="6"/>
  <c r="BK293" i="6"/>
  <c r="J175" i="6"/>
  <c r="BK520" i="6"/>
  <c r="J497" i="6"/>
  <c r="J460" i="6"/>
  <c r="BK291" i="6"/>
  <c r="J167" i="6"/>
  <c r="BK618" i="6"/>
  <c r="BK555" i="6"/>
  <c r="BK480" i="6"/>
  <c r="BK468" i="6"/>
  <c r="J325" i="6"/>
  <c r="J246" i="6"/>
  <c r="J160" i="6"/>
  <c r="J599" i="6"/>
  <c r="BK580" i="6"/>
  <c r="J589" i="6"/>
  <c r="J426" i="6"/>
  <c r="BK312" i="6"/>
  <c r="J591" i="6"/>
  <c r="BK503" i="6"/>
  <c r="J451" i="6"/>
  <c r="BK336" i="6"/>
  <c r="J266" i="6"/>
  <c r="BK214" i="6"/>
  <c r="BK567" i="6"/>
  <c r="BK533" i="6"/>
  <c r="BK436" i="6"/>
  <c r="J396" i="6"/>
  <c r="J234" i="6"/>
  <c r="BK619" i="6"/>
  <c r="J298" i="6"/>
  <c r="J565" i="6"/>
  <c r="BK352" i="6"/>
  <c r="BK266" i="6"/>
  <c r="BK436" i="7"/>
  <c r="J352" i="7"/>
  <c r="BK313" i="7"/>
  <c r="J134" i="7"/>
  <c r="BK412" i="7"/>
  <c r="BK247" i="7"/>
  <c r="J180" i="7"/>
  <c r="J414" i="7"/>
  <c r="BK304" i="7"/>
  <c r="J237" i="7"/>
  <c r="BK166" i="7"/>
  <c r="BK416" i="7"/>
  <c r="BK402" i="7"/>
  <c r="BK164" i="7"/>
  <c r="BK426" i="7"/>
  <c r="J262" i="7"/>
  <c r="BK203" i="7"/>
  <c r="J327" i="7"/>
  <c r="BK231" i="7"/>
  <c r="BK390" i="7"/>
  <c r="BK311" i="7"/>
  <c r="BK406" i="7"/>
  <c r="J148" i="7"/>
  <c r="J396" i="7"/>
  <c r="BK138" i="7"/>
  <c r="BK170" i="8"/>
  <c r="BK197" i="8"/>
  <c r="J183" i="8"/>
  <c r="J290" i="9"/>
  <c r="J171" i="9"/>
  <c r="BK254" i="9"/>
  <c r="J328" i="9"/>
  <c r="J251" i="9"/>
  <c r="BK171" i="9"/>
  <c r="J303" i="9"/>
  <c r="BK177" i="9"/>
  <c r="BK313" i="9"/>
  <c r="AS122" i="1"/>
  <c r="J159" i="2"/>
  <c r="J147" i="2"/>
  <c r="J131" i="2"/>
  <c r="J127" i="2"/>
  <c r="AS113" i="1"/>
  <c r="J2945" i="3"/>
  <c r="J2793" i="3"/>
  <c r="BK2780" i="3"/>
  <c r="BK2621" i="3"/>
  <c r="J2344" i="3"/>
  <c r="BK2300" i="3"/>
  <c r="J2256" i="3"/>
  <c r="BK1831" i="3"/>
  <c r="BK956" i="3"/>
  <c r="BK2776" i="3"/>
  <c r="BK2628" i="3"/>
  <c r="BK2270" i="3"/>
  <c r="J1975" i="3"/>
  <c r="BK1923" i="3"/>
  <c r="BK1777" i="3"/>
  <c r="BK1402" i="3"/>
  <c r="BK1089" i="3"/>
  <c r="J1042" i="3"/>
  <c r="J292" i="3"/>
  <c r="J170" i="3"/>
  <c r="J2776" i="3"/>
  <c r="BK2518" i="3"/>
  <c r="BK2349" i="3"/>
  <c r="BK1664" i="3"/>
  <c r="J1084" i="3"/>
  <c r="BK925" i="3"/>
  <c r="J3133" i="3"/>
  <c r="BK3111" i="3"/>
  <c r="J2696" i="3"/>
  <c r="BK2546" i="3"/>
  <c r="BK2056" i="3"/>
  <c r="J1819" i="3"/>
  <c r="BK1476" i="3"/>
  <c r="BK156" i="3"/>
  <c r="J3077" i="3"/>
  <c r="BK3058" i="3"/>
  <c r="BK3012" i="3"/>
  <c r="J2864" i="3"/>
  <c r="BK2793" i="3"/>
  <c r="J2651" i="3"/>
  <c r="BK2411" i="3"/>
  <c r="J1970" i="3"/>
  <c r="J1883" i="3"/>
  <c r="J1109" i="3"/>
  <c r="BK893" i="3"/>
  <c r="BK4208" i="3"/>
  <c r="BK4127" i="3"/>
  <c r="J3806" i="3"/>
  <c r="BK3581" i="3"/>
  <c r="BK3354" i="3"/>
  <c r="J3350" i="3"/>
  <c r="J3347" i="3"/>
  <c r="J3326" i="3"/>
  <c r="BK3272" i="3"/>
  <c r="BK3257" i="3"/>
  <c r="J3201" i="3"/>
  <c r="J3123" i="3"/>
  <c r="J3020" i="3"/>
  <c r="J2807" i="3"/>
  <c r="J2773" i="3"/>
  <c r="BK2649" i="3"/>
  <c r="J2474" i="3"/>
  <c r="BK2335" i="3"/>
  <c r="BK2153" i="3"/>
  <c r="BK1819" i="3"/>
  <c r="J1658" i="3"/>
  <c r="J468" i="3"/>
  <c r="J244" i="3"/>
  <c r="J4108" i="3"/>
  <c r="J3682" i="3"/>
  <c r="J3157" i="3"/>
  <c r="BK3075" i="3"/>
  <c r="BK2935" i="3"/>
  <c r="BK2881" i="3"/>
  <c r="J2609" i="3"/>
  <c r="BK2372" i="3"/>
  <c r="BK2324" i="3"/>
  <c r="J2201" i="3"/>
  <c r="J1961" i="3"/>
  <c r="J1777" i="3"/>
  <c r="J949" i="3"/>
  <c r="J893" i="3"/>
  <c r="BK418" i="3"/>
  <c r="BK277" i="3"/>
  <c r="BK163" i="3"/>
  <c r="BK3366" i="3"/>
  <c r="BK3335" i="3"/>
  <c r="J3286" i="3"/>
  <c r="J3202" i="3"/>
  <c r="BK3173" i="3"/>
  <c r="BK3157" i="3"/>
  <c r="J3079" i="3"/>
  <c r="BK2987" i="3"/>
  <c r="BK2878" i="3"/>
  <c r="J2753" i="3"/>
  <c r="J2628" i="3"/>
  <c r="J2595" i="3"/>
  <c r="J2513" i="3"/>
  <c r="BK4108" i="3"/>
  <c r="BK3609" i="3"/>
  <c r="J3513" i="3"/>
  <c r="J3339" i="3"/>
  <c r="BK3206" i="3"/>
  <c r="J3193" i="3"/>
  <c r="J2812" i="3"/>
  <c r="J2724" i="3"/>
  <c r="BK2614" i="3"/>
  <c r="BK2343" i="3"/>
  <c r="J1799" i="3"/>
  <c r="J747" i="3"/>
  <c r="J268" i="3"/>
  <c r="BK177" i="3"/>
  <c r="J3974" i="3"/>
  <c r="J3581" i="3"/>
  <c r="BK3475" i="3"/>
  <c r="BK3367" i="3"/>
  <c r="BK3310" i="3"/>
  <c r="BK3252" i="3"/>
  <c r="J3197" i="3"/>
  <c r="J3178" i="3"/>
  <c r="J3160" i="3"/>
  <c r="J3111" i="3"/>
  <c r="J3063" i="3"/>
  <c r="J2987" i="3"/>
  <c r="BK2609" i="3"/>
  <c r="BK2344" i="3"/>
  <c r="J2310" i="3"/>
  <c r="BK2214" i="3"/>
  <c r="BK1970" i="3"/>
  <c r="J1753" i="3"/>
  <c r="J1026" i="3"/>
  <c r="BK586" i="3"/>
  <c r="BK409" i="3"/>
  <c r="J4207" i="3"/>
  <c r="BK4093" i="3"/>
  <c r="J3803" i="3"/>
  <c r="BK3532" i="3"/>
  <c r="BK3496" i="3"/>
  <c r="J3385" i="3"/>
  <c r="J3345" i="3"/>
  <c r="J3248" i="3"/>
  <c r="BK3084" i="3"/>
  <c r="J2608" i="3"/>
  <c r="BK2583" i="3"/>
  <c r="BK2524" i="3"/>
  <c r="J2411" i="3"/>
  <c r="BK2232" i="3"/>
  <c r="BK1883" i="3"/>
  <c r="J1774" i="3"/>
  <c r="J1375" i="3"/>
  <c r="BK873" i="3"/>
  <c r="BK519" i="3"/>
  <c r="BK337" i="3"/>
  <c r="J4115" i="3"/>
  <c r="BK3974" i="3"/>
  <c r="BK3897" i="3"/>
  <c r="J3680" i="3"/>
  <c r="BK3522" i="3"/>
  <c r="J2577" i="3"/>
  <c r="J2416" i="3"/>
  <c r="J2214" i="3"/>
  <c r="BK1919" i="3"/>
  <c r="J1442" i="3"/>
  <c r="BK1095" i="3"/>
  <c r="J579" i="3"/>
  <c r="J3963" i="3"/>
  <c r="BK3589" i="3"/>
  <c r="J3396" i="3"/>
  <c r="BK3222" i="3"/>
  <c r="J2994" i="3"/>
  <c r="BK2696" i="3"/>
  <c r="J2521" i="3"/>
  <c r="BK2334" i="3"/>
  <c r="J959" i="3"/>
  <c r="BK3977" i="3"/>
  <c r="J3690" i="3"/>
  <c r="J3612" i="3"/>
  <c r="BK3577" i="3"/>
  <c r="BK3342" i="3"/>
  <c r="BK3319" i="3"/>
  <c r="BK3267" i="3"/>
  <c r="BK3210" i="3"/>
  <c r="BK3152" i="3"/>
  <c r="BK2994" i="3"/>
  <c r="BK2864" i="3"/>
  <c r="J2756" i="3"/>
  <c r="J2649" i="3"/>
  <c r="BK2401" i="3"/>
  <c r="BK2222" i="3"/>
  <c r="J2165" i="3"/>
  <c r="J1947" i="3"/>
  <c r="BK1753" i="3"/>
  <c r="BK932" i="3"/>
  <c r="BK828" i="3"/>
  <c r="J156" i="3"/>
  <c r="J516" i="4"/>
  <c r="J514" i="4"/>
  <c r="J506" i="4"/>
  <c r="BK429" i="4"/>
  <c r="J469" i="4"/>
  <c r="J454" i="4"/>
  <c r="J367" i="4"/>
  <c r="BK228" i="4"/>
  <c r="BK156" i="4"/>
  <c r="BK502" i="4"/>
  <c r="BK469" i="4"/>
  <c r="BK377" i="4"/>
  <c r="J252" i="4"/>
  <c r="J239" i="4"/>
  <c r="BK144" i="4"/>
  <c r="J326" i="4"/>
  <c r="J207" i="4"/>
  <c r="J311" i="4"/>
  <c r="BK203" i="4"/>
  <c r="BK158" i="4"/>
  <c r="J438" i="4"/>
  <c r="BK440" i="4"/>
  <c r="J388" i="4"/>
  <c r="BK350" i="4"/>
  <c r="BK294" i="4"/>
  <c r="BK268" i="4"/>
  <c r="BK207" i="4"/>
  <c r="J179" i="4"/>
  <c r="BK160" i="4"/>
  <c r="J502" i="4"/>
  <c r="J479" i="4"/>
  <c r="BK414" i="4"/>
  <c r="J347" i="4"/>
  <c r="BK308" i="4"/>
  <c r="J187" i="4"/>
  <c r="J335" i="4"/>
  <c r="BK424" i="4"/>
  <c r="J380" i="4"/>
  <c r="J329" i="4"/>
  <c r="J292" i="4"/>
  <c r="BK404" i="4"/>
  <c r="BK183" i="4"/>
  <c r="J590" i="5"/>
  <c r="J515" i="5"/>
  <c r="J369" i="5"/>
  <c r="J311" i="5"/>
  <c r="J242" i="5"/>
  <c r="BK165" i="5"/>
  <c r="J572" i="5"/>
  <c r="J507" i="5"/>
  <c r="J301" i="5"/>
  <c r="J200" i="5"/>
  <c r="J388" i="5"/>
  <c r="BK564" i="5"/>
  <c r="J485" i="5"/>
  <c r="BK364" i="5"/>
  <c r="BK337" i="5"/>
  <c r="J477" i="5"/>
  <c r="BK366" i="5"/>
  <c r="J145" i="5"/>
  <c r="J460" i="5"/>
  <c r="BK339" i="5"/>
  <c r="BK296" i="5"/>
  <c r="J213" i="5"/>
  <c r="BK533" i="5"/>
  <c r="J473" i="5"/>
  <c r="J441" i="5"/>
  <c r="J401" i="5"/>
  <c r="BK369" i="5"/>
  <c r="J192" i="5"/>
  <c r="BK162" i="5"/>
  <c r="J596" i="5"/>
  <c r="BK586" i="5"/>
  <c r="BK560" i="5"/>
  <c r="BK492" i="5"/>
  <c r="BK406" i="5"/>
  <c r="BK188" i="5"/>
  <c r="J173" i="5"/>
  <c r="BK512" i="5"/>
  <c r="BK473" i="5"/>
  <c r="BK420" i="5"/>
  <c r="BK383" i="5"/>
  <c r="BK522" i="5"/>
  <c r="J349" i="5"/>
  <c r="BK252" i="5"/>
  <c r="BK582" i="5"/>
  <c r="J555" i="5"/>
  <c r="BK466" i="5"/>
  <c r="BK359" i="5"/>
  <c r="BK306" i="5"/>
  <c r="J140" i="5"/>
  <c r="BK570" i="5"/>
  <c r="BK529" i="5"/>
  <c r="BK463" i="5"/>
  <c r="BK354" i="5"/>
  <c r="BK190" i="5"/>
  <c r="J167" i="5"/>
  <c r="J495" i="5"/>
  <c r="J351" i="5"/>
  <c r="BK219" i="5"/>
  <c r="J480" i="5"/>
  <c r="J296" i="5"/>
  <c r="J592" i="5"/>
  <c r="J560" i="5"/>
  <c r="BK510" i="5"/>
  <c r="BK401" i="5"/>
  <c r="J364" i="5"/>
  <c r="J314" i="5"/>
  <c r="BK299" i="5"/>
  <c r="J209" i="5"/>
  <c r="J176" i="5"/>
  <c r="BK591" i="6"/>
  <c r="J218" i="6"/>
  <c r="J408" i="6"/>
  <c r="BK277" i="6"/>
  <c r="J586" i="6"/>
  <c r="BK479" i="6"/>
  <c r="J344" i="6"/>
  <c r="J187" i="6"/>
  <c r="BK609" i="6"/>
  <c r="BK551" i="6"/>
  <c r="J476" i="6"/>
  <c r="J336" i="6"/>
  <c r="J254" i="6"/>
  <c r="J209" i="6"/>
  <c r="J607" i="6"/>
  <c r="BK585" i="6"/>
  <c r="J372" i="6"/>
  <c r="BK451" i="6"/>
  <c r="J300" i="6"/>
  <c r="J258" i="6"/>
  <c r="J572" i="6"/>
  <c r="BK492" i="6"/>
  <c r="BK582" i="6"/>
  <c r="J480" i="6"/>
  <c r="J436" i="6"/>
  <c r="BK325" i="6"/>
  <c r="J311" i="6"/>
  <c r="BK218" i="6"/>
  <c r="BK613" i="6"/>
  <c r="J541" i="6"/>
  <c r="J500" i="6"/>
  <c r="BK432" i="6"/>
  <c r="J262" i="6"/>
  <c r="J171" i="6"/>
  <c r="J310" i="6"/>
  <c r="J575" i="6"/>
  <c r="BK380" i="6"/>
  <c r="BK262" i="6"/>
  <c r="BK434" i="7"/>
  <c r="J354" i="7"/>
  <c r="BK317" i="7"/>
  <c r="BK270" i="7"/>
  <c r="J136" i="7"/>
  <c r="BK410" i="7"/>
  <c r="J288" i="7"/>
  <c r="BK221" i="7"/>
  <c r="BK162" i="7"/>
  <c r="J369" i="7"/>
  <c r="BK340" i="7"/>
  <c r="BK176" i="7"/>
  <c r="BK136" i="7"/>
  <c r="BK350" i="7"/>
  <c r="BK430" i="7"/>
  <c r="J201" i="7"/>
  <c r="BK459" i="7"/>
  <c r="J221" i="7"/>
  <c r="J390" i="7"/>
  <c r="J298" i="7"/>
  <c r="J219" i="7"/>
  <c r="J466" i="7"/>
  <c r="BK249" i="7"/>
  <c r="BK193" i="8"/>
  <c r="BK181" i="8"/>
  <c r="J158" i="8"/>
  <c r="BK142" i="8"/>
  <c r="J266" i="9"/>
  <c r="BK295" i="9"/>
  <c r="BK224" i="9"/>
  <c r="J292" i="9"/>
  <c r="J269" i="9"/>
  <c r="BK290" i="9"/>
  <c r="BK168" i="9"/>
  <c r="BK185" i="9"/>
  <c r="BK305" i="9"/>
  <c r="J207" i="9"/>
  <c r="BK311" i="9"/>
  <c r="J197" i="9"/>
  <c r="J203" i="9"/>
  <c r="BK260" i="9"/>
  <c r="BK165" i="9"/>
  <c r="J148" i="10"/>
  <c r="J170" i="10"/>
  <c r="J156" i="10"/>
  <c r="J146" i="10"/>
  <c r="BK134" i="10"/>
  <c r="BK132" i="10"/>
  <c r="J160" i="10"/>
  <c r="J205" i="11"/>
  <c r="J139" i="11"/>
  <c r="BK142" i="11"/>
  <c r="J177" i="11"/>
  <c r="BK146" i="11"/>
  <c r="J190" i="12"/>
  <c r="BK193" i="12"/>
  <c r="BK136" i="12"/>
  <c r="J193" i="12"/>
  <c r="J200" i="12"/>
  <c r="J221" i="12"/>
  <c r="BK180" i="12"/>
  <c r="BK168" i="13"/>
  <c r="BK146" i="13"/>
  <c r="J131" i="13"/>
  <c r="BK193" i="13"/>
  <c r="J146" i="13"/>
  <c r="BK386" i="14"/>
  <c r="BK359" i="14"/>
  <c r="BK172" i="14"/>
  <c r="J390" i="14"/>
  <c r="J143" i="14"/>
  <c r="BK199" i="14"/>
  <c r="J335" i="14"/>
  <c r="J319" i="14"/>
  <c r="J277" i="14"/>
  <c r="BK303" i="14"/>
  <c r="J216" i="14"/>
  <c r="J177" i="14"/>
  <c r="BK240" i="14"/>
  <c r="J225" i="14"/>
  <c r="BK185" i="15"/>
  <c r="J183" i="15"/>
  <c r="J186" i="15"/>
  <c r="BK179" i="15"/>
  <c r="BK229" i="16"/>
  <c r="BK244" i="16"/>
  <c r="J218" i="16"/>
  <c r="BK374" i="17"/>
  <c r="BK255" i="17"/>
  <c r="J441" i="17"/>
  <c r="J501" i="17"/>
  <c r="BK438" i="17"/>
  <c r="BK338" i="17"/>
  <c r="J193" i="17"/>
  <c r="BK458" i="17"/>
  <c r="J376" i="17"/>
  <c r="J403" i="17"/>
  <c r="J458" i="17"/>
  <c r="J381" i="17"/>
  <c r="BK180" i="17"/>
  <c r="J482" i="17"/>
  <c r="BK215" i="17"/>
  <c r="J278" i="17"/>
  <c r="BK141" i="18"/>
  <c r="J232" i="18"/>
  <c r="J261" i="18"/>
  <c r="J191" i="19"/>
  <c r="BK158" i="19"/>
  <c r="J133" i="19"/>
  <c r="BK196" i="19"/>
  <c r="J184" i="19"/>
  <c r="BK155" i="20"/>
  <c r="BK175" i="20"/>
  <c r="BK136" i="20"/>
  <c r="BK188" i="20"/>
  <c r="J149" i="20"/>
  <c r="BK269" i="21"/>
  <c r="J365" i="21"/>
  <c r="BK270" i="21"/>
  <c r="J314" i="21"/>
  <c r="BK392" i="21"/>
  <c r="J193" i="21"/>
  <c r="J410" i="21"/>
  <c r="J255" i="21"/>
  <c r="J239" i="21"/>
  <c r="BK131" i="21"/>
  <c r="J286" i="21"/>
  <c r="J168" i="21"/>
  <c r="BK143" i="21"/>
  <c r="BK317" i="21"/>
  <c r="BK333" i="21"/>
  <c r="BK174" i="23"/>
  <c r="J193" i="23"/>
  <c r="J148" i="6"/>
  <c r="J293" i="6"/>
  <c r="BK622" i="6"/>
  <c r="J543" i="6"/>
  <c r="J490" i="6"/>
  <c r="J286" i="6"/>
  <c r="BK175" i="6"/>
  <c r="BK565" i="6"/>
  <c r="BK572" i="6"/>
  <c r="BK317" i="6"/>
  <c r="J145" i="6"/>
  <c r="J420" i="7"/>
  <c r="BK327" i="7"/>
  <c r="BK284" i="7"/>
  <c r="BK455" i="7"/>
  <c r="BK337" i="7"/>
  <c r="BK282" i="7"/>
  <c r="J213" i="7"/>
  <c r="J168" i="7"/>
  <c r="BK309" i="7"/>
  <c r="J235" i="7"/>
  <c r="BK140" i="7"/>
  <c r="J434" i="7"/>
  <c r="BK260" i="7"/>
  <c r="J436" i="7"/>
  <c r="BK381" i="7"/>
  <c r="J249" i="7"/>
  <c r="BK394" i="7"/>
  <c r="J252" i="7"/>
  <c r="BK457" i="7"/>
  <c r="BK369" i="7"/>
  <c r="J266" i="7"/>
  <c r="BK385" i="7"/>
  <c r="BK148" i="7"/>
  <c r="J443" i="7"/>
  <c r="J229" i="7"/>
  <c r="J350" i="7"/>
  <c r="J187" i="7"/>
  <c r="J284" i="7"/>
  <c r="J156" i="7"/>
  <c r="BK359" i="7"/>
  <c r="J243" i="7"/>
  <c r="BK217" i="7"/>
  <c r="BK158" i="7"/>
  <c r="BK191" i="8"/>
  <c r="J189" i="8"/>
  <c r="BK201" i="8"/>
  <c r="J136" i="8"/>
  <c r="BK162" i="8"/>
  <c r="J138" i="8"/>
  <c r="J300" i="9"/>
  <c r="J263" i="9"/>
  <c r="BK298" i="9"/>
  <c r="BK179" i="9"/>
  <c r="BK292" i="9"/>
  <c r="J278" i="9"/>
  <c r="J182" i="10"/>
  <c r="BK136" i="10"/>
  <c r="BK152" i="10"/>
  <c r="J127" i="10"/>
  <c r="BK164" i="11"/>
  <c r="BK171" i="11"/>
  <c r="J155" i="11"/>
  <c r="BK196" i="12"/>
  <c r="J174" i="12"/>
  <c r="BK127" i="12"/>
  <c r="BK144" i="12"/>
  <c r="J170" i="12"/>
  <c r="BK161" i="12"/>
  <c r="BK206" i="13"/>
  <c r="J167" i="13"/>
  <c r="BK134" i="13"/>
  <c r="BK178" i="13"/>
  <c r="J178" i="13"/>
  <c r="BK183" i="13"/>
  <c r="BK140" i="13"/>
  <c r="J328" i="14"/>
  <c r="BK169" i="14"/>
  <c r="BK309" i="14"/>
  <c r="J286" i="14"/>
  <c r="BK286" i="14"/>
  <c r="J271" i="14"/>
  <c r="J396" i="14"/>
  <c r="BK140" i="14"/>
  <c r="BK339" i="14"/>
  <c r="J222" i="14"/>
  <c r="BK229" i="14"/>
  <c r="J325" i="14"/>
  <c r="J256" i="14"/>
  <c r="J312" i="14"/>
  <c r="BK323" i="14"/>
  <c r="J169" i="14"/>
  <c r="BK142" i="15"/>
  <c r="BK135" i="15"/>
  <c r="J143" i="16"/>
  <c r="J192" i="16"/>
  <c r="J214" i="16"/>
  <c r="BK134" i="16"/>
  <c r="BK278" i="16"/>
  <c r="J222" i="16"/>
  <c r="J229" i="16"/>
  <c r="BK192" i="16"/>
  <c r="BK275" i="16"/>
  <c r="BK176" i="16"/>
  <c r="BK166" i="16"/>
  <c r="BK468" i="17"/>
  <c r="BK474" i="17"/>
  <c r="J397" i="17"/>
  <c r="BK486" i="17"/>
  <c r="BK260" i="17"/>
  <c r="J367" i="17"/>
  <c r="BK256" i="18"/>
  <c r="BK222" i="18"/>
  <c r="J230" i="18"/>
  <c r="BK163" i="18"/>
  <c r="BK243" i="18"/>
  <c r="J287" i="18"/>
  <c r="BK258" i="18"/>
  <c r="J258" i="18"/>
  <c r="BK157" i="18"/>
  <c r="J240" i="18"/>
  <c r="J176" i="18"/>
  <c r="J129" i="19"/>
  <c r="J154" i="19"/>
  <c r="BK158" i="20"/>
  <c r="J199" i="21"/>
  <c r="J342" i="21"/>
  <c r="BK250" i="21"/>
  <c r="BK289" i="21"/>
  <c r="J270" i="21"/>
  <c r="J187" i="21"/>
  <c r="J165" i="21"/>
  <c r="J318" i="21"/>
  <c r="BK177" i="21"/>
  <c r="BK128" i="21"/>
  <c r="J279" i="21"/>
  <c r="J185" i="21"/>
  <c r="J196" i="21"/>
  <c r="J289" i="21"/>
  <c r="J416" i="21"/>
  <c r="BK281" i="21"/>
  <c r="J247" i="21"/>
  <c r="J143" i="21"/>
  <c r="J216" i="21"/>
  <c r="BK284" i="21"/>
  <c r="BK388" i="21"/>
  <c r="BK233" i="21"/>
  <c r="J233" i="21"/>
  <c r="BK318" i="21"/>
  <c r="J158" i="22"/>
  <c r="J154" i="22"/>
  <c r="J152" i="22"/>
  <c r="J169" i="22"/>
  <c r="BK173" i="22"/>
  <c r="J125" i="2"/>
  <c r="J153" i="2"/>
  <c r="J145" i="2"/>
  <c r="J161" i="2"/>
  <c r="AS110" i="1"/>
  <c r="BK147" i="2"/>
  <c r="J141" i="2"/>
  <c r="J139" i="2"/>
  <c r="BK153" i="2"/>
  <c r="J135" i="2"/>
  <c r="BK133" i="2"/>
  <c r="BK127" i="2"/>
  <c r="BK123" i="2"/>
  <c r="BK159" i="2"/>
  <c r="F37" i="2"/>
  <c r="J2206" i="3"/>
  <c r="BK1241" i="3"/>
  <c r="BK567" i="3"/>
  <c r="BK2633" i="3"/>
  <c r="J2222" i="3"/>
  <c r="BK1947" i="3"/>
  <c r="BK1839" i="3"/>
  <c r="BK1666" i="3"/>
  <c r="J1095" i="3"/>
  <c r="J964" i="3"/>
  <c r="BK268" i="3"/>
  <c r="BK2945" i="3"/>
  <c r="J2655" i="3"/>
  <c r="J1919" i="3"/>
  <c r="BK1470" i="3"/>
  <c r="J570" i="3"/>
  <c r="J349" i="3"/>
  <c r="BK3100" i="3"/>
  <c r="BK2759" i="3"/>
  <c r="BK2345" i="3"/>
  <c r="J2153" i="3"/>
  <c r="J1901" i="3"/>
  <c r="BK1806" i="3"/>
  <c r="J1367" i="3"/>
  <c r="BK3123" i="3"/>
  <c r="J3075" i="3"/>
  <c r="BK3028" i="3"/>
  <c r="BK2997" i="3"/>
  <c r="J2828" i="3"/>
  <c r="J2759" i="3"/>
  <c r="J2666" i="3"/>
  <c r="J2336" i="3"/>
  <c r="J2251" i="3"/>
  <c r="BK1961" i="3"/>
  <c r="J1650" i="3"/>
  <c r="J942" i="3"/>
  <c r="BK579" i="3"/>
  <c r="BK393" i="3"/>
  <c r="BK4203" i="3"/>
  <c r="BK3969" i="3"/>
  <c r="J3693" i="3"/>
  <c r="BK3499" i="3"/>
  <c r="BK3359" i="3"/>
  <c r="J3351" i="3"/>
  <c r="J3348" i="3"/>
  <c r="BK3344" i="3"/>
  <c r="BK3322" i="3"/>
  <c r="BK3286" i="3"/>
  <c r="J3207" i="3"/>
  <c r="BK3180" i="3"/>
  <c r="BK3130" i="3"/>
  <c r="BK3057" i="3"/>
  <c r="BK2885" i="3"/>
  <c r="J2769" i="3"/>
  <c r="BK2608" i="3"/>
  <c r="BK2416" i="3"/>
  <c r="BK2294" i="3"/>
  <c r="BK1956" i="3"/>
  <c r="J1666" i="3"/>
  <c r="BK798" i="3"/>
  <c r="J310" i="3"/>
  <c r="BK4207" i="3"/>
  <c r="J4006" i="3"/>
  <c r="BK3674" i="3"/>
  <c r="J3496" i="3"/>
  <c r="J3180" i="3"/>
  <c r="BK3083" i="3"/>
  <c r="J3058" i="3"/>
  <c r="J3050" i="3"/>
  <c r="J2913" i="3"/>
  <c r="J2780" i="3"/>
  <c r="BK2577" i="3"/>
  <c r="J2361" i="3"/>
  <c r="J2316" i="3"/>
  <c r="J2175" i="3"/>
  <c r="BK1856" i="3"/>
  <c r="BK1108" i="3"/>
  <c r="BK918" i="3"/>
  <c r="BK310" i="3"/>
  <c r="J256" i="3"/>
  <c r="J177" i="3"/>
  <c r="J3532" i="3"/>
  <c r="J3499" i="3"/>
  <c r="BK3339" i="3"/>
  <c r="BK3334" i="3"/>
  <c r="BK3305" i="3"/>
  <c r="BK3227" i="3"/>
  <c r="BK3185" i="3"/>
  <c r="BK3170" i="3"/>
  <c r="BK3108" i="3"/>
  <c r="J3043" i="3"/>
  <c r="BK2786" i="3"/>
  <c r="J2639" i="3"/>
  <c r="J2457" i="3"/>
  <c r="BK3963" i="3"/>
  <c r="BK3583" i="3"/>
  <c r="BK3360" i="3"/>
  <c r="J3210" i="3"/>
  <c r="J3203" i="3"/>
  <c r="BK3043" i="3"/>
  <c r="BK2828" i="3"/>
  <c r="BK2769" i="3"/>
  <c r="J2663" i="3"/>
  <c r="J2348" i="3"/>
  <c r="J1859" i="3"/>
  <c r="BK1447" i="3"/>
  <c r="BK280" i="3"/>
  <c r="J603" i="3"/>
  <c r="BK471" i="3"/>
  <c r="BK238" i="3"/>
  <c r="J4189" i="3"/>
  <c r="J3809" i="3"/>
  <c r="J3674" i="3"/>
  <c r="J3528" i="3"/>
  <c r="BK3489" i="3"/>
  <c r="J3382" i="3"/>
  <c r="J3360" i="3"/>
  <c r="BK3331" i="3"/>
  <c r="J3183" i="3"/>
  <c r="J2853" i="3"/>
  <c r="BK2589" i="3"/>
  <c r="J2491" i="3"/>
  <c r="BK2251" i="3"/>
  <c r="J2212" i="3"/>
  <c r="BK1862" i="3"/>
  <c r="BK1761" i="3"/>
  <c r="J918" i="3"/>
  <c r="J865" i="3"/>
  <c r="J851" i="3"/>
  <c r="J839" i="3"/>
  <c r="BK468" i="3"/>
  <c r="J377" i="3"/>
  <c r="J280" i="3"/>
  <c r="BK4006" i="3"/>
  <c r="BK3803" i="3"/>
  <c r="BK3685" i="3"/>
  <c r="BK3539" i="3"/>
  <c r="J2575" i="3"/>
  <c r="BK2406" i="3"/>
  <c r="BK1941" i="3"/>
  <c r="J1917" i="3"/>
  <c r="J1836" i="3"/>
  <c r="BK1104" i="3"/>
  <c r="BK658" i="3"/>
  <c r="J519" i="3"/>
  <c r="J3762" i="3"/>
  <c r="J3502" i="3"/>
  <c r="J3437" i="3"/>
  <c r="BK3388" i="3"/>
  <c r="BK3214" i="3"/>
  <c r="J2885" i="3"/>
  <c r="J2572" i="3"/>
  <c r="J2345" i="3"/>
  <c r="BK1995" i="3"/>
  <c r="BK825" i="3"/>
  <c r="J418" i="3"/>
  <c r="J3834" i="3"/>
  <c r="BK3620" i="3"/>
  <c r="J3583" i="3"/>
  <c r="J3361" i="3"/>
  <c r="J3302" i="3"/>
  <c r="BK3248" i="3"/>
  <c r="BK3007" i="3"/>
  <c r="BK2832" i="3"/>
  <c r="J2692" i="3"/>
  <c r="J2583" i="3"/>
  <c r="J2356" i="3"/>
  <c r="J2170" i="3"/>
  <c r="BK1953" i="3"/>
  <c r="BK1771" i="3"/>
  <c r="BK1683" i="3"/>
  <c r="BK1367" i="3"/>
  <c r="J925" i="3"/>
  <c r="BK361" i="3"/>
  <c r="J512" i="4"/>
  <c r="J488" i="4"/>
  <c r="BK427" i="4"/>
  <c r="J475" i="4"/>
  <c r="BK417" i="4"/>
  <c r="J350" i="4"/>
  <c r="BK205" i="4"/>
  <c r="BK498" i="4"/>
  <c r="J250" i="4"/>
  <c r="J201" i="4"/>
  <c r="J472" i="4"/>
  <c r="BK388" i="4"/>
  <c r="J341" i="4"/>
  <c r="BK494" i="4"/>
  <c r="J457" i="4"/>
  <c r="BK392" i="4"/>
  <c r="J356" i="4"/>
  <c r="J220" i="4"/>
  <c r="BK173" i="4"/>
  <c r="J427" i="4"/>
  <c r="J268" i="4"/>
  <c r="BK233" i="4"/>
  <c r="BK193" i="4"/>
  <c r="J165" i="4"/>
  <c r="J140" i="4"/>
  <c r="J417" i="4"/>
  <c r="BK317" i="4"/>
  <c r="J276" i="4"/>
  <c r="BK246" i="4"/>
  <c r="BK148" i="4"/>
  <c r="BK438" i="4"/>
  <c r="BK276" i="4"/>
  <c r="BK250" i="4"/>
  <c r="BK236" i="4"/>
  <c r="BK444" i="4"/>
  <c r="BK210" i="4"/>
  <c r="BK341" i="4"/>
  <c r="BK288" i="4"/>
  <c r="BK197" i="4"/>
  <c r="BK152" i="4"/>
  <c r="J414" i="4"/>
  <c r="BK356" i="4"/>
  <c r="BK296" i="4"/>
  <c r="J272" i="4"/>
  <c r="J256" i="4"/>
  <c r="J217" i="4"/>
  <c r="BK171" i="4"/>
  <c r="BK154" i="4"/>
  <c r="BK136" i="4"/>
  <c r="BK491" i="4"/>
  <c r="BK447" i="4"/>
  <c r="BK411" i="4"/>
  <c r="BK380" i="4"/>
  <c r="BK329" i="4"/>
  <c r="J193" i="4"/>
  <c r="BK431" i="4"/>
  <c r="J447" i="4"/>
  <c r="J404" i="4"/>
  <c r="BK323" i="4"/>
  <c r="J296" i="4"/>
  <c r="J411" i="4"/>
  <c r="J185" i="4"/>
  <c r="J548" i="5"/>
  <c r="BK426" i="5"/>
  <c r="J359" i="5"/>
  <c r="J299" i="5"/>
  <c r="BK223" i="5"/>
  <c r="J578" i="5"/>
  <c r="J531" i="5"/>
  <c r="J487" i="5"/>
  <c r="BK202" i="5"/>
  <c r="BK576" i="5"/>
  <c r="J552" i="5"/>
  <c r="BK538" i="5"/>
  <c r="J392" i="5"/>
  <c r="J354" i="5"/>
  <c r="J202" i="5"/>
  <c r="J147" i="5"/>
  <c r="BK437" i="5"/>
  <c r="J339" i="5"/>
  <c r="BK487" i="5"/>
  <c r="J437" i="5"/>
  <c r="BK255" i="5"/>
  <c r="BK495" i="5"/>
  <c r="J466" i="5"/>
  <c r="BK423" i="5"/>
  <c r="BK386" i="5"/>
  <c r="BK349" i="5"/>
  <c r="J594" i="5"/>
  <c r="J564" i="5"/>
  <c r="J541" i="5"/>
  <c r="BK434" i="5"/>
  <c r="BK409" i="5"/>
  <c r="J294" i="5"/>
  <c r="BK242" i="5"/>
  <c r="BK150" i="5"/>
  <c r="BK142" i="5"/>
  <c r="BK485" i="5"/>
  <c r="BK446" i="5"/>
  <c r="BK392" i="5"/>
  <c r="BK180" i="5"/>
  <c r="J152" i="5"/>
  <c r="BK388" i="5"/>
  <c r="J162" i="5"/>
  <c r="BK578" i="5"/>
  <c r="BK449" i="5"/>
  <c r="J395" i="5"/>
  <c r="BK324" i="5"/>
  <c r="J171" i="5"/>
  <c r="J584" i="5"/>
  <c r="J535" i="5"/>
  <c r="J525" i="5"/>
  <c r="J379" i="5"/>
  <c r="BK318" i="5"/>
  <c r="BK588" i="5"/>
  <c r="BK497" i="5"/>
  <c r="J344" i="5"/>
  <c r="BK147" i="5"/>
  <c r="J512" i="5"/>
  <c r="BK395" i="5"/>
  <c r="J188" i="5"/>
  <c r="J582" i="5"/>
  <c r="BK531" i="5"/>
  <c r="J416" i="5"/>
  <c r="BK373" i="5"/>
  <c r="BK334" i="5"/>
  <c r="J255" i="5"/>
  <c r="BK204" i="5"/>
  <c r="BK157" i="5"/>
  <c r="BK552" i="6"/>
  <c r="BK548" i="6"/>
  <c r="BK543" i="6"/>
  <c r="J538" i="6"/>
  <c r="J530" i="6"/>
  <c r="J527" i="6"/>
  <c r="BK506" i="6"/>
  <c r="J473" i="6"/>
  <c r="J471" i="6"/>
  <c r="J466" i="6"/>
  <c r="J454" i="6"/>
  <c r="J405" i="6"/>
  <c r="BK402" i="6"/>
  <c r="BK332" i="6"/>
  <c r="BK321" i="6"/>
  <c r="J312" i="6"/>
  <c r="BK211" i="6"/>
  <c r="BK519" i="6"/>
  <c r="BK457" i="6"/>
  <c r="BK423" i="6"/>
  <c r="BK306" i="6"/>
  <c r="BK285" i="6"/>
  <c r="J250" i="6"/>
  <c r="BK201" i="6"/>
  <c r="J533" i="6"/>
  <c r="J519" i="6"/>
  <c r="J507" i="6"/>
  <c r="BK474" i="6"/>
  <c r="BK460" i="6"/>
  <c r="BK311" i="6"/>
  <c r="J205" i="6"/>
  <c r="J448" i="6"/>
  <c r="J322" i="6"/>
  <c r="J281" i="6"/>
  <c r="BK230" i="6"/>
  <c r="BK145" i="6"/>
  <c r="J558" i="6"/>
  <c r="BK538" i="6"/>
  <c r="BK516" i="6"/>
  <c r="J493" i="6"/>
  <c r="BK408" i="6"/>
  <c r="BK314" i="6"/>
  <c r="J269" i="6"/>
  <c r="BK193" i="6"/>
  <c r="J570" i="6"/>
  <c r="BK372" i="6"/>
  <c r="J208" i="6"/>
  <c r="J138" i="6"/>
  <c r="BK500" i="6"/>
  <c r="BK466" i="6"/>
  <c r="J332" i="6"/>
  <c r="BK269" i="6"/>
  <c r="J619" i="6"/>
  <c r="BK560" i="6"/>
  <c r="J546" i="6"/>
  <c r="J388" i="6"/>
  <c r="J304" i="6"/>
  <c r="J230" i="6"/>
  <c r="J195" i="6"/>
  <c r="BK598" i="6"/>
  <c r="BK546" i="6"/>
  <c r="BK344" i="6"/>
  <c r="BK471" i="6"/>
  <c r="J317" i="6"/>
  <c r="J184" i="6"/>
  <c r="BK604" i="6"/>
  <c r="BK617" i="6"/>
  <c r="BK612" i="6"/>
  <c r="BK562" i="6"/>
  <c r="J457" i="6"/>
  <c r="J433" i="6"/>
  <c r="J321" i="6"/>
  <c r="BK238" i="6"/>
  <c r="BK156" i="6"/>
  <c r="BK537" i="6"/>
  <c r="BK486" i="6"/>
  <c r="BK190" i="6"/>
  <c r="BK414" i="6"/>
  <c r="BK273" i="6"/>
  <c r="J416" i="7"/>
  <c r="J296" i="7"/>
  <c r="J172" i="7"/>
  <c r="J402" i="7"/>
  <c r="J335" i="7"/>
  <c r="BK207" i="7"/>
  <c r="J309" i="7"/>
  <c r="BK185" i="7"/>
  <c r="BK398" i="7"/>
  <c r="BK331" i="7"/>
  <c r="BK187" i="7"/>
  <c r="BK392" i="7"/>
  <c r="J197" i="7"/>
  <c r="BK445" i="7"/>
  <c r="BK367" i="7"/>
  <c r="BK183" i="7"/>
  <c r="J361" i="7"/>
  <c r="BK144" i="7"/>
  <c r="J333" i="7"/>
  <c r="J286" i="7"/>
  <c r="BK138" i="8"/>
  <c r="J213" i="8"/>
  <c r="J140" i="8"/>
  <c r="J215" i="8"/>
  <c r="BK148" i="8"/>
  <c r="J131" i="8"/>
  <c r="J162" i="8"/>
  <c r="BK222" i="8"/>
  <c r="BK195" i="9"/>
  <c r="J311" i="9"/>
  <c r="J211" i="9"/>
  <c r="BK303" i="9"/>
  <c r="BK227" i="9"/>
  <c r="J316" i="9"/>
  <c r="BK246" i="9"/>
  <c r="J213" i="9"/>
  <c r="BK189" i="9"/>
  <c r="J142" i="10"/>
  <c r="BK182" i="10"/>
  <c r="J166" i="10"/>
  <c r="BK162" i="10"/>
  <c r="J125" i="10"/>
  <c r="BK189" i="10"/>
  <c r="BK158" i="11"/>
  <c r="J171" i="11"/>
  <c r="BK197" i="11"/>
  <c r="BK174" i="11"/>
  <c r="BK126" i="11"/>
  <c r="BK215" i="12"/>
  <c r="BK158" i="12"/>
  <c r="BK147" i="12"/>
  <c r="J196" i="12"/>
  <c r="BK174" i="12"/>
  <c r="BK177" i="12"/>
  <c r="J196" i="13"/>
  <c r="J206" i="13"/>
  <c r="J155" i="13"/>
  <c r="J173" i="13"/>
  <c r="BK173" i="13"/>
  <c r="BK152" i="13"/>
  <c r="BK363" i="14"/>
  <c r="J195" i="14"/>
  <c r="J314" i="14"/>
  <c r="J259" i="14"/>
  <c r="BK208" i="14"/>
  <c r="BK225" i="14"/>
  <c r="BK342" i="14"/>
  <c r="BK325" i="14"/>
  <c r="J289" i="14"/>
  <c r="J140" i="14"/>
  <c r="J266" i="14"/>
  <c r="BK335" i="14"/>
  <c r="BK222" i="14"/>
  <c r="J235" i="14"/>
  <c r="BK235" i="14"/>
  <c r="BK198" i="15"/>
  <c r="J198" i="15"/>
  <c r="BK148" i="15"/>
  <c r="J169" i="15"/>
  <c r="BK192" i="15"/>
  <c r="BK130" i="15"/>
  <c r="J250" i="16"/>
  <c r="BK258" i="16"/>
  <c r="BK211" i="16"/>
  <c r="BK243" i="16"/>
  <c r="J161" i="16"/>
  <c r="J207" i="16"/>
  <c r="J260" i="16"/>
  <c r="BK197" i="16"/>
  <c r="J269" i="16"/>
  <c r="J169" i="16"/>
  <c r="BK405" i="17"/>
  <c r="BK485" i="17"/>
  <c r="J371" i="17"/>
  <c r="J249" i="17"/>
  <c r="BK484" i="17"/>
  <c r="J485" i="17"/>
  <c r="BK364" i="17"/>
  <c r="J190" i="17"/>
  <c r="J491" i="17"/>
  <c r="BK360" i="17"/>
  <c r="BK321" i="17"/>
  <c r="J489" i="17"/>
  <c r="BK249" i="17"/>
  <c r="BK401" i="17"/>
  <c r="J311" i="17"/>
  <c r="BK176" i="18"/>
  <c r="BK205" i="18"/>
  <c r="BK250" i="18"/>
  <c r="J197" i="18"/>
  <c r="J262" i="18"/>
  <c r="BK137" i="18"/>
  <c r="J250" i="18"/>
  <c r="BK279" i="18"/>
  <c r="J169" i="18"/>
  <c r="J141" i="18"/>
  <c r="BK290" i="18"/>
  <c r="J222" i="18"/>
  <c r="J172" i="19"/>
  <c r="BK163" i="19"/>
  <c r="BK126" i="19"/>
  <c r="J196" i="19"/>
  <c r="BK142" i="19"/>
  <c r="J208" i="19"/>
  <c r="BK184" i="19"/>
  <c r="J161" i="19"/>
  <c r="BK233" i="19"/>
  <c r="BK144" i="19"/>
  <c r="BK159" i="20"/>
  <c r="BK347" i="21"/>
  <c r="J298" i="21"/>
  <c r="J224" i="21"/>
  <c r="BK262" i="21"/>
  <c r="J184" i="21"/>
  <c r="BK346" i="21"/>
  <c r="BK280" i="21"/>
  <c r="J189" i="21"/>
  <c r="BK334" i="21"/>
  <c r="J137" i="21"/>
  <c r="BK286" i="21"/>
  <c r="BK177" i="22"/>
  <c r="BK126" i="22"/>
  <c r="BK162" i="22"/>
  <c r="J131" i="22"/>
  <c r="BK135" i="22"/>
  <c r="J171" i="23"/>
  <c r="J198" i="23"/>
  <c r="J211" i="23"/>
  <c r="BK171" i="23"/>
  <c r="J186" i="23"/>
  <c r="BK177" i="23"/>
  <c r="BK575" i="6"/>
  <c r="BK201" i="7"/>
  <c r="J348" i="7"/>
  <c r="BK174" i="7"/>
  <c r="BK335" i="7"/>
  <c r="BK290" i="7"/>
  <c r="J410" i="7"/>
  <c r="BK333" i="7"/>
  <c r="BK322" i="6"/>
  <c r="J428" i="7"/>
  <c r="J412" i="7"/>
  <c r="BK156" i="7"/>
  <c r="J422" i="7"/>
  <c r="J337" i="7"/>
  <c r="BK215" i="7"/>
  <c r="J321" i="7"/>
  <c r="BK241" i="7"/>
  <c r="J400" i="7"/>
  <c r="BK379" i="7"/>
  <c r="J146" i="7"/>
  <c r="BK315" i="7"/>
  <c r="J459" i="7"/>
  <c r="J375" i="7"/>
  <c r="J477" i="7"/>
  <c r="J274" i="7"/>
  <c r="BK466" i="7"/>
  <c r="J315" i="7"/>
  <c r="BK219" i="7"/>
  <c r="J475" i="7"/>
  <c r="BK371" i="7"/>
  <c r="J304" i="7"/>
  <c r="J231" i="7"/>
  <c r="J176" i="7"/>
  <c r="BK471" i="7"/>
  <c r="J278" i="7"/>
  <c r="BK150" i="7"/>
  <c r="BK262" i="7"/>
  <c r="BK203" i="8"/>
  <c r="BK199" i="8"/>
  <c r="J142" i="8"/>
  <c r="J207" i="8"/>
  <c r="J181" i="8"/>
  <c r="BK185" i="8"/>
  <c r="J235" i="8"/>
  <c r="BK217" i="8"/>
  <c r="J144" i="8"/>
  <c r="J168" i="8"/>
  <c r="BK156" i="8"/>
  <c r="J281" i="9"/>
  <c r="BK285" i="9"/>
  <c r="J233" i="9"/>
  <c r="BK230" i="9"/>
  <c r="J185" i="9"/>
  <c r="BK205" i="9"/>
  <c r="J239" i="9"/>
  <c r="BK328" i="9"/>
  <c r="J242" i="9"/>
  <c r="BK320" i="9"/>
  <c r="BK203" i="9"/>
  <c r="J181" i="9"/>
  <c r="BK217" i="9"/>
  <c r="J283" i="9"/>
  <c r="BK251" i="9"/>
  <c r="J189" i="10"/>
  <c r="J162" i="10"/>
  <c r="BK172" i="10"/>
  <c r="J172" i="10"/>
  <c r="BK125" i="10"/>
  <c r="BK218" i="11"/>
  <c r="BK185" i="11"/>
  <c r="BK155" i="11"/>
  <c r="J164" i="11"/>
  <c r="F37" i="12"/>
  <c r="J274" i="14"/>
  <c r="J339" i="14"/>
  <c r="BK289" i="14"/>
  <c r="BK256" i="14"/>
  <c r="J232" i="14"/>
  <c r="J240" i="14"/>
  <c r="BK353" i="14"/>
  <c r="BK312" i="14"/>
  <c r="BK332" i="14"/>
  <c r="BK213" i="14"/>
  <c r="BK219" i="14"/>
  <c r="BK247" i="16"/>
  <c r="J151" i="16"/>
  <c r="J203" i="16"/>
  <c r="J215" i="16"/>
  <c r="BK158" i="16"/>
  <c r="J263" i="16"/>
  <c r="J147" i="16"/>
  <c r="BK343" i="17"/>
  <c r="J438" i="17"/>
  <c r="J395" i="17"/>
  <c r="BK341" i="17"/>
  <c r="J465" i="17"/>
  <c r="BK395" i="17"/>
  <c r="J324" i="17"/>
  <c r="BK225" i="17"/>
  <c r="J434" i="17"/>
  <c r="BK281" i="17"/>
  <c r="J255" i="17"/>
  <c r="BK155" i="17"/>
  <c r="BK423" i="17"/>
  <c r="BK314" i="17"/>
  <c r="J343" i="17"/>
  <c r="J132" i="17"/>
  <c r="BK350" i="17"/>
  <c r="BK246" i="18"/>
  <c r="BK224" i="18"/>
  <c r="J266" i="18"/>
  <c r="J194" i="18"/>
  <c r="BK197" i="18"/>
  <c r="BK194" i="18"/>
  <c r="J273" i="18"/>
  <c r="BK147" i="18"/>
  <c r="J172" i="18"/>
  <c r="J137" i="18"/>
  <c r="BK239" i="18"/>
  <c r="BK215" i="18"/>
  <c r="BK165" i="19"/>
  <c r="J150" i="19"/>
  <c r="BK201" i="19"/>
  <c r="BK151" i="19"/>
  <c r="J204" i="19"/>
  <c r="BK172" i="19"/>
  <c r="BK191" i="19"/>
  <c r="J165" i="19"/>
  <c r="J175" i="20"/>
  <c r="J153" i="20"/>
  <c r="J158" i="20"/>
  <c r="J141" i="20"/>
  <c r="BK132" i="20"/>
  <c r="J168" i="20"/>
  <c r="J384" i="21"/>
  <c r="J128" i="21"/>
  <c r="J236" i="21"/>
  <c r="BK292" i="21"/>
  <c r="J324" i="21"/>
  <c r="BK152" i="22"/>
  <c r="J129" i="22"/>
  <c r="BK134" i="22"/>
  <c r="J202" i="22"/>
  <c r="BK166" i="22"/>
  <c r="BK188" i="22"/>
  <c r="J174" i="23"/>
  <c r="BK168" i="23"/>
  <c r="J142" i="23"/>
  <c r="BK205" i="23"/>
  <c r="J222" i="23"/>
  <c r="BK138" i="6"/>
  <c r="BK226" i="6"/>
  <c r="BK599" i="6"/>
  <c r="J516" i="6"/>
  <c r="BK433" i="6"/>
  <c r="BK323" i="6"/>
  <c r="BK180" i="6"/>
  <c r="BK602" i="6"/>
  <c r="J180" i="6"/>
  <c r="J548" i="6"/>
  <c r="BK318" i="6"/>
  <c r="BK148" i="6"/>
  <c r="BK428" i="7"/>
  <c r="BK346" i="7"/>
  <c r="J276" i="7"/>
  <c r="J185" i="7"/>
  <c r="BK404" i="7"/>
  <c r="BK134" i="7"/>
  <c r="J245" i="7"/>
  <c r="BK464" i="7"/>
  <c r="BK288" i="7"/>
  <c r="BK213" i="7"/>
  <c r="J462" i="7"/>
  <c r="J323" i="7"/>
  <c r="BK237" i="7"/>
  <c r="J183" i="7"/>
  <c r="J154" i="7"/>
  <c r="J440" i="7"/>
  <c r="BK225" i="7"/>
  <c r="BK363" i="7"/>
  <c r="BK239" i="7"/>
  <c r="J152" i="8"/>
  <c r="BK168" i="8"/>
  <c r="BK215" i="8"/>
  <c r="J191" i="8"/>
  <c r="J217" i="8"/>
  <c r="BK164" i="8"/>
  <c r="BK187" i="8"/>
  <c r="J179" i="8"/>
  <c r="BK226" i="8"/>
  <c r="J150" i="8"/>
  <c r="BK150" i="8"/>
  <c r="BK221" i="9"/>
  <c r="BK283" i="9"/>
  <c r="J309" i="9"/>
  <c r="BK193" i="9"/>
  <c r="J217" i="9"/>
  <c r="BK323" i="9"/>
  <c r="BK170" i="10"/>
  <c r="J136" i="10"/>
  <c r="J138" i="10"/>
  <c r="J203" i="11"/>
  <c r="J182" i="11"/>
  <c r="J131" i="11"/>
  <c r="BK136" i="11"/>
  <c r="J149" i="11"/>
  <c r="J129" i="13"/>
  <c r="BK146" i="14"/>
  <c r="J356" i="14"/>
  <c r="J300" i="14"/>
  <c r="BK143" i="14"/>
  <c r="BK251" i="14"/>
  <c r="J219" i="14"/>
  <c r="J346" i="14"/>
  <c r="J229" i="14"/>
  <c r="BK328" i="14"/>
  <c r="BK266" i="14"/>
  <c r="J292" i="14"/>
  <c r="BK195" i="14"/>
  <c r="J172" i="14"/>
  <c r="J213" i="14"/>
  <c r="J130" i="15"/>
  <c r="BK154" i="15"/>
  <c r="J192" i="15"/>
  <c r="J180" i="15"/>
  <c r="J154" i="15"/>
  <c r="J134" i="16"/>
  <c r="BK182" i="16"/>
  <c r="J197" i="16"/>
  <c r="BK253" i="16"/>
  <c r="BK218" i="16"/>
  <c r="J253" i="16"/>
  <c r="BK173" i="16"/>
  <c r="J275" i="16"/>
  <c r="J189" i="16"/>
  <c r="J443" i="17"/>
  <c r="BK197" i="17"/>
  <c r="BK386" i="17"/>
  <c r="J310" i="17"/>
  <c r="J405" i="17"/>
  <c r="J362" i="17"/>
  <c r="J300" i="17"/>
  <c r="BK414" i="17"/>
  <c r="BK443" i="17"/>
  <c r="BK371" i="17"/>
  <c r="J265" i="17"/>
  <c r="BK463" i="17"/>
  <c r="BK411" i="17"/>
  <c r="BK408" i="17"/>
  <c r="J499" i="17"/>
  <c r="J174" i="17"/>
  <c r="J292" i="17"/>
  <c r="BK132" i="17"/>
  <c r="BK429" i="17"/>
  <c r="BK275" i="17"/>
  <c r="J164" i="17"/>
  <c r="BK436" i="17"/>
  <c r="BK328" i="17"/>
  <c r="BK390" i="17"/>
  <c r="BK220" i="17"/>
  <c r="J386" i="17"/>
  <c r="BK287" i="18"/>
  <c r="BK273" i="18"/>
  <c r="J276" i="18"/>
  <c r="J241" i="18"/>
  <c r="J147" i="18"/>
  <c r="BK227" i="18"/>
  <c r="BK130" i="18"/>
  <c r="BK129" i="19"/>
  <c r="BK220" i="19"/>
  <c r="BK177" i="19"/>
  <c r="J164" i="20"/>
  <c r="J188" i="20"/>
  <c r="BK164" i="20"/>
  <c r="BK138" i="20"/>
  <c r="J129" i="20"/>
  <c r="BK143" i="20"/>
  <c r="J381" i="21"/>
  <c r="J262" i="21"/>
  <c r="J346" i="21"/>
  <c r="J227" i="21"/>
  <c r="BK216" i="21"/>
  <c r="BK344" i="21"/>
  <c r="BK187" i="21"/>
  <c r="J265" i="21"/>
  <c r="J244" i="21"/>
  <c r="BK416" i="21"/>
  <c r="BK201" i="21"/>
  <c r="BK173" i="21"/>
  <c r="J334" i="21"/>
  <c r="J156" i="21"/>
  <c r="BK205" i="21"/>
  <c r="BK301" i="21"/>
  <c r="BK150" i="22"/>
  <c r="BK201" i="22"/>
  <c r="J150" i="22"/>
  <c r="J166" i="22"/>
  <c r="J135" i="22"/>
  <c r="BK147" i="22"/>
  <c r="BK208" i="23"/>
  <c r="J145" i="23"/>
  <c r="BK200" i="23"/>
  <c r="BK145" i="23"/>
  <c r="J205" i="23"/>
  <c r="J314" i="6"/>
  <c r="BK319" i="7"/>
  <c r="BK243" i="7"/>
  <c r="BK414" i="7"/>
  <c r="BK272" i="7"/>
  <c r="J195" i="7"/>
  <c r="J406" i="7"/>
  <c r="BK354" i="7"/>
  <c r="BK268" i="7"/>
  <c r="J164" i="7"/>
  <c r="BK375" i="7"/>
  <c r="BK307" i="7"/>
  <c r="J162" i="7"/>
  <c r="BK258" i="7"/>
  <c r="BK197" i="7"/>
  <c r="J270" i="7"/>
  <c r="J365" i="7"/>
  <c r="J191" i="7"/>
  <c r="J377" i="7"/>
  <c r="J138" i="7"/>
  <c r="BK266" i="7"/>
  <c r="BK209" i="7"/>
  <c r="BK352" i="7"/>
  <c r="BK228" i="8"/>
  <c r="J224" i="8"/>
  <c r="J205" i="8"/>
  <c r="J185" i="8"/>
  <c r="J193" i="8"/>
  <c r="J233" i="8"/>
  <c r="BK133" i="8"/>
  <c r="BK175" i="8"/>
  <c r="J307" i="9"/>
  <c r="J150" i="10"/>
  <c r="BK164" i="10"/>
  <c r="BK154" i="10"/>
  <c r="BK187" i="10"/>
  <c r="J168" i="11"/>
  <c r="J142" i="11"/>
  <c r="J174" i="11"/>
  <c r="BK205" i="11"/>
  <c r="J185" i="12"/>
  <c r="J205" i="12"/>
  <c r="J202" i="12"/>
  <c r="J127" i="12"/>
  <c r="J193" i="13"/>
  <c r="BK188" i="13"/>
  <c r="J169" i="13"/>
  <c r="J159" i="13"/>
  <c r="J143" i="13"/>
  <c r="BK216" i="14"/>
  <c r="BK378" i="14"/>
  <c r="J378" i="14"/>
  <c r="J202" i="14"/>
  <c r="J281" i="14"/>
  <c r="BK390" i="14"/>
  <c r="J185" i="15"/>
  <c r="J173" i="15"/>
  <c r="J176" i="16"/>
  <c r="J225" i="16"/>
  <c r="BK129" i="16"/>
  <c r="BK154" i="16"/>
  <c r="J186" i="16"/>
  <c r="BK203" i="16"/>
  <c r="J138" i="16"/>
  <c r="BK266" i="16"/>
  <c r="J158" i="16"/>
  <c r="J487" i="17"/>
  <c r="BK417" i="17"/>
  <c r="BK206" i="17"/>
  <c r="J392" i="17"/>
  <c r="J321" i="17"/>
  <c r="BK183" i="17"/>
  <c r="BK397" i="17"/>
  <c r="J461" i="17"/>
  <c r="J360" i="17"/>
  <c r="J155" i="17"/>
  <c r="J408" i="17"/>
  <c r="BK346" i="17"/>
  <c r="BK434" i="17"/>
  <c r="J328" i="17"/>
  <c r="BK491" i="17"/>
  <c r="BK355" i="17"/>
  <c r="BK479" i="17"/>
  <c r="BK172" i="18"/>
  <c r="J147" i="19"/>
  <c r="J192" i="21"/>
  <c r="BK252" i="21"/>
  <c r="BK311" i="21"/>
  <c r="BK268" i="21"/>
  <c r="J177" i="21"/>
  <c r="BK308" i="21"/>
  <c r="BK272" i="21"/>
  <c r="BK324" i="21"/>
  <c r="J241" i="21"/>
  <c r="BK147" i="21"/>
  <c r="BK295" i="21"/>
  <c r="BK193" i="21"/>
  <c r="J337" i="21"/>
  <c r="BK185" i="21"/>
  <c r="J272" i="21"/>
  <c r="J170" i="21"/>
  <c r="J347" i="21"/>
  <c r="BK241" i="21"/>
  <c r="BK153" i="21"/>
  <c r="J335" i="21"/>
  <c r="BK196" i="21"/>
  <c r="J162" i="21"/>
  <c r="J140" i="21"/>
  <c r="BK298" i="21"/>
  <c r="J147" i="21"/>
  <c r="BK230" i="21"/>
  <c r="J321" i="21"/>
  <c r="BK184" i="21"/>
  <c r="BK131" i="22"/>
  <c r="BK200" i="22"/>
  <c r="J180" i="23"/>
  <c r="J136" i="23"/>
  <c r="BK302" i="6"/>
  <c r="J300" i="7"/>
  <c r="J453" i="7"/>
  <c r="J290" i="7"/>
  <c r="BK189" i="7"/>
  <c r="J385" i="7"/>
  <c r="J247" i="7"/>
  <c r="J254" i="7"/>
  <c r="BK329" i="7"/>
  <c r="J207" i="7"/>
  <c r="BK388" i="7"/>
  <c r="J142" i="7"/>
  <c r="BK462" i="7"/>
  <c r="J317" i="7"/>
  <c r="BK373" i="7"/>
  <c r="BK132" i="7"/>
  <c r="J260" i="7"/>
  <c r="J471" i="7"/>
  <c r="J311" i="7"/>
  <c r="J178" i="7"/>
  <c r="BK449" i="7"/>
  <c r="J211" i="7"/>
  <c r="J241" i="7"/>
  <c r="J222" i="8"/>
  <c r="J148" i="8"/>
  <c r="BK189" i="8"/>
  <c r="BK136" i="8"/>
  <c r="J156" i="8"/>
  <c r="J228" i="8"/>
  <c r="BK231" i="8"/>
  <c r="BK166" i="8"/>
  <c r="BK211" i="9"/>
  <c r="J295" i="9"/>
  <c r="J326" i="9"/>
  <c r="BK209" i="9"/>
  <c r="J209" i="9"/>
  <c r="BK309" i="9"/>
  <c r="BK326" i="9"/>
  <c r="J179" i="9"/>
  <c r="BK176" i="10"/>
  <c r="BK178" i="10"/>
  <c r="BK148" i="10"/>
  <c r="BK131" i="11"/>
  <c r="J172" i="12"/>
  <c r="J209" i="12"/>
  <c r="BK221" i="12"/>
  <c r="J183" i="13"/>
  <c r="BK131" i="13"/>
  <c r="J323" i="14"/>
  <c r="BK319" i="14"/>
  <c r="BK248" i="14"/>
  <c r="J146" i="14"/>
  <c r="BK232" i="14"/>
  <c r="BK180" i="15"/>
  <c r="BK178" i="15"/>
  <c r="BK169" i="15"/>
  <c r="BK186" i="16"/>
  <c r="J166" i="16"/>
  <c r="BK269" i="16"/>
  <c r="J346" i="17"/>
  <c r="J436" i="17"/>
  <c r="J350" i="17"/>
  <c r="BK357" i="17"/>
  <c r="BK482" i="17"/>
  <c r="J168" i="17"/>
  <c r="BK461" i="17"/>
  <c r="J317" i="17"/>
  <c r="J252" i="17"/>
  <c r="J468" i="17"/>
  <c r="BK362" i="17"/>
  <c r="BK489" i="17"/>
  <c r="BK246" i="17"/>
  <c r="J414" i="17"/>
  <c r="J205" i="18"/>
  <c r="BK190" i="18"/>
  <c r="J246" i="18"/>
  <c r="J243" i="18"/>
  <c r="BK169" i="18"/>
  <c r="J170" i="19"/>
  <c r="BK204" i="19"/>
  <c r="J158" i="19"/>
  <c r="J167" i="19"/>
  <c r="J126" i="19"/>
  <c r="BK154" i="19"/>
  <c r="BK184" i="20"/>
  <c r="J162" i="20"/>
  <c r="J134" i="20"/>
  <c r="BK153" i="20"/>
  <c r="BK170" i="21"/>
  <c r="J276" i="21"/>
  <c r="J284" i="21"/>
  <c r="BK186" i="21"/>
  <c r="J357" i="21"/>
  <c r="BK290" i="21"/>
  <c r="BK210" i="21"/>
  <c r="BK228" i="21"/>
  <c r="J308" i="21"/>
  <c r="BK341" i="21"/>
  <c r="J423" i="21"/>
  <c r="J201" i="22"/>
  <c r="J177" i="22"/>
  <c r="J182" i="22"/>
  <c r="J192" i="22"/>
  <c r="J139" i="23"/>
  <c r="J200" i="23"/>
  <c r="J155" i="23"/>
  <c r="BK186" i="23"/>
  <c r="J560" i="6"/>
  <c r="J340" i="7"/>
  <c r="J152" i="7"/>
  <c r="BK298" i="7"/>
  <c r="J203" i="7"/>
  <c r="J447" i="7"/>
  <c r="J282" i="7"/>
  <c r="BK172" i="7"/>
  <c r="BK424" i="7"/>
  <c r="BK302" i="7"/>
  <c r="J449" i="7"/>
  <c r="BK453" i="7"/>
  <c r="BK199" i="7"/>
  <c r="BK420" i="7"/>
  <c r="J205" i="7"/>
  <c r="BK276" i="7"/>
  <c r="J325" i="7"/>
  <c r="J199" i="7"/>
  <c r="J342" i="7"/>
  <c r="BK252" i="7"/>
  <c r="BK207" i="8"/>
  <c r="BK152" i="8"/>
  <c r="BK224" i="8"/>
  <c r="BK160" i="8"/>
  <c r="BK181" i="9"/>
  <c r="BK233" i="9"/>
  <c r="BK215" i="9"/>
  <c r="J272" i="9"/>
  <c r="J224" i="9"/>
  <c r="J205" i="9"/>
  <c r="BK288" i="9"/>
  <c r="J313" i="9"/>
  <c r="J195" i="9"/>
  <c r="J305" i="9"/>
  <c r="J162" i="9"/>
  <c r="BK197" i="9"/>
  <c r="BK140" i="10"/>
  <c r="BK146" i="10"/>
  <c r="J144" i="10"/>
  <c r="BK191" i="11"/>
  <c r="BK152" i="12"/>
  <c r="J152" i="12"/>
  <c r="J226" i="12"/>
  <c r="BK167" i="12"/>
  <c r="BK159" i="13"/>
  <c r="BK314" i="14"/>
  <c r="J342" i="14"/>
  <c r="BK274" i="14"/>
  <c r="BK281" i="14"/>
  <c r="BK259" i="14"/>
  <c r="J173" i="16"/>
  <c r="BK169" i="16"/>
  <c r="BK168" i="17"/>
  <c r="J331" i="17"/>
  <c r="J138" i="17"/>
  <c r="BK483" i="17"/>
  <c r="BK190" i="17"/>
  <c r="J303" i="17"/>
  <c r="J504" i="17"/>
  <c r="J355" i="17"/>
  <c r="BK504" i="17"/>
  <c r="J335" i="17"/>
  <c r="J206" i="17"/>
  <c r="J186" i="18"/>
  <c r="J133" i="18"/>
  <c r="BK284" i="18"/>
  <c r="J201" i="18"/>
  <c r="BK235" i="18"/>
  <c r="J138" i="19"/>
  <c r="BK138" i="19"/>
  <c r="BK147" i="19"/>
  <c r="J212" i="19"/>
  <c r="J163" i="19"/>
  <c r="BK135" i="19"/>
  <c r="J192" i="20"/>
  <c r="BK365" i="21"/>
  <c r="BK337" i="21"/>
  <c r="J281" i="21"/>
  <c r="BK189" i="21"/>
  <c r="BK381" i="21"/>
  <c r="J259" i="21"/>
  <c r="J291" i="21"/>
  <c r="BK351" i="21"/>
  <c r="BK192" i="21"/>
  <c r="J180" i="21"/>
  <c r="BK259" i="21"/>
  <c r="BK321" i="21"/>
  <c r="BK227" i="21"/>
  <c r="BK330" i="21"/>
  <c r="J150" i="21"/>
  <c r="BK169" i="22"/>
  <c r="BK154" i="22"/>
  <c r="BK183" i="23"/>
  <c r="J183" i="23"/>
  <c r="BK198" i="23"/>
  <c r="BK139" i="23"/>
  <c r="BK163" i="23"/>
  <c r="J242" i="6"/>
  <c r="J474" i="6"/>
  <c r="BK439" i="6"/>
  <c r="BK426" i="6"/>
  <c r="BK310" i="6"/>
  <c r="BK625" i="6"/>
  <c r="J555" i="6"/>
  <c r="J520" i="6"/>
  <c r="J420" i="6"/>
  <c r="J222" i="6"/>
  <c r="J174" i="7"/>
  <c r="J388" i="7"/>
  <c r="J344" i="7"/>
  <c r="BK280" i="7"/>
  <c r="J160" i="7"/>
  <c r="J418" i="7"/>
  <c r="BK418" i="7"/>
  <c r="J233" i="7"/>
  <c r="BK473" i="7"/>
  <c r="J239" i="7"/>
  <c r="BK168" i="7"/>
  <c r="BK451" i="7"/>
  <c r="J258" i="7"/>
  <c r="J215" i="7"/>
  <c r="BK264" i="7"/>
  <c r="J201" i="8"/>
  <c r="BK205" i="8"/>
  <c r="BK146" i="8"/>
  <c r="J133" i="8"/>
  <c r="BK331" i="9"/>
  <c r="BK300" i="9"/>
  <c r="BK191" i="9"/>
  <c r="J177" i="9"/>
  <c r="BK174" i="9"/>
  <c r="BK318" i="9"/>
  <c r="J183" i="9"/>
  <c r="J257" i="9"/>
  <c r="BK162" i="9"/>
  <c r="BK199" i="9"/>
  <c r="J323" i="9"/>
  <c r="BK244" i="9"/>
  <c r="BK266" i="9"/>
  <c r="J288" i="9"/>
  <c r="BK150" i="10"/>
  <c r="J164" i="10"/>
  <c r="J168" i="10"/>
  <c r="J154" i="10"/>
  <c r="BK130" i="10"/>
  <c r="J176" i="10"/>
  <c r="BK160" i="10"/>
  <c r="J144" i="12"/>
  <c r="BK170" i="12"/>
  <c r="BK164" i="13"/>
  <c r="BK143" i="13"/>
  <c r="BK196" i="13"/>
  <c r="J188" i="13"/>
  <c r="J168" i="13"/>
  <c r="J297" i="14"/>
  <c r="BK321" i="14"/>
  <c r="BK292" i="14"/>
  <c r="BK245" i="14"/>
  <c r="BK183" i="15"/>
  <c r="J148" i="15"/>
  <c r="J162" i="15"/>
  <c r="J197" i="15"/>
  <c r="J189" i="15"/>
  <c r="J236" i="16"/>
  <c r="BK189" i="16"/>
  <c r="BK263" i="16"/>
  <c r="J247" i="16"/>
  <c r="BK147" i="16"/>
  <c r="J255" i="16"/>
  <c r="BK260" i="16"/>
  <c r="BK465" i="17"/>
  <c r="J479" i="17"/>
  <c r="BK420" i="17"/>
  <c r="BK367" i="17"/>
  <c r="BK209" i="17"/>
  <c r="BK399" i="17"/>
  <c r="BK348" i="17"/>
  <c r="BK310" i="17"/>
  <c r="BK292" i="17"/>
  <c r="J496" i="17"/>
  <c r="J383" i="17"/>
  <c r="BK252" i="17"/>
  <c r="BK454" i="17"/>
  <c r="J379" i="17"/>
  <c r="BK383" i="17"/>
  <c r="BK446" i="17"/>
  <c r="J399" i="17"/>
  <c r="J142" i="17"/>
  <c r="BK403" i="17"/>
  <c r="J281" i="17"/>
  <c r="J446" i="17"/>
  <c r="BK193" i="17"/>
  <c r="BK488" i="17"/>
  <c r="BK335" i="17"/>
  <c r="J209" i="17"/>
  <c r="BK311" i="17"/>
  <c r="J388" i="17"/>
  <c r="J314" i="17"/>
  <c r="J238" i="18"/>
  <c r="BK255" i="18"/>
  <c r="BK248" i="18"/>
  <c r="BK186" i="18"/>
  <c r="BK253" i="18"/>
  <c r="J163" i="18"/>
  <c r="J157" i="18"/>
  <c r="BK153" i="18"/>
  <c r="J182" i="18"/>
  <c r="J190" i="18"/>
  <c r="BK241" i="18"/>
  <c r="BK219" i="18"/>
  <c r="BK171" i="19"/>
  <c r="BK216" i="19"/>
  <c r="BK161" i="19"/>
  <c r="BK167" i="19"/>
  <c r="J142" i="19"/>
  <c r="J180" i="19"/>
  <c r="J144" i="19"/>
  <c r="BK188" i="19"/>
  <c r="J143" i="20"/>
  <c r="BK162" i="20"/>
  <c r="J180" i="20"/>
  <c r="BK141" i="20"/>
  <c r="BK134" i="20"/>
  <c r="BK239" i="21"/>
  <c r="J173" i="21"/>
  <c r="J327" i="21"/>
  <c r="J252" i="21"/>
  <c r="BK174" i="21"/>
  <c r="BK150" i="21"/>
  <c r="J194" i="21"/>
  <c r="J413" i="21"/>
  <c r="J269" i="21"/>
  <c r="BK245" i="21"/>
  <c r="J229" i="21"/>
  <c r="BK413" i="21"/>
  <c r="J210" i="21"/>
  <c r="J305" i="21"/>
  <c r="J351" i="21"/>
  <c r="J228" i="21"/>
  <c r="J250" i="21"/>
  <c r="BK327" i="21"/>
  <c r="BK162" i="21"/>
  <c r="J185" i="22"/>
  <c r="J144" i="22"/>
  <c r="BK140" i="22"/>
  <c r="J198" i="22"/>
  <c r="BK203" i="22"/>
  <c r="J162" i="22"/>
  <c r="BK180" i="23"/>
  <c r="BK155" i="23"/>
  <c r="J195" i="23"/>
  <c r="BK216" i="23"/>
  <c r="J190" i="23"/>
  <c r="BK193" i="23"/>
  <c r="BK329" i="6"/>
  <c r="BK361" i="7"/>
  <c r="J292" i="7"/>
  <c r="J209" i="7"/>
  <c r="J392" i="7"/>
  <c r="J451" i="7"/>
  <c r="J445" i="7"/>
  <c r="J193" i="7"/>
  <c r="BK400" i="7"/>
  <c r="BK286" i="7"/>
  <c r="J455" i="7"/>
  <c r="BK377" i="7"/>
  <c r="J256" i="7"/>
  <c r="BK432" i="7"/>
  <c r="BK323" i="7"/>
  <c r="BK468" i="7"/>
  <c r="BK321" i="7"/>
  <c r="BK160" i="7"/>
  <c r="J394" i="7"/>
  <c r="J319" i="7"/>
  <c r="J225" i="7"/>
  <c r="J166" i="7"/>
  <c r="J140" i="7"/>
  <c r="BK274" i="7"/>
  <c r="J217" i="7"/>
  <c r="J359" i="7"/>
  <c r="J211" i="8"/>
  <c r="J226" i="8"/>
  <c r="J187" i="8"/>
  <c r="BK131" i="8"/>
  <c r="BK173" i="8"/>
  <c r="BK195" i="8"/>
  <c r="J128" i="8"/>
  <c r="J146" i="8"/>
  <c r="AS106" i="1"/>
  <c r="BK145" i="2"/>
  <c r="J156" i="2"/>
  <c r="BK137" i="2"/>
  <c r="BK135" i="2"/>
  <c r="BK149" i="2"/>
  <c r="BK141" i="2"/>
  <c r="AS97" i="1"/>
  <c r="J133" i="2"/>
  <c r="BK129" i="2"/>
  <c r="BK125" i="2"/>
  <c r="BK161" i="2"/>
  <c r="BK1929" i="3"/>
  <c r="BK912" i="3"/>
  <c r="J2644" i="3"/>
  <c r="J2406" i="3"/>
  <c r="BK2181" i="3"/>
  <c r="J1941" i="3"/>
  <c r="J1806" i="3"/>
  <c r="BK1473" i="3"/>
  <c r="J1104" i="3"/>
  <c r="BK979" i="3"/>
  <c r="J956" i="3"/>
  <c r="J3028" i="3"/>
  <c r="J2886" i="3"/>
  <c r="J2396" i="3"/>
  <c r="J1953" i="3"/>
  <c r="J1462" i="3"/>
  <c r="BK1042" i="3"/>
  <c r="J567" i="3"/>
  <c r="J3155" i="3"/>
  <c r="BK3133" i="3"/>
  <c r="J2849" i="3"/>
  <c r="J2232" i="3"/>
  <c r="BK1859" i="3"/>
  <c r="J1764" i="3"/>
  <c r="J238" i="3"/>
  <c r="J3097" i="3"/>
  <c r="BK3074" i="3"/>
  <c r="BK3020" i="3"/>
  <c r="J2878" i="3"/>
  <c r="BK2569" i="3"/>
  <c r="J2335" i="3"/>
  <c r="J1929" i="3"/>
  <c r="J1809" i="3"/>
  <c r="J979" i="3"/>
  <c r="J598" i="3"/>
  <c r="BK4206" i="3"/>
  <c r="J4069" i="3"/>
  <c r="J3697" i="3"/>
  <c r="J3367" i="3"/>
  <c r="J3359" i="3"/>
  <c r="BK3350" i="3"/>
  <c r="BK3346" i="3"/>
  <c r="J3330" i="3"/>
  <c r="J3305" i="3"/>
  <c r="J3267" i="3"/>
  <c r="BK3203" i="3"/>
  <c r="J3173" i="3"/>
  <c r="J3074" i="3"/>
  <c r="J2899" i="3"/>
  <c r="J2790" i="3"/>
  <c r="BK2655" i="3"/>
  <c r="J2470" i="3"/>
  <c r="BK2310" i="3"/>
  <c r="BK2015" i="3"/>
  <c r="J1706" i="3"/>
  <c r="BK1008" i="3"/>
  <c r="BK443" i="3"/>
  <c r="BK214" i="3"/>
  <c r="J4127" i="3"/>
  <c r="J3987" i="3"/>
  <c r="J3603" i="3"/>
  <c r="J3184" i="3"/>
  <c r="BK3126" i="3"/>
  <c r="BK3053" i="3"/>
  <c r="J2920" i="3"/>
  <c r="J2888" i="3"/>
  <c r="J2607" i="3"/>
  <c r="BK2470" i="3"/>
  <c r="J2320" i="3"/>
  <c r="BK2134" i="3"/>
  <c r="BK1658" i="3"/>
  <c r="J899" i="3"/>
  <c r="J471" i="3"/>
  <c r="BK295" i="3"/>
  <c r="J202" i="3"/>
  <c r="J3577" i="3"/>
  <c r="J3522" i="3"/>
  <c r="BK3365" i="3"/>
  <c r="J3331" i="3"/>
  <c r="BK3297" i="3"/>
  <c r="J3205" i="3"/>
  <c r="BK3178" i="3"/>
  <c r="BK3140" i="3"/>
  <c r="J3083" i="3"/>
  <c r="J3035" i="3"/>
  <c r="BK2886" i="3"/>
  <c r="BK2763" i="3"/>
  <c r="J2621" i="3"/>
  <c r="BK2564" i="3"/>
  <c r="J2467" i="3"/>
  <c r="BK4099" i="3"/>
  <c r="J3586" i="3"/>
  <c r="BK3385" i="3"/>
  <c r="J3289" i="3"/>
  <c r="BK3205" i="3"/>
  <c r="J3126" i="3"/>
  <c r="J2867" i="3"/>
  <c r="BK2773" i="3"/>
  <c r="BK2680" i="3"/>
  <c r="J2569" i="3"/>
  <c r="J2265" i="3"/>
  <c r="BK1764" i="3"/>
  <c r="J798" i="3"/>
  <c r="J274" i="3"/>
  <c r="BK202" i="3"/>
  <c r="J4099" i="3"/>
  <c r="BK3513" i="3"/>
  <c r="BK3399" i="3"/>
  <c r="BK3325" i="3"/>
  <c r="BK3289" i="3"/>
  <c r="J3222" i="3"/>
  <c r="BK3193" i="3"/>
  <c r="BK3097" i="3"/>
  <c r="BK3050" i="3"/>
  <c r="BK2958" i="3"/>
  <c r="J2349" i="3"/>
  <c r="BK2281" i="3"/>
  <c r="J2268" i="3"/>
  <c r="J2134" i="3"/>
  <c r="BK1901" i="3"/>
  <c r="J1664" i="3"/>
  <c r="J825" i="3"/>
  <c r="J658" i="3"/>
  <c r="BK570" i="3"/>
  <c r="J277" i="3"/>
  <c r="J4153" i="3"/>
  <c r="BK3901" i="3"/>
  <c r="BK3759" i="3"/>
  <c r="J3616" i="3"/>
  <c r="J3485" i="3"/>
  <c r="J3482" i="3"/>
  <c r="J3366" i="3"/>
  <c r="J3342" i="3"/>
  <c r="BK3201" i="3"/>
  <c r="BK3031" i="3"/>
  <c r="BK2807" i="3"/>
  <c r="BK2575" i="3"/>
  <c r="BK2474" i="3"/>
  <c r="BK2350" i="3"/>
  <c r="BK2228" i="3"/>
  <c r="J2191" i="3"/>
  <c r="BK1826" i="3"/>
  <c r="BK1452" i="3"/>
  <c r="J873" i="3"/>
  <c r="J857" i="3"/>
  <c r="BK843" i="3"/>
  <c r="J835" i="3"/>
  <c r="BK598" i="3"/>
  <c r="J409" i="3"/>
  <c r="J365" i="3"/>
  <c r="BK4069" i="3"/>
  <c r="J3966" i="3"/>
  <c r="BK3693" i="3"/>
  <c r="BK3616" i="3"/>
  <c r="J2633" i="3"/>
  <c r="BK2529" i="3"/>
  <c r="BK2265" i="3"/>
  <c r="J2037" i="3"/>
  <c r="BK1869" i="3"/>
  <c r="J1831" i="3"/>
  <c r="BK1026" i="3"/>
  <c r="BK603" i="3"/>
  <c r="BK4021" i="3"/>
  <c r="BK3485" i="3"/>
  <c r="BK3327" i="3"/>
  <c r="J2903" i="3"/>
  <c r="J2680" i="3"/>
  <c r="BK2348" i="3"/>
  <c r="BK2191" i="3"/>
  <c r="BK899" i="3"/>
  <c r="BK3987" i="3"/>
  <c r="BK3806" i="3"/>
  <c r="BK3682" i="3"/>
  <c r="BK3586" i="3"/>
  <c r="BK3343" i="3"/>
  <c r="J3325" i="3"/>
  <c r="J3263" i="3"/>
  <c r="J3227" i="3"/>
  <c r="BK3197" i="3"/>
  <c r="BK2899" i="3"/>
  <c r="J2763" i="3"/>
  <c r="BK2651" i="3"/>
  <c r="J2372" i="3"/>
  <c r="J2340" i="3"/>
  <c r="BK2037" i="3"/>
  <c r="BK1768" i="3"/>
  <c r="J1653" i="3"/>
  <c r="BK1364" i="3"/>
  <c r="BK835" i="3"/>
  <c r="BK170" i="3"/>
  <c r="BK512" i="4"/>
  <c r="J504" i="4"/>
  <c r="J510" i="4"/>
  <c r="J463" i="4"/>
  <c r="J344" i="4"/>
  <c r="J197" i="4"/>
  <c r="BK326" i="4"/>
  <c r="BK298" i="4"/>
  <c r="J205" i="4"/>
  <c r="BK485" i="4"/>
  <c r="BK460" i="4"/>
  <c r="BK367" i="4"/>
  <c r="J210" i="4"/>
  <c r="BK475" i="4"/>
  <c r="J361" i="4"/>
  <c r="J242" i="4"/>
  <c r="BK175" i="4"/>
  <c r="BK449" i="4"/>
  <c r="BK338" i="4"/>
  <c r="J260" i="4"/>
  <c r="J215" i="4"/>
  <c r="BK199" i="4"/>
  <c r="J183" i="4"/>
  <c r="BK142" i="4"/>
  <c r="BK506" i="4"/>
  <c r="J373" i="4"/>
  <c r="J294" i="4"/>
  <c r="BK264" i="4"/>
  <c r="BK239" i="4"/>
  <c r="J175" i="4"/>
  <c r="J431" i="4"/>
  <c r="J308" i="4"/>
  <c r="J195" i="4"/>
  <c r="BK332" i="4"/>
  <c r="BK213" i="4"/>
  <c r="J152" i="4"/>
  <c r="J332" i="4"/>
  <c r="BK226" i="4"/>
  <c r="J173" i="4"/>
  <c r="BK146" i="4"/>
  <c r="BK364" i="4"/>
  <c r="J392" i="4"/>
  <c r="BK383" i="4"/>
  <c r="BK320" i="4"/>
  <c r="J280" i="4"/>
  <c r="BK260" i="4"/>
  <c r="J230" i="4"/>
  <c r="BK195" i="4"/>
  <c r="J177" i="4"/>
  <c r="BK165" i="4"/>
  <c r="J146" i="4"/>
  <c r="J498" i="4"/>
  <c r="J466" i="4"/>
  <c r="J408" i="4"/>
  <c r="J353" i="4"/>
  <c r="BK311" i="4"/>
  <c r="J156" i="4"/>
  <c r="J449" i="4"/>
  <c r="BK408" i="4"/>
  <c r="BK373" i="4"/>
  <c r="J298" i="4"/>
  <c r="BK420" i="4"/>
  <c r="J396" i="4"/>
  <c r="BK177" i="4"/>
  <c r="BK535" i="5"/>
  <c r="J406" i="5"/>
  <c r="BK330" i="5"/>
  <c r="J252" i="5"/>
  <c r="J180" i="5"/>
  <c r="J527" i="5"/>
  <c r="BK356" i="5"/>
  <c r="BK209" i="5"/>
  <c r="J576" i="5"/>
  <c r="BK556" i="5"/>
  <c r="BK482" i="5"/>
  <c r="J386" i="5"/>
  <c r="J346" i="5"/>
  <c r="J321" i="5"/>
  <c r="J195" i="5"/>
  <c r="J463" i="5"/>
  <c r="J334" i="5"/>
  <c r="J219" i="5"/>
  <c r="BK138" i="5"/>
  <c r="BK480" i="5"/>
  <c r="J449" i="5"/>
  <c r="J396" i="5"/>
  <c r="BK351" i="5"/>
  <c r="J284" i="5"/>
  <c r="BK183" i="5"/>
  <c r="BK140" i="5"/>
  <c r="BK590" i="5"/>
  <c r="BK580" i="5"/>
  <c r="J556" i="5"/>
  <c r="J426" i="5"/>
  <c r="J404" i="5"/>
  <c r="J291" i="5"/>
  <c r="J282" i="5"/>
  <c r="BK275" i="5"/>
  <c r="J185" i="5"/>
  <c r="BK507" i="5"/>
  <c r="BK470" i="5"/>
  <c r="J414" i="5"/>
  <c r="BK284" i="5"/>
  <c r="BK206" i="5"/>
  <c r="J165" i="5"/>
  <c r="J266" i="5"/>
  <c r="J135" i="5"/>
  <c r="J562" i="5"/>
  <c r="J468" i="5"/>
  <c r="BK444" i="5"/>
  <c r="BK416" i="5"/>
  <c r="BK282" i="5"/>
  <c r="BK135" i="5"/>
  <c r="BK555" i="5"/>
  <c r="J533" i="5"/>
  <c r="J522" i="5"/>
  <c r="BK457" i="5"/>
  <c r="BK376" i="5"/>
  <c r="J510" i="5"/>
  <c r="BK396" i="5"/>
  <c r="BK266" i="5"/>
  <c r="J160" i="5"/>
  <c r="J150" i="5"/>
  <c r="J568" i="5"/>
  <c r="J304" i="5"/>
  <c r="J588" i="5"/>
  <c r="BK548" i="5"/>
  <c r="BK525" i="5"/>
  <c r="J492" i="5"/>
  <c r="J444" i="5"/>
  <c r="J337" i="5"/>
  <c r="BK321" i="5"/>
  <c r="BK250" i="5"/>
  <c r="BK200" i="5"/>
  <c r="J155" i="5"/>
  <c r="BK558" i="6"/>
  <c r="BK396" i="6"/>
  <c r="BK198" i="6"/>
  <c r="J134" i="6"/>
  <c r="J567" i="6"/>
  <c r="BK489" i="6"/>
  <c r="BK448" i="6"/>
  <c r="BK442" i="6"/>
  <c r="BK420" i="6"/>
  <c r="BK304" i="6"/>
  <c r="BK281" i="6"/>
  <c r="BK246" i="6"/>
  <c r="BK222" i="6"/>
  <c r="J577" i="6"/>
  <c r="J524" i="6"/>
  <c r="BK512" i="6"/>
  <c r="BK493" i="6"/>
  <c r="BK473" i="6"/>
  <c r="J468" i="6"/>
  <c r="J442" i="6"/>
  <c r="J214" i="6"/>
  <c r="BK497" i="6"/>
  <c r="J423" i="6"/>
  <c r="J306" i="6"/>
  <c r="BK254" i="6"/>
  <c r="J201" i="6"/>
  <c r="J142" i="6"/>
  <c r="BK570" i="6"/>
  <c r="BK534" i="6"/>
  <c r="J512" i="6"/>
  <c r="J414" i="6"/>
  <c r="BK399" i="6"/>
  <c r="BK296" i="6"/>
  <c r="BK205" i="6"/>
  <c r="J598" i="6"/>
  <c r="J399" i="6"/>
  <c r="BK298" i="6"/>
  <c r="J198" i="6"/>
  <c r="J156" i="6"/>
  <c r="J503" i="6"/>
  <c r="BK476" i="6"/>
  <c r="J352" i="6"/>
  <c r="BK288" i="6"/>
  <c r="J622" i="6"/>
  <c r="J602" i="6"/>
  <c r="J534" i="6"/>
  <c r="BK364" i="6"/>
  <c r="J323" i="6"/>
  <c r="BK250" i="6"/>
  <c r="BK208" i="6"/>
  <c r="J604" i="6"/>
  <c r="BK523" i="6"/>
  <c r="BK529" i="6"/>
  <c r="J417" i="6"/>
  <c r="BK286" i="6"/>
  <c r="BK142" i="6"/>
  <c r="BK408" i="7"/>
  <c r="J302" i="7"/>
  <c r="J264" i="7"/>
  <c r="J426" i="7"/>
  <c r="BK325" i="7"/>
  <c r="J268" i="7"/>
  <c r="BK178" i="7"/>
  <c r="BK422" i="7"/>
  <c r="BK296" i="7"/>
  <c r="BK205" i="7"/>
  <c r="BK170" i="7"/>
  <c r="BK443" i="7"/>
  <c r="BK440" i="7"/>
  <c r="J346" i="7"/>
  <c r="BK154" i="7"/>
  <c r="BK348" i="7"/>
  <c r="BK396" i="7"/>
  <c r="J150" i="7"/>
  <c r="BK383" i="7"/>
  <c r="J468" i="7"/>
  <c r="J432" i="7"/>
  <c r="BK223" i="7"/>
  <c r="J371" i="7"/>
  <c r="BK256" i="7"/>
  <c r="J197" i="8"/>
  <c r="J164" i="8"/>
  <c r="BK220" i="8"/>
  <c r="J175" i="8"/>
  <c r="BK128" i="8"/>
  <c r="BK179" i="8"/>
  <c r="BK140" i="8"/>
  <c r="J203" i="8"/>
  <c r="J209" i="8"/>
  <c r="J177" i="8"/>
  <c r="BK144" i="8"/>
  <c r="BK275" i="9"/>
  <c r="BK263" i="9"/>
  <c r="J331" i="9"/>
  <c r="BK201" i="9"/>
  <c r="J221" i="9"/>
  <c r="J320" i="9"/>
  <c r="BK239" i="9"/>
  <c r="BK236" i="9"/>
  <c r="J193" i="9"/>
  <c r="J230" i="9"/>
  <c r="BK183" i="9"/>
  <c r="BK307" i="9"/>
  <c r="BK207" i="9"/>
  <c r="J285" i="9"/>
  <c r="J187" i="9"/>
  <c r="J158" i="10"/>
  <c r="J174" i="10"/>
  <c r="J134" i="10"/>
  <c r="J140" i="10"/>
  <c r="BK142" i="10"/>
  <c r="J185" i="10"/>
  <c r="BK144" i="10"/>
  <c r="BK149" i="11"/>
  <c r="BK214" i="11"/>
  <c r="BK161" i="11"/>
  <c r="J158" i="11"/>
  <c r="BK194" i="11"/>
  <c r="BK203" i="11"/>
  <c r="J171" i="12"/>
  <c r="BK130" i="12"/>
  <c r="J161" i="12"/>
  <c r="BK231" i="12"/>
  <c r="BK226" i="12"/>
  <c r="J231" i="12"/>
  <c r="J158" i="12"/>
  <c r="BK155" i="13"/>
  <c r="BK126" i="13"/>
  <c r="J200" i="13"/>
  <c r="BK167" i="13"/>
  <c r="J245" i="14"/>
  <c r="BK177" i="14"/>
  <c r="J321" i="14"/>
  <c r="BK149" i="14"/>
  <c r="BK262" i="14"/>
  <c r="BK202" i="14"/>
  <c r="J248" i="14"/>
  <c r="J303" i="14"/>
  <c r="J199" i="14"/>
  <c r="J262" i="14"/>
  <c r="BK277" i="14"/>
  <c r="BK271" i="14"/>
  <c r="J251" i="14"/>
  <c r="J135" i="15"/>
  <c r="BK186" i="15"/>
  <c r="J142" i="15"/>
  <c r="BK197" i="15"/>
  <c r="BK162" i="15"/>
  <c r="J211" i="16"/>
  <c r="J233" i="16"/>
  <c r="J154" i="16"/>
  <c r="BK250" i="16"/>
  <c r="BK222" i="16"/>
  <c r="BK281" i="16"/>
  <c r="J281" i="16"/>
  <c r="BK272" i="16"/>
  <c r="J348" i="17"/>
  <c r="J180" i="17"/>
  <c r="BK441" i="17"/>
  <c r="BK171" i="17"/>
  <c r="BK212" i="17"/>
  <c r="BK431" i="17"/>
  <c r="J448" i="17"/>
  <c r="J171" i="17"/>
  <c r="BK284" i="17"/>
  <c r="J369" i="17"/>
  <c r="BK448" i="17"/>
  <c r="BK303" i="17"/>
  <c r="BK200" i="17"/>
  <c r="BK487" i="17"/>
  <c r="BK324" i="17"/>
  <c r="BK499" i="17"/>
  <c r="J215" i="17"/>
  <c r="BK379" i="17"/>
  <c r="BK138" i="17"/>
  <c r="J256" i="18"/>
  <c r="J208" i="18"/>
  <c r="BK208" i="18"/>
  <c r="J219" i="18"/>
  <c r="BK201" i="18"/>
  <c r="J290" i="18"/>
  <c r="J284" i="18"/>
  <c r="BK262" i="18"/>
  <c r="J253" i="18"/>
  <c r="J130" i="18"/>
  <c r="J279" i="18"/>
  <c r="J224" i="18"/>
  <c r="J153" i="18"/>
  <c r="J157" i="19"/>
  <c r="BK180" i="19"/>
  <c r="J201" i="19"/>
  <c r="BK129" i="20"/>
  <c r="J304" i="21"/>
  <c r="BK304" i="21"/>
  <c r="J213" i="21"/>
  <c r="J131" i="21"/>
  <c r="J198" i="21"/>
  <c r="J330" i="21"/>
  <c r="J186" i="21"/>
  <c r="BK400" i="21"/>
  <c r="J256" i="21"/>
  <c r="J245" i="21"/>
  <c r="BK183" i="21"/>
  <c r="BK357" i="21"/>
  <c r="BK199" i="21"/>
  <c r="J207" i="21"/>
  <c r="BK342" i="21"/>
  <c r="BK197" i="21"/>
  <c r="BK134" i="21"/>
  <c r="J295" i="21"/>
  <c r="BK129" i="22"/>
  <c r="J195" i="22"/>
  <c r="J188" i="22"/>
  <c r="J203" i="22"/>
  <c r="BK195" i="22"/>
  <c r="J200" i="22"/>
  <c r="J126" i="22"/>
  <c r="J219" i="23"/>
  <c r="J130" i="23"/>
  <c r="BK195" i="23"/>
  <c r="J208" i="23"/>
  <c r="BK136" i="23"/>
  <c r="J127" i="23"/>
  <c r="BK589" i="6"/>
  <c r="J373" i="7"/>
  <c r="BK227" i="7"/>
  <c r="BK294" i="7"/>
  <c r="BK180" i="7"/>
  <c r="J381" i="7"/>
  <c r="BK191" i="7"/>
  <c r="J438" i="7"/>
  <c r="J356" i="7"/>
  <c r="BK438" i="7"/>
  <c r="BK245" i="7"/>
  <c r="J313" i="7"/>
  <c r="BK477" i="7"/>
  <c r="J329" i="7"/>
  <c r="J144" i="7"/>
  <c r="J294" i="7"/>
  <c r="J383" i="7"/>
  <c r="J132" i="7"/>
  <c r="BK475" i="7"/>
  <c r="BK292" i="7"/>
  <c r="J367" i="7"/>
  <c r="BK233" i="7"/>
  <c r="BK146" i="7"/>
  <c r="J379" i="7"/>
  <c r="J158" i="7"/>
  <c r="BK235" i="8"/>
  <c r="J170" i="8"/>
  <c r="J231" i="8"/>
  <c r="J173" i="8"/>
  <c r="BK209" i="8"/>
  <c r="J199" i="8"/>
  <c r="J154" i="8"/>
  <c r="BK213" i="8"/>
  <c r="J160" i="8"/>
  <c r="J165" i="9"/>
  <c r="J178" i="10"/>
  <c r="BK138" i="10"/>
  <c r="J152" i="10"/>
  <c r="BK168" i="10"/>
  <c r="BK156" i="10"/>
  <c r="BK174" i="10"/>
  <c r="J180" i="10"/>
  <c r="BK166" i="10"/>
  <c r="J161" i="11"/>
  <c r="BK177" i="11"/>
  <c r="J211" i="11"/>
  <c r="J191" i="11"/>
  <c r="BK211" i="11"/>
  <c r="J194" i="11"/>
  <c r="J177" i="12"/>
  <c r="BK209" i="12"/>
  <c r="J130" i="12"/>
  <c r="BK200" i="12"/>
  <c r="BK190" i="12"/>
  <c r="BK185" i="12"/>
  <c r="BK171" i="12"/>
  <c r="BK373" i="14"/>
  <c r="BK316" i="14"/>
  <c r="BK346" i="14"/>
  <c r="BK300" i="14"/>
  <c r="BK313" i="14"/>
  <c r="J149" i="14"/>
  <c r="BK215" i="16"/>
  <c r="BK143" i="16"/>
  <c r="J244" i="16"/>
  <c r="J258" i="16"/>
  <c r="BK138" i="16"/>
  <c r="BK207" i="16"/>
  <c r="J243" i="16"/>
  <c r="J129" i="16"/>
  <c r="BK151" i="16"/>
  <c r="BK285" i="16"/>
  <c r="J357" i="17"/>
  <c r="J486" i="17"/>
  <c r="J411" i="17"/>
  <c r="BK381" i="17"/>
  <c r="J212" i="17"/>
  <c r="J463" i="17"/>
  <c r="BK317" i="17"/>
  <c r="J232" i="17"/>
  <c r="BK164" i="17"/>
  <c r="BK376" i="17"/>
  <c r="J488" i="17"/>
  <c r="BK451" i="17"/>
  <c r="J353" i="17"/>
  <c r="J220" i="17"/>
  <c r="J474" i="17"/>
  <c r="J451" i="17"/>
  <c r="BK278" i="17"/>
  <c r="J200" i="17"/>
  <c r="J420" i="17"/>
  <c r="BK501" i="17"/>
  <c r="J183" i="17"/>
  <c r="J431" i="17"/>
  <c r="BK174" i="17"/>
  <c r="BK496" i="17"/>
  <c r="J484" i="17"/>
  <c r="J338" i="17"/>
  <c r="J197" i="17"/>
  <c r="BK142" i="17"/>
  <c r="J429" i="17"/>
  <c r="BK331" i="17"/>
  <c r="J260" i="17"/>
  <c r="BK265" i="17"/>
  <c r="J423" i="17"/>
  <c r="BK369" i="17"/>
  <c r="J275" i="17"/>
  <c r="BK270" i="18"/>
  <c r="J270" i="18"/>
  <c r="J227" i="18"/>
  <c r="J235" i="18"/>
  <c r="BK240" i="18"/>
  <c r="BK182" i="18"/>
  <c r="J255" i="18"/>
  <c r="J215" i="18"/>
  <c r="J248" i="18"/>
  <c r="BK238" i="18"/>
  <c r="BK261" i="18"/>
  <c r="BK232" i="18"/>
  <c r="BK160" i="18"/>
  <c r="J174" i="19"/>
  <c r="J164" i="19"/>
  <c r="J230" i="19"/>
  <c r="J171" i="19"/>
  <c r="BK157" i="19"/>
  <c r="J223" i="19"/>
  <c r="BK164" i="19"/>
  <c r="J135" i="19"/>
  <c r="BK223" i="19"/>
  <c r="J151" i="19"/>
  <c r="BK174" i="19"/>
  <c r="J159" i="20"/>
  <c r="J171" i="20"/>
  <c r="BK168" i="20"/>
  <c r="J184" i="20"/>
  <c r="J150" i="20"/>
  <c r="J138" i="20"/>
  <c r="J132" i="20"/>
  <c r="BK150" i="20"/>
  <c r="BK410" i="21"/>
  <c r="J268" i="21"/>
  <c r="J388" i="21"/>
  <c r="BK305" i="21"/>
  <c r="J344" i="21"/>
  <c r="J280" i="21"/>
  <c r="BK213" i="21"/>
  <c r="J183" i="21"/>
  <c r="BK159" i="21"/>
  <c r="J273" i="21"/>
  <c r="BK256" i="21"/>
  <c r="J134" i="21"/>
  <c r="BK244" i="21"/>
  <c r="BK229" i="21"/>
  <c r="BK137" i="21"/>
  <c r="BK291" i="21"/>
  <c r="BK198" i="21"/>
  <c r="BK165" i="21"/>
  <c r="BK314" i="21"/>
  <c r="BK168" i="21"/>
  <c r="J400" i="21"/>
  <c r="J205" i="21"/>
  <c r="BK156" i="21"/>
  <c r="J173" i="22"/>
  <c r="J205" i="22"/>
  <c r="BK192" i="22"/>
  <c r="BK202" i="22"/>
  <c r="J147" i="22"/>
  <c r="J168" i="23"/>
  <c r="J152" i="23"/>
  <c r="BK219" i="23"/>
  <c r="BK190" i="23"/>
  <c r="BK222" i="23"/>
  <c r="J216" i="23"/>
  <c r="BK127" i="23"/>
  <c r="T214" i="12" l="1"/>
  <c r="R125" i="13"/>
  <c r="R124" i="13" s="1"/>
  <c r="R123" i="13" s="1"/>
  <c r="BK139" i="14"/>
  <c r="J139" i="14"/>
  <c r="J101" i="14"/>
  <c r="T228" i="14"/>
  <c r="T280" i="14"/>
  <c r="P172" i="15"/>
  <c r="BK294" i="21"/>
  <c r="J294" i="21" s="1"/>
  <c r="J102" i="21" s="1"/>
  <c r="BK157" i="22"/>
  <c r="J157" i="22"/>
  <c r="J101" i="22" s="1"/>
  <c r="P122" i="2"/>
  <c r="P121" i="2"/>
  <c r="AU96" i="1"/>
  <c r="T155" i="3"/>
  <c r="R664" i="3"/>
  <c r="T1088" i="3"/>
  <c r="BK1705" i="3"/>
  <c r="BK1400" i="3" s="1"/>
  <c r="J1400" i="3" s="1"/>
  <c r="J104" i="3" s="1"/>
  <c r="BK1922" i="3"/>
  <c r="J1922" i="3" s="1"/>
  <c r="J107" i="3" s="1"/>
  <c r="P2169" i="3"/>
  <c r="P2231" i="3"/>
  <c r="R2280" i="3"/>
  <c r="R2360" i="3"/>
  <c r="P2654" i="3"/>
  <c r="P2852" i="3"/>
  <c r="BK2902" i="3"/>
  <c r="J2902" i="3"/>
  <c r="J121" i="3"/>
  <c r="P3056" i="3"/>
  <c r="T3213" i="3"/>
  <c r="BK3488" i="3"/>
  <c r="J3488" i="3" s="1"/>
  <c r="J126" i="3" s="1"/>
  <c r="P3619" i="3"/>
  <c r="R3619" i="3"/>
  <c r="T3619" i="3"/>
  <c r="BK3980" i="3"/>
  <c r="J3980" i="3"/>
  <c r="J129" i="3" s="1"/>
  <c r="P4114" i="3"/>
  <c r="T4188" i="3"/>
  <c r="P135" i="4"/>
  <c r="P170" i="4"/>
  <c r="R255" i="4"/>
  <c r="T255" i="4"/>
  <c r="BK376" i="4"/>
  <c r="BK134" i="4" s="1"/>
  <c r="J134" i="4" s="1"/>
  <c r="J99" i="4" s="1"/>
  <c r="R376" i="4"/>
  <c r="T395" i="4"/>
  <c r="P484" i="4"/>
  <c r="P483" i="4"/>
  <c r="R134" i="5"/>
  <c r="BK333" i="5"/>
  <c r="J333" i="5" s="1"/>
  <c r="J103" i="5" s="1"/>
  <c r="R382" i="5"/>
  <c r="T476" i="5"/>
  <c r="T521" i="5"/>
  <c r="BK575" i="5"/>
  <c r="J575" i="5"/>
  <c r="J109" i="5"/>
  <c r="BK133" i="6"/>
  <c r="R170" i="6"/>
  <c r="P179" i="6"/>
  <c r="R204" i="6"/>
  <c r="BK335" i="6"/>
  <c r="J335" i="6"/>
  <c r="J105" i="6"/>
  <c r="T335" i="6"/>
  <c r="BK496" i="6"/>
  <c r="J496" i="6" s="1"/>
  <c r="J106" i="6" s="1"/>
  <c r="T496" i="6"/>
  <c r="T594" i="6"/>
  <c r="R131" i="7"/>
  <c r="P251" i="7"/>
  <c r="P339" i="7"/>
  <c r="P358" i="7"/>
  <c r="T442" i="7"/>
  <c r="T470" i="7"/>
  <c r="T172" i="8"/>
  <c r="R230" i="8"/>
  <c r="R287" i="9"/>
  <c r="BK129" i="10"/>
  <c r="T125" i="11"/>
  <c r="T124" i="11" s="1"/>
  <c r="T123" i="11" s="1"/>
  <c r="R126" i="12"/>
  <c r="BK152" i="14"/>
  <c r="J152" i="14" s="1"/>
  <c r="J102" i="14" s="1"/>
  <c r="BK228" i="14"/>
  <c r="J228" i="14"/>
  <c r="J105" i="14" s="1"/>
  <c r="T255" i="14"/>
  <c r="BK362" i="14"/>
  <c r="J362" i="14"/>
  <c r="J113" i="14" s="1"/>
  <c r="T129" i="15"/>
  <c r="BK196" i="15"/>
  <c r="BK195" i="15"/>
  <c r="J195" i="15" s="1"/>
  <c r="J104" i="15" s="1"/>
  <c r="P128" i="16"/>
  <c r="BK217" i="16"/>
  <c r="J217" i="16" s="1"/>
  <c r="J102" i="16" s="1"/>
  <c r="T131" i="17"/>
  <c r="P264" i="17"/>
  <c r="P130" i="17" s="1"/>
  <c r="P129" i="17" s="1"/>
  <c r="AU115" i="1" s="1"/>
  <c r="R478" i="17"/>
  <c r="T129" i="18"/>
  <c r="R125" i="20"/>
  <c r="T350" i="21"/>
  <c r="BK278" i="5"/>
  <c r="J278" i="5"/>
  <c r="J102" i="5" s="1"/>
  <c r="R333" i="5"/>
  <c r="BK440" i="5"/>
  <c r="J440" i="5" s="1"/>
  <c r="J105" i="5" s="1"/>
  <c r="R476" i="5"/>
  <c r="P544" i="5"/>
  <c r="T575" i="5"/>
  <c r="P170" i="6"/>
  <c r="R335" i="6"/>
  <c r="T515" i="6"/>
  <c r="BK616" i="6"/>
  <c r="J616" i="6"/>
  <c r="J109" i="6"/>
  <c r="R182" i="7"/>
  <c r="P306" i="7"/>
  <c r="T387" i="7"/>
  <c r="T461" i="7"/>
  <c r="R135" i="8"/>
  <c r="T219" i="8"/>
  <c r="P287" i="9"/>
  <c r="P325" i="9"/>
  <c r="P315" i="9" s="1"/>
  <c r="P302" i="9" s="1"/>
  <c r="P129" i="10"/>
  <c r="R214" i="12"/>
  <c r="BK125" i="13"/>
  <c r="R198" i="14"/>
  <c r="P308" i="14"/>
  <c r="T389" i="14"/>
  <c r="P153" i="15"/>
  <c r="P242" i="16"/>
  <c r="R131" i="17"/>
  <c r="BK264" i="17"/>
  <c r="BK130" i="17" s="1"/>
  <c r="J130" i="17" s="1"/>
  <c r="J99" i="17" s="1"/>
  <c r="BK478" i="17"/>
  <c r="J478" i="17"/>
  <c r="J104" i="17" s="1"/>
  <c r="P495" i="17"/>
  <c r="P494" i="17" s="1"/>
  <c r="P129" i="18"/>
  <c r="BK189" i="18"/>
  <c r="J189" i="18" s="1"/>
  <c r="J101" i="18" s="1"/>
  <c r="R179" i="19"/>
  <c r="R163" i="20"/>
  <c r="BK350" i="21"/>
  <c r="J350" i="21" s="1"/>
  <c r="J103" i="21" s="1"/>
  <c r="T128" i="16"/>
  <c r="P210" i="16"/>
  <c r="P214" i="18"/>
  <c r="T283" i="18"/>
  <c r="T282" i="18" s="1"/>
  <c r="T179" i="19"/>
  <c r="P127" i="21"/>
  <c r="R350" i="21"/>
  <c r="P125" i="22"/>
  <c r="R133" i="6"/>
  <c r="R132" i="6"/>
  <c r="BK179" i="6"/>
  <c r="J179" i="6" s="1"/>
  <c r="J103" i="6" s="1"/>
  <c r="P204" i="6"/>
  <c r="T204" i="6"/>
  <c r="P335" i="6"/>
  <c r="P496" i="6"/>
  <c r="P594" i="6"/>
  <c r="BK131" i="7"/>
  <c r="T251" i="7"/>
  <c r="P387" i="7"/>
  <c r="T135" i="8"/>
  <c r="BK230" i="8"/>
  <c r="J230" i="8" s="1"/>
  <c r="J104" i="8" s="1"/>
  <c r="BK176" i="9"/>
  <c r="J176" i="9"/>
  <c r="J106" i="9" s="1"/>
  <c r="P241" i="9"/>
  <c r="P219" i="9" s="1"/>
  <c r="T287" i="9"/>
  <c r="BK325" i="9"/>
  <c r="J325" i="9" s="1"/>
  <c r="J135" i="9" s="1"/>
  <c r="BK125" i="11"/>
  <c r="J125" i="11" s="1"/>
  <c r="J100" i="11" s="1"/>
  <c r="BK126" i="12"/>
  <c r="J126" i="12"/>
  <c r="J100" i="12" s="1"/>
  <c r="R228" i="14"/>
  <c r="R296" i="14"/>
  <c r="BK131" i="17"/>
  <c r="J131" i="17" s="1"/>
  <c r="J100" i="17" s="1"/>
  <c r="R129" i="18"/>
  <c r="R128" i="18"/>
  <c r="R127" i="18" s="1"/>
  <c r="T189" i="18"/>
  <c r="R283" i="18"/>
  <c r="R282" i="18"/>
  <c r="BK163" i="20"/>
  <c r="J163" i="20"/>
  <c r="J101" i="20" s="1"/>
  <c r="R125" i="22"/>
  <c r="R124" i="10"/>
  <c r="P184" i="10"/>
  <c r="P125" i="11"/>
  <c r="P124" i="11"/>
  <c r="P123" i="11" s="1"/>
  <c r="AU107" i="1" s="1"/>
  <c r="R207" i="14"/>
  <c r="P244" i="14"/>
  <c r="P265" i="14"/>
  <c r="BK296" i="14"/>
  <c r="J296" i="14"/>
  <c r="J110" i="14"/>
  <c r="BK389" i="14"/>
  <c r="J389" i="14"/>
  <c r="J114" i="14" s="1"/>
  <c r="T153" i="15"/>
  <c r="R242" i="16"/>
  <c r="T264" i="17"/>
  <c r="BK495" i="17"/>
  <c r="J495" i="17"/>
  <c r="J107" i="17" s="1"/>
  <c r="P189" i="18"/>
  <c r="R200" i="21"/>
  <c r="R176" i="9"/>
  <c r="T241" i="9"/>
  <c r="T219" i="9" s="1"/>
  <c r="P280" i="9"/>
  <c r="R325" i="9"/>
  <c r="R315" i="9" s="1"/>
  <c r="R302" i="9" s="1"/>
  <c r="T124" i="10"/>
  <c r="R125" i="11"/>
  <c r="R124" i="11"/>
  <c r="R123" i="11"/>
  <c r="T139" i="14"/>
  <c r="P198" i="14"/>
  <c r="BK255" i="14"/>
  <c r="J255" i="14"/>
  <c r="J107" i="14" s="1"/>
  <c r="R265" i="14"/>
  <c r="R362" i="14"/>
  <c r="BK153" i="15"/>
  <c r="J153" i="15" s="1"/>
  <c r="J101" i="15" s="1"/>
  <c r="T242" i="16"/>
  <c r="P309" i="17"/>
  <c r="T495" i="17"/>
  <c r="T494" i="17" s="1"/>
  <c r="BK129" i="18"/>
  <c r="J129" i="18"/>
  <c r="J100" i="18" s="1"/>
  <c r="R189" i="18"/>
  <c r="P125" i="19"/>
  <c r="BK125" i="20"/>
  <c r="BK124" i="20" s="1"/>
  <c r="BK123" i="20" s="1"/>
  <c r="J123" i="20" s="1"/>
  <c r="J32" i="20" s="1"/>
  <c r="R127" i="21"/>
  <c r="P182" i="7"/>
  <c r="R306" i="7"/>
  <c r="R358" i="7"/>
  <c r="R442" i="7"/>
  <c r="R470" i="7"/>
  <c r="P172" i="8"/>
  <c r="T230" i="8"/>
  <c r="BK241" i="9"/>
  <c r="J241" i="9"/>
  <c r="J115" i="9" s="1"/>
  <c r="BK280" i="9"/>
  <c r="J280" i="9" s="1"/>
  <c r="J128" i="9" s="1"/>
  <c r="R297" i="9"/>
  <c r="R129" i="10"/>
  <c r="P214" i="12"/>
  <c r="R139" i="14"/>
  <c r="T198" i="14"/>
  <c r="R308" i="14"/>
  <c r="BK129" i="15"/>
  <c r="R217" i="16"/>
  <c r="T127" i="21"/>
  <c r="BK182" i="7"/>
  <c r="J182" i="7"/>
  <c r="J100" i="7"/>
  <c r="T306" i="7"/>
  <c r="T358" i="7"/>
  <c r="P442" i="7"/>
  <c r="BK470" i="7"/>
  <c r="J470" i="7" s="1"/>
  <c r="J108" i="7" s="1"/>
  <c r="BK135" i="8"/>
  <c r="J135" i="8"/>
  <c r="J101" i="8" s="1"/>
  <c r="BK219" i="8"/>
  <c r="J219" i="8" s="1"/>
  <c r="J103" i="8" s="1"/>
  <c r="P230" i="8"/>
  <c r="R241" i="9"/>
  <c r="R219" i="9"/>
  <c r="BK124" i="10"/>
  <c r="J124" i="10" s="1"/>
  <c r="J99" i="10" s="1"/>
  <c r="T184" i="10"/>
  <c r="T126" i="12"/>
  <c r="T125" i="12" s="1"/>
  <c r="T124" i="12" s="1"/>
  <c r="T125" i="13"/>
  <c r="T124" i="13" s="1"/>
  <c r="T123" i="13" s="1"/>
  <c r="BK207" i="14"/>
  <c r="J207" i="14" s="1"/>
  <c r="J104" i="14" s="1"/>
  <c r="P255" i="14"/>
  <c r="P280" i="14"/>
  <c r="P362" i="14"/>
  <c r="R172" i="15"/>
  <c r="R128" i="16"/>
  <c r="R210" i="16"/>
  <c r="R127" i="16" s="1"/>
  <c r="R126" i="16" s="1"/>
  <c r="BK309" i="17"/>
  <c r="J309" i="17" s="1"/>
  <c r="J103" i="17" s="1"/>
  <c r="P478" i="17"/>
  <c r="R214" i="18"/>
  <c r="BK283" i="18"/>
  <c r="J283" i="18" s="1"/>
  <c r="J105" i="18" s="1"/>
  <c r="T125" i="19"/>
  <c r="T124" i="19" s="1"/>
  <c r="T123" i="19" s="1"/>
  <c r="P163" i="20"/>
  <c r="T200" i="21"/>
  <c r="BK125" i="22"/>
  <c r="BK124" i="22" s="1"/>
  <c r="P207" i="14"/>
  <c r="BK244" i="14"/>
  <c r="J244" i="14" s="1"/>
  <c r="J106" i="14" s="1"/>
  <c r="BK280" i="14"/>
  <c r="J280" i="14" s="1"/>
  <c r="J109" i="14" s="1"/>
  <c r="T362" i="14"/>
  <c r="BK172" i="15"/>
  <c r="J172" i="15"/>
  <c r="J102" i="15" s="1"/>
  <c r="P196" i="15"/>
  <c r="P195" i="15"/>
  <c r="BK242" i="16"/>
  <c r="J242" i="16"/>
  <c r="J103" i="16" s="1"/>
  <c r="P131" i="17"/>
  <c r="R264" i="17"/>
  <c r="T478" i="17"/>
  <c r="BK214" i="18"/>
  <c r="J214" i="18" s="1"/>
  <c r="J102" i="18" s="1"/>
  <c r="BK179" i="19"/>
  <c r="J179" i="19" s="1"/>
  <c r="J101" i="19" s="1"/>
  <c r="T163" i="20"/>
  <c r="T157" i="22"/>
  <c r="BK122" i="2"/>
  <c r="BK121" i="2" s="1"/>
  <c r="J121" i="2" s="1"/>
  <c r="P155" i="3"/>
  <c r="P348" i="3"/>
  <c r="T348" i="3"/>
  <c r="BK1088" i="3"/>
  <c r="J1088" i="3" s="1"/>
  <c r="J103" i="3" s="1"/>
  <c r="T1401" i="3"/>
  <c r="R1922" i="3"/>
  <c r="T2169" i="3"/>
  <c r="R2205" i="3"/>
  <c r="BK2280" i="3"/>
  <c r="J2280" i="3"/>
  <c r="J112" i="3" s="1"/>
  <c r="P2360" i="3"/>
  <c r="T2360" i="3"/>
  <c r="R2654" i="3"/>
  <c r="T2852" i="3"/>
  <c r="P2887" i="3"/>
  <c r="R2887" i="3"/>
  <c r="T2887" i="3"/>
  <c r="BK3056" i="3"/>
  <c r="J3056" i="3"/>
  <c r="J123" i="3" s="1"/>
  <c r="P3213" i="3"/>
  <c r="P3370" i="3"/>
  <c r="P3488" i="3"/>
  <c r="BK3696" i="3"/>
  <c r="J3696" i="3"/>
  <c r="J128" i="3" s="1"/>
  <c r="P3980" i="3"/>
  <c r="R4114" i="3"/>
  <c r="P4188" i="3"/>
  <c r="BK170" i="4"/>
  <c r="J170" i="4" s="1"/>
  <c r="J101" i="4" s="1"/>
  <c r="P255" i="4"/>
  <c r="T301" i="4"/>
  <c r="P376" i="4"/>
  <c r="T376" i="4"/>
  <c r="R443" i="4"/>
  <c r="R484" i="4"/>
  <c r="R483" i="4" s="1"/>
  <c r="T501" i="4"/>
  <c r="BK134" i="5"/>
  <c r="P278" i="5"/>
  <c r="T333" i="5"/>
  <c r="P440" i="5"/>
  <c r="R440" i="5"/>
  <c r="BK521" i="5"/>
  <c r="J521" i="5" s="1"/>
  <c r="J107" i="5" s="1"/>
  <c r="R544" i="5"/>
  <c r="BK204" i="6"/>
  <c r="J204" i="6"/>
  <c r="J104" i="6" s="1"/>
  <c r="R515" i="6"/>
  <c r="P616" i="6"/>
  <c r="BK251" i="7"/>
  <c r="J251" i="7" s="1"/>
  <c r="J101" i="7" s="1"/>
  <c r="BK358" i="7"/>
  <c r="J358" i="7"/>
  <c r="J104" i="7" s="1"/>
  <c r="BK461" i="7"/>
  <c r="J461" i="7" s="1"/>
  <c r="J107" i="7" s="1"/>
  <c r="R172" i="8"/>
  <c r="P297" i="9"/>
  <c r="P249" i="9" s="1"/>
  <c r="P248" i="9" s="1"/>
  <c r="R184" i="10"/>
  <c r="T152" i="14"/>
  <c r="R255" i="14"/>
  <c r="P296" i="14"/>
  <c r="R389" i="14"/>
  <c r="P129" i="15"/>
  <c r="P128" i="15"/>
  <c r="P127" i="15"/>
  <c r="AU112" i="1" s="1"/>
  <c r="T196" i="15"/>
  <c r="T195" i="15" s="1"/>
  <c r="T294" i="21"/>
  <c r="P217" i="16"/>
  <c r="P350" i="21"/>
  <c r="T125" i="22"/>
  <c r="T124" i="22"/>
  <c r="T123" i="22" s="1"/>
  <c r="R122" i="2"/>
  <c r="R121" i="2" s="1"/>
  <c r="BK155" i="3"/>
  <c r="R348" i="3"/>
  <c r="BK664" i="3"/>
  <c r="J664" i="3" s="1"/>
  <c r="J102" i="3" s="1"/>
  <c r="P1088" i="3"/>
  <c r="P1401" i="3"/>
  <c r="R1705" i="3"/>
  <c r="T1705" i="3"/>
  <c r="BK2169" i="3"/>
  <c r="J2169" i="3"/>
  <c r="J108" i="3" s="1"/>
  <c r="P2205" i="3"/>
  <c r="R2231" i="3"/>
  <c r="R2230" i="3"/>
  <c r="T2280" i="3"/>
  <c r="BK2473" i="3"/>
  <c r="J2473" i="3" s="1"/>
  <c r="J116" i="3" s="1"/>
  <c r="T2654" i="3"/>
  <c r="BK2884" i="3"/>
  <c r="J2884" i="3" s="1"/>
  <c r="J119" i="3" s="1"/>
  <c r="R2884" i="3"/>
  <c r="P2902" i="3"/>
  <c r="R3056" i="3"/>
  <c r="R3213" i="3"/>
  <c r="T3370" i="3"/>
  <c r="BK3619" i="3"/>
  <c r="J3619" i="3" s="1"/>
  <c r="J127" i="3" s="1"/>
  <c r="R3696" i="3"/>
  <c r="R3980" i="3"/>
  <c r="T4114" i="3"/>
  <c r="BK135" i="4"/>
  <c r="J135" i="4" s="1"/>
  <c r="J100" i="4" s="1"/>
  <c r="R170" i="4"/>
  <c r="R301" i="4"/>
  <c r="R395" i="4"/>
  <c r="P443" i="4"/>
  <c r="BK501" i="4"/>
  <c r="J501" i="4"/>
  <c r="J111" i="4" s="1"/>
  <c r="T134" i="5"/>
  <c r="P333" i="5"/>
  <c r="P382" i="5"/>
  <c r="BK476" i="5"/>
  <c r="J476" i="5" s="1"/>
  <c r="J106" i="5" s="1"/>
  <c r="P521" i="5"/>
  <c r="T544" i="5"/>
  <c r="P133" i="6"/>
  <c r="P132" i="6" s="1"/>
  <c r="BK170" i="6"/>
  <c r="J170" i="6" s="1"/>
  <c r="J101" i="6" s="1"/>
  <c r="T179" i="6"/>
  <c r="P515" i="6"/>
  <c r="R594" i="6"/>
  <c r="T131" i="7"/>
  <c r="BK306" i="7"/>
  <c r="J306" i="7"/>
  <c r="J102" i="7" s="1"/>
  <c r="R387" i="7"/>
  <c r="R461" i="7"/>
  <c r="BK130" i="8"/>
  <c r="J130" i="8" s="1"/>
  <c r="J100" i="8" s="1"/>
  <c r="P130" i="8"/>
  <c r="P126" i="8"/>
  <c r="AU103" i="1" s="1"/>
  <c r="R130" i="8"/>
  <c r="T130" i="8"/>
  <c r="T126" i="8"/>
  <c r="R219" i="8"/>
  <c r="BK287" i="9"/>
  <c r="J287" i="9" s="1"/>
  <c r="J129" i="9" s="1"/>
  <c r="T297" i="9"/>
  <c r="P124" i="10"/>
  <c r="P123" i="10" s="1"/>
  <c r="AU105" i="1" s="1"/>
  <c r="BK184" i="10"/>
  <c r="J184" i="10"/>
  <c r="J101" i="10" s="1"/>
  <c r="P126" i="12"/>
  <c r="P125" i="12" s="1"/>
  <c r="P124" i="12" s="1"/>
  <c r="AU108" i="1" s="1"/>
  <c r="P125" i="13"/>
  <c r="P124" i="13" s="1"/>
  <c r="P123" i="13" s="1"/>
  <c r="AU109" i="1" s="1"/>
  <c r="P139" i="14"/>
  <c r="BK198" i="14"/>
  <c r="J198" i="14" s="1"/>
  <c r="J103" i="14" s="1"/>
  <c r="T308" i="14"/>
  <c r="T307" i="14" s="1"/>
  <c r="R129" i="15"/>
  <c r="R196" i="15"/>
  <c r="R195" i="15"/>
  <c r="P200" i="21"/>
  <c r="R126" i="23"/>
  <c r="R125" i="23" s="1"/>
  <c r="T122" i="2"/>
  <c r="T121" i="2" s="1"/>
  <c r="BK348" i="3"/>
  <c r="J348" i="3" s="1"/>
  <c r="J101" i="3" s="1"/>
  <c r="P664" i="3"/>
  <c r="R1088" i="3"/>
  <c r="R1401" i="3"/>
  <c r="T1922" i="3"/>
  <c r="BK2205" i="3"/>
  <c r="J2205" i="3"/>
  <c r="J109" i="3" s="1"/>
  <c r="T2205" i="3"/>
  <c r="T2231" i="3"/>
  <c r="T2230" i="3" s="1"/>
  <c r="BK2360" i="3"/>
  <c r="J2360" i="3" s="1"/>
  <c r="J115" i="3" s="1"/>
  <c r="R2473" i="3"/>
  <c r="BK2654" i="3"/>
  <c r="J2654" i="3"/>
  <c r="J117" i="3" s="1"/>
  <c r="BK2852" i="3"/>
  <c r="J2852" i="3" s="1"/>
  <c r="J118" i="3" s="1"/>
  <c r="BK2887" i="3"/>
  <c r="J2887" i="3"/>
  <c r="J120" i="3" s="1"/>
  <c r="R2902" i="3"/>
  <c r="BK3034" i="3"/>
  <c r="J3034" i="3" s="1"/>
  <c r="J122" i="3" s="1"/>
  <c r="R3034" i="3"/>
  <c r="T3034" i="3"/>
  <c r="BK3213" i="3"/>
  <c r="J3213" i="3" s="1"/>
  <c r="J124" i="3" s="1"/>
  <c r="R3370" i="3"/>
  <c r="R3488" i="3"/>
  <c r="T3696" i="3"/>
  <c r="BK4114" i="3"/>
  <c r="J4114" i="3" s="1"/>
  <c r="J130" i="3" s="1"/>
  <c r="R4188" i="3"/>
  <c r="T170" i="4"/>
  <c r="BK301" i="4"/>
  <c r="J301" i="4" s="1"/>
  <c r="J103" i="4" s="1"/>
  <c r="P395" i="4"/>
  <c r="T443" i="4"/>
  <c r="BK484" i="4"/>
  <c r="R501" i="4"/>
  <c r="P134" i="5"/>
  <c r="T278" i="5"/>
  <c r="T382" i="5"/>
  <c r="T440" i="5"/>
  <c r="BK544" i="5"/>
  <c r="J544" i="5" s="1"/>
  <c r="J108" i="5" s="1"/>
  <c r="P575" i="5"/>
  <c r="T133" i="6"/>
  <c r="R179" i="6"/>
  <c r="BK515" i="6"/>
  <c r="J515" i="6" s="1"/>
  <c r="J107" i="6" s="1"/>
  <c r="R616" i="6"/>
  <c r="P131" i="7"/>
  <c r="R251" i="7"/>
  <c r="R339" i="7"/>
  <c r="T339" i="7"/>
  <c r="BK442" i="7"/>
  <c r="J442" i="7" s="1"/>
  <c r="J106" i="7" s="1"/>
  <c r="P470" i="7"/>
  <c r="P135" i="8"/>
  <c r="P219" i="8"/>
  <c r="T176" i="9"/>
  <c r="T159" i="9" s="1"/>
  <c r="R280" i="9"/>
  <c r="R249" i="9" s="1"/>
  <c r="R248" i="9" s="1"/>
  <c r="BK297" i="9"/>
  <c r="J297" i="9"/>
  <c r="J131" i="9" s="1"/>
  <c r="T325" i="9"/>
  <c r="T315" i="9" s="1"/>
  <c r="T302" i="9" s="1"/>
  <c r="T129" i="10"/>
  <c r="BK214" i="12"/>
  <c r="J214" i="12" s="1"/>
  <c r="J101" i="12" s="1"/>
  <c r="T207" i="14"/>
  <c r="R244" i="14"/>
  <c r="T265" i="14"/>
  <c r="T296" i="14"/>
  <c r="P389" i="14"/>
  <c r="BK125" i="19"/>
  <c r="J125" i="19" s="1"/>
  <c r="J100" i="19" s="1"/>
  <c r="P294" i="21"/>
  <c r="R157" i="22"/>
  <c r="R155" i="3"/>
  <c r="T664" i="3"/>
  <c r="BK1401" i="3"/>
  <c r="J1401" i="3" s="1"/>
  <c r="J105" i="3" s="1"/>
  <c r="P1705" i="3"/>
  <c r="P1922" i="3"/>
  <c r="R2169" i="3"/>
  <c r="BK2231" i="3"/>
  <c r="J2231" i="3" s="1"/>
  <c r="J111" i="3" s="1"/>
  <c r="P2280" i="3"/>
  <c r="P2473" i="3"/>
  <c r="T2473" i="3"/>
  <c r="R2852" i="3"/>
  <c r="P2884" i="3"/>
  <c r="T2884" i="3"/>
  <c r="T2902" i="3"/>
  <c r="P3034" i="3"/>
  <c r="T3056" i="3"/>
  <c r="BK3370" i="3"/>
  <c r="J3370" i="3"/>
  <c r="J125" i="3" s="1"/>
  <c r="T3488" i="3"/>
  <c r="P3696" i="3"/>
  <c r="T3980" i="3"/>
  <c r="BK4188" i="3"/>
  <c r="J4188" i="3" s="1"/>
  <c r="J131" i="3" s="1"/>
  <c r="R135" i="4"/>
  <c r="R134" i="4" s="1"/>
  <c r="R133" i="4" s="1"/>
  <c r="T135" i="4"/>
  <c r="T134" i="4" s="1"/>
  <c r="T133" i="4" s="1"/>
  <c r="BK255" i="4"/>
  <c r="J255" i="4" s="1"/>
  <c r="J102" i="4" s="1"/>
  <c r="P301" i="4"/>
  <c r="BK395" i="4"/>
  <c r="J395" i="4" s="1"/>
  <c r="J105" i="4" s="1"/>
  <c r="BK443" i="4"/>
  <c r="J443" i="4" s="1"/>
  <c r="J106" i="4" s="1"/>
  <c r="T484" i="4"/>
  <c r="T483" i="4" s="1"/>
  <c r="P501" i="4"/>
  <c r="R278" i="5"/>
  <c r="BK382" i="5"/>
  <c r="J382" i="5" s="1"/>
  <c r="J104" i="5" s="1"/>
  <c r="P476" i="5"/>
  <c r="R521" i="5"/>
  <c r="R575" i="5"/>
  <c r="T170" i="6"/>
  <c r="R496" i="6"/>
  <c r="BK594" i="6"/>
  <c r="J594" i="6" s="1"/>
  <c r="J108" i="6" s="1"/>
  <c r="T616" i="6"/>
  <c r="T182" i="7"/>
  <c r="BK339" i="7"/>
  <c r="J339" i="7"/>
  <c r="J103" i="7" s="1"/>
  <c r="BK387" i="7"/>
  <c r="J387" i="7" s="1"/>
  <c r="J105" i="7" s="1"/>
  <c r="P461" i="7"/>
  <c r="BK172" i="8"/>
  <c r="J172" i="8" s="1"/>
  <c r="J102" i="8" s="1"/>
  <c r="P176" i="9"/>
  <c r="T280" i="9"/>
  <c r="T249" i="9" s="1"/>
  <c r="T248" i="9" s="1"/>
  <c r="P152" i="14"/>
  <c r="P228" i="14"/>
  <c r="T244" i="14"/>
  <c r="BK265" i="14"/>
  <c r="J265" i="14" s="1"/>
  <c r="J108" i="14" s="1"/>
  <c r="R280" i="14"/>
  <c r="R153" i="15"/>
  <c r="BK128" i="16"/>
  <c r="BK210" i="16"/>
  <c r="J210" i="16" s="1"/>
  <c r="J101" i="16" s="1"/>
  <c r="T210" i="16"/>
  <c r="R309" i="17"/>
  <c r="T214" i="18"/>
  <c r="P283" i="18"/>
  <c r="P282" i="18" s="1"/>
  <c r="R125" i="19"/>
  <c r="R124" i="19" s="1"/>
  <c r="R123" i="19" s="1"/>
  <c r="P125" i="20"/>
  <c r="P124" i="20" s="1"/>
  <c r="P123" i="20" s="1"/>
  <c r="AU119" i="1" s="1"/>
  <c r="BK127" i="21"/>
  <c r="J127" i="21"/>
  <c r="J100" i="21" s="1"/>
  <c r="R294" i="21"/>
  <c r="P157" i="22"/>
  <c r="P126" i="23"/>
  <c r="P125" i="23" s="1"/>
  <c r="T126" i="23"/>
  <c r="T125" i="23" s="1"/>
  <c r="R152" i="14"/>
  <c r="BK308" i="14"/>
  <c r="J308" i="14"/>
  <c r="J112" i="14" s="1"/>
  <c r="T172" i="15"/>
  <c r="T217" i="16"/>
  <c r="T309" i="17"/>
  <c r="R495" i="17"/>
  <c r="R494" i="17"/>
  <c r="P179" i="19"/>
  <c r="T125" i="20"/>
  <c r="T124" i="20" s="1"/>
  <c r="T123" i="20" s="1"/>
  <c r="BK200" i="21"/>
  <c r="J200" i="21" s="1"/>
  <c r="J101" i="21" s="1"/>
  <c r="BK126" i="23"/>
  <c r="J126" i="23" s="1"/>
  <c r="J100" i="23" s="1"/>
  <c r="BK135" i="23"/>
  <c r="J135" i="23" s="1"/>
  <c r="J102" i="23" s="1"/>
  <c r="P135" i="23"/>
  <c r="P134" i="23" s="1"/>
  <c r="R135" i="23"/>
  <c r="R134" i="23" s="1"/>
  <c r="T135" i="23"/>
  <c r="T134" i="23" s="1"/>
  <c r="BK2355" i="3"/>
  <c r="J2355" i="3" s="1"/>
  <c r="J113" i="3" s="1"/>
  <c r="BK478" i="4"/>
  <c r="J478" i="4"/>
  <c r="J107" i="4" s="1"/>
  <c r="BK167" i="9"/>
  <c r="J167" i="9" s="1"/>
  <c r="J103" i="9" s="1"/>
  <c r="BK322" i="9"/>
  <c r="J322" i="9"/>
  <c r="J134" i="9" s="1"/>
  <c r="BK330" i="9"/>
  <c r="J330" i="9" s="1"/>
  <c r="J136" i="9" s="1"/>
  <c r="BK161" i="9"/>
  <c r="BK160" i="9" s="1"/>
  <c r="J160" i="9" s="1"/>
  <c r="J100" i="9" s="1"/>
  <c r="BK256" i="9"/>
  <c r="J256" i="9" s="1"/>
  <c r="J120" i="9" s="1"/>
  <c r="BK274" i="9"/>
  <c r="J274" i="9" s="1"/>
  <c r="J126" i="9" s="1"/>
  <c r="BK278" i="18"/>
  <c r="J278" i="18" s="1"/>
  <c r="J103" i="18" s="1"/>
  <c r="BK259" i="17"/>
  <c r="J259" i="17"/>
  <c r="J101" i="17" s="1"/>
  <c r="BK170" i="9"/>
  <c r="J170" i="9" s="1"/>
  <c r="J104" i="9" s="1"/>
  <c r="BK226" i="9"/>
  <c r="J226" i="9"/>
  <c r="J110" i="9" s="1"/>
  <c r="BK191" i="15"/>
  <c r="J191" i="15" s="1"/>
  <c r="J103" i="15" s="1"/>
  <c r="BK164" i="9"/>
  <c r="J164" i="9" s="1"/>
  <c r="J102" i="9" s="1"/>
  <c r="BK173" i="9"/>
  <c r="J173" i="9" s="1"/>
  <c r="J105" i="9" s="1"/>
  <c r="BK220" i="9"/>
  <c r="J220" i="9" s="1"/>
  <c r="J108" i="9" s="1"/>
  <c r="BK268" i="9"/>
  <c r="J268" i="9" s="1"/>
  <c r="J124" i="9" s="1"/>
  <c r="BK127" i="8"/>
  <c r="BK126" i="8"/>
  <c r="J126" i="8" s="1"/>
  <c r="BK262" i="9"/>
  <c r="J262" i="9" s="1"/>
  <c r="J122" i="9" s="1"/>
  <c r="BK294" i="9"/>
  <c r="J294" i="9"/>
  <c r="J130" i="9" s="1"/>
  <c r="BK217" i="11"/>
  <c r="BK124" i="11" s="1"/>
  <c r="J124" i="11" s="1"/>
  <c r="J99" i="11" s="1"/>
  <c r="BK230" i="12"/>
  <c r="J230" i="12" s="1"/>
  <c r="J102" i="12" s="1"/>
  <c r="BK229" i="9"/>
  <c r="J229" i="9" s="1"/>
  <c r="J111" i="9" s="1"/>
  <c r="BK238" i="9"/>
  <c r="J238" i="9" s="1"/>
  <c r="J114" i="9" s="1"/>
  <c r="BK277" i="9"/>
  <c r="J277" i="9" s="1"/>
  <c r="J127" i="9" s="1"/>
  <c r="BK497" i="4"/>
  <c r="J497" i="4"/>
  <c r="J110" i="4" s="1"/>
  <c r="BK235" i="9"/>
  <c r="J235" i="9" s="1"/>
  <c r="J113" i="9" s="1"/>
  <c r="BK265" i="9"/>
  <c r="J265" i="9"/>
  <c r="J123" i="9" s="1"/>
  <c r="BK253" i="9"/>
  <c r="J253" i="9" s="1"/>
  <c r="J119" i="9" s="1"/>
  <c r="BK259" i="9"/>
  <c r="J259" i="9" s="1"/>
  <c r="J121" i="9" s="1"/>
  <c r="BK271" i="9"/>
  <c r="J271" i="9" s="1"/>
  <c r="J125" i="9" s="1"/>
  <c r="BK205" i="13"/>
  <c r="J205" i="13" s="1"/>
  <c r="J101" i="13" s="1"/>
  <c r="BK223" i="9"/>
  <c r="J223" i="9" s="1"/>
  <c r="J109" i="9" s="1"/>
  <c r="BK232" i="9"/>
  <c r="J232" i="9"/>
  <c r="J112" i="9" s="1"/>
  <c r="BK250" i="9"/>
  <c r="BK249" i="9" s="1"/>
  <c r="BK284" i="16"/>
  <c r="J284" i="16"/>
  <c r="J104" i="16" s="1"/>
  <c r="BK490" i="17"/>
  <c r="J490" i="17" s="1"/>
  <c r="J105" i="17" s="1"/>
  <c r="J125" i="22"/>
  <c r="J100" i="22" s="1"/>
  <c r="J91" i="23"/>
  <c r="BE139" i="23"/>
  <c r="BE145" i="23"/>
  <c r="E85" i="23"/>
  <c r="BE208" i="23"/>
  <c r="BE219" i="23"/>
  <c r="F94" i="23"/>
  <c r="J121" i="23"/>
  <c r="BE171" i="23"/>
  <c r="BE198" i="23"/>
  <c r="BE222" i="23"/>
  <c r="BE193" i="23"/>
  <c r="BE211" i="23"/>
  <c r="BE130" i="23"/>
  <c r="BE152" i="23"/>
  <c r="BE155" i="23"/>
  <c r="BE183" i="23"/>
  <c r="BE200" i="23"/>
  <c r="BE142" i="23"/>
  <c r="BE180" i="23"/>
  <c r="BE205" i="23"/>
  <c r="BE174" i="23"/>
  <c r="BE177" i="23"/>
  <c r="BE186" i="23"/>
  <c r="BE168" i="23"/>
  <c r="BE195" i="23"/>
  <c r="BE216" i="23"/>
  <c r="BE127" i="23"/>
  <c r="BE190" i="23"/>
  <c r="BE136" i="23"/>
  <c r="BE163" i="23"/>
  <c r="J91" i="22"/>
  <c r="BE152" i="22"/>
  <c r="BK126" i="21"/>
  <c r="J126" i="21" s="1"/>
  <c r="J99" i="21" s="1"/>
  <c r="E111" i="22"/>
  <c r="BE129" i="22"/>
  <c r="BE131" i="22"/>
  <c r="BE134" i="22"/>
  <c r="BE135" i="22"/>
  <c r="BE150" i="22"/>
  <c r="BE192" i="22"/>
  <c r="BE195" i="22"/>
  <c r="BE198" i="22"/>
  <c r="BE201" i="22"/>
  <c r="BE185" i="22"/>
  <c r="BE154" i="22"/>
  <c r="BE162" i="22"/>
  <c r="BE166" i="22"/>
  <c r="BE188" i="22"/>
  <c r="BE203" i="22"/>
  <c r="BE177" i="22"/>
  <c r="BE173" i="22"/>
  <c r="BE205" i="22"/>
  <c r="BE200" i="22"/>
  <c r="F94" i="22"/>
  <c r="BE126" i="22"/>
  <c r="BE158" i="22"/>
  <c r="J120" i="22"/>
  <c r="BE140" i="22"/>
  <c r="BE182" i="22"/>
  <c r="BE147" i="22"/>
  <c r="BE169" i="22"/>
  <c r="BE202" i="22"/>
  <c r="BE144" i="22"/>
  <c r="BE138" i="22"/>
  <c r="BE189" i="21"/>
  <c r="BE291" i="21"/>
  <c r="BE292" i="21"/>
  <c r="J94" i="21"/>
  <c r="F122" i="21"/>
  <c r="BE131" i="21"/>
  <c r="BE194" i="21"/>
  <c r="BE199" i="21"/>
  <c r="BE233" i="21"/>
  <c r="BE236" i="21"/>
  <c r="BE290" i="21"/>
  <c r="BE392" i="21"/>
  <c r="BE198" i="21"/>
  <c r="BE230" i="21"/>
  <c r="BE265" i="21"/>
  <c r="BE279" i="21"/>
  <c r="BE311" i="21"/>
  <c r="BE330" i="21"/>
  <c r="BE337" i="21"/>
  <c r="BE357" i="21"/>
  <c r="BE410" i="21"/>
  <c r="J119" i="21"/>
  <c r="BE134" i="21"/>
  <c r="BE147" i="21"/>
  <c r="BE153" i="21"/>
  <c r="BE156" i="21"/>
  <c r="BE165" i="21"/>
  <c r="BE174" i="21"/>
  <c r="BE179" i="21"/>
  <c r="BE185" i="21"/>
  <c r="BE186" i="21"/>
  <c r="BE229" i="21"/>
  <c r="BE259" i="21"/>
  <c r="BE269" i="21"/>
  <c r="BE295" i="21"/>
  <c r="BE400" i="21"/>
  <c r="BE197" i="21"/>
  <c r="BE273" i="21"/>
  <c r="BE301" i="21"/>
  <c r="BE384" i="21"/>
  <c r="BE137" i="21"/>
  <c r="BE159" i="21"/>
  <c r="BE168" i="21"/>
  <c r="BE180" i="21"/>
  <c r="BE219" i="21"/>
  <c r="BE228" i="21"/>
  <c r="BE239" i="21"/>
  <c r="BE241" i="21"/>
  <c r="BE244" i="21"/>
  <c r="BE245" i="21"/>
  <c r="BE247" i="21"/>
  <c r="BE252" i="21"/>
  <c r="BE381" i="21"/>
  <c r="BE416" i="21"/>
  <c r="BE419" i="21"/>
  <c r="BE423" i="21"/>
  <c r="BE173" i="21"/>
  <c r="BE216" i="21"/>
  <c r="BE250" i="21"/>
  <c r="BE284" i="21"/>
  <c r="BE413" i="21"/>
  <c r="BE128" i="21"/>
  <c r="BE162" i="21"/>
  <c r="BE177" i="21"/>
  <c r="BE183" i="21"/>
  <c r="BE193" i="21"/>
  <c r="BE207" i="21"/>
  <c r="BE256" i="21"/>
  <c r="BE308" i="21"/>
  <c r="BE335" i="21"/>
  <c r="BE344" i="21"/>
  <c r="BE346" i="21"/>
  <c r="BE351" i="21"/>
  <c r="E85" i="21"/>
  <c r="BE184" i="21"/>
  <c r="BE196" i="21"/>
  <c r="BE205" i="21"/>
  <c r="BE281" i="21"/>
  <c r="BE289" i="21"/>
  <c r="BE314" i="21"/>
  <c r="BE333" i="21"/>
  <c r="BE334" i="21"/>
  <c r="BE340" i="21"/>
  <c r="BE388" i="21"/>
  <c r="BE140" i="21"/>
  <c r="BE143" i="21"/>
  <c r="BE150" i="21"/>
  <c r="BE192" i="21"/>
  <c r="BE201" i="21"/>
  <c r="BE224" i="21"/>
  <c r="BE227" i="21"/>
  <c r="BE286" i="21"/>
  <c r="BE298" i="21"/>
  <c r="BE304" i="21"/>
  <c r="BE342" i="21"/>
  <c r="BE213" i="21"/>
  <c r="BE262" i="21"/>
  <c r="BE270" i="21"/>
  <c r="BE305" i="21"/>
  <c r="BE321" i="21"/>
  <c r="BE324" i="21"/>
  <c r="BE365" i="21"/>
  <c r="BE170" i="21"/>
  <c r="BE255" i="21"/>
  <c r="BE276" i="21"/>
  <c r="BE347" i="21"/>
  <c r="BE268" i="21"/>
  <c r="BE280" i="21"/>
  <c r="BE317" i="21"/>
  <c r="BE318" i="21"/>
  <c r="BE327" i="21"/>
  <c r="BE341" i="21"/>
  <c r="BE373" i="21"/>
  <c r="BE187" i="21"/>
  <c r="BE210" i="21"/>
  <c r="BE221" i="21"/>
  <c r="BE272" i="21"/>
  <c r="J94" i="20"/>
  <c r="E85" i="20"/>
  <c r="BK124" i="19"/>
  <c r="J124" i="19"/>
  <c r="J99" i="19" s="1"/>
  <c r="F94" i="20"/>
  <c r="J91" i="20"/>
  <c r="BE188" i="20"/>
  <c r="BE184" i="20"/>
  <c r="BE126" i="20"/>
  <c r="BE129" i="20"/>
  <c r="BE132" i="20"/>
  <c r="BE134" i="20"/>
  <c r="BE136" i="20"/>
  <c r="BE138" i="20"/>
  <c r="BE141" i="20"/>
  <c r="BE146" i="20"/>
  <c r="BE155" i="20"/>
  <c r="BE175" i="20"/>
  <c r="BE159" i="20"/>
  <c r="BE192" i="20"/>
  <c r="BE149" i="20"/>
  <c r="BE150" i="20"/>
  <c r="BE153" i="20"/>
  <c r="BE164" i="20"/>
  <c r="BE171" i="20"/>
  <c r="BE158" i="20"/>
  <c r="BE168" i="20"/>
  <c r="BE180" i="20"/>
  <c r="BE143" i="20"/>
  <c r="BE162" i="20"/>
  <c r="BE157" i="19"/>
  <c r="BE167" i="19"/>
  <c r="BE172" i="19"/>
  <c r="E111" i="19"/>
  <c r="BE126" i="19"/>
  <c r="BE230" i="19"/>
  <c r="BE201" i="19"/>
  <c r="J120" i="19"/>
  <c r="BE133" i="19"/>
  <c r="BE154" i="19"/>
  <c r="BE216" i="19"/>
  <c r="BE233" i="19"/>
  <c r="J91" i="19"/>
  <c r="BE138" i="19"/>
  <c r="BE158" i="19"/>
  <c r="BK282" i="18"/>
  <c r="J282" i="18"/>
  <c r="J104" i="18" s="1"/>
  <c r="BE151" i="19"/>
  <c r="BE164" i="19"/>
  <c r="BK128" i="18"/>
  <c r="J128" i="18" s="1"/>
  <c r="J99" i="18" s="1"/>
  <c r="BE135" i="19"/>
  <c r="BE180" i="19"/>
  <c r="BE188" i="19"/>
  <c r="BE196" i="19"/>
  <c r="BE129" i="19"/>
  <c r="BE161" i="19"/>
  <c r="BE163" i="19"/>
  <c r="BE165" i="19"/>
  <c r="BE212" i="19"/>
  <c r="BE223" i="19"/>
  <c r="BE204" i="19"/>
  <c r="F94" i="19"/>
  <c r="BE144" i="19"/>
  <c r="BE174" i="19"/>
  <c r="BE177" i="19"/>
  <c r="BE220" i="19"/>
  <c r="BE142" i="19"/>
  <c r="BE147" i="19"/>
  <c r="BE191" i="19"/>
  <c r="BE208" i="19"/>
  <c r="BE150" i="19"/>
  <c r="BE170" i="19"/>
  <c r="BE171" i="19"/>
  <c r="BE184" i="19"/>
  <c r="BE163" i="18"/>
  <c r="BE190" i="18"/>
  <c r="BE230" i="18"/>
  <c r="BE284" i="18"/>
  <c r="BE215" i="18"/>
  <c r="BE201" i="18"/>
  <c r="BE205" i="18"/>
  <c r="BE235" i="18"/>
  <c r="BE239" i="18"/>
  <c r="BE290" i="18"/>
  <c r="BE246" i="18"/>
  <c r="BE279" i="18"/>
  <c r="BK494" i="17"/>
  <c r="J494" i="17"/>
  <c r="J106" i="17" s="1"/>
  <c r="BE130" i="18"/>
  <c r="BE219" i="18"/>
  <c r="BE234" i="18"/>
  <c r="BE266" i="18"/>
  <c r="F94" i="18"/>
  <c r="BE227" i="18"/>
  <c r="BE232" i="18"/>
  <c r="BE241" i="18"/>
  <c r="J94" i="18"/>
  <c r="BE147" i="18"/>
  <c r="BE153" i="18"/>
  <c r="BE186" i="18"/>
  <c r="BE276" i="18"/>
  <c r="BE240" i="18"/>
  <c r="BE248" i="18"/>
  <c r="BE250" i="18"/>
  <c r="BE255" i="18"/>
  <c r="BE258" i="18"/>
  <c r="BE287" i="18"/>
  <c r="J91" i="18"/>
  <c r="BE182" i="18"/>
  <c r="BE137" i="18"/>
  <c r="BE141" i="18"/>
  <c r="BE157" i="18"/>
  <c r="BE160" i="18"/>
  <c r="BE169" i="18"/>
  <c r="BE176" i="18"/>
  <c r="BE208" i="18"/>
  <c r="E115" i="18"/>
  <c r="BE197" i="18"/>
  <c r="BE194" i="18"/>
  <c r="BE222" i="18"/>
  <c r="BE224" i="18"/>
  <c r="BE238" i="18"/>
  <c r="BE270" i="18"/>
  <c r="BE261" i="18"/>
  <c r="BE262" i="18"/>
  <c r="BE133" i="18"/>
  <c r="BE172" i="18"/>
  <c r="BE243" i="18"/>
  <c r="BE273" i="18"/>
  <c r="BE253" i="18"/>
  <c r="BE256" i="18"/>
  <c r="BE397" i="17"/>
  <c r="E85" i="17"/>
  <c r="BE255" i="17"/>
  <c r="BE281" i="17"/>
  <c r="BE174" i="17"/>
  <c r="BE225" i="17"/>
  <c r="BE317" i="17"/>
  <c r="BE321" i="17"/>
  <c r="BE324" i="17"/>
  <c r="BE328" i="17"/>
  <c r="BE331" i="17"/>
  <c r="BE335" i="17"/>
  <c r="BE343" i="17"/>
  <c r="BE369" i="17"/>
  <c r="BE371" i="17"/>
  <c r="BE479" i="17"/>
  <c r="J128" i="16"/>
  <c r="J100" i="16" s="1"/>
  <c r="BE171" i="17"/>
  <c r="BE348" i="17"/>
  <c r="BE383" i="17"/>
  <c r="BE436" i="17"/>
  <c r="BE499" i="17"/>
  <c r="J91" i="17"/>
  <c r="BE138" i="17"/>
  <c r="BE142" i="17"/>
  <c r="BE155" i="17"/>
  <c r="BE300" i="17"/>
  <c r="BE350" i="17"/>
  <c r="BE357" i="17"/>
  <c r="BE489" i="17"/>
  <c r="BE504" i="17"/>
  <c r="BE183" i="17"/>
  <c r="BE197" i="17"/>
  <c r="BE200" i="17"/>
  <c r="BE212" i="17"/>
  <c r="BE220" i="17"/>
  <c r="BE232" i="17"/>
  <c r="BE265" i="17"/>
  <c r="BE278" i="17"/>
  <c r="BE311" i="17"/>
  <c r="BE364" i="17"/>
  <c r="BE484" i="17"/>
  <c r="BE488" i="17"/>
  <c r="BE249" i="17"/>
  <c r="BE411" i="17"/>
  <c r="BE426" i="17"/>
  <c r="BE438" i="17"/>
  <c r="BE463" i="17"/>
  <c r="BE468" i="17"/>
  <c r="BE483" i="17"/>
  <c r="BE486" i="17"/>
  <c r="F126" i="17"/>
  <c r="BE164" i="17"/>
  <c r="BE292" i="17"/>
  <c r="BE303" i="17"/>
  <c r="BE465" i="17"/>
  <c r="BE470" i="17"/>
  <c r="BE496" i="17"/>
  <c r="J94" i="17"/>
  <c r="BE168" i="17"/>
  <c r="BE193" i="17"/>
  <c r="BE260" i="17"/>
  <c r="BE310" i="17"/>
  <c r="BE374" i="17"/>
  <c r="BE390" i="17"/>
  <c r="BE414" i="17"/>
  <c r="BE420" i="17"/>
  <c r="BE441" i="17"/>
  <c r="BE457" i="17"/>
  <c r="BE252" i="17"/>
  <c r="BE338" i="17"/>
  <c r="BE388" i="17"/>
  <c r="BE423" i="17"/>
  <c r="BE429" i="17"/>
  <c r="BE431" i="17"/>
  <c r="BE448" i="17"/>
  <c r="BE206" i="17"/>
  <c r="BE355" i="17"/>
  <c r="BE362" i="17"/>
  <c r="BE395" i="17"/>
  <c r="BE458" i="17"/>
  <c r="BE474" i="17"/>
  <c r="BE491" i="17"/>
  <c r="BE501" i="17"/>
  <c r="BE132" i="17"/>
  <c r="BE209" i="17"/>
  <c r="BE275" i="17"/>
  <c r="BE314" i="17"/>
  <c r="BE367" i="17"/>
  <c r="BE386" i="17"/>
  <c r="BE392" i="17"/>
  <c r="BE399" i="17"/>
  <c r="BE401" i="17"/>
  <c r="BE403" i="17"/>
  <c r="BE405" i="17"/>
  <c r="BE408" i="17"/>
  <c r="BE417" i="17"/>
  <c r="BE485" i="17"/>
  <c r="BE190" i="17"/>
  <c r="BE284" i="17"/>
  <c r="BE341" i="17"/>
  <c r="BE360" i="17"/>
  <c r="BE381" i="17"/>
  <c r="BE454" i="17"/>
  <c r="BE180" i="17"/>
  <c r="BE246" i="17"/>
  <c r="BE346" i="17"/>
  <c r="BE353" i="17"/>
  <c r="BE376" i="17"/>
  <c r="BE379" i="17"/>
  <c r="BE434" i="17"/>
  <c r="BE443" i="17"/>
  <c r="BE446" i="17"/>
  <c r="BE451" i="17"/>
  <c r="BE215" i="17"/>
  <c r="BE461" i="17"/>
  <c r="BE482" i="17"/>
  <c r="BE487" i="17"/>
  <c r="J196" i="15"/>
  <c r="J105" i="15"/>
  <c r="J94" i="16"/>
  <c r="BE218" i="16"/>
  <c r="BE272" i="16"/>
  <c r="BE169" i="16"/>
  <c r="BE285" i="16"/>
  <c r="J120" i="16"/>
  <c r="BE143" i="16"/>
  <c r="E114" i="16"/>
  <c r="F94" i="16"/>
  <c r="BE129" i="16"/>
  <c r="BE154" i="16"/>
  <c r="BE214" i="16"/>
  <c r="BE233" i="16"/>
  <c r="BE236" i="16"/>
  <c r="BE247" i="16"/>
  <c r="BE250" i="16"/>
  <c r="BE253" i="16"/>
  <c r="BE266" i="16"/>
  <c r="BE269" i="16"/>
  <c r="BE147" i="16"/>
  <c r="BE158" i="16"/>
  <c r="BE166" i="16"/>
  <c r="BE243" i="16"/>
  <c r="BE275" i="16"/>
  <c r="BE281" i="16"/>
  <c r="BE134" i="16"/>
  <c r="BE186" i="16"/>
  <c r="BE263" i="16"/>
  <c r="BE197" i="16"/>
  <c r="BE244" i="16"/>
  <c r="BE255" i="16"/>
  <c r="BE278" i="16"/>
  <c r="BE176" i="16"/>
  <c r="BE258" i="16"/>
  <c r="BE173" i="16"/>
  <c r="BE189" i="16"/>
  <c r="BE192" i="16"/>
  <c r="BE207" i="16"/>
  <c r="BE229" i="16"/>
  <c r="BE222" i="16"/>
  <c r="BE225" i="16"/>
  <c r="BE260" i="16"/>
  <c r="J129" i="15"/>
  <c r="J100" i="15"/>
  <c r="BE138" i="16"/>
  <c r="BE211" i="16"/>
  <c r="BE215" i="16"/>
  <c r="BE151" i="16"/>
  <c r="BE161" i="16"/>
  <c r="BE182" i="16"/>
  <c r="BE203" i="16"/>
  <c r="F124" i="15"/>
  <c r="E85" i="15"/>
  <c r="J124" i="15"/>
  <c r="BK307" i="14"/>
  <c r="J307" i="14"/>
  <c r="J111" i="14" s="1"/>
  <c r="BK138" i="14"/>
  <c r="J138" i="14" s="1"/>
  <c r="J100" i="14" s="1"/>
  <c r="BE130" i="15"/>
  <c r="BE142" i="15"/>
  <c r="BE154" i="15"/>
  <c r="BE173" i="15"/>
  <c r="BE185" i="15"/>
  <c r="BE148" i="15"/>
  <c r="BE169" i="15"/>
  <c r="BE198" i="15"/>
  <c r="BE135" i="15"/>
  <c r="BE179" i="15"/>
  <c r="BE180" i="15"/>
  <c r="J121" i="15"/>
  <c r="BE162" i="15"/>
  <c r="BE178" i="15"/>
  <c r="BE183" i="15"/>
  <c r="BE197" i="15"/>
  <c r="BE186" i="15"/>
  <c r="BE189" i="15"/>
  <c r="BE192" i="15"/>
  <c r="J94" i="14"/>
  <c r="BE219" i="14"/>
  <c r="BE256" i="14"/>
  <c r="BE259" i="14"/>
  <c r="BE271" i="14"/>
  <c r="BE321" i="14"/>
  <c r="BE229" i="14"/>
  <c r="BE281" i="14"/>
  <c r="BE286" i="14"/>
  <c r="BE297" i="14"/>
  <c r="BE314" i="14"/>
  <c r="E85" i="14"/>
  <c r="BE216" i="14"/>
  <c r="BE235" i="14"/>
  <c r="BE266" i="14"/>
  <c r="BE325" i="14"/>
  <c r="J125" i="13"/>
  <c r="J100" i="13" s="1"/>
  <c r="F133" i="14"/>
  <c r="BE313" i="14"/>
  <c r="BE335" i="14"/>
  <c r="BE222" i="14"/>
  <c r="BE292" i="14"/>
  <c r="BE177" i="14"/>
  <c r="BE195" i="14"/>
  <c r="BE225" i="14"/>
  <c r="BE323" i="14"/>
  <c r="BE342" i="14"/>
  <c r="BE356" i="14"/>
  <c r="J130" i="14"/>
  <c r="BE140" i="14"/>
  <c r="BE169" i="14"/>
  <c r="BE240" i="14"/>
  <c r="BE319" i="14"/>
  <c r="BE346" i="14"/>
  <c r="BE359" i="14"/>
  <c r="BE208" i="14"/>
  <c r="BE300" i="14"/>
  <c r="BE386" i="14"/>
  <c r="BE149" i="14"/>
  <c r="BE202" i="14"/>
  <c r="BE232" i="14"/>
  <c r="BE262" i="14"/>
  <c r="BE274" i="14"/>
  <c r="BE312" i="14"/>
  <c r="BE213" i="14"/>
  <c r="BE245" i="14"/>
  <c r="BE172" i="14"/>
  <c r="BE248" i="14"/>
  <c r="BE277" i="14"/>
  <c r="BE363" i="14"/>
  <c r="BE373" i="14"/>
  <c r="BE251" i="14"/>
  <c r="BE332" i="14"/>
  <c r="BE390" i="14"/>
  <c r="BE146" i="14"/>
  <c r="BE199" i="14"/>
  <c r="BE328" i="14"/>
  <c r="BE339" i="14"/>
  <c r="BE353" i="14"/>
  <c r="BE378" i="14"/>
  <c r="BE289" i="14"/>
  <c r="BE303" i="14"/>
  <c r="BE309" i="14"/>
  <c r="BE316" i="14"/>
  <c r="BE143" i="14"/>
  <c r="BE153" i="14"/>
  <c r="BE396" i="14"/>
  <c r="J120" i="13"/>
  <c r="BE134" i="13"/>
  <c r="BE146" i="13"/>
  <c r="BE152" i="13"/>
  <c r="BE168" i="13"/>
  <c r="BE173" i="13"/>
  <c r="BE164" i="13"/>
  <c r="BE159" i="13"/>
  <c r="BK125" i="12"/>
  <c r="BK124" i="12" s="1"/>
  <c r="J124" i="12" s="1"/>
  <c r="J32" i="12" s="1"/>
  <c r="BE178" i="13"/>
  <c r="E111" i="13"/>
  <c r="BE193" i="13"/>
  <c r="BE196" i="13"/>
  <c r="BE126" i="13"/>
  <c r="BE129" i="13"/>
  <c r="BE183" i="13"/>
  <c r="F94" i="13"/>
  <c r="BE140" i="13"/>
  <c r="BE143" i="13"/>
  <c r="BE169" i="13"/>
  <c r="J91" i="13"/>
  <c r="BE131" i="13"/>
  <c r="BE155" i="13"/>
  <c r="BE167" i="13"/>
  <c r="BE206" i="13"/>
  <c r="BE200" i="13"/>
  <c r="BE188" i="13"/>
  <c r="E112" i="12"/>
  <c r="BE130" i="12"/>
  <c r="BE196" i="12"/>
  <c r="BE209" i="12"/>
  <c r="BE127" i="12"/>
  <c r="BE144" i="12"/>
  <c r="BE193" i="12"/>
  <c r="BE170" i="12"/>
  <c r="BE205" i="12"/>
  <c r="BE226" i="12"/>
  <c r="BE231" i="12"/>
  <c r="J91" i="12"/>
  <c r="J121" i="12"/>
  <c r="BE177" i="12"/>
  <c r="BE202" i="12"/>
  <c r="BE215" i="12"/>
  <c r="BE221" i="12"/>
  <c r="BE158" i="12"/>
  <c r="BE174" i="12"/>
  <c r="BE200" i="12"/>
  <c r="F94" i="12"/>
  <c r="BE167" i="12"/>
  <c r="BE136" i="12"/>
  <c r="BE152" i="12"/>
  <c r="BE161" i="12"/>
  <c r="BE171" i="12"/>
  <c r="BE185" i="12"/>
  <c r="BE190" i="12"/>
  <c r="BE147" i="12"/>
  <c r="BE172" i="12"/>
  <c r="BE180" i="12"/>
  <c r="BB108" i="1"/>
  <c r="F94" i="11"/>
  <c r="BE168" i="11"/>
  <c r="E85" i="11"/>
  <c r="BE164" i="11"/>
  <c r="BE171" i="11"/>
  <c r="BE214" i="11"/>
  <c r="BE126" i="11"/>
  <c r="BE131" i="11"/>
  <c r="BE174" i="11"/>
  <c r="BE197" i="11"/>
  <c r="BE203" i="11"/>
  <c r="BE218" i="11"/>
  <c r="J129" i="10"/>
  <c r="J100" i="10" s="1"/>
  <c r="J117" i="11"/>
  <c r="BE194" i="11"/>
  <c r="BE185" i="11"/>
  <c r="BE211" i="11"/>
  <c r="BE161" i="11"/>
  <c r="J94" i="11"/>
  <c r="BE142" i="11"/>
  <c r="BE155" i="11"/>
  <c r="BE177" i="11"/>
  <c r="BE136" i="11"/>
  <c r="BE205" i="11"/>
  <c r="BE139" i="11"/>
  <c r="BE146" i="11"/>
  <c r="BE149" i="11"/>
  <c r="BE158" i="11"/>
  <c r="BE182" i="11"/>
  <c r="BE191" i="11"/>
  <c r="BE144" i="10"/>
  <c r="BE148" i="10"/>
  <c r="J94" i="10"/>
  <c r="BE154" i="10"/>
  <c r="BE130" i="10"/>
  <c r="BE166" i="10"/>
  <c r="BE172" i="10"/>
  <c r="J161" i="9"/>
  <c r="J101" i="9"/>
  <c r="J91" i="10"/>
  <c r="BK219" i="9"/>
  <c r="J219" i="9" s="1"/>
  <c r="J107" i="9" s="1"/>
  <c r="J250" i="9"/>
  <c r="J118" i="9" s="1"/>
  <c r="E85" i="10"/>
  <c r="F120" i="10"/>
  <c r="BE160" i="10"/>
  <c r="BE168" i="10"/>
  <c r="BE136" i="10"/>
  <c r="BE138" i="10"/>
  <c r="BE140" i="10"/>
  <c r="BE164" i="10"/>
  <c r="BE176" i="10"/>
  <c r="BE127" i="10"/>
  <c r="BE185" i="10"/>
  <c r="BE189" i="10"/>
  <c r="BE150" i="10"/>
  <c r="BE156" i="10"/>
  <c r="BE162" i="10"/>
  <c r="BE142" i="10"/>
  <c r="BE146" i="10"/>
  <c r="BE158" i="10"/>
  <c r="BE170" i="10"/>
  <c r="BE187" i="10"/>
  <c r="BE125" i="10"/>
  <c r="BE134" i="10"/>
  <c r="BE178" i="10"/>
  <c r="BE180" i="10"/>
  <c r="BE132" i="10"/>
  <c r="BE152" i="10"/>
  <c r="BE174" i="10"/>
  <c r="BE182" i="10"/>
  <c r="J94" i="9"/>
  <c r="BE171" i="9"/>
  <c r="BE181" i="9"/>
  <c r="BE191" i="9"/>
  <c r="BE205" i="9"/>
  <c r="BE215" i="9"/>
  <c r="BE290" i="9"/>
  <c r="BE295" i="9"/>
  <c r="BE303" i="9"/>
  <c r="J91" i="9"/>
  <c r="BE195" i="9"/>
  <c r="BE300" i="9"/>
  <c r="BE168" i="9"/>
  <c r="BE174" i="9"/>
  <c r="BE209" i="9"/>
  <c r="BE211" i="9"/>
  <c r="BE213" i="9"/>
  <c r="BE313" i="9"/>
  <c r="BE189" i="9"/>
  <c r="BE239" i="9"/>
  <c r="J127" i="8"/>
  <c r="J99" i="8"/>
  <c r="BE233" i="9"/>
  <c r="BE269" i="9"/>
  <c r="BE278" i="9"/>
  <c r="BE285" i="9"/>
  <c r="BE292" i="9"/>
  <c r="BE309" i="9"/>
  <c r="BE323" i="9"/>
  <c r="BE331" i="9"/>
  <c r="BE230" i="9"/>
  <c r="BE242" i="9"/>
  <c r="BE246" i="9"/>
  <c r="BE307" i="9"/>
  <c r="BE311" i="9"/>
  <c r="BE177" i="9"/>
  <c r="BE199" i="9"/>
  <c r="BE281" i="9"/>
  <c r="BE288" i="9"/>
  <c r="BE316" i="9"/>
  <c r="BE328" i="9"/>
  <c r="BE162" i="9"/>
  <c r="BE203" i="9"/>
  <c r="BE207" i="9"/>
  <c r="BE251" i="9"/>
  <c r="BE257" i="9"/>
  <c r="BE263" i="9"/>
  <c r="BE266" i="9"/>
  <c r="BE224" i="9"/>
  <c r="BE187" i="9"/>
  <c r="BE254" i="9"/>
  <c r="E85" i="9"/>
  <c r="BE193" i="9"/>
  <c r="BE217" i="9"/>
  <c r="BE221" i="9"/>
  <c r="BE236" i="9"/>
  <c r="BE283" i="9"/>
  <c r="F94" i="9"/>
  <c r="BE183" i="9"/>
  <c r="BE197" i="9"/>
  <c r="BE201" i="9"/>
  <c r="BE272" i="9"/>
  <c r="BE275" i="9"/>
  <c r="BE318" i="9"/>
  <c r="BE320" i="9"/>
  <c r="BE326" i="9"/>
  <c r="BE298" i="9"/>
  <c r="BE305" i="9"/>
  <c r="BE165" i="9"/>
  <c r="BE227" i="9"/>
  <c r="BE260" i="9"/>
  <c r="BE179" i="9"/>
  <c r="BE185" i="9"/>
  <c r="BE244" i="9"/>
  <c r="F94" i="8"/>
  <c r="BE175" i="8"/>
  <c r="BE164" i="8"/>
  <c r="BE177" i="8"/>
  <c r="J131" i="7"/>
  <c r="J99" i="7" s="1"/>
  <c r="BE131" i="8"/>
  <c r="BE138" i="8"/>
  <c r="BE146" i="8"/>
  <c r="BE173" i="8"/>
  <c r="BE187" i="8"/>
  <c r="BE195" i="8"/>
  <c r="BE235" i="8"/>
  <c r="BE233" i="8"/>
  <c r="J91" i="8"/>
  <c r="BE128" i="8"/>
  <c r="BE203" i="8"/>
  <c r="BE211" i="8"/>
  <c r="BE215" i="8"/>
  <c r="E85" i="8"/>
  <c r="BE144" i="8"/>
  <c r="BE228" i="8"/>
  <c r="J94" i="8"/>
  <c r="BE226" i="8"/>
  <c r="BE142" i="8"/>
  <c r="BE162" i="8"/>
  <c r="BE185" i="8"/>
  <c r="BE193" i="8"/>
  <c r="BE205" i="8"/>
  <c r="BE209" i="8"/>
  <c r="BE217" i="8"/>
  <c r="BE224" i="8"/>
  <c r="BE136" i="8"/>
  <c r="BE152" i="8"/>
  <c r="BE166" i="8"/>
  <c r="BE189" i="8"/>
  <c r="BE197" i="8"/>
  <c r="BE199" i="8"/>
  <c r="BE220" i="8"/>
  <c r="BE133" i="8"/>
  <c r="BE140" i="8"/>
  <c r="BE154" i="8"/>
  <c r="BE168" i="8"/>
  <c r="BE201" i="8"/>
  <c r="BE207" i="8"/>
  <c r="BE231" i="8"/>
  <c r="BE179" i="8"/>
  <c r="BE181" i="8"/>
  <c r="BE183" i="8"/>
  <c r="BE191" i="8"/>
  <c r="BE222" i="8"/>
  <c r="BE170" i="8"/>
  <c r="BE150" i="8"/>
  <c r="BE158" i="8"/>
  <c r="BE213" i="8"/>
  <c r="BE148" i="8"/>
  <c r="BE156" i="8"/>
  <c r="BE160" i="8"/>
  <c r="BE134" i="7"/>
  <c r="BE138" i="7"/>
  <c r="BE187" i="7"/>
  <c r="BE189" i="7"/>
  <c r="BE213" i="7"/>
  <c r="BE243" i="7"/>
  <c r="BE247" i="7"/>
  <c r="BE260" i="7"/>
  <c r="BE268" i="7"/>
  <c r="BE270" i="7"/>
  <c r="BE276" i="7"/>
  <c r="BE344" i="7"/>
  <c r="BE346" i="7"/>
  <c r="BE457" i="7"/>
  <c r="E85" i="7"/>
  <c r="BE132" i="7"/>
  <c r="BE152" i="7"/>
  <c r="BE221" i="7"/>
  <c r="BE280" i="7"/>
  <c r="BE333" i="7"/>
  <c r="BE459" i="7"/>
  <c r="BE462" i="7"/>
  <c r="J94" i="7"/>
  <c r="BE144" i="7"/>
  <c r="BE150" i="7"/>
  <c r="BE160" i="7"/>
  <c r="BE172" i="7"/>
  <c r="BE215" i="7"/>
  <c r="BE223" i="7"/>
  <c r="BE282" i="7"/>
  <c r="BE290" i="7"/>
  <c r="BE294" i="7"/>
  <c r="BE367" i="7"/>
  <c r="BE369" i="7"/>
  <c r="BE412" i="7"/>
  <c r="BE217" i="7"/>
  <c r="BE229" i="7"/>
  <c r="BE302" i="7"/>
  <c r="BE304" i="7"/>
  <c r="BE313" i="7"/>
  <c r="BE325" i="7"/>
  <c r="BE327" i="7"/>
  <c r="BE455" i="7"/>
  <c r="BE477" i="7"/>
  <c r="BE193" i="7"/>
  <c r="BE195" i="7"/>
  <c r="BE219" i="7"/>
  <c r="BE278" i="7"/>
  <c r="BE315" i="7"/>
  <c r="BE319" i="7"/>
  <c r="BE331" i="7"/>
  <c r="BE340" i="7"/>
  <c r="BE356" i="7"/>
  <c r="BE363" i="7"/>
  <c r="BE422" i="7"/>
  <c r="BE434" i="7"/>
  <c r="BE440" i="7"/>
  <c r="BE262" i="7"/>
  <c r="BE300" i="7"/>
  <c r="BE361" i="7"/>
  <c r="BE464" i="7"/>
  <c r="F94" i="7"/>
  <c r="BE136" i="7"/>
  <c r="BE140" i="7"/>
  <c r="BE156" i="7"/>
  <c r="BE180" i="7"/>
  <c r="BE191" i="7"/>
  <c r="BE207" i="7"/>
  <c r="BE252" i="7"/>
  <c r="BE266" i="7"/>
  <c r="BE365" i="7"/>
  <c r="BE471" i="7"/>
  <c r="BE475" i="7"/>
  <c r="J133" i="6"/>
  <c r="J100" i="6" s="1"/>
  <c r="BK178" i="6"/>
  <c r="J178" i="6" s="1"/>
  <c r="J102" i="6" s="1"/>
  <c r="BE154" i="7"/>
  <c r="BE205" i="7"/>
  <c r="BE209" i="7"/>
  <c r="BE231" i="7"/>
  <c r="BE317" i="7"/>
  <c r="BE348" i="7"/>
  <c r="BE390" i="7"/>
  <c r="BE394" i="7"/>
  <c r="BE400" i="7"/>
  <c r="BE408" i="7"/>
  <c r="BE416" i="7"/>
  <c r="BE453" i="7"/>
  <c r="BE466" i="7"/>
  <c r="BE371" i="7"/>
  <c r="BE402" i="7"/>
  <c r="BE406" i="7"/>
  <c r="BE468" i="7"/>
  <c r="BE473" i="7"/>
  <c r="J124" i="7"/>
  <c r="BE146" i="7"/>
  <c r="BE197" i="7"/>
  <c r="BE199" i="7"/>
  <c r="BE203" i="7"/>
  <c r="BE237" i="7"/>
  <c r="BE245" i="7"/>
  <c r="BE258" i="7"/>
  <c r="BE272" i="7"/>
  <c r="BE288" i="7"/>
  <c r="BE329" i="7"/>
  <c r="BE381" i="7"/>
  <c r="BE388" i="7"/>
  <c r="BE436" i="7"/>
  <c r="BE438" i="7"/>
  <c r="BE142" i="7"/>
  <c r="BE211" i="7"/>
  <c r="BE227" i="7"/>
  <c r="BE233" i="7"/>
  <c r="BE241" i="7"/>
  <c r="BE321" i="7"/>
  <c r="BE323" i="7"/>
  <c r="BE385" i="7"/>
  <c r="BE398" i="7"/>
  <c r="BE418" i="7"/>
  <c r="BE420" i="7"/>
  <c r="BE424" i="7"/>
  <c r="BE428" i="7"/>
  <c r="BE445" i="7"/>
  <c r="BE451" i="7"/>
  <c r="BE168" i="7"/>
  <c r="BE170" i="7"/>
  <c r="BE174" i="7"/>
  <c r="BE176" i="7"/>
  <c r="BE201" i="7"/>
  <c r="BE235" i="7"/>
  <c r="BE284" i="7"/>
  <c r="BE292" i="7"/>
  <c r="BE298" i="7"/>
  <c r="BE311" i="7"/>
  <c r="BE392" i="7"/>
  <c r="BE404" i="7"/>
  <c r="BE414" i="7"/>
  <c r="BE432" i="7"/>
  <c r="BE443" i="7"/>
  <c r="BE449" i="7"/>
  <c r="BE337" i="7"/>
  <c r="BE377" i="7"/>
  <c r="BE379" i="7"/>
  <c r="BE383" i="7"/>
  <c r="BE410" i="7"/>
  <c r="BE430" i="7"/>
  <c r="BE148" i="7"/>
  <c r="BE158" i="7"/>
  <c r="BE162" i="7"/>
  <c r="BE178" i="7"/>
  <c r="BE183" i="7"/>
  <c r="BE239" i="7"/>
  <c r="BE373" i="7"/>
  <c r="BE375" i="7"/>
  <c r="BE396" i="7"/>
  <c r="BE164" i="7"/>
  <c r="BE166" i="7"/>
  <c r="BE185" i="7"/>
  <c r="BE264" i="7"/>
  <c r="BE274" i="7"/>
  <c r="BE307" i="7"/>
  <c r="BE342" i="7"/>
  <c r="BE350" i="7"/>
  <c r="BE352" i="7"/>
  <c r="BE354" i="7"/>
  <c r="BE225" i="7"/>
  <c r="BE249" i="7"/>
  <c r="BE254" i="7"/>
  <c r="BE256" i="7"/>
  <c r="BE286" i="7"/>
  <c r="BE296" i="7"/>
  <c r="BE309" i="7"/>
  <c r="BE335" i="7"/>
  <c r="BE359" i="7"/>
  <c r="BE426" i="7"/>
  <c r="BE447" i="7"/>
  <c r="BE156" i="6"/>
  <c r="BE160" i="6"/>
  <c r="BE254" i="6"/>
  <c r="BE399" i="6"/>
  <c r="BE497" i="6"/>
  <c r="BE510" i="6"/>
  <c r="BE512" i="6"/>
  <c r="BE516" i="6"/>
  <c r="BE541" i="6"/>
  <c r="BE612" i="6"/>
  <c r="J91" i="6"/>
  <c r="BE142" i="6"/>
  <c r="BE302" i="6"/>
  <c r="BE306" i="6"/>
  <c r="BE318" i="6"/>
  <c r="BE529" i="6"/>
  <c r="BE533" i="6"/>
  <c r="BE567" i="6"/>
  <c r="BE585" i="6"/>
  <c r="BE604" i="6"/>
  <c r="J134" i="5"/>
  <c r="J101" i="5"/>
  <c r="BE218" i="6"/>
  <c r="BE277" i="6"/>
  <c r="BE291" i="6"/>
  <c r="BE296" i="6"/>
  <c r="BE298" i="6"/>
  <c r="BE405" i="6"/>
  <c r="BE451" i="6"/>
  <c r="BE454" i="6"/>
  <c r="BE493" i="6"/>
  <c r="BE530" i="6"/>
  <c r="BE543" i="6"/>
  <c r="BE558" i="6"/>
  <c r="BE570" i="6"/>
  <c r="BE595" i="6"/>
  <c r="BE598" i="6"/>
  <c r="BE609" i="6"/>
  <c r="BE618" i="6"/>
  <c r="BE205" i="6"/>
  <c r="BE258" i="6"/>
  <c r="BE286" i="6"/>
  <c r="BE314" i="6"/>
  <c r="BE396" i="6"/>
  <c r="BE402" i="6"/>
  <c r="BE417" i="6"/>
  <c r="BE442" i="6"/>
  <c r="BE471" i="6"/>
  <c r="BE473" i="6"/>
  <c r="BE476" i="6"/>
  <c r="BE519" i="6"/>
  <c r="BE520" i="6"/>
  <c r="BE552" i="6"/>
  <c r="BE555" i="6"/>
  <c r="BE560" i="6"/>
  <c r="BE599" i="6"/>
  <c r="BE619" i="6"/>
  <c r="F128" i="6"/>
  <c r="BE222" i="6"/>
  <c r="BE234" i="6"/>
  <c r="BE423" i="6"/>
  <c r="BE607" i="6"/>
  <c r="BE250" i="6"/>
  <c r="BE266" i="6"/>
  <c r="BE322" i="6"/>
  <c r="BE329" i="6"/>
  <c r="BE336" i="6"/>
  <c r="BE392" i="6"/>
  <c r="BE408" i="6"/>
  <c r="BE420" i="6"/>
  <c r="BE439" i="6"/>
  <c r="BE534" i="6"/>
  <c r="BE551" i="6"/>
  <c r="BE562" i="6"/>
  <c r="BE572" i="6"/>
  <c r="BE602" i="6"/>
  <c r="BE171" i="6"/>
  <c r="BE288" i="6"/>
  <c r="BE321" i="6"/>
  <c r="BE352" i="6"/>
  <c r="BE380" i="6"/>
  <c r="BE480" i="6"/>
  <c r="BE489" i="6"/>
  <c r="BE527" i="6"/>
  <c r="BE538" i="6"/>
  <c r="BE548" i="6"/>
  <c r="BE617" i="6"/>
  <c r="J94" i="6"/>
  <c r="BE134" i="6"/>
  <c r="BE138" i="6"/>
  <c r="BE187" i="6"/>
  <c r="BE198" i="6"/>
  <c r="BE262" i="6"/>
  <c r="BE474" i="6"/>
  <c r="BE479" i="6"/>
  <c r="BE486" i="6"/>
  <c r="BE490" i="6"/>
  <c r="BE145" i="6"/>
  <c r="BE195" i="6"/>
  <c r="BE273" i="6"/>
  <c r="BE281" i="6"/>
  <c r="BE364" i="6"/>
  <c r="BE372" i="6"/>
  <c r="BE388" i="6"/>
  <c r="BE448" i="6"/>
  <c r="BE506" i="6"/>
  <c r="E119" i="6"/>
  <c r="BE193" i="6"/>
  <c r="BE332" i="6"/>
  <c r="BE344" i="6"/>
  <c r="BE429" i="6"/>
  <c r="BE432" i="6"/>
  <c r="BE457" i="6"/>
  <c r="BE577" i="6"/>
  <c r="BE589" i="6"/>
  <c r="BE613" i="6"/>
  <c r="BE622" i="6"/>
  <c r="BE625" i="6"/>
  <c r="BE226" i="6"/>
  <c r="BE230" i="6"/>
  <c r="BE242" i="6"/>
  <c r="BE304" i="6"/>
  <c r="BE307" i="6"/>
  <c r="BE426" i="6"/>
  <c r="BE436" i="6"/>
  <c r="BE500" i="6"/>
  <c r="BE167" i="6"/>
  <c r="BE180" i="6"/>
  <c r="BE209" i="6"/>
  <c r="BE211" i="6"/>
  <c r="BE246" i="6"/>
  <c r="BE285" i="6"/>
  <c r="BE311" i="6"/>
  <c r="BE325" i="6"/>
  <c r="BE466" i="6"/>
  <c r="BE468" i="6"/>
  <c r="BE482" i="6"/>
  <c r="BE184" i="6"/>
  <c r="BE300" i="6"/>
  <c r="BE433" i="6"/>
  <c r="BE445" i="6"/>
  <c r="BE503" i="6"/>
  <c r="BE523" i="6"/>
  <c r="BE580" i="6"/>
  <c r="BE148" i="6"/>
  <c r="BE152" i="6"/>
  <c r="BE175" i="6"/>
  <c r="BE190" i="6"/>
  <c r="BE238" i="6"/>
  <c r="BE269" i="6"/>
  <c r="BE310" i="6"/>
  <c r="BE312" i="6"/>
  <c r="BE414" i="6"/>
  <c r="BE492" i="6"/>
  <c r="BE507" i="6"/>
  <c r="BE582" i="6"/>
  <c r="BE586" i="6"/>
  <c r="BE591" i="6"/>
  <c r="BE201" i="6"/>
  <c r="BE208" i="6"/>
  <c r="BE214" i="6"/>
  <c r="BE293" i="6"/>
  <c r="BE317" i="6"/>
  <c r="BE323" i="6"/>
  <c r="BE460" i="6"/>
  <c r="BE463" i="6"/>
  <c r="BE524" i="6"/>
  <c r="BE537" i="6"/>
  <c r="BE546" i="6"/>
  <c r="BE565" i="6"/>
  <c r="BE575" i="6"/>
  <c r="E85" i="5"/>
  <c r="F94" i="5"/>
  <c r="BE138" i="5"/>
  <c r="BE183" i="5"/>
  <c r="BE190" i="5"/>
  <c r="BE242" i="5"/>
  <c r="BE252" i="5"/>
  <c r="BE291" i="5"/>
  <c r="BE324" i="5"/>
  <c r="BE423" i="5"/>
  <c r="BE451" i="5"/>
  <c r="BE466" i="5"/>
  <c r="BE470" i="5"/>
  <c r="BE485" i="5"/>
  <c r="BE497" i="5"/>
  <c r="BE512" i="5"/>
  <c r="BE545" i="5"/>
  <c r="BE552" i="5"/>
  <c r="BE562" i="5"/>
  <c r="BE580" i="5"/>
  <c r="BE586" i="5"/>
  <c r="BE590" i="5"/>
  <c r="BE223" i="5"/>
  <c r="BE289" i="5"/>
  <c r="BE306" i="5"/>
  <c r="BE386" i="5"/>
  <c r="BE411" i="5"/>
  <c r="BE431" i="5"/>
  <c r="BE473" i="5"/>
  <c r="BE482" i="5"/>
  <c r="BE490" i="5"/>
  <c r="BE500" i="5"/>
  <c r="BE507" i="5"/>
  <c r="BE515" i="5"/>
  <c r="BE525" i="5"/>
  <c r="BE531" i="5"/>
  <c r="BE550" i="5"/>
  <c r="BE558" i="5"/>
  <c r="BE564" i="5"/>
  <c r="BE570" i="5"/>
  <c r="BE578" i="5"/>
  <c r="J91" i="5"/>
  <c r="J128" i="5"/>
  <c r="BE135" i="5"/>
  <c r="BE272" i="5"/>
  <c r="BE275" i="5"/>
  <c r="BE527" i="5"/>
  <c r="BE572" i="5"/>
  <c r="BE594" i="5"/>
  <c r="BE487" i="5"/>
  <c r="BE492" i="5"/>
  <c r="BE495" i="5"/>
  <c r="BE541" i="5"/>
  <c r="BE592" i="5"/>
  <c r="BE200" i="5"/>
  <c r="BE301" i="5"/>
  <c r="BE344" i="5"/>
  <c r="BE346" i="5"/>
  <c r="BE349" i="5"/>
  <c r="BE369" i="5"/>
  <c r="BE373" i="5"/>
  <c r="BE376" i="5"/>
  <c r="BE383" i="5"/>
  <c r="BE518" i="5"/>
  <c r="BE548" i="5"/>
  <c r="BE556" i="5"/>
  <c r="BE588" i="5"/>
  <c r="BE145" i="5"/>
  <c r="BE204" i="5"/>
  <c r="BE318" i="5"/>
  <c r="BE327" i="5"/>
  <c r="BE334" i="5"/>
  <c r="BE596" i="5"/>
  <c r="J484" i="4"/>
  <c r="J109" i="4" s="1"/>
  <c r="BE157" i="5"/>
  <c r="BE160" i="5"/>
  <c r="BE169" i="5"/>
  <c r="BE178" i="5"/>
  <c r="BE195" i="5"/>
  <c r="BE219" i="5"/>
  <c r="BE286" i="5"/>
  <c r="BE294" i="5"/>
  <c r="BE304" i="5"/>
  <c r="BE321" i="5"/>
  <c r="BE437" i="5"/>
  <c r="BE457" i="5"/>
  <c r="BE480" i="5"/>
  <c r="BE504" i="5"/>
  <c r="BE152" i="5"/>
  <c r="BE155" i="5"/>
  <c r="BE162" i="5"/>
  <c r="BE165" i="5"/>
  <c r="BE167" i="5"/>
  <c r="BE258" i="5"/>
  <c r="BE263" i="5"/>
  <c r="BE296" i="5"/>
  <c r="BE388" i="5"/>
  <c r="BE416" i="5"/>
  <c r="BE533" i="5"/>
  <c r="BE540" i="5"/>
  <c r="BE560" i="5"/>
  <c r="BE566" i="5"/>
  <c r="BE568" i="5"/>
  <c r="BE576" i="5"/>
  <c r="BE584" i="5"/>
  <c r="BE147" i="5"/>
  <c r="BE150" i="5"/>
  <c r="BE188" i="5"/>
  <c r="BE279" i="5"/>
  <c r="BE354" i="5"/>
  <c r="BE361" i="5"/>
  <c r="BE364" i="5"/>
  <c r="BE392" i="5"/>
  <c r="BE414" i="5"/>
  <c r="BE444" i="5"/>
  <c r="BE454" i="5"/>
  <c r="BE460" i="5"/>
  <c r="BE502" i="5"/>
  <c r="BE510" i="5"/>
  <c r="BE197" i="5"/>
  <c r="BE202" i="5"/>
  <c r="BE266" i="5"/>
  <c r="BE284" i="5"/>
  <c r="BE299" i="5"/>
  <c r="BE314" i="5"/>
  <c r="BE441" i="5"/>
  <c r="BE446" i="5"/>
  <c r="BE463" i="5"/>
  <c r="BE192" i="5"/>
  <c r="BE206" i="5"/>
  <c r="BE209" i="5"/>
  <c r="BE213" i="5"/>
  <c r="BE282" i="5"/>
  <c r="BE330" i="5"/>
  <c r="BE341" i="5"/>
  <c r="BE359" i="5"/>
  <c r="BE449" i="5"/>
  <c r="BE140" i="5"/>
  <c r="BE142" i="5"/>
  <c r="BE171" i="5"/>
  <c r="BE173" i="5"/>
  <c r="BE180" i="5"/>
  <c r="BE339" i="5"/>
  <c r="BE399" i="5"/>
  <c r="BE468" i="5"/>
  <c r="BE477" i="5"/>
  <c r="BE529" i="5"/>
  <c r="BE404" i="5"/>
  <c r="BE176" i="5"/>
  <c r="BE185" i="5"/>
  <c r="BE228" i="5"/>
  <c r="BE309" i="5"/>
  <c r="BE311" i="5"/>
  <c r="BE366" i="5"/>
  <c r="BE379" i="5"/>
  <c r="BE401" i="5"/>
  <c r="BE535" i="5"/>
  <c r="BE250" i="5"/>
  <c r="BE255" i="5"/>
  <c r="BE337" i="5"/>
  <c r="BE351" i="5"/>
  <c r="BE390" i="5"/>
  <c r="BE395" i="5"/>
  <c r="BE396" i="5"/>
  <c r="BE409" i="5"/>
  <c r="BE434" i="5"/>
  <c r="BE356" i="5"/>
  <c r="BE406" i="5"/>
  <c r="BE420" i="5"/>
  <c r="BE426" i="5"/>
  <c r="BE522" i="5"/>
  <c r="BE538" i="5"/>
  <c r="BE555" i="5"/>
  <c r="BE582" i="5"/>
  <c r="BE175" i="4"/>
  <c r="BE377" i="4"/>
  <c r="BE386" i="4"/>
  <c r="BE414" i="4"/>
  <c r="BE317" i="4"/>
  <c r="BE429" i="4"/>
  <c r="BE444" i="4"/>
  <c r="BE454" i="4"/>
  <c r="BK2230" i="3"/>
  <c r="J2230" i="3"/>
  <c r="J110" i="3"/>
  <c r="J130" i="4"/>
  <c r="BE158" i="4"/>
  <c r="BE167" i="4"/>
  <c r="BE173" i="4"/>
  <c r="BE179" i="4"/>
  <c r="BE201" i="4"/>
  <c r="BE292" i="4"/>
  <c r="BE358" i="4"/>
  <c r="BE364" i="4"/>
  <c r="BE373" i="4"/>
  <c r="BE400" i="4"/>
  <c r="BE420" i="4"/>
  <c r="BE427" i="4"/>
  <c r="BE438" i="4"/>
  <c r="BE457" i="4"/>
  <c r="BE494" i="4"/>
  <c r="BE146" i="4"/>
  <c r="BE148" i="4"/>
  <c r="BE177" i="4"/>
  <c r="BE191" i="4"/>
  <c r="BE197" i="4"/>
  <c r="BE203" i="4"/>
  <c r="BE205" i="4"/>
  <c r="BE213" i="4"/>
  <c r="BE226" i="4"/>
  <c r="BE228" i="4"/>
  <c r="BE250" i="4"/>
  <c r="BE264" i="4"/>
  <c r="BE326" i="4"/>
  <c r="BE396" i="4"/>
  <c r="BE404" i="4"/>
  <c r="BK2359" i="3"/>
  <c r="J2359" i="3" s="1"/>
  <c r="J114" i="3" s="1"/>
  <c r="BE195" i="4"/>
  <c r="BE298" i="4"/>
  <c r="BE305" i="4"/>
  <c r="BE320" i="4"/>
  <c r="BE344" i="4"/>
  <c r="BE356" i="4"/>
  <c r="BE370" i="4"/>
  <c r="J91" i="4"/>
  <c r="BE171" i="4"/>
  <c r="BE217" i="4"/>
  <c r="BE233" i="4"/>
  <c r="BE248" i="4"/>
  <c r="BE252" i="4"/>
  <c r="BE302" i="4"/>
  <c r="BE475" i="4"/>
  <c r="BE142" i="4"/>
  <c r="BE156" i="4"/>
  <c r="BE215" i="4"/>
  <c r="BE242" i="4"/>
  <c r="BE284" i="4"/>
  <c r="BE338" i="4"/>
  <c r="BE347" i="4"/>
  <c r="BE380" i="4"/>
  <c r="BE411" i="4"/>
  <c r="BE435" i="4"/>
  <c r="F94" i="4"/>
  <c r="BE152" i="4"/>
  <c r="BE189" i="4"/>
  <c r="BE256" i="4"/>
  <c r="BE260" i="4"/>
  <c r="BE268" i="4"/>
  <c r="BE272" i="4"/>
  <c r="BE424" i="4"/>
  <c r="BE440" i="4"/>
  <c r="BE460" i="4"/>
  <c r="J155" i="3"/>
  <c r="J100" i="3" s="1"/>
  <c r="BE140" i="4"/>
  <c r="BE154" i="4"/>
  <c r="BE160" i="4"/>
  <c r="BE165" i="4"/>
  <c r="BE185" i="4"/>
  <c r="BE236" i="4"/>
  <c r="BE244" i="4"/>
  <c r="BE367" i="4"/>
  <c r="BE383" i="4"/>
  <c r="BE463" i="4"/>
  <c r="E121" i="4"/>
  <c r="BE162" i="4"/>
  <c r="BE210" i="4"/>
  <c r="BE220" i="4"/>
  <c r="BE222" i="4"/>
  <c r="BE224" i="4"/>
  <c r="BE230" i="4"/>
  <c r="BE276" i="4"/>
  <c r="BE280" i="4"/>
  <c r="BE294" i="4"/>
  <c r="BE329" i="4"/>
  <c r="BE353" i="4"/>
  <c r="BE431" i="4"/>
  <c r="BE447" i="4"/>
  <c r="BE452" i="4"/>
  <c r="BE469" i="4"/>
  <c r="BE136" i="4"/>
  <c r="BE193" i="4"/>
  <c r="BE472" i="4"/>
  <c r="BE288" i="4"/>
  <c r="BE341" i="4"/>
  <c r="BE350" i="4"/>
  <c r="BE449" i="4"/>
  <c r="BE504" i="4"/>
  <c r="BE508" i="4"/>
  <c r="BE510" i="4"/>
  <c r="BE183" i="4"/>
  <c r="BE239" i="4"/>
  <c r="BE308" i="4"/>
  <c r="BE311" i="4"/>
  <c r="BE323" i="4"/>
  <c r="BE332" i="4"/>
  <c r="BE335" i="4"/>
  <c r="BE392" i="4"/>
  <c r="BE466" i="4"/>
  <c r="BE485" i="4"/>
  <c r="BE488" i="4"/>
  <c r="BE502" i="4"/>
  <c r="BE144" i="4"/>
  <c r="BE181" i="4"/>
  <c r="BE187" i="4"/>
  <c r="BE199" i="4"/>
  <c r="BE207" i="4"/>
  <c r="BE246" i="4"/>
  <c r="BE296" i="4"/>
  <c r="BE314" i="4"/>
  <c r="BE361" i="4"/>
  <c r="BE388" i="4"/>
  <c r="BE479" i="4"/>
  <c r="BE408" i="4"/>
  <c r="BE417" i="4"/>
  <c r="BE491" i="4"/>
  <c r="BE498" i="4"/>
  <c r="BE506" i="4"/>
  <c r="BE512" i="4"/>
  <c r="BE514" i="4"/>
  <c r="BE516" i="4"/>
  <c r="BE964" i="3"/>
  <c r="BE1106" i="3"/>
  <c r="BE1473" i="3"/>
  <c r="BE1826" i="3"/>
  <c r="BE1919" i="3"/>
  <c r="BE1961" i="3"/>
  <c r="BE1970" i="3"/>
  <c r="BE2134" i="3"/>
  <c r="BE2201" i="3"/>
  <c r="BE2268" i="3"/>
  <c r="BE2349" i="3"/>
  <c r="BE2372" i="3"/>
  <c r="BE2396" i="3"/>
  <c r="BE2435" i="3"/>
  <c r="BE2633" i="3"/>
  <c r="BE2769" i="3"/>
  <c r="BE2828" i="3"/>
  <c r="BE2945" i="3"/>
  <c r="BE2987" i="3"/>
  <c r="BE3205" i="3"/>
  <c r="BE3310" i="3"/>
  <c r="BE3326" i="3"/>
  <c r="BE3327" i="3"/>
  <c r="BE3338" i="3"/>
  <c r="BE3339" i="3"/>
  <c r="BE3360" i="3"/>
  <c r="BE3367" i="3"/>
  <c r="BE3396" i="3"/>
  <c r="BE3437" i="3"/>
  <c r="BE3539" i="3"/>
  <c r="BE3583" i="3"/>
  <c r="BE3616" i="3"/>
  <c r="BE3693" i="3"/>
  <c r="BE646" i="3"/>
  <c r="BE798" i="3"/>
  <c r="BE935" i="3"/>
  <c r="BE949" i="3"/>
  <c r="BE1771" i="3"/>
  <c r="BE1777" i="3"/>
  <c r="BE1806" i="3"/>
  <c r="BE1914" i="3"/>
  <c r="BE1929" i="3"/>
  <c r="BE2320" i="3"/>
  <c r="BE2513" i="3"/>
  <c r="BE2756" i="3"/>
  <c r="BE2807" i="3"/>
  <c r="BE2832" i="3"/>
  <c r="BE2886" i="3"/>
  <c r="BE2935" i="3"/>
  <c r="BE3043" i="3"/>
  <c r="BE3063" i="3"/>
  <c r="BE3083" i="3"/>
  <c r="BE3157" i="3"/>
  <c r="BE3160" i="3"/>
  <c r="BE3175" i="3"/>
  <c r="BE3178" i="3"/>
  <c r="BE3227" i="3"/>
  <c r="BE3294" i="3"/>
  <c r="BE3330" i="3"/>
  <c r="BE3359" i="3"/>
  <c r="BE3365" i="3"/>
  <c r="BE3379" i="3"/>
  <c r="BE3603" i="3"/>
  <c r="BE3606" i="3"/>
  <c r="BE3690" i="3"/>
  <c r="BE3974" i="3"/>
  <c r="BE3987" i="3"/>
  <c r="F94" i="3"/>
  <c r="BE361" i="3"/>
  <c r="BE365" i="3"/>
  <c r="BE409" i="3"/>
  <c r="BE418" i="3"/>
  <c r="BE570" i="3"/>
  <c r="BE873" i="3"/>
  <c r="BE959" i="3"/>
  <c r="BE979" i="3"/>
  <c r="BE1068" i="3"/>
  <c r="BE1104" i="3"/>
  <c r="BE1364" i="3"/>
  <c r="BE1816" i="3"/>
  <c r="BE1819" i="3"/>
  <c r="BE1856" i="3"/>
  <c r="BE1923" i="3"/>
  <c r="BE1947" i="3"/>
  <c r="BE1995" i="3"/>
  <c r="BE2270" i="3"/>
  <c r="BE2564" i="3"/>
  <c r="BE2569" i="3"/>
  <c r="BE2609" i="3"/>
  <c r="BE3513" i="3"/>
  <c r="BE3577" i="3"/>
  <c r="BE3586" i="3"/>
  <c r="BE3609" i="3"/>
  <c r="BE3620" i="3"/>
  <c r="BE3682" i="3"/>
  <c r="BE3969" i="3"/>
  <c r="BE4108" i="3"/>
  <c r="J122" i="2"/>
  <c r="J99" i="2"/>
  <c r="J91" i="3"/>
  <c r="E141" i="3"/>
  <c r="BE274" i="3"/>
  <c r="BE280" i="3"/>
  <c r="BE573" i="3"/>
  <c r="BE828" i="3"/>
  <c r="BE835" i="3"/>
  <c r="BE839" i="3"/>
  <c r="BE843" i="3"/>
  <c r="BE851" i="3"/>
  <c r="BE857" i="3"/>
  <c r="BE865" i="3"/>
  <c r="BE1026" i="3"/>
  <c r="BE1084" i="3"/>
  <c r="BE1089" i="3"/>
  <c r="BE1402" i="3"/>
  <c r="BE1442" i="3"/>
  <c r="BE1447" i="3"/>
  <c r="BE1459" i="3"/>
  <c r="BE1831" i="3"/>
  <c r="BE1836" i="3"/>
  <c r="BE1859" i="3"/>
  <c r="BE1869" i="3"/>
  <c r="BE1932" i="3"/>
  <c r="BE2206" i="3"/>
  <c r="BE2232" i="3"/>
  <c r="BE2259" i="3"/>
  <c r="BE2467" i="3"/>
  <c r="BE2790" i="3"/>
  <c r="BE2881" i="3"/>
  <c r="BE2888" i="3"/>
  <c r="BE3058" i="3"/>
  <c r="BE3097" i="3"/>
  <c r="BE3130" i="3"/>
  <c r="BE3137" i="3"/>
  <c r="BE3202" i="3"/>
  <c r="BE3203" i="3"/>
  <c r="BE3204" i="3"/>
  <c r="BE3206" i="3"/>
  <c r="BE3207" i="3"/>
  <c r="BE3210" i="3"/>
  <c r="BE3214" i="3"/>
  <c r="BE3260" i="3"/>
  <c r="BE3272" i="3"/>
  <c r="BE3289" i="3"/>
  <c r="BE3325" i="3"/>
  <c r="BE3364" i="3"/>
  <c r="BE3382" i="3"/>
  <c r="BE3499" i="3"/>
  <c r="BE3581" i="3"/>
  <c r="BE3589" i="3"/>
  <c r="BE3677" i="3"/>
  <c r="BE3680" i="3"/>
  <c r="BE3697" i="3"/>
  <c r="BE3806" i="3"/>
  <c r="BE3834" i="3"/>
  <c r="BE4006" i="3"/>
  <c r="BE4021" i="3"/>
  <c r="BE4127" i="3"/>
  <c r="BE4205" i="3"/>
  <c r="BE214" i="3"/>
  <c r="BE337" i="3"/>
  <c r="BE519" i="3"/>
  <c r="BE883" i="3"/>
  <c r="BE899" i="3"/>
  <c r="BE1462" i="3"/>
  <c r="BE1687" i="3"/>
  <c r="BE1764" i="3"/>
  <c r="BE1774" i="3"/>
  <c r="BE1799" i="3"/>
  <c r="BE1938" i="3"/>
  <c r="BE1941" i="3"/>
  <c r="BE2181" i="3"/>
  <c r="BE2222" i="3"/>
  <c r="BE2262" i="3"/>
  <c r="BE2294" i="3"/>
  <c r="BE2324" i="3"/>
  <c r="BE2350" i="3"/>
  <c r="BE2416" i="3"/>
  <c r="BE2446" i="3"/>
  <c r="BE2491" i="3"/>
  <c r="BE2655" i="3"/>
  <c r="BE3035" i="3"/>
  <c r="BE3064" i="3"/>
  <c r="BE3075" i="3"/>
  <c r="BE3078" i="3"/>
  <c r="BE3133" i="3"/>
  <c r="BE3152" i="3"/>
  <c r="BE3170" i="3"/>
  <c r="BE3173" i="3"/>
  <c r="BE3180" i="3"/>
  <c r="BE3184" i="3"/>
  <c r="BE3200" i="3"/>
  <c r="BE3201" i="3"/>
  <c r="BE3263" i="3"/>
  <c r="BE3267" i="3"/>
  <c r="BE3286" i="3"/>
  <c r="BE3334" i="3"/>
  <c r="BE3342" i="3"/>
  <c r="BE3485" i="3"/>
  <c r="BE3502" i="3"/>
  <c r="BE3519" i="3"/>
  <c r="BE3528" i="3"/>
  <c r="BE3628" i="3"/>
  <c r="BE4115" i="3"/>
  <c r="BE4153" i="3"/>
  <c r="BE4189" i="3"/>
  <c r="BE4203" i="3"/>
  <c r="BE4206" i="3"/>
  <c r="J150" i="3"/>
  <c r="BE393" i="3"/>
  <c r="BE586" i="3"/>
  <c r="BE598" i="3"/>
  <c r="BE825" i="3"/>
  <c r="BE912" i="3"/>
  <c r="BE1452" i="3"/>
  <c r="BE1664" i="3"/>
  <c r="BE1809" i="3"/>
  <c r="BE1862" i="3"/>
  <c r="BE1953" i="3"/>
  <c r="BE2191" i="3"/>
  <c r="BE2304" i="3"/>
  <c r="BE2361" i="3"/>
  <c r="BE2418" i="3"/>
  <c r="BE2546" i="3"/>
  <c r="BE2601" i="3"/>
  <c r="BE2608" i="3"/>
  <c r="BE2649" i="3"/>
  <c r="BE2692" i="3"/>
  <c r="BE2750" i="3"/>
  <c r="BE2780" i="3"/>
  <c r="BE2845" i="3"/>
  <c r="BE2913" i="3"/>
  <c r="BE3084" i="3"/>
  <c r="BE3155" i="3"/>
  <c r="BE3185" i="3"/>
  <c r="BE3193" i="3"/>
  <c r="BE3197" i="3"/>
  <c r="BE3199" i="3"/>
  <c r="BE3257" i="3"/>
  <c r="BE3297" i="3"/>
  <c r="BE3305" i="3"/>
  <c r="BE3322" i="3"/>
  <c r="BE3344" i="3"/>
  <c r="BE3366" i="3"/>
  <c r="BE3371" i="3"/>
  <c r="BE3399" i="3"/>
  <c r="BE3532" i="3"/>
  <c r="BE3966" i="3"/>
  <c r="BE3981" i="3"/>
  <c r="BE2474" i="3"/>
  <c r="BE2529" i="3"/>
  <c r="BE2572" i="3"/>
  <c r="BE2583" i="3"/>
  <c r="BE2786" i="3"/>
  <c r="BE2867" i="3"/>
  <c r="BE2894" i="3"/>
  <c r="BE2899" i="3"/>
  <c r="BE2903" i="3"/>
  <c r="BE2920" i="3"/>
  <c r="BE3100" i="3"/>
  <c r="BE3222" i="3"/>
  <c r="BE3248" i="3"/>
  <c r="BE3282" i="3"/>
  <c r="BE3319" i="3"/>
  <c r="BE3489" i="3"/>
  <c r="BE3510" i="3"/>
  <c r="BE3612" i="3"/>
  <c r="BE412" i="3"/>
  <c r="BE603" i="3"/>
  <c r="BE658" i="3"/>
  <c r="BE665" i="3"/>
  <c r="BE1375" i="3"/>
  <c r="BE1650" i="3"/>
  <c r="BE2165" i="3"/>
  <c r="BE2265" i="3"/>
  <c r="BE2340" i="3"/>
  <c r="BE2345" i="3"/>
  <c r="BE2406" i="3"/>
  <c r="BE2521" i="3"/>
  <c r="BE2589" i="3"/>
  <c r="BE2812" i="3"/>
  <c r="BE2849" i="3"/>
  <c r="BE2885" i="3"/>
  <c r="BE3012" i="3"/>
  <c r="BE3020" i="3"/>
  <c r="BE3031" i="3"/>
  <c r="BE3123" i="3"/>
  <c r="BE3361" i="3"/>
  <c r="BE3385" i="3"/>
  <c r="BE3475" i="3"/>
  <c r="BE3522" i="3"/>
  <c r="BE3685" i="3"/>
  <c r="BE3759" i="3"/>
  <c r="BE3762" i="3"/>
  <c r="BE3803" i="3"/>
  <c r="BE3897" i="3"/>
  <c r="BE3901" i="3"/>
  <c r="BE3963" i="3"/>
  <c r="BE3977" i="3"/>
  <c r="BE202" i="3"/>
  <c r="BE256" i="3"/>
  <c r="BE471" i="3"/>
  <c r="BE747" i="3"/>
  <c r="BE918" i="3"/>
  <c r="BE942" i="3"/>
  <c r="BE956" i="3"/>
  <c r="BE1241" i="3"/>
  <c r="BE1476" i="3"/>
  <c r="BE1683" i="3"/>
  <c r="BE1750" i="3"/>
  <c r="BE1753" i="3"/>
  <c r="BE1802" i="3"/>
  <c r="BE2056" i="3"/>
  <c r="BE2170" i="3"/>
  <c r="BE2336" i="3"/>
  <c r="BE2344" i="3"/>
  <c r="BE2356" i="3"/>
  <c r="BE2411" i="3"/>
  <c r="BE2595" i="3"/>
  <c r="BE2607" i="3"/>
  <c r="BE2621" i="3"/>
  <c r="BE2642" i="3"/>
  <c r="BE2753" i="3"/>
  <c r="BE2759" i="3"/>
  <c r="BE2853" i="3"/>
  <c r="BE3074" i="3"/>
  <c r="BE3183" i="3"/>
  <c r="BE3252" i="3"/>
  <c r="BE3302" i="3"/>
  <c r="BE3331" i="3"/>
  <c r="BE3335" i="3"/>
  <c r="BE3343" i="3"/>
  <c r="BE3345" i="3"/>
  <c r="BE3346" i="3"/>
  <c r="BE3347" i="3"/>
  <c r="BE3348" i="3"/>
  <c r="BE3350" i="3"/>
  <c r="BE3351" i="3"/>
  <c r="BE3354" i="3"/>
  <c r="BE3388" i="3"/>
  <c r="BE3482" i="3"/>
  <c r="BE3496" i="3"/>
  <c r="BE3674" i="3"/>
  <c r="BE3809" i="3"/>
  <c r="BE4069" i="3"/>
  <c r="BE4093" i="3"/>
  <c r="BE4099" i="3"/>
  <c r="BE4105" i="3"/>
  <c r="BE4207" i="3"/>
  <c r="BE4208" i="3"/>
  <c r="BE277" i="3"/>
  <c r="BE443" i="3"/>
  <c r="BE925" i="3"/>
  <c r="BE1975" i="3"/>
  <c r="BE2256" i="3"/>
  <c r="BE2310" i="3"/>
  <c r="BE2316" i="3"/>
  <c r="BE2339" i="3"/>
  <c r="BE2401" i="3"/>
  <c r="BE2457" i="3"/>
  <c r="BE2518" i="3"/>
  <c r="BE2680" i="3"/>
  <c r="BE2684" i="3"/>
  <c r="BE2686" i="3"/>
  <c r="BE2724" i="3"/>
  <c r="BE2958" i="3"/>
  <c r="BE2994" i="3"/>
  <c r="BE3007" i="3"/>
  <c r="BE3053" i="3"/>
  <c r="BE3079" i="3"/>
  <c r="BE3080" i="3"/>
  <c r="BE3108" i="3"/>
  <c r="BE170" i="3"/>
  <c r="BE232" i="3"/>
  <c r="BE244" i="3"/>
  <c r="BE268" i="3"/>
  <c r="BE1042" i="3"/>
  <c r="BE1108" i="3"/>
  <c r="BE1109" i="3"/>
  <c r="BE1761" i="3"/>
  <c r="BE1883" i="3"/>
  <c r="BE1917" i="3"/>
  <c r="BE2053" i="3"/>
  <c r="BE2228" i="3"/>
  <c r="BE2335" i="3"/>
  <c r="BE2343" i="3"/>
  <c r="BE2524" i="3"/>
  <c r="BE2575" i="3"/>
  <c r="BE2577" i="3"/>
  <c r="BE2614" i="3"/>
  <c r="BE2773" i="3"/>
  <c r="BE2776" i="3"/>
  <c r="BE2864" i="3"/>
  <c r="BE2878" i="3"/>
  <c r="BE3028" i="3"/>
  <c r="BE3050" i="3"/>
  <c r="BE3111" i="3"/>
  <c r="BE3140" i="3"/>
  <c r="BE156" i="3"/>
  <c r="BE238" i="3"/>
  <c r="BE310" i="3"/>
  <c r="BE468" i="3"/>
  <c r="BE595" i="3"/>
  <c r="BE932" i="3"/>
  <c r="BE1105" i="3"/>
  <c r="BE1706" i="3"/>
  <c r="BE1839" i="3"/>
  <c r="BE1901" i="3"/>
  <c r="BE1956" i="3"/>
  <c r="BE2037" i="3"/>
  <c r="BE2175" i="3"/>
  <c r="BE2334" i="3"/>
  <c r="BE2644" i="3"/>
  <c r="BE2666" i="3"/>
  <c r="BE2720" i="3"/>
  <c r="BE2763" i="3"/>
  <c r="BE3019" i="3"/>
  <c r="BE3057" i="3"/>
  <c r="BE3076" i="3"/>
  <c r="BE177" i="3"/>
  <c r="BE295" i="3"/>
  <c r="BE349" i="3"/>
  <c r="BE567" i="3"/>
  <c r="BE815" i="3"/>
  <c r="BE1095" i="3"/>
  <c r="BE1653" i="3"/>
  <c r="BE1768" i="3"/>
  <c r="BE2015" i="3"/>
  <c r="BE2153" i="3"/>
  <c r="BE2197" i="3"/>
  <c r="BE2214" i="3"/>
  <c r="BE2300" i="3"/>
  <c r="BE2639" i="3"/>
  <c r="BE2663" i="3"/>
  <c r="BE2793" i="3"/>
  <c r="BE2801" i="3"/>
  <c r="BE163" i="3"/>
  <c r="BE208" i="3"/>
  <c r="BE292" i="3"/>
  <c r="BE301" i="3"/>
  <c r="BE377" i="3"/>
  <c r="BE579" i="3"/>
  <c r="BE652" i="3"/>
  <c r="BE893" i="3"/>
  <c r="BE1008" i="3"/>
  <c r="BE1367" i="3"/>
  <c r="BE1470" i="3"/>
  <c r="BE1658" i="3"/>
  <c r="BE1666" i="3"/>
  <c r="BE1964" i="3"/>
  <c r="BE2212" i="3"/>
  <c r="BE2220" i="3"/>
  <c r="BE2251" i="3"/>
  <c r="BE2281" i="3"/>
  <c r="BE2348" i="3"/>
  <c r="BE2470" i="3"/>
  <c r="BE2628" i="3"/>
  <c r="BE2651" i="3"/>
  <c r="BE2696" i="3"/>
  <c r="BE2927" i="3"/>
  <c r="BE2997" i="3"/>
  <c r="BE3077" i="3"/>
  <c r="BE3104" i="3"/>
  <c r="BE3126" i="3"/>
  <c r="BE156" i="2"/>
  <c r="BE158" i="2"/>
  <c r="E109" i="2"/>
  <c r="F118" i="2"/>
  <c r="BE123" i="2"/>
  <c r="BE127" i="2"/>
  <c r="BE129" i="2"/>
  <c r="BE131" i="2"/>
  <c r="BE133" i="2"/>
  <c r="BE137" i="2"/>
  <c r="BE151" i="2"/>
  <c r="BE153" i="2"/>
  <c r="BE161" i="2"/>
  <c r="BE141" i="2"/>
  <c r="BE143" i="2"/>
  <c r="AW96" i="1"/>
  <c r="BE135" i="2"/>
  <c r="BE139" i="2"/>
  <c r="BA96" i="1"/>
  <c r="BE145" i="2"/>
  <c r="BE147" i="2"/>
  <c r="BE149" i="2"/>
  <c r="BE159" i="2"/>
  <c r="BB96" i="1"/>
  <c r="J91" i="2"/>
  <c r="J94" i="2"/>
  <c r="BE125" i="2"/>
  <c r="BE155" i="2"/>
  <c r="BC96" i="1"/>
  <c r="BD96" i="1"/>
  <c r="F37" i="4"/>
  <c r="BB99" i="1"/>
  <c r="J36" i="8"/>
  <c r="AW103" i="1"/>
  <c r="F37" i="9"/>
  <c r="BB104" i="1" s="1"/>
  <c r="J36" i="10"/>
  <c r="AW105" i="1"/>
  <c r="F36" i="12"/>
  <c r="BA108" i="1"/>
  <c r="F36" i="15"/>
  <c r="BA112" i="1"/>
  <c r="F36" i="17"/>
  <c r="BA115" i="1" s="1"/>
  <c r="F39" i="22"/>
  <c r="BD121" i="1"/>
  <c r="F37" i="23"/>
  <c r="BB123" i="1"/>
  <c r="BB122" i="1"/>
  <c r="AX122" i="1"/>
  <c r="F36" i="6"/>
  <c r="BA101" i="1" s="1"/>
  <c r="F36" i="8"/>
  <c r="BA103" i="1"/>
  <c r="F37" i="8"/>
  <c r="BB103" i="1"/>
  <c r="F38" i="9"/>
  <c r="BC104" i="1"/>
  <c r="F37" i="10"/>
  <c r="BB105" i="1" s="1"/>
  <c r="F36" i="13"/>
  <c r="BA109" i="1"/>
  <c r="F36" i="14"/>
  <c r="BA111" i="1"/>
  <c r="F38" i="18"/>
  <c r="BC116" i="1"/>
  <c r="F38" i="19"/>
  <c r="BC118" i="1" s="1"/>
  <c r="F37" i="21"/>
  <c r="BB120" i="1"/>
  <c r="F37" i="3"/>
  <c r="BB98" i="1" s="1"/>
  <c r="J36" i="5"/>
  <c r="AW100" i="1"/>
  <c r="J36" i="6"/>
  <c r="AW101" i="1" s="1"/>
  <c r="F39" i="7"/>
  <c r="BD102" i="1"/>
  <c r="F39" i="12"/>
  <c r="BD108" i="1" s="1"/>
  <c r="J36" i="15"/>
  <c r="AW112" i="1"/>
  <c r="F39" i="16"/>
  <c r="BD114" i="1" s="1"/>
  <c r="F39" i="17"/>
  <c r="BD115" i="1"/>
  <c r="F39" i="21"/>
  <c r="BD120" i="1" s="1"/>
  <c r="F37" i="5"/>
  <c r="BB100" i="1" s="1"/>
  <c r="F39" i="8"/>
  <c r="BD103" i="1"/>
  <c r="J36" i="9"/>
  <c r="AW104" i="1" s="1"/>
  <c r="F36" i="11"/>
  <c r="BA107" i="1"/>
  <c r="J36" i="14"/>
  <c r="AW111" i="1"/>
  <c r="F36" i="19"/>
  <c r="BA118" i="1"/>
  <c r="J36" i="20"/>
  <c r="AW119" i="1"/>
  <c r="J36" i="21"/>
  <c r="AW120" i="1" s="1"/>
  <c r="F38" i="4"/>
  <c r="BC99" i="1"/>
  <c r="F38" i="7"/>
  <c r="BC102" i="1"/>
  <c r="F39" i="11"/>
  <c r="BD107" i="1"/>
  <c r="F38" i="13"/>
  <c r="BC109" i="1" s="1"/>
  <c r="F36" i="16"/>
  <c r="BA114" i="1"/>
  <c r="F37" i="17"/>
  <c r="BB115" i="1"/>
  <c r="F38" i="21"/>
  <c r="BC120" i="1"/>
  <c r="AU95" i="1"/>
  <c r="J36" i="4"/>
  <c r="AW99" i="1" s="1"/>
  <c r="J36" i="7"/>
  <c r="AW102" i="1"/>
  <c r="F38" i="11"/>
  <c r="BC107" i="1" s="1"/>
  <c r="F39" i="13"/>
  <c r="BD109" i="1"/>
  <c r="F37" i="15"/>
  <c r="BB112" i="1" s="1"/>
  <c r="F37" i="16"/>
  <c r="BB114" i="1"/>
  <c r="J36" i="17"/>
  <c r="AW115" i="1" s="1"/>
  <c r="J36" i="22"/>
  <c r="AW121" i="1" s="1"/>
  <c r="J36" i="23"/>
  <c r="AW123" i="1"/>
  <c r="F38" i="5"/>
  <c r="BC100" i="1"/>
  <c r="F37" i="6"/>
  <c r="BB101" i="1"/>
  <c r="F39" i="9"/>
  <c r="BD104" i="1" s="1"/>
  <c r="F39" i="10"/>
  <c r="BD105" i="1"/>
  <c r="J36" i="13"/>
  <c r="AW109" i="1"/>
  <c r="F38" i="14"/>
  <c r="BC111" i="1"/>
  <c r="F37" i="18"/>
  <c r="BB116" i="1" s="1"/>
  <c r="F37" i="19"/>
  <c r="BB118" i="1"/>
  <c r="F37" i="22"/>
  <c r="BB121" i="1"/>
  <c r="F39" i="23"/>
  <c r="BD123" i="1"/>
  <c r="BD122" i="1"/>
  <c r="F39" i="5"/>
  <c r="BD100" i="1"/>
  <c r="F38" i="6"/>
  <c r="BC101" i="1"/>
  <c r="F36" i="9"/>
  <c r="BA104" i="1"/>
  <c r="F38" i="10"/>
  <c r="BC105" i="1" s="1"/>
  <c r="F38" i="12"/>
  <c r="BC108" i="1"/>
  <c r="F39" i="14"/>
  <c r="BD111" i="1"/>
  <c r="J36" i="18"/>
  <c r="AW116" i="1"/>
  <c r="F39" i="19"/>
  <c r="BD118" i="1" s="1"/>
  <c r="F38" i="22"/>
  <c r="BC121" i="1"/>
  <c r="F38" i="23"/>
  <c r="BC123" i="1"/>
  <c r="BC122" i="1"/>
  <c r="AY122" i="1"/>
  <c r="BA95" i="1"/>
  <c r="AW95" i="1" s="1"/>
  <c r="F36" i="4"/>
  <c r="BA99" i="1" s="1"/>
  <c r="F36" i="7"/>
  <c r="BA102" i="1"/>
  <c r="F37" i="11"/>
  <c r="BB107" i="1"/>
  <c r="BB106" i="1" s="1"/>
  <c r="AX106" i="1" s="1"/>
  <c r="F37" i="13"/>
  <c r="BB109" i="1" s="1"/>
  <c r="F38" i="15"/>
  <c r="BC112" i="1"/>
  <c r="J36" i="16"/>
  <c r="AW114" i="1"/>
  <c r="F38" i="17"/>
  <c r="BC115" i="1" s="1"/>
  <c r="F36" i="21"/>
  <c r="BA120" i="1" s="1"/>
  <c r="F36" i="3"/>
  <c r="BA98" i="1" s="1"/>
  <c r="F39" i="4"/>
  <c r="BD99" i="1"/>
  <c r="F38" i="8"/>
  <c r="BC103" i="1" s="1"/>
  <c r="F36" i="10"/>
  <c r="BA105" i="1" s="1"/>
  <c r="J36" i="11"/>
  <c r="AW107" i="1"/>
  <c r="F37" i="14"/>
  <c r="BB111" i="1"/>
  <c r="F39" i="18"/>
  <c r="BD116" i="1" s="1"/>
  <c r="F37" i="20"/>
  <c r="BB119" i="1" s="1"/>
  <c r="F39" i="20"/>
  <c r="BD119" i="1"/>
  <c r="F36" i="23"/>
  <c r="BA123" i="1"/>
  <c r="BA122" i="1"/>
  <c r="AW122" i="1" s="1"/>
  <c r="F38" i="3"/>
  <c r="BC98" i="1" s="1"/>
  <c r="J36" i="3"/>
  <c r="AW98" i="1" s="1"/>
  <c r="AS94" i="1"/>
  <c r="F36" i="5"/>
  <c r="BA100" i="1"/>
  <c r="F39" i="6"/>
  <c r="BD101" i="1"/>
  <c r="F37" i="7"/>
  <c r="BB102" i="1"/>
  <c r="J36" i="12"/>
  <c r="AW108" i="1"/>
  <c r="F39" i="15"/>
  <c r="BD112" i="1"/>
  <c r="F38" i="16"/>
  <c r="BC114" i="1"/>
  <c r="F36" i="18"/>
  <c r="BA116" i="1"/>
  <c r="J36" i="19"/>
  <c r="AW118" i="1"/>
  <c r="F36" i="20"/>
  <c r="BA119" i="1"/>
  <c r="F38" i="20"/>
  <c r="BC119" i="1"/>
  <c r="F36" i="22"/>
  <c r="BA121" i="1"/>
  <c r="F39" i="3"/>
  <c r="BD98" i="1" s="1"/>
  <c r="BB95" i="1"/>
  <c r="AX95" i="1"/>
  <c r="BD95" i="1"/>
  <c r="BC95" i="1"/>
  <c r="AY95" i="1" s="1"/>
  <c r="BK248" i="9" l="1"/>
  <c r="J248" i="9" s="1"/>
  <c r="J116" i="9" s="1"/>
  <c r="J249" i="9"/>
  <c r="J117" i="9" s="1"/>
  <c r="J98" i="2"/>
  <c r="J32" i="2"/>
  <c r="J124" i="22"/>
  <c r="J99" i="22" s="1"/>
  <c r="BK123" i="22"/>
  <c r="J123" i="22" s="1"/>
  <c r="J98" i="8"/>
  <c r="J32" i="8"/>
  <c r="J217" i="11"/>
  <c r="J101" i="11" s="1"/>
  <c r="BK315" i="9"/>
  <c r="J315" i="9" s="1"/>
  <c r="J133" i="9" s="1"/>
  <c r="J125" i="20"/>
  <c r="J100" i="20" s="1"/>
  <c r="J264" i="17"/>
  <c r="J102" i="17" s="1"/>
  <c r="J376" i="4"/>
  <c r="J104" i="4" s="1"/>
  <c r="J1705" i="3"/>
  <c r="J106" i="3" s="1"/>
  <c r="P132" i="5"/>
  <c r="P131" i="5"/>
  <c r="AU100" i="1" s="1"/>
  <c r="BK132" i="5"/>
  <c r="J132" i="5" s="1"/>
  <c r="J99" i="5" s="1"/>
  <c r="R126" i="21"/>
  <c r="R125" i="21" s="1"/>
  <c r="P178" i="6"/>
  <c r="P131" i="6"/>
  <c r="AU101" i="1" s="1"/>
  <c r="BK132" i="6"/>
  <c r="J132" i="6" s="1"/>
  <c r="J99" i="6" s="1"/>
  <c r="T1400" i="3"/>
  <c r="R307" i="14"/>
  <c r="R159" i="9"/>
  <c r="R158" i="9"/>
  <c r="T130" i="17"/>
  <c r="T129" i="17"/>
  <c r="P124" i="23"/>
  <c r="AU123" i="1"/>
  <c r="T132" i="6"/>
  <c r="R1400" i="3"/>
  <c r="R154" i="3"/>
  <c r="R128" i="15"/>
  <c r="R127" i="15" s="1"/>
  <c r="T128" i="18"/>
  <c r="T127" i="18" s="1"/>
  <c r="BK127" i="16"/>
  <c r="J127" i="16"/>
  <c r="J99" i="16" s="1"/>
  <c r="T158" i="9"/>
  <c r="P130" i="7"/>
  <c r="AU102" i="1" s="1"/>
  <c r="BK130" i="7"/>
  <c r="J130" i="7" s="1"/>
  <c r="J32" i="7" s="1"/>
  <c r="AG102" i="1" s="1"/>
  <c r="AN102" i="1" s="1"/>
  <c r="P307" i="14"/>
  <c r="R2359" i="3"/>
  <c r="T127" i="16"/>
  <c r="T126" i="16"/>
  <c r="T132" i="5"/>
  <c r="T131" i="5" s="1"/>
  <c r="R126" i="8"/>
  <c r="R138" i="14"/>
  <c r="R137" i="14"/>
  <c r="R136" i="14"/>
  <c r="P124" i="22"/>
  <c r="P123" i="22"/>
  <c r="AU121" i="1"/>
  <c r="P128" i="18"/>
  <c r="P127" i="18"/>
  <c r="AU116" i="1" s="1"/>
  <c r="T124" i="23"/>
  <c r="P159" i="9"/>
  <c r="P158" i="9" s="1"/>
  <c r="AU104" i="1" s="1"/>
  <c r="P138" i="14"/>
  <c r="P137" i="14" s="1"/>
  <c r="P136" i="14" s="1"/>
  <c r="AU111" i="1" s="1"/>
  <c r="AU110" i="1" s="1"/>
  <c r="BK128" i="15"/>
  <c r="BK127" i="15"/>
  <c r="J127" i="15" s="1"/>
  <c r="J32" i="15" s="1"/>
  <c r="AG112" i="1" s="1"/>
  <c r="BK124" i="13"/>
  <c r="BK123" i="13"/>
  <c r="J123" i="13" s="1"/>
  <c r="J98" i="13" s="1"/>
  <c r="R125" i="12"/>
  <c r="R124" i="12"/>
  <c r="T154" i="3"/>
  <c r="BK483" i="4"/>
  <c r="J483" i="4"/>
  <c r="J108" i="4"/>
  <c r="R124" i="23"/>
  <c r="P1400" i="3"/>
  <c r="R124" i="20"/>
  <c r="R123" i="20"/>
  <c r="R130" i="7"/>
  <c r="P2230" i="3"/>
  <c r="P124" i="19"/>
  <c r="P123" i="19"/>
  <c r="AU118" i="1" s="1"/>
  <c r="T123" i="10"/>
  <c r="BK123" i="10"/>
  <c r="J123" i="10"/>
  <c r="J98" i="10"/>
  <c r="P134" i="4"/>
  <c r="P133" i="4"/>
  <c r="AU99" i="1"/>
  <c r="P2359" i="3"/>
  <c r="T126" i="21"/>
  <c r="T125" i="21" s="1"/>
  <c r="R124" i="22"/>
  <c r="R123" i="22"/>
  <c r="T178" i="6"/>
  <c r="T130" i="7"/>
  <c r="R123" i="10"/>
  <c r="T138" i="14"/>
  <c r="T137" i="14"/>
  <c r="T136" i="14" s="1"/>
  <c r="P127" i="16"/>
  <c r="P126" i="16"/>
  <c r="AU114" i="1" s="1"/>
  <c r="T2359" i="3"/>
  <c r="P154" i="3"/>
  <c r="P153" i="3" s="1"/>
  <c r="AU98" i="1" s="1"/>
  <c r="R132" i="5"/>
  <c r="R131" i="5"/>
  <c r="R130" i="17"/>
  <c r="R129" i="17" s="1"/>
  <c r="T128" i="15"/>
  <c r="T127" i="15"/>
  <c r="P126" i="21"/>
  <c r="P125" i="21"/>
  <c r="AU120" i="1" s="1"/>
  <c r="R178" i="6"/>
  <c r="R131" i="6"/>
  <c r="AG96" i="1"/>
  <c r="AG103" i="1"/>
  <c r="BK125" i="23"/>
  <c r="J125" i="23"/>
  <c r="J99" i="23" s="1"/>
  <c r="BK134" i="23"/>
  <c r="J134" i="23"/>
  <c r="J101" i="23" s="1"/>
  <c r="BK125" i="21"/>
  <c r="J125" i="21" s="1"/>
  <c r="J98" i="21" s="1"/>
  <c r="AG119" i="1"/>
  <c r="J124" i="20"/>
  <c r="J99" i="20"/>
  <c r="J98" i="20"/>
  <c r="BK123" i="19"/>
  <c r="J123" i="19"/>
  <c r="J32" i="19" s="1"/>
  <c r="AG118" i="1" s="1"/>
  <c r="BK127" i="18"/>
  <c r="J127" i="18"/>
  <c r="J98" i="18"/>
  <c r="BK129" i="17"/>
  <c r="J129" i="17"/>
  <c r="BK137" i="14"/>
  <c r="BK136" i="14" s="1"/>
  <c r="J136" i="14" s="1"/>
  <c r="J98" i="14" s="1"/>
  <c r="AG108" i="1"/>
  <c r="J98" i="12"/>
  <c r="J125" i="12"/>
  <c r="J99" i="12"/>
  <c r="BK123" i="11"/>
  <c r="J123" i="11" s="1"/>
  <c r="J32" i="11" s="1"/>
  <c r="AG107" i="1" s="1"/>
  <c r="BK159" i="9"/>
  <c r="J159" i="9" s="1"/>
  <c r="J99" i="9" s="1"/>
  <c r="BK133" i="4"/>
  <c r="J133" i="4"/>
  <c r="J32" i="4" s="1"/>
  <c r="AG99" i="1" s="1"/>
  <c r="BK154" i="3"/>
  <c r="J154" i="3"/>
  <c r="J99" i="3" s="1"/>
  <c r="F35" i="10"/>
  <c r="AZ105" i="1"/>
  <c r="BB97" i="1"/>
  <c r="AX97" i="1"/>
  <c r="F35" i="12"/>
  <c r="AZ108" i="1" s="1"/>
  <c r="BD106" i="1"/>
  <c r="BB110" i="1"/>
  <c r="AX110" i="1"/>
  <c r="F35" i="16"/>
  <c r="AZ114" i="1" s="1"/>
  <c r="F35" i="22"/>
  <c r="AZ121" i="1"/>
  <c r="J35" i="4"/>
  <c r="AV99" i="1" s="1"/>
  <c r="AT99" i="1" s="1"/>
  <c r="BC110" i="1"/>
  <c r="AY110" i="1"/>
  <c r="J35" i="17"/>
  <c r="AV115" i="1" s="1"/>
  <c r="AT115" i="1" s="1"/>
  <c r="F35" i="8"/>
  <c r="AZ103" i="1"/>
  <c r="BA97" i="1"/>
  <c r="AW97" i="1"/>
  <c r="BC97" i="1"/>
  <c r="AY97" i="1" s="1"/>
  <c r="J35" i="12"/>
  <c r="AV108" i="1" s="1"/>
  <c r="AT108" i="1" s="1"/>
  <c r="AN108" i="1" s="1"/>
  <c r="J35" i="14"/>
  <c r="AV111" i="1" s="1"/>
  <c r="AT111" i="1" s="1"/>
  <c r="AU122" i="1"/>
  <c r="F35" i="5"/>
  <c r="AZ100" i="1" s="1"/>
  <c r="J32" i="17"/>
  <c r="AG115" i="1"/>
  <c r="BC113" i="1"/>
  <c r="AY113" i="1" s="1"/>
  <c r="BD113" i="1"/>
  <c r="F35" i="19"/>
  <c r="AZ118" i="1"/>
  <c r="J35" i="23"/>
  <c r="AV123" i="1"/>
  <c r="AT123" i="1"/>
  <c r="F35" i="6"/>
  <c r="AZ101" i="1" s="1"/>
  <c r="BA113" i="1"/>
  <c r="AW113" i="1" s="1"/>
  <c r="BB113" i="1"/>
  <c r="AX113" i="1"/>
  <c r="J35" i="19"/>
  <c r="AV118" i="1" s="1"/>
  <c r="AT118" i="1" s="1"/>
  <c r="F35" i="2"/>
  <c r="AZ96" i="1" s="1"/>
  <c r="AZ95" i="1" s="1"/>
  <c r="AV95" i="1" s="1"/>
  <c r="AT95" i="1" s="1"/>
  <c r="F35" i="7"/>
  <c r="AZ102" i="1" s="1"/>
  <c r="J35" i="20"/>
  <c r="AV119" i="1" s="1"/>
  <c r="AT119" i="1" s="1"/>
  <c r="AN119" i="1" s="1"/>
  <c r="BD117" i="1"/>
  <c r="F35" i="23"/>
  <c r="AZ123" i="1"/>
  <c r="AZ122" i="1" s="1"/>
  <c r="AV122" i="1" s="1"/>
  <c r="AT122" i="1" s="1"/>
  <c r="J35" i="7"/>
  <c r="AV102" i="1"/>
  <c r="AT102" i="1" s="1"/>
  <c r="J35" i="21"/>
  <c r="AV120" i="1" s="1"/>
  <c r="AT120" i="1" s="1"/>
  <c r="J35" i="3"/>
  <c r="AV98" i="1" s="1"/>
  <c r="AT98" i="1" s="1"/>
  <c r="J35" i="9"/>
  <c r="AV104" i="1"/>
  <c r="AT104" i="1"/>
  <c r="F35" i="13"/>
  <c r="AZ109" i="1"/>
  <c r="BC106" i="1"/>
  <c r="AY106" i="1" s="1"/>
  <c r="BA110" i="1"/>
  <c r="AW110" i="1" s="1"/>
  <c r="F35" i="15"/>
  <c r="AZ112" i="1"/>
  <c r="F35" i="21"/>
  <c r="AZ120" i="1" s="1"/>
  <c r="AU106" i="1"/>
  <c r="J35" i="6"/>
  <c r="AV101" i="1" s="1"/>
  <c r="AT101" i="1" s="1"/>
  <c r="J35" i="18"/>
  <c r="AV116" i="1"/>
  <c r="AT116" i="1"/>
  <c r="BA117" i="1"/>
  <c r="AW117" i="1"/>
  <c r="AG95" i="1"/>
  <c r="J35" i="5"/>
  <c r="AV100" i="1"/>
  <c r="AT100" i="1" s="1"/>
  <c r="F35" i="18"/>
  <c r="AZ116" i="1"/>
  <c r="BB117" i="1"/>
  <c r="AX117" i="1"/>
  <c r="F35" i="9"/>
  <c r="AZ104" i="1"/>
  <c r="J35" i="13"/>
  <c r="AV109" i="1"/>
  <c r="AT109" i="1" s="1"/>
  <c r="BA106" i="1"/>
  <c r="AW106" i="1"/>
  <c r="BD110" i="1"/>
  <c r="J35" i="15"/>
  <c r="AV112" i="1" s="1"/>
  <c r="AT112" i="1" s="1"/>
  <c r="F35" i="20"/>
  <c r="AZ119" i="1"/>
  <c r="J35" i="22"/>
  <c r="AV121" i="1" s="1"/>
  <c r="AT121" i="1" s="1"/>
  <c r="F35" i="3"/>
  <c r="AZ98" i="1" s="1"/>
  <c r="J35" i="2"/>
  <c r="AV96" i="1"/>
  <c r="AT96" i="1"/>
  <c r="AN96" i="1"/>
  <c r="J35" i="8"/>
  <c r="AV103" i="1" s="1"/>
  <c r="AT103" i="1" s="1"/>
  <c r="AN103" i="1" s="1"/>
  <c r="BD97" i="1"/>
  <c r="F35" i="11"/>
  <c r="AZ107" i="1"/>
  <c r="F35" i="14"/>
  <c r="AZ111" i="1"/>
  <c r="J35" i="10"/>
  <c r="AV105" i="1"/>
  <c r="AT105" i="1"/>
  <c r="J35" i="11"/>
  <c r="AV107" i="1"/>
  <c r="AT107" i="1"/>
  <c r="F35" i="17"/>
  <c r="AZ115" i="1"/>
  <c r="F35" i="4"/>
  <c r="AZ99" i="1"/>
  <c r="J35" i="16"/>
  <c r="AV114" i="1" s="1"/>
  <c r="AT114" i="1" s="1"/>
  <c r="BC117" i="1"/>
  <c r="AY117" i="1"/>
  <c r="AN112" i="1" l="1"/>
  <c r="J98" i="22"/>
  <c r="J32" i="22"/>
  <c r="AG121" i="1" s="1"/>
  <c r="AN121" i="1" s="1"/>
  <c r="BK131" i="6"/>
  <c r="J131" i="6" s="1"/>
  <c r="J32" i="6" s="1"/>
  <c r="AG101" i="1" s="1"/>
  <c r="AN101" i="1" s="1"/>
  <c r="BK302" i="9"/>
  <c r="J302" i="9" s="1"/>
  <c r="J132" i="9" s="1"/>
  <c r="R153" i="3"/>
  <c r="T131" i="6"/>
  <c r="T153" i="3"/>
  <c r="J128" i="15"/>
  <c r="J99" i="15"/>
  <c r="J98" i="15"/>
  <c r="BK131" i="5"/>
  <c r="J131" i="5"/>
  <c r="J98" i="7"/>
  <c r="BK126" i="16"/>
  <c r="J126" i="16"/>
  <c r="J98" i="16" s="1"/>
  <c r="J124" i="13"/>
  <c r="J99" i="13"/>
  <c r="BK124" i="23"/>
  <c r="J124" i="23"/>
  <c r="J98" i="23" s="1"/>
  <c r="J41" i="22"/>
  <c r="AN118" i="1"/>
  <c r="J98" i="19"/>
  <c r="J41" i="20"/>
  <c r="J41" i="19"/>
  <c r="AN115" i="1"/>
  <c r="J98" i="17"/>
  <c r="J41" i="17"/>
  <c r="J41" i="15"/>
  <c r="J137" i="14"/>
  <c r="J99" i="14" s="1"/>
  <c r="AN107" i="1"/>
  <c r="J41" i="12"/>
  <c r="J98" i="11"/>
  <c r="J41" i="11"/>
  <c r="BK158" i="9"/>
  <c r="J158" i="9"/>
  <c r="J98" i="9"/>
  <c r="J41" i="8"/>
  <c r="J98" i="6"/>
  <c r="J41" i="7"/>
  <c r="J41" i="6"/>
  <c r="AN99" i="1"/>
  <c r="J98" i="4"/>
  <c r="J41" i="4"/>
  <c r="BK153" i="3"/>
  <c r="J153" i="3"/>
  <c r="J98" i="3"/>
  <c r="J41" i="2"/>
  <c r="AN95" i="1"/>
  <c r="AU113" i="1"/>
  <c r="J32" i="13"/>
  <c r="AG109" i="1"/>
  <c r="AG106" i="1" s="1"/>
  <c r="AN106" i="1" s="1"/>
  <c r="AZ113" i="1"/>
  <c r="AV113" i="1"/>
  <c r="AT113" i="1"/>
  <c r="AU117" i="1"/>
  <c r="J32" i="14"/>
  <c r="AG111" i="1"/>
  <c r="AG110" i="1"/>
  <c r="BA94" i="1"/>
  <c r="AW94" i="1"/>
  <c r="AK30" i="1"/>
  <c r="AU97" i="1"/>
  <c r="AU94" i="1" s="1"/>
  <c r="AZ106" i="1"/>
  <c r="AV106" i="1"/>
  <c r="AT106" i="1"/>
  <c r="BD94" i="1"/>
  <c r="W33" i="1" s="1"/>
  <c r="J32" i="5"/>
  <c r="AG100" i="1"/>
  <c r="J32" i="10"/>
  <c r="AG105" i="1"/>
  <c r="AZ110" i="1"/>
  <c r="AV110" i="1" s="1"/>
  <c r="AT110" i="1" s="1"/>
  <c r="BC94" i="1"/>
  <c r="AY94" i="1"/>
  <c r="J32" i="18"/>
  <c r="AG116" i="1" s="1"/>
  <c r="AN116" i="1" s="1"/>
  <c r="BB94" i="1"/>
  <c r="AX94" i="1" s="1"/>
  <c r="AZ117" i="1"/>
  <c r="AV117" i="1"/>
  <c r="AT117" i="1"/>
  <c r="J32" i="21"/>
  <c r="AG120" i="1" s="1"/>
  <c r="AG117" i="1" s="1"/>
  <c r="AZ97" i="1"/>
  <c r="AV97" i="1" s="1"/>
  <c r="AT97" i="1" s="1"/>
  <c r="J41" i="10" l="1"/>
  <c r="J41" i="5"/>
  <c r="J41" i="13"/>
  <c r="J98" i="5"/>
  <c r="AN117" i="1"/>
  <c r="J41" i="21"/>
  <c r="AN120" i="1"/>
  <c r="J41" i="18"/>
  <c r="J41" i="14"/>
  <c r="AN111" i="1"/>
  <c r="AN110" i="1"/>
  <c r="AN100" i="1"/>
  <c r="AN109" i="1"/>
  <c r="AN105" i="1"/>
  <c r="J32" i="23"/>
  <c r="AG123" i="1"/>
  <c r="AG122" i="1" s="1"/>
  <c r="J32" i="16"/>
  <c r="AG114" i="1"/>
  <c r="AN114" i="1"/>
  <c r="J32" i="3"/>
  <c r="AG98" i="1"/>
  <c r="J32" i="9"/>
  <c r="AG104" i="1"/>
  <c r="AN104" i="1" s="1"/>
  <c r="W32" i="1"/>
  <c r="W30" i="1"/>
  <c r="AZ94" i="1"/>
  <c r="W29" i="1"/>
  <c r="W31" i="1"/>
  <c r="J41" i="23" l="1"/>
  <c r="J41" i="16"/>
  <c r="J41" i="9"/>
  <c r="J41" i="3"/>
  <c r="AN98" i="1"/>
  <c r="AN123" i="1"/>
  <c r="AN122" i="1"/>
  <c r="AG113" i="1"/>
  <c r="AG97" i="1"/>
  <c r="AV94" i="1"/>
  <c r="AK29" i="1"/>
  <c r="AN113" i="1" l="1"/>
  <c r="AN97" i="1"/>
  <c r="AG94" i="1"/>
  <c r="AK26" i="1" s="1"/>
  <c r="AT94" i="1"/>
  <c r="AN94" i="1" l="1"/>
  <c r="AK35" i="1"/>
</calcChain>
</file>

<file path=xl/sharedStrings.xml><?xml version="1.0" encoding="utf-8"?>
<sst xmlns="http://schemas.openxmlformats.org/spreadsheetml/2006/main" count="75154" uniqueCount="9000">
  <si>
    <t>Export Komplet</t>
  </si>
  <si>
    <t/>
  </si>
  <si>
    <t>2.0</t>
  </si>
  <si>
    <t>ZAMOK</t>
  </si>
  <si>
    <t>False</t>
  </si>
  <si>
    <t>{4c2cfd34-5d4b-4eec-876c-a4baa7bebcb6}</t>
  </si>
  <si>
    <t>0,01</t>
  </si>
  <si>
    <t>21</t>
  </si>
  <si>
    <t>12</t>
  </si>
  <si>
    <t>REKAPITULACE STAVBY</t>
  </si>
  <si>
    <t>v ---  níže se nacházejí doplnkové a pomocné údaje k sestavám  --- v</t>
  </si>
  <si>
    <t>Návod na vyplnění</t>
  </si>
  <si>
    <t>0,001</t>
  </si>
  <si>
    <t>Kód:</t>
  </si>
  <si>
    <t>24-017</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</si>
  <si>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</si>
  <si>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</si>
  <si>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Výstavba výjezdové základny ZZS KV – Velké Meziříčí</t>
  </si>
  <si>
    <t>KSO:</t>
  </si>
  <si>
    <t>CC-CZ:</t>
  </si>
  <si>
    <t>Místo:</t>
  </si>
  <si>
    <t>Velké Meziříčí</t>
  </si>
  <si>
    <t>Datum:</t>
  </si>
  <si>
    <t>27. 3. 2025</t>
  </si>
  <si>
    <t>Zadavatel:</t>
  </si>
  <si>
    <t>IČ:</t>
  </si>
  <si>
    <t>70890749</t>
  </si>
  <si>
    <t>Kraj Vysočina</t>
  </si>
  <si>
    <t>DIČ:</t>
  </si>
  <si>
    <t>CZ70890749</t>
  </si>
  <si>
    <t>Uchazeč:</t>
  </si>
  <si>
    <t>Vyplň údaj</t>
  </si>
  <si>
    <t>Projektant:</t>
  </si>
  <si>
    <t>28094028</t>
  </si>
  <si>
    <t>PROJEKT CENTRUM NOVA s.r.o.</t>
  </si>
  <si>
    <t>CZ28094026</t>
  </si>
  <si>
    <t>True</t>
  </si>
  <si>
    <t>Zpracovatel:</t>
  </si>
  <si>
    <t xml:space="preserve"> </t>
  </si>
  <si>
    <t>Poznámka:</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</si>
  <si>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apod._x000D_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listy._x000D_
- Kde není výslovně uvedeno, bude pracovní postup a technologie provádění stanovena oprávněnou osobou zhotovitele _x000D_
- Pro sestavení SOUPISU PRACÍ v podrobnostech vymezených vyhl. č. 169/2016Sb. byla použita v převážné míře cenová soustava ÚRS._x000D_
- V případě nejasností u některé z položek uváděných v supisu prací, kontaktuje uchazeč zadavatele._x000D_
- Vlastní položky, komplety, soubory a položky s vyšší cenou než dle ceníku jsou stanoveny na základě zkušeností projektanta z období 3 let a odpovídají situaci na trhu.</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</si>
  <si>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</si>
  <si>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</si>
  <si>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</si>
  <si>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</si>
  <si>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</si>
  <si>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</si>
  <si>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</si>
  <si>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</si>
  <si>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</si>
  <si>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</si>
  <si>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</si>
  <si>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</si>
  <si>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</si>
  <si>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</si>
  <si>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</si>
  <si>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</si>
  <si>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</si>
  <si>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</si>
  <si>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</si>
  <si>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</si>
  <si>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</si>
  <si>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</si>
  <si>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</si>
  <si>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</si>
  <si>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</si>
  <si>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</si>
  <si>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</si>
  <si>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</si>
  <si>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</si>
  <si>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</si>
  <si>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</si>
  <si>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</si>
  <si>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</si>
  <si>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</si>
  <si>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</si>
  <si>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</si>
  <si>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</si>
  <si>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</si>
  <si>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</si>
  <si>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</si>
  <si>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</si>
  <si>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</si>
  <si>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</si>
  <si>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</si>
  <si>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VRN</t>
  </si>
  <si>
    <t>Vedlejší a ostatní rozpočtové náklady</t>
  </si>
  <si>
    <t>VON</t>
  </si>
  <si>
    <t>1</t>
  </si>
  <si>
    <t>{61b05fdd-4142-431d-b3bc-b160b7643f1b}</t>
  </si>
  <si>
    <t>2</t>
  </si>
  <si>
    <t>/</t>
  </si>
  <si>
    <t>Vedlejší a ostatní náklady</t>
  </si>
  <si>
    <t>Soupis</t>
  </si>
  <si>
    <t>{61f4af8e-47d5-4d70-a8bd-1d068473b94d}</t>
  </si>
  <si>
    <t>SO-01</t>
  </si>
  <si>
    <t>Výjezdové stanoviště ZZS Kraje Vysočina</t>
  </si>
  <si>
    <t>STA</t>
  </si>
  <si>
    <t>{06b1e52a-1d38-4376-8aee-f9e0a4d75afd}</t>
  </si>
  <si>
    <t>01-01</t>
  </si>
  <si>
    <t>Architektonicko - stavební řešení</t>
  </si>
  <si>
    <t>{b7db71ef-117a-4c38-afb1-86f85a45d668}</t>
  </si>
  <si>
    <t>8011911</t>
  </si>
  <si>
    <t>14-A</t>
  </si>
  <si>
    <t>Zařízení pro vytápění staveb</t>
  </si>
  <si>
    <t>{8ae6a4b9-2a30-406d-b0b5-a4a37582e118}</t>
  </si>
  <si>
    <t>14-B</t>
  </si>
  <si>
    <t>Zařízení vzduchotechniky</t>
  </si>
  <si>
    <t>{7ae1a550-15ab-4173-9ec7-0109cd5f33ac}</t>
  </si>
  <si>
    <t>14-C</t>
  </si>
  <si>
    <t>Zařízení zdravotně technických instalací</t>
  </si>
  <si>
    <t>{502e5068-f67e-4b92-a7f0-0dfe9947b2d1}</t>
  </si>
  <si>
    <t>14-D</t>
  </si>
  <si>
    <t>Zařízení silnoproude elektrotechniky, vč. bleskosvodu</t>
  </si>
  <si>
    <t>{254bff78-8e4d-433a-b8a7-e8bb7ef20342}</t>
  </si>
  <si>
    <t>14-E</t>
  </si>
  <si>
    <t>Zařízení slaboproudé elektrotechniky</t>
  </si>
  <si>
    <t>{487098fb-8b11-4879-b2fc-09908b8ce5e3}</t>
  </si>
  <si>
    <t>14-F</t>
  </si>
  <si>
    <t>Měření a regulace (MaR)</t>
  </si>
  <si>
    <t>{db926514-4f34-4689-b79b-7795675250de}</t>
  </si>
  <si>
    <t>14-G</t>
  </si>
  <si>
    <t>PV systém (FVE)</t>
  </si>
  <si>
    <t>{cb069d86-d3c7-44a8-bc47-0824dc9fde16}</t>
  </si>
  <si>
    <t>SO-03</t>
  </si>
  <si>
    <t>Sadové a čisté terénní úpravy</t>
  </si>
  <si>
    <t>{ec1bdc64-b2db-4225-b80e-8a3591eb4674}</t>
  </si>
  <si>
    <t>03-01</t>
  </si>
  <si>
    <t>Sadové úpravy</t>
  </si>
  <si>
    <t>{d33dc0fc-f4f7-4cf9-a3fb-dc6c6f06eaee}</t>
  </si>
  <si>
    <t>8232911</t>
  </si>
  <si>
    <t>03-02</t>
  </si>
  <si>
    <t>Výsadba stromů</t>
  </si>
  <si>
    <t>{c67f9780-c09d-4978-a210-45066bfdf59a}</t>
  </si>
  <si>
    <t>03-03</t>
  </si>
  <si>
    <t>Výsadba keřů</t>
  </si>
  <si>
    <t>{cb40767d-7f47-4151-81f5-10aba60db903}</t>
  </si>
  <si>
    <t>823 29 11</t>
  </si>
  <si>
    <t>IO-01</t>
  </si>
  <si>
    <t>Zpevněné plochy a oplocení</t>
  </si>
  <si>
    <t>ING</t>
  </si>
  <si>
    <t>{36b887bf-7baa-485c-9dd2-c3ddde27d592}</t>
  </si>
  <si>
    <t>IO-01-1</t>
  </si>
  <si>
    <t>Zpevněné plochy</t>
  </si>
  <si>
    <t>{263be417-b183-45f1-902b-a8e43d4d455d}</t>
  </si>
  <si>
    <t>822 59 71</t>
  </si>
  <si>
    <t>IO-01-2</t>
  </si>
  <si>
    <t>Oplocení</t>
  </si>
  <si>
    <t>{77ec92b2-50bb-4cd3-ba7d-4d552aa4cfcf}</t>
  </si>
  <si>
    <t>815 29 71</t>
  </si>
  <si>
    <t>IO-02</t>
  </si>
  <si>
    <t>Kanalizace a vodovod</t>
  </si>
  <si>
    <t>{44a0082a-2e72-4e55-a137-7ccb303d4952}</t>
  </si>
  <si>
    <t>IO-02a</t>
  </si>
  <si>
    <t>Areálová splašková kanalizace, jímka na vyvážení</t>
  </si>
  <si>
    <t>{e7c14306-bc71-4c72-a8e3-f57dd538c1d8}</t>
  </si>
  <si>
    <t>8272911</t>
  </si>
  <si>
    <t>IO-02b</t>
  </si>
  <si>
    <t>Areálová dešťová kanalizace, vsakovací objekt</t>
  </si>
  <si>
    <t>{6648c96a-ce96-432f-8412-786ca2464324}</t>
  </si>
  <si>
    <t>827 29 11</t>
  </si>
  <si>
    <t>IO-02c</t>
  </si>
  <si>
    <t>Vodovodní přípojka, areálový rozvod vody</t>
  </si>
  <si>
    <t>{08bd7f37-21bd-480f-834f-a5c43d4ae190}</t>
  </si>
  <si>
    <t>827 19 11</t>
  </si>
  <si>
    <t>IO-03</t>
  </si>
  <si>
    <t>Rozvod NN a SLP</t>
  </si>
  <si>
    <t>{528ece31-689b-4fc9-a947-5d37aede3519}</t>
  </si>
  <si>
    <t>IO-03a</t>
  </si>
  <si>
    <t>Přípojaka NN</t>
  </si>
  <si>
    <t>{cc2aea3a-8d73-462c-83d3-d963332fb4d2}</t>
  </si>
  <si>
    <t>828 73 11</t>
  </si>
  <si>
    <t>IO-03b</t>
  </si>
  <si>
    <t>Přípojka SLP - Rowanet</t>
  </si>
  <si>
    <t>{7c1636a6-4457-45b2-b1b6-82bf2282bd17}</t>
  </si>
  <si>
    <t>828 89 11</t>
  </si>
  <si>
    <t>IO-03c</t>
  </si>
  <si>
    <t>Areálové vedení NN a SLP</t>
  </si>
  <si>
    <t>{4c02361a-f46b-4906-9468-9935bdc4ba5e}</t>
  </si>
  <si>
    <t>IO-03d</t>
  </si>
  <si>
    <t>Úprava sítě veřejného osvětlení</t>
  </si>
  <si>
    <t>{266d5f45-cfd2-454f-bede-cab907adb67a}</t>
  </si>
  <si>
    <t>8287519</t>
  </si>
  <si>
    <t>IO-18</t>
  </si>
  <si>
    <t>Prodloužení SEK</t>
  </si>
  <si>
    <t>{f7609d4e-240a-4765-bacd-0ea1da803b51}</t>
  </si>
  <si>
    <t>IO 18</t>
  </si>
  <si>
    <t>{e007055d-cc90-4d93-8195-f0bf9f34d336}</t>
  </si>
  <si>
    <t>KRYCÍ LIST SOUPISU PRACÍ</t>
  </si>
  <si>
    <t>Objekt:</t>
  </si>
  <si>
    <t>VRN - Vedlejší a ostatní rozpočtové náklady</t>
  </si>
  <si>
    <t>Soupis:</t>
  </si>
  <si>
    <t>VRN - Vedlejší a ostatní náklady</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</si>
  <si>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Tento soupis prací řeší vedlejší a ostatní náklady dle vyhl. 169/2016Sb. §9 a 10 v tomto jediném společném soupisu pro všechny uváděné stavební a inženýrské objekty v zakázce. - Vzhledem k výše uvedenému nelze stanovit jednotné JKSO pro tento objekt, zakázka obsahuje tyto objekty dle JKSO : 801 1911, 823 2911, 822 5971, 815 2971, 827 2911, 827 1911, 828 7311, 828 8911, 828 7311, 828 7519, 828 8911</t>
  </si>
  <si>
    <t>REKAPITULACE ČLENĚNÍ SOUPISU PRACÍ</t>
  </si>
  <si>
    <t>Kód dílu - Popis</t>
  </si>
  <si>
    <t>Cena celkem [CZK]</t>
  </si>
  <si>
    <t>Náklady ze soupisu prací</t>
  </si>
  <si>
    <t>-1</t>
  </si>
  <si>
    <t>O02 - Vedlejší a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</si>
  <si>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</si>
  <si>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</si>
  <si>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</si>
  <si>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</si>
  <si>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</si>
  <si>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</si>
  <si>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</si>
  <si>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</si>
  <si>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</si>
  <si>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</si>
  <si>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</si>
  <si>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</si>
  <si>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</si>
  <si>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O02</t>
  </si>
  <si>
    <t>4</t>
  </si>
  <si>
    <t>ROZPOCET</t>
  </si>
  <si>
    <t>K</t>
  </si>
  <si>
    <t>0101</t>
  </si>
  <si>
    <t>Zařízení staveniště, BOZP</t>
  </si>
  <si>
    <t>kpl</t>
  </si>
  <si>
    <t>1394522077</t>
  </si>
  <si>
    <t>PP</t>
  </si>
  <si>
    <t>Veškeré náklady a činnosti související s vybudováním, provozem a likvidací staveniště, včetně zajištění připojení na elektrickou energii, vodu a odvodnění staveniště, provádění každodenního hrubého úklidu staveniště a průběžné likvidace vznikajících odpadů oprávněnou osobou. Čištění a úklid příjezdových a přístupových komunikací.
Standardní prvky BOZP (oplocení staveniště, mobilní oplocení, výstražné značení, přechody výkopů vč. oplocení, zábradlí, atd - vč. jejich dodávky, montáže, údržby a demontáže, resp. likvidace) a povinosti vyplývající z plánu BOZP vč. připomínek příslušných úřadů.</t>
  </si>
  <si>
    <t>0102</t>
  </si>
  <si>
    <t>Dočasné dopravní opatření</t>
  </si>
  <si>
    <t>-449053838</t>
  </si>
  <si>
    <t xml:space="preserve">Náklady na vyhotovení návrhu dočasného dopravního značení a zvláštního užívání komunikace, vč. projednání, odsouhlasení s dotčenými orgány a organizacemi a zajištění správních rozhodnutí, dodání dopravních značek a světelné signalizace, jejich rozmístění a přemísťování a jejich údržba v průběhu výstavby včetně následného odstranění, poplatky za správní řízení, splnění podmínek správních rozhodnutí a orgánu DOSS.   </t>
  </si>
  <si>
    <t>3</t>
  </si>
  <si>
    <t>0104</t>
  </si>
  <si>
    <t>Zábory veřejných prostranství, vč.komunikací</t>
  </si>
  <si>
    <t>-2073356022</t>
  </si>
  <si>
    <t>Náklady spojené se zábory veřejných prostranství, vč.komunikací (poplatky za zřízení záboru a nájemné za užívání veřejných ploch)</t>
  </si>
  <si>
    <t>0103</t>
  </si>
  <si>
    <t>Publicita akce a propagace zadavatele dle podmínek dotačního titulu</t>
  </si>
  <si>
    <t>533039845</t>
  </si>
  <si>
    <t>Náklady na zhotovení a osazení informačního panelu s údaji :
1) Logo Kraje Vysočina
2) Prohlášení: „STAVÍME PRO VÁS“
3) Název akce
4) Investor: „Kraj Vysočina, Žižkova 57/1882, 587 33 Jihlava“
5) Generální dodavatel
6) Projektant
7) Stavbyvedoucí
8) Technický dozor
10) Koordinátor BOZP
11) Termín realizace stavby
o rozměrech 5,1 x 2,40 m včetně nákladů na jeho údržbu po dobu trvání stavby.
Informační panel (grafický potisk na plachtu s oky) bude osazen na dočasnou ocelovou kci, kotvenou do země sloupky.
Dle standardu Kraje : https://www.kr-vysocina.cz/stavime-pro-vas-propagace-stavebnich-cinnosti-na-majetku-kraje-vysocina-prostrednictvim-informacniho-panelu/d-4026757/p1=36303</t>
  </si>
  <si>
    <t>5</t>
  </si>
  <si>
    <t>0105</t>
  </si>
  <si>
    <t>Náklady vyplývající z požadavků DOSS a správců inženýrských sítí.</t>
  </si>
  <si>
    <t>-1334955976</t>
  </si>
  <si>
    <t>Veškeré náklady vyplývající se zajištění plnění požadavků DOSS a správců inženýrských sítí (objednání vytýčení inženýrských sítí, komunikace se správci in. sítí a DOSS dle jejich vyjádření a rozhodnutí - viz. dokladová část, .....). 
O veškerých úkonech zhotovitele směrem k DOSS a správců inženýrských sítí, bude zhotovitelem informován TDI, TDS, investor a zástupce Nemocnice Pelhřimov.</t>
  </si>
  <si>
    <t>6</t>
  </si>
  <si>
    <t>0301</t>
  </si>
  <si>
    <t xml:space="preserve">Vytýčení stávajících inženýrských sítí </t>
  </si>
  <si>
    <t>1880854393</t>
  </si>
  <si>
    <t>Vytýčení stávajících inženýrských sítí i jejich správci, bude provedeno vč. stabiliztace bodů pro potřeby stavby</t>
  </si>
  <si>
    <t>7</t>
  </si>
  <si>
    <t>0302</t>
  </si>
  <si>
    <t xml:space="preserve">Geodetické vytýčení a činnost geodeta během výstavby  </t>
  </si>
  <si>
    <t>-672985676</t>
  </si>
  <si>
    <t xml:space="preserve">Vytýčení nově budovaných inženýrských sítí a stavebních objektů, kontrolní měření během výstavby.
Vytyčení fixního bodu + zajitění po dobu stavby </t>
  </si>
  <si>
    <t>8</t>
  </si>
  <si>
    <t>0304</t>
  </si>
  <si>
    <t>Geodetické zaměření řešených objektů po dokončení díla</t>
  </si>
  <si>
    <t>305024399</t>
  </si>
  <si>
    <t>Geodetické zaměření řešených objektů ve 3 tištěných vyhotoveních + 1x elektronicky CD)</t>
  </si>
  <si>
    <t>9</t>
  </si>
  <si>
    <t>0305</t>
  </si>
  <si>
    <t>Geometrický plán</t>
  </si>
  <si>
    <t>170500802</t>
  </si>
  <si>
    <t xml:space="preserve">Geometrický plán objektů podléhajících vkladu do katastru nemovitostí (budovy, inženýrské sítě, věcná břemena k částem pozemků) v 6ti tištěných vyhotoveních + 1x elektronicky CD </t>
  </si>
  <si>
    <t>10</t>
  </si>
  <si>
    <t>0401</t>
  </si>
  <si>
    <t>Projektová dokumentace skutečného provedení</t>
  </si>
  <si>
    <t>-1773495778</t>
  </si>
  <si>
    <t xml:space="preserve">Projektová dokumentace skutečného provedení 3x tištěně a 1x elektronicky na CD
Součástí dokumentace skutečného provedení je zpracování  výkresů dle Metodického pokynu pro úpravu digitálních grafických dat, který je součástí zadávací dokumentace v požadovaném formátu a kvalitě.
</t>
  </si>
  <si>
    <t>11</t>
  </si>
  <si>
    <t>0501</t>
  </si>
  <si>
    <t xml:space="preserve">Měření radonu </t>
  </si>
  <si>
    <t>-77820749</t>
  </si>
  <si>
    <t>Měření objemové aktivity radonu po dokončení stavby, před kolaudací.</t>
  </si>
  <si>
    <t>0502</t>
  </si>
  <si>
    <t xml:space="preserve">Měření intenzity umělého osvětlení </t>
  </si>
  <si>
    <t>1136395737</t>
  </si>
  <si>
    <t>Měření intenzity umělého osvětlení provedené oprávněnou certifikovanou osobou (před kolaudací).
Včetně terénního měření a výstupního kladného protokolu.</t>
  </si>
  <si>
    <t>13</t>
  </si>
  <si>
    <t>0505</t>
  </si>
  <si>
    <t>Kompletace dokladové části stavby k předání, převzetí a kolaudaci díla</t>
  </si>
  <si>
    <t>1047780156</t>
  </si>
  <si>
    <t>Doklady o vlastnostech materiálů, o provedených zkouškách a měření, o výchozích kontrolách provozuschopnosti,  o zaškolení obsluhy, revizní zprávy-bez závad, doklady o oprávnění k provádění prací, doklady o likvidaci odpadů, návody k obsluze, kopie záručních listů   - 3x tištěně a 1x  na CD nosiči</t>
  </si>
  <si>
    <t>14</t>
  </si>
  <si>
    <t>0601</t>
  </si>
  <si>
    <t xml:space="preserve">Zpracování a předložení harmonogramů </t>
  </si>
  <si>
    <t>1477048399</t>
  </si>
  <si>
    <t>Náklady na vyhotovení a předložení finančního a časového harmonogramu prací a plnění vč. průběžných aktualizací.</t>
  </si>
  <si>
    <t>15</t>
  </si>
  <si>
    <t>0608</t>
  </si>
  <si>
    <t>Zkoušky toxicity jednotlivých druhů odpadů vzniklých na stavbě - výluhem</t>
  </si>
  <si>
    <t>soubor</t>
  </si>
  <si>
    <t>2121852142</t>
  </si>
  <si>
    <t>Zkoušky akutní toxicity s naředěním vodním výluhem odpadu dle ktuální legislativy.</t>
  </si>
  <si>
    <t>16</t>
  </si>
  <si>
    <t>0609</t>
  </si>
  <si>
    <t>Dílenská dokumentace</t>
  </si>
  <si>
    <t>-1035843045</t>
  </si>
  <si>
    <t>Zpracování dílenské dokumentace :
 - železobetonové prefa. stropní kce
 - ocelová kce pro VZT
 - nosná kce FVE
 - záchytný systém
 - výlez na střechu
 - zábradlí
 - ocelový přístřešek na úrovni 2.NP</t>
  </si>
  <si>
    <t>17</t>
  </si>
  <si>
    <t>0611</t>
  </si>
  <si>
    <t>Úplný katalogový soupis provedených protipožárních konstrukcí, zařízení, ucpávek, atd..</t>
  </si>
  <si>
    <t>-2132996654</t>
  </si>
  <si>
    <t>18</t>
  </si>
  <si>
    <t>0720</t>
  </si>
  <si>
    <t>Blower door test (vzduchotěsnost objektu)</t>
  </si>
  <si>
    <t>-507050363</t>
  </si>
  <si>
    <t>Blower door test (vzduchotěsnost objektu) - provedení testu, příprava + konzultace, vyhledání netěsností, kladný protokol, termovizní měření
1x po dokončení hrubé stavby (ověření těsnosti kčích detailů, vyhledáíní netěsností)
1x po dokončení stavby vč. protokolu</t>
  </si>
  <si>
    <t>19</t>
  </si>
  <si>
    <t>0810</t>
  </si>
  <si>
    <t>Plán zdolávání požáru</t>
  </si>
  <si>
    <t>-1807602417</t>
  </si>
  <si>
    <t>20</t>
  </si>
  <si>
    <t>1102</t>
  </si>
  <si>
    <t xml:space="preserve">Posouzení hluku po provedení stavby (před kolaudací) </t>
  </si>
  <si>
    <t>97939514</t>
  </si>
  <si>
    <t>Posouzení hluku po provedení stavby (před kolaudací) oprávněnou certifikovanou osobou.
Včetně terénního měření a výstupního kladného protokolu.</t>
  </si>
  <si>
    <t>20101</t>
  </si>
  <si>
    <t xml:space="preserve">Zátopové zkoušky střech </t>
  </si>
  <si>
    <t>-1333586130</t>
  </si>
  <si>
    <t>SO-01 - Výjezdové stanoviště ZZS Kraje Vysočina</t>
  </si>
  <si>
    <t>01-01 - Architektonicko - stavební řešení</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</si>
  <si>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1.1.01 TECHNICKÁ ZPRÁVA PŘÍLOHA Č.1 SKLADBY KONSTRUKCÍ 1.1.02 PŮDORYS 1.NP 1.1.03 PŮDORYS 2.NP 1.1.04 PŮDORYS STŘECHY 1.1.05 ŘEZY 1.1.06 POHLEDY 1.1.07 VIZUALIZACE 1.1.08 TABULKY PSV 1.1.09 PŮDORYS 1.NP-RASTR PODHLEDU 1.1.10 PŮDORYS 2.NP-RASTR PODHLEDU 1.1.11 PŮDORYS 1.NP-SCHÉMA ROZMÍSTĚNÍ NÁBYTKU 1.1.12 PŮDORYS 2.NP-SCHÉMA ROZMÍSTĚNÍ NÁBYTKU 1.1.13 SCHÉMATICKÉ DETAILY 1.1.14 ODVODŇOVACÍ ŽLAB 1.2.00 TECHNICKÁ ZPRÁVA – KONSTRUKCE 1.2.01 VÝKRES TVARU ZÁKLADŮ 1.2.02 VÝKRES VÝZTUŽE ZÁKLADŮ 1.2.03 VÝKRES TVARU A VÝZTUŽE STROPNÍ DESKY NAD 1.NP 1.2.04 VÝKRES TVARU A VÝZTUŽE STROPNÍ DESKY NAD 2.NP 1.2.05 VÝKRES TVARU SCHODIŠTĚ 1.2.06 VÝKRES KONSTRUKCE PRO VZT</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</si>
  <si>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</si>
  <si>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</si>
  <si>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</si>
  <si>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</si>
  <si>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</si>
  <si>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</si>
  <si>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61 - Úprava povrchů vnitřních</t>
  </si>
  <si>
    <t xml:space="preserve">      62 - Úprava povrchů vnějších</t>
  </si>
  <si>
    <t xml:space="preserve">      63 - Podlahy a podlahové konstrukce</t>
  </si>
  <si>
    <t xml:space="preserve">      64 - Osazování výplní otvorů</t>
  </si>
  <si>
    <t xml:space="preserve">    8 - Vedení trubní dálková a přípojná</t>
  </si>
  <si>
    <t xml:space="preserve">    9 - Ostatní konstrukce a práce, bourání</t>
  </si>
  <si>
    <t xml:space="preserve">      94 - Lešení a stavební výtahy</t>
  </si>
  <si>
    <t xml:space="preserve">      95 - Dokončovací konstrukce a práce pozemních staveb</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</si>
  <si>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</si>
  <si>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</si>
  <si>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</si>
  <si>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</si>
  <si>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</si>
  <si>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</si>
  <si>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 - vnitřní kanalizace</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</si>
  <si>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</si>
  <si>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</si>
  <si>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</si>
  <si>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</si>
  <si>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</si>
  <si>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</si>
  <si>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</si>
  <si>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</si>
  <si>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</si>
  <si>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783 - Dokončovací práce - nátěry</t>
  </si>
  <si>
    <t xml:space="preserve">    784 - Dokončovací práce - malby a tapety</t>
  </si>
  <si>
    <t xml:space="preserve">    786 - Dokončovací práce - čalounické úpravy</t>
  </si>
  <si>
    <t>HSV</t>
  </si>
  <si>
    <t>Práce a dodávky HSV</t>
  </si>
  <si>
    <t>Zemní práce</t>
  </si>
  <si>
    <t>131251105</t>
  </si>
  <si>
    <t>Hloubení jam nezapažených v hornině třídy těžitelnosti I skupiny 3 objemu do 1000 m3 strojně</t>
  </si>
  <si>
    <t>m3</t>
  </si>
  <si>
    <t>CS ÚRS 2025 01</t>
  </si>
  <si>
    <t>530643955</t>
  </si>
  <si>
    <t>Hloubení nezapažených jam a zářezů strojně s urovnáním dna do předepsaného profilu a spádu v hornině třídy těžitelnosti I skupiny 3 přes 500 do 1 000 m3</t>
  </si>
  <si>
    <t>Online PSC</t>
  </si>
  <si>
    <t>https://podminky.urs.cz/item/CS_URS_2025_01/131251105</t>
  </si>
  <si>
    <t>VV</t>
  </si>
  <si>
    <t>HTU - měřeno CAD</t>
  </si>
  <si>
    <t>60%</t>
  </si>
  <si>
    <t>670*0,60</t>
  </si>
  <si>
    <t>Součet</t>
  </si>
  <si>
    <t>131351105</t>
  </si>
  <si>
    <t>Hloubení jam nezapažených v hornině třídy těžitelnosti II skupiny 4 objem do 1000 m3 strojně</t>
  </si>
  <si>
    <t>213162864</t>
  </si>
  <si>
    <t>Hloubení nezapažených jam a zářezů strojně s urovnáním dna do předepsaného profilu a spádu v hornině třídy těžitelnosti II skupiny 4 přes 500 do 1 000 m3</t>
  </si>
  <si>
    <t>https://podminky.urs.cz/item/CS_URS_2025_01/131351105</t>
  </si>
  <si>
    <t>30%</t>
  </si>
  <si>
    <t>670*0,30</t>
  </si>
  <si>
    <t>131451105</t>
  </si>
  <si>
    <t>Hloubení jam nezapažených v hornině třídy těžitelnosti II skupiny 5 objem do 1000 m3 strojně</t>
  </si>
  <si>
    <t>1318004147</t>
  </si>
  <si>
    <t>Hloubení nezapažených jam a zářezů strojně s urovnáním dna do předepsaného profilu a spádu v hornině třídy těžitelnosti II skupiny 5 přes 500 do 1 000 m3</t>
  </si>
  <si>
    <t>https://podminky.urs.cz/item/CS_URS_2025_01/131451105</t>
  </si>
  <si>
    <t>10%</t>
  </si>
  <si>
    <t>670*0,10</t>
  </si>
  <si>
    <t>132251104</t>
  </si>
  <si>
    <t>Hloubení rýh nezapažených š do 800 mm v hornině třídy těžitelnosti I skupiny 3 objem přes 100 m3 strojně</t>
  </si>
  <si>
    <t>-292708739</t>
  </si>
  <si>
    <t>Hloubení nezapažených rýh šířky do 800 mm strojně s urovnáním dna do předepsaného profilu a spádu v hornině třídy těžitelnosti I skupiny 3 přes 100 m3</t>
  </si>
  <si>
    <t>https://podminky.urs.cz/item/CS_URS_2025_01/132251104</t>
  </si>
  <si>
    <t>D.1.2.01 - Výkres tvaru základů</t>
  </si>
  <si>
    <t>pravá část</t>
  </si>
  <si>
    <t>13,7*(0,6+0,6*2)*(0,5+0,1)*2</t>
  </si>
  <si>
    <t>16,95*(0,8+0,6*2)*(0,5+0,1)*2</t>
  </si>
  <si>
    <t>(3,2+3,2+3,25)*(0,6+0,6*2)*(0,5+0,1)</t>
  </si>
  <si>
    <t>0,5*0,6*0,5</t>
  </si>
  <si>
    <t>0,5*0,8*0,5*4</t>
  </si>
  <si>
    <t>střední část</t>
  </si>
  <si>
    <t>(3,04+0,5+5,15+1,25)*(0,8+0,6*2)*(0,5+0,1)</t>
  </si>
  <si>
    <t>(2,49+0,5+2,24)*(0,6+0,6*2)*(0,5+0,1)</t>
  </si>
  <si>
    <t>(1,4+0,5+2,24+2,5)*(0,6+0,6*2)*(0,5+0,1)</t>
  </si>
  <si>
    <t>0,5*0,8*0,5*1</t>
  </si>
  <si>
    <t>0,5*0,6*0,5*2</t>
  </si>
  <si>
    <t>levá část</t>
  </si>
  <si>
    <t>(3,2+3,2+3,25+3,45)*(0,6+0,6*2)*(0,5+0,1)</t>
  </si>
  <si>
    <t>Mezisoučet</t>
  </si>
  <si>
    <t>-192,111*0,40</t>
  </si>
  <si>
    <t>132351104</t>
  </si>
  <si>
    <t>Hloubení rýh nezapažených š do 800 mm v hornině třídy těžitelnosti II skupiny 4 objem přes 100 m3 strojně</t>
  </si>
  <si>
    <t>-1845183775</t>
  </si>
  <si>
    <t>Hloubení nezapažených rýh šířky do 800 mm strojně s urovnáním dna do předepsaného profilu a spádu v hornině třídy těžitelnosti II skupiny 4 přes 100 m3</t>
  </si>
  <si>
    <t>https://podminky.urs.cz/item/CS_URS_2025_01/132351104</t>
  </si>
  <si>
    <t>192,111*0,30</t>
  </si>
  <si>
    <t>132451104</t>
  </si>
  <si>
    <t>Hloubení rýh nezapažených š do 800 mm v hornině třídy těžitelnosti II skupiny 5 objem přes 100 m3 strojně</t>
  </si>
  <si>
    <t>266340652</t>
  </si>
  <si>
    <t>Hloubení nezapažených rýh šířky do 800 mm strojně s urovnáním dna do předepsaného profilu a spádu v hornině třídy těžitelnosti II skupiny 5 přes 100 m3</t>
  </si>
  <si>
    <t>https://podminky.urs.cz/item/CS_URS_2025_01/132451104</t>
  </si>
  <si>
    <t>192,111*0,10</t>
  </si>
  <si>
    <t>132251254</t>
  </si>
  <si>
    <t>Hloubení rýh nezapažených š do 2000 mm v hornině třídy těžitelnosti I skupiny 3 objem do 500 m3 strojně</t>
  </si>
  <si>
    <t>196792865</t>
  </si>
  <si>
    <t>Hloubení nezapažených rýh šířky přes 800 do 2 000 mm strojně s urovnáním dna do předepsaného profilu a spádu v hornině třídy těžitelnosti I skupiny 3 přes 100 do 500 m3</t>
  </si>
  <si>
    <t>https://podminky.urs.cz/item/CS_URS_2025_01/132251254</t>
  </si>
  <si>
    <t>16,95*(1+0,6*2)*(0,5+0,1)</t>
  </si>
  <si>
    <t>16,95*(1,2+0,6*2)*(0,5+0,1)</t>
  </si>
  <si>
    <t>0,5*1*0,5*1</t>
  </si>
  <si>
    <t>0,5*1,2*0,5*2</t>
  </si>
  <si>
    <t>0,5*1*0,5*2</t>
  </si>
  <si>
    <t>-95,514*0,40</t>
  </si>
  <si>
    <t>132351254</t>
  </si>
  <si>
    <t>Hloubení rýh nezapažených š do 2000 mm v hornině třídy těžitelnosti II skupiny 4 objem do 500 m3 strojně</t>
  </si>
  <si>
    <t>-1316413687</t>
  </si>
  <si>
    <t>Hloubení nezapažených rýh šířky přes 800 do 2 000 mm strojně s urovnáním dna do předepsaného profilu a spádu v hornině třídy těžitelnosti II skupiny 4 přes 100 do 500 m3</t>
  </si>
  <si>
    <t>https://podminky.urs.cz/item/CS_URS_2025_01/132351254</t>
  </si>
  <si>
    <t>95,514*0,30</t>
  </si>
  <si>
    <t>132451254</t>
  </si>
  <si>
    <t>Hloubení rýh nezapažených š do 2000 mm v hornině třídy těžitelnosti II skupiny 5 objem do 500 m3 strojně</t>
  </si>
  <si>
    <t>1783094446</t>
  </si>
  <si>
    <t>Hloubení nezapažených rýh šířky přes 800 do 2 000 mm strojně s urovnáním dna do předepsaného profilu a spádu v hornině třídy těžitelnosti II skupiny 5 přes 100 do 500 m3</t>
  </si>
  <si>
    <t>https://podminky.urs.cz/item/CS_URS_2025_01/132451254</t>
  </si>
  <si>
    <t>95,514*0,10</t>
  </si>
  <si>
    <t>162351103</t>
  </si>
  <si>
    <t>Vodorovné přemístění přes 50 do 500 m výkopku/sypaniny z horniny třídy těžitelnosti I skupiny 1 až 3</t>
  </si>
  <si>
    <t>-1784714401</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</si>
  <si>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</si>
  <si>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https://podminky.urs.cz/item/CS_URS_2025_01/162351103</t>
  </si>
  <si>
    <t>odvoz zeminy na meziskládku</t>
  </si>
  <si>
    <t>402</t>
  </si>
  <si>
    <t>115,267</t>
  </si>
  <si>
    <t>57,308</t>
  </si>
  <si>
    <t>dovoz zeminy z meziskládky</t>
  </si>
  <si>
    <t>574,575</t>
  </si>
  <si>
    <t>162351123</t>
  </si>
  <si>
    <t>Vodorovné přemístění přes 50 do 500 m výkopku/sypaniny z hornin třídy těžitelnosti II skupiny 4 a 5</t>
  </si>
  <si>
    <t>1310733720</t>
  </si>
  <si>
    <t>Vodorovné přemístění výkopku nebo sypaniny po suchu na obvyklém dopravním prostředku, bez naložení výkopku, avšak se složením bez rozhrnutí z horniny třídy těžitelnosti II skupiny 4 a 5 na vzdálenost přes 50 do 500 m</t>
  </si>
  <si>
    <t>https://podminky.urs.cz/item/CS_URS_2025_01/162351123</t>
  </si>
  <si>
    <t>201+67</t>
  </si>
  <si>
    <t>57,633+19,211</t>
  </si>
  <si>
    <t>28,654+9,551</t>
  </si>
  <si>
    <t>383,049</t>
  </si>
  <si>
    <t>171251201</t>
  </si>
  <si>
    <t>Uložení sypaniny na skládky nebo meziskládky</t>
  </si>
  <si>
    <t>185684700</t>
  </si>
  <si>
    <t>Uložení sypaniny na skládky nebo meziskládky bez hutnění s upravením uložené sypaniny do předepsaného tvaru</t>
  </si>
  <si>
    <t>https://podminky.urs.cz/item/CS_URS_2025_01/171251201</t>
  </si>
  <si>
    <t>167151111</t>
  </si>
  <si>
    <t>Nakládání výkopku z hornin třídy těžitelnosti I skupiny 1 až 3 přes 100 m3</t>
  </si>
  <si>
    <t>-1902498080</t>
  </si>
  <si>
    <t>Nakládání, skládání a překládání neulehlého výkopku nebo sypaniny strojně nakládání, množství přes 100 m3, z hornin třídy těžitelnosti I, skupiny 1 až 3</t>
  </si>
  <si>
    <t>https://podminky.urs.cz/item/CS_URS_2025_01/167151111</t>
  </si>
  <si>
    <t>167151112</t>
  </si>
  <si>
    <t>Nakládání výkopku z hornin třídy těžitelnosti II skupiny 4 a 5 přes 100 m3</t>
  </si>
  <si>
    <t>1433196365</t>
  </si>
  <si>
    <t>Nakládání, skládání a překládání neulehlého výkopku nebo sypaniny strojně nakládání, množství přes 100 m3, z hornin třídy těžitelnosti II, skupiny 4 a 5</t>
  </si>
  <si>
    <t>https://podminky.urs.cz/item/CS_URS_2025_01/167151112</t>
  </si>
  <si>
    <t>162751137</t>
  </si>
  <si>
    <t>Vodorovné přemístění přes 9 000 do 10000 m výkopku/sypaniny z horniny třídy těžitelnosti II skupiny 4 a 5</t>
  </si>
  <si>
    <t>-918400078</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</si>
  <si>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</si>
  <si>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https://podminky.urs.cz/item/CS_URS_2025_01/162751137</t>
  </si>
  <si>
    <t>scházející zeminy pro násypy a odsypy</t>
  </si>
  <si>
    <t>870</t>
  </si>
  <si>
    <t>140,976</t>
  </si>
  <si>
    <t>zemina ze stavby</t>
  </si>
  <si>
    <t>-574,575</t>
  </si>
  <si>
    <t>-383,049</t>
  </si>
  <si>
    <t>167151102</t>
  </si>
  <si>
    <t>Nakládání výkopku z hornin třídy těžitelnosti II skupiny 4 a 5 do 100 m3</t>
  </si>
  <si>
    <t>-125318882</t>
  </si>
  <si>
    <t>Nakládání, skládání a překládání neulehlého výkopku nebo sypaniny strojně nakládání, množství do 100 m3, z horniny třídy těžitelnosti II, skupiny 4 a 5</t>
  </si>
  <si>
    <t>https://podminky.urs.cz/item/CS_URS_2025_01/167151102</t>
  </si>
  <si>
    <t>171151103</t>
  </si>
  <si>
    <t>Uložení sypaniny z hornin soudržných do násypů zhutněných strojně  jakékoliv třídy těžitelnosti</t>
  </si>
  <si>
    <t>1603330274</t>
  </si>
  <si>
    <t>Uložení sypanin do násypů strojně s rozprostřením sypaniny ve vrstvách a s hrubým urovnáním zhutněných z hornin soudržných jakékoliv třídy těžitelnosti</t>
  </si>
  <si>
    <t>https://podminky.urs.cz/item/CS_URS_2025_01/171151103</t>
  </si>
  <si>
    <t>měřeno CAD</t>
  </si>
  <si>
    <t>162751135</t>
  </si>
  <si>
    <t>Vodorovné přemístění přes 7 000 do 8000 m výkopku/sypaniny z horniny třídy těžitelnosti II skupiny 4 a 5</t>
  </si>
  <si>
    <t>593471439</t>
  </si>
  <si>
    <t>Vodorovné přemístění výkopku nebo sypaniny po suchu na obvyklém dopravním prostředku, bez naložení výkopku, avšak se složením bez rozhrnutí z horniny třídy těžitelnosti II skupiny 4 a 5 na vzdálenost přes 7 000 do 8 000 m</t>
  </si>
  <si>
    <t>https://podminky.urs.cz/item/CS_URS_2025_01/162751135</t>
  </si>
  <si>
    <t>28,654</t>
  </si>
  <si>
    <t>9,551</t>
  </si>
  <si>
    <t>-zásypy</t>
  </si>
  <si>
    <t>174151101</t>
  </si>
  <si>
    <t>Zásyp jam, šachet rýh nebo kolem objektů sypaninou se zhutněním  z jakékoliv horniny</t>
  </si>
  <si>
    <t>1412400991</t>
  </si>
  <si>
    <t>Zásyp sypaninou z jakékoliv horniny strojně s uložením výkopku ve vrstvách se zhutněním jam, šachet, rýh nebo kolem objektů v těchto vykopávkách</t>
  </si>
  <si>
    <t>https://podminky.urs.cz/item/CS_URS_2025_01/174151101</t>
  </si>
  <si>
    <t>obsypání základových pasů</t>
  </si>
  <si>
    <t>pasy š.do 800mm</t>
  </si>
  <si>
    <t>13,7*(0,6*2)*0,5*2</t>
  </si>
  <si>
    <t>16,95*(0,6*2)*0,5*2</t>
  </si>
  <si>
    <t>(3,2+3,2+3,25)*(0,6*2)*0,5</t>
  </si>
  <si>
    <t>(3,04+0,5+5,15+1,25)*(0,6*2)*0,5</t>
  </si>
  <si>
    <t>(2,49+0,5+2,24)*(0,6*2)*0,5</t>
  </si>
  <si>
    <t>(1,4+0,5+2,24+2,5)*(0,6*2)*0,5</t>
  </si>
  <si>
    <t>(3,2+3,2+3,25+3,45)*(0,6*2)*0,5</t>
  </si>
  <si>
    <t>pasy š.do 2000mm</t>
  </si>
  <si>
    <t>16,95*(0,6*2)*0,5</t>
  </si>
  <si>
    <t>181951114</t>
  </si>
  <si>
    <t>Úprava pláně v hornině třídy těžitelnosti II skupiny 4 a 5 se zhutněním strojně</t>
  </si>
  <si>
    <t>m2</t>
  </si>
  <si>
    <t>-2061824719</t>
  </si>
  <si>
    <t>Úprava pláně vyrovnáním výškových rozdílů strojně v hornině třídy těžitelnosti II, skupiny 4 a 5 se zhutněním</t>
  </si>
  <si>
    <t>https://podminky.urs.cz/item/CS_URS_2025_01/181951114</t>
  </si>
  <si>
    <t>(0,45+16,95+0,45)*(13,7-0,35-0,25)</t>
  </si>
  <si>
    <t>12,29*(9,39+3,2)/2</t>
  </si>
  <si>
    <t>Zakládání</t>
  </si>
  <si>
    <t>213141111</t>
  </si>
  <si>
    <t>Zřízení vrstvy z geotextilie v rovině nebo ve sklonu do 1:5 š do 3 m</t>
  </si>
  <si>
    <t>-415616772</t>
  </si>
  <si>
    <t>Zřízení vrstvy z geotextilie filtrační, separační, odvodňovací, ochranné, výztužné nebo protierozní v rovině nebo ve sklonu do 1:5, šířky do 3 m</t>
  </si>
  <si>
    <t>https://podminky.urs.cz/item/CS_URS_2025_01/213141111</t>
  </si>
  <si>
    <t>skladba F101</t>
  </si>
  <si>
    <t>(0,15+16,95+0,15)*12,5*2</t>
  </si>
  <si>
    <t>12,29*(9,39+3,2)/2*2</t>
  </si>
  <si>
    <t>22</t>
  </si>
  <si>
    <t>M</t>
  </si>
  <si>
    <t>69311081</t>
  </si>
  <si>
    <t>geotextilie netkaná separační, ochranná, filtrační, drenážní PES 300g/m2</t>
  </si>
  <si>
    <t>-621238824</t>
  </si>
  <si>
    <t>1017,231*1,15</t>
  </si>
  <si>
    <t>23</t>
  </si>
  <si>
    <t>271532212</t>
  </si>
  <si>
    <t>Podsyp pod základové konstrukce se zhutněním z hrubého kameniva frakce 16 až 32 mm</t>
  </si>
  <si>
    <t>924500134</t>
  </si>
  <si>
    <t>Podsyp pod základové konstrukce se zhutněním a urovnáním povrchu z kameniva hrubého, frakce 16 - 32 mm</t>
  </si>
  <si>
    <t>https://podminky.urs.cz/item/CS_URS_2025_01/271532212</t>
  </si>
  <si>
    <t>(0,15+16,95+0,15)*(13,7-0,7-0,5)*0,25</t>
  </si>
  <si>
    <t>12,29*(9,39+3,2)/2*0,25</t>
  </si>
  <si>
    <t>(0,15+16,95+0,15)*12,5*0,25</t>
  </si>
  <si>
    <t>24</t>
  </si>
  <si>
    <t>273321411</t>
  </si>
  <si>
    <t>Základové desky ze ŽB bez zvýšených nároků na prostředí tř. C 20/25</t>
  </si>
  <si>
    <t>642195604</t>
  </si>
  <si>
    <t>Základy z betonu železového (bez výztuže) desky z betonu bez zvláštních nároků na prostředí tř. C 20/25</t>
  </si>
  <si>
    <t>https://podminky.urs.cz/item/CS_URS_2025_01/273321411</t>
  </si>
  <si>
    <t>(0,45+16,95+0,45)*(13,7-0,35-0,25)*0,15</t>
  </si>
  <si>
    <t>12,29*(9,39+3,2)/2*0,15</t>
  </si>
  <si>
    <t>ZV14</t>
  </si>
  <si>
    <t>(0,15+1+0,15)*(0,15+0,34+0,15)*0,15*5</t>
  </si>
  <si>
    <t>(0,15+0,6+0,15)*(0,15+0,34+0,15)*0,15*5</t>
  </si>
  <si>
    <t>25</t>
  </si>
  <si>
    <t>273351121</t>
  </si>
  <si>
    <t>Zřízení bednění základových desek</t>
  </si>
  <si>
    <t>-150513199</t>
  </si>
  <si>
    <t>Bednění základů desek zřízení</t>
  </si>
  <si>
    <t>https://podminky.urs.cz/item/CS_URS_2025_01/273351121</t>
  </si>
  <si>
    <t>(0,45+16,95+0,45+13,7-0,35-0,25)*2*1</t>
  </si>
  <si>
    <t>(9,39+3,2)*1</t>
  </si>
  <si>
    <t>(0,15+1+0,15+0,15+0,34+0,15)*2*0,15*5</t>
  </si>
  <si>
    <t>(0,15+0,6+0,15+0,15+0,34+0,15)*2*0,15*5</t>
  </si>
  <si>
    <t>26</t>
  </si>
  <si>
    <t>273351122</t>
  </si>
  <si>
    <t>Odstranění bednění základových desek</t>
  </si>
  <si>
    <t>-1142203347</t>
  </si>
  <si>
    <t>Bednění základů desek odstranění</t>
  </si>
  <si>
    <t>https://podminky.urs.cz/item/CS_URS_2025_01/273351122</t>
  </si>
  <si>
    <t>27</t>
  </si>
  <si>
    <t>273362021</t>
  </si>
  <si>
    <t>Výztuž základových desek svařovanými sítěmi Kari</t>
  </si>
  <si>
    <t>t</t>
  </si>
  <si>
    <t>120194412</t>
  </si>
  <si>
    <t>Výztuž základů desek ze svařovaných sítí z drátů typu KARI</t>
  </si>
  <si>
    <t>https://podminky.urs.cz/item/CS_URS_2025_01/273362021</t>
  </si>
  <si>
    <t>D.1.2.02 - Výkres výztuže základů</t>
  </si>
  <si>
    <t>7,968</t>
  </si>
  <si>
    <t>28</t>
  </si>
  <si>
    <t>274313611</t>
  </si>
  <si>
    <t>Základové pasy z betonu tř. C 16/20</t>
  </si>
  <si>
    <t>-1162284739</t>
  </si>
  <si>
    <t>Základy z betonu prostého pasy betonu kamenem neprokládaného tř. C 16/20</t>
  </si>
  <si>
    <t>https://podminky.urs.cz/item/CS_URS_2025_01/274313611</t>
  </si>
  <si>
    <t>podbetonování základových pasů</t>
  </si>
  <si>
    <t>13,7*(0,9+0,9)*0,1</t>
  </si>
  <si>
    <t>16,95*(1,3+1,5+1,1+1,1)*0,1</t>
  </si>
  <si>
    <t>(3,2+3,2+3,25)*0,9*0,1</t>
  </si>
  <si>
    <t>(3,04+0,5+5,15+1,25)*1,1*0,1</t>
  </si>
  <si>
    <t>(2,49+0,5+2,24)*0,9*0,1</t>
  </si>
  <si>
    <t>(1,4+0,5+2,24)*0,9*0,1</t>
  </si>
  <si>
    <t>2,5*0,9*0,1</t>
  </si>
  <si>
    <t>16,95*(1,1+1,1+1,5+1,3)*0,1</t>
  </si>
  <si>
    <t>(3,45+3,25+3,2*2)*0,9*0,1</t>
  </si>
  <si>
    <t>D.1.2.01 - Výkres tvaru základů = jímky</t>
  </si>
  <si>
    <t>(0,15+1,6+0,15)*(0,15+0,95+0,15)*0,1*3</t>
  </si>
  <si>
    <t>levá  část</t>
  </si>
  <si>
    <t>(0,15+1,6+0,15)*(0,15+0,95+0,15)*0,1*2</t>
  </si>
  <si>
    <t>29</t>
  </si>
  <si>
    <t>274351121</t>
  </si>
  <si>
    <t>Zřízení bednění základových pasů rovného</t>
  </si>
  <si>
    <t>-1114253514</t>
  </si>
  <si>
    <t>Bednění základů pasů rovné zřízení</t>
  </si>
  <si>
    <t>https://podminky.urs.cz/item/CS_URS_2025_01/274351121</t>
  </si>
  <si>
    <t>13,7*2*(0,1+0,1)</t>
  </si>
  <si>
    <t>16,95*4*(0,1+0,1)</t>
  </si>
  <si>
    <t>(3,2+3,2+3,25)*(0,1+0,1)</t>
  </si>
  <si>
    <t>(3,04+0,5+5,15+1,25)*(0,1+0,1)</t>
  </si>
  <si>
    <t>(2,49+0,5+2,24)*(0,1+0,1)</t>
  </si>
  <si>
    <t>(1,4+0,5+2,24)*(0,1+0,1)</t>
  </si>
  <si>
    <t>2,5*(0,1+0,1)</t>
  </si>
  <si>
    <t>(3,45+3,25+3,2*2)*(0,1+0,1)</t>
  </si>
  <si>
    <t>(0,15+1,6+0,15+0,15+0,95+0,15)*2*0,1*3</t>
  </si>
  <si>
    <t>(0,15+1,6+0,15+0,15+0,95+0,15)*2*0,1*2</t>
  </si>
  <si>
    <t>30</t>
  </si>
  <si>
    <t>274351122</t>
  </si>
  <si>
    <t>Odstranění bednění základových pasů rovného</t>
  </si>
  <si>
    <t>-2115259432</t>
  </si>
  <si>
    <t>Bednění základů pasů rovné odstranění</t>
  </si>
  <si>
    <t>https://podminky.urs.cz/item/CS_URS_2025_01/274351122</t>
  </si>
  <si>
    <t>31</t>
  </si>
  <si>
    <t>274321411</t>
  </si>
  <si>
    <t>Základové pasy ze ŽB bez zvýšených nároků na prostředí tř. C 20/25</t>
  </si>
  <si>
    <t>-1655027963</t>
  </si>
  <si>
    <t>Základy z betonu železového (bez výztuže) pasy z betonu bez zvláštních nároků na prostředí tř. C 20/25</t>
  </si>
  <si>
    <t>https://podminky.urs.cz/item/CS_URS_2025_01/274321411</t>
  </si>
  <si>
    <t>pravá část - obvod</t>
  </si>
  <si>
    <t>13,7*0,6*(2,4-1,9)</t>
  </si>
  <si>
    <t>(1,6+0,5)*0,8*(2,4-1,9)</t>
  </si>
  <si>
    <t>(0,5+7,5+0,5)*0,8*(2,9-2,4)</t>
  </si>
  <si>
    <t>(0,5+6,85)*0,8*(3,4-2,9)</t>
  </si>
  <si>
    <t>(0,8+10,25+0,5)*0,6*(3,4-2,9)</t>
  </si>
  <si>
    <t>(0,5+1,15+1)*0,6*(2,9-2,4)</t>
  </si>
  <si>
    <t>(4,55+0,6+1,5+0,6+3,85+0,5)*1*(2,9-2,4)</t>
  </si>
  <si>
    <t>(0,5+5,4)*1*(2,4-1,9)</t>
  </si>
  <si>
    <t>pravá část - vnitřek</t>
  </si>
  <si>
    <t>(3,2+3,2+3,25)*0,6*(2,9-2,4)</t>
  </si>
  <si>
    <t>(5,35+0,5)*1,2*(2,4-1,9)</t>
  </si>
  <si>
    <t>(0,5+3,85+0,6+4,3+0,5)*1,2*(2,9-2,4)</t>
  </si>
  <si>
    <t>(0,5+1,85)*1,2*(3,4-2,9)</t>
  </si>
  <si>
    <t>(0,5+7,6+0,6+2,3+0,5)*0,8*(2,9-2,4)</t>
  </si>
  <si>
    <t>(0,5+3,85)*0,8*(3,4-2,9)</t>
  </si>
  <si>
    <t>(3,04+0,5)*0,8*(1,9-1,4)</t>
  </si>
  <si>
    <t>(0,5+5,15+1,25)*0,8*(2,4-1,9)</t>
  </si>
  <si>
    <t>(2,49+0,5)*0,6*(2,4-1,9)</t>
  </si>
  <si>
    <t>(0,5+2,24)*0,6*(2,9-2,4)</t>
  </si>
  <si>
    <t>(1,4+0,5)*0,6*(2,4-1,9)</t>
  </si>
  <si>
    <t>2,5*0,6*(2,9-2,4)</t>
  </si>
  <si>
    <t>levá část  - obvod</t>
  </si>
  <si>
    <t>13,7*0,6*(1,9-1,4)</t>
  </si>
  <si>
    <t>(6,35+0,5)*1*(1,9-1,4)</t>
  </si>
  <si>
    <t>(0,5+2,85+0,6+1,5+0,6+1,35+0,5)*1*(2,4-1,9)</t>
  </si>
  <si>
    <t>(0,5+2,7)*1*(2,9-2,4)</t>
  </si>
  <si>
    <t>13,7*0,6*(2,9-2,4)</t>
  </si>
  <si>
    <t>(2,6+0,5)*0,8*(2,9-2,4)</t>
  </si>
  <si>
    <t>(0,5+7+0,5)*0,8*(2,4-1,9)</t>
  </si>
  <si>
    <t>(0,5+1,85+0,6+3,9)*0,8*(1,9-1,4)</t>
  </si>
  <si>
    <t>levá část - vnitřek</t>
  </si>
  <si>
    <t>(3,25+3,2+3,2)*0,6*(2,4-1,9)</t>
  </si>
  <si>
    <t>3,45*0,6*(1,9-1,4)</t>
  </si>
  <si>
    <t>(6,35+0,5)*1,2*(1,9-1,4)</t>
  </si>
  <si>
    <t>(0,5+2,85+0,6+3,55+0,5)*1,2*(2,4-1,9)</t>
  </si>
  <si>
    <t>(0,5+2,6)*1,2*(2,9-2,4)</t>
  </si>
  <si>
    <t>(3,9+0,6+1,85+0,5)*0,8*(1,9-1,4)</t>
  </si>
  <si>
    <t>(0,5+2,6)*0,8*(2,9-2,4)</t>
  </si>
  <si>
    <t>32</t>
  </si>
  <si>
    <t>680316452</t>
  </si>
  <si>
    <t>13,7*(2,4-1,9)*2</t>
  </si>
  <si>
    <t>(1,6+0,5)*(2,4-1,9)*2</t>
  </si>
  <si>
    <t>(0,5+7,5+0,5)*(2,9-2,4)*2</t>
  </si>
  <si>
    <t>(0,5+6,85)*(3,4-2,9)*2</t>
  </si>
  <si>
    <t>(0,8+10,25+0,5)*(3,4-2,9)*2</t>
  </si>
  <si>
    <t>(0,5+1,15+1)*(2,9-2,4)*2</t>
  </si>
  <si>
    <t>(4,55+0,6+1,5+0,6+3,85+0,5)*(2,9-2,4)*2</t>
  </si>
  <si>
    <t>(0,5+5,4)*(2,4-1,9)*2</t>
  </si>
  <si>
    <t>(3,2+3,2+3,25)*(2,9-2,4)*2</t>
  </si>
  <si>
    <t>(5,35+0,5)*(2,4-1,9)*2</t>
  </si>
  <si>
    <t>(0,5+3,85+0,6+4,3+0,5)*(2,9-2,4)*2</t>
  </si>
  <si>
    <t>(0,5+1,85)*(3,4-2,9)*2</t>
  </si>
  <si>
    <t>(0,5+7,6+0,6+2,3+0,5)*(2,9-2,4)*2</t>
  </si>
  <si>
    <t>(0,5+3,85)*(3,4-2,9)*2</t>
  </si>
  <si>
    <t>(3,04+0,5)*(1,9-1,4)*2</t>
  </si>
  <si>
    <t>(0,5+5,15+1,25)*(2,4-1,9)*2</t>
  </si>
  <si>
    <t>(2,49+0,5)*(2,4-1,9)*2</t>
  </si>
  <si>
    <t>(0,5+2,24)*(2,9-2,4)*2</t>
  </si>
  <si>
    <t>(1,4+0,5)*(2,4-1,9)*2</t>
  </si>
  <si>
    <t>2,5*(2,9-2,4)*2</t>
  </si>
  <si>
    <t>13,7*(1,9-1,4)*2</t>
  </si>
  <si>
    <t>(6,35+0,5)*(1,9-1,4)*2</t>
  </si>
  <si>
    <t>(0,5+2,85+0,6+1,5+0,6+1,35+0,5)*(2,4-1,9)*2</t>
  </si>
  <si>
    <t>(0,5+2,7)*(2,9-2,4)*2</t>
  </si>
  <si>
    <t>13,7*(2,9-2,4)*2</t>
  </si>
  <si>
    <t>(2,6+0,5)*(2,9-2,4)*2</t>
  </si>
  <si>
    <t>(0,5+7+0,5)*(2,4-1,9)*2</t>
  </si>
  <si>
    <t>(0,5+1,85+0,6+3,9)*(1,9-1,4)*2</t>
  </si>
  <si>
    <t>(3,25+3,2+3,2)*(2,4-1,9)*2</t>
  </si>
  <si>
    <t>3,45*(1,9-1,4)*2</t>
  </si>
  <si>
    <t>(0,5+2,85+0,6+3,55+0,5)*(2,4-1,9)*2</t>
  </si>
  <si>
    <t>(0,5+2,6)*(2,9-2,4)*2</t>
  </si>
  <si>
    <t>(3,9+0,6+1,85+0,5)*(1,9-1,4)*2</t>
  </si>
  <si>
    <t>33</t>
  </si>
  <si>
    <t>-16289481</t>
  </si>
  <si>
    <t>34</t>
  </si>
  <si>
    <t>274353131</t>
  </si>
  <si>
    <t>Bednění kotevních otvorů v základových pásech průřezu přes 0,05 do 0,10 m2 hl do 1 m</t>
  </si>
  <si>
    <t>kus</t>
  </si>
  <si>
    <t>-1603690067</t>
  </si>
  <si>
    <t>Bednění kotevních otvorů a prostupů v základových konstrukcích v pasech včetně polohového zajištění a odbednění, popř. ztraceného bednění z pletiva apod. průřezu přes 0,05 do 0,10 m2, hl. do 1,00 m</t>
  </si>
  <si>
    <t>https://podminky.urs.cz/item/CS_URS_2025_01/274353131</t>
  </si>
  <si>
    <t>35</t>
  </si>
  <si>
    <t>274361821</t>
  </si>
  <si>
    <t>Výztuž základových pasů betonářskou ocelí 10 505 (R) (včetně výztuže bednících dílců)</t>
  </si>
  <si>
    <t>-1665318220</t>
  </si>
  <si>
    <t>Výztuž základů pasů z betonářské oceli 10 505 (R) nebo BSt 500</t>
  </si>
  <si>
    <t>https://podminky.urs.cz/item/CS_URS_2025_01/274361821</t>
  </si>
  <si>
    <t>13,551</t>
  </si>
  <si>
    <t>36</t>
  </si>
  <si>
    <t>279321346</t>
  </si>
  <si>
    <t>Základová zeď ze ŽB bez zvýšených nároků na prostředí tř. C 20/25 bez výztuže</t>
  </si>
  <si>
    <t>-712729804</t>
  </si>
  <si>
    <t>Základové zdi z betonu železového (bez výztuže) bez zvláštních nároků na prostředí tř. C 20/25</t>
  </si>
  <si>
    <t>https://podminky.urs.cz/item/CS_URS_2025_01/279321346</t>
  </si>
  <si>
    <t>(1+0,15+0,34+0,15+1)*0,15*0,4*5</t>
  </si>
  <si>
    <t>(0,15+0,6+0,15+0,34)*2*0,15*0,6*5</t>
  </si>
  <si>
    <t>37</t>
  </si>
  <si>
    <t>279351121</t>
  </si>
  <si>
    <t>Zřízení oboustranného bednění základových zdí</t>
  </si>
  <si>
    <t>-2088664699</t>
  </si>
  <si>
    <t>Bednění základových zdí rovné oboustranné za každou stranu zřízení</t>
  </si>
  <si>
    <t>https://podminky.urs.cz/item/CS_URS_2025_01/279351121</t>
  </si>
  <si>
    <t>(1+0,15+0,15+0,34+0,15+0,15+1)*0,4*5</t>
  </si>
  <si>
    <t>(1+0,4+1)*0,4*5</t>
  </si>
  <si>
    <t>(0,15+0,6+0,15+0,15+0,34+0,15)*2*0,6*5</t>
  </si>
  <si>
    <t>(0,6+0,34)*2*0,6*5</t>
  </si>
  <si>
    <t>38</t>
  </si>
  <si>
    <t>279351122</t>
  </si>
  <si>
    <t>Odstranění oboustranného bednění základových zdí</t>
  </si>
  <si>
    <t>-147240872</t>
  </si>
  <si>
    <t>Bednění základových zdí rovné oboustranné za každou stranu odstranění</t>
  </si>
  <si>
    <t>https://podminky.urs.cz/item/CS_URS_2025_01/279351122</t>
  </si>
  <si>
    <t>39</t>
  </si>
  <si>
    <t>279361821</t>
  </si>
  <si>
    <t>Výztuž základových zdí nosných betonářskou ocelí 10 505</t>
  </si>
  <si>
    <t>1253304388</t>
  </si>
  <si>
    <t>Výztuž základových zdí nosných svislých nebo odkloněných od svislice, rovinných nebo oblých, deskových nebo žebrových, včetně výztuže jejich žeber z betonářské oceli 10 505 (R) nebo BSt 500</t>
  </si>
  <si>
    <t>https://podminky.urs.cz/item/CS_URS_2025_01/279361821</t>
  </si>
  <si>
    <t>1,03*0,110</t>
  </si>
  <si>
    <t>40</t>
  </si>
  <si>
    <t>279113144</t>
  </si>
  <si>
    <t>Základová zeď tl přes 250 do 300 mm z tvárnic ztraceného bednění včetně výplně z betonu tř. C 20/25 (výztuž je započítána ve výztuži pasů)</t>
  </si>
  <si>
    <t>-1252605041</t>
  </si>
  <si>
    <t>Základové zdi z tvárnic ztraceného bednění včetně výplně z betonu bez zvláštních nároků na vliv prostředí třídy C 20/25, tloušťky zdiva přes 250 do 300 mm</t>
  </si>
  <si>
    <t>https://podminky.urs.cz/item/CS_URS_2025_01/279113144</t>
  </si>
  <si>
    <t>(13,7-0,35-0,25)*(1,9-0,4+0,03)</t>
  </si>
  <si>
    <t>(0,15+1,6)*(1,9-0,4+0,03)</t>
  </si>
  <si>
    <t>(0,5+7,5)*(2,4-0,4+0,03)</t>
  </si>
  <si>
    <t>(0,5+6,85+0,15+0,8-0,25+10,25+0,5)*(2,9-0,4+0,03)</t>
  </si>
  <si>
    <t>(1,15+1-0,35+0,3+0,15+4,55+0,6+1,5+0,6+3,85+0,5)*(2,4-0,4+0,03)</t>
  </si>
  <si>
    <t>(5,35+0,15)*(1,9-0,4+0,03)</t>
  </si>
  <si>
    <t>(0,35+3,2+0,45)*(2,4-0,4+0,03)*2</t>
  </si>
  <si>
    <t>(0,45+3,25+0,25)*(2,4-0,4+0,03)</t>
  </si>
  <si>
    <t>(0,5+7,6+0,6+2,3)*(2,4-0,4+0,03)</t>
  </si>
  <si>
    <t>(0,5+3,85+0,15)*(2,9-0,4+0,03)</t>
  </si>
  <si>
    <t>(0,15+5,35)*(1,9-0,4+0,03)</t>
  </si>
  <si>
    <t>(0,5+3,85+0,6+4,3)*(2,4-0,4+0,03)</t>
  </si>
  <si>
    <t>(0,5+1,85+0,15)*(2,9-0,4+0,03)</t>
  </si>
  <si>
    <t>(0,35+3,04)*(1,4-0,4+0,03)</t>
  </si>
  <si>
    <t>(0,5+5,15+0,35+1,25)*(1,9-0,4+0,03)</t>
  </si>
  <si>
    <t>(0,35+2,49)*(1,9-0,4+0,03)</t>
  </si>
  <si>
    <t>(0,5+2,24+0,35)*(2,4-0,4+0,03)</t>
  </si>
  <si>
    <t>(0,35+1,4)*(1,9-0,4+0,03)</t>
  </si>
  <si>
    <t>(0,35+2,5+0,35)*(2,4-0,4+0,03)</t>
  </si>
  <si>
    <t>levá část - obvod</t>
  </si>
  <si>
    <t>(13,7-0,35-0,25)*(1,4-0,4+0,03)</t>
  </si>
  <si>
    <t>(0,15+6,35)*(1,4-0,4+0,03)</t>
  </si>
  <si>
    <t>(0,5+2,85+0,6+1,5+0,6+1,35)*(1,9-0,4+0,03)</t>
  </si>
  <si>
    <t>(0,5+2,7+13,7-0,35-0,25+0,15+2,6+0,5)*(2,4-0,4+0,03)</t>
  </si>
  <si>
    <t>(7+0,5)*(1,9-0,4+0,03)</t>
  </si>
  <si>
    <t>(1,85+0,15+0,3+0,25+3,45+0,25+0,3+0,15+3,9+0,15)*(1,4-0,4+0,03)</t>
  </si>
  <si>
    <t>(0,5+2,85+0,6+3,35)*(1,9-0,4+0,03)</t>
  </si>
  <si>
    <t>(0,5+2,6+0,15)*(2,4-0,4+0,03)</t>
  </si>
  <si>
    <t>(0,15+1,85)*(1,4-0,4+0,03)</t>
  </si>
  <si>
    <t>(0,5+7)*(1,9-0,4+0,03)</t>
  </si>
  <si>
    <t>41</t>
  </si>
  <si>
    <t>218111113</t>
  </si>
  <si>
    <t>Odvětrání radonu vodorovné drenážní kladené do štěrkového podsypu z plastových perforovaných trubek DN přes 80 do 100 mm</t>
  </si>
  <si>
    <t>m</t>
  </si>
  <si>
    <t>1943053256</t>
  </si>
  <si>
    <t>Odvětrání radonu vodorovné kladené do štěrkového podsypu drenážní z plastových perforovaných trubek, vnitřní průměr přes 80 do 100 mm</t>
  </si>
  <si>
    <t>https://podminky.urs.cz/item/CS_URS_2025_01/218111113</t>
  </si>
  <si>
    <t>11+16+16+7+7+5+5+15,5*3</t>
  </si>
  <si>
    <t>42</t>
  </si>
  <si>
    <t>218111122</t>
  </si>
  <si>
    <t>Odvětrání radonu vodorovné sběrné kladené do štěrkového podsypu z plastových trubek DN přes 110 do 125 mm</t>
  </si>
  <si>
    <t>2086467785</t>
  </si>
  <si>
    <t>Odvětrání radonu vodorovné kladené do štěrkového podsypu sběrné z plastových trubek, vnitřní průměr přes 110 do 125 mm</t>
  </si>
  <si>
    <t>https://podminky.urs.cz/item/CS_URS_2025_01/218111122</t>
  </si>
  <si>
    <t>43</t>
  </si>
  <si>
    <t>218121113</t>
  </si>
  <si>
    <t>Odvětrání radonu svislé z plastových trubek DN přes 125 do 160 mm</t>
  </si>
  <si>
    <t>178302945</t>
  </si>
  <si>
    <t>Odvětrání radonu svislé z plastových trubek, vnitřní průměr přes 125 do 160 mm</t>
  </si>
  <si>
    <t>https://podminky.urs.cz/item/CS_URS_2025_01/218121113</t>
  </si>
  <si>
    <t>9*3</t>
  </si>
  <si>
    <t>Svislé a kompletní konstrukce</t>
  </si>
  <si>
    <t>44</t>
  </si>
  <si>
    <t>311235161</t>
  </si>
  <si>
    <t>Zdivo jednovrstvé z cihel broušených přes P10 do P15 na tenkovrstvou maltu tl 300 mm</t>
  </si>
  <si>
    <t>1018196664</t>
  </si>
  <si>
    <t>Zdivo jednovrstvé z cihel děrovaných broušených na celoplošnou tenkovrstvou maltu, pevnost cihel přes P10 do P15, tl. zdiva 300 mm</t>
  </si>
  <si>
    <t>https://podminky.urs.cz/item/CS_URS_2025_01/311235161</t>
  </si>
  <si>
    <t>D.1.1.02 - Půdorys 1.NP</t>
  </si>
  <si>
    <t>(18,35-0,25*2+13,6-0,25*2)*2*3,5</t>
  </si>
  <si>
    <t>-3,3*3*3</t>
  </si>
  <si>
    <t>-1,2*1,6*2</t>
  </si>
  <si>
    <t>-2,4*1,6*2</t>
  </si>
  <si>
    <t>-2,4*0,65</t>
  </si>
  <si>
    <t>-1,2*0,65</t>
  </si>
  <si>
    <t>-(3,05+1,8)*3,5</t>
  </si>
  <si>
    <t>(18,35-0,55*2)*3,5*2</t>
  </si>
  <si>
    <t>-0,8*2</t>
  </si>
  <si>
    <t>-0,9*2</t>
  </si>
  <si>
    <t>-2*2*4</t>
  </si>
  <si>
    <t>-1,95*3,5</t>
  </si>
  <si>
    <t>(4+0,3+3,95-1)*3,5</t>
  </si>
  <si>
    <t>-0,9*2*2</t>
  </si>
  <si>
    <t>(0,3+1,9)*3,5</t>
  </si>
  <si>
    <t>(0,9+3,46+1,45)*3,5</t>
  </si>
  <si>
    <t>-3,46*2,4</t>
  </si>
  <si>
    <t>(0,25+0,8+1,84+0,8+0,7)*3,5</t>
  </si>
  <si>
    <t>3*3,5</t>
  </si>
  <si>
    <t>-3,3*3*2</t>
  </si>
  <si>
    <t>-(1,8+3,3)*3,5</t>
  </si>
  <si>
    <t>-1,2*1,6*3</t>
  </si>
  <si>
    <t>-2,4*1,6</t>
  </si>
  <si>
    <t>-0,9*2,1</t>
  </si>
  <si>
    <t>(18,35-0,25*2)*3,5</t>
  </si>
  <si>
    <t>-1,8*3,5</t>
  </si>
  <si>
    <t>-2*2*2</t>
  </si>
  <si>
    <t>(13,8-0,25*2+3,95)*3,5</t>
  </si>
  <si>
    <t>-0,9*2*4</t>
  </si>
  <si>
    <t>(3,95+4)*3,5</t>
  </si>
  <si>
    <t>D.1.1.03 - Půdorys 2.NP</t>
  </si>
  <si>
    <t>(4,3+0,3+3,95+0,3+12,69-0,25*2+5,9+0,2+2,65)*3,5</t>
  </si>
  <si>
    <t>-2,4*1,6*6</t>
  </si>
  <si>
    <t>-0,9*2,2</t>
  </si>
  <si>
    <t>(0,27+0,34+3,65+0,15+1+0,15+4,2)*3,5</t>
  </si>
  <si>
    <t>-1,2*1,6</t>
  </si>
  <si>
    <t>(3+3,4)*3,5</t>
  </si>
  <si>
    <t>(8,74-0,2)*2*3,5</t>
  </si>
  <si>
    <t>(11,3-0,2*2)*3,5</t>
  </si>
  <si>
    <t>-2,4*1,6*4</t>
  </si>
  <si>
    <t>-1,8*1,6*2</t>
  </si>
  <si>
    <t>-1,65*2,3</t>
  </si>
  <si>
    <t>atiky nad 2.NP</t>
  </si>
  <si>
    <t>(0,3+4+0,3+3,95+0,3+12,69-0,25*2+5,9+0,2+2,65)*0,5</t>
  </si>
  <si>
    <t>(0,27+0,34+3,65+0,15+1+0,15+4,2)*0,5</t>
  </si>
  <si>
    <t>(3+3,4)*0,5</t>
  </si>
  <si>
    <t>(8,74-0,2)*2*0,5</t>
  </si>
  <si>
    <t>(11,3-0,2*2)*0,5</t>
  </si>
  <si>
    <t>atiky v úrovni 2.NP</t>
  </si>
  <si>
    <t>D.1.1.04 - Půdorys střechy</t>
  </si>
  <si>
    <t>(18,25+13,5)*2*0,5</t>
  </si>
  <si>
    <t>-(12,69-0,2*2)*0,5</t>
  </si>
  <si>
    <t>-(11,3-0,2*2)*0,5</t>
  </si>
  <si>
    <t>45</t>
  </si>
  <si>
    <t>311238937</t>
  </si>
  <si>
    <t>Založení zdiva z cihel děrovaných broušených na zakládací maltu tloušťky přes 250 do 300 mm</t>
  </si>
  <si>
    <t>-1515529374</t>
  </si>
  <si>
    <t>Založení zdiva z broušených cihel na zakládací maltu, tlouštky zdiva přes 250 do 300 mm</t>
  </si>
  <si>
    <t>https://podminky.urs.cz/item/CS_URS_2025_01/311238937</t>
  </si>
  <si>
    <t>(18,35-0,25*2+13,6-0,25*2)*2</t>
  </si>
  <si>
    <t>(18,35-0,55*2)*2</t>
  </si>
  <si>
    <t>(4+0,3+3,95-1)</t>
  </si>
  <si>
    <t>(0,3+1,9)</t>
  </si>
  <si>
    <t>(0,9+3,46+1,45)</t>
  </si>
  <si>
    <t>-3,46</t>
  </si>
  <si>
    <t>(0,25+0,8+1,84+0,8+0,7)</t>
  </si>
  <si>
    <t>(18,35-0,25*2)</t>
  </si>
  <si>
    <t>(13,8-0,25*2+3,95)</t>
  </si>
  <si>
    <t>(3,95+4)</t>
  </si>
  <si>
    <t>(4,3+0,3+3,95+0,3+12,69-0,25*2+5,9+0,2+2,65)</t>
  </si>
  <si>
    <t>(0,27+0,34+3,65+0,15+1+0,15+4,2)</t>
  </si>
  <si>
    <t>(3+3,4)</t>
  </si>
  <si>
    <t>(8,74-0,2)*2</t>
  </si>
  <si>
    <t>(11,3-0,2*2)</t>
  </si>
  <si>
    <t>(0,3+4+0,3+3,95+0,3+12,69-0,25*2+5,9+0,2+2,65)</t>
  </si>
  <si>
    <t>(18,25+13,5)*2</t>
  </si>
  <si>
    <t>-(12,69-0,2*2)</t>
  </si>
  <si>
    <t>-(11,3-0,2*2)</t>
  </si>
  <si>
    <t>46</t>
  </si>
  <si>
    <t>311236301</t>
  </si>
  <si>
    <t>Zdivo jednovrstvé zvukově izolační na tenkovrstvou maltu z cihel děrovaných broušených do P15 tl 190 mm</t>
  </si>
  <si>
    <t>189610562</t>
  </si>
  <si>
    <t>Zdivo jednovrstvé zvukově izolační z cihel děrovaných z broušených cihel na tenkovrstvou maltu, pevnost cihel do P15, tl. zdiva 190 mm</t>
  </si>
  <si>
    <t>https://podminky.urs.cz/item/CS_URS_2025_01/311236301</t>
  </si>
  <si>
    <t>(4+3,95+1,85+0,2+3,25+0,2+2,45+0,6+5,49)*3,5</t>
  </si>
  <si>
    <t>(0,9*2+5,49+0,6)*3,5</t>
  </si>
  <si>
    <t>1,5*2*3,5</t>
  </si>
  <si>
    <t>(3,3+0,2+3,3+0,2+1,15)*3,5</t>
  </si>
  <si>
    <t>(3,9*2+0,2+3,3+0,2+1,15)*3,5</t>
  </si>
  <si>
    <t>47</t>
  </si>
  <si>
    <t>311236331</t>
  </si>
  <si>
    <t>Zdivo jednovrstvé zvukově izolační na tenkovrstvou maltu z cihel děrovaných broušených do P15 tl 300 mm</t>
  </si>
  <si>
    <t>-2103054382</t>
  </si>
  <si>
    <t>Zdivo jednovrstvé zvukově izolační z cihel děrovaných z broušených cihel na tenkovrstvou maltu, pevnost cihel do P15, tl. zdiva 300 mm</t>
  </si>
  <si>
    <t>https://podminky.urs.cz/item/CS_URS_2025_01/311236331</t>
  </si>
  <si>
    <t>(3,95+0,2)*2*3,5</t>
  </si>
  <si>
    <t>(3,95*2+0,2*2+1,85+0,2+4,1)*3,5</t>
  </si>
  <si>
    <t>48</t>
  </si>
  <si>
    <t>317121103</t>
  </si>
  <si>
    <t>Montáž prefabrikovaných překladů délky přes 2200 do 4200 mm</t>
  </si>
  <si>
    <t>702919955</t>
  </si>
  <si>
    <t>https://podminky.urs.cz/item/CS_URS_2025_01/317121103</t>
  </si>
  <si>
    <t>49</t>
  </si>
  <si>
    <t>4000007</t>
  </si>
  <si>
    <t>Překlad 70/240 mm plný RZP 299/7/24 P</t>
  </si>
  <si>
    <t>-199151785</t>
  </si>
  <si>
    <t>D.1.1.02 - Půdorys 1.NP - PR4</t>
  </si>
  <si>
    <t>4*2</t>
  </si>
  <si>
    <t>PR13</t>
  </si>
  <si>
    <t>1*3</t>
  </si>
  <si>
    <t>2*3</t>
  </si>
  <si>
    <t>50</t>
  </si>
  <si>
    <t>4000005</t>
  </si>
  <si>
    <t>Překlad 70/240 mm plný RZP 239/7/24 P</t>
  </si>
  <si>
    <t>1979701572</t>
  </si>
  <si>
    <t>PR11</t>
  </si>
  <si>
    <t>51</t>
  </si>
  <si>
    <t>4000004</t>
  </si>
  <si>
    <t>Překlad 70/240 mm plný RZP 225/7/24 P</t>
  </si>
  <si>
    <t>-400657643</t>
  </si>
  <si>
    <t>PR12</t>
  </si>
  <si>
    <t>52</t>
  </si>
  <si>
    <t>317168022</t>
  </si>
  <si>
    <t>Překlad keramický plochý š 145 mm dl 1250 mm</t>
  </si>
  <si>
    <t>-335230053</t>
  </si>
  <si>
    <t>Překlady keramické ploché osazené do maltového lože, výšky překladu 71 mm šířky 145 mm, délky 1250 mm</t>
  </si>
  <si>
    <t>https://podminky.urs.cz/item/CS_URS_2025_01/317168022</t>
  </si>
  <si>
    <t>D.1.1.02 - Půdorys 1.NP - PR6</t>
  </si>
  <si>
    <t>D.1.1.03 - Půdorys 2.NP - PR6</t>
  </si>
  <si>
    <t>53</t>
  </si>
  <si>
    <t>317168026</t>
  </si>
  <si>
    <t>Překlad keramický plochý š 145 mm dl 2250 mm</t>
  </si>
  <si>
    <t>687583848</t>
  </si>
  <si>
    <t>Překlady keramické ploché osazené do maltového lože, výšky překladu 71 mm šířky 145 mm, délky 2250 mm</t>
  </si>
  <si>
    <t>https://podminky.urs.cz/item/CS_URS_2025_01/317168026</t>
  </si>
  <si>
    <t>D.1.1.03 - Půdorys 2.NP - PR7</t>
  </si>
  <si>
    <t>54</t>
  </si>
  <si>
    <t>317168051</t>
  </si>
  <si>
    <t>Překlad keramický vysoký v 238 mm dl 1000 mm</t>
  </si>
  <si>
    <t>-995550010</t>
  </si>
  <si>
    <t>Překlady keramické vysoké osazené do maltového lože, šířky překladu 70 mm výšky 238 mm, délky 1000 mm</t>
  </si>
  <si>
    <t>https://podminky.urs.cz/item/CS_URS_2025_01/317168051</t>
  </si>
  <si>
    <t>D.1.1.02 - Půdorys 1.NP - PR9</t>
  </si>
  <si>
    <t>4*1</t>
  </si>
  <si>
    <t>D.1.1.03 - Půdorys 2.NP - PR9</t>
  </si>
  <si>
    <t>55</t>
  </si>
  <si>
    <t>317168052</t>
  </si>
  <si>
    <t>Překlad keramický vysoký v 238 mm dl 1250 mm</t>
  </si>
  <si>
    <t>1100468157</t>
  </si>
  <si>
    <t>Překlady keramické vysoké osazené do maltového lože, šířky překladu 70 mm výšky 238 mm, délky 1250 mm</t>
  </si>
  <si>
    <t>https://podminky.urs.cz/item/CS_URS_2025_01/317168052</t>
  </si>
  <si>
    <t>D.1.1.02 - Půdorys 1.NP - PR5</t>
  </si>
  <si>
    <t>D.1.1.03 - Půdorys 2.NP - PR8</t>
  </si>
  <si>
    <t>2*8</t>
  </si>
  <si>
    <t>56</t>
  </si>
  <si>
    <t>317168053</t>
  </si>
  <si>
    <t>Překlad keramický vysoký v 238 mm dl 1500 mm</t>
  </si>
  <si>
    <t>629663119</t>
  </si>
  <si>
    <t>Překlady keramické vysoké osazené do maltového lože, šířky překladu 70 mm výšky 238 mm, délky 1500 mm</t>
  </si>
  <si>
    <t>https://podminky.urs.cz/item/CS_URS_2025_01/317168053</t>
  </si>
  <si>
    <t>D.1.1.02 - Půdorys 1.NP - PR2</t>
  </si>
  <si>
    <t>4*19</t>
  </si>
  <si>
    <t>D.1.1.03 - Půdorys 2.NP - PR2</t>
  </si>
  <si>
    <t>4*4</t>
  </si>
  <si>
    <t>PR14</t>
  </si>
  <si>
    <t>57</t>
  </si>
  <si>
    <t>317168059</t>
  </si>
  <si>
    <t>Překlad keramický vysoký v 238 mm dl 3000 mm</t>
  </si>
  <si>
    <t>-1241744441</t>
  </si>
  <si>
    <t>Překlady keramické vysoké osazené do maltového lože, šířky překladu 70 mm výšky 238 mm, délky 3000 mm</t>
  </si>
  <si>
    <t>https://podminky.urs.cz/item/CS_URS_2025_01/317168059</t>
  </si>
  <si>
    <t>D.1.1.02 - Půdorys 1.NP - PR1</t>
  </si>
  <si>
    <t>4*3</t>
  </si>
  <si>
    <t>D.1.1.03 - Půdorys 2.NP - PR1</t>
  </si>
  <si>
    <t>PR10</t>
  </si>
  <si>
    <t>5*3</t>
  </si>
  <si>
    <t>58</t>
  </si>
  <si>
    <t>317998112</t>
  </si>
  <si>
    <t>Tepelná izolace mezi překlady v 24 cm z EPS tl přes 50 do 70 mm</t>
  </si>
  <si>
    <t>-1286311015</t>
  </si>
  <si>
    <t>Izolace tepelná mezi překlady z pěnového polystyrenu výšky 24 cm, tloušťky přes 50 do 70 mm</t>
  </si>
  <si>
    <t>https://podminky.urs.cz/item/CS_URS_2025_01/317998112</t>
  </si>
  <si>
    <t>1,25*8</t>
  </si>
  <si>
    <t>59</t>
  </si>
  <si>
    <t>317998113</t>
  </si>
  <si>
    <t>Tepelná izolace mezi překlady v 24 cm z EPS tl 80 mm</t>
  </si>
  <si>
    <t>1514301994</t>
  </si>
  <si>
    <t>Izolace tepelná mezi překlady z pěnového polystyrenu výšky 24 cm, tloušťky 80 mm</t>
  </si>
  <si>
    <t>https://podminky.urs.cz/item/CS_URS_2025_01/317998113</t>
  </si>
  <si>
    <t>2*2,4</t>
  </si>
  <si>
    <t>1*2,25</t>
  </si>
  <si>
    <t>60</t>
  </si>
  <si>
    <t>331273011</t>
  </si>
  <si>
    <t>Pilíř z tvárnic betonových rozměru do 300x300 mm včetně zmonolitnění betonem C25/30 XC1</t>
  </si>
  <si>
    <t>-1628603269</t>
  </si>
  <si>
    <t>Pilíř z betonových tvárnic včetně zmonolitnění betonovou směsí bez výztuže, rozměru do 300x300 mm</t>
  </si>
  <si>
    <t>https://podminky.urs.cz/item/CS_URS_2025_01/331273011</t>
  </si>
  <si>
    <t>D.1.1.02 - Půdorys 1.NP  + TZ statika část 2.1.2.3.6</t>
  </si>
  <si>
    <t>3,75</t>
  </si>
  <si>
    <t>61</t>
  </si>
  <si>
    <t>330321410</t>
  </si>
  <si>
    <t xml:space="preserve">Sloupy nebo pilíře ze ŽB tř. C 25/30 </t>
  </si>
  <si>
    <t>-1002544394</t>
  </si>
  <si>
    <t>Sloupy, pilíře, táhla, rámové stojky, vzpěry z betonu železového (bez výztuže) bez zvláštních nároků na vliv prostředí tř. C 25/30</t>
  </si>
  <si>
    <t>https://podminky.urs.cz/item/CS_URS_2025_01/330321410</t>
  </si>
  <si>
    <t>č102</t>
  </si>
  <si>
    <t>1*0,3*3,75*2</t>
  </si>
  <si>
    <t>62</t>
  </si>
  <si>
    <t>331351125</t>
  </si>
  <si>
    <t>Zřízení bednění čtyřúhelníkových sloupů v do 4 m průřezu přes 0,16 do 0,36 m2</t>
  </si>
  <si>
    <t>-2033881073</t>
  </si>
  <si>
    <t>Bednění hranatých sloupů a pilířů včetně vzepření průřezu pravoúhlého čtyřúhelníka výšky do 4 m, průřezu přes 0,16 m2 zřízení</t>
  </si>
  <si>
    <t>https://podminky.urs.cz/item/CS_URS_2025_01/331351125</t>
  </si>
  <si>
    <t>(1+0,3)*2*3,75*2</t>
  </si>
  <si>
    <t>63</t>
  </si>
  <si>
    <t>331351126</t>
  </si>
  <si>
    <t>Odstranění bednění čtyřúhelníkových sloupů v do 4 m průřezu přes 0,16 do 0,36 m2</t>
  </si>
  <si>
    <t>283132001</t>
  </si>
  <si>
    <t>Bednění hranatých sloupů a pilířů včetně vzepření průřezu pravoúhlého čtyřúhelníka výšky do 4 m, průřezu přes 0,16 m2 odstranění</t>
  </si>
  <si>
    <t>https://podminky.urs.cz/item/CS_URS_2025_01/331351126</t>
  </si>
  <si>
    <t>64</t>
  </si>
  <si>
    <t>331361821</t>
  </si>
  <si>
    <t>Výztuž sloupů hranatých betonářskou ocelí 10 505</t>
  </si>
  <si>
    <t>-1503202472</t>
  </si>
  <si>
    <t>Výztuž sloupů, pilířů, rámových stojek, táhel nebo vzpěr hranatých svislých nebo šikmých (odkloněných) z betonářské oceli 10 505 (R) nebo BSt 500</t>
  </si>
  <si>
    <t>https://podminky.urs.cz/item/CS_URS_2025_01/331361821</t>
  </si>
  <si>
    <t>140kg/1m3</t>
  </si>
  <si>
    <t>0,3*0,3*3,75*0,140</t>
  </si>
  <si>
    <t>2,25*0,140</t>
  </si>
  <si>
    <t>65</t>
  </si>
  <si>
    <t>341321410</t>
  </si>
  <si>
    <t>Stěny nosné ze ŽB tř. C 25/30</t>
  </si>
  <si>
    <t>1573641265</t>
  </si>
  <si>
    <t>Stěny a příčky z betonu železového (bez výztuže) nosné tř. C 25/30</t>
  </si>
  <si>
    <t>https://podminky.urs.cz/item/CS_URS_2025_01/341321410</t>
  </si>
  <si>
    <t>D.1.2.03 - Výkres tvaru stropní desky a výztuže nad 1.NP</t>
  </si>
  <si>
    <t>podbetonování průvlaků</t>
  </si>
  <si>
    <t>0,6*0,3*0,21*12</t>
  </si>
  <si>
    <t>66</t>
  </si>
  <si>
    <t>341351111</t>
  </si>
  <si>
    <t>Zřízení oboustranného bednění nosných stěn</t>
  </si>
  <si>
    <t>597039804</t>
  </si>
  <si>
    <t>Bednění stěn a příček nosných rovné oboustranné za každou stranu zřízení</t>
  </si>
  <si>
    <t>https://podminky.urs.cz/item/CS_URS_2025_01/341351111</t>
  </si>
  <si>
    <t>(0,6+0,3)*2*0,21*12</t>
  </si>
  <si>
    <t>67</t>
  </si>
  <si>
    <t>341351112</t>
  </si>
  <si>
    <t>Odstranění oboustranného bednění nosných stěn</t>
  </si>
  <si>
    <t>-1269116842</t>
  </si>
  <si>
    <t>Bednění stěn a příček nosných rovné oboustranné za každou stranu odstranění</t>
  </si>
  <si>
    <t>https://podminky.urs.cz/item/CS_URS_2025_01/341351112</t>
  </si>
  <si>
    <t>68</t>
  </si>
  <si>
    <t>341361821</t>
  </si>
  <si>
    <t>Výztuž stěn betonářskou ocelí 10 505</t>
  </si>
  <si>
    <t>376872432</t>
  </si>
  <si>
    <t>Výztuž stěn a příček nosných svislých nebo šikmých, rovných nebo oblých z betonářské oceli 10 505 (R) nebo BSt 500</t>
  </si>
  <si>
    <t>https://podminky.urs.cz/item/CS_URS_2025_01/341361821</t>
  </si>
  <si>
    <t>0,454*0,140</t>
  </si>
  <si>
    <t>69</t>
  </si>
  <si>
    <t>341941011</t>
  </si>
  <si>
    <t>Nosné tupé svary betonářské oceli D do 16 mm do podložky</t>
  </si>
  <si>
    <t>-44519039</t>
  </si>
  <si>
    <t>Nosné tupé svary betonářské oceli do ocelové podložky vodorovné, při průměru výztuže do 16 mm</t>
  </si>
  <si>
    <t>https://podminky.urs.cz/item/CS_URS_2025_01/341941011</t>
  </si>
  <si>
    <t>napojení věnce na průvlak</t>
  </si>
  <si>
    <t>40*2</t>
  </si>
  <si>
    <t>D.1.2.04 - Výkres tvaru stropní desky a výztuže nad 2.NP</t>
  </si>
  <si>
    <t>6*2</t>
  </si>
  <si>
    <t>navaření trnů na nosník - viz např.řez T10</t>
  </si>
  <si>
    <t>(17,88+10,7+7,34+59,73+18,69+106,11)/0,4+0,875</t>
  </si>
  <si>
    <t>(31,02/0,4)+0,45</t>
  </si>
  <si>
    <t>70</t>
  </si>
  <si>
    <t>342244221</t>
  </si>
  <si>
    <t>Příčka z cihel broušených na tenkovrstvou maltu tloušťky 140 mm</t>
  </si>
  <si>
    <t>622156441</t>
  </si>
  <si>
    <t>Příčky jednoduché z cihel děrovaných broušených na tenkovrstvou maltu, pevnost cihel do P15, tl. příčky 140 mm</t>
  </si>
  <si>
    <t>https://podminky.urs.cz/item/CS_URS_2025_01/342244221</t>
  </si>
  <si>
    <t>(3,95+3,95)*3,75</t>
  </si>
  <si>
    <t>(1,7+0,15+5+1,95*2+1,9+0,6)*3,75</t>
  </si>
  <si>
    <t>-0,8*2*2</t>
  </si>
  <si>
    <t>(2+0,15+5+2*2)*3,75</t>
  </si>
  <si>
    <t>(2,65*2+1,3+2,2)*3,75</t>
  </si>
  <si>
    <t>(1,38+0,15+2,1+0,9+2,3*2+1,7*2+1,3)*3,75</t>
  </si>
  <si>
    <t>-0,7*2*2</t>
  </si>
  <si>
    <t>(0,95+0,2+0,9+0,2+1,7*2)*3,75</t>
  </si>
  <si>
    <t>71</t>
  </si>
  <si>
    <t>342291112</t>
  </si>
  <si>
    <t>Ukotvení příček montážní polyuretanovou pěnou tl příčky přes 100 mm</t>
  </si>
  <si>
    <t>-1252396091</t>
  </si>
  <si>
    <t>Ukotvení příček polyuretanovou pěnou, tl. příčky přes 100 mm</t>
  </si>
  <si>
    <t>https://podminky.urs.cz/item/CS_URS_2025_01/342291112</t>
  </si>
  <si>
    <t>(3,95+3,95)</t>
  </si>
  <si>
    <t>(1,7+0,15+5+1,95*2+1,9+0,6)</t>
  </si>
  <si>
    <t>(2+0,15+5+2*2)</t>
  </si>
  <si>
    <t>(2,65*2+1,3+2,2)</t>
  </si>
  <si>
    <t>(1,38+0,15+2,1+0,9+2,3*2+1,7*2+1,3)</t>
  </si>
  <si>
    <t>(0,95+0,2+0,9+0,2+1,7*2)</t>
  </si>
  <si>
    <t>72</t>
  </si>
  <si>
    <t>342291121</t>
  </si>
  <si>
    <t>Ukotvení příček k cihelným konstrukcím plochými kotvami</t>
  </si>
  <si>
    <t>-2086886900</t>
  </si>
  <si>
    <t>Ukotvení příček plochými kotvami, do konstrukce cihelné</t>
  </si>
  <si>
    <t>https://podminky.urs.cz/item/CS_URS_2025_01/342291121</t>
  </si>
  <si>
    <t>3,75*8</t>
  </si>
  <si>
    <t>3,75*3</t>
  </si>
  <si>
    <t>3,75*5</t>
  </si>
  <si>
    <t>73</t>
  </si>
  <si>
    <t>346272256</t>
  </si>
  <si>
    <t>Přizdívka z pórobetonových tvárnic tl 150 mm</t>
  </si>
  <si>
    <t>1403620107</t>
  </si>
  <si>
    <t>Přizdívky z pórobetonových tvárnic objemová hmotnost do 500 kg/m3, na tenké maltové lože, tloušťka přizdívky 150 mm</t>
  </si>
  <si>
    <t>https://podminky.urs.cz/item/CS_URS_2025_01/346272256</t>
  </si>
  <si>
    <t>č105</t>
  </si>
  <si>
    <t>1*3,5</t>
  </si>
  <si>
    <t>č114</t>
  </si>
  <si>
    <t>0,9*1,5</t>
  </si>
  <si>
    <t>č115</t>
  </si>
  <si>
    <t>1,8*1,5</t>
  </si>
  <si>
    <t>č117</t>
  </si>
  <si>
    <t>2*1,5</t>
  </si>
  <si>
    <t>č118</t>
  </si>
  <si>
    <t>č203</t>
  </si>
  <si>
    <t>1,15*1,5</t>
  </si>
  <si>
    <t>č210+211</t>
  </si>
  <si>
    <t>(1+1)*1,5</t>
  </si>
  <si>
    <t>č213</t>
  </si>
  <si>
    <t>2,1*1,5</t>
  </si>
  <si>
    <t>č214+215</t>
  </si>
  <si>
    <t>(0,9+0,95)*1,5</t>
  </si>
  <si>
    <t>74</t>
  </si>
  <si>
    <t>389941021</t>
  </si>
  <si>
    <t>Montáž kovových doplňkových konstrukcí do 1 kg pro montáž prefabrikovaných dílců</t>
  </si>
  <si>
    <t>kg</t>
  </si>
  <si>
    <t>726775005</t>
  </si>
  <si>
    <t>Montáž kovových doplňkových konstrukcí pro montáž prefabrikovaných dílců hmotnosti jednoho kusu do 1 kg</t>
  </si>
  <si>
    <t>https://podminky.urs.cz/item/CS_URS_2025_01/389941021</t>
  </si>
  <si>
    <t>spojení pásnic ocelových nosníků = tyč 50x5 á 400mm</t>
  </si>
  <si>
    <t>0,3*2*(10*3+7*3+14+22+15)*2</t>
  </si>
  <si>
    <t>0,3*2*11*2</t>
  </si>
  <si>
    <t>0,3*2*(10*2+14*2+22+14+22+17)*2</t>
  </si>
  <si>
    <t>0,3*2*(18+18)</t>
  </si>
  <si>
    <t>75</t>
  </si>
  <si>
    <t>13010218</t>
  </si>
  <si>
    <t>tyč ocelová plochá jakost S235JR (11 375) 50x5mm</t>
  </si>
  <si>
    <t>-890302753</t>
  </si>
  <si>
    <t>304,8*0,001*1,1</t>
  </si>
  <si>
    <t>Vodorovné konstrukce</t>
  </si>
  <si>
    <t>76</t>
  </si>
  <si>
    <t>400-001A</t>
  </si>
  <si>
    <t>M+D prefa panelů v.250mm vč.podkladního lože, jeřáb</t>
  </si>
  <si>
    <t>856666398</t>
  </si>
  <si>
    <t>467,23</t>
  </si>
  <si>
    <t>257,46</t>
  </si>
  <si>
    <t>77</t>
  </si>
  <si>
    <t>389381001</t>
  </si>
  <si>
    <t>Dobetonování prefabrikovaných konstrukcí</t>
  </si>
  <si>
    <t>2132613980</t>
  </si>
  <si>
    <t>https://podminky.urs.cz/item/CS_URS_2025_01/389381001</t>
  </si>
  <si>
    <t>zalití spár mezi panely</t>
  </si>
  <si>
    <t>467,23*0,0068*1,2</t>
  </si>
  <si>
    <t>257,46*0,0068*1,2</t>
  </si>
  <si>
    <t>78</t>
  </si>
  <si>
    <t>400-002A</t>
  </si>
  <si>
    <t>M+D prefa schodiště vč.akustických prvků ozn.D, jeřáb - viz výkres tvaru schodiště D.1.2.05</t>
  </si>
  <si>
    <t>-1553117338</t>
  </si>
  <si>
    <t>79</t>
  </si>
  <si>
    <t>400-003A</t>
  </si>
  <si>
    <t>M+D  prefa schodiště - viz výkres tvaru stropní desky nad 1.NP - řez T27</t>
  </si>
  <si>
    <t>-712030887</t>
  </si>
  <si>
    <t>80</t>
  </si>
  <si>
    <t>400-004A</t>
  </si>
  <si>
    <t>M+D ocelové výměny k podepření dutinových panelů (vytváření  otvorů do stropů z dutinových panelů)</t>
  </si>
  <si>
    <t>1810435200</t>
  </si>
  <si>
    <t>M+D ocelové výměna k podepření dutinových panelů (vytváření  otvorů do stropů z dutinových panelů)</t>
  </si>
  <si>
    <t>458</t>
  </si>
  <si>
    <t>400-005A</t>
  </si>
  <si>
    <t>M+D  prefa schodiště - viz výkres tvaru stropní desky nad 1.NP - řez T28</t>
  </si>
  <si>
    <t>-1194152776</t>
  </si>
  <si>
    <t>81</t>
  </si>
  <si>
    <t>417321515</t>
  </si>
  <si>
    <t>Ztužující pásy a věnce ze ŽB tř. C 25/30</t>
  </si>
  <si>
    <t>-92295587</t>
  </si>
  <si>
    <t>Ztužující pásy a věnce z betonu železového (bez výztuže) tř. C 25/30</t>
  </si>
  <si>
    <t>https://podminky.urs.cz/item/CS_URS_2025_01/417321515</t>
  </si>
  <si>
    <t>zdivo  š.30cm</t>
  </si>
  <si>
    <t>D.1.1.02 - Půdorys 1.NP = věnec V1 + V10</t>
  </si>
  <si>
    <t>(18,35-0,25*2+13,6-0,25*2)*2*0,3*0,25</t>
  </si>
  <si>
    <t>-(3,05+1,8)*0,3*0,25</t>
  </si>
  <si>
    <t>(18,35-0,55*2)*0,3*0,25*2</t>
  </si>
  <si>
    <t>(4+0,3+3,95)*0,3*0,25</t>
  </si>
  <si>
    <t>(0,3+1,9)*0,3*0,25</t>
  </si>
  <si>
    <t>(0,9+3,46+1,45)*0,3*0,25</t>
  </si>
  <si>
    <t>(1+0,25+0,8+1,84+0,8+0,7)*0,3*0,25</t>
  </si>
  <si>
    <t>3*0,3*0,25</t>
  </si>
  <si>
    <t>-(1,8+3,3)*0,3*0,25</t>
  </si>
  <si>
    <t>(18,35-0,25*2)*0,3*0,25</t>
  </si>
  <si>
    <t>-1,8*0,3*0,25</t>
  </si>
  <si>
    <t>-2*0,3*0,25*2</t>
  </si>
  <si>
    <t>(13,8-0,25*2+3,95)*0,3*0,25</t>
  </si>
  <si>
    <t>(3,95+4)*0,3*0,25</t>
  </si>
  <si>
    <t>(4,3+0,3+3,95+0,3+12,69-0,25*2+5,9+0,2+2,65)*0,3*0,25</t>
  </si>
  <si>
    <t>(0,27+0,34+3,65+0,15+1+0,15+4,2)*0,3*0,25</t>
  </si>
  <si>
    <t>(3+3,4)*0,3*0,25</t>
  </si>
  <si>
    <t>(8,74-0,2)*2*0,3*0,25</t>
  </si>
  <si>
    <t>(11,3-0,2*2)*0,3*0,25</t>
  </si>
  <si>
    <t>atiky nad 2.NP = věnec A1 - řez T1</t>
  </si>
  <si>
    <t>atiky v úrovni 2.NP = věnec A1 - řez T7</t>
  </si>
  <si>
    <t>(18,25+13,5)*2*0,3*0,25</t>
  </si>
  <si>
    <t>-(12,69-0,2*2)*0,3*0,25</t>
  </si>
  <si>
    <t>-(11,3-0,2*2)*0,3*0,25</t>
  </si>
  <si>
    <t>zdivo AKU tl.20cm</t>
  </si>
  <si>
    <t>(4+3,95+1,85+0,2+3,25+0,2+2,45+0,6+5,49)*0,2*0,25</t>
  </si>
  <si>
    <t>(0,9*2+5,49+0,6)*0,2*0,25</t>
  </si>
  <si>
    <t>1,5*2*0,2*0,25</t>
  </si>
  <si>
    <t>(3,95+4)*0,2*0,25</t>
  </si>
  <si>
    <t>(3,3+0,2+3,3+0,2+1,15)*0,2*0,25</t>
  </si>
  <si>
    <t>(3,9*2+0,2+3,3+0,2+1,15)*0,2*0,25</t>
  </si>
  <si>
    <t>zdivo AKU tl.30cm</t>
  </si>
  <si>
    <t>(3,95+0,2)*2*0,3*0,25</t>
  </si>
  <si>
    <t>(3,95*2+0,2*2+1,85+0,2+4,1)*0,3*0,25</t>
  </si>
  <si>
    <t>věnec V2 v úrovni panelů - řez T7</t>
  </si>
  <si>
    <t>(18,35-0,25*2+13,6-0,25*2)*2*0,2*0,25</t>
  </si>
  <si>
    <t>-11,8*0,2*0,25</t>
  </si>
  <si>
    <t>(5+0,3+1,25+1,2+1,55+4,2)*0,2*0,25</t>
  </si>
  <si>
    <t>3*0,2*0,25</t>
  </si>
  <si>
    <t>-13,1*0,2*0,25</t>
  </si>
  <si>
    <t>(4,3+0,3+3,95+0,3+12,69-0,25*2+5,9+0,2+2,65)*0,2*0,25</t>
  </si>
  <si>
    <t>(0,27+0,34+3,65+0,15+1+0,15+4,2)*0,2*0,25</t>
  </si>
  <si>
    <t>(3+3,4)*0,2*0,25</t>
  </si>
  <si>
    <t>(8,74-0,2)*2*0,2*0,25</t>
  </si>
  <si>
    <t>(11,3-0,2*2)*0,2*0,25</t>
  </si>
  <si>
    <t>věnec mezi panely = věnec V3</t>
  </si>
  <si>
    <t>řez T8</t>
  </si>
  <si>
    <t>(18,35-0,25*2)*0,15*0,25*4</t>
  </si>
  <si>
    <t>5,75*0,15*0,25</t>
  </si>
  <si>
    <t>věnec průvlaky</t>
  </si>
  <si>
    <t>řez T9</t>
  </si>
  <si>
    <t>4,8*0,3*0,24</t>
  </si>
  <si>
    <t>4,8*0,3*0,16</t>
  </si>
  <si>
    <t>řez T10</t>
  </si>
  <si>
    <t>4,45*0,3*0,25</t>
  </si>
  <si>
    <t>4,45*0,3*0,4</t>
  </si>
  <si>
    <t>řez T11</t>
  </si>
  <si>
    <t>3,9*0,3*0,16*5</t>
  </si>
  <si>
    <t>3,9*0,3*0,52*5</t>
  </si>
  <si>
    <t>řez T12</t>
  </si>
  <si>
    <t>4*0,2*0,25</t>
  </si>
  <si>
    <t>řez T13</t>
  </si>
  <si>
    <t>(0,3+3,95+0,3+4+0,3)*0,3*0,5</t>
  </si>
  <si>
    <t>řez T14</t>
  </si>
  <si>
    <t>4,85*0,2*0,25</t>
  </si>
  <si>
    <t>řez T15</t>
  </si>
  <si>
    <t>2,55*0,3*0,25</t>
  </si>
  <si>
    <t>6,55*0,3*0,25</t>
  </si>
  <si>
    <t>2,55*0,3*0,25*2</t>
  </si>
  <si>
    <t>2,75*0,3*0,25</t>
  </si>
  <si>
    <t>4,85*0,3*0,3</t>
  </si>
  <si>
    <t>věnec v úrovni uložení stropů - V2 - řez T1</t>
  </si>
  <si>
    <t>(11,3-0,2*2+3+12,69-0,2*2)*0,2*0,25</t>
  </si>
  <si>
    <t>věnec mezi panely - V3 - řez T2</t>
  </si>
  <si>
    <t>10,8*0,1*0,25*2</t>
  </si>
  <si>
    <t>(12,69-0,2*2)*0,1*0,25*2</t>
  </si>
  <si>
    <t>věnec V4 - řez T4</t>
  </si>
  <si>
    <t>(8,74-0,3)*0,3*0,5*2</t>
  </si>
  <si>
    <t>(12+18,81)*0,3*0,5</t>
  </si>
  <si>
    <t>82</t>
  </si>
  <si>
    <t>417351115</t>
  </si>
  <si>
    <t>Zřízení bednění ztužujících věnců</t>
  </si>
  <si>
    <t>1874682298</t>
  </si>
  <si>
    <t>Bednění bočnic ztužujících pásů a věnců včetně vzpěr zřízení</t>
  </si>
  <si>
    <t>https://podminky.urs.cz/item/CS_URS_2025_01/417351115</t>
  </si>
  <si>
    <t>(18,35-0,25*2+13,6-0,25*2)*2*(0,25+0,25)</t>
  </si>
  <si>
    <t>-(3,05+1,8)*(0,25+0,25)</t>
  </si>
  <si>
    <t>(18,35-0,55*2)*(0,25+0,25)*2</t>
  </si>
  <si>
    <t>(4+0,3+3,95)*(0,25+0,25)</t>
  </si>
  <si>
    <t>(0,3+1,9)*(0,25+0,25)</t>
  </si>
  <si>
    <t>(0,9+3,46+1,45)*(0,25+0,25)</t>
  </si>
  <si>
    <t>(1+0,25+0,8+1,84+0,8+0,7)*(0,25+0,25)</t>
  </si>
  <si>
    <t>3*(0,25+0,25)</t>
  </si>
  <si>
    <t>-(1,8+3,3)*(0,25+0,25)</t>
  </si>
  <si>
    <t>(18,35-0,25*2)*(0,25+0,25)</t>
  </si>
  <si>
    <t>-1,8*(0,25+0,25)</t>
  </si>
  <si>
    <t>-2*(0,25+0,25)*2</t>
  </si>
  <si>
    <t>(13,8-0,25*2+3,95)*(0,25+0,25)</t>
  </si>
  <si>
    <t>(3,95+4)*(0,25+0,25)</t>
  </si>
  <si>
    <t>(4,3+0,3+3,95+0,3+12,69-0,25*2+5,9+0,2+2,65)*(0,25+0,25)</t>
  </si>
  <si>
    <t>(0,27+0,34+3,65+0,15+1+0,15+4,2)*(0,25+0,25)</t>
  </si>
  <si>
    <t>(3+3,4)*(0,25+0,25)</t>
  </si>
  <si>
    <t>(8,74-0,2)*2*(0,25+0,25)</t>
  </si>
  <si>
    <t>(11,3-0,2*2)*(0,25+0,25)</t>
  </si>
  <si>
    <t>(18,25+13,5)*2*(0,25+0,25)</t>
  </si>
  <si>
    <t>-(12,69-0,2*2)*(0,25+0,25)</t>
  </si>
  <si>
    <t>-(11,3-0,2*2)*(0,25+0,25)</t>
  </si>
  <si>
    <t>(4+3,95+1,85+0,2+3,25+0,2+2,45+0,6+5,49)*(0,25+0,25)</t>
  </si>
  <si>
    <t>(0,9*2+5,49+0,6)*(0,25+0,25)</t>
  </si>
  <si>
    <t>1,5*2*(0,25+0,25)</t>
  </si>
  <si>
    <t>(3,3+0,2+3,3+0,2+1,15)*(0,25+0,25)</t>
  </si>
  <si>
    <t>(3,9*2+0,2+3,3+0,2+1,15)*(0,25+0,25)</t>
  </si>
  <si>
    <t>(3,95+0,2)*2*(0,25+0,25)</t>
  </si>
  <si>
    <t>(3,95*2+0,2*2+1,85+0,2+4,1)*(0,25+0,25)</t>
  </si>
  <si>
    <t>(18,35-0,25*2+13,6-0,25*2)*2*0,25</t>
  </si>
  <si>
    <t>-11,8*0,25</t>
  </si>
  <si>
    <t>(5+0,3+1,25+1,2+1,55+4,2)*0,25</t>
  </si>
  <si>
    <t>3*0,25</t>
  </si>
  <si>
    <t>-13,1*0,25</t>
  </si>
  <si>
    <t>(4,3+0,3+3,95+0,3+12,69-0,25*2+5,9+0,2+2,65)*0,25</t>
  </si>
  <si>
    <t>(0,27+0,34+3,65+0,15+1+0,15+4,2)*0,25</t>
  </si>
  <si>
    <t>(3+3,4)*0,25</t>
  </si>
  <si>
    <t>(8,74-0,2)*2*0,25</t>
  </si>
  <si>
    <t>(11,3-0,2*2)*0,25</t>
  </si>
  <si>
    <t>4,8*(0,24+0,24)</t>
  </si>
  <si>
    <t>4,8*(0,16+0,16)</t>
  </si>
  <si>
    <t>4,45*(0,25+0,25)</t>
  </si>
  <si>
    <t>4,45*(0,4+0,4)</t>
  </si>
  <si>
    <t>3,9*(0,16+0,16)*5</t>
  </si>
  <si>
    <t>3,9*(0,52+0,52)*5</t>
  </si>
  <si>
    <t>4*0,25</t>
  </si>
  <si>
    <t>(0,3+3,95+0,3+4+0,3)*(0,25+0,25)</t>
  </si>
  <si>
    <t>2,55*(0,25+0,25)</t>
  </si>
  <si>
    <t>6,55*(0,25+0,25)</t>
  </si>
  <si>
    <t>2,55*(0,25+0,25)*2</t>
  </si>
  <si>
    <t>2,75*(0,25+0,25)</t>
  </si>
  <si>
    <t>4,85*(0,3+0,3)</t>
  </si>
  <si>
    <t>(11,3-0,2*2+3+12,69-0,2*2)*0,25</t>
  </si>
  <si>
    <t>(8,74-0,3)*(0,5+0,5)*2</t>
  </si>
  <si>
    <t>(12+18,81)*(0,5+0,5)</t>
  </si>
  <si>
    <t>83</t>
  </si>
  <si>
    <t>417351116</t>
  </si>
  <si>
    <t>Odstranění bednění ztužujících věnců</t>
  </si>
  <si>
    <t>232275234</t>
  </si>
  <si>
    <t>Bednění bočnic ztužujících pásů a věnců včetně vzpěr odstranění</t>
  </si>
  <si>
    <t>https://podminky.urs.cz/item/CS_URS_2025_01/417351116</t>
  </si>
  <si>
    <t>84</t>
  </si>
  <si>
    <t>417361821</t>
  </si>
  <si>
    <t>Výztuž ztužujících pásů a věnců betonářskou ocelí 10 505</t>
  </si>
  <si>
    <t>1459352074</t>
  </si>
  <si>
    <t>Výztuž ztužujících pásů a věnců z betonářské oceli 10 505 (R) nebo BSt 500</t>
  </si>
  <si>
    <t>https://podminky.urs.cz/item/CS_URS_2025_01/417361821</t>
  </si>
  <si>
    <t>4,138*1,07</t>
  </si>
  <si>
    <t>2,381*1,07</t>
  </si>
  <si>
    <t>85</t>
  </si>
  <si>
    <t>417362021</t>
  </si>
  <si>
    <t>Výztuž ztužujících pásů a věnců svařovanými sítěmi Kari</t>
  </si>
  <si>
    <t>312753844</t>
  </si>
  <si>
    <t>Výztuž ztužujících pásů a věnců ze svařovaných sítí z drátů typu KARI</t>
  </si>
  <si>
    <t>https://podminky.urs.cz/item/CS_URS_2025_01/417362021</t>
  </si>
  <si>
    <t>4,8*(0,3+0,24)*2*0,00444</t>
  </si>
  <si>
    <t>4,45*(0,3+0,25)*2*0,00444</t>
  </si>
  <si>
    <t>3,9*(0,3+0,16)*2*0,00444*5</t>
  </si>
  <si>
    <t>2,55*0,3*0,00444</t>
  </si>
  <si>
    <t>2,55*(0,3+0,16)*2*0,00444</t>
  </si>
  <si>
    <t>6,55*0,3*0,00444</t>
  </si>
  <si>
    <t>6,55*(0,3+0,16)*2*0,00444</t>
  </si>
  <si>
    <t>2,55*0,3*0,00444*2</t>
  </si>
  <si>
    <t>2,55*(0,3+0,16)*2*0,00444*2</t>
  </si>
  <si>
    <t>2,75*0,3*0,00444</t>
  </si>
  <si>
    <t>2,75*(0,3+0,16)*2*0,00444</t>
  </si>
  <si>
    <t>4,85*0,3*0,00444</t>
  </si>
  <si>
    <t>4,85*(0,3+0,3)*2*0,00444</t>
  </si>
  <si>
    <t>0,249*0,25</t>
  </si>
  <si>
    <t>Úpravy povrchů, podlahy a osazování výplní</t>
  </si>
  <si>
    <t>Úprava povrchů vnitřních</t>
  </si>
  <si>
    <t>86</t>
  </si>
  <si>
    <t>611131121</t>
  </si>
  <si>
    <t>Penetrační disperzní nátěr vnitřních stropů nanášený ručně</t>
  </si>
  <si>
    <t>-1011288393</t>
  </si>
  <si>
    <t>Podkladní a spojovací vrstva vnitřních omítaných ploch penetrace disperzní nanášená ručně stropů</t>
  </si>
  <si>
    <t>https://podminky.urs.cz/item/CS_URS_2025_01/611131121</t>
  </si>
  <si>
    <t>č101</t>
  </si>
  <si>
    <t>6,24*(0,3+0,35*2)</t>
  </si>
  <si>
    <t>1,95*(0,3+0,25*2)*4</t>
  </si>
  <si>
    <t>č103</t>
  </si>
  <si>
    <t>(3,5+2,5)*(0,3+0,25*2)</t>
  </si>
  <si>
    <t>č107</t>
  </si>
  <si>
    <t>3,95*(0,3+0,25*2)</t>
  </si>
  <si>
    <t>č108</t>
  </si>
  <si>
    <t>4*(0,3+0,25*2)</t>
  </si>
  <si>
    <t>č109</t>
  </si>
  <si>
    <t>č110</t>
  </si>
  <si>
    <t>č113</t>
  </si>
  <si>
    <t>1,7*(0,3+0,25*2)</t>
  </si>
  <si>
    <t>č121</t>
  </si>
  <si>
    <t>1,9*(0,3+0,25*2)</t>
  </si>
  <si>
    <t>č201</t>
  </si>
  <si>
    <t>1,85*(0,3+0,3*2)*2</t>
  </si>
  <si>
    <t>č202</t>
  </si>
  <si>
    <t>1,85*(0,3+0,25*2)</t>
  </si>
  <si>
    <t>č207</t>
  </si>
  <si>
    <t>4,1*(0,3+0,25*2)</t>
  </si>
  <si>
    <t>č216</t>
  </si>
  <si>
    <t>5,49*(0,3+0,25*2)</t>
  </si>
  <si>
    <t>č217</t>
  </si>
  <si>
    <t>5,49*(0,3+0,3*2)</t>
  </si>
  <si>
    <t>36,04</t>
  </si>
  <si>
    <t>17,423</t>
  </si>
  <si>
    <t>87</t>
  </si>
  <si>
    <t>611321342</t>
  </si>
  <si>
    <t>Vápenocementová omítka štuková dvouvrstvá vnitřních stropů žebrových nanášená strojně tloušťky jádrové omítky do 10 mm a tloušťky štuku do 3 mm</t>
  </si>
  <si>
    <t>1644875116</t>
  </si>
  <si>
    <t>Omítka vápenocementová vnitřních ploch nanášená strojně dvouvrstvá, tloušťky jádrové omítky do 10 mm a tloušťky štuku do 3 mm štuková vodorovných konstrukcí stropů žebrových nebo osamělých trámů</t>
  </si>
  <si>
    <t>https://podminky.urs.cz/item/CS_URS_2025_01/611321342</t>
  </si>
  <si>
    <t>53,463*2</t>
  </si>
  <si>
    <t>88</t>
  </si>
  <si>
    <t>611321391</t>
  </si>
  <si>
    <t>Příplatek k vápenocementové omítce vnitřních stropů za každých dalších 5 mm tloušťky strojně</t>
  </si>
  <si>
    <t>1962125688</t>
  </si>
  <si>
    <t>Omítka vápenocementová vnitřních ploch nanášená strojně Příplatek k cenám za každých dalších i započatých 5 mm tloušťky omítky přes 10 mm stropů</t>
  </si>
  <si>
    <t>https://podminky.urs.cz/item/CS_URS_2025_01/611321391</t>
  </si>
  <si>
    <t>89</t>
  </si>
  <si>
    <t>-854089397</t>
  </si>
  <si>
    <t>Podhled P2+P3</t>
  </si>
  <si>
    <t>19,75+18,84+9,36++40,1+40,6+40,6+40,7+33,58+34,56</t>
  </si>
  <si>
    <t>90</t>
  </si>
  <si>
    <t>611381016</t>
  </si>
  <si>
    <t>Tenkovrstvá minerální zatíraná (škrábaná) omítka zrnitost 1,5 mm vnitřních stropů rovných</t>
  </si>
  <si>
    <t>-1892842393</t>
  </si>
  <si>
    <t>Omítka tenkovrstvá minerální vnitřních ploch bez penetrace zatíraná (škrábaná), zrnitost 1,5 mm vodorovných konstrukcí stropů rovných</t>
  </si>
  <si>
    <t>https://podminky.urs.cz/item/CS_URS_2025_01/611381016</t>
  </si>
  <si>
    <t>91</t>
  </si>
  <si>
    <t>611131125</t>
  </si>
  <si>
    <t>Penetrační disperzní nátěr vnitřních schodišťových konstrukcí nanášený ručně</t>
  </si>
  <si>
    <t>1732556415</t>
  </si>
  <si>
    <t>Podkladní a spojovací vrstva vnitřních omítaných ploch penetrace disperzní nanášená ručně schodišťových konstrukcí</t>
  </si>
  <si>
    <t>https://podminky.urs.cz/item/CS_URS_2025_01/611131125</t>
  </si>
  <si>
    <t>skladba I03</t>
  </si>
  <si>
    <t>D.1.1.02 - Půdorys 1.NP - schodiště</t>
  </si>
  <si>
    <t>9,5*(1,25+0,5)</t>
  </si>
  <si>
    <t>16,625</t>
  </si>
  <si>
    <t>92</t>
  </si>
  <si>
    <t>611321345</t>
  </si>
  <si>
    <t>Vápenocementová omítka štuková dvouvrstvá vnitřních schodišťových konstrukcí nanášená strojně tloušťky jádrové omítky do 10 mm a tloušťky štuku do 3 mm</t>
  </si>
  <si>
    <t>-632446383</t>
  </si>
  <si>
    <t>Omítka vápenocementová vnitřních ploch nanášená strojně dvouvrstvá, tloušťky jádrové omítky do 10 mm a tloušťky štuku do 3 mm štuková schodišťových konstrukcí stropů, stěn, ramen nebo nosníků</t>
  </si>
  <si>
    <t>https://podminky.urs.cz/item/CS_URS_2025_01/611321345</t>
  </si>
  <si>
    <t>93</t>
  </si>
  <si>
    <t>611321395</t>
  </si>
  <si>
    <t>Příplatek k vápenocementové omítce schodišťových konstrukcí za každých dalších 5 mm tloušťky strojně</t>
  </si>
  <si>
    <t>-118776576</t>
  </si>
  <si>
    <t>Omítka vápenocementová vnitřních ploch nanášená strojně Příplatek k cenám za každých dalších i započatých 5 mm tloušťky omítky přes 10 mm schodišťových konstrukcí</t>
  </si>
  <si>
    <t>https://podminky.urs.cz/item/CS_URS_2025_01/611321395</t>
  </si>
  <si>
    <t>94</t>
  </si>
  <si>
    <t>612131101</t>
  </si>
  <si>
    <t>Cementový postřik vnitřních stěn nanášený celoplošně ručně</t>
  </si>
  <si>
    <t>-1166809176</t>
  </si>
  <si>
    <t>Podkladní a spojovací vrstva vnitřních omítaných ploch cementový postřik nanášený ručně celoplošně stěn</t>
  </si>
  <si>
    <t>https://podminky.urs.cz/item/CS_URS_2025_01/612131101</t>
  </si>
  <si>
    <t>skladba I01</t>
  </si>
  <si>
    <t>(9,3+7,3+5,9+6,24+0,3)*3,6</t>
  </si>
  <si>
    <t>-9,3*2,3+(9,3+2,3*2)*0,3</t>
  </si>
  <si>
    <t>-3,46*2,4+(3,46+2,4*2)*0,15</t>
  </si>
  <si>
    <t>(1,8+8,25*2+0,3+14,5+1,95+14)*3,6</t>
  </si>
  <si>
    <t>-0,9*2*10</t>
  </si>
  <si>
    <t>(5+1,85*2+1,3+7,5+3,05+3,6)*3,6</t>
  </si>
  <si>
    <t>-0,9*2*3+(1,1+2,1*2)*0,15*2</t>
  </si>
  <si>
    <t>č104</t>
  </si>
  <si>
    <t>(5+3,95)*2*3,6</t>
  </si>
  <si>
    <t>-1,2*1,6*2+(1,2+1,6*2)*0,3*2</t>
  </si>
  <si>
    <t>(4,8+3,95)*2*3,6</t>
  </si>
  <si>
    <t>-2,4*1,6+(2,4+1,6*2)*0,3</t>
  </si>
  <si>
    <t>-0,9*2*4+(1,1+2,1*2)*0,2*3</t>
  </si>
  <si>
    <t>č106</t>
  </si>
  <si>
    <t>(3,95+2,8)*2*3,6</t>
  </si>
  <si>
    <t>-1,2*1,6+(1,2+1,6*2)*0,3</t>
  </si>
  <si>
    <t>-0,9*2,1+(1,1+2,3*2)*0,3</t>
  </si>
  <si>
    <t>-0,9*2+(1,1+2,1*2)*0,2</t>
  </si>
  <si>
    <t>(10+3,95)*2*3,6</t>
  </si>
  <si>
    <t>-3,3*3</t>
  </si>
  <si>
    <t>-(2+2)*2+(2+2+2*2)*0,3</t>
  </si>
  <si>
    <t>-0,9*2*3+(1,1+2,1*2)*0,3*1</t>
  </si>
  <si>
    <t>(10+4)*2*3,6</t>
  </si>
  <si>
    <t>-(2+2)*2</t>
  </si>
  <si>
    <t>-0,9*2+(1,1+2,1*2)*0,3</t>
  </si>
  <si>
    <t>-2*2*2+(2+2*2)*0,3*2</t>
  </si>
  <si>
    <t>-2*2*4+(2+2*2)*0,3*2</t>
  </si>
  <si>
    <t>-0,9*2+(1,1+2,1*2)*0,15</t>
  </si>
  <si>
    <t>č111</t>
  </si>
  <si>
    <t>(8,35+3,95)*2*3,6</t>
  </si>
  <si>
    <t>č112</t>
  </si>
  <si>
    <t>(8,75+3,95)*2*3,6</t>
  </si>
  <si>
    <t>-2,4*1,6*2+(2,4+1,6*2)*0,3*2</t>
  </si>
  <si>
    <t>-0,9*2*2+(1,1+2,1*2)*0,15</t>
  </si>
  <si>
    <t>-2,4*0,65+(2,4+0,65*2)*0,3</t>
  </si>
  <si>
    <t>-0,8*2+(1+2,1*2)*0,3</t>
  </si>
  <si>
    <t>(1,95+1,75)*2*3,6</t>
  </si>
  <si>
    <t>-1,2*0,65+(1,2+0,65*2)*0,3</t>
  </si>
  <si>
    <t>(1,95+1,8)*2*3,6</t>
  </si>
  <si>
    <t>č116</t>
  </si>
  <si>
    <t>(1,95+1,15)*2*3,6</t>
  </si>
  <si>
    <t>(2+1,75)*2*3,6</t>
  </si>
  <si>
    <t>(2+1,8)*2*3,6</t>
  </si>
  <si>
    <t>-0,8*2*3</t>
  </si>
  <si>
    <t>č119</t>
  </si>
  <si>
    <t>(2+1,15)*2*3,6</t>
  </si>
  <si>
    <t>č120</t>
  </si>
  <si>
    <t>(5+1,9)*2*3,7</t>
  </si>
  <si>
    <t>(1,15+2,2+3,27+1,5+10,2+1,85+5,7+4,15+4,2+2,8)*3,7</t>
  </si>
  <si>
    <t>-0,9*2*9</t>
  </si>
  <si>
    <t>(8,25+1,85)*2*3,7</t>
  </si>
  <si>
    <t>-1,65*2,3+(1,65+2,3*2)*0,3</t>
  </si>
  <si>
    <t>-0,9*2*5</t>
  </si>
  <si>
    <t>(4,1+1,15)*2*3,7</t>
  </si>
  <si>
    <t>č204</t>
  </si>
  <si>
    <t>(4,09+3,65+2,65+2)*3,7</t>
  </si>
  <si>
    <t>č205</t>
  </si>
  <si>
    <t>(4+3,95)*2*3,7</t>
  </si>
  <si>
    <t>č206</t>
  </si>
  <si>
    <t>(3,95+3,95)*2*3,7</t>
  </si>
  <si>
    <t>-1,8*1,6+(1,8+1,6*2)*0,3</t>
  </si>
  <si>
    <t>(4,1+3,3)*2*3,7</t>
  </si>
  <si>
    <t>č208</t>
  </si>
  <si>
    <t>č209</t>
  </si>
  <si>
    <t>(2,15+1,3)*2*3,7</t>
  </si>
  <si>
    <t>č210</t>
  </si>
  <si>
    <t>(1,7+1)*2*3,7</t>
  </si>
  <si>
    <t>-0,7*2</t>
  </si>
  <si>
    <t>č211</t>
  </si>
  <si>
    <t>č212</t>
  </si>
  <si>
    <t>(2,7+2,1)*2*3,7</t>
  </si>
  <si>
    <t>(2,3+2+1+2,25+1,85+0,7)*3,7</t>
  </si>
  <si>
    <t>č214</t>
  </si>
  <si>
    <t>(1,7+0,9)*2*3,7</t>
  </si>
  <si>
    <t>č215</t>
  </si>
  <si>
    <t>(5,49+0,6+2,45)*2*3,7</t>
  </si>
  <si>
    <t>(5,49+2,05+5,9)*2*3,7</t>
  </si>
  <si>
    <t>-0,9*2,2+(1,1+2,3*2)*0,3</t>
  </si>
  <si>
    <t>č218</t>
  </si>
  <si>
    <t>(4,15+3,95)*2*3,7</t>
  </si>
  <si>
    <t>č219</t>
  </si>
  <si>
    <t>č222</t>
  </si>
  <si>
    <t>(2,65+1)*2*3,7</t>
  </si>
  <si>
    <t>95</t>
  </si>
  <si>
    <t>612321341</t>
  </si>
  <si>
    <t>Vápenocementová omítka štuková dvouvrstvá vnitřních stěn nanášená strojně tloušťky jádrové omítky do 10 mm a tloušťky štuku do 3 mm</t>
  </si>
  <si>
    <t>-14294866</t>
  </si>
  <si>
    <t>Omítka vápenocementová vnitřních ploch nanášená strojně dvouvrstvá, tloušťky jádrové omítky do 10 mm a tloušťky štuku do 3 mm štuková svislých konstrukcí stěn</t>
  </si>
  <si>
    <t>https://podminky.urs.cz/item/CS_URS_2025_01/612321341</t>
  </si>
  <si>
    <t>96</t>
  </si>
  <si>
    <t>612321391</t>
  </si>
  <si>
    <t>Příplatek k vápenocementové omítce vnitřních stěn za každých dalších 5 mm tloušťky strojně</t>
  </si>
  <si>
    <t>-1965477012</t>
  </si>
  <si>
    <t>Omítka vápenocementová vnitřních ploch nanášená strojně Příplatek k cenám za každých dalších i započatých 5 mm tloušťky omítky přes 10 mm stěn</t>
  </si>
  <si>
    <t>https://podminky.urs.cz/item/CS_URS_2025_01/612321391</t>
  </si>
  <si>
    <t>2192,933*2</t>
  </si>
  <si>
    <t>97</t>
  </si>
  <si>
    <t>612142001</t>
  </si>
  <si>
    <t>Pletivo sklovláknité vnitřních stěn vtlačené do tmelu</t>
  </si>
  <si>
    <t>-872384546</t>
  </si>
  <si>
    <t>Pletivo vnitřních ploch v ploše nebo pruzích, na plném podkladu sklovláknité vtlačené do tmelu včetně tmelu stěn</t>
  </si>
  <si>
    <t>https://podminky.urs.cz/item/CS_URS_2025_01/612142001</t>
  </si>
  <si>
    <t>20% plochy</t>
  </si>
  <si>
    <t>2192,933*0,20</t>
  </si>
  <si>
    <t>98</t>
  </si>
  <si>
    <t>612131121A</t>
  </si>
  <si>
    <t>Penetrační paropropustný nátěr vnitřních stěn nanášený ručně</t>
  </si>
  <si>
    <t>-1797851188</t>
  </si>
  <si>
    <t>Podkladní a spojovací vrstva vnitřních omítaných ploch penetrace disperzní nanášená ručně stěn</t>
  </si>
  <si>
    <t>99</t>
  </si>
  <si>
    <t>612143004</t>
  </si>
  <si>
    <t>Montáž omítkových samolepících začišťovacích profilů pro spojení s okenním rámem</t>
  </si>
  <si>
    <t>-1087548387</t>
  </si>
  <si>
    <t>Montáž omítkových profilů plastových, pozinkovaných nebo dřevěných upevněných vtlačením do podkladní vrstvy nebo přibitím začišťovacích samolepících pro vytvoření dilatujícího spoje s okenním rámem</t>
  </si>
  <si>
    <t>tab.PSV = W01 - W13</t>
  </si>
  <si>
    <t>(9,3+3,17*2)*1</t>
  </si>
  <si>
    <t>(1,1+2,2*2)*1</t>
  </si>
  <si>
    <t>(3,3+3*2)*5</t>
  </si>
  <si>
    <t>(1,2+1,6*2)*5</t>
  </si>
  <si>
    <t>(2,4+1,6*2)*3</t>
  </si>
  <si>
    <t>(2,4+0,65*2)*2</t>
  </si>
  <si>
    <t>(1,2+0,65*2)*2</t>
  </si>
  <si>
    <t>(2,4+1,6*2)*10</t>
  </si>
  <si>
    <t>(1,8+1,6*2)*2</t>
  </si>
  <si>
    <t>(1,65+2,3*2)*1</t>
  </si>
  <si>
    <t>(1,2+1,6*2)*1</t>
  </si>
  <si>
    <t>(1,1+2,3*2)*1</t>
  </si>
  <si>
    <t>(2,4+1,6*2)*1</t>
  </si>
  <si>
    <t>100</t>
  </si>
  <si>
    <t>59051476</t>
  </si>
  <si>
    <t>profil napojovací okenní PVC s výztužnou tkaninou 9mm</t>
  </si>
  <si>
    <t>11513853</t>
  </si>
  <si>
    <t>206,79*1,05</t>
  </si>
  <si>
    <t>101</t>
  </si>
  <si>
    <t>619991005</t>
  </si>
  <si>
    <t>Zakrytí stěny PE fólií nebo svislých ploch</t>
  </si>
  <si>
    <t>514591615</t>
  </si>
  <si>
    <t>Zakrytí vnitřních ploch před znečištěním PE fólií včetně pozdějšího odkrytí stěn nebo svislých ploch</t>
  </si>
  <si>
    <t>https://podminky.urs.cz/item/CS_URS_2025_01/619991005</t>
  </si>
  <si>
    <t>9,3*3,17*1</t>
  </si>
  <si>
    <t>1,1*2,2*1</t>
  </si>
  <si>
    <t>3,3*3*5</t>
  </si>
  <si>
    <t>1,2*1,6*5</t>
  </si>
  <si>
    <t>2,4*1,6*3</t>
  </si>
  <si>
    <t>2,4*0,65*2</t>
  </si>
  <si>
    <t>1,2*0,65*2</t>
  </si>
  <si>
    <t>2,4*1,6*10</t>
  </si>
  <si>
    <t>1,8*1,6*2</t>
  </si>
  <si>
    <t>1,65*2,3*1</t>
  </si>
  <si>
    <t>1,2*1,6*1</t>
  </si>
  <si>
    <t>1,1*2,3*1</t>
  </si>
  <si>
    <t>2,4*1,6*1</t>
  </si>
  <si>
    <t>Úprava povrchů vnějších</t>
  </si>
  <si>
    <t>102</t>
  </si>
  <si>
    <t>622131101</t>
  </si>
  <si>
    <t>Cementový postřik vnějších stěn nanášený celoplošně ručně</t>
  </si>
  <si>
    <t>1891244781</t>
  </si>
  <si>
    <t>Podkladní a spojovací vrstva vnějších omítaných ploch cementový postřik nanášený ručně celoplošně stěn</t>
  </si>
  <si>
    <t>https://podminky.urs.cz/item/CS_URS_2025_01/622131101</t>
  </si>
  <si>
    <t>Skladba K01</t>
  </si>
  <si>
    <t xml:space="preserve">D.1.1.02 - Půdorys 1.NP </t>
  </si>
  <si>
    <t>(4,01+13,6)*4,61</t>
  </si>
  <si>
    <t>18,35*(4,61+6,5)/2</t>
  </si>
  <si>
    <t>(13,6+2)*(6,5+6)/2</t>
  </si>
  <si>
    <t>(3,3+13,6+0,55*4)*4,61</t>
  </si>
  <si>
    <t>(13,6+1)*(6+6,5)</t>
  </si>
  <si>
    <t>skladba K02</t>
  </si>
  <si>
    <t>(0,3+4+0,3+3,95+0,5+0,5+11,69+0,5+0,5+5,9+0,2+2,45+0,2)*(8,61-3,75)</t>
  </si>
  <si>
    <t>(9,3+2,9)*8,61</t>
  </si>
  <si>
    <t>(8,74+11,3+8,74+3,23)*(8,61-3,75)</t>
  </si>
  <si>
    <t>-1,6*2,3</t>
  </si>
  <si>
    <t>vstup do č.106</t>
  </si>
  <si>
    <t>(4,55+4,3)*3</t>
  </si>
  <si>
    <t>103</t>
  </si>
  <si>
    <t>622811001</t>
  </si>
  <si>
    <t>Tepelně izolační jednovrstvá omítka vnějších stěn tloušťky do 20 mm</t>
  </si>
  <si>
    <t>-1008178989</t>
  </si>
  <si>
    <t>Omítka tepelně izolační vnějších ploch stěn prováděná ručně v 1 vrstvě, tloušťky do 20 mm</t>
  </si>
  <si>
    <t>https://podminky.urs.cz/item/CS_URS_2025_01/622811001</t>
  </si>
  <si>
    <t>104</t>
  </si>
  <si>
    <t>621131121</t>
  </si>
  <si>
    <t>Penetrační nátěr vnějších podhledů nanášený ručně</t>
  </si>
  <si>
    <t>60136645</t>
  </si>
  <si>
    <t>Podkladní a spojovací vrstva vnějších omítaných ploch penetrace nanášená ručně podhledů</t>
  </si>
  <si>
    <t>https://podminky.urs.cz/item/CS_URS_2025_01/621131121</t>
  </si>
  <si>
    <t>vstup do č.106 vč.obložení průvlaku</t>
  </si>
  <si>
    <t>4,55*4,3</t>
  </si>
  <si>
    <t>(4+3,75)*0,4</t>
  </si>
  <si>
    <t>105</t>
  </si>
  <si>
    <t>621221021</t>
  </si>
  <si>
    <t>Montáž kontaktního zateplení vnějších podhledů lepením a mechanickým kotvením desek z minerální vlny s podélnou orientací do betonu a zdiva tl přes 80 do 120 mm</t>
  </si>
  <si>
    <t>756467273</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</si>
  <si>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80 do 120 mm</t>
  </si>
  <si>
    <t>https://podminky.urs.cz/item/CS_URS_2025_01/621221021</t>
  </si>
  <si>
    <t>106</t>
  </si>
  <si>
    <t>63142025</t>
  </si>
  <si>
    <t>deska tepelně izolační minerální kontaktních fasád podélné vlákno λ=0,035-0,036 tl 100mm</t>
  </si>
  <si>
    <t>177657442</t>
  </si>
  <si>
    <t>22,665*1,05</t>
  </si>
  <si>
    <t>107</t>
  </si>
  <si>
    <t>621251105</t>
  </si>
  <si>
    <t>Příplatek k cenám kontaktního zateplení podhledů za zápustnou montáž a použití tepelněizolačních zátek z minerální vlny</t>
  </si>
  <si>
    <t>1866139604</t>
  </si>
  <si>
    <t>Montáž kontaktního zateplení lepením a mechanickým kotvením Příplatek k cenám za zápustnou montáž kotev s použitím tepelněizolačních zátek na vnější podhledy z minerální vlny</t>
  </si>
  <si>
    <t>https://podminky.urs.cz/item/CS_URS_2025_01/621251105</t>
  </si>
  <si>
    <t>108</t>
  </si>
  <si>
    <t>621151031</t>
  </si>
  <si>
    <t>Penetrační silikonový nátěr vnějších pastovitých tenkovrstvých omítek podhledů</t>
  </si>
  <si>
    <t>-743251292</t>
  </si>
  <si>
    <t>Penetrační nátěr vnějších pastovitých tenkovrstvých omítek silikonový podhledů</t>
  </si>
  <si>
    <t>https://podminky.urs.cz/item/CS_URS_2025_01/621151031</t>
  </si>
  <si>
    <t>109</t>
  </si>
  <si>
    <t>621531012</t>
  </si>
  <si>
    <t>Tenkovrstvá silikonová zatíraná omítka zrnitost 1,5 mm vnějších podhledů</t>
  </si>
  <si>
    <t>-235444936</t>
  </si>
  <si>
    <t>Omítka tenkovrstvá silikonová vnějších ploch probarvená bez penetrace zatíraná (škrábaná), zrnitost 1,5 mm podhledů</t>
  </si>
  <si>
    <t>https://podminky.urs.cz/item/CS_URS_2025_01/621531012</t>
  </si>
  <si>
    <t>110</t>
  </si>
  <si>
    <t>622131121</t>
  </si>
  <si>
    <t>Penetrační nátěr vnějších stěn nanášený ručně</t>
  </si>
  <si>
    <t>-1133870999</t>
  </si>
  <si>
    <t>Podkladní a spojovací vrstva vnějších omítaných ploch penetrace nanášená ručně stěn</t>
  </si>
  <si>
    <t>https://podminky.urs.cz/item/CS_URS_2025_01/622131121</t>
  </si>
  <si>
    <t>111</t>
  </si>
  <si>
    <t>622221041</t>
  </si>
  <si>
    <t>Montáž kontaktního zateplení vnějších stěn lepením a mechanickým kotvením desek z minerální vlny s podélnou orientací do zdiva a betonu tl přes 160 do 200 mm</t>
  </si>
  <si>
    <t>1472715391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</si>
  <si>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</si>
  <si>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https://podminky.urs.cz/item/CS_URS_2025_01/622221041</t>
  </si>
  <si>
    <t>112</t>
  </si>
  <si>
    <t>63142031</t>
  </si>
  <si>
    <t>deska tepelně izolační minerální kontaktních fasád podélné vlákno λ=0,035 tl 200mm</t>
  </si>
  <si>
    <t>1032644044</t>
  </si>
  <si>
    <t>382,192*1,05</t>
  </si>
  <si>
    <t>113</t>
  </si>
  <si>
    <t>622251105</t>
  </si>
  <si>
    <t>Příplatek k cenám kontaktního zateplení vnějších stěn za zápustnou montáž a použití tepelněizolačních zátek z minerální vlny</t>
  </si>
  <si>
    <t>-1309873918</t>
  </si>
  <si>
    <t>Montáž kontaktního zateplení lepením a mechanickým kotvením Příplatek k cenám za zápustnou montáž kotev s použitím tepelněizolačních zátek na vnější stěny z minerální vlny</t>
  </si>
  <si>
    <t>https://podminky.urs.cz/item/CS_URS_2025_01/622251105</t>
  </si>
  <si>
    <t>114</t>
  </si>
  <si>
    <t>622151031</t>
  </si>
  <si>
    <t>Penetrační silikonový nátěr vnějších pastovitých tenkovrstvých omítek stěn</t>
  </si>
  <si>
    <t>-748940865</t>
  </si>
  <si>
    <t>Penetrační nátěr vnějších pastovitých tenkovrstvých omítek silikonový stěn</t>
  </si>
  <si>
    <t>https://podminky.urs.cz/item/CS_URS_2025_01/622151031</t>
  </si>
  <si>
    <t>382,192</t>
  </si>
  <si>
    <t>ostění</t>
  </si>
  <si>
    <t>217,13*0,2</t>
  </si>
  <si>
    <t>115</t>
  </si>
  <si>
    <t>622531012</t>
  </si>
  <si>
    <t>Tenkovrstvá silikonová zatíraná omítka zrnitost 1,5 mm vnějších stěn - specifikace viz skladba K02 + K03</t>
  </si>
  <si>
    <t>371587600</t>
  </si>
  <si>
    <t>Omítka tenkovrstvá silikonová vnějších ploch probarvená bez penetrace zatíraná (škrábaná), zrnitost 1,5 mm stěn</t>
  </si>
  <si>
    <t>https://podminky.urs.cz/item/CS_URS_2025_01/622531012</t>
  </si>
  <si>
    <t>116</t>
  </si>
  <si>
    <t>622212061</t>
  </si>
  <si>
    <t>Montáž kontaktního zateplení vnějšího ostění, nadpraží nebo parapetu hl. špalety do 400 mm lepením desek z polystyrenu tl do 80 mm</t>
  </si>
  <si>
    <t>-1189093991</t>
  </si>
  <si>
    <t>Montáž kontaktního zateplení vnějšího ostění, nadpraží nebo parapetu lepením z polystyrenových desek (dodávka ve specifikaci) hloubky špalet přes 200 do 400 mm, tloušťky desek přes 40 do 80 mm</t>
  </si>
  <si>
    <t>https://podminky.urs.cz/item/CS_URS_2025_01/622212061</t>
  </si>
  <si>
    <t>nadpraží - sekční vrata</t>
  </si>
  <si>
    <t>3*3</t>
  </si>
  <si>
    <t>117</t>
  </si>
  <si>
    <t>28376421</t>
  </si>
  <si>
    <t>deska XPS hrana polodrážková a hladký povrch 300kPA λ=0,035 tl 80mm</t>
  </si>
  <si>
    <t>916126980</t>
  </si>
  <si>
    <t>46,5*0,3*1,1</t>
  </si>
  <si>
    <t>3*(0,3+0,4+0,3)*1,1</t>
  </si>
  <si>
    <t>118</t>
  </si>
  <si>
    <t>-1222360437</t>
  </si>
  <si>
    <t>46,5*0,3</t>
  </si>
  <si>
    <t>119</t>
  </si>
  <si>
    <t>-1634849427</t>
  </si>
  <si>
    <t>120</t>
  </si>
  <si>
    <t>622142001</t>
  </si>
  <si>
    <t>Sklovláknité pletivo vnějších stěn vtlačené do tmelu</t>
  </si>
  <si>
    <t>-983257381</t>
  </si>
  <si>
    <t>Pletivo vnějších ploch v ploše nebo pruzích, na plném podkladu sklovláknité vtlačené do tmelu stěn</t>
  </si>
  <si>
    <t>https://podminky.urs.cz/item/CS_URS_2025_01/622142001</t>
  </si>
  <si>
    <t>skladba K03</t>
  </si>
  <si>
    <t>(4,01+13,6)*0,5</t>
  </si>
  <si>
    <t>-3,3*0,5*3+(0,5+0,5)*0,5*3</t>
  </si>
  <si>
    <t>(18,35+13,6+1,9)*0,5</t>
  </si>
  <si>
    <t>střed</t>
  </si>
  <si>
    <t>2,9*2</t>
  </si>
  <si>
    <t>(3,3+13,6)*0,5</t>
  </si>
  <si>
    <t>-3,3*0,5*2+(0,5+0,5)*2*0,5</t>
  </si>
  <si>
    <t>(0,5+0,5)*2*0,5</t>
  </si>
  <si>
    <t>(18,35+13,6+1)*0,5</t>
  </si>
  <si>
    <t>121</t>
  </si>
  <si>
    <t>1917249399</t>
  </si>
  <si>
    <t>122</t>
  </si>
  <si>
    <t>1983162063</t>
  </si>
  <si>
    <t>123</t>
  </si>
  <si>
    <t>622143003</t>
  </si>
  <si>
    <t>Montáž omítkových plastových nebo pozinkovaných rohových profilů s tkaninou</t>
  </si>
  <si>
    <t>CS ÚRS 2023 01</t>
  </si>
  <si>
    <t>-594890888</t>
  </si>
  <si>
    <t>Montáž omítkových profilů plastových, pozinkovaných nebo dřevěných upevněných vtlačením do podkladní vrstvy nebo přibitím rohových s tkaninou</t>
  </si>
  <si>
    <t>https://podminky.urs.cz/item/CS_URS_2023_01/622143003</t>
  </si>
  <si>
    <t>82,5</t>
  </si>
  <si>
    <t>278,45</t>
  </si>
  <si>
    <t>33,95</t>
  </si>
  <si>
    <t>124</t>
  </si>
  <si>
    <t>63127464</t>
  </si>
  <si>
    <t>profil rohový Al 15x15mm s výztužnou tkaninou š 100mm pro ETICS</t>
  </si>
  <si>
    <t>1331920471</t>
  </si>
  <si>
    <t>(1,6+1,6)*5</t>
  </si>
  <si>
    <t>(2,3+2,3)*1</t>
  </si>
  <si>
    <t>(1,6+1,6)*4</t>
  </si>
  <si>
    <t>(1,6+1,6)*2</t>
  </si>
  <si>
    <t>(1,6+1,6)*1</t>
  </si>
  <si>
    <t>(8,5-3,75)*6</t>
  </si>
  <si>
    <t>82,5*0,05</t>
  </si>
  <si>
    <t>125</t>
  </si>
  <si>
    <t>59051510</t>
  </si>
  <si>
    <t>profil začišťovací s okapnicí PVC s výztužnou tkaninou pro nadpraží ETICS</t>
  </si>
  <si>
    <t>-52746774</t>
  </si>
  <si>
    <t>(3,3+3,3)*5</t>
  </si>
  <si>
    <t>(4+3,75)*2</t>
  </si>
  <si>
    <t>2,4*5</t>
  </si>
  <si>
    <t>1,1</t>
  </si>
  <si>
    <t>2,4*4</t>
  </si>
  <si>
    <t>1,8*2</t>
  </si>
  <si>
    <t>1,65</t>
  </si>
  <si>
    <t>2,4*2</t>
  </si>
  <si>
    <t>1,2</t>
  </si>
  <si>
    <t>atiky</t>
  </si>
  <si>
    <t>196</t>
  </si>
  <si>
    <t>278,45*0,05</t>
  </si>
  <si>
    <t>126</t>
  </si>
  <si>
    <t>59051512</t>
  </si>
  <si>
    <t>profil začišťovací s okapnicí PVC s výztužnou tkaninou pro parapet ETICS</t>
  </si>
  <si>
    <t>-373447985</t>
  </si>
  <si>
    <t>33,95*0,05</t>
  </si>
  <si>
    <t>127</t>
  </si>
  <si>
    <t>622143004</t>
  </si>
  <si>
    <t>-1155889461</t>
  </si>
  <si>
    <t>https://podminky.urs.cz/item/CS_URS_2025_01/622143004</t>
  </si>
  <si>
    <t>128</t>
  </si>
  <si>
    <t>663173204</t>
  </si>
  <si>
    <t>129</t>
  </si>
  <si>
    <t>629991011</t>
  </si>
  <si>
    <t>Zakrytí výplní otvorů a svislých ploch fólií přilepenou lepící páskou</t>
  </si>
  <si>
    <t>86878069</t>
  </si>
  <si>
    <t>Zakrytí vnějších ploch před znečištěním včetně pozdějšího odkrytí výplní otvorů a svislých ploch fólií přilepenou lepící páskou</t>
  </si>
  <si>
    <t>https://podminky.urs.cz/item/CS_URS_2025_01/629991011</t>
  </si>
  <si>
    <t>Podlahy a podlahové konstrukce</t>
  </si>
  <si>
    <t>130</t>
  </si>
  <si>
    <t>631311125</t>
  </si>
  <si>
    <t>Mazanina tl přes 80 do 120 mm z betonu prostého bez zvýšených nároků na prostředí tř. C 20/25</t>
  </si>
  <si>
    <t>317878339</t>
  </si>
  <si>
    <t>Mazanina z betonu prostého bez zvýšených nároků na prostředí tl. přes 80 do 120 mm tř. C 20/25</t>
  </si>
  <si>
    <t>https://podminky.urs.cz/item/CS_URS_2025_01/631311125</t>
  </si>
  <si>
    <t>Z01 - škrabák</t>
  </si>
  <si>
    <t>2,4*1,4*0,1</t>
  </si>
  <si>
    <t>131</t>
  </si>
  <si>
    <t>631319173</t>
  </si>
  <si>
    <t>Příplatek k mazanině tl přes 80 do 120 mm za stržení povrchu spodní vrstvy před vložením výztuže</t>
  </si>
  <si>
    <t>145564562</t>
  </si>
  <si>
    <t>Příplatek k cenám mazanin za stržení povrchu spodní vrstvy mazaniny latí před vložením výztuže nebo pletiva pro tl. obou vrstev mazaniny přes 80 do 120 mm</t>
  </si>
  <si>
    <t>https://podminky.urs.cz/item/CS_URS_2025_01/631319173</t>
  </si>
  <si>
    <t>132</t>
  </si>
  <si>
    <t>631351101</t>
  </si>
  <si>
    <t>Zřízení bednění rýh a hran v podlahách</t>
  </si>
  <si>
    <t>78134933</t>
  </si>
  <si>
    <t>Bednění v podlahách rýh a hran zřízení</t>
  </si>
  <si>
    <t>https://podminky.urs.cz/item/CS_URS_2025_01/631351101</t>
  </si>
  <si>
    <t>(2,4+1,4)*2*0,1</t>
  </si>
  <si>
    <t>133</t>
  </si>
  <si>
    <t>631351102</t>
  </si>
  <si>
    <t>Odstranění bednění rýh a hran v podlahách</t>
  </si>
  <si>
    <t>1312162720</t>
  </si>
  <si>
    <t>Bednění v podlahách rýh a hran odstranění</t>
  </si>
  <si>
    <t>https://podminky.urs.cz/item/CS_URS_2025_01/631351102</t>
  </si>
  <si>
    <t>134</t>
  </si>
  <si>
    <t>631362021</t>
  </si>
  <si>
    <t>Výztuž mazanin svařovanými sítěmi Kari</t>
  </si>
  <si>
    <t>235609015</t>
  </si>
  <si>
    <t>Výztuž mazanin ze svařovaných sítí z drátů typu KARI</t>
  </si>
  <si>
    <t>https://podminky.urs.cz/item/CS_URS_2025_01/631362021</t>
  </si>
  <si>
    <t>2,4*1,4*0,0031*1,15</t>
  </si>
  <si>
    <t>135</t>
  </si>
  <si>
    <t>631311135</t>
  </si>
  <si>
    <t>Mazanina tl přes 120 do 240 mm z betonu prostého bez zvýšených nároků na prostředí tř. C 20/25</t>
  </si>
  <si>
    <t>-411740604</t>
  </si>
  <si>
    <t>Mazanina z betonu prostého bez zvýšených nároků na prostředí tl. přes 120 do 240 mm tř. C 20/25</t>
  </si>
  <si>
    <t>https://podminky.urs.cz/item/CS_URS_2025_01/631311135</t>
  </si>
  <si>
    <t>skladba F105</t>
  </si>
  <si>
    <t>(9,36+40,1+40,6+40,6+40,7+33,58+34,56)*0,15</t>
  </si>
  <si>
    <t>136</t>
  </si>
  <si>
    <t>631319175</t>
  </si>
  <si>
    <t>Příplatek k mazanině tl přes 120 do 240 mm za stržení povrchu spodní vrstvy před vložením výztuže</t>
  </si>
  <si>
    <t>1006947313</t>
  </si>
  <si>
    <t>Příplatek k cenám mazanin za stržení povrchu spodní vrstvy mazaniny latí před vložením výztuže nebo pletiva pro tl. obou vrstev mazaniny přes 120 do 240 mm</t>
  </si>
  <si>
    <t>https://podminky.urs.cz/item/CS_URS_2025_01/631319175</t>
  </si>
  <si>
    <t>137</t>
  </si>
  <si>
    <t>1776356242</t>
  </si>
  <si>
    <t>3,3*0,15*5</t>
  </si>
  <si>
    <t>138</t>
  </si>
  <si>
    <t>1053631584</t>
  </si>
  <si>
    <t>139</t>
  </si>
  <si>
    <t>-837138189</t>
  </si>
  <si>
    <t>(9,36+40,1+40,6+40,6+40,7+33,58+34,56)*0,00444*1,15</t>
  </si>
  <si>
    <t>140</t>
  </si>
  <si>
    <t>632451494</t>
  </si>
  <si>
    <t>Příplatek k cenám za strojní přehlazení povrchu</t>
  </si>
  <si>
    <t>-1896301907</t>
  </si>
  <si>
    <t>https://podminky.urs.cz/item/CS_URS_2025_01/632451494</t>
  </si>
  <si>
    <t>(9,36+40,1+40,6+40,6+40,7+33,58+34,56)</t>
  </si>
  <si>
    <t>141</t>
  </si>
  <si>
    <t>632451254</t>
  </si>
  <si>
    <t>Potěr cementový samonivelační litý C30 tl přes 45 do 50 mm</t>
  </si>
  <si>
    <t>-602198918</t>
  </si>
  <si>
    <t>Potěr cementový samonivelační litý tř. C 30, tl. přes 45 do 50 mm</t>
  </si>
  <si>
    <t>https://podminky.urs.cz/item/CS_URS_2025_01/632451254</t>
  </si>
  <si>
    <t>50,11+40,96</t>
  </si>
  <si>
    <t>skladba F102</t>
  </si>
  <si>
    <t>19,75+19,75</t>
  </si>
  <si>
    <t>skladba F103</t>
  </si>
  <si>
    <t>3,2+3,29+2,29+3,2+3,37+2,34</t>
  </si>
  <si>
    <t>skladba F104</t>
  </si>
  <si>
    <t>27,31+19,75+18,84</t>
  </si>
  <si>
    <t>skladba F106</t>
  </si>
  <si>
    <t>4,18</t>
  </si>
  <si>
    <t>skladba F201</t>
  </si>
  <si>
    <t>43,36+15,26+15,8+15,6+13,09+13,53+14,67+37,82+15,6+15,6+2,65</t>
  </si>
  <si>
    <t>skladba F202</t>
  </si>
  <si>
    <t>4,69+9+2,95+1,55+1,55+4,61+4,64+1,47+1,47</t>
  </si>
  <si>
    <t>142</t>
  </si>
  <si>
    <t>632451293</t>
  </si>
  <si>
    <t>Příplatek k cementovému samonivelačnímu litému potěru C30 ZKD 5 mm tl přes 50 mm</t>
  </si>
  <si>
    <t>895454886</t>
  </si>
  <si>
    <t>Potěr cementový samonivelační litý Příplatek k cenám za každých dalších i započatých 5 mm tloušťky přes 50 mm tř. C 30</t>
  </si>
  <si>
    <t>https://podminky.urs.cz/item/CS_URS_2025_01/632451293</t>
  </si>
  <si>
    <t>(50,11+40,96)*6</t>
  </si>
  <si>
    <t>(19,75+19,75)*6</t>
  </si>
  <si>
    <t>(3,2+3,29+2,29+3,2+3,37+2,34)*4</t>
  </si>
  <si>
    <t>(27,31+19,75+18,84)*6</t>
  </si>
  <si>
    <t>4,18*6</t>
  </si>
  <si>
    <t>(43,36+15,26+15,8+15,6+13,09+13,53+14,67+37,82+15,6+15,6+2,65)*8</t>
  </si>
  <si>
    <t>(4,69+9+2,95+1,55+1,55+4,61+4,64+1,47+1,47)*5</t>
  </si>
  <si>
    <t>143</t>
  </si>
  <si>
    <t>632481213</t>
  </si>
  <si>
    <t>Separační vrstva z PE fólie</t>
  </si>
  <si>
    <t>149565312</t>
  </si>
  <si>
    <t>Separační vrstva k oddělení podlahových vrstev z polyetylénové fólie</t>
  </si>
  <si>
    <t>https://podminky.urs.cz/item/CS_URS_2025_01/632481213</t>
  </si>
  <si>
    <t>9,36+40,1+40,6+40,6+40,7+33,58+34,56</t>
  </si>
  <si>
    <t>144</t>
  </si>
  <si>
    <t>632481215</t>
  </si>
  <si>
    <t>Separační vrstva z geotextilie min.200g/1m2</t>
  </si>
  <si>
    <t>-1790762725</t>
  </si>
  <si>
    <t>Separační vrstva k oddělení podlahových vrstev z geotextilie</t>
  </si>
  <si>
    <t>https://podminky.urs.cz/item/CS_URS_2025_01/632481215</t>
  </si>
  <si>
    <t>(9,36+40,1+40,6+40,6+40,7+33,58+34,56)*2</t>
  </si>
  <si>
    <t>145</t>
  </si>
  <si>
    <t>633811111</t>
  </si>
  <si>
    <t>Broušení nerovností betonových podlah do 2 mm - stržení šlemu</t>
  </si>
  <si>
    <t>-87495633</t>
  </si>
  <si>
    <t>Povrchová úprava betonových podlah broušení nerovností do 2 mm (stržení šlemu)</t>
  </si>
  <si>
    <t>https://podminky.urs.cz/item/CS_URS_2025_01/633811111</t>
  </si>
  <si>
    <t>146</t>
  </si>
  <si>
    <t>634112112</t>
  </si>
  <si>
    <t>Obvodová dilatace podlahovým páskem z pěnového PE mezi stěnou a mazaninou nebo potěrem v 100 mm</t>
  </si>
  <si>
    <t>1033957308</t>
  </si>
  <si>
    <t>Obvodová dilatace mezi stěnou a mazaninou nebo potěrem podlahovým páskem z pěnového PE tl. do 10 mm, výšky 100 mm</t>
  </si>
  <si>
    <t>https://podminky.urs.cz/item/CS_URS_2025_01/634112112</t>
  </si>
  <si>
    <t>9,3+7,3+5,9+6,24+0,3</t>
  </si>
  <si>
    <t>1,8+8,25*2+0,3+14,5+1,95+14</t>
  </si>
  <si>
    <t>5+1,85*2+1,3+7,5+3,05+3,6</t>
  </si>
  <si>
    <t>(5+3,95)*2</t>
  </si>
  <si>
    <t>(4,8+3,95)*2</t>
  </si>
  <si>
    <t>(3,95+2,8)*2*2</t>
  </si>
  <si>
    <t>(8,75+3,95)*2</t>
  </si>
  <si>
    <t>(1,95+1,75)*2</t>
  </si>
  <si>
    <t>(1,95+1,8)*2</t>
  </si>
  <si>
    <t>(1,95+1,15)*2</t>
  </si>
  <si>
    <t>(2+1,75)*2</t>
  </si>
  <si>
    <t>(2+1,8)*2</t>
  </si>
  <si>
    <t>(2+1,15)*2</t>
  </si>
  <si>
    <t>(5+1,9)*2</t>
  </si>
  <si>
    <t>1,15+2,2+3,27+1,5+10,2+1,85+5,7+4,15+4,2+2,8</t>
  </si>
  <si>
    <t>(8,25+1,85)*2</t>
  </si>
  <si>
    <t>(4,1+1,15)*2</t>
  </si>
  <si>
    <t>4,09+3,65+2,65+2</t>
  </si>
  <si>
    <t>(4+3,95)*2</t>
  </si>
  <si>
    <t>(3,95+3,95)*2</t>
  </si>
  <si>
    <t>(4,1+3,3)*2</t>
  </si>
  <si>
    <t>(2,15+1,3)*2</t>
  </si>
  <si>
    <t>(1,7+1)*2</t>
  </si>
  <si>
    <t>(2,7+2,1)*2</t>
  </si>
  <si>
    <t>2,3+2+1+2,25+1,85+0,7</t>
  </si>
  <si>
    <t>(1,7+0,9)*2</t>
  </si>
  <si>
    <t>(5,49+0,6+2,45)*2</t>
  </si>
  <si>
    <t>(5,49+2,05+5,9)*2</t>
  </si>
  <si>
    <t>(4,15+3,95)*2</t>
  </si>
  <si>
    <t>147</t>
  </si>
  <si>
    <t>634112117</t>
  </si>
  <si>
    <t>Obvodová dilatace podlahovým páskem z pěnového PE mezi stěnou a mazaninou nebo potěrem v 200 mm</t>
  </si>
  <si>
    <t>-1077624460</t>
  </si>
  <si>
    <t>Obvodová dilatace mezi stěnou a mazaninou nebo potěrem podlahovým páskem z pěnového PE tl. do 10 mm, výšky 200 mm</t>
  </si>
  <si>
    <t>https://podminky.urs.cz/item/CS_URS_2025_01/634112117</t>
  </si>
  <si>
    <t>(10+3,95)*2</t>
  </si>
  <si>
    <t>-3,3+0,3*2</t>
  </si>
  <si>
    <t>(10+4)*2</t>
  </si>
  <si>
    <t>(8,35+3,95)*2</t>
  </si>
  <si>
    <t>148</t>
  </si>
  <si>
    <t>636311122</t>
  </si>
  <si>
    <t>Kladení dlažby z betonových dlaždic 500x500 mm na sucho na terče do výšky přes 25 do 70 mm</t>
  </si>
  <si>
    <t>1379856497</t>
  </si>
  <si>
    <t>Kladení dlažby z betonových dlaždic na sucho na terče rozměr dlažby 500x500 mm, výška terče přes 25 do 70 mm</t>
  </si>
  <si>
    <t>https://podminky.urs.cz/item/CS_URS_2025_01/636311122</t>
  </si>
  <si>
    <t>skladba S1</t>
  </si>
  <si>
    <t>(18,25-0,2*2)*(13,5-0,2*2)</t>
  </si>
  <si>
    <t>-(12,69-0,2*2)*8</t>
  </si>
  <si>
    <t>-(11,3-0,2*2)*(9,15-0,2*2)</t>
  </si>
  <si>
    <t>149</t>
  </si>
  <si>
    <t>59246107</t>
  </si>
  <si>
    <t>dlažba betonová 500x500mm tl 50mm přírodní</t>
  </si>
  <si>
    <t>-1458564117</t>
  </si>
  <si>
    <t>273,975*1,02</t>
  </si>
  <si>
    <t>Osazování výplní otvorů</t>
  </si>
  <si>
    <t>150</t>
  </si>
  <si>
    <t>642944121</t>
  </si>
  <si>
    <t>Osazování ocelových zárubní dodatečné pl do 2,5 m2</t>
  </si>
  <si>
    <t>-1074509483</t>
  </si>
  <si>
    <t>Osazení ocelových dveřních zárubní lisovaných nebo z úhelníků dodatečně s vybetonováním prahu, plochy do 2,5 m2</t>
  </si>
  <si>
    <t>https://podminky.urs.cz/item/CS_URS_2025_01/642944121</t>
  </si>
  <si>
    <t>7+22+5+4+1</t>
  </si>
  <si>
    <t>151</t>
  </si>
  <si>
    <t>55331443A</t>
  </si>
  <si>
    <t>zárubeň jednokřídlá ocelová pro dodatečnou montáž tl stěny 160-200mm rozměru 900/1970mm EW 15DP3-C</t>
  </si>
  <si>
    <t>801538593</t>
  </si>
  <si>
    <t>Zr01</t>
  </si>
  <si>
    <t>Zr05</t>
  </si>
  <si>
    <t>152</t>
  </si>
  <si>
    <t>55331443</t>
  </si>
  <si>
    <t>zárubeň jednokřídlá ocelová pro dodatečnou montáž tl stěny 160-200mm rozměru 900/1970mm, těsnění</t>
  </si>
  <si>
    <t>47693128</t>
  </si>
  <si>
    <t>Zr02</t>
  </si>
  <si>
    <t>Zr04</t>
  </si>
  <si>
    <t>Zr07</t>
  </si>
  <si>
    <t>Zr08</t>
  </si>
  <si>
    <t>153</t>
  </si>
  <si>
    <t>55331442</t>
  </si>
  <si>
    <t>zárubeň jednokřídlá ocelová pro dodatečnou montáž tl stěny 160-200mm rozměru 800/1970mm, těsnění</t>
  </si>
  <si>
    <t>-388757647</t>
  </si>
  <si>
    <t>Zr03</t>
  </si>
  <si>
    <t>Zr06</t>
  </si>
  <si>
    <t>154</t>
  </si>
  <si>
    <t>55331441</t>
  </si>
  <si>
    <t>zárubeň jednokřídlá ocelová pro dodatečnou montáž tl stěny 160-200mm rozměru 700/1970mm, těsnění</t>
  </si>
  <si>
    <t>543880640</t>
  </si>
  <si>
    <t>Zr09</t>
  </si>
  <si>
    <t>155</t>
  </si>
  <si>
    <t>55331442A</t>
  </si>
  <si>
    <t>zárubeň jednokřídlá ocelová pro dodatečnou montáž tl stěny 160-200mm rozměru 800/1970mm EW 30DP3-C</t>
  </si>
  <si>
    <t>2062908991</t>
  </si>
  <si>
    <t>Zr10</t>
  </si>
  <si>
    <t>Vedení trubní dálková a přípojná</t>
  </si>
  <si>
    <t>156</t>
  </si>
  <si>
    <t>877260310</t>
  </si>
  <si>
    <t>Montáž kolen na kanalizačním potrubí z PP nebo tvrdého PVC-U trub hladkých plnostěnných DN 100</t>
  </si>
  <si>
    <t>-1800536064</t>
  </si>
  <si>
    <t>Montáž tvarovek na kanalizačním plastovém potrubí z PP nebo PVC-U hladkého plnostěnného kolen, víček nebo hrdlových uzávěrů DN 100</t>
  </si>
  <si>
    <t>https://podminky.urs.cz/item/CS_URS_2025_01/877260310</t>
  </si>
  <si>
    <t>D.1.2.01 - Výkres tvaru základů - odvětrání radonu</t>
  </si>
  <si>
    <t>157</t>
  </si>
  <si>
    <t>28611584</t>
  </si>
  <si>
    <t>zátka kanalizace plastové KG DN 100</t>
  </si>
  <si>
    <t>-1704330494</t>
  </si>
  <si>
    <t>158</t>
  </si>
  <si>
    <t>877310310</t>
  </si>
  <si>
    <t>Montáž kolen na kanalizačním potrubí z PP nebo tvrdého PVC-U trub hladkých plnostěnných DN 150</t>
  </si>
  <si>
    <t>-1385755242</t>
  </si>
  <si>
    <t>Montáž tvarovek na kanalizačním plastovém potrubí z PP nebo PVC-U hladkého plnostěnného kolen, víček nebo hrdlových uzávěrů DN 150</t>
  </si>
  <si>
    <t>https://podminky.urs.cz/item/CS_URS_2025_01/877310310</t>
  </si>
  <si>
    <t>159</t>
  </si>
  <si>
    <t>28617192</t>
  </si>
  <si>
    <t>koleno kanalizační PP třívrstvé SN16 DN 150x87°</t>
  </si>
  <si>
    <t>-1735706082</t>
  </si>
  <si>
    <t>160</t>
  </si>
  <si>
    <t>877310320</t>
  </si>
  <si>
    <t>Montáž odboček na kanalizačním potrubí z PP nebo tvrdého PVC-U trub hladkých plnostěnných DN 150</t>
  </si>
  <si>
    <t>-1423377716</t>
  </si>
  <si>
    <t>Montáž tvarovek na kanalizačním plastovém potrubí z PP nebo PVC-U hladkého plnostěnného odboček DN 150</t>
  </si>
  <si>
    <t>https://podminky.urs.cz/item/CS_URS_2025_01/877310320</t>
  </si>
  <si>
    <t>161</t>
  </si>
  <si>
    <t>28611429</t>
  </si>
  <si>
    <t>odbočka kanalizační plastová s hrdlem KG 160/160/87°</t>
  </si>
  <si>
    <t>1479279047</t>
  </si>
  <si>
    <t>Ostatní konstrukce a práce, bourání</t>
  </si>
  <si>
    <t>Lešení a stavební výtahy</t>
  </si>
  <si>
    <t>162</t>
  </si>
  <si>
    <t>941211111</t>
  </si>
  <si>
    <t>Montáž lešení řadového rámového lehkého zatížení do 200 kg/m2 š od 0,6 do 0,9 m v do 10 m</t>
  </si>
  <si>
    <t>-1155534719</t>
  </si>
  <si>
    <t>Lešení řadové rámové lehké pracovní s podlahami s provozním zatížením tř. 3 do 200 kg/m2 šířky tř. SW06 od 0,6 do 0,9 m výšky do 10 m montáž</t>
  </si>
  <si>
    <t>https://podminky.urs.cz/item/CS_URS_2025_01/941211111</t>
  </si>
  <si>
    <t>(4,01+0,9+13,6+0,9)*6</t>
  </si>
  <si>
    <t>18,35*(6+7)/2</t>
  </si>
  <si>
    <t>(0,9+13,6+0,9+1,8)*(6+7)/2</t>
  </si>
  <si>
    <t>(9+2,3)*6</t>
  </si>
  <si>
    <t>(3,3+0,9+13,6+0,9)*6</t>
  </si>
  <si>
    <t>(0,9+13,6+0,9+1)*(6+7)/2</t>
  </si>
  <si>
    <t>(18,81+0,9+12,69+0,9+12,4+0,9+3+8,55+0,9+11,3+0,9+8,74+0,9)*(8,62-3,75)</t>
  </si>
  <si>
    <t>163</t>
  </si>
  <si>
    <t>941211211</t>
  </si>
  <si>
    <t>Příplatek k lešení řadovému rámovému lehkému do 200 kg/m2 š od 0,6 do 0,9 m v do 10 m za každý den použití</t>
  </si>
  <si>
    <t>311113554</t>
  </si>
  <si>
    <t>Lešení řadové rámové lehké pracovní s podlahami s provozním zatížením tř. 3 do 200 kg/m2 šířky tř. SW06 od 0,6 do 0,9 m výšky do 10 m příplatek za každý den použití</t>
  </si>
  <si>
    <t>https://podminky.urs.cz/item/CS_URS_2025_01/941211211</t>
  </si>
  <si>
    <t>1147,344*30*12</t>
  </si>
  <si>
    <t>164</t>
  </si>
  <si>
    <t>941211811</t>
  </si>
  <si>
    <t>Demontáž lešení řadového rámového lehkého zatížení do 200 kg/m2 š od 0,6 do 0,9 m v do 10 m</t>
  </si>
  <si>
    <t>1965270654</t>
  </si>
  <si>
    <t>Lešení řadové rámové lehké pracovní s podlahami s provozním zatížením tř. 3 do 200 kg/m2 šířky tř. SW06 od 0,6 do 0,9 m výšky do 10 m demontáž</t>
  </si>
  <si>
    <t>https://podminky.urs.cz/item/CS_URS_2025_01/941211811</t>
  </si>
  <si>
    <t>165</t>
  </si>
  <si>
    <t>944511111</t>
  </si>
  <si>
    <t>Montáž ochranné sítě z textilie z umělých vláken</t>
  </si>
  <si>
    <t>-1282359113</t>
  </si>
  <si>
    <t>Síť ochranná zavěšená na konstrukci lešení z textilie z umělých vláken montáž</t>
  </si>
  <si>
    <t>https://podminky.urs.cz/item/CS_URS_2025_01/944511111</t>
  </si>
  <si>
    <t>166</t>
  </si>
  <si>
    <t>944511211</t>
  </si>
  <si>
    <t>Příplatek k ochranné síti za každý den použití</t>
  </si>
  <si>
    <t>-1999486322</t>
  </si>
  <si>
    <t>Síť ochranná zavěšená na konstrukci lešení z textilie z umělých vláken příplatek k ceně za každý den použití</t>
  </si>
  <si>
    <t>https://podminky.urs.cz/item/CS_URS_2025_01/944511211</t>
  </si>
  <si>
    <t>167</t>
  </si>
  <si>
    <t>944511811</t>
  </si>
  <si>
    <t>Demontáž ochranné sítě z textilie z umělých vláken</t>
  </si>
  <si>
    <t>1034020226</t>
  </si>
  <si>
    <t>Síť ochranná zavěšená na konstrukci lešení z textilie z umělých vláken demontáž</t>
  </si>
  <si>
    <t>https://podminky.urs.cz/item/CS_URS_2025_01/944511811</t>
  </si>
  <si>
    <t>168</t>
  </si>
  <si>
    <t>993111111A</t>
  </si>
  <si>
    <t>Dovoz a odvoz lešení řadového včetně naložení a složení</t>
  </si>
  <si>
    <t>2045381940</t>
  </si>
  <si>
    <t xml:space="preserve">Dovoz a odvoz lešení včetně naložení a složení řadového </t>
  </si>
  <si>
    <t>169</t>
  </si>
  <si>
    <t>949101111</t>
  </si>
  <si>
    <t>Lešení pomocné pro objekty pozemních staveb s lešeňovou podlahou v do 1,9 m zatížení do 150 kg/m2</t>
  </si>
  <si>
    <t>763828208</t>
  </si>
  <si>
    <t>Lešení pomocné pracovní pro objekty pozemních staveb pro zatížení do 150 kg/m2, o výšce lešeňové podlahy do 1,9 m</t>
  </si>
  <si>
    <t>https://podminky.urs.cz/item/CS_URS_2025_01/949101111</t>
  </si>
  <si>
    <t>457,77*2</t>
  </si>
  <si>
    <t>4,55*4,3*2</t>
  </si>
  <si>
    <t>(449,25-111,72-102,41)*2</t>
  </si>
  <si>
    <t>Dokončovací konstrukce a práce pozemních staveb</t>
  </si>
  <si>
    <t>170</t>
  </si>
  <si>
    <t>952901111</t>
  </si>
  <si>
    <t>Vyčištění budov bytové a občanské výstavby při výšce podlaží do 4 m</t>
  </si>
  <si>
    <t>-1137150954</t>
  </si>
  <si>
    <t>Vyčištění budov nebo objektů před předáním do užívání budov bytové nebo občanské výstavby, světlé výšky podlaží do 4 m</t>
  </si>
  <si>
    <t>https://podminky.urs.cz/item/CS_URS_2025_01/952901111</t>
  </si>
  <si>
    <t>18,35*13,6</t>
  </si>
  <si>
    <t>(0,3+6,24+0,3+1,8+0,3+0,3+3,05+3,05+0,5)*(2,3+8,8)/2</t>
  </si>
  <si>
    <t>12,69*(18,81+3,2+0,2+2,45+0,2+5,9+0,5)/2</t>
  </si>
  <si>
    <t>11,3*8,74</t>
  </si>
  <si>
    <t>171</t>
  </si>
  <si>
    <t>953334118</t>
  </si>
  <si>
    <t>Bobtnavý pásek do pracovních spar betonových kcí bentonitový 20 x 15 mm</t>
  </si>
  <si>
    <t>-962908375</t>
  </si>
  <si>
    <t>Bobtnavý pásek do pracovních spar betonových konstrukcí bentonitový, rozměru 20 x 15 mm</t>
  </si>
  <si>
    <t>https://podminky.urs.cz/item/CS_URS_2025_01/953334118</t>
  </si>
  <si>
    <t>(1,45+0,8)*2*5*2</t>
  </si>
  <si>
    <t>172</t>
  </si>
  <si>
    <t>953611115A</t>
  </si>
  <si>
    <t>Schodišťový nosný a zvukově-izolační prvek mezi podestou a stěnou</t>
  </si>
  <si>
    <t>799236584</t>
  </si>
  <si>
    <t>D.1.2.05 - označení P</t>
  </si>
  <si>
    <t>173</t>
  </si>
  <si>
    <t>953611141</t>
  </si>
  <si>
    <t xml:space="preserve">Schodišťový nosný a zvukově-izolační prvek mezi prefabrikovaným ramenem a podestou </t>
  </si>
  <si>
    <t>864501135</t>
  </si>
  <si>
    <t>Schodišťový prvek pro útlum kročejového hluku nosný a zvukově izolační mezi prefabrikovaným ramenem a podestou délky 1,2 m</t>
  </si>
  <si>
    <t>https://podminky.urs.cz/item/CS_URS_2025_01/953611141</t>
  </si>
  <si>
    <t>D.1.2.05 - označení F</t>
  </si>
  <si>
    <t>174</t>
  </si>
  <si>
    <t>953611151</t>
  </si>
  <si>
    <t>Schodišťový nosný a zvukově-izolační prvek podepření ramene na základové desce</t>
  </si>
  <si>
    <t>-1706608591</t>
  </si>
  <si>
    <t>Schodišťový prvek pro útlum kročejového hluku nosný a zvukově izolační pro podepření ramene na základové desce délky 1,2 m</t>
  </si>
  <si>
    <t>https://podminky.urs.cz/item/CS_URS_2025_01/953611151</t>
  </si>
  <si>
    <t>D.1.2.05 - označení B</t>
  </si>
  <si>
    <t>175</t>
  </si>
  <si>
    <t>953611211A</t>
  </si>
  <si>
    <t>Schodišťový zvukově-izolační prvek dilatační spárová deska mezi schody a stěnou 1000x250mm</t>
  </si>
  <si>
    <t>1033861424</t>
  </si>
  <si>
    <t>D.1.2.05 - označení L2</t>
  </si>
  <si>
    <t>176</t>
  </si>
  <si>
    <t>953611212A</t>
  </si>
  <si>
    <t>Schodišťový zvukově-izolační prvek dilatační spárová deska mezi schody a stěnou 1000x420mm</t>
  </si>
  <si>
    <t>582322352</t>
  </si>
  <si>
    <t>D.1.2.05 - označení L1</t>
  </si>
  <si>
    <t>177</t>
  </si>
  <si>
    <t>953943112</t>
  </si>
  <si>
    <t>Osazování výrobků přes 1 do 5 kg/kus do vysekaných kapes zdiva</t>
  </si>
  <si>
    <t>-396586028</t>
  </si>
  <si>
    <t>Osazování drobných kovových předmětů výrobků ostatních jinde neuvedených do vynechaných či vysekaných kapes zdiva, se zajištěním polohy se zalitím maltou cementovou, hmotnosti přes 1 do 5 kg/kus</t>
  </si>
  <si>
    <t>https://podminky.urs.cz/item/CS_URS_2025_01/953943112</t>
  </si>
  <si>
    <t>pozn.7</t>
  </si>
  <si>
    <t>178</t>
  </si>
  <si>
    <t>4502041108</t>
  </si>
  <si>
    <t>Dvířka revizní kovová s tlačným zámkem 300×300 mm</t>
  </si>
  <si>
    <t>-1618553778</t>
  </si>
  <si>
    <t>179</t>
  </si>
  <si>
    <t>4502041107</t>
  </si>
  <si>
    <t>Dvířka revizní kovová s tlačným zámkem 150×300 mm</t>
  </si>
  <si>
    <t>-1514883851</t>
  </si>
  <si>
    <t>180</t>
  </si>
  <si>
    <t>953943125</t>
  </si>
  <si>
    <t>Osazování výrobků přes 30 do 120 kg/kus do betonu</t>
  </si>
  <si>
    <t>-1292405450</t>
  </si>
  <si>
    <t>Osazování drobných kovových předmětů výrobků ostatních jinde neuvedených do betonu se zajištěním polohy k bednění či k výztuži před zabetonováním hmotnosti přes 30 do 120 kg/kus</t>
  </si>
  <si>
    <t>https://podminky.urs.cz/item/CS_URS_2025_01/953943125</t>
  </si>
  <si>
    <t>181</t>
  </si>
  <si>
    <t>553001A</t>
  </si>
  <si>
    <t>prahový úhelník tyč L70x70x5mm dl.3,6m vč.kotev a povrchové úpravy - viz půdorys 1.NP pozn.3</t>
  </si>
  <si>
    <t>2119969061</t>
  </si>
  <si>
    <t>182</t>
  </si>
  <si>
    <t>953943211</t>
  </si>
  <si>
    <t>Osazování hasicího přístroje</t>
  </si>
  <si>
    <t>1207655557</t>
  </si>
  <si>
    <t>Osazování drobných kovových předmětů kotvených do stěny hasicího přístroje</t>
  </si>
  <si>
    <t>https://podminky.urs.cz/item/CS_URS_2025_01/953943211</t>
  </si>
  <si>
    <t>183</t>
  </si>
  <si>
    <t>44932112</t>
  </si>
  <si>
    <t>přístroj hasicí ruční 183B</t>
  </si>
  <si>
    <t>-1180946062</t>
  </si>
  <si>
    <t>184</t>
  </si>
  <si>
    <t>44932114</t>
  </si>
  <si>
    <t>přístroj hasicí ruční 21A/113B</t>
  </si>
  <si>
    <t>544272246</t>
  </si>
  <si>
    <t>185</t>
  </si>
  <si>
    <t>953993311</t>
  </si>
  <si>
    <t>Osazení bezpečnostní, orientační nebo informační tabulky samolepicí</t>
  </si>
  <si>
    <t>-1264341500</t>
  </si>
  <si>
    <t>https://podminky.urs.cz/item/CS_URS_2025_01/953993311</t>
  </si>
  <si>
    <t>186</t>
  </si>
  <si>
    <t>73534511</t>
  </si>
  <si>
    <t>tabulka samolepící</t>
  </si>
  <si>
    <t>1364205674</t>
  </si>
  <si>
    <t>187</t>
  </si>
  <si>
    <t>73534560</t>
  </si>
  <si>
    <t>tabulka bezpečnostní fotoluminiscenční samolepící</t>
  </si>
  <si>
    <t>-2119232653</t>
  </si>
  <si>
    <t>188</t>
  </si>
  <si>
    <t>977151121</t>
  </si>
  <si>
    <t>Jádrové vrty diamantovými korunkami do stavebních materiálů D přes 110 do 120 mm</t>
  </si>
  <si>
    <t>2118931001</t>
  </si>
  <si>
    <t>Jádrové vrty diamantovými korunkami do stavebních materiálů (železobetonu, betonu, cihel, obkladů, dlažeb, kamene) průměru přes 110 do 120 mm</t>
  </si>
  <si>
    <t>https://podminky.urs.cz/item/CS_URS_2025_01/977151121</t>
  </si>
  <si>
    <t>0,25*10</t>
  </si>
  <si>
    <t>998</t>
  </si>
  <si>
    <t>Přesun hmot</t>
  </si>
  <si>
    <t>189</t>
  </si>
  <si>
    <t>998011002</t>
  </si>
  <si>
    <t>Přesun hmot pro budovy zděné v přes 6 do 12 m</t>
  </si>
  <si>
    <t>1893070071</t>
  </si>
  <si>
    <t>Přesun hmot pro budovy občanské výstavby, bydlení, výrobu a služby s nosnou svislou konstrukcí zděnou z cihel, tvárnic nebo kamene vodorovná dopravní vzdálenost do 100 m základní pro budovy výšky přes 6 do 12 m</t>
  </si>
  <si>
    <t>https://podminky.urs.cz/item/CS_URS_2025_01/998011002</t>
  </si>
  <si>
    <t>PSV</t>
  </si>
  <si>
    <t>Práce a dodávky PSV</t>
  </si>
  <si>
    <t>711</t>
  </si>
  <si>
    <t>Izolace proti vodě, vlhkosti a plynům</t>
  </si>
  <si>
    <t>190</t>
  </si>
  <si>
    <t>711111001</t>
  </si>
  <si>
    <t>Provedení izolace proti zemní vlhkosti vodorovné za studena nátěrem penetračním</t>
  </si>
  <si>
    <t>-1111587343</t>
  </si>
  <si>
    <t>Provedení izolace proti zemní vlhkosti natěradly a tmely za studena na ploše vodorovné V nátěrem penetračním</t>
  </si>
  <si>
    <t>https://podminky.urs.cz/item/CS_URS_2025_01/711111001</t>
  </si>
  <si>
    <t>191</t>
  </si>
  <si>
    <t>711112001</t>
  </si>
  <si>
    <t>Provedení izolace proti zemní vlhkosti svislé za studena nátěrem penetračním</t>
  </si>
  <si>
    <t>2565737</t>
  </si>
  <si>
    <t>Provedení izolace proti zemní vlhkosti natěradly a tmely za studena na ploše svislé S nátěrem penetračním</t>
  </si>
  <si>
    <t>https://podminky.urs.cz/item/CS_URS_2025_01/711112001</t>
  </si>
  <si>
    <t>(3,8+13,7-0,35-0,25+0,45+1,6)*(1,9-0,4+0,3)</t>
  </si>
  <si>
    <t>(0,5+7,5)*(2,4-0,4+0,3)</t>
  </si>
  <si>
    <t>(0,5+6,85+0,45+0,55+10,25+0,5)*(2,9-0,4+0,3)</t>
  </si>
  <si>
    <t>(1,15+0,65+1,9)*(2,4-0,4+0,3)</t>
  </si>
  <si>
    <t>(0,35+3,04)*(1,4-0,4+0,3)</t>
  </si>
  <si>
    <t>(0,5+5,15+0,35)*(1,9-0,4+0,3)</t>
  </si>
  <si>
    <t>3,2*(2,4-0,4+0,)</t>
  </si>
  <si>
    <t>(3+13,7-0,35-0,25+0,15+4,5+0,6+1,85)*(1,4-0,4+0,3)</t>
  </si>
  <si>
    <t>(0,5+7)*(1,9-0,4+0,3)</t>
  </si>
  <si>
    <t>(0,5+2,6+0,15+13,7-0,25-0,35+1,2)*(2,4-0,4+0,3)</t>
  </si>
  <si>
    <t>D.1.1.02 - Půdorys 1.NP = obvodové stěny napojení izolace</t>
  </si>
  <si>
    <t>(13,6-0,5+18,35-0,5*2+13,6-0,5*2+1,8)*0,33</t>
  </si>
  <si>
    <t>(9,2+3,8)*0,33</t>
  </si>
  <si>
    <t>(3,3+13,6-0,5*2+18,35-0,5*2+13,6-0,5*2+1,3)*0,33</t>
  </si>
  <si>
    <t>192</t>
  </si>
  <si>
    <t>11163150</t>
  </si>
  <si>
    <t>lak penetrační asfaltový</t>
  </si>
  <si>
    <t>-2057817925</t>
  </si>
  <si>
    <t>545,036*0,0003</t>
  </si>
  <si>
    <t>254,783*0,00035</t>
  </si>
  <si>
    <t>193</t>
  </si>
  <si>
    <t>711141559</t>
  </si>
  <si>
    <t>Provedení izolace proti zemní vlhkosti pásy přitavením vodorovné NAIP</t>
  </si>
  <si>
    <t>-1809704071</t>
  </si>
  <si>
    <t>Provedení izolace proti zemní vlhkosti pásy přitavením NAIP na ploše vodorovné V</t>
  </si>
  <si>
    <t>https://podminky.urs.cz/item/CS_URS_2025_01/711141559</t>
  </si>
  <si>
    <t>545,036*2</t>
  </si>
  <si>
    <t>194</t>
  </si>
  <si>
    <t>711142559</t>
  </si>
  <si>
    <t>Provedení izolace proti zemní vlhkosti pásy přitavením svislé NAIP</t>
  </si>
  <si>
    <t>886736854</t>
  </si>
  <si>
    <t>Provedení izolace proti zemní vlhkosti pásy přitavením NAIP na ploše svislé S</t>
  </si>
  <si>
    <t>https://podminky.urs.cz/item/CS_URS_2025_01/711142559</t>
  </si>
  <si>
    <t>254,783*2</t>
  </si>
  <si>
    <t>195</t>
  </si>
  <si>
    <t>62853004</t>
  </si>
  <si>
    <t>pás asfaltový natavitelný modifikovaný SBS s vložkou ze skleněné tkaniny a spalitelnou PE fólií nebo jemnozrnným minerálním posypem na horním povrchu tl 4,0mm</t>
  </si>
  <si>
    <t>966326087</t>
  </si>
  <si>
    <t>545,036*1,15</t>
  </si>
  <si>
    <t>254,783*1,20</t>
  </si>
  <si>
    <t>62856011</t>
  </si>
  <si>
    <t>pás asfaltový natavitelný modifikovaný SBS s vložkou z hliníkové fólie s textilií a spalitelnou PE fólií nebo jemnozrnným minerálním posypem na horním povrchu tl 4,0mm</t>
  </si>
  <si>
    <t>-767092665</t>
  </si>
  <si>
    <t>197</t>
  </si>
  <si>
    <t>711113125A</t>
  </si>
  <si>
    <t>Izolace proti vlhkosti na svislé ploše za studena těsnicí hmotou dvousložkovou - viz skladba K03</t>
  </si>
  <si>
    <t>-561132406</t>
  </si>
  <si>
    <t>198</t>
  </si>
  <si>
    <t>711161212</t>
  </si>
  <si>
    <t>Izolace proti zemní vlhkosti nopovou fólií svislá, výška nopu 8,0 mm, tl do 0,6 mm</t>
  </si>
  <si>
    <t>793549305</t>
  </si>
  <si>
    <t>Izolace proti zemní vlhkosti a beztlakové vodě nopovými fóliemi na ploše svislé S vrstva ochranná, odvětrávací a drenážní výška nopu 8,0 mm, tl. fólie do 0,6 mm</t>
  </si>
  <si>
    <t>https://podminky.urs.cz/item/CS_URS_2025_01/711161212</t>
  </si>
  <si>
    <t>D.1.1.02 - Půdorys 1.NP = ochrana izolace soklu pod zemí</t>
  </si>
  <si>
    <t>(4,01+13,6+18,35+13,6+2)*1,5</t>
  </si>
  <si>
    <t>(9,3+2,9)*1,5</t>
  </si>
  <si>
    <t>(3,3+13,6+18,35+13,6+1)*1,5</t>
  </si>
  <si>
    <t>199</t>
  </si>
  <si>
    <t>711161384</t>
  </si>
  <si>
    <t>Izolace proti zemní vlhkosti nopovou fólií ukončení provětrávací lištou</t>
  </si>
  <si>
    <t>352559334</t>
  </si>
  <si>
    <t>Izolace proti zemní vlhkosti a beztlakové vodě nopovými fóliemi ostatní ukončení izolace provětrávací lištou</t>
  </si>
  <si>
    <t>https://podminky.urs.cz/item/CS_URS_2025_01/711161384</t>
  </si>
  <si>
    <t>(4,01+13,6+18,35+13,6+2)</t>
  </si>
  <si>
    <t>(9,3+2,9)</t>
  </si>
  <si>
    <t>(3,3+13,6+18,35+13,6+1)</t>
  </si>
  <si>
    <t>200</t>
  </si>
  <si>
    <t>711747067</t>
  </si>
  <si>
    <t>Izolace proti vodě opracování trubních prostupu pod objímkou do 300 mm přitavením NAIP</t>
  </si>
  <si>
    <t>-243728300</t>
  </si>
  <si>
    <t>Provedení detailů pásy přitavením opracování trubních prostupů pod těsnící objímkou, průměru do 300 mm, NAIP</t>
  </si>
  <si>
    <t>https://podminky.urs.cz/item/CS_URS_2025_01/711747067</t>
  </si>
  <si>
    <t>EI</t>
  </si>
  <si>
    <t>radon</t>
  </si>
  <si>
    <t>ZTI</t>
  </si>
  <si>
    <t>201</t>
  </si>
  <si>
    <t>2129469020</t>
  </si>
  <si>
    <t>38*0,735 'Přepočtené koeficientem množství</t>
  </si>
  <si>
    <t>202</t>
  </si>
  <si>
    <t>998711102</t>
  </si>
  <si>
    <t>Přesun hmot tonážní pro izolace proti vodě, vlhkosti a plynům v objektech v přes 6 do 12 m</t>
  </si>
  <si>
    <t>461956392</t>
  </si>
  <si>
    <t>Přesun hmot pro izolace proti vodě, vlhkosti a plynům stanovený z hmotnosti přesunovaného materiálu vodorovná dopravní vzdálenost do 50 m základní v objektech výšky přes 6 do 12 m</t>
  </si>
  <si>
    <t>https://podminky.urs.cz/item/CS_URS_2025_01/998711102</t>
  </si>
  <si>
    <t>712</t>
  </si>
  <si>
    <t>Povlakové krytiny</t>
  </si>
  <si>
    <t>203</t>
  </si>
  <si>
    <t>712311101</t>
  </si>
  <si>
    <t>Provedení povlakové krytiny střech do 10° za studena lakem penetračním nebo asfaltovým</t>
  </si>
  <si>
    <t>1473235704</t>
  </si>
  <si>
    <t>Provedení povlakové krytiny střech plochých do 10° natěradly a tmely za studena nátěrem lakem penetračním nebo asfaltovým</t>
  </si>
  <si>
    <t>https://podminky.urs.cz/item/CS_URS_2025_01/712311101</t>
  </si>
  <si>
    <t>skladba S2</t>
  </si>
  <si>
    <t>((18,07+0,4+0,4+1,96+0,3+9,19+0,4)/2)*(12,69-0,2*2)</t>
  </si>
  <si>
    <t>(11,3-0,2*2)*(9,15-0,2*2)</t>
  </si>
  <si>
    <t>204</t>
  </si>
  <si>
    <t>712811101</t>
  </si>
  <si>
    <t>Provedení povlakové krytiny vytažením na konstrukce za studena nátěrem penetračním</t>
  </si>
  <si>
    <t>532658872</t>
  </si>
  <si>
    <t>Provedení povlakové krytiny střech samostatným vytažením izolačního povlaku za studena na konstrukce převyšující úroveň střechy, nátěrem penetračním</t>
  </si>
  <si>
    <t>https://podminky.urs.cz/item/CS_URS_2025_01/712811101</t>
  </si>
  <si>
    <t>skladba K04</t>
  </si>
  <si>
    <t>(18,25-0,5*2+13,5-0,5*2)*2*0,75</t>
  </si>
  <si>
    <t>(8,7+8,7)*0,75</t>
  </si>
  <si>
    <t>(9,15-0,2-0,5)*2*0,75</t>
  </si>
  <si>
    <t>(18,07+0,1*2+6,05+5,44+0,1*2+9,19+0,3+1,9+0,1)*0,75</t>
  </si>
  <si>
    <t>(3,15+0,6+7,95+0,1*2+10,1+0,1*2+8+0,4)*0,75</t>
  </si>
  <si>
    <t>atika</t>
  </si>
  <si>
    <t>KV1</t>
  </si>
  <si>
    <t>196*0,33</t>
  </si>
  <si>
    <t>205</t>
  </si>
  <si>
    <t>-2051175457</t>
  </si>
  <si>
    <t>558,124*0,0003</t>
  </si>
  <si>
    <t>233,693*0,00035</t>
  </si>
  <si>
    <t>206</t>
  </si>
  <si>
    <t>712341559</t>
  </si>
  <si>
    <t>Provedení povlakové krytiny střech do 10° pásy NAIP přitavením v plné ploše</t>
  </si>
  <si>
    <t>1982059750</t>
  </si>
  <si>
    <t>Provedení povlakové krytiny střech plochých do 10° pásy přitavením NAIP v plné ploše</t>
  </si>
  <si>
    <t>https://podminky.urs.cz/item/CS_URS_2025_01/712341559</t>
  </si>
  <si>
    <t>207</t>
  </si>
  <si>
    <t>712841559</t>
  </si>
  <si>
    <t>Provedení povlakové krytiny vytažením na konstrukce pásy přitavením NAIP</t>
  </si>
  <si>
    <t>1075644714</t>
  </si>
  <si>
    <t>Provedení povlakové krytiny střech samostatným vytažením izolačního povlaku pásy přitavením na konstrukce převyšující úroveň střechy, NAIP</t>
  </si>
  <si>
    <t>https://podminky.urs.cz/item/CS_URS_2025_01/712841559</t>
  </si>
  <si>
    <t>208</t>
  </si>
  <si>
    <t>807400674</t>
  </si>
  <si>
    <t>558,124*1,15</t>
  </si>
  <si>
    <t>233,693*1,20</t>
  </si>
  <si>
    <t>209</t>
  </si>
  <si>
    <t>712363605</t>
  </si>
  <si>
    <t>Provedení povlak krytiny mechanicky kotvenou do betonu TI tl přes 240 mm včetně kotev</t>
  </si>
  <si>
    <t>1177755054</t>
  </si>
  <si>
    <t>Provedení povlakové krytiny střech plochých do 10° z mechanicky kotvených hydroizolačních fólií včetně položení fólie a horkovzdušného svaření tl. tepelné izolace přes 240 mm budovy výšky do 18 m, kotvené do betonu krajní pole</t>
  </si>
  <si>
    <t>https://podminky.urs.cz/item/CS_URS_2025_01/712363605</t>
  </si>
  <si>
    <t>210</t>
  </si>
  <si>
    <t>712861703</t>
  </si>
  <si>
    <t>Provedení povlakové krytiny vytažením na konstrukce fólií přilepenou v plné ploše</t>
  </si>
  <si>
    <t>1361653316</t>
  </si>
  <si>
    <t>Provedení povlakové krytiny střech samostatným vytažením izolačního povlaku fólií na konstrukce převyšující úroveň střechy, přilepenou lepidlem v plné ploše</t>
  </si>
  <si>
    <t>https://podminky.urs.cz/item/CS_URS_2025_01/712861703</t>
  </si>
  <si>
    <t>211</t>
  </si>
  <si>
    <t>28322001</t>
  </si>
  <si>
    <t>fólie hydroizolační střešní mPVC mechanicky kotvená barevná tl 2,0mm</t>
  </si>
  <si>
    <t>-1082186786</t>
  </si>
  <si>
    <t>169,013*1,20</t>
  </si>
  <si>
    <t>212</t>
  </si>
  <si>
    <t>712391171</t>
  </si>
  <si>
    <t>Provedení povlakové krytiny střech do 10° podkladní textilní vrstvy</t>
  </si>
  <si>
    <t>1725517488</t>
  </si>
  <si>
    <t>Provedení povlakové krytiny střech plochých do 10° -ostatní práce provedení vrstvy textilní podkladní</t>
  </si>
  <si>
    <t>https://podminky.urs.cz/item/CS_URS_2025_01/712391171</t>
  </si>
  <si>
    <t>213</t>
  </si>
  <si>
    <t>712831101</t>
  </si>
  <si>
    <t>Provedení povlakové krytiny vytažením na konstrukce pásy na sucho AIP, NAIP nebo tkaninou</t>
  </si>
  <si>
    <t>535163718</t>
  </si>
  <si>
    <t>Provedení povlakové krytiny střech samostatným vytažením izolačního povlaku pásy na sucho na konstrukce převyšující úroveň střechy, AIP, NAIP nebo tkaninou</t>
  </si>
  <si>
    <t>https://podminky.urs.cz/item/CS_URS_2025_01/712831101</t>
  </si>
  <si>
    <t>214</t>
  </si>
  <si>
    <t>FTR.32100825</t>
  </si>
  <si>
    <t>Vlies -sklotextilní rouno 120g/m2</t>
  </si>
  <si>
    <t>-312113289</t>
  </si>
  <si>
    <t>215</t>
  </si>
  <si>
    <t>712363352</t>
  </si>
  <si>
    <t>Povlakové krytiny střech do 10° z tvarovaných poplastovaných lišt délky 2 m koutová lišta vnitřní rš 100 mm</t>
  </si>
  <si>
    <t>-769948668</t>
  </si>
  <si>
    <t>Povlakové krytiny střech plochých do 10° z tvarovaných poplastovaných lišt pro mPVC vnitřní koutová lišta rš 100 mm</t>
  </si>
  <si>
    <t>https://podminky.urs.cz/item/CS_URS_2025_01/712363352</t>
  </si>
  <si>
    <t>KV2</t>
  </si>
  <si>
    <t>345</t>
  </si>
  <si>
    <t>216</t>
  </si>
  <si>
    <t>712363353</t>
  </si>
  <si>
    <t>Povlakové krytiny střech do 10° z tvarovaných poplastovaných lišt délky 2 m koutová lišta vnější rš 100 mm</t>
  </si>
  <si>
    <t>-969240832</t>
  </si>
  <si>
    <t>Povlakové krytiny střech plochých do 10° z tvarovaných poplastovaných lišt pro mPVC vnější koutová lišta rš 100 mm</t>
  </si>
  <si>
    <t>https://podminky.urs.cz/item/CS_URS_2025_01/712363353</t>
  </si>
  <si>
    <t>KV3</t>
  </si>
  <si>
    <t>273</t>
  </si>
  <si>
    <t>217</t>
  </si>
  <si>
    <t>712363358</t>
  </si>
  <si>
    <t>Povlakové krytiny střech do 10° z tvarovaných poplastovaných lišt délky 2 m závětrná lišta rš 250 mm</t>
  </si>
  <si>
    <t>-535918056</t>
  </si>
  <si>
    <t>Povlakové krytiny střech plochých do 10° z tvarovaných poplastovaných lišt pro mPVC závětrná lišta rš 250 mm</t>
  </si>
  <si>
    <t>https://podminky.urs.cz/item/CS_URS_2025_01/712363358</t>
  </si>
  <si>
    <t>218</t>
  </si>
  <si>
    <t>712363369</t>
  </si>
  <si>
    <t>Povlakové krytiny střech do 10° z tvarovaných poplastovaných lišt délky 2 m příklopná lišta rš 100 mm</t>
  </si>
  <si>
    <t>-1623776113</t>
  </si>
  <si>
    <t>Povlakové krytiny střech plochých do 10° z tvarovaných poplastovaných lišt pro mPVC příklopná lišta rš 100 mm</t>
  </si>
  <si>
    <t>https://podminky.urs.cz/item/CS_URS_2025_01/712363369</t>
  </si>
  <si>
    <t>KV4</t>
  </si>
  <si>
    <t>219</t>
  </si>
  <si>
    <t>712363384</t>
  </si>
  <si>
    <t xml:space="preserve">Povlakové krytiny střech do 10° z tvarovaných poplastovaných lišt pro profily atypické výroby  </t>
  </si>
  <si>
    <t>-1545451338</t>
  </si>
  <si>
    <t xml:space="preserve">Povlakové krytiny střech plochých do 10° z tvarovaných poplastovaných lišt ostatní atypická výroba profilů  </t>
  </si>
  <si>
    <t>https://podminky.urs.cz/item/CS_URS_2025_01/712363384</t>
  </si>
  <si>
    <t>KV5</t>
  </si>
  <si>
    <t>72*0,23</t>
  </si>
  <si>
    <t>220</t>
  </si>
  <si>
    <t>712998202A</t>
  </si>
  <si>
    <t xml:space="preserve">Montáž bezpečnostního přepadu z PVC </t>
  </si>
  <si>
    <t>280522425</t>
  </si>
  <si>
    <t>221</t>
  </si>
  <si>
    <t>28342773A</t>
  </si>
  <si>
    <t>přepad bezpečnostní atikový 300x100mm s manžetou pro hydroizolaci z PVC-P</t>
  </si>
  <si>
    <t>1647284633</t>
  </si>
  <si>
    <t>222</t>
  </si>
  <si>
    <t>712363115</t>
  </si>
  <si>
    <t>Provedení povlakové krytiny střech do 10° zaizolování prostupů kruhového průřezu D do 300 mm</t>
  </si>
  <si>
    <t>-391046782</t>
  </si>
  <si>
    <t>Provedení povlakové krytiny střech plochých do 10° fólií ostatní činnosti při pokládání hydroizolačních fólií (materiál ve specifikaci) zaizolování prostupů střešní rovinou kruhový průřez, průměr do 300 mm</t>
  </si>
  <si>
    <t>https://podminky.urs.cz/item/CS_URS_2025_01/712363115</t>
  </si>
  <si>
    <t>54+12+3</t>
  </si>
  <si>
    <t>223</t>
  </si>
  <si>
    <t>28342024</t>
  </si>
  <si>
    <t>manžeta těsnící pro prostupy hydroizolací z PVC otevřená kruhová vnitřní průměr 40-70</t>
  </si>
  <si>
    <t>2109663085</t>
  </si>
  <si>
    <t>FVE</t>
  </si>
  <si>
    <t>UT</t>
  </si>
  <si>
    <t>224</t>
  </si>
  <si>
    <t>28342026</t>
  </si>
  <si>
    <t>manžeta těsnící pro prostupy hydroizolací z PVC otevřená kruhová vnitřní průměr 90-114</t>
  </si>
  <si>
    <t>1431623120</t>
  </si>
  <si>
    <t>225</t>
  </si>
  <si>
    <t>28342027</t>
  </si>
  <si>
    <t>manžeta těsnící pro prostupy hydroizolací z PVC otevřená kruhová vnitřní průměr 120-180</t>
  </si>
  <si>
    <t>-1056089377</t>
  </si>
  <si>
    <t>226</t>
  </si>
  <si>
    <t>712363119</t>
  </si>
  <si>
    <t>Provedení povlakové krytiny střech do 10° zaizolování prostupů hranatého průřezu pl přes 0,09 do 0,25 m2</t>
  </si>
  <si>
    <t>1792812965</t>
  </si>
  <si>
    <t>Provedení povlakové krytiny střech plochých do 10° fólií ostatní činnosti při pokládání hydroizolačních fólií (materiál ve specifikaci) zaizolování prostupů střešní rovinou hranatý průřez, vnitřní plochy přes 0,09 do 0,25 m2</t>
  </si>
  <si>
    <t>https://podminky.urs.cz/item/CS_URS_2025_01/712363119</t>
  </si>
  <si>
    <t>VZT</t>
  </si>
  <si>
    <t>227</t>
  </si>
  <si>
    <t>28322058</t>
  </si>
  <si>
    <t>fólie hydroizolační střešní mPVC nevyztužená určená na detaily šedá tl 1,5mm</t>
  </si>
  <si>
    <t>994060748</t>
  </si>
  <si>
    <t>2*1,1 'Přepočtené koeficientem množství</t>
  </si>
  <si>
    <t>228</t>
  </si>
  <si>
    <t>712363681</t>
  </si>
  <si>
    <t xml:space="preserve">Provedení povlakové krytiny prostupy </t>
  </si>
  <si>
    <t>CS ÚRS 2017 02</t>
  </si>
  <si>
    <t>589654022</t>
  </si>
  <si>
    <t>Provedení povlakové krytiny střech plochých do 10 st. s mechanicky kotvenou izolací ostatní práce mechanické kotvení kruhového prostupu do podkladu z betonu nebo pórobetonu</t>
  </si>
  <si>
    <t>229</t>
  </si>
  <si>
    <t>62851022</t>
  </si>
  <si>
    <t>komínek střešní odvětrávací s integrovanou manžetou z modifikovaného asfaltového pásu DN 100</t>
  </si>
  <si>
    <t>-2110026488</t>
  </si>
  <si>
    <t xml:space="preserve">radon </t>
  </si>
  <si>
    <t>230</t>
  </si>
  <si>
    <t>62851001A</t>
  </si>
  <si>
    <t>systémový prostup DN110 pro kabely s integrovanou manžetou</t>
  </si>
  <si>
    <t>66437402</t>
  </si>
  <si>
    <t>231</t>
  </si>
  <si>
    <t>998712102</t>
  </si>
  <si>
    <t>Přesun hmot tonážní pro krytiny povlakové v objektech v přes 6 do 12 m</t>
  </si>
  <si>
    <t>-65417321</t>
  </si>
  <si>
    <t>Přesun hmot pro povlakové krytiny stanovený z hmotnosti přesunovaného materiálu vodorovná dopravní vzdálenost do 50 m základní v objektech výšky přes 6 do 12 m</t>
  </si>
  <si>
    <t>https://podminky.urs.cz/item/CS_URS_2025_01/998712102</t>
  </si>
  <si>
    <t>713</t>
  </si>
  <si>
    <t>Izolace tepelné</t>
  </si>
  <si>
    <t>232</t>
  </si>
  <si>
    <t>713121111</t>
  </si>
  <si>
    <t>Montáž izolace tepelné podlah volně kladenými rohožemi, pásy, dílci, deskami 1 vrstva</t>
  </si>
  <si>
    <t>1099053371</t>
  </si>
  <si>
    <t>Montáž tepelné izolace podlah rohožemi, pásy, deskami, dílci, bloky (izolační materiál ve specifikaci) kladenými volně jednovrstvá</t>
  </si>
  <si>
    <t>https://podminky.urs.cz/item/CS_URS_2025_01/713121111</t>
  </si>
  <si>
    <t>233</t>
  </si>
  <si>
    <t>1417101030</t>
  </si>
  <si>
    <t>Tepelná izolace polystyren 4000 30 mm λ=0,044W</t>
  </si>
  <si>
    <t>1134637830</t>
  </si>
  <si>
    <t>234,91*1,05</t>
  </si>
  <si>
    <t>234</t>
  </si>
  <si>
    <t>713121121</t>
  </si>
  <si>
    <t>Montáž izolace tepelné podlah volně kladenými rohožemi, pásy, dílci, deskami 2 vrstvy</t>
  </si>
  <si>
    <t>224136320</t>
  </si>
  <si>
    <t>Montáž tepelné izolace podlah rohožemi, pásy, deskami, dílci, bloky (izolační materiál ve specifikaci) kladenými volně dvouvrstvá</t>
  </si>
  <si>
    <t>https://podminky.urs.cz/item/CS_URS_2025_01/713121121</t>
  </si>
  <si>
    <t>235</t>
  </si>
  <si>
    <t>28372306</t>
  </si>
  <si>
    <t>deska EPS 100 pro konstrukce s běžným zatížením λ=0,037 tl 60mm</t>
  </si>
  <si>
    <t>-512917828</t>
  </si>
  <si>
    <t>218,34*1,05</t>
  </si>
  <si>
    <t>236</t>
  </si>
  <si>
    <t>28372307</t>
  </si>
  <si>
    <t>deska EPS 100 pro konstrukce s běžným zatížením λ=0,037 tl 70mm</t>
  </si>
  <si>
    <t>413698133</t>
  </si>
  <si>
    <t>237</t>
  </si>
  <si>
    <t>-1789488554</t>
  </si>
  <si>
    <t>238</t>
  </si>
  <si>
    <t>28375921</t>
  </si>
  <si>
    <t>deska EPS 200 pro konstrukce s velmi vysokým zatížením λ=0,034 tl 50mm</t>
  </si>
  <si>
    <t>-459194357</t>
  </si>
  <si>
    <t>239,5*2*1,05</t>
  </si>
  <si>
    <t>239</t>
  </si>
  <si>
    <t>713131121</t>
  </si>
  <si>
    <t>Montáž izolace tepelné stěn do asfaltové stěrky (stěrka viz od.711)</t>
  </si>
  <si>
    <t>-366744131</t>
  </si>
  <si>
    <t>https://podminky.urs.cz/item/CS_URS_2025_01/713131121</t>
  </si>
  <si>
    <t>240</t>
  </si>
  <si>
    <t>28376451</t>
  </si>
  <si>
    <t>deska XPS hrana polodrážková a hladký povrch 300kPA λ=0,034 tl 200mm</t>
  </si>
  <si>
    <t>1534324089</t>
  </si>
  <si>
    <t>254,783*1,05</t>
  </si>
  <si>
    <t>241</t>
  </si>
  <si>
    <t>713131161</t>
  </si>
  <si>
    <t>Montáž izolace tepelné stěn připevněné sponkami parotěsné reflexní tl do 5 mm</t>
  </si>
  <si>
    <t>1193296945</t>
  </si>
  <si>
    <t>Montáž tepelné izolace stěn rohožemi, pásy, deskami, dílci, bloky (izolační materiál ve specifikaci) připevněné sponkami parotěsné reflexní, tloušťka izolace do 5 mm</t>
  </si>
  <si>
    <t>https://podminky.urs.cz/item/CS_URS_2025_01/713131161</t>
  </si>
  <si>
    <t>skladba K01</t>
  </si>
  <si>
    <t>242</t>
  </si>
  <si>
    <t>2600201111</t>
  </si>
  <si>
    <t>Difúzně propustná fólie pro doplňkovou hydroizolační vrstvu skládaných fasád (75 m2/bal.)</t>
  </si>
  <si>
    <t>-739492985</t>
  </si>
  <si>
    <t>566,011*1,2</t>
  </si>
  <si>
    <t>243</t>
  </si>
  <si>
    <t>2600801153</t>
  </si>
  <si>
    <t>Páska lepicí 60 mm×25 m</t>
  </si>
  <si>
    <t>-1260114582</t>
  </si>
  <si>
    <t>(566,011/1,5/25)*1,2</t>
  </si>
  <si>
    <t>244</t>
  </si>
  <si>
    <t>713132322</t>
  </si>
  <si>
    <t>Montáž izolace tepelné do roštu jednosměrného vodorovného výšky přes 6 do 12 m s kotvením</t>
  </si>
  <si>
    <t>698392662</t>
  </si>
  <si>
    <t>Montáž tepelné izolace stěn do roštu jednosměrného vodorovného výšky přes 6 do 12 m</t>
  </si>
  <si>
    <t>https://podminky.urs.cz/item/CS_URS_2025_01/713132322</t>
  </si>
  <si>
    <t>245</t>
  </si>
  <si>
    <t>63152360</t>
  </si>
  <si>
    <t>deska tepelně izolační minerální vkládaná do roštů nebo kazet provětrávaných kcí λ=0,035 tl 200mm</t>
  </si>
  <si>
    <t>-1472290072</t>
  </si>
  <si>
    <t>566,011*1,05</t>
  </si>
  <si>
    <t>246</t>
  </si>
  <si>
    <t>713131241</t>
  </si>
  <si>
    <t>Montáž izolace tepelné stěn lepením celoplošně v kombinaci s mechanickým kotvením rohoží, pásů, dílců, desek tl do 100mm</t>
  </si>
  <si>
    <t>-1861684791</t>
  </si>
  <si>
    <t>Montáž tepelné izolace stěn rohožemi, pásy, deskami, dílci, bloky (izolační materiál ve specifikaci) lepením celoplošně s mechanickým kotvením, tloušťky izolace do 100 mm</t>
  </si>
  <si>
    <t>https://podminky.urs.cz/item/CS_URS_2025_01/713131241</t>
  </si>
  <si>
    <t>169,013</t>
  </si>
  <si>
    <t>247</t>
  </si>
  <si>
    <t>28375914</t>
  </si>
  <si>
    <t>deska EPS 150 pro konstrukce s vysokým zatížením λ=0,035 tl 100mm</t>
  </si>
  <si>
    <t>-1258978554</t>
  </si>
  <si>
    <t>169,013*1,05</t>
  </si>
  <si>
    <t>248</t>
  </si>
  <si>
    <t>713141138</t>
  </si>
  <si>
    <t>Montáž izolace tepelné střech plochých lepené za studena nízkoexpanzní (PUR) pěnou 2 vrstvy rohoží, pásů, dílců, desek</t>
  </si>
  <si>
    <t>-2075426393</t>
  </si>
  <si>
    <t>Montáž tepelné izolace střech plochých rohožemi, pásy, deskami, dílci, bloky (izolační materiál ve specifikaci) přilepenými za studena dvouvrstvá nízkoexpanzní (PUR) pěnou</t>
  </si>
  <si>
    <t>https://podminky.urs.cz/item/CS_URS_2025_01/713141138</t>
  </si>
  <si>
    <t>249</t>
  </si>
  <si>
    <t>28375926</t>
  </si>
  <si>
    <t>deska EPS 200 pro konstrukce s velmi vysokým zatížením λ=0,034 tl 100mm</t>
  </si>
  <si>
    <t>-869071204</t>
  </si>
  <si>
    <t>558,124*2*1,05</t>
  </si>
  <si>
    <t>250</t>
  </si>
  <si>
    <t>713141212</t>
  </si>
  <si>
    <t>Montáž izolace tepelné střech plochých lepené nízkoexpanzní (PUR) pěnou atikový klín</t>
  </si>
  <si>
    <t>-220807896</t>
  </si>
  <si>
    <t>Montáž tepelné izolace střech plochých atikovými klíny přilepenými za studena nízkoexpanzní (PUR) pěnou</t>
  </si>
  <si>
    <t>https://podminky.urs.cz/item/CS_URS_2025_01/713141212</t>
  </si>
  <si>
    <t>D.1.1.02 - Půdorys 1.NP = obvodové stěny napojení izolace - měřeno CAD</t>
  </si>
  <si>
    <t>335</t>
  </si>
  <si>
    <t>251</t>
  </si>
  <si>
    <t>63152005</t>
  </si>
  <si>
    <t>klín atikový přechodný minerální plochých střech tl 50x50mm</t>
  </si>
  <si>
    <t>1678073647</t>
  </si>
  <si>
    <t>335*1,05</t>
  </si>
  <si>
    <t>252</t>
  </si>
  <si>
    <t>713141336</t>
  </si>
  <si>
    <t>Montáž izolace tepelné střech plochých lepené za studena nízkoexpanzní (PUR) pěnou, spádová vrstva</t>
  </si>
  <si>
    <t>2055326367</t>
  </si>
  <si>
    <t>Montáž tepelné izolace střech plochých spádovými klíny v ploše přilepenými za studena nízkoexpanzní (PUR) pěnou</t>
  </si>
  <si>
    <t>https://podminky.urs.cz/item/CS_URS_2025_01/713141336</t>
  </si>
  <si>
    <t>253</t>
  </si>
  <si>
    <t>28376142</t>
  </si>
  <si>
    <t>klín izolační spád do 5% EPS 150</t>
  </si>
  <si>
    <t>840814437</t>
  </si>
  <si>
    <t>S1</t>
  </si>
  <si>
    <t>20,4*1,05</t>
  </si>
  <si>
    <t>S2</t>
  </si>
  <si>
    <t>29,1*1,05</t>
  </si>
  <si>
    <t>254</t>
  </si>
  <si>
    <t>713141351</t>
  </si>
  <si>
    <t>Montáž spádové izolace na zhlaví atiky š do 500 mm lepené za studena zplna</t>
  </si>
  <si>
    <t>-1916582552</t>
  </si>
  <si>
    <t>Montáž tepelné izolace střech plochých spádovými klíny na zhlaví atiky šířky do 500 mm přilepenými za studena zplna</t>
  </si>
  <si>
    <t>https://podminky.urs.cz/item/CS_URS_2023_01/713141351</t>
  </si>
  <si>
    <t>255</t>
  </si>
  <si>
    <t>28376105</t>
  </si>
  <si>
    <t>klín izolační z XPS spádový</t>
  </si>
  <si>
    <t>1223063637</t>
  </si>
  <si>
    <t>196*0,5*0,1</t>
  </si>
  <si>
    <t>9,8*0,1</t>
  </si>
  <si>
    <t>256</t>
  </si>
  <si>
    <t>713191521</t>
  </si>
  <si>
    <t>Montáž podkladového profilu pro zateplení spodní části oken a dveří šířky přes 50 do 100 mm výšky do 100 mm</t>
  </si>
  <si>
    <t>-263415512</t>
  </si>
  <si>
    <t>Montáž tepelné izolace stavebních konstrukcí - doplňky a konstrukční součásti podkladového profilu pro zateplení oken a dveří šířky přes 50 do 100 mm výšky do 100 mm</t>
  </si>
  <si>
    <t>https://podminky.urs.cz/item/CS_URS_2025_01/713191521</t>
  </si>
  <si>
    <t xml:space="preserve">tab.PSV </t>
  </si>
  <si>
    <t>W04-W09</t>
  </si>
  <si>
    <t>1,2*5</t>
  </si>
  <si>
    <t>2,4*3</t>
  </si>
  <si>
    <t>1,2*2</t>
  </si>
  <si>
    <t>2,4*10</t>
  </si>
  <si>
    <t>W11</t>
  </si>
  <si>
    <t>1,2*1</t>
  </si>
  <si>
    <t>W13</t>
  </si>
  <si>
    <t>2,4*1</t>
  </si>
  <si>
    <t>257</t>
  </si>
  <si>
    <t>28376217</t>
  </si>
  <si>
    <t>profil podkladový sendvičový s vloženou PIR vložkou pro zateplení spodní části oken a dveří (15/30/15) š 60mm v 30mm</t>
  </si>
  <si>
    <t>-48758715</t>
  </si>
  <si>
    <t>51,6*1,2</t>
  </si>
  <si>
    <t>258</t>
  </si>
  <si>
    <t>713191523</t>
  </si>
  <si>
    <t>Montáž podkladového profilu pro zateplení spodní části oken a dveří šířky přes 50 do 100 mm výšky přes 200 do 300 mm</t>
  </si>
  <si>
    <t>1400460477</t>
  </si>
  <si>
    <t>Montáž tepelné izolace stavebních konstrukcí - doplňky a konstrukční součásti podkladového profilu pro zateplení oken a dveří šířky přes 50 do 100 mm výšky přes 200 do 300 mm</t>
  </si>
  <si>
    <t>https://podminky.urs.cz/item/CS_URS_2025_01/713191523</t>
  </si>
  <si>
    <t>tab.PSV</t>
  </si>
  <si>
    <t>W01</t>
  </si>
  <si>
    <t>9,3*1</t>
  </si>
  <si>
    <t>W02</t>
  </si>
  <si>
    <t>1,1*1</t>
  </si>
  <si>
    <t>W10</t>
  </si>
  <si>
    <t>1,65*1</t>
  </si>
  <si>
    <t>W12</t>
  </si>
  <si>
    <t>259</t>
  </si>
  <si>
    <t>28376295</t>
  </si>
  <si>
    <t>profil podkladový sendvičový s vloženou PIR vložkou pro zateplení spodní části oken a dveří (25/40/15) š 80mm v 250mm</t>
  </si>
  <si>
    <t>901093628</t>
  </si>
  <si>
    <t>13,15*1,1</t>
  </si>
  <si>
    <t>260</t>
  </si>
  <si>
    <t>998713102</t>
  </si>
  <si>
    <t>Přesun hmot tonážní pro izolace tepelné v objektech v přes 6 do 12 m</t>
  </si>
  <si>
    <t>-181292055</t>
  </si>
  <si>
    <t>Přesun hmot pro izolace tepelné stanovený z hmotnosti přesunovaného materiálu vodorovná dopravní vzdálenost do 50 m s užitím mechanizace v objektech výšky přes 6 m do 12 m</t>
  </si>
  <si>
    <t>https://podminky.urs.cz/item/CS_URS_2025_01/998713102</t>
  </si>
  <si>
    <t>714</t>
  </si>
  <si>
    <t>Akustická a protiotřesová opatření</t>
  </si>
  <si>
    <t>261</t>
  </si>
  <si>
    <t>714121011</t>
  </si>
  <si>
    <t>Montáž podstropních panelů s rozšířenou zvukovou pohltivostí zavěšených na viditelný rošt včetně dodávky roštu</t>
  </si>
  <si>
    <t>1540119527</t>
  </si>
  <si>
    <t>Montáž akustických minerálních panelů podstropních s rozšířenou pohltivostí zvuku zavěšených na rošt viditelný</t>
  </si>
  <si>
    <t>https://podminky.urs.cz/item/CS_URS_2025_01/714121011</t>
  </si>
  <si>
    <t>Podhled P1</t>
  </si>
  <si>
    <t>50,11+40,96+27,31+4,18</t>
  </si>
  <si>
    <t>43,36+15,26+15,8+15,6+13,09+13,53+14,67+37,82+15,6+15,8+2,65</t>
  </si>
  <si>
    <t>262</t>
  </si>
  <si>
    <t>63126343</t>
  </si>
  <si>
    <t>panel akustický 600x600mm bílý tl 15mm - specifikace viz skladba P1</t>
  </si>
  <si>
    <t>-1911511306</t>
  </si>
  <si>
    <t>325,74*1,05</t>
  </si>
  <si>
    <t>263</t>
  </si>
  <si>
    <t>2004939397</t>
  </si>
  <si>
    <t>Podhled P4</t>
  </si>
  <si>
    <t>19,75+3,12+3,29+2,29+3,2+3,37+2,34+19,75</t>
  </si>
  <si>
    <t>264</t>
  </si>
  <si>
    <t>63126354</t>
  </si>
  <si>
    <t>panel akustický 600x600mm bílý tl 20mm - specifikace viz skladba P4</t>
  </si>
  <si>
    <t>-1151701300</t>
  </si>
  <si>
    <t>89,04*1,05</t>
  </si>
  <si>
    <t>265</t>
  </si>
  <si>
    <t>998714102</t>
  </si>
  <si>
    <t>Přesun hmot tonážní pro akustická a protiotřesová opatření v objektech v do 12 m</t>
  </si>
  <si>
    <t>1377281532</t>
  </si>
  <si>
    <t>Přesun hmot pro akustická a protiotřesová opatření stanovený z hmotnosti přesunovaného materiálu vodorovná dopravní vzdálenost do 50 m základní v objektech výšky přes 6 do 12 m</t>
  </si>
  <si>
    <t>https://podminky.urs.cz/item/CS_URS_2025_01/998714102</t>
  </si>
  <si>
    <t>721</t>
  </si>
  <si>
    <t>Zdravotechnika - vnitřní kanalizace</t>
  </si>
  <si>
    <t>266</t>
  </si>
  <si>
    <t>721001-1A</t>
  </si>
  <si>
    <t>Odvodňovací žlab z kompozitu pro zatížení C250 vnitřní š 300 mm s roštem můstkovým z litiny - s vícestupňovým filtračním substrátem; celkové délky 1,0 m - viz. výkres č. 1.1.14 - odvodňovací žlab</t>
  </si>
  <si>
    <t>191988572</t>
  </si>
  <si>
    <t>267</t>
  </si>
  <si>
    <t>721001-2A</t>
  </si>
  <si>
    <t>Montáž žlabů</t>
  </si>
  <si>
    <t>975263172</t>
  </si>
  <si>
    <t>762</t>
  </si>
  <si>
    <t>Konstrukce tesařské</t>
  </si>
  <si>
    <t>268</t>
  </si>
  <si>
    <t>762361332</t>
  </si>
  <si>
    <t>Konstrukční a vyrovnávací vrstva pod klempířské prvky (atiky) z vodovzdorné překližky tl 21 mm</t>
  </si>
  <si>
    <t>378996115</t>
  </si>
  <si>
    <t>Konstrukční vrstva pod klempířské prvky pro oplechování horních ploch zdí a nadezdívek (atik) z vodovzdorné překližky šroubovaných do podkladu, tloušťky desky 21 mm</t>
  </si>
  <si>
    <t>https://podminky.urs.cz/item/CS_URS_2025_01/762361332</t>
  </si>
  <si>
    <t>196*0,6</t>
  </si>
  <si>
    <t>269</t>
  </si>
  <si>
    <t>762395000</t>
  </si>
  <si>
    <t>Spojovací prostředky krovů, bednění, laťování, nadstřešních konstrukcí</t>
  </si>
  <si>
    <t>1446909677</t>
  </si>
  <si>
    <t>Spojovací prostředky krovů, bednění a laťování, nadstřešních konstrukcí svorníky, prkna, hřebíky, pásová ocel, vruty</t>
  </si>
  <si>
    <t>https://podminky.urs.cz/item/CS_URS_2025_01/762395000</t>
  </si>
  <si>
    <t>117,6*0,021</t>
  </si>
  <si>
    <t>270</t>
  </si>
  <si>
    <t>998762102</t>
  </si>
  <si>
    <t>Přesun hmot tonážní pro kce tesařské v objektech v přes 6 do 12 m</t>
  </si>
  <si>
    <t>-1152261816</t>
  </si>
  <si>
    <t>Přesun hmot pro konstrukce tesařské stanovený z hmotnosti přesunovaného materiálu vodorovná dopravní vzdálenost do 50 m základní v objektech výšky přes 6 do 12 m</t>
  </si>
  <si>
    <t>https://podminky.urs.cz/item/CS_URS_2025_01/998762102</t>
  </si>
  <si>
    <t>763</t>
  </si>
  <si>
    <t>Konstrukce suché výstavby</t>
  </si>
  <si>
    <t>271</t>
  </si>
  <si>
    <t>763121421</t>
  </si>
  <si>
    <t>SDK stěna předsazená tl 62,5 mm profil CW+UW 50 deska 1xDF 12,5 s izolací EI 30</t>
  </si>
  <si>
    <t>2125730010</t>
  </si>
  <si>
    <t>Stěna předsazená ze sádrokartonových desek s nosnou konstrukcí z ocelových profilů CW, UW jednoduše opláštěná deskou protipožární DF tl. 12,5 mm s izolací, EI 30, stěna tl. 62,5 mm, profil 50</t>
  </si>
  <si>
    <t>https://podminky.urs.cz/item/CS_URS_2025_01/763121421</t>
  </si>
  <si>
    <t>D.1.1.02 - Půdorys 1.NP - pozn.19</t>
  </si>
  <si>
    <t>9,3*(3,5-3,17)</t>
  </si>
  <si>
    <t>D.1.1.03 - Půdorys 2.NP - pozn.16</t>
  </si>
  <si>
    <t xml:space="preserve">č201 </t>
  </si>
  <si>
    <t>4,2*3,5</t>
  </si>
  <si>
    <t>272</t>
  </si>
  <si>
    <t>763121458</t>
  </si>
  <si>
    <t>SDK stěna předsazená tl 112,5 mm profil CW+UW 100 deska s vysokou mechanickou odolností 1xDFRIH2 12,5 s izolací EI 30 Rw do 15 dB</t>
  </si>
  <si>
    <t>-1579299041</t>
  </si>
  <si>
    <t>Stěna předsazená ze sádrokartonových desek s nosnou konstrukcí z ocelových profilů CW, UW jednoduše opláštěná deskou vysokopevnostní protipožární impregnovanou s vysokou mechanickou odolností DFRIH2 tl. 12,5 mm s izolací, EI 30, Rw do 15 dB, stěna tl. 112,5 mm, profil 100</t>
  </si>
  <si>
    <t>https://podminky.urs.cz/item/CS_URS_2025_01/763121458</t>
  </si>
  <si>
    <t>č113 - pozn.106</t>
  </si>
  <si>
    <t>(1,3+0,4)*1,2</t>
  </si>
  <si>
    <t>763131451</t>
  </si>
  <si>
    <t>SDK podhled deska 1xH2 12,5 bez izolace dvouvrstvá spodní kce profil CD+UD - specifikave viz podhled P2 + P3</t>
  </si>
  <si>
    <t>403901098</t>
  </si>
  <si>
    <t>Podhled ze sádrokartonových desek dvouvrstvá zavěšená spodní konstrukce z ocelových profilů CD, UD jednoduše opláštěná deskou impregnovanou H2, tl. 12,5 mm, bez izolace</t>
  </si>
  <si>
    <t>https://podminky.urs.cz/item/CS_URS_2025_01/763131451</t>
  </si>
  <si>
    <t>274</t>
  </si>
  <si>
    <t>763164521</t>
  </si>
  <si>
    <t>SDK obklad kcí tvaru L š do 0,4 m desky 1xH2 12,5</t>
  </si>
  <si>
    <t>-634582546</t>
  </si>
  <si>
    <t>Obklad konstrukcí sádrokartonovými deskami včetně ochranných úhelníků ve tvaru L rozvinuté šíře do 0,4 m, opláštěný deskou impregnovanou H2, tl. 12,5 mm</t>
  </si>
  <si>
    <t>https://podminky.urs.cz/item/CS_URS_2025_01/763164521</t>
  </si>
  <si>
    <t>D.1.1.02 - Půdorys 1.NP - pozn.18</t>
  </si>
  <si>
    <t>(0,2+0,15)*3,75*6</t>
  </si>
  <si>
    <t>275</t>
  </si>
  <si>
    <t>763164541</t>
  </si>
  <si>
    <t>SDK obklad kcí tvaru L š do 0,8 m desky 1xH2 12,5</t>
  </si>
  <si>
    <t>799374708</t>
  </si>
  <si>
    <t>Obklad konstrukcí sádrokartonovými deskami včetně ochranných úhelníků ve tvaru L rozvinuté šíře přes 0,4 do 0,8 m, opláštěný deskou impregnovanou H2, tl. 12,5 mm</t>
  </si>
  <si>
    <t>https://podminky.urs.cz/item/CS_URS_2025_01/763164541</t>
  </si>
  <si>
    <t>276</t>
  </si>
  <si>
    <t>763164561</t>
  </si>
  <si>
    <t>SDK obklad kcí tvaru L š přes 0,8 m desky 1xH2 12,5</t>
  </si>
  <si>
    <t>1105706219</t>
  </si>
  <si>
    <t>Obklad konstrukcí sádrokartonovými deskami včetně ochranných úhelníků ve tvaru L rozvinuté šíře přes 0,8 m, opláštěný deskou impregnovanou H2, tl. 12,5 mm</t>
  </si>
  <si>
    <t>https://podminky.urs.cz/item/CS_URS_2025_01/763164561</t>
  </si>
  <si>
    <t>(0,7+2)*3,75</t>
  </si>
  <si>
    <t>(2,2+0,2)*3,75</t>
  </si>
  <si>
    <t>(1,2+0,2)*3,75*3</t>
  </si>
  <si>
    <t>(0,8+0,15)*3,75*1</t>
  </si>
  <si>
    <t>(0,55+0,55)*3,75*1</t>
  </si>
  <si>
    <t>(0,7+0,3)*13</t>
  </si>
  <si>
    <t>277</t>
  </si>
  <si>
    <t>763164635</t>
  </si>
  <si>
    <t>SDK obklad kcí tvaru U š do 1,2 m desky 1xDF 12,5</t>
  </si>
  <si>
    <t>-662613987</t>
  </si>
  <si>
    <t>Obklad konstrukcí sádrokartonovými deskami včetně ochranných úhelníků ve tvaru U rozvinuté šíře přes 0,6 do 1,2 m, opláštěný deskou protipožární DF, tl. 12,5 mm</t>
  </si>
  <si>
    <t>https://podminky.urs.cz/item/CS_URS_2025_01/763164635</t>
  </si>
  <si>
    <t>6,5+9,4</t>
  </si>
  <si>
    <t>1,95*2</t>
  </si>
  <si>
    <t>3+3,6+1,85</t>
  </si>
  <si>
    <t>č107+108</t>
  </si>
  <si>
    <t>2*2</t>
  </si>
  <si>
    <t>č109+110</t>
  </si>
  <si>
    <t>2*4</t>
  </si>
  <si>
    <t>1,85*2</t>
  </si>
  <si>
    <t>1,85</t>
  </si>
  <si>
    <t>4,1</t>
  </si>
  <si>
    <t>5,49</t>
  </si>
  <si>
    <t>278</t>
  </si>
  <si>
    <t>763164715</t>
  </si>
  <si>
    <t>SDK obklad kcí uzavřeného tvaru š do 0,8 m desky 1xDF 12,5</t>
  </si>
  <si>
    <t>2088799445</t>
  </si>
  <si>
    <t>Obklad konstrukcí sádrokartonovými deskami včetně ochranných úhelníků uzavřeného tvaru rozvinuté šíře do 0,8 m, opláštěný deskou protipožární DF, tl. 12,5 mm</t>
  </si>
  <si>
    <t>https://podminky.urs.cz/item/CS_URS_2025_01/763164715</t>
  </si>
  <si>
    <t>č.101 - pozn.19</t>
  </si>
  <si>
    <t>279</t>
  </si>
  <si>
    <t>763172322</t>
  </si>
  <si>
    <t>Montáž dvířek revizních jednoplášťových SDK kcí vel. 300x300 mm pro příčky a předsazené stěny</t>
  </si>
  <si>
    <t>-61192693</t>
  </si>
  <si>
    <t>Montáž dvířek pro konstrukce ze sádrokartonových desek revizních jednoplášťových pro příčky a předsazené stěny velikost (šxv) 300 x 300 mm</t>
  </si>
  <si>
    <t>https://podminky.urs.cz/item/CS_URS_2025_01/763172322</t>
  </si>
  <si>
    <t>280</t>
  </si>
  <si>
    <t>59030711</t>
  </si>
  <si>
    <t>dvířka revizní jednokřídlá s automatickým zámkem 300x300mm</t>
  </si>
  <si>
    <t>837581368</t>
  </si>
  <si>
    <t>pozn.15</t>
  </si>
  <si>
    <t>281</t>
  </si>
  <si>
    <t>59030710</t>
  </si>
  <si>
    <t>dvířka revizní jednokřídlá s automatickým zámkem 150x300mm</t>
  </si>
  <si>
    <t>150876140</t>
  </si>
  <si>
    <t>pozn.18</t>
  </si>
  <si>
    <t>5+4</t>
  </si>
  <si>
    <t>282</t>
  </si>
  <si>
    <t>763172328</t>
  </si>
  <si>
    <t>Montáž dvířek revizních jednoplášťových SDK kcí vel. 900 x 900 mm pro příčky a předsazené stěny</t>
  </si>
  <si>
    <t>311866172</t>
  </si>
  <si>
    <t>Montáž dvířek pro konstrukce ze sádrokartonových desek revizních jednoplášťových pro příčky a předsazené stěny velikost (šxv) 900 x 900 mm</t>
  </si>
  <si>
    <t>https://podminky.urs.cz/item/CS_URS_2025_01/763172328</t>
  </si>
  <si>
    <t>č.106 - pozn.13</t>
  </si>
  <si>
    <t>283</t>
  </si>
  <si>
    <t>3631102209A</t>
  </si>
  <si>
    <t>Dvířka revizní do SDK GKB 900×600 mm</t>
  </si>
  <si>
    <t>-23549304</t>
  </si>
  <si>
    <t>284</t>
  </si>
  <si>
    <t>763411116</t>
  </si>
  <si>
    <t>Sanitární příčky do mokrého prostředí, kompaktní desky HPL tl 12 mm</t>
  </si>
  <si>
    <t>-219361894</t>
  </si>
  <si>
    <t>Sanitární příčky vhodné do mokrého prostředí dělící z kompaktních desek tl. 12 mm</t>
  </si>
  <si>
    <t>https://podminky.urs.cz/item/CS_URS_2025_01/763411116</t>
  </si>
  <si>
    <t>D.1.1.02 - Půdorys 1.NP - pozn.11</t>
  </si>
  <si>
    <t>1,75*2,2</t>
  </si>
  <si>
    <t>285</t>
  </si>
  <si>
    <t>763411126</t>
  </si>
  <si>
    <t>Dveře sanitárních příček, kompaktní desky HPL tl 12 mm, š do 800 mm, v do 2000 mm</t>
  </si>
  <si>
    <t>-1736586179</t>
  </si>
  <si>
    <t>Sanitární příčky vhodné do mokrého prostředí dveře vnitřní do sanitárních příček šířky do 800 mm, výšky do 2 000 mm z kompaktních desek včetně nerezového kování tl. 12 mm</t>
  </si>
  <si>
    <t>https://podminky.urs.cz/item/CS_URS_2025_01/763411126</t>
  </si>
  <si>
    <t>286</t>
  </si>
  <si>
    <t>998763302</t>
  </si>
  <si>
    <t>Přesun hmot tonážní pro konstrukce montované z desek v objektech v přes 6 do 12 m</t>
  </si>
  <si>
    <t>1144006617</t>
  </si>
  <si>
    <t>Přesun hmot pro konstrukce montované z desek sádrokartonových, sádrovláknitých, cementovláknitých nebo cementových stanovený z hmotnosti přesunovaného materiálu vodorovná dopravní vzdálenost do 50 m základní v objektech výšky přes 6 do 12 m</t>
  </si>
  <si>
    <t>https://podminky.urs.cz/item/CS_URS_2025_01/998763302</t>
  </si>
  <si>
    <t>764</t>
  </si>
  <si>
    <t>Konstrukce klempířské</t>
  </si>
  <si>
    <t>287</t>
  </si>
  <si>
    <t>764216644</t>
  </si>
  <si>
    <t>Oplechování rovných parapetů celoplošně lepené z Pz s povrchovou úpravou rš 330 mm</t>
  </si>
  <si>
    <t>2065411</t>
  </si>
  <si>
    <t>Oplechování parapetů z pozinkovaného plechu s povrchovou úpravou rovných celoplošně lepené, bez rohů rš 330 mm</t>
  </si>
  <si>
    <t>https://podminky.urs.cz/item/CS_URS_2025_01/764216644</t>
  </si>
  <si>
    <t>K3-K4</t>
  </si>
  <si>
    <t>1,26*1</t>
  </si>
  <si>
    <t>2,46*11</t>
  </si>
  <si>
    <t>1,86*2</t>
  </si>
  <si>
    <t>288</t>
  </si>
  <si>
    <t>764216645</t>
  </si>
  <si>
    <t>Oplechování rovných parapetů celoplošně lepené z Pz s povrchovou úpravou rš 400 mm</t>
  </si>
  <si>
    <t>1831197006</t>
  </si>
  <si>
    <t>Oplechování parapetů z pozinkovaného plechu s povrchovou úpravou rovných celoplošně lepené, bez rohů rš 400 mm</t>
  </si>
  <si>
    <t>https://podminky.urs.cz/item/CS_URS_2025_01/764216645</t>
  </si>
  <si>
    <t>K1-K2</t>
  </si>
  <si>
    <t>1,26*7</t>
  </si>
  <si>
    <t>2,46*5</t>
  </si>
  <si>
    <t>289</t>
  </si>
  <si>
    <t>764 9001A</t>
  </si>
  <si>
    <t>M+D koncovka AL k vnějšímu parapetu</t>
  </si>
  <si>
    <t>pár</t>
  </si>
  <si>
    <t>2038466461</t>
  </si>
  <si>
    <t>7+5+1+11+2</t>
  </si>
  <si>
    <t>290</t>
  </si>
  <si>
    <t>998764102</t>
  </si>
  <si>
    <t>Přesun hmot tonážní pro konstrukce klempířské v objektech v přes 6 do 12 m</t>
  </si>
  <si>
    <t>-1481671695</t>
  </si>
  <si>
    <t>Přesun hmot pro konstrukce klempířské stanovený z hmotnosti přesunovaného materiálu vodorovná dopravní vzdálenost do 50 m základní v objektech výšky přes 6 do 12 m</t>
  </si>
  <si>
    <t>https://podminky.urs.cz/item/CS_URS_2025_01/998764102</t>
  </si>
  <si>
    <t>766</t>
  </si>
  <si>
    <t>Konstrukce truhlářské</t>
  </si>
  <si>
    <t>291</t>
  </si>
  <si>
    <t>766001</t>
  </si>
  <si>
    <t>M+D dřevěný obklad schodišťového stupně s podsupnicí na terasu ve 2NP( 300 x 150 x 1850mm) včetně povrchové úpravy</t>
  </si>
  <si>
    <t>49164211</t>
  </si>
  <si>
    <t>292</t>
  </si>
  <si>
    <t>766622131</t>
  </si>
  <si>
    <t>Montáž plastových oken plochy přes 1 m2 otevíravých v do 1,5 m s rámem do zdiva</t>
  </si>
  <si>
    <t>996102863</t>
  </si>
  <si>
    <t>Montáž oken plastových včetně montáže rámu plochy přes 1 m2 otevíravých do zdiva, výšky do 1,5 m</t>
  </si>
  <si>
    <t>https://podminky.urs.cz/item/CS_URS_2025_01/766622131</t>
  </si>
  <si>
    <t>293</t>
  </si>
  <si>
    <t>611-W06</t>
  </si>
  <si>
    <t>okno plast 2400x650mm vč.rámu, kování a doplňlů - specifikace viz tab.PSV ozn.W06</t>
  </si>
  <si>
    <t>-905906817</t>
  </si>
  <si>
    <t>294</t>
  </si>
  <si>
    <t>766622132</t>
  </si>
  <si>
    <t>Montáž plastových oken plochy přes 1 m2 otevíravých v do 2,5 m s rámem do zdiva</t>
  </si>
  <si>
    <t>-1246267253</t>
  </si>
  <si>
    <t>Montáž oken plastových včetně montáže rámu plochy přes 1 m2 otevíravých do zdiva, výšky přes 1,5 do 2,5 m</t>
  </si>
  <si>
    <t>https://podminky.urs.cz/item/CS_URS_2025_01/766622132</t>
  </si>
  <si>
    <t>295</t>
  </si>
  <si>
    <t>611-W04</t>
  </si>
  <si>
    <t>okno plast 1200x1600mm vč.rámu, kování a doplňlů - specifikace viz tab.PSV ozn.W04</t>
  </si>
  <si>
    <t>2118386659</t>
  </si>
  <si>
    <t>296</t>
  </si>
  <si>
    <t>611-W05</t>
  </si>
  <si>
    <t>okno plast 2400x1600mm vč.rámu, kování a doplňlů - specifikace viz tab.PSV ozn.W05</t>
  </si>
  <si>
    <t>-1631440554</t>
  </si>
  <si>
    <t>297</t>
  </si>
  <si>
    <t>611-W08</t>
  </si>
  <si>
    <t>okno plast 2400x1600mm vč.rámu, kování a doplňlů - specifikace viz tab.PSV ozn.W08</t>
  </si>
  <si>
    <t>775383258</t>
  </si>
  <si>
    <t>298</t>
  </si>
  <si>
    <t>611-W09</t>
  </si>
  <si>
    <t>okno plast 1800x1600mm vč.rámu, kování a doplňlů - specifikace viz tab.PSV ozn.W09</t>
  </si>
  <si>
    <t>726739123</t>
  </si>
  <si>
    <t>299</t>
  </si>
  <si>
    <t>611-W11</t>
  </si>
  <si>
    <t>okno plast 1200x1600mm vč.rámu, kování a doplňlů - specifikace viz tab.PSV ozn.W11</t>
  </si>
  <si>
    <t>-39454316</t>
  </si>
  <si>
    <t>300</t>
  </si>
  <si>
    <t>611-W13</t>
  </si>
  <si>
    <t>okno plast 2400x1600mm vč.rámu, kování a doplňlů - specifikace viz tab.PSV ozn.W13</t>
  </si>
  <si>
    <t>1806243920</t>
  </si>
  <si>
    <t>301</t>
  </si>
  <si>
    <t>766622216</t>
  </si>
  <si>
    <t>Montáž plastových oken plochy do 1 m2 otevíravých s rámem do zdiva</t>
  </si>
  <si>
    <t>-2037246472</t>
  </si>
  <si>
    <t>Montáž oken plastových plochy do 1 m2 včetně montáže rámu otevíravých do zdiva</t>
  </si>
  <si>
    <t>https://podminky.urs.cz/item/CS_URS_2025_01/766622216</t>
  </si>
  <si>
    <t>302</t>
  </si>
  <si>
    <t>611-W07</t>
  </si>
  <si>
    <t>okno plast 1200x650mm vč.rámu, kování a doplňlů - specifikace viz tab.PSV ozn.W07</t>
  </si>
  <si>
    <t>382345101</t>
  </si>
  <si>
    <t>303</t>
  </si>
  <si>
    <t>766629215</t>
  </si>
  <si>
    <t>Příplatek k montáži oken za izolaci pro rovné ostění připojovací spára do 45 mm (M+D folie oboustranně)</t>
  </si>
  <si>
    <t>1277272273</t>
  </si>
  <si>
    <t>Montáž oken dřevěných Příplatek k cenám za izolaci mezi ostěním a rámem okna při rovném ostění, připojovací spára tl. do 45 mm</t>
  </si>
  <si>
    <t>https://podminky.urs.cz/item/CS_URS_2025_01/766629215</t>
  </si>
  <si>
    <t>Tab.PSV - plastové výplně</t>
  </si>
  <si>
    <t>(1,2+1,6)*2*5</t>
  </si>
  <si>
    <t>(2,4+1,6)*2*3</t>
  </si>
  <si>
    <t>(2,4+0,65)*2*2</t>
  </si>
  <si>
    <t>(1,2+0,65)*2*2</t>
  </si>
  <si>
    <t>(2,4+1,6)*2*10</t>
  </si>
  <si>
    <t>(1,8+1,6)*2*2</t>
  </si>
  <si>
    <t>(1,2+1,6)*2*1</t>
  </si>
  <si>
    <t>(2,4+1,6)*2*1</t>
  </si>
  <si>
    <t>304</t>
  </si>
  <si>
    <t>766660001</t>
  </si>
  <si>
    <t>Montáž dveřních křídel otvíravých jednokřídlových š do 0,8 m do ocelové zárubně</t>
  </si>
  <si>
    <t>1446180029</t>
  </si>
  <si>
    <t>Montáž dveřních křídel dřevěných nebo plastových otevíravých do ocelové zárubně povrchově upravených jednokřídlových, šířky do 800 mm</t>
  </si>
  <si>
    <t>https://podminky.urs.cz/item/CS_URS_2025_01/766660001</t>
  </si>
  <si>
    <t>305</t>
  </si>
  <si>
    <t>.0027536.URS</t>
  </si>
  <si>
    <t>dveře interiérové jednokřídlé plné, HPL laminát, šedé plné, 80x197cm</t>
  </si>
  <si>
    <t>-973379338</t>
  </si>
  <si>
    <t>D04</t>
  </si>
  <si>
    <t>306</t>
  </si>
  <si>
    <t>.0027535.URS</t>
  </si>
  <si>
    <t>dveře interiérové jednokřídlé plné, HPL laminát, ššdé plné, 70x197cm</t>
  </si>
  <si>
    <t>1831391036</t>
  </si>
  <si>
    <t>D06</t>
  </si>
  <si>
    <t>307</t>
  </si>
  <si>
    <t>766660002</t>
  </si>
  <si>
    <t>Montáž dveřních křídel otvíravých jednokřídlových š přes 0,8 m do ocelové zárubně</t>
  </si>
  <si>
    <t>-847543315</t>
  </si>
  <si>
    <t>Montáž dveřních křídel dřevěných nebo plastových otevíravých do ocelové zárubně povrchově upravených jednokřídlových, šířky přes 800 mm</t>
  </si>
  <si>
    <t>https://podminky.urs.cz/item/CS_URS_2025_01/766660002</t>
  </si>
  <si>
    <t>308</t>
  </si>
  <si>
    <t>.0027537.URS</t>
  </si>
  <si>
    <t>dveře interiérové jednokřídlé plné, HPL laminát, šedé plné, 90x197cm</t>
  </si>
  <si>
    <t>225135048</t>
  </si>
  <si>
    <t>D02</t>
  </si>
  <si>
    <t>D03</t>
  </si>
  <si>
    <t>D05</t>
  </si>
  <si>
    <t>D08</t>
  </si>
  <si>
    <t>D09</t>
  </si>
  <si>
    <t>309</t>
  </si>
  <si>
    <t>766660021</t>
  </si>
  <si>
    <t>Montáž dveřních křídel otvíravých jednokřídlových š do 0,8 m požárních do ocelové zárubně</t>
  </si>
  <si>
    <t>-1037896903</t>
  </si>
  <si>
    <t>Montáž dveřních křídel dřevěných nebo plastových otevíravých do ocelové zárubně protipožárních jednokřídlových, šířky do 800 mm</t>
  </si>
  <si>
    <t>https://podminky.urs.cz/item/CS_URS_2025_01/766660021</t>
  </si>
  <si>
    <t>310</t>
  </si>
  <si>
    <t>.0027548.URS</t>
  </si>
  <si>
    <t>dveře interiérové jednokřídlé plné, HPL laminát, šedé plné, 80x197cm EW 30DP3-C</t>
  </si>
  <si>
    <t>-1105609035</t>
  </si>
  <si>
    <t>D07</t>
  </si>
  <si>
    <t>311</t>
  </si>
  <si>
    <t>766660022</t>
  </si>
  <si>
    <t>Montáž dveřních křídel otvíravých jednokřídlových š přes 0,8 m požárních do ocelové zárubně</t>
  </si>
  <si>
    <t>-1229367814</t>
  </si>
  <si>
    <t>Montáž dveřních křídel dřevěných nebo plastových otevíravých do ocelové zárubně protipožárních jednokřídlových, šířky přes 800 mm</t>
  </si>
  <si>
    <t>https://podminky.urs.cz/item/CS_URS_2025_01/766660022</t>
  </si>
  <si>
    <t>312</t>
  </si>
  <si>
    <t>.0027537A1</t>
  </si>
  <si>
    <t>dveře interiérové jednokřídlé plné, HPL laminát, šedé plné, 90x197cm EW 115DP3-C</t>
  </si>
  <si>
    <t>1574083140</t>
  </si>
  <si>
    <t>D01</t>
  </si>
  <si>
    <t>313</t>
  </si>
  <si>
    <t>766660717</t>
  </si>
  <si>
    <t>Montáž samozavírače na ocelovou zárubeň a dveřní křídlo</t>
  </si>
  <si>
    <t>-1843614895</t>
  </si>
  <si>
    <t>Montáž dveřních doplňků samozavírače na zárubeň ocelovou</t>
  </si>
  <si>
    <t>https://podminky.urs.cz/item/CS_URS_2025_01/766660717</t>
  </si>
  <si>
    <t>314</t>
  </si>
  <si>
    <t>54917250A</t>
  </si>
  <si>
    <t>samozavírač dveří s hřebenovou technologií</t>
  </si>
  <si>
    <t>-726348006</t>
  </si>
  <si>
    <t>315</t>
  </si>
  <si>
    <t>766660718</t>
  </si>
  <si>
    <t>Montáž stavěče dveřního křídla</t>
  </si>
  <si>
    <t>-1178516808</t>
  </si>
  <si>
    <t>Montáž dveřních doplňků stavěče křídla</t>
  </si>
  <si>
    <t>https://podminky.urs.cz/item/CS_URS_2025_01/766660718</t>
  </si>
  <si>
    <t>316</t>
  </si>
  <si>
    <t>54916362</t>
  </si>
  <si>
    <t>kování dveřní stavěč dveří</t>
  </si>
  <si>
    <t>-1620332931</t>
  </si>
  <si>
    <t>317</t>
  </si>
  <si>
    <t>766660720</t>
  </si>
  <si>
    <t>Osazení větrací mřížky s vyříznutím otvoru</t>
  </si>
  <si>
    <t>-676764682</t>
  </si>
  <si>
    <t>Montáž dveřních doplňků větrací mřížky s vyříznutím otvoru</t>
  </si>
  <si>
    <t>https://podminky.urs.cz/item/CS_URS_2025_01/766660720</t>
  </si>
  <si>
    <t>318</t>
  </si>
  <si>
    <t>55341410A</t>
  </si>
  <si>
    <t>větrací mřížka AL 400x80mm v odstínu dvěří, spojovací materiál</t>
  </si>
  <si>
    <t>1330790728</t>
  </si>
  <si>
    <t>319</t>
  </si>
  <si>
    <t>766660729</t>
  </si>
  <si>
    <t>Montáž dveřního interiérového kování - štítku s klikou</t>
  </si>
  <si>
    <t>1552239212</t>
  </si>
  <si>
    <t>Montáž dveřních doplňků dveřního kování interiérového štítku s klikou</t>
  </si>
  <si>
    <t>https://podminky.urs.cz/item/CS_URS_2025_01/766660729</t>
  </si>
  <si>
    <t>320</t>
  </si>
  <si>
    <t>54914123</t>
  </si>
  <si>
    <t>dveřní kování interiérové rozetové klika/klika</t>
  </si>
  <si>
    <t>-464353836</t>
  </si>
  <si>
    <t>321</t>
  </si>
  <si>
    <t>766660730</t>
  </si>
  <si>
    <t>Montáž dveřního interiérového kování - WC kliky se zámkem</t>
  </si>
  <si>
    <t>-1235417544</t>
  </si>
  <si>
    <t>Montáž dveřních doplňků dveřního kování interiérového WC kliky se zámkem</t>
  </si>
  <si>
    <t>https://podminky.urs.cz/item/CS_URS_2025_01/766660730</t>
  </si>
  <si>
    <t>322</t>
  </si>
  <si>
    <t>54914128</t>
  </si>
  <si>
    <t>dveřní kování interiérové rozetové spodní pro WC</t>
  </si>
  <si>
    <t>-532458977</t>
  </si>
  <si>
    <t>323</t>
  </si>
  <si>
    <t>766660751</t>
  </si>
  <si>
    <t>Montáž dveřního interiérového kování - zámku</t>
  </si>
  <si>
    <t>1845195723</t>
  </si>
  <si>
    <t>Montáž dveřních doplňků dveřního kování interiérového zámku</t>
  </si>
  <si>
    <t>https://podminky.urs.cz/item/CS_URS_2025_01/766660751</t>
  </si>
  <si>
    <t>324</t>
  </si>
  <si>
    <t>54924003</t>
  </si>
  <si>
    <t xml:space="preserve">zámek  </t>
  </si>
  <si>
    <t>1734226072</t>
  </si>
  <si>
    <t>325</t>
  </si>
  <si>
    <t>76666090A</t>
  </si>
  <si>
    <t>M+D elektrozámku - dveře D03</t>
  </si>
  <si>
    <t>-745892957</t>
  </si>
  <si>
    <t>326</t>
  </si>
  <si>
    <t>766694116</t>
  </si>
  <si>
    <t>Montáž parapetních desek dřevěných nebo plastových š do 30 cm</t>
  </si>
  <si>
    <t>-1944220924</t>
  </si>
  <si>
    <t>Montáž ostatních truhlářských konstrukcí parapetních desek dřevěných nebo plastových šířky do 300 mm</t>
  </si>
  <si>
    <t>https://podminky.urs.cz/item/CS_URS_2025_01/766694116</t>
  </si>
  <si>
    <t>T1-T3</t>
  </si>
  <si>
    <t>1,25*5</t>
  </si>
  <si>
    <t>2,45*15</t>
  </si>
  <si>
    <t>327</t>
  </si>
  <si>
    <t>61140080</t>
  </si>
  <si>
    <t>parapet plastový vnitřní š 300mm</t>
  </si>
  <si>
    <t>-1829718630</t>
  </si>
  <si>
    <t>46,7*1,1</t>
  </si>
  <si>
    <t>328</t>
  </si>
  <si>
    <t>61144019</t>
  </si>
  <si>
    <t>koncovka k parapetu plastovému vnitřnímu 1 pár</t>
  </si>
  <si>
    <t>sada</t>
  </si>
  <si>
    <t>-1209914444</t>
  </si>
  <si>
    <t>329</t>
  </si>
  <si>
    <t>7669901A</t>
  </si>
  <si>
    <t>M+D systému generálního klíče</t>
  </si>
  <si>
    <t>-1720493744</t>
  </si>
  <si>
    <t>330</t>
  </si>
  <si>
    <t>7669902-1A</t>
  </si>
  <si>
    <t>M+D nerezový dřez - specifikace viz tab.PSV list kuchyňská linka</t>
  </si>
  <si>
    <t>1982707278</t>
  </si>
  <si>
    <t>331</t>
  </si>
  <si>
    <t>7669902-2A</t>
  </si>
  <si>
    <t>M+D vestavná kombinovaná lednice - specifikace viz tab.PSV list kuchyňská linka</t>
  </si>
  <si>
    <t>-397820063</t>
  </si>
  <si>
    <t>332</t>
  </si>
  <si>
    <t>7669902-3A</t>
  </si>
  <si>
    <t>M+D vestavná mikrovlná trouba - specifikace viz tab.PSV list kuchyňská linka</t>
  </si>
  <si>
    <t>1665711386</t>
  </si>
  <si>
    <t>333</t>
  </si>
  <si>
    <t>7669902-4A</t>
  </si>
  <si>
    <t>M+D myčka - specifikace viz tab.PSV list kuchyňská linka</t>
  </si>
  <si>
    <t>507920096</t>
  </si>
  <si>
    <t>334</t>
  </si>
  <si>
    <t>7669902-5A</t>
  </si>
  <si>
    <t>M+D digestoř s odsáváním - specifikace viz tab.PSV list kuchyňská linka</t>
  </si>
  <si>
    <t>815732658</t>
  </si>
  <si>
    <t>7669902-6A</t>
  </si>
  <si>
    <t>M+D pečící trouba - specifikace viz tab.PSV list kuchyňská linka</t>
  </si>
  <si>
    <t>1262524816</t>
  </si>
  <si>
    <t>336</t>
  </si>
  <si>
    <t>7669902-7A</t>
  </si>
  <si>
    <t>M+D indukční varná deska - specifikace viz tab.PSV list kuchyňská linka</t>
  </si>
  <si>
    <t>-1893526408</t>
  </si>
  <si>
    <t>337</t>
  </si>
  <si>
    <t>7669902A</t>
  </si>
  <si>
    <t>M+D kuchyňské linky - specifikace viz tab.PSV list kuchyňská linka</t>
  </si>
  <si>
    <t>-257735699</t>
  </si>
  <si>
    <t>1,45+2,65+1,45</t>
  </si>
  <si>
    <t>338</t>
  </si>
  <si>
    <t>998766102</t>
  </si>
  <si>
    <t>Přesun hmot tonážní pro kce truhlářské v objektech v přes 6 do 12 m</t>
  </si>
  <si>
    <t>1335463297</t>
  </si>
  <si>
    <t>Přesun hmot pro konstrukce truhlářské stanovený z hmotnosti přesunovaného materiálu vodorovná dopravní vzdálenost do 50 m základní v objektech výšky přes 6 do 12 m</t>
  </si>
  <si>
    <t>https://podminky.urs.cz/item/CS_URS_2025_01/998766102</t>
  </si>
  <si>
    <t>767</t>
  </si>
  <si>
    <t>Konstrukce zámečnické</t>
  </si>
  <si>
    <t>339</t>
  </si>
  <si>
    <t>767-001</t>
  </si>
  <si>
    <t>M+D ocelových nosníků vč.kotevních a spojovacích prvků - viz výkres tvaru a výztuže stropní desky D.1.2.03</t>
  </si>
  <si>
    <t>1288957220</t>
  </si>
  <si>
    <t>8861</t>
  </si>
  <si>
    <t>4xUPE 240</t>
  </si>
  <si>
    <t>3*30,5*4</t>
  </si>
  <si>
    <t>ostatní</t>
  </si>
  <si>
    <t>9227*0,05</t>
  </si>
  <si>
    <t>340</t>
  </si>
  <si>
    <t>767-002</t>
  </si>
  <si>
    <t>M+D ocelových nosníků vč.kotevních a spojovacích prvků - viz výkres tvaru a výztuže stropní desky D.1.2.04</t>
  </si>
  <si>
    <t>-2117828117</t>
  </si>
  <si>
    <t>3219</t>
  </si>
  <si>
    <t>3219*0,05</t>
  </si>
  <si>
    <t>341</t>
  </si>
  <si>
    <t>767137501</t>
  </si>
  <si>
    <t>Montáž obložení detailů plechem tvarovaným nýtováním</t>
  </si>
  <si>
    <t>775613171</t>
  </si>
  <si>
    <t>Montáž stěn a příček z plechu obložení detailů plechem tvarovaným nýtováním</t>
  </si>
  <si>
    <t>https://podminky.urs.cz/item/CS_URS_2025_01/767137501</t>
  </si>
  <si>
    <t>(3,3+3*2)*0,4*3*2</t>
  </si>
  <si>
    <t>(1,2+1,6*2)*0,4*2*2</t>
  </si>
  <si>
    <t>(2,4+1,6*2)*0,4*2*2</t>
  </si>
  <si>
    <t>(2,4+0,65*2)*0,4*1*2</t>
  </si>
  <si>
    <t>(1,2+0,65*2)*0,4*1*2</t>
  </si>
  <si>
    <t>(3,3+3*2)*0,4*2*2</t>
  </si>
  <si>
    <t>(1,1+2,2*2)*0,4*1*2</t>
  </si>
  <si>
    <t>(1,2+1,6*2)*0,4*3*2</t>
  </si>
  <si>
    <t>(2,4+1,6*2)*0,4*1*2</t>
  </si>
  <si>
    <t>rohy budovy</t>
  </si>
  <si>
    <t>6*(3+9)*0,4</t>
  </si>
  <si>
    <t>6,5*(3+3)*0,4</t>
  </si>
  <si>
    <t>342</t>
  </si>
  <si>
    <t>55344476</t>
  </si>
  <si>
    <t>plech poplastovaný (PVC-P) tabule</t>
  </si>
  <si>
    <t>-819708616</t>
  </si>
  <si>
    <t>126,96*1,15</t>
  </si>
  <si>
    <t>343</t>
  </si>
  <si>
    <t>767137502</t>
  </si>
  <si>
    <t>Montáž obložení plechem tvarovaným šroubováním</t>
  </si>
  <si>
    <t>1706608736</t>
  </si>
  <si>
    <t>Montáž stěn a příček z plechu obložení detailů plechem tvarovaným šroubováním</t>
  </si>
  <si>
    <t>https://podminky.urs.cz/item/CS_URS_2025_01/767137502</t>
  </si>
  <si>
    <t>437</t>
  </si>
  <si>
    <t>344</t>
  </si>
  <si>
    <t>.0069641.URS</t>
  </si>
  <si>
    <t>trapézový plech perforovaný, lakovaný TR35 tl. 0,5mm - specifikace viz skladba K01</t>
  </si>
  <si>
    <t>-1809840754</t>
  </si>
  <si>
    <t>437*1,15</t>
  </si>
  <si>
    <t>767490101</t>
  </si>
  <si>
    <t>Montáž nosného roštu fasád, stěn a podhledů jednosměrného kotveného do zdiva nebo lehčeného betonu</t>
  </si>
  <si>
    <t>1533034913</t>
  </si>
  <si>
    <t>Montáž nosného roštu fasád, stěn a podhledů jednosměrného, kotveného do zdiva nebo lehčeného betonu</t>
  </si>
  <si>
    <t>https://podminky.urs.cz/item/CS_URS_2025_01/767490101</t>
  </si>
  <si>
    <t>346</t>
  </si>
  <si>
    <t>55324137</t>
  </si>
  <si>
    <t>rošt fasádní systémový ocelový jednosměrný horizontální pro zateplené fasády</t>
  </si>
  <si>
    <t>2091999804</t>
  </si>
  <si>
    <t>437*1,1</t>
  </si>
  <si>
    <t>347</t>
  </si>
  <si>
    <t>767-003</t>
  </si>
  <si>
    <t>M+D konstrukce pro VZT včetně povrchové úpravy a kotevních a spojovacích  - viz výkres D.1.2.06</t>
  </si>
  <si>
    <t>521320249</t>
  </si>
  <si>
    <t>752,06</t>
  </si>
  <si>
    <t>752,06*0,07</t>
  </si>
  <si>
    <t>348</t>
  </si>
  <si>
    <t>767531121</t>
  </si>
  <si>
    <t>Osazení zapuštěného rámu z L profilů k čisticím rohožím</t>
  </si>
  <si>
    <t>-512074346</t>
  </si>
  <si>
    <t>Montáž vstupních čisticích zón z rohoží osazení rámu mosazného nebo hliníkového zapuštěného z L profilů</t>
  </si>
  <si>
    <t>https://podminky.urs.cz/item/CS_URS_2025_01/767531121</t>
  </si>
  <si>
    <t>Z01</t>
  </si>
  <si>
    <t>(2+1)*2*1</t>
  </si>
  <si>
    <t>Z02</t>
  </si>
  <si>
    <t>(1,2+0,8)*2*5</t>
  </si>
  <si>
    <t>Z10</t>
  </si>
  <si>
    <t>(2+1)*2</t>
  </si>
  <si>
    <t>349</t>
  </si>
  <si>
    <t>69752160</t>
  </si>
  <si>
    <t>rám pro zapuštění profil L-30/30 25/25 20/30 15/30-Al</t>
  </si>
  <si>
    <t>1294436095</t>
  </si>
  <si>
    <t>32*1,1</t>
  </si>
  <si>
    <t>350</t>
  </si>
  <si>
    <t>767531212</t>
  </si>
  <si>
    <t>Montáž vstupních kovových nebo plastových rohoží čisticích zón plochy přes 0,5 do 1 m2</t>
  </si>
  <si>
    <t>374150229</t>
  </si>
  <si>
    <t>Montáž vstupních čisticích zón z rohoží kovových nebo plastových plochy přes 0,5 do 1 m2</t>
  </si>
  <si>
    <t>https://podminky.urs.cz/item/CS_URS_2025_01/767531212</t>
  </si>
  <si>
    <t>351</t>
  </si>
  <si>
    <t>69752100</t>
  </si>
  <si>
    <t>rohož textilní provedení 100% PP, zatavený do měkčeného PVC</t>
  </si>
  <si>
    <t>1718509231</t>
  </si>
  <si>
    <t>1,2*0,9*5*1,1</t>
  </si>
  <si>
    <t>352</t>
  </si>
  <si>
    <t>767531214</t>
  </si>
  <si>
    <t>Montáž vstupních kovových nebo plastových rohoží čisticích zón plochy přes 1,5 do 2 m2</t>
  </si>
  <si>
    <t>-1276618815</t>
  </si>
  <si>
    <t>Montáž vstupních čisticích zón z rohoží kovových nebo plastových plochy přes 1,5 do 2 m2</t>
  </si>
  <si>
    <t>https://podminky.urs.cz/item/CS_URS_2025_01/767531214</t>
  </si>
  <si>
    <t>353</t>
  </si>
  <si>
    <t>69752035</t>
  </si>
  <si>
    <t>rohož vstupní samonosná kovová - škrabák v 20mm</t>
  </si>
  <si>
    <t>1758336028</t>
  </si>
  <si>
    <t>2*1*1,1</t>
  </si>
  <si>
    <t>354</t>
  </si>
  <si>
    <t>323735428</t>
  </si>
  <si>
    <t>355</t>
  </si>
  <si>
    <t>-1236753372</t>
  </si>
  <si>
    <t>356</t>
  </si>
  <si>
    <t>767627306</t>
  </si>
  <si>
    <t>Připojovací spára oken a stěn parotěsnou páskou interiérovou</t>
  </si>
  <si>
    <t>651258982</t>
  </si>
  <si>
    <t>Ostatní práce a doplňky při montáži oken a stěn připojovací spára oken a stěn mezi ostěním a rámem vnitřní parotěsná páska</t>
  </si>
  <si>
    <t>https://podminky.urs.cz/item/CS_URS_2025_01/767627306</t>
  </si>
  <si>
    <t>AL výplně</t>
  </si>
  <si>
    <t>(9,3+3,17)*2*1</t>
  </si>
  <si>
    <t>(1,1+2,2)*2*1</t>
  </si>
  <si>
    <t>(1,65+2,3)*2*1</t>
  </si>
  <si>
    <t>(1,1+2,3)*2*1</t>
  </si>
  <si>
    <t>357</t>
  </si>
  <si>
    <t>767627307</t>
  </si>
  <si>
    <t>Připojovací spára oken a stěn paropropustnou páskou exteriérovou</t>
  </si>
  <si>
    <t>-1000315277</t>
  </si>
  <si>
    <t>Ostatní práce a doplňky při montáži oken a stěn připojovací spára oken a stěn mezi ostěním a rámem venkovní paropropustna páska</t>
  </si>
  <si>
    <t>https://podminky.urs.cz/item/CS_URS_2025_01/767627307</t>
  </si>
  <si>
    <t>358</t>
  </si>
  <si>
    <t>767640111</t>
  </si>
  <si>
    <t>Montáž dveří ocelových nebo hliníkových vchodových jednokřídlových bez nadsvětlíku</t>
  </si>
  <si>
    <t>-126953758</t>
  </si>
  <si>
    <t>https://podminky.urs.cz/item/CS_URS_2025_01/767640111</t>
  </si>
  <si>
    <t>359</t>
  </si>
  <si>
    <t>611-W02</t>
  </si>
  <si>
    <t>dveře AL 1100x2200mm vč.rámu, kování a doplňlů - specifikace viz tab.PSV ozn.W02</t>
  </si>
  <si>
    <t>-1830513503</t>
  </si>
  <si>
    <t>360</t>
  </si>
  <si>
    <t>611-W12</t>
  </si>
  <si>
    <t>dveře AL 1100x2300mm vč.rámu, kování a doplňlů - specifikace viz tab.PSV ozn.W12</t>
  </si>
  <si>
    <t>-302975093</t>
  </si>
  <si>
    <t>361</t>
  </si>
  <si>
    <t>767640113</t>
  </si>
  <si>
    <t>Montáž dveří ocelových nebo hliníkových vchodových jednokřídlových s pevným bočním dílem</t>
  </si>
  <si>
    <t>-1758459007</t>
  </si>
  <si>
    <t>https://podminky.urs.cz/item/CS_URS_2025_01/767640113</t>
  </si>
  <si>
    <t>362</t>
  </si>
  <si>
    <t>553-W10</t>
  </si>
  <si>
    <t>dveře AL 1650x2300mm vč.rámu, kování a doplňlů - specifikace viz tab.PSV ozn.W10</t>
  </si>
  <si>
    <t>-1172675185</t>
  </si>
  <si>
    <t>363</t>
  </si>
  <si>
    <t>767821112</t>
  </si>
  <si>
    <t>Montáž poštovní schránky zavěšené</t>
  </si>
  <si>
    <t>911965835</t>
  </si>
  <si>
    <t>Montáž poštovních schránek samostatných zavěšených</t>
  </si>
  <si>
    <t>https://podminky.urs.cz/item/CS_URS_2025_01/767821112</t>
  </si>
  <si>
    <t>364</t>
  </si>
  <si>
    <t>55348116A</t>
  </si>
  <si>
    <t>schránka listová nerez - scpecifikace viz tab.PSV ozn.Z04</t>
  </si>
  <si>
    <t>-114806844</t>
  </si>
  <si>
    <t>365</t>
  </si>
  <si>
    <t>767881115</t>
  </si>
  <si>
    <t>Montáž bodů záchytného systému do dutinového panelu expanzní kotvou, mechanickým kotvením</t>
  </si>
  <si>
    <t>-772711652</t>
  </si>
  <si>
    <t>Montáž záchytného systému proti pádu bodů samostatných nebo v systému s poddajným kotvícím vedením do dutinového panelu expanzní kotvou, mechanickým kotvením</t>
  </si>
  <si>
    <t>https://podminky.urs.cz/item/CS_URS_2025_01/767881115</t>
  </si>
  <si>
    <t>366</t>
  </si>
  <si>
    <t>70921336A</t>
  </si>
  <si>
    <t>kotvicí bod do prefabrikovaných dutinových panelů dl 700mm</t>
  </si>
  <si>
    <t>375384022</t>
  </si>
  <si>
    <t>367</t>
  </si>
  <si>
    <t>767881161</t>
  </si>
  <si>
    <t>Montáž lana do nástavců v záchytném systému poddajného kotvícího vedení</t>
  </si>
  <si>
    <t>-588357394</t>
  </si>
  <si>
    <t>Montáž záchytného systému proti pádu nástavců určených k upevnění na sloupky nebo body v systému poddajného kotvícího vedení uchycení lana k nástavcům</t>
  </si>
  <si>
    <t>https://podminky.urs.cz/item/CS_URS_2025_01/767881161</t>
  </si>
  <si>
    <t>368</t>
  </si>
  <si>
    <t>31452201A</t>
  </si>
  <si>
    <t>montážní textilní lano 12mm</t>
  </si>
  <si>
    <t>-1371242815</t>
  </si>
  <si>
    <t>369</t>
  </si>
  <si>
    <t>55351035A</t>
  </si>
  <si>
    <t>ocelová karabina</t>
  </si>
  <si>
    <t>-924125272</t>
  </si>
  <si>
    <t>370</t>
  </si>
  <si>
    <t>767881191A</t>
  </si>
  <si>
    <t xml:space="preserve">Revize záchytného systému </t>
  </si>
  <si>
    <t>-714781973</t>
  </si>
  <si>
    <t>371</t>
  </si>
  <si>
    <t>767881192A</t>
  </si>
  <si>
    <t xml:space="preserve">Tahové zkoušky záchytného systému </t>
  </si>
  <si>
    <t>1405369113</t>
  </si>
  <si>
    <t>372</t>
  </si>
  <si>
    <t>767-AL01</t>
  </si>
  <si>
    <t>M+D interiérové stěny AL 3460x2400mm vč.rámu, kování a doplňků - specifikace viz tab.PSV ozn.AL01</t>
  </si>
  <si>
    <t>1641587470</t>
  </si>
  <si>
    <t>373</t>
  </si>
  <si>
    <t>767-W01</t>
  </si>
  <si>
    <t>M+D AL stěny 9300x3170 vč.rámu, kování a doplňlů - specifikace viz tab.PSV ozn.W01</t>
  </si>
  <si>
    <t>790348419</t>
  </si>
  <si>
    <t>374</t>
  </si>
  <si>
    <t>767-W03</t>
  </si>
  <si>
    <t>M+D sekční vrata 3300x3000mm vč.ovládání, pohonu a doplňků - specifikace viz tab.PSV ozn.W03</t>
  </si>
  <si>
    <t>2045991847</t>
  </si>
  <si>
    <t>375</t>
  </si>
  <si>
    <t>767-Z03</t>
  </si>
  <si>
    <t>M+D požárního ocelového žebříku vč.kotvení a povrchové úpravy - specifikace viz tab.PSV ozn.Z03</t>
  </si>
  <si>
    <t>944859094</t>
  </si>
  <si>
    <t>376</t>
  </si>
  <si>
    <t>767-Z05</t>
  </si>
  <si>
    <t>M+D zábradlí vč.kotvení a povrchové úpravy - specofikace viz tab.PSV ozn.Z05</t>
  </si>
  <si>
    <t>397162585</t>
  </si>
  <si>
    <t>0,15+3,043+0,3+0,2+3,041+0,3+0,2+4,2+1,353</t>
  </si>
  <si>
    <t>377</t>
  </si>
  <si>
    <t>767-Z06</t>
  </si>
  <si>
    <t>M+D zábradlí vč.kotvení a povrchové úpravy - specifikace viz tab.PSV ozn.Z06</t>
  </si>
  <si>
    <t>371918408</t>
  </si>
  <si>
    <t>3,76+13,5+18,25+13,5+2</t>
  </si>
  <si>
    <t>2,82+13,5+18,25+13,5+1</t>
  </si>
  <si>
    <t>378</t>
  </si>
  <si>
    <t>767-Z07</t>
  </si>
  <si>
    <t>M+D systémové AL pergoly vč.kotvení - specifikace viz tab.PSV ozn.Z07</t>
  </si>
  <si>
    <t>281331817</t>
  </si>
  <si>
    <t>379</t>
  </si>
  <si>
    <t>767-Z08</t>
  </si>
  <si>
    <t>M+D revizní plechová dvířka 900x600mm vč.kotvení a povrchové úpravy - specifikace viz tab.PSV ozn.Z08</t>
  </si>
  <si>
    <t>1779729733</t>
  </si>
  <si>
    <t>380</t>
  </si>
  <si>
    <t>767-Z09</t>
  </si>
  <si>
    <t>M+D madla vč.kotvení a povrchové úpravy - specifikace viz tab.PSV ozn.Z09</t>
  </si>
  <si>
    <t>1183422692</t>
  </si>
  <si>
    <t>0,15+1,353+0,15</t>
  </si>
  <si>
    <t>381</t>
  </si>
  <si>
    <t>767-Z11</t>
  </si>
  <si>
    <t>M+D písmen vč.lepení a povrchové úpravy - specifikace viz tab.PSV ozn.Z11</t>
  </si>
  <si>
    <t>-1213783084</t>
  </si>
  <si>
    <t>382</t>
  </si>
  <si>
    <t>767-Z13</t>
  </si>
  <si>
    <t>M+D písmen vč.lepení a povrchové úpravy - specifikace viz tab.PSV ozn.Z13</t>
  </si>
  <si>
    <t>1572011678</t>
  </si>
  <si>
    <t>383</t>
  </si>
  <si>
    <t>767-Z14</t>
  </si>
  <si>
    <t>M+D poklopu 660x396 s rámem vč.kotvení a povrchové úpravy - specifikace viz tab.PSV ozn.Z14</t>
  </si>
  <si>
    <t>-96240782</t>
  </si>
  <si>
    <t>384</t>
  </si>
  <si>
    <t>998767102</t>
  </si>
  <si>
    <t>Přesun hmot tonážní pro zámečnické konstrukce v objektech v přes 6 do 12 m</t>
  </si>
  <si>
    <t>1119640625</t>
  </si>
  <si>
    <t>Přesun hmot pro zámečnické konstrukce stanovený z hmotnosti přesunovaného materiálu vodorovná dopravní vzdálenost do 50 m základní v objektech výšky přes 6 do 12 m</t>
  </si>
  <si>
    <t>https://podminky.urs.cz/item/CS_URS_2025_01/998767102</t>
  </si>
  <si>
    <t>771</t>
  </si>
  <si>
    <t>Podlahy z dlaždic</t>
  </si>
  <si>
    <t>385</t>
  </si>
  <si>
    <t>771111011</t>
  </si>
  <si>
    <t>Vysátí podkladu před pokládkou dlažby</t>
  </si>
  <si>
    <t>1971650418</t>
  </si>
  <si>
    <t>Příprava podkladu před provedením dlažby vysátí podlah</t>
  </si>
  <si>
    <t>https://podminky.urs.cz/item/CS_URS_2025_01/771111011</t>
  </si>
  <si>
    <t>386</t>
  </si>
  <si>
    <t>771121011</t>
  </si>
  <si>
    <t>Nátěr penetrační na podlahu</t>
  </si>
  <si>
    <t>-906010252</t>
  </si>
  <si>
    <t>Příprava podkladu před provedením dlažby nátěr penetrační na podlahu</t>
  </si>
  <si>
    <t>https://podminky.urs.cz/item/CS_URS_2025_01/771121011</t>
  </si>
  <si>
    <t>387</t>
  </si>
  <si>
    <t>771574413</t>
  </si>
  <si>
    <t>Montáž podlah keramických hladkých lepených cementovým flexibilním lepidlem přes 2 do 4 ks/m2</t>
  </si>
  <si>
    <t>-1111312814</t>
  </si>
  <si>
    <t>Montáž podlah z dlaždic keramických lepených cementovým flexibilním lepidlem hladkých, tloušťky do 10 mm přes 2 do 4 ks/m2</t>
  </si>
  <si>
    <t>https://podminky.urs.cz/item/CS_URS_2025_01/771574413</t>
  </si>
  <si>
    <t>388</t>
  </si>
  <si>
    <t>59761110</t>
  </si>
  <si>
    <t>dlažba keramická slinutá mrazuvzdorná R10 tl do 10mm přes 2 do 4ks/m2</t>
  </si>
  <si>
    <t>-1677965931</t>
  </si>
  <si>
    <t>49,62*1,15</t>
  </si>
  <si>
    <t>389</t>
  </si>
  <si>
    <t>771577211</t>
  </si>
  <si>
    <t>Příplatek k montáži podlah keramických lepených cementovým flexibilním lepidlem za plochu do 5 m2</t>
  </si>
  <si>
    <t>-1188177107</t>
  </si>
  <si>
    <t>Montáž podlah z dlaždic keramických lepených cementovým flexibilním lepidlem Příplatek k cenám za plochu do 5 m2 jednotlivě</t>
  </si>
  <si>
    <t>https://podminky.urs.cz/item/CS_URS_2025_01/771577211</t>
  </si>
  <si>
    <t>4,69+2,95+1,55+1,55+4,61+4,64+1,47+1,47</t>
  </si>
  <si>
    <t>390</t>
  </si>
  <si>
    <t>771591112</t>
  </si>
  <si>
    <t>Izolace pod dlažbu nátěrem nebo stěrkou ve dvou vrstvách</t>
  </si>
  <si>
    <t>334981038</t>
  </si>
  <si>
    <t>Izolace podlahy pod dlažbu nátěrem nebo stěrkou ve dvou vrstvách</t>
  </si>
  <si>
    <t>https://podminky.urs.cz/item/CS_URS_2025_01/771591112</t>
  </si>
  <si>
    <t>391</t>
  </si>
  <si>
    <t>771591264</t>
  </si>
  <si>
    <t>Izolace těsnícími pásy mezi podlahou a stěnou</t>
  </si>
  <si>
    <t>-1973546532</t>
  </si>
  <si>
    <t>Izolace podlahy pod dlažbu těsnícími izolačními pásy mezi podlahou a stěnu</t>
  </si>
  <si>
    <t>https://podminky.urs.cz/item/CS_URS_2025_01/771591264</t>
  </si>
  <si>
    <t>Skladba F103</t>
  </si>
  <si>
    <t>Skladba F201</t>
  </si>
  <si>
    <t>392</t>
  </si>
  <si>
    <t>771591241</t>
  </si>
  <si>
    <t>Izolace těsnícími pásy vnitřní kout</t>
  </si>
  <si>
    <t>-987335148</t>
  </si>
  <si>
    <t>Izolace podlahy pod dlažbu těsnícími izolačními pásy vnitřní kout</t>
  </si>
  <si>
    <t>https://podminky.urs.cz/item/CS_URS_2025_01/771591241</t>
  </si>
  <si>
    <t>393</t>
  </si>
  <si>
    <t>771591242</t>
  </si>
  <si>
    <t>Izolace těsnícími pásy vnější roh</t>
  </si>
  <si>
    <t>-630796680</t>
  </si>
  <si>
    <t>Izolace podlahy pod dlažbu těsnícími izolačními pásy vnější roh</t>
  </si>
  <si>
    <t>https://podminky.urs.cz/item/CS_URS_2025_01/771591242</t>
  </si>
  <si>
    <t>394</t>
  </si>
  <si>
    <t>771592011</t>
  </si>
  <si>
    <t>Čištění vnitřních ploch podlah nebo schodišť po položení dlažby chemickými prostředky</t>
  </si>
  <si>
    <t>-1271446641</t>
  </si>
  <si>
    <t>Čištění vnitřních ploch po položení dlažby podlah nebo schodišť chemickými prostředky</t>
  </si>
  <si>
    <t>https://podminky.urs.cz/item/CS_URS_2025_01/771592011</t>
  </si>
  <si>
    <t>395</t>
  </si>
  <si>
    <t>998771102</t>
  </si>
  <si>
    <t>Přesun hmot tonážní pro podlahy z dlaždic v objektech v přes 6 do 12 m</t>
  </si>
  <si>
    <t>1871099631</t>
  </si>
  <si>
    <t>Přesun hmot pro podlahy z dlaždic stanovený z hmotnosti přesunovaného materiálu vodorovná dopravní vzdálenost do 50 m základní v objektech výšky přes 6 do 12 m</t>
  </si>
  <si>
    <t>https://podminky.urs.cz/item/CS_URS_2025_01/998771102</t>
  </si>
  <si>
    <t>776</t>
  </si>
  <si>
    <t>Podlahy povlakové</t>
  </si>
  <si>
    <t>396</t>
  </si>
  <si>
    <t>776111311</t>
  </si>
  <si>
    <t>Vysátí podkladu povlakových podlah</t>
  </si>
  <si>
    <t>-151562765</t>
  </si>
  <si>
    <t>Příprava podkladu povlakových podlah a stěn vysátí podlah</t>
  </si>
  <si>
    <t>https://podminky.urs.cz/item/CS_URS_2025_01/776111311</t>
  </si>
  <si>
    <t>294,25</t>
  </si>
  <si>
    <t>39,5</t>
  </si>
  <si>
    <t>397</t>
  </si>
  <si>
    <t>776121112</t>
  </si>
  <si>
    <t>Vodou ředitelná penetrace savého podkladu povlakových podlah</t>
  </si>
  <si>
    <t>955661350</t>
  </si>
  <si>
    <t>Příprava podkladu povlakových podlah a stěn penetrace vodou ředitelná podlah</t>
  </si>
  <si>
    <t>https://podminky.urs.cz/item/CS_URS_2025_01/776121112</t>
  </si>
  <si>
    <t>398</t>
  </si>
  <si>
    <t>776141122</t>
  </si>
  <si>
    <t>Stěrka podlahová nivelační pro vyrovnání podkladu povlakových podlah pevnosti 30 MPa tl přes 3 do 5 mm</t>
  </si>
  <si>
    <t>238994531</t>
  </si>
  <si>
    <t>Příprava podkladu povlakových podlah a stěn vyrovnání samonivelační stěrkou podlah min.pevnosti 30 MPa, tloušťky přes 3 do 5 mm</t>
  </si>
  <si>
    <t>https://podminky.urs.cz/item/CS_URS_2025_01/776141122</t>
  </si>
  <si>
    <t>399</t>
  </si>
  <si>
    <t>776221111</t>
  </si>
  <si>
    <t>Lepení pásů z PVC standardním lepidlem</t>
  </si>
  <si>
    <t>2132654593</t>
  </si>
  <si>
    <t>Montáž podlahovin z PVC lepením standardním lepidlem z pásů</t>
  </si>
  <si>
    <t>https://podminky.urs.cz/item/CS_URS_2025_01/776221111</t>
  </si>
  <si>
    <t>400</t>
  </si>
  <si>
    <t>28411143</t>
  </si>
  <si>
    <t>podlahovina vinylová homogenní protiskluzná R9 tl 2,00mm = specifikace viz skladba F.101 + F.201</t>
  </si>
  <si>
    <t>1702464015</t>
  </si>
  <si>
    <t>294,25*1,1</t>
  </si>
  <si>
    <t>401</t>
  </si>
  <si>
    <t>-2092615063</t>
  </si>
  <si>
    <t>28411144A</t>
  </si>
  <si>
    <t>podlahovina vinylová homogenní protiskluzná R10, tl 2,00mm = specifikace viz skladba F.102</t>
  </si>
  <si>
    <t>-9939988</t>
  </si>
  <si>
    <t>39,5*1,1</t>
  </si>
  <si>
    <t>403</t>
  </si>
  <si>
    <t>776221121</t>
  </si>
  <si>
    <t>Lepení elektrostaticky vodivých pásů z PVC</t>
  </si>
  <si>
    <t>-305706259</t>
  </si>
  <si>
    <t>Montáž podlahovin z PVC lepením lepidlem pro elektrostaticky vodivé podlahoviny z pásů</t>
  </si>
  <si>
    <t>https://podminky.urs.cz/item/CS_URS_2025_01/776221121</t>
  </si>
  <si>
    <t>404</t>
  </si>
  <si>
    <t>28411042</t>
  </si>
  <si>
    <t>dílec vinylový homogenní elektrostatický třída zátěže 34/43, hořlavost Bfl-s1, tl 2mm = specifikace viz skladb F.106</t>
  </si>
  <si>
    <t>-778446122</t>
  </si>
  <si>
    <t>4,18*1,1</t>
  </si>
  <si>
    <t>4,598*1,1 'Přepočtené koeficientem množství</t>
  </si>
  <si>
    <t>405</t>
  </si>
  <si>
    <t>776223111</t>
  </si>
  <si>
    <t>Spoj povlakových podlahovin z PVC vinylových  svařováním za tepla</t>
  </si>
  <si>
    <t>1157191226</t>
  </si>
  <si>
    <t>Montáž podlahovin z PVC spoj podlah svařováním za tepla (včetně frézování)</t>
  </si>
  <si>
    <t>https://podminky.urs.cz/item/CS_URS_2025_01/776223111</t>
  </si>
  <si>
    <t>(294,05/2)*1,2</t>
  </si>
  <si>
    <t>(39,5/2)*1,2</t>
  </si>
  <si>
    <t>(4,18/2)*1,2</t>
  </si>
  <si>
    <t>406</t>
  </si>
  <si>
    <t>776421111</t>
  </si>
  <si>
    <t>Montáž obvodových systémových soklů včetně rohů (Skladba F.101 + F102 + F201</t>
  </si>
  <si>
    <t>488102373</t>
  </si>
  <si>
    <t>(2,65+1)*2</t>
  </si>
  <si>
    <t>407</t>
  </si>
  <si>
    <t>59054180</t>
  </si>
  <si>
    <t>žlab obrubový na přechod podlahové krytiny na stěnu, průměr 20 mm</t>
  </si>
  <si>
    <t>429946258</t>
  </si>
  <si>
    <t>329,57*1,05</t>
  </si>
  <si>
    <t>408</t>
  </si>
  <si>
    <t>59054182</t>
  </si>
  <si>
    <t>profil těsnicí tvar čepec š 4.5 mm, h 42.0 mm</t>
  </si>
  <si>
    <t>-1352069010</t>
  </si>
  <si>
    <t>409</t>
  </si>
  <si>
    <t>776411211</t>
  </si>
  <si>
    <t>Montáž tahaných obvodových soklíků z PVC výšky do 80 mm</t>
  </si>
  <si>
    <t>-1358116943</t>
  </si>
  <si>
    <t>Montáž soklíků tahaných (fabiony) z PVC obvodových, výšky do 80 mm</t>
  </si>
  <si>
    <t>https://podminky.urs.cz/item/CS_URS_2025_01/776411211</t>
  </si>
  <si>
    <t>410</t>
  </si>
  <si>
    <t>817191894</t>
  </si>
  <si>
    <t>329,57*0,1*1,2</t>
  </si>
  <si>
    <t>411</t>
  </si>
  <si>
    <t>776421312</t>
  </si>
  <si>
    <t>Montáž přechodových lišt</t>
  </si>
  <si>
    <t>CS ÚRS 2024 02</t>
  </si>
  <si>
    <t>814563930</t>
  </si>
  <si>
    <t>Montáž lišt přechodových šroubovaných</t>
  </si>
  <si>
    <t>https://podminky.urs.cz/item/CS_URS_2024_02/776421312</t>
  </si>
  <si>
    <t>dveře D01 - D09</t>
  </si>
  <si>
    <t>0,9*7</t>
  </si>
  <si>
    <t>0,9*9</t>
  </si>
  <si>
    <t>0,9*8</t>
  </si>
  <si>
    <t>0,8*5</t>
  </si>
  <si>
    <t>0,9*2</t>
  </si>
  <si>
    <t>0,7*4</t>
  </si>
  <si>
    <t>0,8*1</t>
  </si>
  <si>
    <t>0,9*1</t>
  </si>
  <si>
    <t>412</t>
  </si>
  <si>
    <t>59054153</t>
  </si>
  <si>
    <t>profil přechodový nerez</t>
  </si>
  <si>
    <t>-1768295293</t>
  </si>
  <si>
    <t>33,7*1,02</t>
  </si>
  <si>
    <t>413</t>
  </si>
  <si>
    <t>776991121</t>
  </si>
  <si>
    <t>Základní čištění nově položených podlahovin vysátím a setřením vlhkým mopem</t>
  </si>
  <si>
    <t>134805524</t>
  </si>
  <si>
    <t>Ostatní práce údržba nových podlahovin po pokládce čištění základní</t>
  </si>
  <si>
    <t>https://podminky.urs.cz/item/CS_URS_2025_01/776991121</t>
  </si>
  <si>
    <t>414</t>
  </si>
  <si>
    <t>776992111</t>
  </si>
  <si>
    <t>Montáž zemnícího pásku</t>
  </si>
  <si>
    <t>75837997</t>
  </si>
  <si>
    <t>Ostatní práce montáž zemnícího pásku</t>
  </si>
  <si>
    <t>https://podminky.urs.cz/item/CS_URS_2024_02/776992111</t>
  </si>
  <si>
    <t>415</t>
  </si>
  <si>
    <t>19620200</t>
  </si>
  <si>
    <t>pásek Cu samolepící pro lepení vodivých podlahovin</t>
  </si>
  <si>
    <t>1976024431</t>
  </si>
  <si>
    <t>30*1,1</t>
  </si>
  <si>
    <t>416</t>
  </si>
  <si>
    <t>998776102</t>
  </si>
  <si>
    <t>Přesun hmot tonážní pro podlahy povlakové v objektech v přes 6 do 12 m</t>
  </si>
  <si>
    <t>1349148878</t>
  </si>
  <si>
    <t>Přesun hmot pro podlahy povlakové stanovený z hmotnosti přesunovaného materiálu vodorovná dopravní vzdálenost do 50 m základní v objektech výšky přes 6 do 12 m</t>
  </si>
  <si>
    <t>https://podminky.urs.cz/item/CS_URS_2025_01/998776102</t>
  </si>
  <si>
    <t>777</t>
  </si>
  <si>
    <t>Podlahy lité</t>
  </si>
  <si>
    <t>417</t>
  </si>
  <si>
    <t>777111111</t>
  </si>
  <si>
    <t>Vysátí podkladu před provedením lité podlahy</t>
  </si>
  <si>
    <t>-2060761550</t>
  </si>
  <si>
    <t>Příprava podkladu před provedením litých podlah vysátí</t>
  </si>
  <si>
    <t>https://podminky.urs.cz/item/CS_URS_2025_01/777111111</t>
  </si>
  <si>
    <t>Skladba F.104</t>
  </si>
  <si>
    <t>Skladba F.105</t>
  </si>
  <si>
    <t>418</t>
  </si>
  <si>
    <t>777111121</t>
  </si>
  <si>
    <t>Ruční broušení podkladu před provedením lité podlahy</t>
  </si>
  <si>
    <t>-2123363127</t>
  </si>
  <si>
    <t>Příprava podkladu před provedením litých podlah obroušení ruční ( v místě styku se stěnou, v rozích apod.)</t>
  </si>
  <si>
    <t>https://podminky.urs.cz/item/CS_URS_2025_01/777111121</t>
  </si>
  <si>
    <t>Skladba F104</t>
  </si>
  <si>
    <t>-0,9*3+0,2*2*2</t>
  </si>
  <si>
    <t>-0,9</t>
  </si>
  <si>
    <t>-0,9*4+0,2*2</t>
  </si>
  <si>
    <t>Skladba F105</t>
  </si>
  <si>
    <t>(3,95+2,8)*2</t>
  </si>
  <si>
    <t>-0,9*3+0,2*6</t>
  </si>
  <si>
    <t>-(2+2)*0,3*2</t>
  </si>
  <si>
    <t>-0,9*3+0,2*2</t>
  </si>
  <si>
    <t>-(2+2)</t>
  </si>
  <si>
    <t>-0,9+0,2*2</t>
  </si>
  <si>
    <t>-(2+2)+0,3*2</t>
  </si>
  <si>
    <t>-(2+2)*2+0,3*2</t>
  </si>
  <si>
    <t>419</t>
  </si>
  <si>
    <t>777111141</t>
  </si>
  <si>
    <t>Otryskání podkladu před provedením lité podlahy</t>
  </si>
  <si>
    <t>1982335311</t>
  </si>
  <si>
    <t>Příprava podkladu před provedením litých podlah otryskání</t>
  </si>
  <si>
    <t>https://podminky.urs.cz/item/CS_URS_2025_01/777111141</t>
  </si>
  <si>
    <t>420</t>
  </si>
  <si>
    <t>777131105</t>
  </si>
  <si>
    <t>Penetrační epoxidový nátěr podlahy na podklad z čerstvého betonu</t>
  </si>
  <si>
    <t>1586504451</t>
  </si>
  <si>
    <t>Penetrační nátěr podlahy epoxidový na podklad z čerstvého betonu</t>
  </si>
  <si>
    <t>https://podminky.urs.cz/item/CS_URS_2025_01/777131105</t>
  </si>
  <si>
    <t>421</t>
  </si>
  <si>
    <t>777511155A</t>
  </si>
  <si>
    <t>Krycí epoxidová stěrka tloušťky do 4 mm lité podlahy</t>
  </si>
  <si>
    <t>1359251716</t>
  </si>
  <si>
    <t>Krycí stěrka parkovacích ploch epoxidová přes 2 do 3 mm</t>
  </si>
  <si>
    <t>422</t>
  </si>
  <si>
    <t>777611161</t>
  </si>
  <si>
    <t>Protiskluzná úprava lité podlahy prosypem křemenným pískem</t>
  </si>
  <si>
    <t>300605897</t>
  </si>
  <si>
    <t>Krycí nátěr podlahy protiskluzová úprava prosyp křemenným pískem</t>
  </si>
  <si>
    <t>https://podminky.urs.cz/item/CS_URS_2025_01/777611161</t>
  </si>
  <si>
    <t>423</t>
  </si>
  <si>
    <t>777511181</t>
  </si>
  <si>
    <t>Příplatek k cenám krycí stěrky za zvýšenou pracnost provádění podlahových soklíků</t>
  </si>
  <si>
    <t>941350622</t>
  </si>
  <si>
    <t>Krycí stěrka Příplatek k cenám za zvýšenou pracnost provádění soklíků na svislé ploše podlahových</t>
  </si>
  <si>
    <t>https://podminky.urs.cz/item/CS_URS_2025_01/777511181</t>
  </si>
  <si>
    <t>182,39*0,1</t>
  </si>
  <si>
    <t>424</t>
  </si>
  <si>
    <t>777911113</t>
  </si>
  <si>
    <t>Pohyblivé napojení lité podlahy na stěnu nebo sokl</t>
  </si>
  <si>
    <t>-979660912</t>
  </si>
  <si>
    <t>Napojení na stěnu nebo sokl fabionem z epoxidové stěrky plněné pískem a výplňovým spárovým profilem s trvale pružným tmelem pohyblivé</t>
  </si>
  <si>
    <t>https://podminky.urs.cz/item/CS_URS_2025_01/777911113</t>
  </si>
  <si>
    <t>425</t>
  </si>
  <si>
    <t>998777102</t>
  </si>
  <si>
    <t>Přesun hmot tonážní pro podlahy lité v objektech v přes 6 do 12 m</t>
  </si>
  <si>
    <t>544366175</t>
  </si>
  <si>
    <t>Přesun hmot pro podlahy lité stanovený z hmotnosti přesunovaného materiálu vodorovná dopravní vzdálenost do 50 m základní v objektech výšky přes 6 do 12 m</t>
  </si>
  <si>
    <t>https://podminky.urs.cz/item/CS_URS_2025_01/998777102</t>
  </si>
  <si>
    <t>781</t>
  </si>
  <si>
    <t>Dokončovací práce - obklady</t>
  </si>
  <si>
    <t>426</t>
  </si>
  <si>
    <t>781121011</t>
  </si>
  <si>
    <t>Nátěr penetrační na stěnu</t>
  </si>
  <si>
    <t>114161507</t>
  </si>
  <si>
    <t>Příprava podkladu před provedením obkladu nátěr penetrační na stěnu</t>
  </si>
  <si>
    <t>https://podminky.urs.cz/item/CS_URS_2025_01/781121011</t>
  </si>
  <si>
    <t>Skladba I02</t>
  </si>
  <si>
    <t>(4,8+3,95)*2*2</t>
  </si>
  <si>
    <t>-0,9*2*3+(0,2+0,2)*2*3</t>
  </si>
  <si>
    <t>(1,95+1,75)*2*2</t>
  </si>
  <si>
    <t>(1,95+1,8)*2*2</t>
  </si>
  <si>
    <t>(1,95+1,15)*2*2</t>
  </si>
  <si>
    <t>(2+1,75)*2*2</t>
  </si>
  <si>
    <t>(2+1,8)*2*2</t>
  </si>
  <si>
    <t>(2+1,15)*2*2</t>
  </si>
  <si>
    <t>(4,1+1,15)*2*2</t>
  </si>
  <si>
    <t>-0,9*2+(0,2+0,2)*2</t>
  </si>
  <si>
    <t>(2,15+1,3)*2*2</t>
  </si>
  <si>
    <t>(1,7+1)*2*2</t>
  </si>
  <si>
    <t>(2,7+2,1)*2*2</t>
  </si>
  <si>
    <t>(2,3+2+1+2,25+1,85+0,7)*2</t>
  </si>
  <si>
    <t>(1,7+0,9)*2*2</t>
  </si>
  <si>
    <t>(2,05+2,65+2,05)*0,6</t>
  </si>
  <si>
    <t>427</t>
  </si>
  <si>
    <t>781131112</t>
  </si>
  <si>
    <t>Izolace pod obklad nátěrem nebo stěrkou ve dvou vrstvách</t>
  </si>
  <si>
    <t>1510936861</t>
  </si>
  <si>
    <t>Izolace stěny pod obklad izolace nátěrem nebo stěrkou ve dvou vrstvách</t>
  </si>
  <si>
    <t>https://podminky.urs.cz/item/CS_URS_2025_01/781131112</t>
  </si>
  <si>
    <t>428</t>
  </si>
  <si>
    <t>781131232</t>
  </si>
  <si>
    <t>Izolace pod obklad těsnícími pásy pro styčné nebo dilatační spáry</t>
  </si>
  <si>
    <t>211060174</t>
  </si>
  <si>
    <t>Izolace stěny pod obklad izolace těsnícími izolačními pásy pro styčné nebo dilatační spáry</t>
  </si>
  <si>
    <t>https://podminky.urs.cz/item/CS_URS_2025_01/781131232</t>
  </si>
  <si>
    <t>2*5</t>
  </si>
  <si>
    <t>2*7</t>
  </si>
  <si>
    <t>429</t>
  </si>
  <si>
    <t>781472213</t>
  </si>
  <si>
    <t>Montáž obkladů keramických hladkých lepených cementovým flexibilním lepidlem přes 2 do 4 ks/m2</t>
  </si>
  <si>
    <t>-1813004685</t>
  </si>
  <si>
    <t>Montáž keramických obkladů stěn lepených cementovým flexibilním lepidlem hladkých přes 2 do 4 ks/m2</t>
  </si>
  <si>
    <t>https://podminky.urs.cz/item/CS_URS_2025_01/781472213</t>
  </si>
  <si>
    <t>430</t>
  </si>
  <si>
    <t>59761703</t>
  </si>
  <si>
    <t>obklad keramický tl do 10mm přes 2 do 4ks/m2</t>
  </si>
  <si>
    <t>1396499206</t>
  </si>
  <si>
    <t>226,65*1,15</t>
  </si>
  <si>
    <t>431</t>
  </si>
  <si>
    <t>781472291</t>
  </si>
  <si>
    <t>Příplatek k montáži obkladů keramických lepených cementovým flexibilním lepidlem za plochu do 10 m2</t>
  </si>
  <si>
    <t>766840434</t>
  </si>
  <si>
    <t>Montáž keramických obkladů stěn lepených cementovým flexibilním lepidlem Příplatek k cenám za plochu do 10 m2 jednotlivě</t>
  </si>
  <si>
    <t>https://podminky.urs.cz/item/CS_URS_2025_01/781472291</t>
  </si>
  <si>
    <t>432</t>
  </si>
  <si>
    <t>781492251</t>
  </si>
  <si>
    <t>Montáž profilů ukončovacích lepených flexibilním cementovým lepidlem</t>
  </si>
  <si>
    <t>351139985</t>
  </si>
  <si>
    <t>Obklad - dokončující práce montáž profilu lepeného flexibilním cementovým lepidlem ukončovacího</t>
  </si>
  <si>
    <t>https://podminky.urs.cz/item/CS_URS_2025_01/781492251</t>
  </si>
  <si>
    <t>-0,9*3+(0,2+0,2)*3</t>
  </si>
  <si>
    <t>2+1</t>
  </si>
  <si>
    <t>-0,8+2+1,95</t>
  </si>
  <si>
    <t>-0,8*3+1,8</t>
  </si>
  <si>
    <t>-0,8</t>
  </si>
  <si>
    <t>-0,8+2</t>
  </si>
  <si>
    <t>-0,9+0,2*2+1,15</t>
  </si>
  <si>
    <t>-0,7+1</t>
  </si>
  <si>
    <t>(2,3+2+1+2,25+1,85+0,7)</t>
  </si>
  <si>
    <t>-0,7+0,9</t>
  </si>
  <si>
    <t>2,05+2,65+2,05+0,6*2</t>
  </si>
  <si>
    <t>433</t>
  </si>
  <si>
    <t>19416012</t>
  </si>
  <si>
    <t>lišta ukončovací nerezová 10mm</t>
  </si>
  <si>
    <t>452411638</t>
  </si>
  <si>
    <t>138,75*1,1</t>
  </si>
  <si>
    <t>434</t>
  </si>
  <si>
    <t>781495115</t>
  </si>
  <si>
    <t>Spárování vnitřních obkladů silikonem</t>
  </si>
  <si>
    <t>295816580</t>
  </si>
  <si>
    <t>Obklad - dokončující práce ostatní práce spárování silikonem</t>
  </si>
  <si>
    <t>https://podminky.urs.cz/item/CS_URS_2025_01/781495115</t>
  </si>
  <si>
    <t>-0,8*3</t>
  </si>
  <si>
    <t>-0,9+(0,2+0,2)</t>
  </si>
  <si>
    <t>-0,7</t>
  </si>
  <si>
    <t>(2,05+2,65+2,05)</t>
  </si>
  <si>
    <t>435</t>
  </si>
  <si>
    <t>781495141</t>
  </si>
  <si>
    <t>Průnik obkladem kruhový do DN 30</t>
  </si>
  <si>
    <t>1246019883</t>
  </si>
  <si>
    <t>Obklad - dokončující práce průnik obkladem kruhový, bez izolace do DN 30</t>
  </si>
  <si>
    <t>https://podminky.urs.cz/item/CS_URS_2025_01/781495141</t>
  </si>
  <si>
    <t>436</t>
  </si>
  <si>
    <t>781495142</t>
  </si>
  <si>
    <t>Průnik obkladem kruhový přes DN 30 do DN 90</t>
  </si>
  <si>
    <t>-2114015868</t>
  </si>
  <si>
    <t>Obklad - dokončující práce průnik obkladem kruhový, bez izolace přes DN 30 do DN 90</t>
  </si>
  <si>
    <t>https://podminky.urs.cz/item/CS_URS_2025_01/781495142</t>
  </si>
  <si>
    <t>781495143</t>
  </si>
  <si>
    <t>Průnik obkladem kruhový přes DN 90</t>
  </si>
  <si>
    <t>2125871357</t>
  </si>
  <si>
    <t>Obklad - dokončující práce průnik obkladem kruhový, bez izolace přes DN 90</t>
  </si>
  <si>
    <t>https://podminky.urs.cz/item/CS_URS_2025_01/781495143</t>
  </si>
  <si>
    <t>438</t>
  </si>
  <si>
    <t>781495211</t>
  </si>
  <si>
    <t>Čištění vnitřních ploch stěn po provedení obkladu chemickými prostředky</t>
  </si>
  <si>
    <t>-1025203222</t>
  </si>
  <si>
    <t>Čištění vnitřních ploch po provedení obkladu stěn chemickými prostředky</t>
  </si>
  <si>
    <t>https://podminky.urs.cz/item/CS_URS_2025_01/781495211</t>
  </si>
  <si>
    <t>439</t>
  </si>
  <si>
    <t>998781102</t>
  </si>
  <si>
    <t>Přesun hmot tonážní pro obklady keramické v objektech v přes 6 do 12 m</t>
  </si>
  <si>
    <t>1239002637</t>
  </si>
  <si>
    <t>Přesun hmot pro obklady keramické stanovený z hmotnosti přesunovaného materiálu vodorovná dopravní vzdálenost do 50 m základní v objektech výšky přes 6 do 12 m</t>
  </si>
  <si>
    <t>https://podminky.urs.cz/item/CS_URS_2025_01/998781102</t>
  </si>
  <si>
    <t>783</t>
  </si>
  <si>
    <t>Dokončovací práce - nátěry</t>
  </si>
  <si>
    <t>440</t>
  </si>
  <si>
    <t>783009421</t>
  </si>
  <si>
    <t>Bezpečnostní šrafování stěnových nebo podlahových hran</t>
  </si>
  <si>
    <t>-1766277924</t>
  </si>
  <si>
    <t>Bezpečnostní šrafování rohových hran stěnových nebo podlahových</t>
  </si>
  <si>
    <t>https://podminky.urs.cz/item/CS_URS_2025_01/783009421</t>
  </si>
  <si>
    <t>D.1.1.03 - Půdorys 2.NP - pozn.13</t>
  </si>
  <si>
    <t>1,3*4</t>
  </si>
  <si>
    <t>441</t>
  </si>
  <si>
    <t>783314201</t>
  </si>
  <si>
    <t>Základní antikorozní jednonásobný syntetický standardní nátěr zámečnických konstrukcí</t>
  </si>
  <si>
    <t>-2138691275</t>
  </si>
  <si>
    <t>Základní antikorozní nátěr zámečnických konstrukcí jednonásobný syntetický standardní</t>
  </si>
  <si>
    <t>https://podminky.urs.cz/item/CS_URS_2025_01/783314201</t>
  </si>
  <si>
    <t>výpis oceli nosníky</t>
  </si>
  <si>
    <t>(0,12+0,12)*2*3,71*2*1,05</t>
  </si>
  <si>
    <t>17,88*(0,3*2+0,3*4)*2*1,05</t>
  </si>
  <si>
    <t>10,7*(0,33*2+0,3*4)*2*1,05</t>
  </si>
  <si>
    <t>7,34*(0,33*2+0,3*4)*2*1,05</t>
  </si>
  <si>
    <t>59,73*0,623*2*1,05</t>
  </si>
  <si>
    <t>18,69*0,768*2*1,05</t>
  </si>
  <si>
    <t>106,11*0,922*2*1,05</t>
  </si>
  <si>
    <t>3*(0,24*2+0,09*4)*4*1,05</t>
  </si>
  <si>
    <t>(0,12+0,12)*2*11,37*2*1,05</t>
  </si>
  <si>
    <t>31,02*(0,3*2+0,34*4)*2*1,05</t>
  </si>
  <si>
    <t>442</t>
  </si>
  <si>
    <t>783317101</t>
  </si>
  <si>
    <t>Krycí jednonásobný syntetický standardní nátěr zámečnických konstrukcí</t>
  </si>
  <si>
    <t>-1923435589</t>
  </si>
  <si>
    <t>Krycí nátěr (email) zámečnických konstrukcí jednonásobný syntetický standardní</t>
  </si>
  <si>
    <t>https://podminky.urs.cz/item/CS_URS_2025_01/783317101</t>
  </si>
  <si>
    <t>zárubně Zr01-Zr10</t>
  </si>
  <si>
    <t>(0,9+2*2)*(0,19+0,05*2)*6*2</t>
  </si>
  <si>
    <t>(0,9+2*2)*(0,19+0,05*2)*5*2</t>
  </si>
  <si>
    <t>(0,8+2*2)*(0,19+0,05*2)*2*2</t>
  </si>
  <si>
    <t>(0,9+2*2)*(0,19+0,05*2)*7*2</t>
  </si>
  <si>
    <t>(0,9+2*2)*(0,19+0,05*2)*1*2</t>
  </si>
  <si>
    <t>(0,8+2*2)*(0,19+0,05*2)*3*2</t>
  </si>
  <si>
    <t>(0,9+2*2)*(0,19+0,05*2)*2*2</t>
  </si>
  <si>
    <t>(0,9+2*2)*(0,19+0,05*2)*8*2</t>
  </si>
  <si>
    <t>(0,7+2*2)*(0,19+0,05*2)*4*2</t>
  </si>
  <si>
    <t>(0,8+2*2)*(0,19+0,05*2)*1*2</t>
  </si>
  <si>
    <t>443</t>
  </si>
  <si>
    <t>783337101A</t>
  </si>
  <si>
    <t>Krycí jednonásobný epoxidový nátěr -  specifikace viz skladba povrchová úprava = N5 + N6</t>
  </si>
  <si>
    <t>2024858935</t>
  </si>
  <si>
    <t>č103 = N5</t>
  </si>
  <si>
    <t>(5+1,85*2+1,3+7,5+3,05+3,6)*3,5</t>
  </si>
  <si>
    <t>č104 = N5</t>
  </si>
  <si>
    <t>19,75</t>
  </si>
  <si>
    <t>(5+3,95)*2*3,5</t>
  </si>
  <si>
    <t>č105 = N5</t>
  </si>
  <si>
    <t>18,84</t>
  </si>
  <si>
    <t>(4,8+3,95)*2*(3,5-2)</t>
  </si>
  <si>
    <t>č106 = N5</t>
  </si>
  <si>
    <t>9,36</t>
  </si>
  <si>
    <t>(3,95+2,8)*2*(3,5-2)</t>
  </si>
  <si>
    <t>č107 = N6</t>
  </si>
  <si>
    <t>40,1</t>
  </si>
  <si>
    <t>(10+3,95)*2*3,5</t>
  </si>
  <si>
    <t>č108 = N6</t>
  </si>
  <si>
    <t>40,6</t>
  </si>
  <si>
    <t>(10+4)*2*3,5</t>
  </si>
  <si>
    <t>č109 = N6</t>
  </si>
  <si>
    <t>č110 = N6</t>
  </si>
  <si>
    <t>40,7</t>
  </si>
  <si>
    <t>č111= N6</t>
  </si>
  <si>
    <t>33,58</t>
  </si>
  <si>
    <t>(8,35+3,95)*2*3,5</t>
  </si>
  <si>
    <t>č112 = N5</t>
  </si>
  <si>
    <t>34,56</t>
  </si>
  <si>
    <t>(8,75+3,95)*2*3,5</t>
  </si>
  <si>
    <t>č204 = N5</t>
  </si>
  <si>
    <t>(4,09+3,65+2,65+2)*3,5</t>
  </si>
  <si>
    <t>950,165+43,365</t>
  </si>
  <si>
    <t>444</t>
  </si>
  <si>
    <t>783347101A</t>
  </si>
  <si>
    <t>Krycí jednonásobný polyuretanový nátěr omítek -  specifikace viz skladba povrchová úprava = N1 + N3</t>
  </si>
  <si>
    <t>-2007364778</t>
  </si>
  <si>
    <t>č101 = N1</t>
  </si>
  <si>
    <t>(9,3+7,3+5,9+6,24+0,3)*3,5</t>
  </si>
  <si>
    <t>-9,3*3,17+(9,3+3,17*2)*0,3</t>
  </si>
  <si>
    <t>schodiště - viz postřik schodišťových konstrukcí</t>
  </si>
  <si>
    <t>33,25</t>
  </si>
  <si>
    <t>č102 = N1</t>
  </si>
  <si>
    <t>(1,8+8,25*2+0,3+14,5+1,95+14)*3,5</t>
  </si>
  <si>
    <t>č113 = N3</t>
  </si>
  <si>
    <t>č120 = N3</t>
  </si>
  <si>
    <t>č201 = N1</t>
  </si>
  <si>
    <t>(1,15+2,2+3,27+1,5+10,2+1,85+5,7+4,15+4,2+2,8)*3,5</t>
  </si>
  <si>
    <t>č202 = N1</t>
  </si>
  <si>
    <t>(8,25+1,85)*2*3,5</t>
  </si>
  <si>
    <t>392,946+200,27</t>
  </si>
  <si>
    <t>445</t>
  </si>
  <si>
    <t>783801201</t>
  </si>
  <si>
    <t>Obroušení omítek před provedením nátěru</t>
  </si>
  <si>
    <t>860465849</t>
  </si>
  <si>
    <t>Příprava podkladu omítek před provedením nátěru obroušení</t>
  </si>
  <si>
    <t>https://podminky.urs.cz/item/CS_URS_2025_01/783801201</t>
  </si>
  <si>
    <t>715,44</t>
  </si>
  <si>
    <t>593,216</t>
  </si>
  <si>
    <t>446</t>
  </si>
  <si>
    <t>783823135</t>
  </si>
  <si>
    <t>Penetrační silikonový nátěr hladkých, tenkovrstvých zrnitých nebo štukových omítek</t>
  </si>
  <si>
    <t>1504453940</t>
  </si>
  <si>
    <t>Penetrační nátěr omítek hladkých omítek hladkých, zrnitých tenkovrstvých nebo štukových stupně členitosti 1 a 2 silikonový</t>
  </si>
  <si>
    <t>https://podminky.urs.cz/item/CS_URS_2023_01/783823135</t>
  </si>
  <si>
    <t>viz zateplení skladba K02</t>
  </si>
  <si>
    <t>425,618</t>
  </si>
  <si>
    <t>447</t>
  </si>
  <si>
    <t>783827425</t>
  </si>
  <si>
    <t>Krycí dvojnásobný silikonový nátěr omítek stupně členitosti 1 a 2 - specifikace viz skladba K02</t>
  </si>
  <si>
    <t>-1245064692</t>
  </si>
  <si>
    <t>Krycí (ochranný ) nátěr omítek dvojnásobný hladkých omítek hladkých, zrnitých tenkovrstvých nebo štukových stupně členitosti 1 a 2 silikonový</t>
  </si>
  <si>
    <t>https://podminky.urs.cz/item/CS_URS_2023_01/783827425</t>
  </si>
  <si>
    <t>448</t>
  </si>
  <si>
    <t>783826615</t>
  </si>
  <si>
    <t>Hydrofobizační transparentní silikonový nátěr omítek stupně členitosti 1 a 2</t>
  </si>
  <si>
    <t>1914142813</t>
  </si>
  <si>
    <t>Hydrofobizační nátěr omítek silikonový, transparentní, povrchů hladkých omítek hladkých, zrnitých tenkovrstvých nebo štukových stupně členitosti 1 a 2</t>
  </si>
  <si>
    <t>https://podminky.urs.cz/item/CS_URS_2023_01/783826615</t>
  </si>
  <si>
    <t>viz od.62 - skladba K03</t>
  </si>
  <si>
    <t>51,705</t>
  </si>
  <si>
    <t>784</t>
  </si>
  <si>
    <t>Dokončovací práce - malby a tapety</t>
  </si>
  <si>
    <t>449</t>
  </si>
  <si>
    <t>784181101</t>
  </si>
  <si>
    <t xml:space="preserve">Základní akrylátová jednonásobná bezbarvá penetrace podkladu v místnostech v do 3,80 m </t>
  </si>
  <si>
    <t>1059602460</t>
  </si>
  <si>
    <t>Penetrace podkladu jednonásobná základní akrylátová bezbarvá v místnostech výšky do 3,80 m</t>
  </si>
  <si>
    <t>https://podminky.urs.cz/item/CS_URS_2023_01/784181101</t>
  </si>
  <si>
    <t>N1+N3</t>
  </si>
  <si>
    <t>N2</t>
  </si>
  <si>
    <t>554,610</t>
  </si>
  <si>
    <t>N4</t>
  </si>
  <si>
    <t>151,2</t>
  </si>
  <si>
    <t>N5+N6</t>
  </si>
  <si>
    <t>993,53</t>
  </si>
  <si>
    <t>450</t>
  </si>
  <si>
    <t>784351031-1</t>
  </si>
  <si>
    <t>Malby antibakteriální v místnostech v do 3,80 m - specifikace viz skladba povrchová úprava = N2</t>
  </si>
  <si>
    <t>972181070</t>
  </si>
  <si>
    <t>(5+1,9)*2*3,5</t>
  </si>
  <si>
    <t>(4+3,95)*2*3,5</t>
  </si>
  <si>
    <t>(3,95+3,95)*2*3,5</t>
  </si>
  <si>
    <t>(4,1+3,3)*2*3,5</t>
  </si>
  <si>
    <t>(5,49+0,6+2,45)*2*3,5</t>
  </si>
  <si>
    <t>(5,49+2,05+5,9)*2*3,5</t>
  </si>
  <si>
    <t>(4,15+3,95)*2*3,5</t>
  </si>
  <si>
    <t>(2,65+1)*2*3,5</t>
  </si>
  <si>
    <t>48,3+506,31</t>
  </si>
  <si>
    <t>451</t>
  </si>
  <si>
    <t>784351031-2</t>
  </si>
  <si>
    <t>Malby antibakteriální v místnostech v do 3,80 m - specifikace viz skladba povrchová úprava = N4</t>
  </si>
  <si>
    <t>188549402</t>
  </si>
  <si>
    <t>(1,95+1,75)*2*(3,5-2)</t>
  </si>
  <si>
    <t>(1,95+1,8)*2*(3,5-2)</t>
  </si>
  <si>
    <t>(1,95+1,15)*2*(3,5-2)</t>
  </si>
  <si>
    <t>(2+1,75)*2*(3,5-2)</t>
  </si>
  <si>
    <t>(2+1,8)*2*(3,5-2)</t>
  </si>
  <si>
    <t>(2+1,15)*2*(3,5-2)</t>
  </si>
  <si>
    <t>(4,1+1,15)*2*(3,5-2)</t>
  </si>
  <si>
    <t>(2,15+1,3)*2*(3,5-2)</t>
  </si>
  <si>
    <t>(1,7+1)*2*(3,5-2)</t>
  </si>
  <si>
    <t>(2,7+2,1)*2*(3,5-2)</t>
  </si>
  <si>
    <t>(2,3+2+1+2,25+1,85+0,7)*(3,5-2)</t>
  </si>
  <si>
    <t>(1,7+0,9)*2*(3,5-2)</t>
  </si>
  <si>
    <t>63,75+87,45</t>
  </si>
  <si>
    <t>786</t>
  </si>
  <si>
    <t>Dokončovací práce - čalounické úpravy</t>
  </si>
  <si>
    <t>452</t>
  </si>
  <si>
    <t>786624111</t>
  </si>
  <si>
    <t>Montáž lamelové žaluzie do oken zdvojených dřevěných otevíravých, sklápěcích a vyklápěcích</t>
  </si>
  <si>
    <t>-107545052</t>
  </si>
  <si>
    <t>Montáž zastiňujících žaluzií lamelových do oken zdvojených otevíravých, sklápěcích nebo vyklápěcích dřevěných</t>
  </si>
  <si>
    <t>https://podminky.urs.cz/item/CS_URS_2025_01/786624111</t>
  </si>
  <si>
    <t>venkovní výplně</t>
  </si>
  <si>
    <t>453</t>
  </si>
  <si>
    <t>55346200</t>
  </si>
  <si>
    <t>žaluzie horizontální interiérové včetně ovládání</t>
  </si>
  <si>
    <t>1696809520</t>
  </si>
  <si>
    <t>žaluzie horizontální interiérové</t>
  </si>
  <si>
    <t>454</t>
  </si>
  <si>
    <t>786-Ž1</t>
  </si>
  <si>
    <t>M+D exteriérové rolety 2400x1600mm vč.ovládání a pohonu - specifikace viz tab.PSV ozn.Ž1</t>
  </si>
  <si>
    <t>-408118004</t>
  </si>
  <si>
    <t>455</t>
  </si>
  <si>
    <t>786-Ž2</t>
  </si>
  <si>
    <t>M+D exteriérové rolety 1800x1600mm vč.ovládání a pohonu - specifikace viz tab.PSV ozn.Ž2</t>
  </si>
  <si>
    <t>-427129167</t>
  </si>
  <si>
    <t>456</t>
  </si>
  <si>
    <t>786-Ž3</t>
  </si>
  <si>
    <t>M+D exteriérové rolety 1100x2300mm vč.ovládání a pohonu - specifikace viz tab.PSV ozn.Ž3</t>
  </si>
  <si>
    <t>-2143580175</t>
  </si>
  <si>
    <t>457</t>
  </si>
  <si>
    <t>998786102</t>
  </si>
  <si>
    <t>Přesun hmot tonážní pro stínění a čalounické úpravy v objektech v přes 6 do 12 m</t>
  </si>
  <si>
    <t>-1383023814</t>
  </si>
  <si>
    <t>Přesun hmot pro stínění a čalounické úpravy stanovený z hmotnosti přesunovaného materiálu vodorovná dopravní vzdálenost do 50 m základní v objektech výšky (hloubky) přes 6 do 12 m</t>
  </si>
  <si>
    <t>https://podminky.urs.cz/item/CS_URS_2025_01/998786102</t>
  </si>
  <si>
    <t>14-A - Zařízení pro vytápění staveb</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</si>
  <si>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1.4A.01 TECHNICKÁ ZPRÁVA – UT 1.4A.02 PŮDORYS 1.NP – UT 1.4A.03 PŮDORYS 2.NP – UT 1.4A.04 PŮDORYS STŘECHY – UT 1.4A.05 SCHÉMA ZAPOJENÍ – UT</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</si>
  <si>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</si>
  <si>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</si>
  <si>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</si>
  <si>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</si>
  <si>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 xml:space="preserve">    736 - Ústřední vytápění - plošné vytápění a chlazení</t>
  </si>
  <si>
    <t xml:space="preserve">    741 - Elektroinstalace - silnoproud</t>
  </si>
  <si>
    <t>M - Práce a dodávky M</t>
  </si>
  <si>
    <t xml:space="preserve">    23-M - Montáže potrubí</t>
  </si>
  <si>
    <t xml:space="preserve">    58-M - Revize vyhrazených technických zařízení</t>
  </si>
  <si>
    <t>OST - Ostatní</t>
  </si>
  <si>
    <t>713463211</t>
  </si>
  <si>
    <t>Montáž izolace tepelné potrubí potrubními pouzdry s Al fólií staženými Al páskou 1x D do 50 mm</t>
  </si>
  <si>
    <t>-1805750979</t>
  </si>
  <si>
    <t>Montáž izolace tepelné potrubí a ohybů tvarovkami nebo deskami potrubními pouzdry s povrchovou úpravou hliníkovou fólií (izolační materiál ve specifikaci) přelepenými samolepící hliníkovou páskou potrubí jednovrstvá D do 50 mm</t>
  </si>
  <si>
    <t>https://podminky.urs.cz/item/CS_URS_2025_01/713463211</t>
  </si>
  <si>
    <t>10+16+48</t>
  </si>
  <si>
    <t>63154531</t>
  </si>
  <si>
    <t>pouzdro izolační potrubní z minerální vlny s Al fólií max. 250/100°C 28/30mm</t>
  </si>
  <si>
    <t>1817686394</t>
  </si>
  <si>
    <t>63154573</t>
  </si>
  <si>
    <t>pouzdro izolační potrubní z minerální vlny s Al fólií max. 250/100°C 42/40mm</t>
  </si>
  <si>
    <t>587379534</t>
  </si>
  <si>
    <t>63154018</t>
  </si>
  <si>
    <t>pouzdro izolační potrubní z minerální vlny s Al fólií max. 250/100°C 54/40mm</t>
  </si>
  <si>
    <t>337605576</t>
  </si>
  <si>
    <t>63154001</t>
  </si>
  <si>
    <t>páska samolepící hliníková š 50mm dl 50m</t>
  </si>
  <si>
    <t>1788621064</t>
  </si>
  <si>
    <t>713463411</t>
  </si>
  <si>
    <t>Montáž izolace tepelné potrubí a ohybů návlekovými izolačními pouzdry</t>
  </si>
  <si>
    <t>-1019130372</t>
  </si>
  <si>
    <t>Montáž izolace tepelné potrubí a ohybů tvarovkami nebo deskami potrubními pouzdry návlekovými izolačními hadicemi potrubí a ohybů</t>
  </si>
  <si>
    <t>https://podminky.urs.cz/item/CS_URS_2025_01/713463411</t>
  </si>
  <si>
    <t>70+48+72+40+18</t>
  </si>
  <si>
    <t>28377096</t>
  </si>
  <si>
    <t>pouzdro izolační potrubní z pěnového polyetylenu 15/20mm</t>
  </si>
  <si>
    <t>840434539</t>
  </si>
  <si>
    <t>28377106</t>
  </si>
  <si>
    <t>pouzdro izolační potrubní z pěnového polyetylenu 18/20mm</t>
  </si>
  <si>
    <t>1094018505</t>
  </si>
  <si>
    <t>28377046</t>
  </si>
  <si>
    <t>pouzdro izolační potrubní z pěnového polyetylenu 22/25mm</t>
  </si>
  <si>
    <t>-820258763</t>
  </si>
  <si>
    <t>28377049</t>
  </si>
  <si>
    <t>pouzdro izolační potrubní z pěnového polyetylenu 28/25mm</t>
  </si>
  <si>
    <t>1324753141</t>
  </si>
  <si>
    <t>28377056</t>
  </si>
  <si>
    <t>pouzdro izolační potrubní z pěnového polyetylenu 35/25mm</t>
  </si>
  <si>
    <t>1752856838</t>
  </si>
  <si>
    <t>24747001</t>
  </si>
  <si>
    <t>lepidlo pro lepení a těsnění izolačních pásů</t>
  </si>
  <si>
    <t>litr</t>
  </si>
  <si>
    <t>330534632</t>
  </si>
  <si>
    <t>248/40</t>
  </si>
  <si>
    <t>71347121R1</t>
  </si>
  <si>
    <t>Příplatek za montáž izolace armatur do DN50 potrubními pouzdry s Al fólií staženými Al páskou</t>
  </si>
  <si>
    <t>673668042</t>
  </si>
  <si>
    <t>998713101</t>
  </si>
  <si>
    <t>Přesun hmot tonážní pro izolace tepelné v objektech v do 6 m</t>
  </si>
  <si>
    <t>1340889131</t>
  </si>
  <si>
    <t>Přesun hmot pro izolace tepelné stanovený z hmotnosti přesunovaného materiálu vodorovná dopravní vzdálenost do 50 m s užitím mechanizace v objektech výšky do 6 m</t>
  </si>
  <si>
    <t>https://podminky.urs.cz/item/CS_URS_2025_01/998713101</t>
  </si>
  <si>
    <t>732</t>
  </si>
  <si>
    <t>Ústřední vytápění - strojovny</t>
  </si>
  <si>
    <t>73252211R1</t>
  </si>
  <si>
    <t>Montáž vnitřní a venkovní jednotky tepelného čerpadla, včetně příslušenství a regulace</t>
  </si>
  <si>
    <t>2096073969</t>
  </si>
  <si>
    <t>Montáž vnitřní a venkovní jednotky tepelného čerpadla, včetně příslušenství a regulace
- montáž na pomocnou ocelovou konstrukci na ploché střeše</t>
  </si>
  <si>
    <t>484X76014</t>
  </si>
  <si>
    <t>Tepelné čerpadlo vzduch/voda-paket vnitřní a venkovní jednotky TČ</t>
  </si>
  <si>
    <t>1032020294</t>
  </si>
  <si>
    <t xml:space="preserve">Tepelné čerpadlo vzduch/voda
- modulované TČ vzduch/voda (23,12 kW/COP 4,44 při A2/W35) včetně oběhového čerpadla
- chladivo R290
- chladící výkon A35/W7: 21,4 kW
- EER (A35/W7): 3,36
- max. příkon 8,11 kW, max.provozní proud 11,71 A, rozběhový proud 7,02 A (inverter)
- hmotnost 280 kg
Teplené čerpadlo musí umět komunikovat pomocí min. jednoho z protokolů  KNX, ModBus RTU, ModBus TCP ! Před objednáním tepelného čerpadla nutno tento požadavek projednat s dodavatelem systému měření a regulace!
</t>
  </si>
  <si>
    <t>484vp2b.81</t>
  </si>
  <si>
    <t>Nohy pro venkovní jednotkutepelného čerpadla</t>
  </si>
  <si>
    <t>695858757</t>
  </si>
  <si>
    <t>Nohy pro venkovní jednotkutepelného čerpadla
pro pevný podklad, výška 25 cm, 2ks (instalováno v TČ)</t>
  </si>
  <si>
    <t>484vp2b.82</t>
  </si>
  <si>
    <t>Ochranný protimrazový termostatický ventil tepelného čerpadla G 1 1/2 M</t>
  </si>
  <si>
    <t>-285863450</t>
  </si>
  <si>
    <t>484vp2b.83</t>
  </si>
  <si>
    <t>Ethernetový kabel 20 m</t>
  </si>
  <si>
    <t>1403719183</t>
  </si>
  <si>
    <t>Ethernetový kabel 20 m
pro kartu T-SPLIT BOARD, kabel kategorie 7 + 2x RJ45</t>
  </si>
  <si>
    <t>484vp2b.84</t>
  </si>
  <si>
    <t>Rozšiřující karta pro připojení více periferií</t>
  </si>
  <si>
    <t>-1767780007</t>
  </si>
  <si>
    <t>484vp2b.85</t>
  </si>
  <si>
    <t>MODBUS kabel na propojení TČ, ovl. panelu a dalších prvků</t>
  </si>
  <si>
    <t>997164259</t>
  </si>
  <si>
    <t>HCC kabel 100 m
MODBUS kabel na propojení TČ, ovl. panelu HCC a dalších prvků</t>
  </si>
  <si>
    <t>484vp2b.86</t>
  </si>
  <si>
    <t>Touch Screen 7˝ - dotykový ovládací panel</t>
  </si>
  <si>
    <t>-1530614588</t>
  </si>
  <si>
    <t>Touch Screen 7˝
dotykový ovládací panel</t>
  </si>
  <si>
    <t>484vp2b.87</t>
  </si>
  <si>
    <t>Krycí rámeček pro Touch Screen 7˝, montáž na zeď vč. instalační krabice</t>
  </si>
  <si>
    <t>1351369578</t>
  </si>
  <si>
    <t>Krycí rámeček pro Touch Screen 7˝, montáž na zeď
vč. instalační krabice</t>
  </si>
  <si>
    <t>484vp2b.88</t>
  </si>
  <si>
    <t>Karta pro komunikaci mezi venkovní jednotkou a ostatními prvky</t>
  </si>
  <si>
    <t>1619118187</t>
  </si>
  <si>
    <t>T-SPLIT BOARD
karta pro komunikaci mezi venkovní jednotkou a ostatními prvky</t>
  </si>
  <si>
    <t>484vp2b.89</t>
  </si>
  <si>
    <t>Rozšiřující modul pro 1 přímý a 1 směšovaný TO, včetně čidel</t>
  </si>
  <si>
    <t>1340467848</t>
  </si>
  <si>
    <t>C-MIX
rozšiřující modul pro 1 přímý a 1 směšovaný TO, včetně čidel</t>
  </si>
  <si>
    <t>484vp2b.90</t>
  </si>
  <si>
    <t>Teplotní čidlo jímkové, 3 m</t>
  </si>
  <si>
    <t>-235743114</t>
  </si>
  <si>
    <t>NTC čidlo B2/B3
teplotní čidlo jímkové, 3 m</t>
  </si>
  <si>
    <t>484vp2b.91</t>
  </si>
  <si>
    <t>Prostorový termostat a čidlo vlhkosti, bílá</t>
  </si>
  <si>
    <t>1083590159</t>
  </si>
  <si>
    <t>ROOM White
prostorový termostat a čidlo vlhkosti, bílá</t>
  </si>
  <si>
    <t>484vp2b.92</t>
  </si>
  <si>
    <t>Elektronický regulátor oběhu pro řízení oběhového čerpadla teplé vody</t>
  </si>
  <si>
    <t>1610677580</t>
  </si>
  <si>
    <t>CIRCON Classic
elektronický regulátor oběhu pro řízení oběhového čerpadla teplé vody</t>
  </si>
  <si>
    <t>484vp2b.93</t>
  </si>
  <si>
    <t xml:space="preserve">Přepínací ventil pro ohřev TV s pohonem, třícestný ventil,  Kv = 20,8 m3/h </t>
  </si>
  <si>
    <t>-2067577779</t>
  </si>
  <si>
    <t>přepínací ventil pro ohřev TV s pohonem
třícestný ventil,  Kv = 20,8 m3/h</t>
  </si>
  <si>
    <t>73221930R2</t>
  </si>
  <si>
    <t>Montáž akumulačního zásobníku do objemu 600l</t>
  </si>
  <si>
    <t>1353756968</t>
  </si>
  <si>
    <t>Montáž zásobníku teplé vody do objemu 600l</t>
  </si>
  <si>
    <t>4844122R1</t>
  </si>
  <si>
    <t>Kombinovaný akumulační zásobník stacionární s průtokovým ohřevem TV - objem 557 l</t>
  </si>
  <si>
    <t>451479090</t>
  </si>
  <si>
    <t>Kombinovaný akumulační zásobník stacionární s průtokovým ohřevem TV
- s 2 nerezovými výměníky TV
- objem 557 litrů
- průměr 850 mm s tepelnou izolací
- výška 1935 mm s tepelnou izolací,
- klopná výška 2050mm bez izolace
- přestupní plocha výměníku 6,0 m2 + 3,0 m2
- objem výměníku 21 l + 11 l</t>
  </si>
  <si>
    <t>4844122R12</t>
  </si>
  <si>
    <t>Flísová izolace s plastovou deskou na povrchu, včetně izolace nad a pod nádrží</t>
  </si>
  <si>
    <t>1183391429</t>
  </si>
  <si>
    <t>732294312</t>
  </si>
  <si>
    <t>Elektrická topná jednotka vestavná přírubová o výkonu 3,0 kW</t>
  </si>
  <si>
    <t>1494789276</t>
  </si>
  <si>
    <t xml:space="preserve">Elektrické topné jednotky vestavné přírubové o výkonu 3,0 kW
včetně provozního a bezpečnostního termostatu </t>
  </si>
  <si>
    <t>https://podminky.urs.cz/item/CS_URS_2025_01/732294312</t>
  </si>
  <si>
    <t>732294315</t>
  </si>
  <si>
    <t>Elektrická topná jednotka vestavná přírubová o výkonu 6,0 kW</t>
  </si>
  <si>
    <t>2094428204</t>
  </si>
  <si>
    <t>Elektrické topné jednotky vestavné přírubové o výkonu 6,0 kW
včetně provozního a bezpečnostního termostatu</t>
  </si>
  <si>
    <t>https://podminky.urs.cz/item/CS_URS_2025_01/732294315</t>
  </si>
  <si>
    <t>73211212R8</t>
  </si>
  <si>
    <t>Montáž kombinovaného rozdělovače otopných okruhů</t>
  </si>
  <si>
    <t>1407953267</t>
  </si>
  <si>
    <t>4848773R11</t>
  </si>
  <si>
    <t>Kombinovaný rozdělovač otopných okruh, modul 80</t>
  </si>
  <si>
    <t>1826675126</t>
  </si>
  <si>
    <t>Kombinovaný rozdělovač otopných okruh, modul 100
- rozdělovač, MODUL 100, PN 6, Tmax=105°C, l=1000mm, m=22,5kg
- Nástěnná konzola NK 65-125, m=1,5kg - 2×
- Tepelná PUR izolace M 100, m=0,1kg
(viz. výkres schéma zapojení)</t>
  </si>
  <si>
    <t>732199100</t>
  </si>
  <si>
    <t>Montáž orientačních štítků</t>
  </si>
  <si>
    <t>-373840729</t>
  </si>
  <si>
    <t>Montáž štítků orientačních</t>
  </si>
  <si>
    <t>https://podminky.urs.cz/item/CS_URS_2025_01/732199100</t>
  </si>
  <si>
    <t>484xvp25</t>
  </si>
  <si>
    <t>Identifikační štítky, šipky toku média apod.</t>
  </si>
  <si>
    <t>-853141003</t>
  </si>
  <si>
    <t>73221930R3</t>
  </si>
  <si>
    <t>Montáž prvků regulace</t>
  </si>
  <si>
    <t>-536446699</t>
  </si>
  <si>
    <t>484Xvp21</t>
  </si>
  <si>
    <t>Drobné prvky regulace systému</t>
  </si>
  <si>
    <t>515099217</t>
  </si>
  <si>
    <t>Prvky systému regulace
– čidlo venkovní teploty 
- 2x čidlo do akumulační nádrže
- 2x čidlo topného okruhu
- kabeláž</t>
  </si>
  <si>
    <t>484vp2b.7</t>
  </si>
  <si>
    <t>Termostat příl.20-90st. AT90</t>
  </si>
  <si>
    <t>-1579405824</t>
  </si>
  <si>
    <t>484Xvp22</t>
  </si>
  <si>
    <t>Instalační podružný materiál pro tepelné čerpadlo</t>
  </si>
  <si>
    <t>-514105288</t>
  </si>
  <si>
    <t>732331616</t>
  </si>
  <si>
    <t>Nádoba tlaková expanzní pro topnou a chladicí soustavu s membránou závitové připojení PN 0,6 o objemu 50 l</t>
  </si>
  <si>
    <t>892834569</t>
  </si>
  <si>
    <t>Nádoby expanzní tlakové pro topné a chladicí soustavy s membránou bez pojistného ventilu se závitovým připojením PN 0,6 o objemu 50 l</t>
  </si>
  <si>
    <t>https://podminky.urs.cz/item/CS_URS_2025_01/732331616</t>
  </si>
  <si>
    <t>732331777</t>
  </si>
  <si>
    <t>Příslušenství k expanzním nádobám bezpečnostní uzávěr G 3/4 k měření tlaku</t>
  </si>
  <si>
    <t>-771858884</t>
  </si>
  <si>
    <t>Nádoby expanzní tlakové pro topné a chladicí soustavy příslušenství k expanzním nádobám bezpečnostní uzávěr k měření tlaku G 3/4</t>
  </si>
  <si>
    <t>https://podminky.urs.cz/item/CS_URS_2025_01/732331777</t>
  </si>
  <si>
    <t>732421412</t>
  </si>
  <si>
    <t>Čerpadlo teplovodní mokroběžné závitové oběhové DN 25 výtlak do 6,0 m průtok 2,8 m3/h PN 10 pro vytápění</t>
  </si>
  <si>
    <t>1318589689</t>
  </si>
  <si>
    <t>Čerpadla teplovodní mokroběžná závitová oběhová pro teplovodní vytápění (elektronicky řízená) PN 10, do 110°C DN přípojky/dopravní výška H (m) - čerpací výkon Q (m3/h) DN 25 / do 6,0 m / 2,8 m3/h
(např. Alpha2 25-60 180)</t>
  </si>
  <si>
    <t>https://podminky.urs.cz/item/CS_URS_2025_01/732421412</t>
  </si>
  <si>
    <t>732421419</t>
  </si>
  <si>
    <t>Čerpadlo teplovodní mokroběžné závitové oběhové DN 25 výtlak do 8,0 m průtok 4,0 m3/h PN 10 pro vytápění</t>
  </si>
  <si>
    <t>607275707</t>
  </si>
  <si>
    <t>Čerpadla teplovodní mokroběžná závitová oběhová pro teplovodní vytápění (elektronicky řízená) PN 10, do 110°C DN přípojky/dopravní výška H (m) - čerpací výkon Q (m3/h) DN 25 / do 8,0 m / 4,0 m3/h
(např. Magna3 25-80)</t>
  </si>
  <si>
    <t>https://podminky.urs.cz/item/CS_URS_2025_01/732421419</t>
  </si>
  <si>
    <t>X731vp11</t>
  </si>
  <si>
    <t>Kontrola zařízení před uvedením do provozu</t>
  </si>
  <si>
    <t>-9529530</t>
  </si>
  <si>
    <t>X731vp12</t>
  </si>
  <si>
    <t>Uvedení tepelného čerpadla do provozu, revize</t>
  </si>
  <si>
    <t>534863838</t>
  </si>
  <si>
    <t xml:space="preserve">Uvedení tepelného čerpadla do provozu, revize
Zahrnuje práci techniků, cestovné, spuštění tepelného čerpadla a kontrolu funkcí dle kontrolního seznamu, protokoly a dokumentace pro provozovatele. </t>
  </si>
  <si>
    <t>73519191R1</t>
  </si>
  <si>
    <t>Montáž automatického doplňovacího a plnicího zařízení, změkčovací patrony pro topné a chladicí soustavy</t>
  </si>
  <si>
    <t>-619554994</t>
  </si>
  <si>
    <t>541xvp25</t>
  </si>
  <si>
    <t>Automatické doplňovací a plnicí zařízení pro topné a chladicí soustavy</t>
  </si>
  <si>
    <t>1113530208</t>
  </si>
  <si>
    <t>Automatická doplňovací a plnicí stanice pro topné systémy a chladicí soustavy s tlakovými expanzními nádobami s membránou (MAG).
Umožňuje kontrolované a dle DIN EN 1717 resp. DIN 1988 vyžadované bezpečné doplňování a plnění systému z přímo napojených sítí pitné vody a provádí dle DIN EN 12828 a VDI 4807 doporučenou funkční kontrolu systému pro stabilizaci tlaku (MAG).
např. Reflex Fillcontrol Smart
Součásti:
Uzavírací armatura
Systémový oddělovač s certifikátem DVGW (BA) podle DIN EN 12729
Filtr
Tlakový senzor
Kulový kohout s pohonem
Redukční ventil s kontrolním manometrem a mikroprocesorovým řízením
Všechny komponenty jsou integrovány se snadným přístupem.
Kontrolované doplňování závislé na tlaku je zajišťováno automatickým přerušováním a hlášením poruch v případě překročení doby chodu a/nebo počtu cyklů.
První plnění a opětovné plnění zařízení je možné díky nastavitelnému provoznímu režimu. Přes plně automatické mikroprocesorové řízení s volným nastavováním parametrů s LCD displejem probíhá funkční řízení a kontrola stanice označené CE pro veškerá relevantní provozní a poruchová hlášení a zobrazení tlaku, a také beznapěťový výstup pro souhrnná poruchová hlášení a rozhraní RS485 k připojení na GLT.
Včetně externího tlakového čidla FE - kombinace s Fillsoftem -  aby bylo možné změřit potřebný doplňovací tlak</t>
  </si>
  <si>
    <t>541xvp26</t>
  </si>
  <si>
    <t>Armatura pro úpravu vody k doplňování topné vody</t>
  </si>
  <si>
    <t>533879468</t>
  </si>
  <si>
    <t>Armatura pro úpravu vody k doplňování topné vody dle VDI 2035
kapacita patrony pro změkčení (zelená) 6000 lx°dH
včetně uzavírání, vzorkovacího kohoutu a segmentového šroubení</t>
  </si>
  <si>
    <t>998732101</t>
  </si>
  <si>
    <t>Přesun hmot tonážní pro strojovny v objektech v do 6 m</t>
  </si>
  <si>
    <t>-984948743</t>
  </si>
  <si>
    <t>Přesun hmot pro strojovny stanovený z hmotnosti přesunovaného materiálu vodorovná dopravní vzdálenost do 50 m základní v objektech výšky do 6 m</t>
  </si>
  <si>
    <t>https://podminky.urs.cz/item/CS_URS_2025_01/998732101</t>
  </si>
  <si>
    <t>733</t>
  </si>
  <si>
    <t>Ústřední vytápění - rozvodné potrubí</t>
  </si>
  <si>
    <t>733222302</t>
  </si>
  <si>
    <t>Potrubí měděné polotvrdé spojované lisováním D 15x1 mm</t>
  </si>
  <si>
    <t>602337483</t>
  </si>
  <si>
    <t>Potrubí z trubek měděných polotvrdých spojovaných lisováním PN 16, T= +110°C Ø 15/1</t>
  </si>
  <si>
    <t>https://podminky.urs.cz/item/CS_URS_2025_01/733222302</t>
  </si>
  <si>
    <t>35*2</t>
  </si>
  <si>
    <t>733222303</t>
  </si>
  <si>
    <t>Potrubí měděné polotvrdé spojované lisováním D 18x1 mm</t>
  </si>
  <si>
    <t>1170703340</t>
  </si>
  <si>
    <t>Potrubí z trubek měděných polotvrdých spojovaných lisováním PN 16, T= +110°C Ø 18/1</t>
  </si>
  <si>
    <t>https://podminky.urs.cz/item/CS_URS_2025_01/733222303</t>
  </si>
  <si>
    <t>24*2</t>
  </si>
  <si>
    <t>733222304</t>
  </si>
  <si>
    <t>Potrubí měděné polotvrdé spojované lisováním D 22x1 mm</t>
  </si>
  <si>
    <t>457079339</t>
  </si>
  <si>
    <t>Potrubí z trubek měděných polotvrdých spojovaných lisováním PN 16, T= +110°C Ø 22/1</t>
  </si>
  <si>
    <t>https://podminky.urs.cz/item/CS_URS_2025_01/733222304</t>
  </si>
  <si>
    <t>64+8</t>
  </si>
  <si>
    <t>733223304</t>
  </si>
  <si>
    <t>Potrubí měděné tvrdé spojované lisováním D 28x1,5 mm</t>
  </si>
  <si>
    <t>-376956322</t>
  </si>
  <si>
    <t>Potrubí z trubek měděných tvrdých spojovaných lisováním PN 16, T= +110°C Ø 28/1,5</t>
  </si>
  <si>
    <t>https://podminky.urs.cz/item/CS_URS_2025_01/733223304</t>
  </si>
  <si>
    <t>10+40</t>
  </si>
  <si>
    <t>733223305</t>
  </si>
  <si>
    <t>Potrubí měděné tvrdé spojované lisováním D 35x1,5 mm</t>
  </si>
  <si>
    <t>-1368900446</t>
  </si>
  <si>
    <t>Potrubí z trubek měděných tvrdých spojovaných lisováním PN 16, T= +110°C Ø 35/1,5</t>
  </si>
  <si>
    <t>https://podminky.urs.cz/item/CS_URS_2025_01/733223305</t>
  </si>
  <si>
    <t>9*2</t>
  </si>
  <si>
    <t>733223306</t>
  </si>
  <si>
    <t>Potrubí měděné tvrdé spojované lisováním D 42x1,5 mm</t>
  </si>
  <si>
    <t>631749906</t>
  </si>
  <si>
    <t>Potrubí z trubek měděných tvrdých spojovaných lisováním PN 16, T= +110°C Ø 42/1,5</t>
  </si>
  <si>
    <t>https://podminky.urs.cz/item/CS_URS_2025_01/733223306</t>
  </si>
  <si>
    <t>8*2</t>
  </si>
  <si>
    <t>733223307</t>
  </si>
  <si>
    <t>Potrubí měděné tvrdé spojované lisováním D 54x2 mm</t>
  </si>
  <si>
    <t>1367394654</t>
  </si>
  <si>
    <t>Potrubí z trubek měděných tvrdých spojovaných lisováním PN 16, T= +110°C Ø 54/2</t>
  </si>
  <si>
    <t>https://podminky.urs.cz/item/CS_URS_2025_01/733223307</t>
  </si>
  <si>
    <t>733291101</t>
  </si>
  <si>
    <t>Zkouška těsnosti potrubí měděné D do 35x1,5</t>
  </si>
  <si>
    <t>-248165568</t>
  </si>
  <si>
    <t>Zkoušky těsnosti potrubí z trubek měděných Ø do 35/1,5</t>
  </si>
  <si>
    <t>https://podminky.urs.cz/item/CS_URS_2025_01/733291101</t>
  </si>
  <si>
    <t>70+48+72+50+18</t>
  </si>
  <si>
    <t>733291102</t>
  </si>
  <si>
    <t>Zkouška těsnosti potrubí měděné D přes 35x1,5 do 64x2</t>
  </si>
  <si>
    <t>331481934</t>
  </si>
  <si>
    <t>Zkoušky těsnosti potrubí z trubek měděných Ø přes 35/1,5 do 64/2,0</t>
  </si>
  <si>
    <t>https://podminky.urs.cz/item/CS_URS_2025_01/733291102</t>
  </si>
  <si>
    <t>18+48</t>
  </si>
  <si>
    <t>X733291101</t>
  </si>
  <si>
    <t>Montáž upevňovacích a nosných prvků rozvodu potrubí</t>
  </si>
  <si>
    <t>774973238</t>
  </si>
  <si>
    <t>286xvp1</t>
  </si>
  <si>
    <t>Upevňovací a nosné prvky rozvodu potrubí do DN 50</t>
  </si>
  <si>
    <t>1388462282</t>
  </si>
  <si>
    <t>286Xvp21</t>
  </si>
  <si>
    <t>Hydroizolační manžeta (chránička) prostupová pro potrubí DN 300</t>
  </si>
  <si>
    <t>-1578060023</t>
  </si>
  <si>
    <t>998733101</t>
  </si>
  <si>
    <t>Přesun hmot tonážní pro rozvody potrubí v objektech v do 6 m</t>
  </si>
  <si>
    <t>1729295123</t>
  </si>
  <si>
    <t>Přesun hmot pro rozvody potrubí stanovený z hmotnosti přesunovaného materiálu vodorovná dopravní vzdálenost do 50 m základní v objektech výšky do 6 m</t>
  </si>
  <si>
    <t>https://podminky.urs.cz/item/CS_URS_2025_01/998733101</t>
  </si>
  <si>
    <t>734</t>
  </si>
  <si>
    <t>Ústřední vytápění - armatury</t>
  </si>
  <si>
    <t>734221682</t>
  </si>
  <si>
    <t>Termostatická hlavice kapalinová PN 10 do 110°C otopných těles VK</t>
  </si>
  <si>
    <t>2089927252</t>
  </si>
  <si>
    <t>Ventily regulační závitové hlavice termostatické pro ovládání ventilů PN 10 do 110°C kapalinové otopných těles VK</t>
  </si>
  <si>
    <t>https://podminky.urs.cz/item/CS_URS_2025_01/734221682</t>
  </si>
  <si>
    <t>734261402</t>
  </si>
  <si>
    <t>Armatura připojovací rohová G 1/2x18 PN 10 do 110°C radiátorů typu VK</t>
  </si>
  <si>
    <t>-1884348749</t>
  </si>
  <si>
    <t>Šroubení připojovací armatury radiátorů VK PN 10 do 110°C, regulační uzavíratelné rohové G 1/2 x 18</t>
  </si>
  <si>
    <t>https://podminky.urs.cz/item/CS_URS_2025_01/734261402</t>
  </si>
  <si>
    <t>734211120</t>
  </si>
  <si>
    <t>Ventil závitový odvzdušňovací G 1/2 PN 14 do 120°C automatický</t>
  </si>
  <si>
    <t>-1361344501</t>
  </si>
  <si>
    <t>Ventily odvzdušňovací závitové automatické PN 14 do 120°C G 1/2</t>
  </si>
  <si>
    <t>https://podminky.urs.cz/item/CS_URS_2025_01/734211120</t>
  </si>
  <si>
    <t>734211119</t>
  </si>
  <si>
    <t>Ventil závitový odvzdušňovací G 3/8 PN 14 do 120°C automatický</t>
  </si>
  <si>
    <t>-1185548065</t>
  </si>
  <si>
    <t>Ventily odvzdušňovací závitové automatické PN 14 do 120°C G 3/8</t>
  </si>
  <si>
    <t>https://podminky.urs.cz/item/CS_URS_2025_01/734211119</t>
  </si>
  <si>
    <t>734242413</t>
  </si>
  <si>
    <t>Ventil závitový zpětný přímý G 3/4 PN 16 do 110°C</t>
  </si>
  <si>
    <t>-1598926488</t>
  </si>
  <si>
    <t>Ventily zpětné závitové PN 16 do 110°C přímé G 3/4</t>
  </si>
  <si>
    <t>https://podminky.urs.cz/item/CS_URS_2025_01/734242413</t>
  </si>
  <si>
    <t>734242414</t>
  </si>
  <si>
    <t>Ventil závitový zpětný přímý G 1 PN 16 do 110°C</t>
  </si>
  <si>
    <t>173466438</t>
  </si>
  <si>
    <t>Ventily zpětné závitové PN 16 do 110°C přímé G 1</t>
  </si>
  <si>
    <t>https://podminky.urs.cz/item/CS_URS_2025_01/734242414</t>
  </si>
  <si>
    <t>734242416</t>
  </si>
  <si>
    <t>Ventil závitový zpětný přímý G 6/4 PN 16 do 110°C</t>
  </si>
  <si>
    <t>1664702954</t>
  </si>
  <si>
    <t>Ventily zpětné závitové PN 16 do 110°C přímé G 6/4</t>
  </si>
  <si>
    <t>https://podminky.urs.cz/item/CS_URS_2025_01/734242416</t>
  </si>
  <si>
    <t>734242417</t>
  </si>
  <si>
    <t>Ventil závitový zpětný přímý G 2 PN 16 do 110°C</t>
  </si>
  <si>
    <t>153190283</t>
  </si>
  <si>
    <t>Ventily zpětné závitové PN 16 do 110°C přímé G 2</t>
  </si>
  <si>
    <t>https://podminky.urs.cz/item/CS_URS_2025_01/734242417</t>
  </si>
  <si>
    <t>734251212</t>
  </si>
  <si>
    <t>Ventil závitový pojistný rohový G 3/4 provozní tlak od 2,5 do 6 barů</t>
  </si>
  <si>
    <t>-1064959507</t>
  </si>
  <si>
    <t>Ventily pojistné závitové a čepové rohové provozní tlak od 2,5 do 6 bar G 3/4</t>
  </si>
  <si>
    <t>https://podminky.urs.cz/item/CS_URS_2025_01/734251212</t>
  </si>
  <si>
    <t>734291123</t>
  </si>
  <si>
    <t>Kohout plnící a vypouštěcí G 1/2 PN 10 do 90°C závitový</t>
  </si>
  <si>
    <t>1738918780</t>
  </si>
  <si>
    <t>Ostatní armatury kohouty plnicí a vypouštěcí PN 10 do 90°C G 1/2</t>
  </si>
  <si>
    <t>https://podminky.urs.cz/item/CS_URS_2025_01/734291123</t>
  </si>
  <si>
    <t>734291124</t>
  </si>
  <si>
    <t>Kohout plnící a vypouštěcí G 3/4 PN 10 do 90°C závitový</t>
  </si>
  <si>
    <t>1301340365</t>
  </si>
  <si>
    <t>Ostatní armatury kohouty plnicí a vypouštěcí PN 10 do 90°C G 3/4</t>
  </si>
  <si>
    <t>https://podminky.urs.cz/item/CS_URS_2025_01/734291124</t>
  </si>
  <si>
    <t>734291264</t>
  </si>
  <si>
    <t>Filtr závitový pro topné a chladicí systémy přímý G 1 PN 30 do 110°C s vnitřními závity</t>
  </si>
  <si>
    <t>-1329140042</t>
  </si>
  <si>
    <t>Ostatní armatury filtry závitové pro topné a chladicí systémy PN 30 do 110°C přímé s vnitřními závity G 1</t>
  </si>
  <si>
    <t>https://podminky.urs.cz/item/CS_URS_2025_01/734291264</t>
  </si>
  <si>
    <t>734291266</t>
  </si>
  <si>
    <t>Filtr závitový pro topné a chladicí systémy přímý G 1 1/2 PN 30 do 110°C s vnitřními závity</t>
  </si>
  <si>
    <t>1038190800</t>
  </si>
  <si>
    <t>Ostatní armatury filtry závitové pro topné a chladicí systémy PN 30 do 110°C přímé s vnitřními závity G 1 1/2</t>
  </si>
  <si>
    <t>https://podminky.urs.cz/item/CS_URS_2025_01/734291266</t>
  </si>
  <si>
    <t>734291277</t>
  </si>
  <si>
    <t>Filtr závitový pro topné a chladicí systémy přímý G 2 PN 30 do 110°C s vnitřními závity a integrovaným magnetem</t>
  </si>
  <si>
    <t>-1550527722</t>
  </si>
  <si>
    <t>Ostatní armatury filtry závitové pro topné a chladicí systémy PN 30 do 110°C přímé s vnitřními závity a integrovaným magnetem G 2</t>
  </si>
  <si>
    <t>https://podminky.urs.cz/item/CS_URS_2025_01/734291277</t>
  </si>
  <si>
    <t>734292714</t>
  </si>
  <si>
    <t>Kohout kulový přímý G 3/4 PN 42 do 185°C vnitřní závit</t>
  </si>
  <si>
    <t>1135656893</t>
  </si>
  <si>
    <t>Ostatní armatury kulové kohouty PN 42 do 185°C přímé vnitřní závit G 3/4</t>
  </si>
  <si>
    <t>https://podminky.urs.cz/item/CS_URS_2025_01/734292714</t>
  </si>
  <si>
    <t>734292715</t>
  </si>
  <si>
    <t>Kohout kulový přímý G 1 PN 42 do 185°C vnitřní závit</t>
  </si>
  <si>
    <t>2108450021</t>
  </si>
  <si>
    <t>Ostatní armatury kulové kohouty PN 42 do 185°C přímé vnitřní závit G 1</t>
  </si>
  <si>
    <t>https://podminky.urs.cz/item/CS_URS_2025_01/734292715</t>
  </si>
  <si>
    <t>734292717</t>
  </si>
  <si>
    <t>Kohout kulový přímý G 1 1/2 PN 42 do 185°C vnitřní závit</t>
  </si>
  <si>
    <t>665072048</t>
  </si>
  <si>
    <t>Ostatní armatury kulové kohouty PN 42 do 185°C přímé vnitřní závit G 1 1/2</t>
  </si>
  <si>
    <t>https://podminky.urs.cz/item/CS_URS_2025_01/734292717</t>
  </si>
  <si>
    <t>734292718</t>
  </si>
  <si>
    <t>Kohout kulový přímý G 2 PN 42 do 185°C vnitřní závit</t>
  </si>
  <si>
    <t>1783050999</t>
  </si>
  <si>
    <t>Ostatní armatury kulové kohouty PN 42 do 185°C přímé vnitřní závit G 2</t>
  </si>
  <si>
    <t>https://podminky.urs.cz/item/CS_URS_2025_01/734292718</t>
  </si>
  <si>
    <t>73429502R3</t>
  </si>
  <si>
    <t>Směšovací ventil otopných a chladicích systémů závitový třícestný G 1" se servomotorem 24 V DC</t>
  </si>
  <si>
    <t>-2031985966</t>
  </si>
  <si>
    <t>Směšovací armatury otopných a chladících systémů ventily závitové PN 10 T= 120°C třícestné se servomotorem G 1, 24 V DC</t>
  </si>
  <si>
    <t>734411102</t>
  </si>
  <si>
    <t>Teploměr technický s pevným stonkem a jímkou zadní připojení průměr 63 mm délky 75 mm</t>
  </si>
  <si>
    <t>1659225943</t>
  </si>
  <si>
    <t>Teploměry technické s pevným stonkem a jímkou zadní připojení (axiální) průměr 63 mm délka stonku 75 mm</t>
  </si>
  <si>
    <t>https://podminky.urs.cz/item/CS_URS_2025_01/734411102</t>
  </si>
  <si>
    <t>734421111</t>
  </si>
  <si>
    <t>Tlakoměr s pevným stonkem a zpětnou klapkou tlak 0-16 bar průměr 50 mm zadní připojení</t>
  </si>
  <si>
    <t>-1352333005</t>
  </si>
  <si>
    <t>Tlakoměry s pevným stonkem a zpětnou klapkou zadní připojení (axiální) tlaku 0-16 bar průměru 50 mm</t>
  </si>
  <si>
    <t>https://podminky.urs.cz/item/CS_URS_2025_01/734421111</t>
  </si>
  <si>
    <t>734494212</t>
  </si>
  <si>
    <t>Návarek s trubkovým závitem G 3/8</t>
  </si>
  <si>
    <t>109720287</t>
  </si>
  <si>
    <t>Měřicí armatury návarky s trubkovým závitem G 3/8</t>
  </si>
  <si>
    <t>https://podminky.urs.cz/item/CS_URS_2025_01/734494212</t>
  </si>
  <si>
    <t>734494213</t>
  </si>
  <si>
    <t>Návarek s trubkovým závitem G 1/2</t>
  </si>
  <si>
    <t>285074006</t>
  </si>
  <si>
    <t>Měřicí armatury návarky s trubkovým závitem G 1/2</t>
  </si>
  <si>
    <t>https://podminky.urs.cz/item/CS_URS_2025_01/734494213</t>
  </si>
  <si>
    <t>734494214</t>
  </si>
  <si>
    <t>Návarek s trubkovým závitem G 3/4</t>
  </si>
  <si>
    <t>-198252371</t>
  </si>
  <si>
    <t>Měřicí armatury návarky s trubkovým závitem G 3/4</t>
  </si>
  <si>
    <t>https://podminky.urs.cz/item/CS_URS_2025_01/734494214</t>
  </si>
  <si>
    <t>998734101</t>
  </si>
  <si>
    <t>Přesun hmot tonážní pro armatury v objektech v do 6 m</t>
  </si>
  <si>
    <t>-1899088804</t>
  </si>
  <si>
    <t>Přesun hmot pro armatury stanovený z hmotnosti přesunovaného materiálu vodorovná dopravní vzdálenost do 50 m základní v objektech výšky do 6 m</t>
  </si>
  <si>
    <t>https://podminky.urs.cz/item/CS_URS_2025_01/998734101</t>
  </si>
  <si>
    <t>735</t>
  </si>
  <si>
    <t>Ústřední vytápění - otopná tělesa</t>
  </si>
  <si>
    <t>735152279</t>
  </si>
  <si>
    <t>Otopné těleso panel VK jednodeskové 1 přídavná přestupní plocha výška/délka 600/1200 mm výkon 1202 W</t>
  </si>
  <si>
    <t>1101500600</t>
  </si>
  <si>
    <t>Otopná tělesa panelová VK jednodesková PN 1,0 MPa, T do 110°C s jednou přídavnou přestupní plochou výšky tělesa 600 mm stavební délky / výkonu 1200 mm / 1202 W</t>
  </si>
  <si>
    <t>https://podminky.urs.cz/item/CS_URS_2025_01/735152279</t>
  </si>
  <si>
    <t>735152474</t>
  </si>
  <si>
    <t>Otopné těleso panelové VK dvoudeskové 1 přídavná přestupní plocha výška/délka 600/700 mm výkon 902 W</t>
  </si>
  <si>
    <t>-586225511</t>
  </si>
  <si>
    <t>Otopná tělesa panelová VK dvoudesková PN 1,0 MPa, T do 110°C s jednou přídavnou přestupní plochou výšky tělesa 600 mm stavební délky / výkonu 700 mm / 902 W</t>
  </si>
  <si>
    <t>https://podminky.urs.cz/item/CS_URS_2025_01/735152474</t>
  </si>
  <si>
    <t>735152482</t>
  </si>
  <si>
    <t>Otopné těleso panelové VK dvoudeskové 1 přídavná přestupní plocha výška/délka 600/1800 mm výkon 2318 W</t>
  </si>
  <si>
    <t>-357938173</t>
  </si>
  <si>
    <t>Otopná tělesa panelová VK dvoudesková PN 1,0 MPa, T do 110°C s jednou přídavnou přestupní plochou výšky tělesa 600 mm stavební délky / výkonu 1800 mm / 2318 W</t>
  </si>
  <si>
    <t>https://podminky.urs.cz/item/CS_URS_2025_01/735152482</t>
  </si>
  <si>
    <t>73516426R1</t>
  </si>
  <si>
    <t>Otopné těleso trubkové elektrické přímotopné výška/délka 1500/500 mm</t>
  </si>
  <si>
    <t>756151265</t>
  </si>
  <si>
    <t>Otopná tělesa trubková přímotopná elektrická na stěnu výšky tělesa 1500 mm, délky 500 mm</t>
  </si>
  <si>
    <t>735191910</t>
  </si>
  <si>
    <t>Napuštění vody do otopných těles</t>
  </si>
  <si>
    <t>952367661</t>
  </si>
  <si>
    <t>Ostatní opravy otopných těles napuštění vody do otopného systému včetně potrubí (bez kotle a ohříváků) otopných těles</t>
  </si>
  <si>
    <t>https://podminky.urs.cz/item/CS_URS_2025_01/735191910</t>
  </si>
  <si>
    <t>13+180+187</t>
  </si>
  <si>
    <t>998735101</t>
  </si>
  <si>
    <t>Přesun hmot tonážní pro otopná tělesa v objektech v do 6 m</t>
  </si>
  <si>
    <t>-1192113690</t>
  </si>
  <si>
    <t>Přesun hmot pro otopná tělesa stanovený z hmotnosti přesunovaného materiálu vodorovná dopravní vzdálenost do 50 m základní v objektech výšky do 6 m</t>
  </si>
  <si>
    <t>https://podminky.urs.cz/item/CS_URS_2025_01/998735101</t>
  </si>
  <si>
    <t>736</t>
  </si>
  <si>
    <t>Ústřední vytápění - plošné vytápění a chlazení</t>
  </si>
  <si>
    <t>736110223</t>
  </si>
  <si>
    <t>Podlahové vytápění - rozvodné potrubí polyethylen s kyslíkovou bariérou PE-Xb 18x2,0 mm pro systémovou desku rozteč 200 mm</t>
  </si>
  <si>
    <t>-186179163</t>
  </si>
  <si>
    <t>Trubkové teplovodní podlahové vytápění rozvod v systémové desce potrubí polyethylen PE-Xa nebo PE-Xb (s kyslíkovou bariérou) rozvodné potrubí 18x2 mm, rozteč 200 mm</t>
  </si>
  <si>
    <t>https://podminky.urs.cz/item/CS_URS_2025_01/736110223</t>
  </si>
  <si>
    <t>(687+464+545+585)*1,05</t>
  </si>
  <si>
    <t>736110261</t>
  </si>
  <si>
    <t>Podlahové vytápění - systémová deska s kombinovanou tepelnou a kročejovou izolací celkové výšky 31 mm</t>
  </si>
  <si>
    <t>79139595</t>
  </si>
  <si>
    <t>Trubkové teplovodní podlahové vytápění systémová deska s tepelnou izolací, výšky 30 až 31 mm</t>
  </si>
  <si>
    <t>https://podminky.urs.cz/item/CS_URS_2025_01/736110261</t>
  </si>
  <si>
    <t>(180+187)*1,05</t>
  </si>
  <si>
    <t>736110652</t>
  </si>
  <si>
    <t>Podlahové vytápění - obvodový dilatační pás samolepící s folií</t>
  </si>
  <si>
    <t>871723844</t>
  </si>
  <si>
    <t>Trubkové teplovodní podlahové vytápění doplňkové prvky okrajový izolační pruh</t>
  </si>
  <si>
    <t>https://podminky.urs.cz/item/CS_URS_2025_01/736110652</t>
  </si>
  <si>
    <t>(225+246)*1,05</t>
  </si>
  <si>
    <t>736110653</t>
  </si>
  <si>
    <t>Podlahové vytápění - ochranná trubka potrubí podlahového topení</t>
  </si>
  <si>
    <t>-1222984339</t>
  </si>
  <si>
    <t>Trubkové teplovodní podlahové vytápění doplňkové prvky ochranná trubka</t>
  </si>
  <si>
    <t>https://podminky.urs.cz/item/CS_URS_2025_01/736110653</t>
  </si>
  <si>
    <t>736110654</t>
  </si>
  <si>
    <t>Podlahové vytápění - středový (spárový) dilatační profil</t>
  </si>
  <si>
    <t>1112521872</t>
  </si>
  <si>
    <t>Trubkové teplovodní podlahové vytápění doplňkové prvky spárový (dilatační) profil</t>
  </si>
  <si>
    <t>https://podminky.urs.cz/item/CS_URS_2025_01/736110654</t>
  </si>
  <si>
    <t>736111024</t>
  </si>
  <si>
    <t>Podlahové vytápění - rozdělovač mosazný s automatickou regulací průtoku pětiokruhový</t>
  </si>
  <si>
    <t>1569557146</t>
  </si>
  <si>
    <t>Trubkové teplovodní podlahové vytápění rozdělovače mosazné s automatickou regulací průtoku pětiokruhové</t>
  </si>
  <si>
    <t>https://podminky.urs.cz/item/CS_URS_2025_01/736111024</t>
  </si>
  <si>
    <t>736111026</t>
  </si>
  <si>
    <t>Podlahové vytápění - rozdělovač mosazný s automatickou regulací průtoku sedmiokruhový</t>
  </si>
  <si>
    <t>608681489</t>
  </si>
  <si>
    <t>Trubkové teplovodní podlahové vytápění rozdělovače mosazné s automatickou regulací průtoku sedmiokruhové</t>
  </si>
  <si>
    <t>https://podminky.urs.cz/item/CS_URS_2025_01/736111026</t>
  </si>
  <si>
    <t>736111035</t>
  </si>
  <si>
    <t>Podlahové vytápění - svěrné šroubení se závitem EK 3/4" pro připojení potrubí 18x2,0 mm na rozdělovač</t>
  </si>
  <si>
    <t>1782790380</t>
  </si>
  <si>
    <t>Trubkové teplovodní podlahové vytápění připojovací šroubení rozdělovače, potrubí 18x2,0 mm</t>
  </si>
  <si>
    <t>https://podminky.urs.cz/item/CS_URS_2025_01/736111035</t>
  </si>
  <si>
    <t>(5+7+7+7)*2</t>
  </si>
  <si>
    <t>736111103</t>
  </si>
  <si>
    <t>Podlahové vytápění - skříň podomítková pro rozdělovač s 6-9 okruhy</t>
  </si>
  <si>
    <t>580780005</t>
  </si>
  <si>
    <t>Trubkové teplovodní podlahové vytápění skříně rozdělovače pod omítku, pro rozdělovač s počtem okruhů 6-9</t>
  </si>
  <si>
    <t>https://podminky.urs.cz/item/CS_URS_2025_01/736111103</t>
  </si>
  <si>
    <t>55114238</t>
  </si>
  <si>
    <t>kohout kulový se šroubením bronz vnitřní-vnější vrtulka 3/4"x3/4"</t>
  </si>
  <si>
    <t>932040324</t>
  </si>
  <si>
    <t>55114242</t>
  </si>
  <si>
    <t>kohout kulový se šroubením bronz vnitřní-vnější vrtulka 1"x1"</t>
  </si>
  <si>
    <t>130638582</t>
  </si>
  <si>
    <t>736111133</t>
  </si>
  <si>
    <t>Podlahové vytápění - elektrotermická hlavice (termopohon)</t>
  </si>
  <si>
    <t>1159006061</t>
  </si>
  <si>
    <t>Trubkové teplovodní podlahové vytápění regulační zařízení elektrotermická hlavice</t>
  </si>
  <si>
    <t>https://podminky.urs.cz/item/CS_URS_2025_01/736111133</t>
  </si>
  <si>
    <t>3+3+4+5</t>
  </si>
  <si>
    <t>736111134</t>
  </si>
  <si>
    <t>Podlahové topení - elektronický rozvaděč pro připojení max 6 prostorových termostatů</t>
  </si>
  <si>
    <t>1159183619</t>
  </si>
  <si>
    <t>Trubkové teplovodní podlahové vytápění regulační zařízení elektronický rozvaděč</t>
  </si>
  <si>
    <t>https://podminky.urs.cz/item/CS_URS_2025_01/736111134</t>
  </si>
  <si>
    <t>24552540</t>
  </si>
  <si>
    <t>plastifikátor do betonu pro podlahové topení</t>
  </si>
  <si>
    <t>-1332186295</t>
  </si>
  <si>
    <t>998736101</t>
  </si>
  <si>
    <t>Přesun hmot tonážní pro plošné vytápění v objektech v do 6 m</t>
  </si>
  <si>
    <t>1867779073</t>
  </si>
  <si>
    <t>Přesun hmot pro plošné vytápění stanovený z hmotnosti přesunovaného materiálu vodorovná dopravní vzdálenost do 50 m základní v objektech výšky do 6 m</t>
  </si>
  <si>
    <t>https://podminky.urs.cz/item/CS_URS_2025_01/998736101</t>
  </si>
  <si>
    <t>741</t>
  </si>
  <si>
    <t>Elektroinstalace - silnoproud</t>
  </si>
  <si>
    <t>741110511</t>
  </si>
  <si>
    <t>Montáž lišta a kanálek vkládací šířky do 60 mm s víčkem</t>
  </si>
  <si>
    <t>-1444846028</t>
  </si>
  <si>
    <t>Montáž lišt a kanálků elektroinstalačních se spojkami, ohyby a rohy a s nasunutím do krabic vkládacích s víčkem, šířky do 60 mm</t>
  </si>
  <si>
    <t>https://podminky.urs.cz/item/CS_URS_2025_01/741110511</t>
  </si>
  <si>
    <t>34571002</t>
  </si>
  <si>
    <t>lišta elektroinstalační hranatá PVC 60x40mm</t>
  </si>
  <si>
    <t>-1857911460</t>
  </si>
  <si>
    <t>741122122</t>
  </si>
  <si>
    <t>Montáž kabel Cu plný kulatý žíla 3x1,5 až 6 mm2 zatažený v trubkách (např. CYKY)</t>
  </si>
  <si>
    <t>136732390</t>
  </si>
  <si>
    <t>Montáž kabelů měděných bez ukončení uložených v trubkách zatažených plných kulatých nebo bezhalogenových (např. CYKY) počtu a průřezu žil 3x1,5 až 6 mm2</t>
  </si>
  <si>
    <t>https://podminky.urs.cz/item/CS_URS_2025_01/741122122</t>
  </si>
  <si>
    <t>34111030</t>
  </si>
  <si>
    <t>kabel instalační jádro Cu plné izolace PVC plášť PVC 450/750V (CYKY) 3x1,5mm2</t>
  </si>
  <si>
    <t>184948353</t>
  </si>
  <si>
    <t>741122131</t>
  </si>
  <si>
    <t>Montáž kabel Cu plný kulatý žíla 4x1,5 až 4 mm2 zatažený v trubkách (např. CYKY)</t>
  </si>
  <si>
    <t>-1050744711</t>
  </si>
  <si>
    <t>Montáž kabelů měděných bez ukončení uložených v trubkách zatažených plných kulatých nebo bezhalogenových (např. CYKY) počtu a průřezu žil 4x1,5 až 4 mm2</t>
  </si>
  <si>
    <t>https://podminky.urs.cz/item/CS_URS_2025_01/741122131</t>
  </si>
  <si>
    <t>34111060</t>
  </si>
  <si>
    <t>kabel instalační jádro Cu plné izolace PVC plášť PVC 450/750V (CYKY) 4x1,5mm2</t>
  </si>
  <si>
    <t>-1213466667</t>
  </si>
  <si>
    <t>12+20+20</t>
  </si>
  <si>
    <t>741124703</t>
  </si>
  <si>
    <t>Montáž kabel Cu stíněný ovládací žíly 2 až 19x1 mm2 uložený volně (např. JYTY)</t>
  </si>
  <si>
    <t>-241273762</t>
  </si>
  <si>
    <t>Montáž kabelů měděných ovládacích bez ukončení uložených volně stíněných ovládacích s plným jádrem (např. JYTY) počtu a průměru žil 2 až 19x1 mm2</t>
  </si>
  <si>
    <t>https://podminky.urs.cz/item/CS_URS_2025_01/741124703</t>
  </si>
  <si>
    <t>34143154</t>
  </si>
  <si>
    <t>kabel ovládací flexibilní stíněný Cu opletením jádro Cu lanované izolace PVC plášť PVC 300/500V (CMFM) 2x1,00mm2</t>
  </si>
  <si>
    <t>-1896934812</t>
  </si>
  <si>
    <t>20+10+10+10+10+20</t>
  </si>
  <si>
    <t>741130111</t>
  </si>
  <si>
    <t>Ukončení šňůra 2x0,35 až 4 mm2 se zapojením</t>
  </si>
  <si>
    <t>-1360769001</t>
  </si>
  <si>
    <t>Ukončení šňůr se zapojením počtu a průřezu žil 2x0,35 až 4 mm2</t>
  </si>
  <si>
    <t>https://podminky.urs.cz/item/CS_URS_2025_01/741130111</t>
  </si>
  <si>
    <t>741132103</t>
  </si>
  <si>
    <t>Ukončení kabelů 3x1,5 až 4 mm2 smršťovací koncovkou nebo páskem bez letování</t>
  </si>
  <si>
    <t>1729086228</t>
  </si>
  <si>
    <t>Ukončení kabelů smršťovací koncovkou nebo páskou se zapojením bez letování, počtu a průřezu žil 3x1,5 až 4 mm2</t>
  </si>
  <si>
    <t>https://podminky.urs.cz/item/CS_URS_2025_01/741132103</t>
  </si>
  <si>
    <t>741132128</t>
  </si>
  <si>
    <t>Ukončení kabelů 4x1,5 až 4 mm2 smršťovací koncovkou nebo páskem bez letování</t>
  </si>
  <si>
    <t>666561844</t>
  </si>
  <si>
    <t>Ukončení kabelů smršťovací koncovkou nebo páskou se zapojením bez letování, počtu a průřezu žil 4x1,5 až 4 mm2</t>
  </si>
  <si>
    <t>https://podminky.urs.cz/item/CS_URS_2025_01/741132128</t>
  </si>
  <si>
    <t>998741101</t>
  </si>
  <si>
    <t>Přesun hmot tonážní pro silnoproud v objektech v do 6 m</t>
  </si>
  <si>
    <t>-61427019</t>
  </si>
  <si>
    <t>Přesun hmot pro silnoproud stanovený z hmotnosti přesunovaného materiálu vodorovná dopravní vzdálenost do 50 m základní v objektech výšky do 6 m</t>
  </si>
  <si>
    <t>https://podminky.urs.cz/item/CS_URS_2025_01/998741101</t>
  </si>
  <si>
    <t>783614551</t>
  </si>
  <si>
    <t>Základní jednonásobný syntetický nátěr potrubí DN do 50 mm</t>
  </si>
  <si>
    <t>-899477784</t>
  </si>
  <si>
    <t>Základní nátěr armatur a kovových potrubí jednonásobný potrubí do DN 50 mm syntetický</t>
  </si>
  <si>
    <t>https://podminky.urs.cz/item/CS_URS_2025_01/783614551</t>
  </si>
  <si>
    <t>258+66</t>
  </si>
  <si>
    <t>Práce a dodávky M</t>
  </si>
  <si>
    <t>23-M</t>
  </si>
  <si>
    <t>Montáže potrubí</t>
  </si>
  <si>
    <t>230071104</t>
  </si>
  <si>
    <t>Revize ventil pojistný do PN 40 DN 25</t>
  </si>
  <si>
    <t>-1463183808</t>
  </si>
  <si>
    <t>Revize ventilů pojistných do PN 40 DN 25</t>
  </si>
  <si>
    <t>https://podminky.urs.cz/item/CS_URS_2025_01/230071104</t>
  </si>
  <si>
    <t>230120041</t>
  </si>
  <si>
    <t>Čištění potrubí profukováním nebo proplachováním DN 32</t>
  </si>
  <si>
    <t>-2051411307</t>
  </si>
  <si>
    <t>https://podminky.urs.cz/item/CS_URS_2025_01/230120041</t>
  </si>
  <si>
    <t>230120042</t>
  </si>
  <si>
    <t>Čištění potrubí profukováním nebo proplachováním DN 40</t>
  </si>
  <si>
    <t>297727201</t>
  </si>
  <si>
    <t>https://podminky.urs.cz/item/CS_URS_2025_01/230120042</t>
  </si>
  <si>
    <t>230120043</t>
  </si>
  <si>
    <t>Čištění potrubí profukováním nebo proplachováním DN 50</t>
  </si>
  <si>
    <t>642148985</t>
  </si>
  <si>
    <t>https://podminky.urs.cz/item/CS_URS_2025_01/230120043</t>
  </si>
  <si>
    <t>58-M</t>
  </si>
  <si>
    <t>Revize vyhrazených technických zařízení</t>
  </si>
  <si>
    <t>580204001</t>
  </si>
  <si>
    <t>Tlaková zkouška tlakových nádob stabilních do 0,2 m3</t>
  </si>
  <si>
    <t>-159449926</t>
  </si>
  <si>
    <t>Tlaková zkouška tlakových nádob stabilních obsahu do 0,2 m3</t>
  </si>
  <si>
    <t>https://podminky.urs.cz/item/CS_URS_2025_01/580204001</t>
  </si>
  <si>
    <t>OST</t>
  </si>
  <si>
    <t>Ostatní</t>
  </si>
  <si>
    <t>xOSTvp1</t>
  </si>
  <si>
    <t>Topná zkouška</t>
  </si>
  <si>
    <t>hod</t>
  </si>
  <si>
    <t>641230919</t>
  </si>
  <si>
    <t>xOSTvp2</t>
  </si>
  <si>
    <t>Výstupní revize všech instalovaných zařízení pro vytápění</t>
  </si>
  <si>
    <t>173628889</t>
  </si>
  <si>
    <t>XOSTvp3</t>
  </si>
  <si>
    <t>Koordinace řemesel</t>
  </si>
  <si>
    <t>-785829257</t>
  </si>
  <si>
    <t>XOSTvp4</t>
  </si>
  <si>
    <t>Zednické přípomoce, zřízení drážek a prostupů včetně zapravení</t>
  </si>
  <si>
    <t>-1224140985</t>
  </si>
  <si>
    <t>XOSTvp5</t>
  </si>
  <si>
    <t>Zaškolení obsluhy</t>
  </si>
  <si>
    <t>-1022521168</t>
  </si>
  <si>
    <t>XOSTvp6</t>
  </si>
  <si>
    <t>Zkušební provoz</t>
  </si>
  <si>
    <t>1195615500</t>
  </si>
  <si>
    <t>Zkušební provoz
- spuštění a vyladění systému vytápění, MaR apod.</t>
  </si>
  <si>
    <t>XOSTvp7</t>
  </si>
  <si>
    <t>Náklady spojené s dopravou tepelného čerpadla na místo</t>
  </si>
  <si>
    <t>3411906</t>
  </si>
  <si>
    <t>XOSTvp8</t>
  </si>
  <si>
    <t>Kompletní zaregulování systému vytápění</t>
  </si>
  <si>
    <t>512</t>
  </si>
  <si>
    <t>1155920892</t>
  </si>
  <si>
    <t>Zaregulování otopných těles pomocí přednastavení termostatického ventilu na základě výpočtu stupně přednastavení.
Kontrolní výpočet stupně přednastavení termostatického ventilu na základě skutečného provedení tras potrubí.</t>
  </si>
  <si>
    <t>14-B - Zařízení vzduchotechniky</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</si>
  <si>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1.4B.01 TECHNICKÁ ZPRÁVA – VZT PŘÍLOHA VZT 1 TABULKA VĚTRANÝCH MÍSTNOSTÍ PŘÍLOHA VZT 2 TABULKA NAVRŽENÝCH ZAŘÍZENÍ 1.4B.02 PŮDORYS 1.NP – VZT 1.4B.03 PŮDORYS 2.NP – VZT 1.4B.04 PŮDORYS STŘECHY – VZT 1.4B.05 ŘEZY – VZT</t>
  </si>
  <si>
    <t>PSV - PSV</t>
  </si>
  <si>
    <t xml:space="preserve">    751 - Vzduchotechnika</t>
  </si>
  <si>
    <t xml:space="preserve">    751-1 - VZT-1 zařízení vzduchotechniky</t>
  </si>
  <si>
    <t xml:space="preserve">    751-2 - VZT - Zařízení 2</t>
  </si>
  <si>
    <t xml:space="preserve">    751-3 - VZT - Zařízení 3</t>
  </si>
  <si>
    <t xml:space="preserve">    751-4 - VZT - Zařízení 4</t>
  </si>
  <si>
    <t xml:space="preserve">    751-5 - VZT - Zařízení 5</t>
  </si>
  <si>
    <t xml:space="preserve">    751-6 - VZT - Zařízení 6</t>
  </si>
  <si>
    <t xml:space="preserve">    751-CH1 - CHL - Zařízení 1 kondenzační jednotka</t>
  </si>
  <si>
    <t xml:space="preserve">    751-CH2 - CHL - Zařízení 2 split</t>
  </si>
  <si>
    <t xml:space="preserve">    OST - Ostatní</t>
  </si>
  <si>
    <t>751</t>
  </si>
  <si>
    <t>Vzduchotechnika</t>
  </si>
  <si>
    <t>751-1</t>
  </si>
  <si>
    <t>VZT-1 zařízení vzduchotechniky</t>
  </si>
  <si>
    <t>751611122</t>
  </si>
  <si>
    <t>Montáž centrální vzduchotechnické jednotky s rekuperací tepla podstropní s výměnou vzduchu přes 1000 do 4500 m3/h</t>
  </si>
  <si>
    <t>1563552126</t>
  </si>
  <si>
    <t>Montáž vzduchotechnické jednotky s rekuperací tepla centrální podstropní s výměnou vzduchu přes 1000 do 4500 m3/h</t>
  </si>
  <si>
    <t>https://podminky.urs.cz/item/CS_URS_2025_01/751611122</t>
  </si>
  <si>
    <t>x1.01</t>
  </si>
  <si>
    <t>Vzduchotechnická jednotka s rekuperací tepla a elektro ohřevem Vp=1850m3/h (300Pa); Vo=1850m3/h (310Pa)</t>
  </si>
  <si>
    <t>-1677095433</t>
  </si>
  <si>
    <t xml:space="preserve">Vzduchotechnická jednotka s rekuperací tepla a elektro ohřevem
provedení nástřešní ležaté, vývody dle PD
Vp=1850m3/h (300Pa); Vo=1850m3/h (310Pa)
el. ohřívač 2,1kW (max 3,4kW)
přímý chladič 6,8kW (max 10kW)
el. připojení pro jednotku: 400V, 8,4kW, 8A, 3x16A (C)
el. připojení pro ohřívač: 400V, 3x9AkW, 3x10A (B)
hmotnost: 450kg
Akustický výkon na plášti jednotky 60 [dB(A)] 
připojení ethernet
Kanálové čidlo CO2
požad.tlak.ztráta výměníku VZT na straně chladiva max.70 kPa, max.povolený pracovní tlak chladiva 42 bar
protiproudý rekuperační výměník, filtr přívod kazetový třída F7, filtr odtah kazetový třída M5, elektrický ohřev,  připojovací hrdla, pružné manžety, LM 24A (by-passová klapka), vývod kondenzátu pr. 32/40 (nerez), podstavné nohy, systémová regulace pro jednotku vč. ethernet připojení, dotykový barevný ovládací panel
Jednotka splňuje ErP (Ecodesign) - nařízení EU 1253/2014, aktuální platné.
Systémová regulace 
Jedná se o jednotný systém VZT jednotky a regulace+prostorový ovladač.
Včetně kabeláže. Elektro zajistí pouze silové připojení VZT jednotky.
</t>
  </si>
  <si>
    <t>1.01.02.1</t>
  </si>
  <si>
    <t>sifon podtl.s uzávěrem</t>
  </si>
  <si>
    <t>1461630257</t>
  </si>
  <si>
    <t>751613141</t>
  </si>
  <si>
    <t>Montáž hadice pro odvod kondenzátu</t>
  </si>
  <si>
    <t>126286983</t>
  </si>
  <si>
    <t>Montáž ostatních zařízení pro odvod kondenzátu hadice</t>
  </si>
  <si>
    <t>https://podminky.urs.cz/item/CS_URS_2024_02/751613141</t>
  </si>
  <si>
    <t>48481004</t>
  </si>
  <si>
    <t>hadice pro odvod kondenzátu</t>
  </si>
  <si>
    <t>503221349</t>
  </si>
  <si>
    <t>751344122</t>
  </si>
  <si>
    <t>Montáž tlumiče hluku pro čtyřhranné potrubí přes 0,150 do 0,300 m2</t>
  </si>
  <si>
    <t>1723587725</t>
  </si>
  <si>
    <t>Montáž tlumičů hluku pro čtyřhranné potrubí, průřezu přes 0,150 do 0,300 m2</t>
  </si>
  <si>
    <t>https://podminky.urs.cz/item/CS_URS_2025_01/751344122</t>
  </si>
  <si>
    <t>x1.02</t>
  </si>
  <si>
    <t>2.02 Tlumič hluku čtyřhranný buňkový 400x500x1500</t>
  </si>
  <si>
    <t>1084663447</t>
  </si>
  <si>
    <t>x1.02
Tlumič hluku čtyřhranný buňkový 400x500x1500
šířka buňky 200mm, počet buněk 2
tlaková ztráta max.30Pa</t>
  </si>
  <si>
    <t>751514717</t>
  </si>
  <si>
    <t>Montáž protidešťové stříšky nebo výfukové hlavice do plechového potrubí čtyřhranné s přírubou přes 0,350 do 0,420 m2</t>
  </si>
  <si>
    <t>1787694432</t>
  </si>
  <si>
    <t>Montáž protidešťové stříšky nebo výfukové hlavice do plechového potrubí čtyřhranné s přírubou, průřezu přes 0,350 do 0,420 m2</t>
  </si>
  <si>
    <t>https://podminky.urs.cz/item/CS_URS_2025_01/751514717</t>
  </si>
  <si>
    <t>x1.03</t>
  </si>
  <si>
    <t>Výfukový kus 400x500mm se sítí proti vniknutí ptactva</t>
  </si>
  <si>
    <t>-1486991142</t>
  </si>
  <si>
    <t>751514678</t>
  </si>
  <si>
    <t>Montáž škrtící klapky nebo zpětné klapky do plechového potrubí kruhové bez příruby D do 100 mm</t>
  </si>
  <si>
    <t>-1081989211</t>
  </si>
  <si>
    <t>Montáž škrtící klapky nebo zpětné klapky do plechového potrubí kruhové bez příruby, průměru do 100 mm</t>
  </si>
  <si>
    <t>https://podminky.urs.cz/item/CS_URS_2025_01/751514678</t>
  </si>
  <si>
    <t>42981300</t>
  </si>
  <si>
    <t>klapka kruhová regulační Pz D 100mm</t>
  </si>
  <si>
    <t>-1304332685</t>
  </si>
  <si>
    <t>x1.04
klapka kruhová regulační Pz D 100mm</t>
  </si>
  <si>
    <t>751514679</t>
  </si>
  <si>
    <t>Montáž škrtící klapky nebo zpětné klapky do plechového potrubí kruhové bez příruby D přes 100 do 200 mm</t>
  </si>
  <si>
    <t>1911896239</t>
  </si>
  <si>
    <t>Montáž škrtící klapky nebo zpětné klapky do plechového potrubí  kruhové bez příruby, průměru přes 100 do 200 mm</t>
  </si>
  <si>
    <t>https://podminky.urs.cz/item/CS_URS_2025_01/751514679</t>
  </si>
  <si>
    <t>42981002</t>
  </si>
  <si>
    <t>klapka kruhová regulační Pz D 125mm</t>
  </si>
  <si>
    <t>-874676000</t>
  </si>
  <si>
    <t>x1.05
klapka kruhová regulační Pz D 125mm</t>
  </si>
  <si>
    <t>x2981003</t>
  </si>
  <si>
    <t>klapka kruhová regulační Pz D 140mm</t>
  </si>
  <si>
    <t>-687093860</t>
  </si>
  <si>
    <t>x1.06
klapka kruhová regulační Pz D 140mm</t>
  </si>
  <si>
    <t>42981004</t>
  </si>
  <si>
    <t>klapka kruhová regulační Pz D 160mm</t>
  </si>
  <si>
    <t>1424455155</t>
  </si>
  <si>
    <t>x1.07
klapka kruhová regulační Pz D 160mm</t>
  </si>
  <si>
    <t>42981312</t>
  </si>
  <si>
    <t>klapka kruhová regulační Pz D 200mm</t>
  </si>
  <si>
    <t>1709318441</t>
  </si>
  <si>
    <t>x1.08
klapka kruhová regulační Pz D 200mm</t>
  </si>
  <si>
    <t>751322011</t>
  </si>
  <si>
    <t>Montáž talířového ventilu D do 100 mm</t>
  </si>
  <si>
    <t>-882004655</t>
  </si>
  <si>
    <t>Montáž talířových ventilů, anemostatů, dýz talířového ventilu, průměru do 100 mm</t>
  </si>
  <si>
    <t>https://podminky.urs.cz/item/CS_URS_2025_01/751322011</t>
  </si>
  <si>
    <t>42972212</t>
  </si>
  <si>
    <t>ventil talířový pro odvod vzduchu kovový D 100mm</t>
  </si>
  <si>
    <t>-744215589</t>
  </si>
  <si>
    <t>x6.05
ventil talířový pro odvod vzduchu kovový D 100mm</t>
  </si>
  <si>
    <t>42972206</t>
  </si>
  <si>
    <t>ventil talířový pro přívod vzduchu kovový D 100mm</t>
  </si>
  <si>
    <t>1302030287</t>
  </si>
  <si>
    <t>x6.06
ventil talířový pro přívod vzduchu kovový D 100mm</t>
  </si>
  <si>
    <t>751322012</t>
  </si>
  <si>
    <t>Montáž talířového ventilu D přes 100 do 200 mm</t>
  </si>
  <si>
    <t>2114637705</t>
  </si>
  <si>
    <t>Montáž talířových ventilů, anemostatů, dýz talířového ventilu, průměru přes 100 do 200 mm</t>
  </si>
  <si>
    <t>https://podminky.urs.cz/item/CS_URS_2025_01/751322012</t>
  </si>
  <si>
    <t>42972213</t>
  </si>
  <si>
    <t>talířový ventil pro odvod vzduchu kovový D 125mm</t>
  </si>
  <si>
    <t>188344915</t>
  </si>
  <si>
    <t>x1.11
talířový ventil pro odvod vzduchu kovový D 125mm</t>
  </si>
  <si>
    <t>751322134</t>
  </si>
  <si>
    <t>Montáž anemostatu čtvercového vířivého se skříní přes 0,350 do 0,500 m2</t>
  </si>
  <si>
    <t>-1580170753</t>
  </si>
  <si>
    <t>Montáž talířových ventilů, anemostatů, dýz anemostatu čtvercového vířivého se skříní, průřezu přes 0,350 do 0,500 m2</t>
  </si>
  <si>
    <t>https://podminky.urs.cz/item/CS_URS_2025_01/751322134</t>
  </si>
  <si>
    <t>42972218</t>
  </si>
  <si>
    <t>anemostat vířivý pro přívod/odvod vzduchu čtvercový ocelový bílý 600x600mm 16 lamel</t>
  </si>
  <si>
    <t>1341329003</t>
  </si>
  <si>
    <t>x1.12
anemostat vířivý pro přívod/odvod vzduchu čtvercový ocelový bílý 600x600mm 16 lamel
s pripojovací skříní</t>
  </si>
  <si>
    <t>x2972218</t>
  </si>
  <si>
    <t>-1572594823</t>
  </si>
  <si>
    <t xml:space="preserve">x1.13
anemostat vířivý pro přívod/odvod vzduchu čtvercový ocelový bílý 600x600mm 16 lamel
bez připojovací skříně - přefuk
</t>
  </si>
  <si>
    <t>751398023</t>
  </si>
  <si>
    <t>Montáž větrací mřížky stěnové přes 0,100 do 0,150 m2</t>
  </si>
  <si>
    <t>637157013</t>
  </si>
  <si>
    <t>Montáž ostatních zařízení větrací mřížky stěnové, průřezu přes 0,100 do 0,150 m2</t>
  </si>
  <si>
    <t>https://podminky.urs.cz/item/CS_URS_2025_01/751398023</t>
  </si>
  <si>
    <t>42972306</t>
  </si>
  <si>
    <t>mřížka stěnová otevřená jednořadá kovová úhel lamel 0° 400x200mm</t>
  </si>
  <si>
    <t>1903241613</t>
  </si>
  <si>
    <t>x1.14
mřížka stěnová otevřená jednořadá kovová úhel lamel 0° 400x200mm</t>
  </si>
  <si>
    <t>751537146.1</t>
  </si>
  <si>
    <t>Montáž potrubí kruhového ohebného tepelně a zvukově izolovaného Al hadice D přes 100 do 150 mm</t>
  </si>
  <si>
    <t>-1873253308</t>
  </si>
  <si>
    <t>Montáž potrubí ohebného kruhového izolovaného minerální vatou Al hadice (izolace tepelná i hluková), průměru přes 100 do 150 mm</t>
  </si>
  <si>
    <t>https://podminky.urs.cz/item/CS_URS_2025_01/751537146.1</t>
  </si>
  <si>
    <t>42981729</t>
  </si>
  <si>
    <t>hadice ohebná z Al s tepelnou a hlukovou izolací 25mm, délka 10m D 102mm</t>
  </si>
  <si>
    <t>-1209866704</t>
  </si>
  <si>
    <t>42981730</t>
  </si>
  <si>
    <t>hadice ohebná z Al s tepelnou a hlukovou izolací 25mm, délka 10m D 127mm</t>
  </si>
  <si>
    <t>1860846188</t>
  </si>
  <si>
    <t>42981731</t>
  </si>
  <si>
    <t>hadice ohebná z Al s tepelnou a hlukovou izolací 25mm, délka 10m D 152mm</t>
  </si>
  <si>
    <t>104681983</t>
  </si>
  <si>
    <t>751691111</t>
  </si>
  <si>
    <t>Zaregulování systému vzduchotechnického zařízení - 1 koncový (distribuční) prvek</t>
  </si>
  <si>
    <t>-726849751</t>
  </si>
  <si>
    <t>Zaregulování systému vzduchotechnického zařízení za 1 koncový (distribuční) prvek</t>
  </si>
  <si>
    <t>https://podminky.urs.cz/item/CS_URS_2025_01/751691111</t>
  </si>
  <si>
    <t>751510012</t>
  </si>
  <si>
    <t>Vzduchotechnické potrubí z pozinkovaného plechu čtyřhranné s přírubou průřezu přes 0,03 do 0,07 m2</t>
  </si>
  <si>
    <t>-1408850808</t>
  </si>
  <si>
    <t>Vzduchotechnické potrubí z pozinkovaného plechu čtyřhranné s přírubou, průřezu přes 0,03 do 0,07 m2</t>
  </si>
  <si>
    <t>https://podminky.urs.cz/item/CS_URS_2025_01/751510012</t>
  </si>
  <si>
    <t>1,2*(10+9+3+3)</t>
  </si>
  <si>
    <t>751510013</t>
  </si>
  <si>
    <t>Vzduchotechnické potrubí z pozinkovaného plechu čtyřhranné s přírubou průřezu přes 0,07 do 0,13 m2</t>
  </si>
  <si>
    <t>-12158440</t>
  </si>
  <si>
    <t>Vzduchotechnické potrubí z pozinkovaného plechu čtyřhranné s přírubou, průřezu přes 0,07 do 0,13 m2</t>
  </si>
  <si>
    <t>https://podminky.urs.cz/item/CS_URS_2025_01/751510013</t>
  </si>
  <si>
    <t>1,2*(3)</t>
  </si>
  <si>
    <t>1,2*(3+3+1+2)</t>
  </si>
  <si>
    <t>751510014</t>
  </si>
  <si>
    <t>Vzduchotechnické potrubí z pozinkovaného plechu čtyřhranné s přírubou průřezu přes 0,13 do 0,28 m2</t>
  </si>
  <si>
    <t>-1037033204</t>
  </si>
  <si>
    <t>Vzduchotechnické potrubí z pozinkovaného plechu čtyřhranné s přírubou, průřezu přes 0,13 do 0,28 m2</t>
  </si>
  <si>
    <t>https://podminky.urs.cz/item/CS_URS_2025_01/751510014</t>
  </si>
  <si>
    <t>1,2*(3,5+3,5+6,5)</t>
  </si>
  <si>
    <t>751510041</t>
  </si>
  <si>
    <t>Vzduchotechnické potrubí z pozinkovaného plechu kruhové spirálně vinutá trouba bez příruby D do 100 mm</t>
  </si>
  <si>
    <t>-1868786449</t>
  </si>
  <si>
    <t>Vzduchotechnické potrubí z pozinkovaného plechu kruhové, trouba spirálně vinutá bez příruby, průměru do 100 mm</t>
  </si>
  <si>
    <t>https://podminky.urs.cz/item/CS_URS_2025_01/751510041</t>
  </si>
  <si>
    <t>spiro 100 včetně tvarovek (18%)</t>
  </si>
  <si>
    <t>1,2*(92,17)</t>
  </si>
  <si>
    <t>751510042</t>
  </si>
  <si>
    <t>Vzduchotechnické potrubí z pozinkovaného plechu kruhové spirálně vinutá trouba bez příruby D přes 100 do 200 mm</t>
  </si>
  <si>
    <t>2004942420</t>
  </si>
  <si>
    <t>Vzduchotechnické potrubí z pozinkovaného plechu kruhové, trouba spirálně vinutá bez příruby, průměru přes 100 do 200 mm</t>
  </si>
  <si>
    <t>https://podminky.urs.cz/item/CS_URS_2025_01/751510042</t>
  </si>
  <si>
    <t>spiro 125 včetně tvarovek (31%)</t>
  </si>
  <si>
    <t>1,2*(19,9)</t>
  </si>
  <si>
    <t>spiro 140 včetně tvarovek (15%)</t>
  </si>
  <si>
    <t>1,2*(33)</t>
  </si>
  <si>
    <t>spiro 160 včetně tvarovek (36%)</t>
  </si>
  <si>
    <t>1,2*(7,51)</t>
  </si>
  <si>
    <t>spiro 180 včetně tvarovek (15%)</t>
  </si>
  <si>
    <t>1,2*(4,5)</t>
  </si>
  <si>
    <t>spiro 200 včetně tvarovek (17%)</t>
  </si>
  <si>
    <t>1,2*(45)</t>
  </si>
  <si>
    <t>751510043</t>
  </si>
  <si>
    <t>Vzduchotechnické potrubí z pozinkovaného plechu kruhové spirálně vinutá trouba bez příruby D přes 200 do 300 mm</t>
  </si>
  <si>
    <t>1556026976</t>
  </si>
  <si>
    <t>Vzduchotechnické potrubí z pozinkovaného plechu kruhové, trouba spirálně vinutá bez příruby, průměru přes 200 do 300 mm</t>
  </si>
  <si>
    <t>https://podminky.urs.cz/item/CS_URS_2025_01/751510043</t>
  </si>
  <si>
    <t>spiro 250 včetně tvarovek (43%)</t>
  </si>
  <si>
    <t>1,2*(5,5)</t>
  </si>
  <si>
    <t>spiro 280 včetně tvarovek (85%)</t>
  </si>
  <si>
    <t>713vp_iz0012</t>
  </si>
  <si>
    <t>Montáž izolace tepelné potrubí pásy nebo rohožemi</t>
  </si>
  <si>
    <t>728958754</t>
  </si>
  <si>
    <t>Montáž izolace tepelné potrubí pásy nebo rohožemi s Al fólií staženými Al páskou 1x</t>
  </si>
  <si>
    <t>27127206</t>
  </si>
  <si>
    <t>izolace plošná kaučuková s metalickým povrchem samolepící tl 15mm</t>
  </si>
  <si>
    <t>692651439</t>
  </si>
  <si>
    <t>1,2*(148)</t>
  </si>
  <si>
    <t>713411141</t>
  </si>
  <si>
    <t>-473770752</t>
  </si>
  <si>
    <t>Montáž izolace tepelné potrubí a ohybů pásy nebo rohožemi s povrchovou úpravou hliníkovou fólií připevněnými samolepící hliníkovou páskou potrubí jednovrstvá</t>
  </si>
  <si>
    <t>https://podminky.urs.cz/item/CS_URS_2025_01/713411141</t>
  </si>
  <si>
    <t>63151672</t>
  </si>
  <si>
    <t>rohož izolační z minerální vlny lamelová s Al fólií 50-60kg/m3 tl 60mm</t>
  </si>
  <si>
    <t>9298178</t>
  </si>
  <si>
    <t>1,2*(2*(0,5+0,4)*16,2)</t>
  </si>
  <si>
    <t>1,2*(2*(0,315+0,4)*14,4)</t>
  </si>
  <si>
    <t>713391144</t>
  </si>
  <si>
    <t>Montáž izolace tepelné těles Al oplechování otvorů plochy tvarové</t>
  </si>
  <si>
    <t>-34518341</t>
  </si>
  <si>
    <t>Montáž izolace tepelné těles - doplňky a konstrukční součásti oplechování licích otvorů včetně zakrytí hliníkovým plechem ploch tvarových</t>
  </si>
  <si>
    <t>https://podminky.urs.cz/item/CS_URS_2025_01/713391144</t>
  </si>
  <si>
    <t>19420845</t>
  </si>
  <si>
    <t>plech Al hladký polotvrdý tl 1,50mm tabule</t>
  </si>
  <si>
    <t>2105136013</t>
  </si>
  <si>
    <t>59,702*4 'Přepočtené koeficientem množství</t>
  </si>
  <si>
    <t>751581334</t>
  </si>
  <si>
    <t>Protipožární prostup stropem čtyřhranného potrubí průřezu přes 0,07 do 0,13 m2</t>
  </si>
  <si>
    <t>1981541097</t>
  </si>
  <si>
    <t>Protipožární ochrana vzduchotechnického potrubí prostup čtyřhranného potrubí stropem, průřezu potrubí přes 0,07 do 0,13 m2</t>
  </si>
  <si>
    <t>https://podminky.urs.cz/item/CS_URS_2025_01/751581334</t>
  </si>
  <si>
    <t>998751101.2</t>
  </si>
  <si>
    <t>Přesun hmot tonážní pro vzduchotechniku v objektech výšky do 12 m</t>
  </si>
  <si>
    <t>CS ÚRS 2024 01</t>
  </si>
  <si>
    <t>1987820438</t>
  </si>
  <si>
    <t>Přesun hmot pro vzduchotechniku stanovený z hmotnosti přesunovaného materiálu vodorovná dopravní vzdálenost do 100 m v objektech výšky do 12 m</t>
  </si>
  <si>
    <t>https://podminky.urs.cz/item/CS_URS_2024_01/998751101.2</t>
  </si>
  <si>
    <t>751-2</t>
  </si>
  <si>
    <t>VZT - Zařízení 2</t>
  </si>
  <si>
    <t>751111131</t>
  </si>
  <si>
    <t>Montáž ventilátoru axiálního nízkotlakého potrubního základního D do 200 mm</t>
  </si>
  <si>
    <t>1161697392</t>
  </si>
  <si>
    <t>Montáž ventilátoru axiálního nízkotlakého potrubního základního, průměru do 200 mm</t>
  </si>
  <si>
    <t>https://podminky.urs.cz/item/CS_URS_2025_01/751111131</t>
  </si>
  <si>
    <t>42914527</t>
  </si>
  <si>
    <t>ventiláor axiální diagonální potrubní tříotáčkový plastový IP44 připojení D 160mm</t>
  </si>
  <si>
    <t>1554281399</t>
  </si>
  <si>
    <t>x2.01
ventiláor axiální diagonální potrubní tříotáčkový plastový IP44 připojení D 160mm</t>
  </si>
  <si>
    <t>2.01.02</t>
  </si>
  <si>
    <t>Pružná spojka pro pružné připojení ventilátoru na  potrubí</t>
  </si>
  <si>
    <t>-63612821</t>
  </si>
  <si>
    <t>-312037421</t>
  </si>
  <si>
    <t>x2.02</t>
  </si>
  <si>
    <t>160 zpětná klapka</t>
  </si>
  <si>
    <t>871158888</t>
  </si>
  <si>
    <t>x2.02
160 zpětná klapka</t>
  </si>
  <si>
    <t>751322012.1</t>
  </si>
  <si>
    <t>Mtž talířového ventilu D do 200 mm</t>
  </si>
  <si>
    <t>CS ÚRS 2021 01</t>
  </si>
  <si>
    <t>1869646871</t>
  </si>
  <si>
    <t>Montáž talířových ventilů, anemostatů, dýz  talířového ventilu, průměru přes 100 do 200 mm</t>
  </si>
  <si>
    <t>https://podminky.urs.cz/item/CS_URS_2021_01/751322012.1</t>
  </si>
  <si>
    <t>42972215</t>
  </si>
  <si>
    <t>ventil talířový pro odvod vzduchu kovový D 160mm</t>
  </si>
  <si>
    <t>-1707641497</t>
  </si>
  <si>
    <t>x2.03
ventil talířový pro odvod vzduchu kovový D 160mm</t>
  </si>
  <si>
    <t>751311113</t>
  </si>
  <si>
    <t>Montáž vyústi čtyřhranné do kruhového potrubí přes 0,080 do 0,150 m2</t>
  </si>
  <si>
    <t>-1153385774</t>
  </si>
  <si>
    <t>Montáž vyústi čtyřhranné do kruhového potrubí, průřezu přes 0,080 do 0,150 m2</t>
  </si>
  <si>
    <t>https://podminky.urs.cz/item/CS_URS_2025_01/751311113</t>
  </si>
  <si>
    <t>42973103x2</t>
  </si>
  <si>
    <t>výusť jednořadá do kruhového potrubí SPIRO s regulační klapkou Pz 1225x75mm</t>
  </si>
  <si>
    <t>CS ÚRS 2023 02</t>
  </si>
  <si>
    <t>-1139881812</t>
  </si>
  <si>
    <t>x3.05
výusť jednořadá do kruhového potrubí SPIRO s regulační klapkou Pz 1225x75mm</t>
  </si>
  <si>
    <t>751398051</t>
  </si>
  <si>
    <t>Montáž protidešťové žaluzie nebo žaluziové klapky na čtyřhranné potrubí do 0,150 m2</t>
  </si>
  <si>
    <t>1399536777</t>
  </si>
  <si>
    <t>Montáž ostatních zařízení protidešťové žaluzie nebo žaluziové klapky na čtyřhranné potrubí, průřezu do 0,150 m2</t>
  </si>
  <si>
    <t>https://podminky.urs.cz/item/CS_URS_2025_01/751398051</t>
  </si>
  <si>
    <t>42972915x2</t>
  </si>
  <si>
    <t>žaluzie protidešťová s pevnými lamelami, pozink, pro potrubí 200x200mm</t>
  </si>
  <si>
    <t>1648339481</t>
  </si>
  <si>
    <t>x3.04
žaluzie protidešťová s pevnými lamelami, pozink, pro potrubí 200x200mm</t>
  </si>
  <si>
    <t>1653837073</t>
  </si>
  <si>
    <t>x2.06</t>
  </si>
  <si>
    <t>klapka kruhová regulační Pz D 160mm, servopohon 230 pod napětím OTEVŘENO</t>
  </si>
  <si>
    <t>-56453629</t>
  </si>
  <si>
    <t>x2.06
klapka kruhová regulační Pz D 160mm,  servopohon 230 pod napětím OTEVŘENO</t>
  </si>
  <si>
    <t>-629869156</t>
  </si>
  <si>
    <t>1264940464</t>
  </si>
  <si>
    <t>1,2*(3+5+5+15)</t>
  </si>
  <si>
    <t>x51581212.1</t>
  </si>
  <si>
    <t>Obklad potrubí protipožární izolací EI 45</t>
  </si>
  <si>
    <t>-1061367790</t>
  </si>
  <si>
    <t>Protipožární ochrana vzduchotechnického potrubí obklad potrubí, požární odolnost EI 45</t>
  </si>
  <si>
    <t>1,2*(Pi*(0,16+2*0,04+2*0)*9)</t>
  </si>
  <si>
    <t>751581352</t>
  </si>
  <si>
    <t>Protipožární prostup stěnou kruhového potrubí D přes 100 do 200 mm</t>
  </si>
  <si>
    <t>-402248484</t>
  </si>
  <si>
    <t>Protipožární ochrana vzduchotechnického potrubí prostup kruhového potrubí stěnou, průměru potrubí přes 100 do 200 mm</t>
  </si>
  <si>
    <t>https://podminky.urs.cz/item/CS_URS_2025_01/751581352</t>
  </si>
  <si>
    <t>1533692849</t>
  </si>
  <si>
    <t>63141781</t>
  </si>
  <si>
    <t>rohož izolační z minerální vlny lamelová s Al fólií 50-60kg/m3 tl 20mm</t>
  </si>
  <si>
    <t>-1519068858</t>
  </si>
  <si>
    <t>1,2*(Pi*(0,16+2*0,015+2*0)*8)</t>
  </si>
  <si>
    <t>998751101.1</t>
  </si>
  <si>
    <t>Přesun hmot tonážní pro vzduchotechniku v objektech v do 12 m</t>
  </si>
  <si>
    <t>-1226945479</t>
  </si>
  <si>
    <t>https://podminky.urs.cz/item/CS_URS_2025_01/998751101.1</t>
  </si>
  <si>
    <t>751-3</t>
  </si>
  <si>
    <t>VZT - Zařízení 3</t>
  </si>
  <si>
    <t>751111131.2</t>
  </si>
  <si>
    <t>-232227193</t>
  </si>
  <si>
    <t>Montáž ventilátoru axiálního nízkotlakého  potrubního základního, průměru do 200 mm</t>
  </si>
  <si>
    <t>https://podminky.urs.cz/item/CS_URS_2025_01/751111131.2</t>
  </si>
  <si>
    <t>42914528</t>
  </si>
  <si>
    <t>ventilátor diagonální potrubní tříotáčkový plastový IP44 připojení D 200mm</t>
  </si>
  <si>
    <t>1958728625</t>
  </si>
  <si>
    <t xml:space="preserve">x3.01
230 V, 133 W, 0,56 A
450 m3/h, 250 Pa
</t>
  </si>
  <si>
    <t>x3.01.02</t>
  </si>
  <si>
    <t>1984585497</t>
  </si>
  <si>
    <t>751514679.2</t>
  </si>
  <si>
    <t>-828035093</t>
  </si>
  <si>
    <t>https://podminky.urs.cz/item/CS_URS_2025_01/751514679.2</t>
  </si>
  <si>
    <t>x3.02</t>
  </si>
  <si>
    <t>Zpětná klapka do kruhového potrubí 200mm</t>
  </si>
  <si>
    <t>-360014842</t>
  </si>
  <si>
    <t>x3.02
Zpětná klapka do kruhového potrubí 200mm</t>
  </si>
  <si>
    <t>751398051.2</t>
  </si>
  <si>
    <t>Mtž protidešťové žaluzie potrubí do 0,150 m2</t>
  </si>
  <si>
    <t>1139584730</t>
  </si>
  <si>
    <t>https://podminky.urs.cz/item/CS_URS_2024_02/751398051.2</t>
  </si>
  <si>
    <t>42972916</t>
  </si>
  <si>
    <t>žaluzie protidešťová s pevnými lamelami, pozink, pro potrubí 250x250mm</t>
  </si>
  <si>
    <t>816871976</t>
  </si>
  <si>
    <t>x3.03
žaluzie protidešťová s pevnými lamelami, pozink, pro potrubí 250x250mm</t>
  </si>
  <si>
    <t>1469562292</t>
  </si>
  <si>
    <t>2112088717</t>
  </si>
  <si>
    <t>755130328</t>
  </si>
  <si>
    <t>1674087031</t>
  </si>
  <si>
    <t>-30138068</t>
  </si>
  <si>
    <t>x3.06</t>
  </si>
  <si>
    <t>-1400031697</t>
  </si>
  <si>
    <t>x3.06
klapka kruhová regulační Pz D 160mm,  servopohon 230 pod napětím OTEVŘENO</t>
  </si>
  <si>
    <t>751510013.1</t>
  </si>
  <si>
    <t>1667158022</t>
  </si>
  <si>
    <t>Vzduchotechnické potrubí z pozinkovaného plechu  čtyřhranné s přírubou, průřezu přes 0,07 do 0,13 m2</t>
  </si>
  <si>
    <t>https://podminky.urs.cz/item/CS_URS_2025_01/751510013.1</t>
  </si>
  <si>
    <t>751510042.2.1</t>
  </si>
  <si>
    <t>58540637</t>
  </si>
  <si>
    <t>https://podminky.urs.cz/item/CS_URS_2025_01/751510042.2.1</t>
  </si>
  <si>
    <t>1,2*(15+1+1+1)</t>
  </si>
  <si>
    <t>-416179952</t>
  </si>
  <si>
    <t>1366002531</t>
  </si>
  <si>
    <t>1,2*(Pi*(0,16+2*0,015+2*0)*6)</t>
  </si>
  <si>
    <t>-2107829201</t>
  </si>
  <si>
    <t>751-4</t>
  </si>
  <si>
    <t>VZT - Zařízení 4</t>
  </si>
  <si>
    <t>751122113</t>
  </si>
  <si>
    <t>Mtž vent rad ntl potrubního základního do 0,210 m2</t>
  </si>
  <si>
    <t>2111216892</t>
  </si>
  <si>
    <t>Montáž ventilátoru radiálního nízkotlakého  potrubního základního do čtyřhranného potrubí, průřezu přes 0,140 do 0,210 m2</t>
  </si>
  <si>
    <t>https://podminky.urs.cz/item/CS_URS_2025_01/751122113</t>
  </si>
  <si>
    <t>x4.01</t>
  </si>
  <si>
    <t>potrubní radiální ventilátor 1500m3/h (250Pa)</t>
  </si>
  <si>
    <t>305499032</t>
  </si>
  <si>
    <t xml:space="preserve">radiální ventilátor na potrubí 500x300mm
 potrubní radiální ventilátor 1500m3/h (250Pa)
400V, 0,93kW, 1,77A
</t>
  </si>
  <si>
    <t>4.01.01</t>
  </si>
  <si>
    <t>pružná spojka 500x300mm</t>
  </si>
  <si>
    <t>151536498</t>
  </si>
  <si>
    <t>pružná spojka</t>
  </si>
  <si>
    <t>4.01.02</t>
  </si>
  <si>
    <t>regulátor otáček</t>
  </si>
  <si>
    <t>-1114750464</t>
  </si>
  <si>
    <t>751344122.1</t>
  </si>
  <si>
    <t>Mtž tlumiče hluku pro čtyřhranné potrubí do 0,300 m2</t>
  </si>
  <si>
    <t>-787113979</t>
  </si>
  <si>
    <t>Montáž tlumičů  hluku pro čtyřhranné potrubí, průřezu přes 0,150 do 0,300 m2</t>
  </si>
  <si>
    <t>https://podminky.urs.cz/item/CS_URS_2023_02/751344122.1</t>
  </si>
  <si>
    <t>x4.02</t>
  </si>
  <si>
    <t>tlumič hluku 500x300x1000mm</t>
  </si>
  <si>
    <t>-933014926</t>
  </si>
  <si>
    <t>751311092.1</t>
  </si>
  <si>
    <t>Montáž vyústi čtyřhranné do čtyřhranného potrubí přes 0,040 do 0,080 m2</t>
  </si>
  <si>
    <t>-413037118</t>
  </si>
  <si>
    <t>Montáž vyústi čtyřhranné do čtyřhranného potrubí, průřezu přes 0,040 do 0,080 m2</t>
  </si>
  <si>
    <t>https://podminky.urs.cz/item/CS_URS_2025_01/751311092.1</t>
  </si>
  <si>
    <t>42972680</t>
  </si>
  <si>
    <t>výústka komfortní jednořadá Al 600x150mm</t>
  </si>
  <si>
    <t>-1579778865</t>
  </si>
  <si>
    <t>x4.03
výústka komfortní jednořadá Al 600x150mm</t>
  </si>
  <si>
    <t>751311093</t>
  </si>
  <si>
    <t>Montáž vyústi čtyřhranné do čtyřhranného potrubí přes 0,080 do 0,150 m2</t>
  </si>
  <si>
    <t>-55320530</t>
  </si>
  <si>
    <t>Montáž vyústi čtyřhranné do čtyřhranného potrubí, průřezu přes 0,080 do 0,150 m2</t>
  </si>
  <si>
    <t>https://podminky.urs.cz/item/CS_URS_2025_01/751311093</t>
  </si>
  <si>
    <t>42972691</t>
  </si>
  <si>
    <t>výústka komfortní jednořadá Al 800x150mm</t>
  </si>
  <si>
    <t>1735143619</t>
  </si>
  <si>
    <t>x4.04
výústka komfortní jednořadá Al 800x150mm</t>
  </si>
  <si>
    <t>751398052</t>
  </si>
  <si>
    <t>Mtž protidešťové žaluzie potrubí do 0,300 m2</t>
  </si>
  <si>
    <t>-818559738</t>
  </si>
  <si>
    <t>Montáž ostatních zařízení  protidešťové žaluzie nebo žaluziové klapky na čtyřhranné potrubí, průřezu přes 0,150 do 0,300 m2</t>
  </si>
  <si>
    <t>https://podminky.urs.cz/item/CS_URS_2025_01/751398052</t>
  </si>
  <si>
    <t>x4.05</t>
  </si>
  <si>
    <t>žaluziová klapka samotížná 500x500mm</t>
  </si>
  <si>
    <t>1676233254</t>
  </si>
  <si>
    <t>žaluziová klapka samotížná přetlaková
hliník</t>
  </si>
  <si>
    <t>227476726</t>
  </si>
  <si>
    <t>42973103x3</t>
  </si>
  <si>
    <t>1215508674</t>
  </si>
  <si>
    <t>x4.06
výusť jednořadá do kruhového potrubí SPIRO s regulační klapkou Pz 1225x75mm</t>
  </si>
  <si>
    <t>751510014.1</t>
  </si>
  <si>
    <t>-891702455</t>
  </si>
  <si>
    <t>Vzduchotechnické potrubí z pozinkovaného plechu čtyřhranné s přírubou, průřezu přes 0,13 do 0,28 m2</t>
  </si>
  <si>
    <t>https://podminky.urs.cz/item/CS_URS_2025_01/751510014.1</t>
  </si>
  <si>
    <t>14+14</t>
  </si>
  <si>
    <t>1088267658</t>
  </si>
  <si>
    <t>-147758418</t>
  </si>
  <si>
    <t>1625888886</t>
  </si>
  <si>
    <t>1,2*44,8</t>
  </si>
  <si>
    <t>(Pi*(0,16+2*0,015+2*0)*6)</t>
  </si>
  <si>
    <t>-419876722</t>
  </si>
  <si>
    <t>1,2*(2*(0,5+0,3)*10)</t>
  </si>
  <si>
    <t>751581315</t>
  </si>
  <si>
    <t>Protipožární prostup stěnou čtyřhranného potrubí průřezu přes 0,13 do 0,28 m2</t>
  </si>
  <si>
    <t>741223207</t>
  </si>
  <si>
    <t>Protipožární ochrana vzduchotechnického potrubí prostup čtyřhranného potrubí stěnou, průřezu potrubí přes 0,13 do 0,28 m2</t>
  </si>
  <si>
    <t>https://podminky.urs.cz/item/CS_URS_2025_01/751581315</t>
  </si>
  <si>
    <t>-133808419</t>
  </si>
  <si>
    <t>751-5</t>
  </si>
  <si>
    <t>VZT - Zařízení 5</t>
  </si>
  <si>
    <t>751377012</t>
  </si>
  <si>
    <t>Montáž odsávacího zákrytu (digestoř) bytového komínového</t>
  </si>
  <si>
    <t>-1097236766</t>
  </si>
  <si>
    <t>Montáž odsávacích stropů, zákrytů  odsávacího zákrytu (digestoř) bytového komínového</t>
  </si>
  <si>
    <t>https://podminky.urs.cz/item/CS_URS_2025_01/751377012</t>
  </si>
  <si>
    <t>42958002</t>
  </si>
  <si>
    <t>odsavač par komínový (digestoř) nerez, max. výkon 370 m3/hod</t>
  </si>
  <si>
    <t>-1865490856</t>
  </si>
  <si>
    <t>5.1
odsavač par komínový (digestoř) nerez, max. výkon 370 m3/hod</t>
  </si>
  <si>
    <t>1227888356</t>
  </si>
  <si>
    <t>x5.02</t>
  </si>
  <si>
    <t>150 zpětná klapka</t>
  </si>
  <si>
    <t>471046436</t>
  </si>
  <si>
    <t>751510042.2</t>
  </si>
  <si>
    <t>Vzduchotechnické potrubí pozink kruhové spirálně vinuté D do 200 mm</t>
  </si>
  <si>
    <t>CS ÚRS 2021 02</t>
  </si>
  <si>
    <t>-25132454</t>
  </si>
  <si>
    <t>Vzduchotechnické potrubí z pozinkovaného plechu  kruhové, trouba spirálně vinutá bez příruby, průměru přes 100 do 200 mm</t>
  </si>
  <si>
    <t>https://podminky.urs.cz/item/CS_URS_2021_02/751510042.2</t>
  </si>
  <si>
    <t>-56687155</t>
  </si>
  <si>
    <t>751537012</t>
  </si>
  <si>
    <t>Montáž potrubí ohebného kruhového neizolovaného z Al laminátové hadice D přes 100 do 200 mm</t>
  </si>
  <si>
    <t>-1651982533</t>
  </si>
  <si>
    <t>Montáž potrubí ohebného kruhového neizolovaného z Al laminátové hadice, průměru přes 100 do 200 mm</t>
  </si>
  <si>
    <t>https://podminky.urs.cz/item/CS_URS_2025_01/751537012</t>
  </si>
  <si>
    <t>42981624</t>
  </si>
  <si>
    <t>hadice neizolovaná z Al-polyesteru vyztužená drátem D 152mm, l=10m</t>
  </si>
  <si>
    <t>-316615224</t>
  </si>
  <si>
    <t>0,1*1,2 'Přepočtené koeficientem množství</t>
  </si>
  <si>
    <t>751398051.1</t>
  </si>
  <si>
    <t>1883354415</t>
  </si>
  <si>
    <t>https://podminky.urs.cz/item/CS_URS_2021_02/751398051.1</t>
  </si>
  <si>
    <t>42972915.1</t>
  </si>
  <si>
    <t>-1250689153</t>
  </si>
  <si>
    <t>x5.03
žaluzie protidešťová s pevnými lamelami, pozink, pro potrubí 200x200mm</t>
  </si>
  <si>
    <t>-1322653752</t>
  </si>
  <si>
    <t>1088141655</t>
  </si>
  <si>
    <t>(Pi*(0,15+2*0,015+2*0)*5)</t>
  </si>
  <si>
    <t>467687851</t>
  </si>
  <si>
    <t>751-6</t>
  </si>
  <si>
    <t>VZT - Zařízení 6</t>
  </si>
  <si>
    <t>751111131.3</t>
  </si>
  <si>
    <t>Mtž vent ax ntl potrubního základního D do 200 mm</t>
  </si>
  <si>
    <t>1323407482</t>
  </si>
  <si>
    <t>https://podminky.urs.cz/item/CS_URS_2021_02/751111131.3</t>
  </si>
  <si>
    <t>x6.01</t>
  </si>
  <si>
    <t>Potrubní radiální ventilátor s doběhem 150m3/h (250Pa)</t>
  </si>
  <si>
    <t>827258866</t>
  </si>
  <si>
    <t>x6.01
včetně pružného uložení</t>
  </si>
  <si>
    <t>751514679.3</t>
  </si>
  <si>
    <t>Mtž škrtící klapky nebo zpětné klapky do plech potrubí kruhové bez příruby D do 200 mm</t>
  </si>
  <si>
    <t>690462160</t>
  </si>
  <si>
    <t>https://podminky.urs.cz/item/CS_URS_2024_02/751514679.3</t>
  </si>
  <si>
    <t>x6.02</t>
  </si>
  <si>
    <t>Zpětná klapka do kruhového potrubí 100mm</t>
  </si>
  <si>
    <t>-284103945</t>
  </si>
  <si>
    <t>x6.02
Zpětná klapka do kruhového potrubí 100mm</t>
  </si>
  <si>
    <t>751398051.3</t>
  </si>
  <si>
    <t>-1056825849</t>
  </si>
  <si>
    <t>https://podminky.urs.cz/item/CS_URS_2025_01/751398051.3</t>
  </si>
  <si>
    <t>42972913</t>
  </si>
  <si>
    <t>žaluzie protidešťová s pevnými lamelami, pozink, pro potrubí 160x160mm</t>
  </si>
  <si>
    <t>1259433288</t>
  </si>
  <si>
    <t>x6.03
žaluzie protidešťová s pevnými lamelami, pozink, pro potrubí 160x160mm</t>
  </si>
  <si>
    <t>751398012</t>
  </si>
  <si>
    <t>Montáž větrací mřížky na kruhové potrubí D přes 100 do 200 mm</t>
  </si>
  <si>
    <t>1709537019</t>
  </si>
  <si>
    <t>Montáž ostatních zařízení větrací mřížky na kruhové potrubí, průměru přes 100 do 200 mm</t>
  </si>
  <si>
    <t>https://podminky.urs.cz/item/CS_URS_2025_01/751398012</t>
  </si>
  <si>
    <t>x2972888</t>
  </si>
  <si>
    <t>Mřížka krycí kruhová nerezová  D 125mm</t>
  </si>
  <si>
    <t>941218801</t>
  </si>
  <si>
    <t>x6.04
mřížka krycí kruhová nerezová atyp
ochranná mřížka pro zakončení potrubí D100mm</t>
  </si>
  <si>
    <t>1585021886</t>
  </si>
  <si>
    <t>-1553678772</t>
  </si>
  <si>
    <t>-828251383</t>
  </si>
  <si>
    <t>574452570</t>
  </si>
  <si>
    <t>-150653097</t>
  </si>
  <si>
    <t>60902238</t>
  </si>
  <si>
    <t>1556960698</t>
  </si>
  <si>
    <t>(Pi*(0,1+2*0,015+2*0)*3)</t>
  </si>
  <si>
    <t>-1260964171</t>
  </si>
  <si>
    <t>998751101</t>
  </si>
  <si>
    <t>1179815320</t>
  </si>
  <si>
    <t>https://podminky.urs.cz/item/CS_URS_2025_01/998751101</t>
  </si>
  <si>
    <t>751-CH1</t>
  </si>
  <si>
    <t>CHL - Zařízení 1 kondenzační jednotka</t>
  </si>
  <si>
    <t>751741111</t>
  </si>
  <si>
    <t>Montáž kompaktního chladiče - jednofázové napájení</t>
  </si>
  <si>
    <t>492880293</t>
  </si>
  <si>
    <t>Montáž chladiče kompaktního, napájení jednofázové</t>
  </si>
  <si>
    <t>https://podminky.urs.cz/item/CS_URS_2025_01/751741111</t>
  </si>
  <si>
    <t>xCH1.1</t>
  </si>
  <si>
    <t>Venkovní kondenzační jednotka (Qchl=8 kW, 230V)</t>
  </si>
  <si>
    <t>-503392794</t>
  </si>
  <si>
    <t>CH.01
Venkovní kondenzační jednotka
Zdroj chladu pro vzt jednotku s přímým výparníkem 8kW
rozměry š.v.hl. 950/834/330mm
EL.PARAMETRY-2,2kW/230V/18,8A
JIŠTĚNÍ 20A
AKUSTICKÝ VÝKON 68dB(A)
CHLADIVO-R32
požad.tlak.ztráta výměníku VZT na straně chladiva max.70 kPa, max.povolený pracovní tlak chladiva 42 bar</t>
  </si>
  <si>
    <t>xCH1.1.02</t>
  </si>
  <si>
    <t>VZT řídící box-řízení dle přívodní teploty</t>
  </si>
  <si>
    <t>-1419569106</t>
  </si>
  <si>
    <t>xCH1.1.03</t>
  </si>
  <si>
    <t>Komunikační rozhraní/modul pro připojení do nadřazeného systému MaR</t>
  </si>
  <si>
    <t>-1131742649</t>
  </si>
  <si>
    <t xml:space="preserve">Komunikační rozhraní/modul pro připojení do nadřazeného systému MaR
ModBus
</t>
  </si>
  <si>
    <t>xCH1.1.04</t>
  </si>
  <si>
    <t>Systémový ovladač</t>
  </si>
  <si>
    <t>-193142975</t>
  </si>
  <si>
    <t>Systémový ovladač
Kabelový ovladač Standard, barevný, ČJ</t>
  </si>
  <si>
    <t>xCH1.1.05</t>
  </si>
  <si>
    <t>Chladivo R32</t>
  </si>
  <si>
    <t>l</t>
  </si>
  <si>
    <t>1509039461</t>
  </si>
  <si>
    <t>Chladivo</t>
  </si>
  <si>
    <t>751791123</t>
  </si>
  <si>
    <t>Montáž dvojice napojovacího měděného potrubí předizolovaného 10-16 (3/8" x 5/8")</t>
  </si>
  <si>
    <t>-2117043859</t>
  </si>
  <si>
    <t>Montáž napojovacího potrubí měděného předizolované dvojice, D mm (") 10-16 (3/8"-5/8")</t>
  </si>
  <si>
    <t>https://podminky.urs.cz/item/CS_URS_2025_01/751791123</t>
  </si>
  <si>
    <t>42981915</t>
  </si>
  <si>
    <t>trubka dvojitě předizolovaná Cu 3/8" -5/8" (10-16 mm), stěna tl 0,8/1,0mm, izolace 9 mm</t>
  </si>
  <si>
    <t>-568017378</t>
  </si>
  <si>
    <t>trubka dvojitě předizolovaná Cu 3/8" -5/8" (10-16 mm), stěna tl 0,8/1,0mm, izolace 9 mm
Rozvody Cu vč. konzol, lávek, tepelné izolace a komunikačního karelu.
Ve venkovním prostředí tepelná izolace potrubí s UV ochranou.</t>
  </si>
  <si>
    <t>vp_pr_002</t>
  </si>
  <si>
    <t>Dopojení na přímý chladič VZT jednotky vč. armatur, uvedení do provozu</t>
  </si>
  <si>
    <t>1336463997</t>
  </si>
  <si>
    <t>-1364407795</t>
  </si>
  <si>
    <t>751-CH2</t>
  </si>
  <si>
    <t>CHL - Zařízení 2 split</t>
  </si>
  <si>
    <t>751721111</t>
  </si>
  <si>
    <t>Montáž klimatizační jednotky venkovní s jednofázovým napájením do 2 vnitřních jednotek</t>
  </si>
  <si>
    <t>-1181945608</t>
  </si>
  <si>
    <t>Montáž klimatizační jednotky venkovní jednofázové napájení do 2 vnitřních jednotek</t>
  </si>
  <si>
    <t>https://podminky.urs.cz/item/CS_URS_2025_01/751721111</t>
  </si>
  <si>
    <t>xCH2.1</t>
  </si>
  <si>
    <t>Venkovní jednotka typu Split 2,5kW</t>
  </si>
  <si>
    <t>-325258997</t>
  </si>
  <si>
    <t xml:space="preserve">CHL2.01
chladící výkon 2,5kW
el.:230V, 0,9kW, 9A, jištění 16A
akustický výkon 56dB
hmotnost= 60kg
rozměry š.v.hl. 770/545/288mm
chladivo R32
Předplněno
délka potrubí 25m
</t>
  </si>
  <si>
    <t>xCH2.01.02</t>
  </si>
  <si>
    <t>komunikační rozhraní</t>
  </si>
  <si>
    <t>-493958670</t>
  </si>
  <si>
    <t>Modul pro připojení do nadřazeného systému MaR - ModBus
230V
převádí komunikační protokol klimatizace protokolu pro správce centrálního řízení</t>
  </si>
  <si>
    <t>751711114</t>
  </si>
  <si>
    <t>Montáž klimatizační jednotky vnitřní nástěnné pro objem místnosti 90 m3</t>
  </si>
  <si>
    <t>765856605</t>
  </si>
  <si>
    <t>Montáž klimatizační jednotky vnitřní nástěnné pro objem místnosti přes 65 do 90 m3</t>
  </si>
  <si>
    <t>https://podminky.urs.cz/item/CS_URS_2025_01/751711114</t>
  </si>
  <si>
    <t>xCH2.2</t>
  </si>
  <si>
    <t>Vnitřní klimatizační jednotka nástěnná o chladícím výkonu 2,5kW</t>
  </si>
  <si>
    <t>-959235783</t>
  </si>
  <si>
    <t>xCH2.4</t>
  </si>
  <si>
    <t>čerpadlo kondenzátu</t>
  </si>
  <si>
    <t>-655041948</t>
  </si>
  <si>
    <t>čerpadlo kondenzátu pro nástěnnou klima jednotku</t>
  </si>
  <si>
    <t>CH1.02-04.m03</t>
  </si>
  <si>
    <t>Montáž kabelového ovladače pro vnitřní jednotky klimatizace</t>
  </si>
  <si>
    <t>1169004456</t>
  </si>
  <si>
    <t>Montáž kabelového ovladače pro vnitřní jednotky klimatozace
montáž prokabelování mezi jednotkou a ovladačem</t>
  </si>
  <si>
    <t>CH2.05</t>
  </si>
  <si>
    <t>Kabelový ovladač s 4,3" barevným displejem pro ovládání klimatizačních jednotek</t>
  </si>
  <si>
    <t>-432975008</t>
  </si>
  <si>
    <t>Kabelový ovladač s 4,3" barevným displejem pro ovládání klimatizačních jednotek
Ovladač umožňuje skupinové ovládání (až 16 vnitřních jednotek) a je vybavený teplotním čidlem a vlhkostním čidlem.
Kromě jednoduchých funkcí zapnutí, vypnutí, nastavení teploty a otáček ventilátoru jsou součástí i provozní režimy, ovládání polohy lamel, dětský zámek a časovač.
Včetně propojovacího kabelu.</t>
  </si>
  <si>
    <t>xCH_m_potr_2</t>
  </si>
  <si>
    <t>Montáž rozvodů pro systém split</t>
  </si>
  <si>
    <t>711592710</t>
  </si>
  <si>
    <t>xCH2.6</t>
  </si>
  <si>
    <t>Rozvody CU pro systém Split</t>
  </si>
  <si>
    <t>-925635803</t>
  </si>
  <si>
    <t>Rozvody Cu vč. konzol, lávek, tepelné izolace a komunikačního karelu.
Ve venkovním prostředí tepelná izolace potrubí s UV ochranou.</t>
  </si>
  <si>
    <t>xCH2.01.04</t>
  </si>
  <si>
    <t>111525881</t>
  </si>
  <si>
    <t>x0VP_pr_001</t>
  </si>
  <si>
    <t>Prostup střešním pláštěm vč. ochrany proti zatékání UV ochrana</t>
  </si>
  <si>
    <t>-1979877982</t>
  </si>
  <si>
    <t xml:space="preserve">vystrojení prostupu střešním pláštěm
- chránička na prostupu + ochrana proti zatékání
- tepelná izolace chráničky -  tl. 20mm, včetně utěsnění
</t>
  </si>
  <si>
    <t>x0vp_ch010-s</t>
  </si>
  <si>
    <t>Úprava na zimní provoz/1 ks - pro teploty nižší než -10°C</t>
  </si>
  <si>
    <t>1371118246</t>
  </si>
  <si>
    <t>Zimní úprava pod -10°C do 20 kW</t>
  </si>
  <si>
    <t>-1419039033</t>
  </si>
  <si>
    <t>x_ost001</t>
  </si>
  <si>
    <t>Stavební přípomoce</t>
  </si>
  <si>
    <t>1261394658</t>
  </si>
  <si>
    <t>Stavební výpomoce</t>
  </si>
  <si>
    <t>x_ost003</t>
  </si>
  <si>
    <t>Zaregulování zařízení vzduchotechniky</t>
  </si>
  <si>
    <t>-2068296485</t>
  </si>
  <si>
    <t>Zaregulování zařízení vzduchotzechniky</t>
  </si>
  <si>
    <t>x_ost004</t>
  </si>
  <si>
    <t>Protokol o jakosti, kompletnosti a komplexním vyzkoušení smontované VZT jednotky</t>
  </si>
  <si>
    <t>-1561299819</t>
  </si>
  <si>
    <t>x_ost005</t>
  </si>
  <si>
    <t>Protokol o měření hlučnosti z provozu VZT zařízení</t>
  </si>
  <si>
    <t>1874418800</t>
  </si>
  <si>
    <t>x_ost006</t>
  </si>
  <si>
    <t>Vypracování provozních předpisů pro VZT zařízení</t>
  </si>
  <si>
    <t>428948220</t>
  </si>
  <si>
    <t>x_ost007</t>
  </si>
  <si>
    <t>Kotvící, spojovací, těsnící a závěsný materiál</t>
  </si>
  <si>
    <t>-833033415</t>
  </si>
  <si>
    <t>x_ost008</t>
  </si>
  <si>
    <t>Vypracování protokolů o funkčních zkouškách</t>
  </si>
  <si>
    <t>-583989966</t>
  </si>
  <si>
    <t>x_ost009</t>
  </si>
  <si>
    <t>Systémové utěsnění prostupu obvodovým zdivem - vzduchotěsnost</t>
  </si>
  <si>
    <t>-1190432720</t>
  </si>
  <si>
    <t xml:space="preserve">Systémové utěsnění prostupu obvodovým zdivem - vzduchotěsnost
2x 500x500mm
11x 200x200mm
</t>
  </si>
  <si>
    <t>x_ost010</t>
  </si>
  <si>
    <t>Systémové utěsnění prostupu stropem - vzduchotěsnost</t>
  </si>
  <si>
    <t>-782198715</t>
  </si>
  <si>
    <t xml:space="preserve">Systémové utěsnění prostupu stropem - vzduchotěsnost
utěsnění prostupu parozábranou
2x 400x315mm
</t>
  </si>
  <si>
    <t>x_ost011</t>
  </si>
  <si>
    <t>Pomocná konstrukce pro kotvení vzduchotechnického potrubí na střeše objektu</t>
  </si>
  <si>
    <t>1586898229</t>
  </si>
  <si>
    <t>Potrubí vedené po střešní konstrukci bude osazeno na pomocné systémové konstrukci s využitím střešních patek, izolačního podkladu a nosníků</t>
  </si>
  <si>
    <t>x_ost012</t>
  </si>
  <si>
    <t>Náklady spojené se stíženou montáží - požadavek na vzduchotěsnost</t>
  </si>
  <si>
    <t>998608385</t>
  </si>
  <si>
    <t xml:space="preserve">Systémové utěsnění prostupu stropem - vzduchotěsnost
utěsnění prostupu parozábranou
2x prům 315mm
</t>
  </si>
  <si>
    <t>14-C - Zařízení zdravotně technických instalací</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</si>
  <si>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1.4C.01 TECHNICKÁ ZPRÁVA  - ZTI 1.4C.02 VODOVOD 1.NP 1.4C.03 VODOVOD 2.NP 1.4C.04 VODOVOD IZOMETRIE 1.4C.05 KANALIZACE 1.NP 1.4C.06 KANALIZACE 2.NP 1.4C.07 KANALIZACE STŘECHA 1.4C.08 KANALIZACE ŘEZ 1.4C.09 KANALIZACE ZÁKLADNÍ DESKA 1.4C.10 KANALIZACE ZÁKLADNÍ DESKA ŘEZ 1.4C.11 KANALIZACE ZÁKLADNÍ DESKA ŘEZ</t>
  </si>
  <si>
    <t xml:space="preserve">    722 - Zdravotechnika - vnitřní vodovod</t>
  </si>
  <si>
    <t xml:space="preserve">    724 - Zdravotechnika - strojní vybavení</t>
  </si>
  <si>
    <t xml:space="preserve">    725 - Zdravotechnika - zařizovací předměty - specifikace viz. technická zpráva ZTI</t>
  </si>
  <si>
    <t xml:space="preserve">    726 - Zdravotechnika - předstěnové instalace</t>
  </si>
  <si>
    <t xml:space="preserve">    727 - Zdravotechnika - protipožární ochrana</t>
  </si>
  <si>
    <t>1423686641</t>
  </si>
  <si>
    <t>(19+105+15)*0.6*((2.92+0.8)/2-0.5)</t>
  </si>
  <si>
    <t>151101101</t>
  </si>
  <si>
    <t>Zřízení příložného pažení a rozepření stěn rýh hl do 2 m</t>
  </si>
  <si>
    <t>2113877724</t>
  </si>
  <si>
    <t>Zřízení pažení a rozepření stěn rýh pro podzemní vedení příložné pro jakoukoliv mezerovitost, hloubky do 2 m</t>
  </si>
  <si>
    <t>https://podminky.urs.cz/item/CS_URS_2025_01/151101101</t>
  </si>
  <si>
    <t>(19+105+15)/4*((2.3+1.3)/2)*2</t>
  </si>
  <si>
    <t>151101111</t>
  </si>
  <si>
    <t>Odstranění příložného pažení a rozepření stěn rýh hl do 2 m</t>
  </si>
  <si>
    <t>1488648586</t>
  </si>
  <si>
    <t>Odstranění pažení a rozepření stěn rýh pro podzemní vedení s uložením materiálu na vzdálenost do 3 m od kraje výkopu příložné, hloubky do 2 m</t>
  </si>
  <si>
    <t>https://podminky.urs.cz/item/CS_URS_2025_01/151101111</t>
  </si>
  <si>
    <t>162751115</t>
  </si>
  <si>
    <t>Vodorovné přemístění přes 7 000 do 8000 m výkopku/sypaniny z horniny třídy těžitelnosti I skupiny 1 až 3</t>
  </si>
  <si>
    <t>632571218</t>
  </si>
  <si>
    <t>Vodorovné přemístění výkopku nebo sypaniny po suchu na obvyklém dopravním prostředku, bez naložení výkopku, avšak se složením bez rozhrnutí z horniny třídy těžitelnosti I skupiny 1 až 3 na vzdálenost přes 7 000 do 8 000 m</t>
  </si>
  <si>
    <t>https://podminky.urs.cz/item/CS_URS_2025_01/162751115</t>
  </si>
  <si>
    <t>167151101</t>
  </si>
  <si>
    <t>Nakládání výkopku z hornin třídy těžitelnosti I skupiny 1 až 3 do 100 m3</t>
  </si>
  <si>
    <t>-779183255</t>
  </si>
  <si>
    <t>Nakládání, skládání a překládání neulehlého výkopku nebo sypaniny strojně nakládání, množství do 100 m3, z horniny třídy těžitelnosti I, skupiny 1 až 3</t>
  </si>
  <si>
    <t>https://podminky.urs.cz/item/CS_URS_2025_01/167151101</t>
  </si>
  <si>
    <t>113,424-77,835</t>
  </si>
  <si>
    <t>171201231</t>
  </si>
  <si>
    <t>Poplatek za uložení zeminy a kamení na recyklační skládce (skládkovné) kód odpadu 17 05 04</t>
  </si>
  <si>
    <t>879628972</t>
  </si>
  <si>
    <t>Poplatek za uložení stavebního odpadu na recyklační skládce (skládkovné) zeminy a kamení zatříděného do Katalogu odpadů pod kódem 17 05 04</t>
  </si>
  <si>
    <t>https://podminky.urs.cz/item/CS_URS_2025_01/171201231</t>
  </si>
  <si>
    <t>35,589*2,1 'Přepočtené koeficientem množství</t>
  </si>
  <si>
    <t>Zásyp jam, šachet rýh nebo kolem objektů sypaninou se zhutněním</t>
  </si>
  <si>
    <t>-1252944570</t>
  </si>
  <si>
    <t>113,424-8,34-27,249</t>
  </si>
  <si>
    <t>175151101</t>
  </si>
  <si>
    <t>Obsypání potrubí strojně sypaninou bez prohození, uloženou do 3 m</t>
  </si>
  <si>
    <t>-851195129</t>
  </si>
  <si>
    <t>Obsypání potrubí strojně sypaninou z vhodných třídy těžitelnosti I a II, skupiny 1 až 4 nebo materiálem připraveným podél výkopu ve vzdálenosti do 3 m od jeho kraje, pro jakoukoliv hloubku výkopu a míru zhutnění bez prohození sypaniny</t>
  </si>
  <si>
    <t>https://podminky.urs.cz/item/CS_URS_2025_01/175151101</t>
  </si>
  <si>
    <t>19*(0.2+0.110)*0.6</t>
  </si>
  <si>
    <t>105*(0.2+0.125)*0.6</t>
  </si>
  <si>
    <t>15*(0.2+0.160)*0.6</t>
  </si>
  <si>
    <t>58337302</t>
  </si>
  <si>
    <t>štěrkopísek frakce 0/16</t>
  </si>
  <si>
    <t>-1479303872</t>
  </si>
  <si>
    <t>27,249*1,89 'Přepočtené koeficientem množství</t>
  </si>
  <si>
    <t>451572111</t>
  </si>
  <si>
    <t>Lože pod potrubí otevřený výkop z kameniva drobného těženého</t>
  </si>
  <si>
    <t>-1046780997</t>
  </si>
  <si>
    <t>Lože pod potrubí, stoky a drobné objekty v otevřeném výkopu z kameniva drobného těženého 0 až 4 mm</t>
  </si>
  <si>
    <t>https://podminky.urs.cz/item/CS_URS_2025_01/451572111</t>
  </si>
  <si>
    <t>(19++105+15)*0.6*0.1</t>
  </si>
  <si>
    <t>-417039807</t>
  </si>
  <si>
    <t>8,34*1,89 'Přepočtené koeficientem množství</t>
  </si>
  <si>
    <t>713463311</t>
  </si>
  <si>
    <t>Montáž izolace tepelné potrubí potrubními pouzdry s Al fólií s přesahem Al páskou 1x D do 50 mm</t>
  </si>
  <si>
    <t>475981860</t>
  </si>
  <si>
    <t>Montáž izolace tepelné potrubí a ohybů tvarovkami nebo deskami potrubními pouzdry s povrchovou úpravou hliníkovou fólií se samolepícím přesahem (izolační materiál ve specifikaci) přelepenými samolepící hliníkovou páskou potrubí jednovrstvá D do 50 mm</t>
  </si>
  <si>
    <t>https://podminky.urs.cz/item/CS_URS_2025_01/713463311</t>
  </si>
  <si>
    <t>127+22,5+57+37</t>
  </si>
  <si>
    <t>63154004</t>
  </si>
  <si>
    <t>pouzdro izolační potrubní z minerální vlny s Al fólií max. 250/100°C 22/20mm</t>
  </si>
  <si>
    <t>-130520096</t>
  </si>
  <si>
    <t>124,509803921569*1,02 'Přepočtené koeficientem množství</t>
  </si>
  <si>
    <t>63154005</t>
  </si>
  <si>
    <t>pouzdro izolační potrubní z minerální vlny s Al fólií max. 250/100°C 28/20mm</t>
  </si>
  <si>
    <t>-1302231907</t>
  </si>
  <si>
    <t>7,5+15</t>
  </si>
  <si>
    <t>63154006</t>
  </si>
  <si>
    <t>pouzdro izolační potrubní z minerální vlny s Al fólií max. 250/100°C 35/20mm</t>
  </si>
  <si>
    <t>1759882239</t>
  </si>
  <si>
    <t>17+40</t>
  </si>
  <si>
    <t>63154007</t>
  </si>
  <si>
    <t>pouzdro izolační potrubní z minerální vlny s Al fólií max. 250/100°C 42/20mm</t>
  </si>
  <si>
    <t>-341142957</t>
  </si>
  <si>
    <t>713463313</t>
  </si>
  <si>
    <t>Montáž izolace tepelné potrubí potrubními pouzdry s Al fólií s přesahem Al páskou 1x D přes 100 do 150 mm</t>
  </si>
  <si>
    <t>-722377995</t>
  </si>
  <si>
    <t>Montáž izolace tepelné potrubí a ohybů tvarovkami nebo deskami potrubními pouzdry s povrchovou úpravou hliníkovou fólií se samolepícím přesahem (izolační materiál ve specifikaci) přelepenými samolepící hliníkovou páskou potrubí jednovrstvá D přes 100 do 150 mm</t>
  </si>
  <si>
    <t>https://podminky.urs.cz/item/CS_URS_2025_01/713463313</t>
  </si>
  <si>
    <t>63154541</t>
  </si>
  <si>
    <t>pouzdro izolační potrubní z minerální vlny s Al fólií max. 250/100°C 114/30mm</t>
  </si>
  <si>
    <t>-1798054018</t>
  </si>
  <si>
    <t>38*1,02 'Přepočtené koeficientem množství</t>
  </si>
  <si>
    <t>2110390025</t>
  </si>
  <si>
    <t>23020501R</t>
  </si>
  <si>
    <t>Montáž těsnící manžety</t>
  </si>
  <si>
    <t>116432117</t>
  </si>
  <si>
    <t>Montáž potrubí PE průměru do 110 mm návin nebo tyč, svařované na tupo nebo elektrospojkou Ø 40, tl. stěny 3,7 mm</t>
  </si>
  <si>
    <t>2+6+11</t>
  </si>
  <si>
    <t>HLE.HL8004050</t>
  </si>
  <si>
    <t>Těsnicí manžeta pro potrubní prostupy DN40-50 s asfaltovou manžetou, vodotěsná/plynotěsná/radon</t>
  </si>
  <si>
    <t>1096856985</t>
  </si>
  <si>
    <t>HLE.HL8006375</t>
  </si>
  <si>
    <t>Těsnicí manžeta pro potrubní prostupy DN63-75 s asfaltovou manžetou, vodotěsná/plynotěsná/radon</t>
  </si>
  <si>
    <t>880717646</t>
  </si>
  <si>
    <t>HLE.HL800110</t>
  </si>
  <si>
    <t>Těsnicí manžeta pro potrubní prostupy DN110 s asfaltovou manžetou, vodotěsná/plynotěsná/radon</t>
  </si>
  <si>
    <t>1544070054</t>
  </si>
  <si>
    <t>Těsnicí manžeta pro prostup potrubí DN110 s asfaltovou  manžetou</t>
  </si>
  <si>
    <t>6+1+1+1+1+1</t>
  </si>
  <si>
    <t>721173401</t>
  </si>
  <si>
    <t>Potrubí kanalizační z PVC SN 4 svodné DN 110</t>
  </si>
  <si>
    <t>-667420728</t>
  </si>
  <si>
    <t>Potrubí z trub PVC SN4 svodné (ležaté) DN 110</t>
  </si>
  <si>
    <t>https://podminky.urs.cz/item/CS_URS_2025_01/721173401</t>
  </si>
  <si>
    <t>5+5+3++1+1+3+1</t>
  </si>
  <si>
    <t>721173402</t>
  </si>
  <si>
    <t>Potrubí kanalizační z PVC SN 4 svodné DN 125</t>
  </si>
  <si>
    <t>352835071</t>
  </si>
  <si>
    <t>Potrubí z trub PVC SN4 svodné (ležaté) DN 125</t>
  </si>
  <si>
    <t>https://podminky.urs.cz/item/CS_URS_2025_01/721173402</t>
  </si>
  <si>
    <t>9+11+13+7+3+7+7+15+3+7+4+11+2+2+4</t>
  </si>
  <si>
    <t>721173403</t>
  </si>
  <si>
    <t>Potrubí kanalizační z PVC SN 4 svodné DN 160</t>
  </si>
  <si>
    <t>13715135</t>
  </si>
  <si>
    <t>Potrubí z trub PVC SN4 svodné (ležaté) DN 160</t>
  </si>
  <si>
    <t>https://podminky.urs.cz/item/CS_URS_2025_01/721173403</t>
  </si>
  <si>
    <t>4.5+7.5+1+2</t>
  </si>
  <si>
    <t>721174004</t>
  </si>
  <si>
    <t>Potrubí kanalizační z PP svodné DN 75</t>
  </si>
  <si>
    <t>-39957601</t>
  </si>
  <si>
    <t>Potrubí z trub polypropylenových svodné (ležaté) DN 75</t>
  </si>
  <si>
    <t>https://podminky.urs.cz/item/CS_URS_2025_01/721174004</t>
  </si>
  <si>
    <t>3+6+7</t>
  </si>
  <si>
    <t>721174005</t>
  </si>
  <si>
    <t>Potrubí kanalizační z PP svodné DN 110</t>
  </si>
  <si>
    <t>-1710460283</t>
  </si>
  <si>
    <t>Potrubí z trub polypropylenových svodné (ležaté) DN 110</t>
  </si>
  <si>
    <t>https://podminky.urs.cz/item/CS_URS_2025_01/721174005</t>
  </si>
  <si>
    <t>4+2</t>
  </si>
  <si>
    <t>721174024</t>
  </si>
  <si>
    <t>Potrubí kanalizační z PP odpadní DN 75</t>
  </si>
  <si>
    <t>1837908141</t>
  </si>
  <si>
    <t>Potrubí z trub polypropylenových odpadní (svislé) DN 75</t>
  </si>
  <si>
    <t>https://podminky.urs.cz/item/CS_URS_2025_01/721174024</t>
  </si>
  <si>
    <t>5,5+4+1+2,5+6+2</t>
  </si>
  <si>
    <t>721174025</t>
  </si>
  <si>
    <t>Potrubí kanalizační z PP odpadní DN 110</t>
  </si>
  <si>
    <t>-791200025</t>
  </si>
  <si>
    <t>Potrubí z trub polypropylenových odpadní (svislé) DN 110</t>
  </si>
  <si>
    <t>https://podminky.urs.cz/item/CS_URS_2025_01/721174025</t>
  </si>
  <si>
    <t>9+1+9+1</t>
  </si>
  <si>
    <t>721174041</t>
  </si>
  <si>
    <t>Potrubí kanalizační z PP připojovací DN 32</t>
  </si>
  <si>
    <t>-923973430</t>
  </si>
  <si>
    <t>Potrubí z trub polypropylenových připojovací DN 32</t>
  </si>
  <si>
    <t>https://podminky.urs.cz/item/CS_URS_2025_01/721174041</t>
  </si>
  <si>
    <t>1+2+2</t>
  </si>
  <si>
    <t>721174042</t>
  </si>
  <si>
    <t>Potrubí kanalizační z PP připojovací DN 40</t>
  </si>
  <si>
    <t>-1635421739</t>
  </si>
  <si>
    <t>Potrubí z trub polypropylenových připojovací DN 40</t>
  </si>
  <si>
    <t>https://podminky.urs.cz/item/CS_URS_2025_01/721174042</t>
  </si>
  <si>
    <t>1+4+1</t>
  </si>
  <si>
    <t>721174043</t>
  </si>
  <si>
    <t>Potrubí kanalizační z PP připojovací DN 50</t>
  </si>
  <si>
    <t>-147191592</t>
  </si>
  <si>
    <t>Potrubí z trub polypropylenových připojovací DN 50</t>
  </si>
  <si>
    <t>https://podminky.urs.cz/item/CS_URS_2025_01/721174043</t>
  </si>
  <si>
    <t>1+1+1+1+1+3+1+1+1</t>
  </si>
  <si>
    <t>721174045</t>
  </si>
  <si>
    <t>Potrubí kanalizační z PP připojovací DN 110</t>
  </si>
  <si>
    <t>275221858</t>
  </si>
  <si>
    <t>Potrubí z trub polypropylenových připojovací DN 110</t>
  </si>
  <si>
    <t>https://podminky.urs.cz/item/CS_URS_2025_01/721174045</t>
  </si>
  <si>
    <t>2+3+1+1+1+1</t>
  </si>
  <si>
    <t>721174055</t>
  </si>
  <si>
    <t>Potrubí kanalizační z PP dešťové DN 110</t>
  </si>
  <si>
    <t>-2088061098</t>
  </si>
  <si>
    <t>Potrubí z trub polypropylenových dešťové DN 110</t>
  </si>
  <si>
    <t>https://podminky.urs.cz/item/CS_URS_2025_01/721174055</t>
  </si>
  <si>
    <t>721175232</t>
  </si>
  <si>
    <t>Potrubí kanalizační z PP dešťové odhlučněné třívrstvé DN 110</t>
  </si>
  <si>
    <t>-1641748402</t>
  </si>
  <si>
    <t>Plastové potrubí odhlučněné třívrstvé dešťové DN 110</t>
  </si>
  <si>
    <t>https://podminky.urs.cz/item/CS_URS_2025_01/721175232</t>
  </si>
  <si>
    <t>5*4+9*2</t>
  </si>
  <si>
    <t>721194103</t>
  </si>
  <si>
    <t>Vyvedení a upevnění odpadních výpustek DN 32</t>
  </si>
  <si>
    <t>-705451097</t>
  </si>
  <si>
    <t>Vyměření přípojek na potrubí vyvedení a upevnění odpadních výpustek DN 32</t>
  </si>
  <si>
    <t>https://podminky.urs.cz/item/CS_URS_2025_01/721194103</t>
  </si>
  <si>
    <t>721194104</t>
  </si>
  <si>
    <t>Vyvedení a upevnění odpadních výpustek DN 40</t>
  </si>
  <si>
    <t>1590682393</t>
  </si>
  <si>
    <t>Vyměření přípojek na potrubí vyvedení a upevnění odpadních výpustek DN 40</t>
  </si>
  <si>
    <t>https://podminky.urs.cz/item/CS_URS_2025_01/721194104</t>
  </si>
  <si>
    <t>2+1+2+2</t>
  </si>
  <si>
    <t>721194105</t>
  </si>
  <si>
    <t>Vyvedení a upevnění odpadních výpustek DN 50</t>
  </si>
  <si>
    <t>-1265279948</t>
  </si>
  <si>
    <t>Vyměření přípojek na potrubí vyvedení a upevnění odpadních výpustek DN 50</t>
  </si>
  <si>
    <t>https://podminky.urs.cz/item/CS_URS_2025_01/721194105</t>
  </si>
  <si>
    <t>2+2+1+1+2+1+1+1+4+2</t>
  </si>
  <si>
    <t>721194109</t>
  </si>
  <si>
    <t>Vyvedení a upevnění odpadních výpustek DN 110</t>
  </si>
  <si>
    <t>-1174674594</t>
  </si>
  <si>
    <t>Vyměření přípojek na potrubí vyvedení a upevnění odpadních výpustek DN 110</t>
  </si>
  <si>
    <t>https://podminky.urs.cz/item/CS_URS_2025_01/721194109</t>
  </si>
  <si>
    <t>2+2+1+1+1+1</t>
  </si>
  <si>
    <t>721211913</t>
  </si>
  <si>
    <t>Montáž vpustí podlahových DN 110 ostatní typ</t>
  </si>
  <si>
    <t>-167390608</t>
  </si>
  <si>
    <t>Podlahové vpusti montáž podlahových vpustí ostatních typů DN 110</t>
  </si>
  <si>
    <t>https://podminky.urs.cz/item/CS_URS_2025_01/721211913</t>
  </si>
  <si>
    <t>HLE.HL510PRBLUE</t>
  </si>
  <si>
    <t>Podlahová vpust DN40/50 s vodorovným odtokem a zápachovým uzávěrem (suchý sifon), 123x123mm/115x115mm.</t>
  </si>
  <si>
    <t>153965216</t>
  </si>
  <si>
    <t>HLE.HL310PRBLUE</t>
  </si>
  <si>
    <t>Podlahová vpust DN50/75/110 se svislým odtokem a zápachovým uzávěrem (suchý sifon),123x123mm/115x115mm.</t>
  </si>
  <si>
    <t>695349982</t>
  </si>
  <si>
    <t>Podlahová vpust DN50/75/110 se svislým odtokem a zápachovým uzávěrem Primus blue (suchý sifon),123x123mm/115x115mm.</t>
  </si>
  <si>
    <t>721219128</t>
  </si>
  <si>
    <t>Montáž odtokového sprchového žlabu délky do 1050 mm</t>
  </si>
  <si>
    <t>377104355</t>
  </si>
  <si>
    <t>Odtokové sprchové žlaby montáž odtokových sprchových žlabů ostatních typů délky do 1050 mm</t>
  </si>
  <si>
    <t>https://podminky.urs.cz/item/CS_URS_2025_01/721219128</t>
  </si>
  <si>
    <t>55233203</t>
  </si>
  <si>
    <t>žlab sprchového koutu se zápachovou uzávěrkou š 1000mm</t>
  </si>
  <si>
    <t>461657110</t>
  </si>
  <si>
    <t>žlab sprchového koutu se zápachovou uzávěrkou š 1000mm - specifikace viz. technická zpráva ZTI</t>
  </si>
  <si>
    <t>721229111</t>
  </si>
  <si>
    <t>Montáž zápachové uzávěrky pro pračku a myčku do DN 50 ostatní typ</t>
  </si>
  <si>
    <t>34249971</t>
  </si>
  <si>
    <t>Zápachové uzávěrky montáž zápachových uzávěrek ostatních typů do DN 50</t>
  </si>
  <si>
    <t>https://podminky.urs.cz/item/CS_URS_2025_01/721229111</t>
  </si>
  <si>
    <t>HLE.HL138H</t>
  </si>
  <si>
    <t>Podomítková vodní ZU pro odvod kondenzátu s hygienickým adaptérem, pro klimatizační jednotky DN32 - 100x100mm</t>
  </si>
  <si>
    <t>1460879442</t>
  </si>
  <si>
    <t>HLE.HL136N</t>
  </si>
  <si>
    <t>Vodní ZU pro odvod kondenzátu DN40 s připojením DN32 popř. d 12-18 mm, s přídavnou mechanickou uzávěrkou a čistící vložkou, s otáčivým ramenem odtoku</t>
  </si>
  <si>
    <t>1651616997</t>
  </si>
  <si>
    <t>HLE.HL21.2</t>
  </si>
  <si>
    <t>Vtok (nálevka) DN32 se zápachovou uzávěrkou a kuličkou pro suchý stav</t>
  </si>
  <si>
    <t>308520336</t>
  </si>
  <si>
    <t>55161834</t>
  </si>
  <si>
    <t>uzávěrka zápachová pro pračku a myčku podomítková s přípojem vody a elektřiny DN 40/50</t>
  </si>
  <si>
    <t>-2002595793</t>
  </si>
  <si>
    <t>uzávěrka zápachová pro pračku a myčku podomítková s přípojem vody DN 40/50</t>
  </si>
  <si>
    <t>X72122911</t>
  </si>
  <si>
    <t>Montáž zápachové nad DN 50 ostatní typ</t>
  </si>
  <si>
    <t>1447780186</t>
  </si>
  <si>
    <t>X5516183</t>
  </si>
  <si>
    <t xml:space="preserve">Protizápachový sifon DN 100 KG s čistícími otvory a ovzdušněním - viz. výkres kanalizace 1.NP </t>
  </si>
  <si>
    <t>-158590111</t>
  </si>
  <si>
    <t>721239114</t>
  </si>
  <si>
    <t>Montáž střešního vtoku svislý odtok do DN 160 ostatní typ</t>
  </si>
  <si>
    <t>-248073197</t>
  </si>
  <si>
    <t>Střešní vtoky (vpusti) montáž střešních vtoků ostatních typů se svislým odtokem do DN 160</t>
  </si>
  <si>
    <t>https://podminky.urs.cz/item/CS_URS_2025_01/721239114</t>
  </si>
  <si>
    <t>TWT.TWE110BITS</t>
  </si>
  <si>
    <t xml:space="preserve">Vpust/vtok střešní DN110, svislý, vyhřívaný s integrovanou bitumenovou manžetou </t>
  </si>
  <si>
    <t>-201499818</t>
  </si>
  <si>
    <t>TWT.TWNEV500PVC</t>
  </si>
  <si>
    <t xml:space="preserve">Nástavec střešní vpusti (příslušenství ke vpusti),  s integrovanou PVC manžetou, pro výšku tepelné izolace 120 -500 mm </t>
  </si>
  <si>
    <t>231020910</t>
  </si>
  <si>
    <t>TWT.TWT3528</t>
  </si>
  <si>
    <t>Termostat univerzální vnitřn, 90×50 mm - příslušenství vpusti</t>
  </si>
  <si>
    <t>-1726416388</t>
  </si>
  <si>
    <t>Univerzální vnitřní termostat k ovládání vyhřívaných střešních vpustí (střešních vtoků) určený do rozvodné skříně včetně kabelu o délce 4 m s teplotním čidlem pro měření venkovní teploty. Na jeden termostat lze zapojit až 16 ks vpustí (vtoků).
Montáž vč. propojení s vpustmi řeší část EI.</t>
  </si>
  <si>
    <t>721239221</t>
  </si>
  <si>
    <t>Montáž střešního vtoku vodorovný odtok DN 75/110 ostatní typ</t>
  </si>
  <si>
    <t>-849182729</t>
  </si>
  <si>
    <t>Střešní vtoky (vpusti) montáž střešních vtoků ostatních typů s vodorovným odtokem DN 75/110</t>
  </si>
  <si>
    <t>https://podminky.urs.cz/item/CS_URS_2025_01/721239221</t>
  </si>
  <si>
    <t>TWT.TWE110PVCV</t>
  </si>
  <si>
    <t xml:space="preserve">Vpust/vtok střešní DN110, vodorovný, vyhřívaný s integrovanou PVC manžetou </t>
  </si>
  <si>
    <t>495708522</t>
  </si>
  <si>
    <t>721279153</t>
  </si>
  <si>
    <t>Montáž hlavice ventilační polypropylen PP DN 110 ostatní typ</t>
  </si>
  <si>
    <t>498000593</t>
  </si>
  <si>
    <t>Ventilační hlavice montáž ventilační hlavice z polypropylenu (PP) ostatních typů DN 110</t>
  </si>
  <si>
    <t>https://podminky.urs.cz/item/CS_URS_2025_01/721279153</t>
  </si>
  <si>
    <t>X.TWT.TWOP110PVC</t>
  </si>
  <si>
    <t>Odvětrání kanalizace 110 PVC, DN 100</t>
  </si>
  <si>
    <t>58386516</t>
  </si>
  <si>
    <t>X.TWT.TWOD110BIT</t>
  </si>
  <si>
    <t>Prostup parozábranou 110 BIT, DN 100</t>
  </si>
  <si>
    <t>1526785916</t>
  </si>
  <si>
    <t>7212210R</t>
  </si>
  <si>
    <t>Zednické a stavební přípomoce pro vnitřní kanalizaci</t>
  </si>
  <si>
    <t>827771212</t>
  </si>
  <si>
    <t>Zednické a stavební přípomoce pro vnitřní kanalizaci
 - vyfrézování drážek do zdi a podlahy, provedení průrazů prostupů ve stropních konstrukcích a zdech
 - hrubé zapravení drážek a prostupů po provedení instalace potrubí</t>
  </si>
  <si>
    <t>721290111</t>
  </si>
  <si>
    <t>Zkouška těsnosti potrubí kanalizace vodou DN do 125</t>
  </si>
  <si>
    <t>-1346199707</t>
  </si>
  <si>
    <t>Zkouška těsnosti kanalizace v objektech vodou do DN 125</t>
  </si>
  <si>
    <t>https://podminky.urs.cz/item/CS_URS_2025_01/721290111</t>
  </si>
  <si>
    <t>19+105+16+6+21+20+5+6+11+9+15+38</t>
  </si>
  <si>
    <t>721290112</t>
  </si>
  <si>
    <t>Zkouška těsnosti potrubí kanalizace vodou DN 150/DN 200</t>
  </si>
  <si>
    <t>-1182103096</t>
  </si>
  <si>
    <t>Zkouška těsnosti kanalizace v objektech vodou DN 150 nebo DN 200</t>
  </si>
  <si>
    <t>https://podminky.urs.cz/item/CS_URS_2025_01/721290112</t>
  </si>
  <si>
    <t>998721101</t>
  </si>
  <si>
    <t>Přesun hmot tonážní pro vnitřní kanalizaci v objektech v do 6 m</t>
  </si>
  <si>
    <t>84621038</t>
  </si>
  <si>
    <t>Přesun hmot pro vnitřní kanalizace stanovený z hmotnosti přesunovaného materiálu vodorovná dopravní vzdálenost do 50 m v objektech výšky do 6 m</t>
  </si>
  <si>
    <t>https://podminky.urs.cz/item/CS_URS_2025_01/998721101</t>
  </si>
  <si>
    <t>722</t>
  </si>
  <si>
    <t>Zdravotechnika - vnitřní vodovod</t>
  </si>
  <si>
    <t>722130233</t>
  </si>
  <si>
    <t>Potrubí vodovodní ocelové závitové pozinkované svařované běžné DN 25</t>
  </si>
  <si>
    <t>238966338</t>
  </si>
  <si>
    <t>Potrubí z ocelových trubek pozinkovaných závitových svařovaných běžných DN 25</t>
  </si>
  <si>
    <t>https://podminky.urs.cz/item/CS_URS_2025_01/722130233</t>
  </si>
  <si>
    <t>V kci</t>
  </si>
  <si>
    <t>1.5</t>
  </si>
  <si>
    <t>Volně</t>
  </si>
  <si>
    <t>6+1,5</t>
  </si>
  <si>
    <t>722130234</t>
  </si>
  <si>
    <t>Potrubí vodovodní ocelové závitové pozinkované svařované běžné DN 32</t>
  </si>
  <si>
    <t>-1556489583</t>
  </si>
  <si>
    <t>Potrubí z ocelových trubek pozinkovaných závitových svařovaných běžných DN 32</t>
  </si>
  <si>
    <t>https://podminky.urs.cz/item/CS_URS_2025_01/722130234</t>
  </si>
  <si>
    <t>1+4+12</t>
  </si>
  <si>
    <t>722175002</t>
  </si>
  <si>
    <t>Potrubí vodovodní plastové PP-RCT svar polyfúze D 20x2,3 mm (S4)</t>
  </si>
  <si>
    <t>1730789777</t>
  </si>
  <si>
    <t>Potrubí z plastových trubek z polypropylenu PP-RCT svařovaných polyfúzně D 20x2,3 mm (S4)</t>
  </si>
  <si>
    <t>https://podminky.urs.cz/item/CS_URS_2025_01/722175002</t>
  </si>
  <si>
    <t>2+2+4+3+2+1+3+3+1</t>
  </si>
  <si>
    <t>1+2+4+2+2+2+4+4+4</t>
  </si>
  <si>
    <t>4+2+4+4</t>
  </si>
  <si>
    <t>17+13+2+4+10+2+3+6+2+9+3+9+2+3+15+6+4+3</t>
  </si>
  <si>
    <t>722175003</t>
  </si>
  <si>
    <t>Potrubí vodovodní plastové PP-RCT svar polyfúze D 25x2,8 mm (S4)</t>
  </si>
  <si>
    <t>-1017199892</t>
  </si>
  <si>
    <t>Potrubí z plastových trubek z polypropylenu PP-RCT svařovaných polyfúzně D 25 x 2,8 (S4)</t>
  </si>
  <si>
    <t>https://podminky.urs.cz/item/CS_URS_2025_01/722175003</t>
  </si>
  <si>
    <t>2+2+2+4</t>
  </si>
  <si>
    <t>8+7</t>
  </si>
  <si>
    <t>722175004</t>
  </si>
  <si>
    <t>Potrubí vodovodní plastové PP-RCT svar polyfúze D 32x3,6 mm (S4)</t>
  </si>
  <si>
    <t>-1195220092</t>
  </si>
  <si>
    <t>Potrubí z plastových trubek z polypropylenu PP-RCT svařovaných polyfúzně D 32 x 3,6 (S4)</t>
  </si>
  <si>
    <t>https://podminky.urs.cz/item/CS_URS_2025_01/722175004</t>
  </si>
  <si>
    <t>4+2+17+5+12</t>
  </si>
  <si>
    <t>722175005</t>
  </si>
  <si>
    <t>Potrubí vodovodní plastové PP-RCT svar polyfúze D 40x4,5 mm (S4)</t>
  </si>
  <si>
    <t>1565967876</t>
  </si>
  <si>
    <t>Potrubí z plastových trubek z polypropylenu PP-RCT svařovaných polyfúzně D 40 x 4,5 (S4)</t>
  </si>
  <si>
    <t>https://podminky.urs.cz/item/CS_URS_2025_01/722175005</t>
  </si>
  <si>
    <t>1+2</t>
  </si>
  <si>
    <t>4+2+9+4+5+1+12</t>
  </si>
  <si>
    <t>722181221</t>
  </si>
  <si>
    <t>Ochrana vodovodního potrubí přilepenými termoizolačními trubicemi z PE tl přes 6 do 9 mm DN do 22 mm</t>
  </si>
  <si>
    <t>1044196096</t>
  </si>
  <si>
    <t>Ochrana potrubí termoizolačními trubicemi z pěnového polyetylenu PE přilepenými v příčných a podélných spojích, tloušťky izolace přes 6 do 9 mm, vnitřního průměru izolace DN do 22 mm</t>
  </si>
  <si>
    <t>https://podminky.urs.cz/item/CS_URS_2025_01/722181221</t>
  </si>
  <si>
    <t>1.5+46</t>
  </si>
  <si>
    <t>722181222</t>
  </si>
  <si>
    <t>Ochrana vodovodního potrubí přilepenými termoizolačními trubicemi z PE tl přes 6 do 9 mm DN přes 22 do 45 mm</t>
  </si>
  <si>
    <t>-2039823704</t>
  </si>
  <si>
    <t>Ochrana potrubí termoizolačními trubicemi z pěnového polyetylenu PE přilepenými v příčných a podélných spojích, tloušťky izolace přes 6 do 9 mm, vnitřního průměru izolace DN přes 22 do 45 mm</t>
  </si>
  <si>
    <t>https://podminky.urs.cz/item/CS_URS_2025_01/722181222</t>
  </si>
  <si>
    <t>2+10+1+3</t>
  </si>
  <si>
    <t>722182011</t>
  </si>
  <si>
    <t>Podpůrný žlab pro potrubí D 20</t>
  </si>
  <si>
    <t>-1214904043</t>
  </si>
  <si>
    <t>Podpůrný žlab pro potrubí průměru D 20</t>
  </si>
  <si>
    <t>https://podminky.urs.cz/item/CS_URS_2025_01/722182011</t>
  </si>
  <si>
    <t>722182012</t>
  </si>
  <si>
    <t>Podpůrný žlab pro potrubí D 25</t>
  </si>
  <si>
    <t>126676751</t>
  </si>
  <si>
    <t>Podpůrný žlab pro potrubí průměru D 25</t>
  </si>
  <si>
    <t>https://podminky.urs.cz/item/CS_URS_2025_01/722182012</t>
  </si>
  <si>
    <t>722182013</t>
  </si>
  <si>
    <t>Podpůrný žlab pro potrubí D 32</t>
  </si>
  <si>
    <t>1754057740</t>
  </si>
  <si>
    <t>Podpůrný žlab pro potrubí průměru D 32</t>
  </si>
  <si>
    <t>https://podminky.urs.cz/item/CS_URS_2025_01/722182013</t>
  </si>
  <si>
    <t>722182014</t>
  </si>
  <si>
    <t>Podpůrný žlab pro potrubí D 40</t>
  </si>
  <si>
    <t>54356772</t>
  </si>
  <si>
    <t>Podpůrný žlab pro potrubí průměru D 40</t>
  </si>
  <si>
    <t>https://podminky.urs.cz/item/CS_URS_2025_01/722182014</t>
  </si>
  <si>
    <t>722220111</t>
  </si>
  <si>
    <t>Nástěnka pro výtokový ventil G 1/2" s jedním závitem</t>
  </si>
  <si>
    <t>-1339731110</t>
  </si>
  <si>
    <t>Armatury s jedním závitem nástěnky pro výtokový ventil G 1/2"</t>
  </si>
  <si>
    <t>https://podminky.urs.cz/item/CS_URS_2025_01/722220111</t>
  </si>
  <si>
    <t>2+2+1+6+2+2+1</t>
  </si>
  <si>
    <t>2+2+2+2+1+2+2+2+2</t>
  </si>
  <si>
    <t>722220121</t>
  </si>
  <si>
    <t>Nástěnka pro baterii G 1/2" s jedním závitem</t>
  </si>
  <si>
    <t>216242410</t>
  </si>
  <si>
    <t>Armatury s jedním závitem nástěnky pro baterii G 1/2"</t>
  </si>
  <si>
    <t>https://podminky.urs.cz/item/CS_URS_2025_01/722220121</t>
  </si>
  <si>
    <t>722221134</t>
  </si>
  <si>
    <t>Ventil výtokový G 1/2" s jedním závitem</t>
  </si>
  <si>
    <t>-2068833128</t>
  </si>
  <si>
    <t>Armatury s jedním závitem ventily výtokové G 1/2"</t>
  </si>
  <si>
    <t>https://podminky.urs.cz/item/CS_URS_2025_01/722221134</t>
  </si>
  <si>
    <t>722221135</t>
  </si>
  <si>
    <t>Ventil výtokový G 3/4" s jedním závitem</t>
  </si>
  <si>
    <t>1595576885</t>
  </si>
  <si>
    <t>Armatury s jedním závitem ventily výtokové G 3/4"</t>
  </si>
  <si>
    <t>https://podminky.urs.cz/item/CS_URS_2025_01/722221135</t>
  </si>
  <si>
    <t>722224115</t>
  </si>
  <si>
    <t>Kohout plnicí nebo vypouštěcí G 1/2" PN 10 s jedním závitem</t>
  </si>
  <si>
    <t>1580509065</t>
  </si>
  <si>
    <t>Armatury s jedním závitem kohouty plnicí a vypouštěcí PN 10 G 1/2"</t>
  </si>
  <si>
    <t>https://podminky.urs.cz/item/CS_URS_2025_01/722224115</t>
  </si>
  <si>
    <t>722224116</t>
  </si>
  <si>
    <t>Kohout plnicí nebo vypouštěcí G 3/4" PN 10 s jedním závitem</t>
  </si>
  <si>
    <t>1017899275</t>
  </si>
  <si>
    <t>Armatury s jedním závitem kohouty plnicí a vypouštěcí PN 10 G 3/4"</t>
  </si>
  <si>
    <t>https://podminky.urs.cz/item/CS_URS_2025_01/722224116</t>
  </si>
  <si>
    <t>722229101</t>
  </si>
  <si>
    <t>Montáž vodovodních armatur s jedním závitem G 1/2" ostatní typ</t>
  </si>
  <si>
    <t>478976259</t>
  </si>
  <si>
    <t>Armatury s jedním závitem montáž vodovodních armatur s jedním závitem ostatních typů G 1/2"</t>
  </si>
  <si>
    <t>https://podminky.urs.cz/item/CS_URS_2025_01/722229101</t>
  </si>
  <si>
    <t>6000005113</t>
  </si>
  <si>
    <t>Ventil nezámrzný 1/2"×415 mm s rukojetí, s přípojkou na hadici</t>
  </si>
  <si>
    <t>-305802506</t>
  </si>
  <si>
    <t>722231074</t>
  </si>
  <si>
    <t>Ventil zpětný mosazný G 1" PN 10 do 110°C se dvěma závity</t>
  </si>
  <si>
    <t>1526173690</t>
  </si>
  <si>
    <t>Armatury se dvěma závity ventily zpětné mosazné PN 10 do 110°C G 1"</t>
  </si>
  <si>
    <t>https://podminky.urs.cz/item/CS_URS_2025_01/722231074</t>
  </si>
  <si>
    <t>722231075</t>
  </si>
  <si>
    <t>Ventil zpětný mosazný G 5/4" PN 10 do 110°C se dvěma závity</t>
  </si>
  <si>
    <t>1305978966</t>
  </si>
  <si>
    <t>Armatury se dvěma závity ventily zpětné mosazné PN 10 do 110°C G 5/4"</t>
  </si>
  <si>
    <t>https://podminky.urs.cz/item/CS_URS_2025_01/722231075</t>
  </si>
  <si>
    <t>722231085</t>
  </si>
  <si>
    <t>Ventil zpětný G 5/4" PN 16 do 90°C</t>
  </si>
  <si>
    <t>1540265940</t>
  </si>
  <si>
    <t xml:space="preserve">Armatury se dvěma závity ventily zpětné mosazné PN 16 do 90°C vnitřní závit G 5/4"
Dle normy ČSN EN 1717 pro ochranu rizikové třídy 2 (EA).
</t>
  </si>
  <si>
    <t>https://podminky.urs.cz/item/CS_URS_2025_01/722231085</t>
  </si>
  <si>
    <t>722231141</t>
  </si>
  <si>
    <t>Ventil závitový pojistný rohový G 1/2"</t>
  </si>
  <si>
    <t>-1915998358</t>
  </si>
  <si>
    <t>Armatury se dvěma závity ventily pojistné rohové G 1/2"</t>
  </si>
  <si>
    <t>https://podminky.urs.cz/item/CS_URS_2025_01/722231141</t>
  </si>
  <si>
    <t>722232043</t>
  </si>
  <si>
    <t>Kohout kulový přímý G 1/2" PN 42 do 185°C vnitřní závit</t>
  </si>
  <si>
    <t>1347811465</t>
  </si>
  <si>
    <t>Armatury se dvěma závity kulové kohouty PN 42 do 185 °C přímé vnitřní závit G 1/2"</t>
  </si>
  <si>
    <t>https://podminky.urs.cz/item/CS_URS_2025_01/722232043</t>
  </si>
  <si>
    <t>722232045</t>
  </si>
  <si>
    <t>Kohout kulový přímý G 1" PN 42 do 185°C vnitřní závit</t>
  </si>
  <si>
    <t>811123255</t>
  </si>
  <si>
    <t>Armatury se dvěma závity kulové kohouty PN 42 do 185 °C přímé vnitřní závit G 1"</t>
  </si>
  <si>
    <t>https://podminky.urs.cz/item/CS_URS_2025_01/722232045</t>
  </si>
  <si>
    <t>722232046</t>
  </si>
  <si>
    <t>Kohout kulový přímý G 5/4" PN 42 do 185°C vnitřní závit</t>
  </si>
  <si>
    <t>-1630944635</t>
  </si>
  <si>
    <t>Armatury se dvěma závity kulové kohouty PN 42 do 185 °C přímé vnitřní závit G 5/4"</t>
  </si>
  <si>
    <t>https://podminky.urs.cz/item/CS_URS_2025_01/722232046</t>
  </si>
  <si>
    <t>722232061</t>
  </si>
  <si>
    <t>Kohout kulový přímý G 1/2" PN 42 do 185°C vnitřní závit s vypouštěním</t>
  </si>
  <si>
    <t>54962042</t>
  </si>
  <si>
    <t>Armatury se dvěma závity kulové kohouty PN 42 do 185 °C přímé vnitřní závit s vypouštěním G 1/2"</t>
  </si>
  <si>
    <t>https://podminky.urs.cz/item/CS_URS_2025_01/722232061</t>
  </si>
  <si>
    <t>722232063</t>
  </si>
  <si>
    <t>Kohout kulový přímý G 1" PN 42 do 185°C vnitřní závit s vypouštěním</t>
  </si>
  <si>
    <t>1859294823</t>
  </si>
  <si>
    <t>Armatury se dvěma závity kulové kohouty PN 42 do 185 °C přímé vnitřní závit s vypouštěním G 1"</t>
  </si>
  <si>
    <t>https://podminky.urs.cz/item/CS_URS_2025_01/722232063</t>
  </si>
  <si>
    <t>722232064</t>
  </si>
  <si>
    <t>Kohout kulový přímý G 5/4" PN 42 do 185°C vnitřní závit s vypouštěním</t>
  </si>
  <si>
    <t>2117994540</t>
  </si>
  <si>
    <t>Armatury se dvěma závity kulové kohouty PN 42 do 185 °C přímé vnitřní závit s vypouštěním G 5/4"</t>
  </si>
  <si>
    <t>https://podminky.urs.cz/item/CS_URS_2025_01/722232064</t>
  </si>
  <si>
    <t>722239101</t>
  </si>
  <si>
    <t>Montáž armatur vodovodních se dvěma závity G 1/2"</t>
  </si>
  <si>
    <t>1826950923</t>
  </si>
  <si>
    <t>Armatury se dvěma závity montáž vodovodních armatur se dvěma závity ostatních typů G 1/2"</t>
  </si>
  <si>
    <t>https://podminky.urs.cz/item/CS_URS_2025_01/722239101</t>
  </si>
  <si>
    <t>IMI.52751615</t>
  </si>
  <si>
    <t>vyvažovací ventil pro cirkulaci teplé vody DN15, elektroforetická černá vrstva, s vypouštěním 3/4", 2x samotěsnící měřící vsuvky</t>
  </si>
  <si>
    <t>1548457458</t>
  </si>
  <si>
    <t>vyvažovací ventil pro cirkulaci teplé vody DN15, elektroforetická černá vrstva, s vypouštěním 3/4"</t>
  </si>
  <si>
    <t>722239104</t>
  </si>
  <si>
    <t>Montáž armatur vodovodních se dvěma závity G 5/4"</t>
  </si>
  <si>
    <t>1822622654</t>
  </si>
  <si>
    <t>Armatury se dvěma závity montáž vodovodních armatur se dvěma závity ostatních typů G 5/4"</t>
  </si>
  <si>
    <t>https://podminky.urs.cz/item/CS_URS_2025_01/722239104</t>
  </si>
  <si>
    <t>X722121</t>
  </si>
  <si>
    <t>Domovní vodovodní filtrační stanice se zpětným automatickým proplachem 5/4" (Vestavěný filtr: 100 µm) s redukčním vetilem tlaku</t>
  </si>
  <si>
    <t>-75017044</t>
  </si>
  <si>
    <t xml:space="preserve">Kombinované jednotka obsahují zpětný ventil, filtr se zpětným proplachem, redukční ventil a uzavírací kulový kohout v jedné armatuře. Zajišťují nepřetržitou dodávku filtrované vody i během procesu čištění filtru. Jemný filtr redukuje množství cizích částic ve vodě, například úlomků rzi, konopných vláken nebo písečných zrnek. Zpětný ventil chrání před proniknutím zdraví nebezpečných kapalin do veřejných rozvodů. Redukční ventil chrání potrubí a k němu připojené spotřebiče proti poškození nadměrným tlakem a výrazně snižuje spotřebu vody. Filtrační stanice je osazené novou patentovanou technologií "double spin" zaručující bezproblémový chod a maximalizijící účinnost při zpětném proplachu.
Filtr se zpětným proplachem zajišťují nepřetržitou dodávku filtrované vody. Filtry jsou osazené novou patentovanou technologií "double spin" zaručující bezproblémový chod a maximalizijící účinnost při zpětném proplachu.
Certifikace výrobku: DIN/DVGW-approved
Médium: Voda
Materiál tělesa: mosaz
Vestavěný filtr: 100 µm
Zpětný proplach sítka filtru	ano
Montážní poloha: vodorovná
Další popis: 
 - Technologie "Double Spin" je dodávána jen pro velikosti od 1/2" do 11/4".
 - Nepřerušovaná dodávka filtrované vody i během proplachování sítka
 - Systém zpětného proplachu chráněn patentem - umožňuje rychlé a kvalitní čištění filtru při malé spotřebě vody
 - Nastavitelný indikátor data následujícího proplachu
 - Bajonetové připojení umožňuje jednoduché a rychlé nasazení jednotky pro automatický proplach
 - Velká plocha sítka
</t>
  </si>
  <si>
    <t>X722122</t>
  </si>
  <si>
    <t>Automatická jednotka zpětného proplachu pro vodovodní filtry (230 V, 50/60 Hz, 10 W, s konektorem)</t>
  </si>
  <si>
    <t>80738658</t>
  </si>
  <si>
    <t>X722123</t>
  </si>
  <si>
    <t>Centrální směšovací ventil (výstupní teplota 55°C)</t>
  </si>
  <si>
    <t>-1485387344</t>
  </si>
  <si>
    <t>armatura směšovací - ventil kompaktní; mosaz; provedení třícestné; ovládání ruční; připojení vnitřní závit; DN 40, Rp 1 1/2"; Kv 25,0 m3/hod; PN 10; max teplota 110 °C</t>
  </si>
  <si>
    <t>722250133</t>
  </si>
  <si>
    <t>Hydrantový systém s tvarově stálou hadicí D 19 x 30 m celoplechový - červený</t>
  </si>
  <si>
    <t>-291939251</t>
  </si>
  <si>
    <t>Požární příslušenství a armatury hydrantový systém s tvarově stálou hadicí celoplechový D 19 x 30 m</t>
  </si>
  <si>
    <t>https://podminky.urs.cz/item/CS_URS_2025_01/722250133</t>
  </si>
  <si>
    <t>X722262301</t>
  </si>
  <si>
    <t xml:space="preserve">Vodoměr závitový vícevtokový mokroběžný do 40°C G 1"x 190 mm Q3 = 4 m3/h </t>
  </si>
  <si>
    <t>899125777</t>
  </si>
  <si>
    <t>3880103R</t>
  </si>
  <si>
    <t>M-BUS modul pro vodoměry (příslušenství dodávaných vodoměrů)</t>
  </si>
  <si>
    <t>-1147787350</t>
  </si>
  <si>
    <t>722290226</t>
  </si>
  <si>
    <t>Zkouška těsnosti vodovodního potrubí závitového DN do 50</t>
  </si>
  <si>
    <t>958145906</t>
  </si>
  <si>
    <t>Zkoušky, proplach a desinfekce vodovodního potrubí zkoušky těsnosti vodovodního potrubí závitového do DN 50</t>
  </si>
  <si>
    <t>https://podminky.urs.cz/item/CS_URS_2025_01/722290226</t>
  </si>
  <si>
    <t>9+19+173+25+41+40</t>
  </si>
  <si>
    <t>722290234</t>
  </si>
  <si>
    <t>Proplach a dezinfekce vodovodního potrubí DN do 80</t>
  </si>
  <si>
    <t>1490396759</t>
  </si>
  <si>
    <t>Zkoušky, proplach a desinfekce vodovodního potrubí proplach a desinfekce vodovodního potrubí do DN 80</t>
  </si>
  <si>
    <t>https://podminky.urs.cz/item/CS_URS_2025_01/722290234</t>
  </si>
  <si>
    <t>72229900R</t>
  </si>
  <si>
    <t>Informační štítek s popisem armatur /D+M/</t>
  </si>
  <si>
    <t>-420792243</t>
  </si>
  <si>
    <t>722303R</t>
  </si>
  <si>
    <t>Zednické a stavební přípomoce pro vnitřní vodovod</t>
  </si>
  <si>
    <t>1843699840</t>
  </si>
  <si>
    <t>Zednické a stavební přípomoce pro vnitřní vodovod
 - vysekání (vyfrézování) drážek do zdi a podlahy, provedení průrazů prostupů ve stropních konstrukcích a zdech
 - hrubé zapravení drážek a prostupů po provedení istalace potrubí</t>
  </si>
  <si>
    <t>722304R</t>
  </si>
  <si>
    <t>Vyvážení cirkulace teplé vody</t>
  </si>
  <si>
    <t>-1154481118</t>
  </si>
  <si>
    <t>998722101</t>
  </si>
  <si>
    <t>Přesun hmot tonážní pro vnitřní vodovod v objektech v do 6 m</t>
  </si>
  <si>
    <t>-1879553647</t>
  </si>
  <si>
    <t>Přesun hmot pro vnitřní vodovod stanovený z hmotnosti přesunovaného materiálu vodorovná dopravní vzdálenost do 50 m v objektech výšky do 6 m</t>
  </si>
  <si>
    <t>https://podminky.urs.cz/item/CS_URS_2025_01/998722101</t>
  </si>
  <si>
    <t>724</t>
  </si>
  <si>
    <t>Zdravotechnika - strojní vybavení</t>
  </si>
  <si>
    <t>724231128</t>
  </si>
  <si>
    <t>Příslušenství domovních vodáren měřící tlakoměr deformační</t>
  </si>
  <si>
    <t>839150647</t>
  </si>
  <si>
    <t>Příslušenství domovních vodáren měřicí tlakoměr deformační</t>
  </si>
  <si>
    <t>https://podminky.urs.cz/item/CS_URS_2025_01/724231128</t>
  </si>
  <si>
    <t>724233011</t>
  </si>
  <si>
    <t>Nádoba expanzní tlaková pro akumulační ohřev TV průtočná s membránou závitové připojení PN 1,0 o objemu 8 l</t>
  </si>
  <si>
    <t>-1425253388</t>
  </si>
  <si>
    <t>Nádoby expanzní tlakové pro rozvody pitné vody s membránou bez pojistného ventilu se závitovým připojením průtočné PN 1,0 o objemu 8 l</t>
  </si>
  <si>
    <t>https://podminky.urs.cz/item/CS_URS_2025_01/724233011</t>
  </si>
  <si>
    <t>732429212</t>
  </si>
  <si>
    <t>Montáž čerpadla oběhového mokroběžného závitového DN 25</t>
  </si>
  <si>
    <t>-1423314958</t>
  </si>
  <si>
    <t>Čerpadla teplovodní mokroběžná závitová montáž čerpadel (do potrubí) ostatních typů mokroběžných závitových DN 25</t>
  </si>
  <si>
    <t>https://podminky.urs.cz/item/CS_URS_2025_01/732429212</t>
  </si>
  <si>
    <t>GRS.99411150</t>
  </si>
  <si>
    <t>Čerpadlo oběhové pro pitnou vodu průtok do 2,55 m3/h; Hmax = 4,0 m; PN 10; spoj: závitový; G; 1 1/2"; stav. délka = 180 mm; teplota média do 110 °C</t>
  </si>
  <si>
    <t>1394520601</t>
  </si>
  <si>
    <t>734419111</t>
  </si>
  <si>
    <t>Montáž teploměrů s ochranným pouzdrem nebo pevným stonkem a jímkou</t>
  </si>
  <si>
    <t>-5068622</t>
  </si>
  <si>
    <t>Teploměry technické montáž teploměrů s ochranným pouzdrem nebo s pevným stonkem a jímkou</t>
  </si>
  <si>
    <t>https://podminky.urs.cz/item/CS_URS_2025_01/734419111</t>
  </si>
  <si>
    <t>55128018</t>
  </si>
  <si>
    <t>teploměr axiální 0-120°C zadní napojení 1/2" s jímkou D 80/dl 50mm</t>
  </si>
  <si>
    <t>-1531342957</t>
  </si>
  <si>
    <t>998724101</t>
  </si>
  <si>
    <t>Přesun hmot tonážní pro strojní vybavení v objektech v do 6 m</t>
  </si>
  <si>
    <t>696565091</t>
  </si>
  <si>
    <t>Přesun hmot pro strojní vybavení stanovený z hmotnosti přesunovaného materiálu vodorovná dopravní vzdálenost do 50 m v objektech výšky do 6 m</t>
  </si>
  <si>
    <t>https://podminky.urs.cz/item/CS_URS_2025_01/998724101</t>
  </si>
  <si>
    <t>725</t>
  </si>
  <si>
    <t>Zdravotechnika - zařizovací předměty - specifikace viz. technická zpráva ZTI</t>
  </si>
  <si>
    <t>725119125</t>
  </si>
  <si>
    <t>Montáž klozetových mís závěsných na nosné stěny</t>
  </si>
  <si>
    <t>963030706</t>
  </si>
  <si>
    <t>Zařízení záchodů montáž klozetových mís závěsných na nosné stěny</t>
  </si>
  <si>
    <t>https://podminky.urs.cz/item/CS_URS_2025_01/725119125</t>
  </si>
  <si>
    <t>64236031</t>
  </si>
  <si>
    <t>klozet keramický bílý závěsný hluboké splachování 530x360x350mm -  specifikace viz. technická zpráva ZTI</t>
  </si>
  <si>
    <t>1137986070</t>
  </si>
  <si>
    <t>725119131</t>
  </si>
  <si>
    <t>Montáž klozetových sedátek standardních</t>
  </si>
  <si>
    <t>-1553835346</t>
  </si>
  <si>
    <t>Zařízení záchodů montáž klozetových sedátek standardních</t>
  </si>
  <si>
    <t>https://podminky.urs.cz/item/CS_URS_2025_01/725119131</t>
  </si>
  <si>
    <t>55167381</t>
  </si>
  <si>
    <t>sedátko klozetové duroplastové bílé s poklopem - specifikace viz. technická zpráva ZTI</t>
  </si>
  <si>
    <t>-559541777</t>
  </si>
  <si>
    <t>725129101</t>
  </si>
  <si>
    <t>Montáž pisoáru keramického</t>
  </si>
  <si>
    <t>-514845021</t>
  </si>
  <si>
    <t>Pisoárové záchodky montáž ostatních typů keramických</t>
  </si>
  <si>
    <t>https://podminky.urs.cz/item/CS_URS_2025_01/725129101</t>
  </si>
  <si>
    <t>64251334X</t>
  </si>
  <si>
    <t>pisoár automatický se sifonem kapacitní s automatickým inteligentním splachovačem - specifikace viz. technická zpráva ZTI</t>
  </si>
  <si>
    <t>1633429564</t>
  </si>
  <si>
    <t>MAXIMÁLNÍ ÚPLNÝ POŽADOVANÝ OBJEM SPLACHOVACÍ VODY 1 LITR.</t>
  </si>
  <si>
    <t>6425134X</t>
  </si>
  <si>
    <t>Zdroje bezpečného napětí 230/12 V, 50 Hz (příslušenství k pisoáru)</t>
  </si>
  <si>
    <t>-454065139</t>
  </si>
  <si>
    <t>725219101</t>
  </si>
  <si>
    <t>Montáž umyvadla připevněného na konzoly</t>
  </si>
  <si>
    <t>-554437859</t>
  </si>
  <si>
    <t>Umyvadla montáž umyvadel ostatních typů na konzoly</t>
  </si>
  <si>
    <t>https://podminky.urs.cz/item/CS_URS_2025_01/725219101</t>
  </si>
  <si>
    <t>64211005</t>
  </si>
  <si>
    <t>umyvadlo keramické závěsné bílé 550x420mm -  specifikace viz. technická zpráva ZTI</t>
  </si>
  <si>
    <t>904324711</t>
  </si>
  <si>
    <t>725239101</t>
  </si>
  <si>
    <t>Montáž bidetů bez výtokových armatur ostatní typ</t>
  </si>
  <si>
    <t>1881594503</t>
  </si>
  <si>
    <t>Bidety montáž ostatních typů</t>
  </si>
  <si>
    <t>https://podminky.urs.cz/item/CS_URS_2025_01/725239101</t>
  </si>
  <si>
    <t>64240414</t>
  </si>
  <si>
    <t>bidet keramický závěsný s otvorem pro baterii bílý - specifikace viz. technická zpráva ZTI</t>
  </si>
  <si>
    <t>1925671285</t>
  </si>
  <si>
    <t>725244904</t>
  </si>
  <si>
    <t>Montáž sprchových dveří</t>
  </si>
  <si>
    <t>-765161489</t>
  </si>
  <si>
    <t>Sprchové dveře a zástěny montáž sprchových dveří</t>
  </si>
  <si>
    <t>https://podminky.urs.cz/item/CS_URS_2025_01/725244904</t>
  </si>
  <si>
    <t>55495007X</t>
  </si>
  <si>
    <t>sprchové dveře 900 mm, jednokřídlé - specifikace viz. technická zpráva ZTI</t>
  </si>
  <si>
    <t>-200030978</t>
  </si>
  <si>
    <t>sprchové dveře 1000 mm, 1x posuvný a 1 pevný segment
Stříbrný lesklý profil, 6 mm sklo s dekorací a úpravou perla glass, madla chrom</t>
  </si>
  <si>
    <t>725319111</t>
  </si>
  <si>
    <t>Montáž dřezu ostatních typů</t>
  </si>
  <si>
    <t>-1425560431</t>
  </si>
  <si>
    <t>Dřezy bez výtokových armatur montáž dřezů ostatních typů</t>
  </si>
  <si>
    <t>https://podminky.urs.cz/item/CS_URS_2025_01/725319111</t>
  </si>
  <si>
    <t>55231100X</t>
  </si>
  <si>
    <t>Nerezový pracovní stůl s jednodřezem 700x2000x850 - specifikace viz. technická zpráva ZTI</t>
  </si>
  <si>
    <t>1817774611</t>
  </si>
  <si>
    <t>Mycí stůl bude kotven do zdiva šrouby.</t>
  </si>
  <si>
    <t>725339111</t>
  </si>
  <si>
    <t>Montáž výlevky</t>
  </si>
  <si>
    <t>-2096053619</t>
  </si>
  <si>
    <t>Výlevky montáž výlevky</t>
  </si>
  <si>
    <t>https://podminky.urs.cz/item/CS_URS_2025_01/725339111</t>
  </si>
  <si>
    <t>64271102</t>
  </si>
  <si>
    <t>výlevka keramická závěsná bílá v 500mm  -  specifikace viz. technická zpráva ZTI</t>
  </si>
  <si>
    <t>1527028015</t>
  </si>
  <si>
    <t>725813111</t>
  </si>
  <si>
    <t>Ventil rohový bez připojovací trubičky nebo flexi hadičky G 1/2"</t>
  </si>
  <si>
    <t>577056118</t>
  </si>
  <si>
    <t>https://podminky.urs.cz/item/CS_URS_2025_01/725813111</t>
  </si>
  <si>
    <t>8*2+2+2</t>
  </si>
  <si>
    <t>725829101</t>
  </si>
  <si>
    <t>Montáž baterie nástěnné dřezové pákové a klasické</t>
  </si>
  <si>
    <t>626772461</t>
  </si>
  <si>
    <t>Baterie dřezové montáž ostatních typů nástěnných pákových nebo klasických</t>
  </si>
  <si>
    <t>https://podminky.urs.cz/item/CS_URS_2025_01/725829101</t>
  </si>
  <si>
    <t>55143169X</t>
  </si>
  <si>
    <t>baterie dřezová páková nástěnná s plochým ústím 300mm  -  specifikace viz. technická zpráva ZTI (výlevka)</t>
  </si>
  <si>
    <t>-25067253</t>
  </si>
  <si>
    <t>MAXIMÁLNÍ PRŮTOK BATERIE 6 l/min.</t>
  </si>
  <si>
    <t>55143975X</t>
  </si>
  <si>
    <t>baterie dřezová páková nástěnná - specifikace viz. technická zpráva ZTI (mycí stůl)</t>
  </si>
  <si>
    <t>-1458707580</t>
  </si>
  <si>
    <t>725829111</t>
  </si>
  <si>
    <t>Montáž baterie stojánkové dřezové G 1/2"</t>
  </si>
  <si>
    <t>-1903227748</t>
  </si>
  <si>
    <t>Baterie dřezové montáž ostatních typů stojánkových G 1/2"</t>
  </si>
  <si>
    <t>https://podminky.urs.cz/item/CS_URS_2025_01/725829111</t>
  </si>
  <si>
    <t>55143974X</t>
  </si>
  <si>
    <t>baterie dřezová páková stojánková s otáčivým ústím - specifikace viz. technická zpráva ZTI (dřez v kuch. lince)</t>
  </si>
  <si>
    <t>-1974049692</t>
  </si>
  <si>
    <t>725829131</t>
  </si>
  <si>
    <t>Montáž baterie umyvadlové stojánkové G 1/2" ostatní typ</t>
  </si>
  <si>
    <t>-899352396</t>
  </si>
  <si>
    <t>Baterie umyvadlové montáž ostatních typů stojánkových G 1/2"</t>
  </si>
  <si>
    <t>https://podminky.urs.cz/item/CS_URS_2025_01/725829131</t>
  </si>
  <si>
    <t>55145686X</t>
  </si>
  <si>
    <t>baterie umyvadlová (dřezová) stojánková páková - specifikace viz. technická zpráva ZTI</t>
  </si>
  <si>
    <t>1496160230</t>
  </si>
  <si>
    <t>MAXIMÁLNÍ PRŮTOK UMYVADLOVÉ BATERIE 6 l/min.</t>
  </si>
  <si>
    <t>725829141</t>
  </si>
  <si>
    <t>Montáž baterie bidetové stojánkové soupravy pákové ostatní typ</t>
  </si>
  <si>
    <t>-1913727784</t>
  </si>
  <si>
    <t>Baterie bidetové montáž ostatních typů stojánkových pákových souprav</t>
  </si>
  <si>
    <t>https://podminky.urs.cz/item/CS_URS_2025_01/725829141</t>
  </si>
  <si>
    <t>55145514X</t>
  </si>
  <si>
    <t>baterie bidetová stojánková páková chrom - specifikace viz. technická zpráva ZTI</t>
  </si>
  <si>
    <t>-681995683</t>
  </si>
  <si>
    <t>725849411</t>
  </si>
  <si>
    <t>Montáž baterie sprchové nástěnná s nastavitelnou výškou sprchy</t>
  </si>
  <si>
    <t>-877369314</t>
  </si>
  <si>
    <t>Baterie sprchové montáž nástěnných baterií s nastavitelnou výškou sprchy</t>
  </si>
  <si>
    <t>https://podminky.urs.cz/item/CS_URS_2025_01/725849411</t>
  </si>
  <si>
    <t>55145537X</t>
  </si>
  <si>
    <t>baterie sprchová nástěnná s příslušenstvím  - specifikace viz. technická zpráva ZTI</t>
  </si>
  <si>
    <t>716696546</t>
  </si>
  <si>
    <t>MAXIMÁLNÍ PRŮTOK BATERIE 8 l/min.</t>
  </si>
  <si>
    <t>725869101</t>
  </si>
  <si>
    <t>Montáž zápachových uzávěrek umyvadlových do DN 40</t>
  </si>
  <si>
    <t>-1433033912</t>
  </si>
  <si>
    <t>Zápachové uzávěrky zařizovacích předmětů montáž zápachových uzávěrek umyvadlových do DN 40</t>
  </si>
  <si>
    <t>https://podminky.urs.cz/item/CS_URS_2025_01/725869101</t>
  </si>
  <si>
    <t>55162001</t>
  </si>
  <si>
    <t>uzávěrka zápachová umyvadlová s celokovovým kulatým designem DN 32 - specifikace viz. technická zpráva ZTI</t>
  </si>
  <si>
    <t>-2106386593</t>
  </si>
  <si>
    <t>725869204</t>
  </si>
  <si>
    <t>Montáž zápachových uzávěrek dřezových jednodílných DN 50</t>
  </si>
  <si>
    <t>1503654707</t>
  </si>
  <si>
    <t>Zápachové uzávěrky zařizovacích předmětů montáž zápachových uzávěrek dřezových jednodílných DN 50</t>
  </si>
  <si>
    <t>https://podminky.urs.cz/item/CS_URS_2025_01/725869204</t>
  </si>
  <si>
    <t>55161116</t>
  </si>
  <si>
    <t>uzávěrka zápachová dřezová s kulovým kloubem DN 50</t>
  </si>
  <si>
    <t>113321548</t>
  </si>
  <si>
    <t>998725101</t>
  </si>
  <si>
    <t>Přesun hmot tonážní pro zařizovací předměty v objektech v do 6 m</t>
  </si>
  <si>
    <t>-1613322066</t>
  </si>
  <si>
    <t>Přesun hmot pro zařizovací předměty stanovený z hmotnosti přesunovaného materiálu vodorovná dopravní vzdálenost do 50 m v objektech výšky do 6 m</t>
  </si>
  <si>
    <t>https://podminky.urs.cz/item/CS_URS_2025_01/998725101</t>
  </si>
  <si>
    <t>726</t>
  </si>
  <si>
    <t>Zdravotechnika - předstěnové instalace</t>
  </si>
  <si>
    <t>726111202</t>
  </si>
  <si>
    <t>Instalační předstěna pro montáž bidetu do masivní zděné kce</t>
  </si>
  <si>
    <t>393614167</t>
  </si>
  <si>
    <t>Předstěnové instalační systémy pro zazdění do masivních zděných konstrukcí montáž ostatních typů bidetů</t>
  </si>
  <si>
    <t>https://podminky.urs.cz/item/CS_URS_2025_01/726111202</t>
  </si>
  <si>
    <t>55281748</t>
  </si>
  <si>
    <t>montážní prvek pro bidet do zděných konstrukcí hl 120mm - specifikace viz. technická zpráva ZTI</t>
  </si>
  <si>
    <t>-1703847472</t>
  </si>
  <si>
    <t>726111203</t>
  </si>
  <si>
    <t>Instalační předstěna pro montáž pisoáru do masivní zděné kce</t>
  </si>
  <si>
    <t>2100063920</t>
  </si>
  <si>
    <t>Předstěnové instalační systémy pro zazdění do masivních zděných konstrukcí montáž ostatních typů pisoárů</t>
  </si>
  <si>
    <t>https://podminky.urs.cz/item/CS_URS_2025_01/726111203</t>
  </si>
  <si>
    <t>55281757</t>
  </si>
  <si>
    <t>montážní prvek pro pisoár do zděných konstrukcí hl 80-120mm</t>
  </si>
  <si>
    <t>516707351</t>
  </si>
  <si>
    <t>726111204</t>
  </si>
  <si>
    <t>Instalační předstěna pro montáž klozetu do masivní zděné kce</t>
  </si>
  <si>
    <t>199982634</t>
  </si>
  <si>
    <t>Předstěnové instalační systémy pro zazdění do masivních zděných konstrukcí montáž ostatních typů klozetů</t>
  </si>
  <si>
    <t>https://podminky.urs.cz/item/CS_URS_2025_01/726111204</t>
  </si>
  <si>
    <t>55281700</t>
  </si>
  <si>
    <t>montážní prvek pro závěsné WC do zděných konstrukcí ovládání zepředu hl 120 mm stavební v 1080mm vč. ovládacího tlačítka - specifikace viz. technická zpráva ZTI</t>
  </si>
  <si>
    <t>-2063017711</t>
  </si>
  <si>
    <t>POŽADAVEK NA MAXIMÁLNÍ ÚPLNÝ OBJEM SPLACHOVACÍ VODY WC 6 LITRŮ.</t>
  </si>
  <si>
    <t>726131041</t>
  </si>
  <si>
    <t>Instalační předstěna pro klozet závěsný v 1120 mm s ovládáním zepředu do lehkých stěn s kovovou kcí</t>
  </si>
  <si>
    <t>1033870029</t>
  </si>
  <si>
    <t>Předstěnové instalační systémy do lehkých stěn s kovovou konstrukcí pro závěsné klozety ovládání zepředu, stavební výšky 1120 mm</t>
  </si>
  <si>
    <t>https://podminky.urs.cz/item/CS_URS_2025_01/726131041</t>
  </si>
  <si>
    <t>936070000001</t>
  </si>
  <si>
    <t>montážní prvek pro závěsnou výlevku do lehkých stěn s kovovou konstrukcí ovládání zepředu stavební v 1120mm vč. ovládacího tlačítka - specifikace viz. technická zpráva ZTI</t>
  </si>
  <si>
    <t>-992382687</t>
  </si>
  <si>
    <t>998726111</t>
  </si>
  <si>
    <t>Přesun hmot tonážní pro instalační prefabrikáty v objektech v do 6 m</t>
  </si>
  <si>
    <t>625922627</t>
  </si>
  <si>
    <t>Přesun hmot pro instalační prefabrikáty stanovený z hmotnosti přesunovaného materiálu vodorovná dopravní vzdálenost do 50 m v objektech výšky do 6 m</t>
  </si>
  <si>
    <t>https://podminky.urs.cz/item/CS_URS_2025_01/998726111</t>
  </si>
  <si>
    <t>727</t>
  </si>
  <si>
    <t>Zdravotechnika - protipožární ochrana</t>
  </si>
  <si>
    <t>72721211X</t>
  </si>
  <si>
    <t>Trubní ucpávka plastového potrubí bez izolace do D 63 mm stěnou- požární odolnost EI 90</t>
  </si>
  <si>
    <t>1283302020</t>
  </si>
  <si>
    <t>72721321X</t>
  </si>
  <si>
    <t>Trubní ucpávka plastového potrubí bez izolace do D 63 mm stropem - požární odolnost EI 90</t>
  </si>
  <si>
    <t>1978113694</t>
  </si>
  <si>
    <t>727223125</t>
  </si>
  <si>
    <t>Protipožární manžeta prostupu plastového potrubí bez izolace D 75 mm stropem tl 150 mm požární odolnost EI 90-120</t>
  </si>
  <si>
    <t>1183317681</t>
  </si>
  <si>
    <t>Protipožární ochranné manžety plastového potrubí prostup stropem tloušťky 150 mm požární odolnost EI 90-120 D 75</t>
  </si>
  <si>
    <t>https://podminky.urs.cz/item/CS_URS_2024_02/727223125</t>
  </si>
  <si>
    <t>727223127</t>
  </si>
  <si>
    <t>Protipožární manžeta prostupu plastového potrubí bez izolace D 110 mm stropem tl 150 mm požární odolnost EI 90-120</t>
  </si>
  <si>
    <t>2006712607</t>
  </si>
  <si>
    <t>Protipožární ochranné manžety plastového potrubí prostup stropem tloušťky 150 mm požární odolnost EI 90-120 D 110</t>
  </si>
  <si>
    <t>https://podminky.urs.cz/item/CS_URS_2024_02/727223127</t>
  </si>
  <si>
    <t>998727101</t>
  </si>
  <si>
    <t>Přesun hmot tonážní pro protipožární ochranu v objektech v do 6 m</t>
  </si>
  <si>
    <t>1839035994</t>
  </si>
  <si>
    <t>Přesun hmot pro protipožární ochranu stanovený z hmotnosti přesunovaného materiálu vodorovná dopravní vzdálenost do 50 m základní v objektech výšky do 6 m</t>
  </si>
  <si>
    <t>https://podminky.urs.cz/item/CS_URS_2025_01/998727101</t>
  </si>
  <si>
    <t>14-D - Zařízení silnoproude elektrotechniky, vč. bleskosvodu</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</si>
  <si>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1.4D.01 TECHNICKÁ ZPRÁVA – EI 1.4D.02 PROTOKOL VNĚJŠÍCH VLIVŮ 1.4D.03 BILANCE ENERGII, DIMENZOVÁNÍ 1.4D.04 VÝPOČET OSVĚTLEN 1.4D.05 VÝPOČET NOUZOVÉHO OSVĚTLENÍ 1.4D.06 PŘEHLEDOVÉ SCHÉMA NAPÁJENÍ 1.4D.07 ROZVADĚČ +RH1 1.4D.08 ROZVADĚČ +R1 1.4D.09 ROZVADĚČ +RUPS 1.4D.10 ROZVADĚČ +RH2 1.4D.11 UZEMNĚNÍ 1.4D.12 VÝKRES LPS 1.4D.13 ELEKTROINSTALACE STŘECHY 1.4D.14 ELEKTROINSTALACE 1.NP 1.4D.15 ELEKTROINSTALACE 2.NP 1.4D.16 VÝPOČET ŘÍZENÍ RIZIKA 1.4D.17 SOUPIS NÁVAZNOSTÍ NA MaR</t>
  </si>
  <si>
    <t>D1 - Rozváděče, výrobky</t>
  </si>
  <si>
    <t>D2 - Kabelové trasy</t>
  </si>
  <si>
    <t>D3 - Koncové prvky</t>
  </si>
  <si>
    <t>D4 - Zemnění</t>
  </si>
  <si>
    <t>D5 - Hromosvod</t>
  </si>
  <si>
    <t>D6 - Svítidla</t>
  </si>
  <si>
    <t>D7 - Kabely</t>
  </si>
  <si>
    <t>D8 - Přidružené náklady</t>
  </si>
  <si>
    <t>D9 - Ostatní náklady</t>
  </si>
  <si>
    <t>D10 - Vedlejší náklady</t>
  </si>
  <si>
    <t>D1</t>
  </si>
  <si>
    <t>Rozváděče, výrobky</t>
  </si>
  <si>
    <t>Pol1</t>
  </si>
  <si>
    <t>Rozváděč +RH1, vyzbrojené pole dle dokumentace;  bez DALI (viz samostatné položky)</t>
  </si>
  <si>
    <t>ks</t>
  </si>
  <si>
    <t>Pol2</t>
  </si>
  <si>
    <t>Rozváděč +RH2, vyzbrojené pole dle dokumentace; bez detekce spalin (viz samostatné položky)</t>
  </si>
  <si>
    <t>Pol3</t>
  </si>
  <si>
    <t>Rozváděč +R1, vyzbrojené pole dle dokumentace;  bez DALI (viz samostatné položky)</t>
  </si>
  <si>
    <t>Pol4</t>
  </si>
  <si>
    <t>Rozváděč +RUPS, vyzbrojené pole dle dokumentace</t>
  </si>
  <si>
    <t>Pol5</t>
  </si>
  <si>
    <t>Přesvorkovací skříň na přívodní kabeláž (krabice -MX)</t>
  </si>
  <si>
    <t>Pol6</t>
  </si>
  <si>
    <t>Svodičový box třídy materiálu A1 nebo A2, na rozhraní zón LPZ 0B a LPZ1, tvořený svodičem 2+0, T1+T2, 25 kA/pól</t>
  </si>
  <si>
    <t>Pol7</t>
  </si>
  <si>
    <t>Svodičový box třídy materiálu A1 nebo A2, na rozhraní zón LPZ 0B a LPZ1, tvořený svodičem 4+0, T1+T2, 12,5 kA/pól</t>
  </si>
  <si>
    <t>Pol8</t>
  </si>
  <si>
    <t>UPS jednotka 5 kVA 1:1F s dobou zálohy min. 10 min,  o definovaných parametrech, včetně baterií (ve vyhotovení bez požárního krytu), včetně kom. karty SNMP, včetně reléového modulu monitoringu poruch</t>
  </si>
  <si>
    <t>Pol9</t>
  </si>
  <si>
    <t>Instalace, zprovoznění, ostatní úkony spojené s chodem UPS jednotky</t>
  </si>
  <si>
    <t>Pol10</t>
  </si>
  <si>
    <t>Centrální systém nouzového osvětlení včetně baterie, s  ModBus TCP kartou, šesti kanály pro NO svítidla a včetně reléových modulů do rozváděčů +RH1 a +R1</t>
  </si>
  <si>
    <t>Pol11</t>
  </si>
  <si>
    <t>Požární kryt pro CPS se 60 min požární odolností EI60/DP1 (dle specifikace PBŘ)</t>
  </si>
  <si>
    <t>Pol12</t>
  </si>
  <si>
    <t>Instalace, zprovoznění, ostatní úkony spojené s chodem, nastavením a adresací nouzového osvětlení</t>
  </si>
  <si>
    <t>Pol13</t>
  </si>
  <si>
    <t>DALI napájecí modul</t>
  </si>
  <si>
    <t>Pol14</t>
  </si>
  <si>
    <t>DALI obslužný touch panel 10,4"</t>
  </si>
  <si>
    <t>Pol15</t>
  </si>
  <si>
    <t>DALI ethernet gate</t>
  </si>
  <si>
    <t>Pol16</t>
  </si>
  <si>
    <t>DALI push-dim aktor</t>
  </si>
  <si>
    <t>Pol17</t>
  </si>
  <si>
    <t>DALI multisenzorický detektor</t>
  </si>
  <si>
    <t>Pol18</t>
  </si>
  <si>
    <t>DALI driver pro LED svítidla do 40 W</t>
  </si>
  <si>
    <t>Pol19</t>
  </si>
  <si>
    <t>5-portový neřízený ethernetový switch na DIN</t>
  </si>
  <si>
    <t>Pol20</t>
  </si>
  <si>
    <t>Instalace, zprovoznění, adresace a ostatní úkony spojené s chodem, nastavením a odzkoušením systému DALI</t>
  </si>
  <si>
    <t>Pol21</t>
  </si>
  <si>
    <t>Čidlo CO a NO2</t>
  </si>
  <si>
    <t>Pol22</t>
  </si>
  <si>
    <t>Zobrazovací výstražný display spalin v garáži</t>
  </si>
  <si>
    <t>Pol23</t>
  </si>
  <si>
    <t>Jednotka CO a NO2 s vlasntím displayem</t>
  </si>
  <si>
    <t>Pol24</t>
  </si>
  <si>
    <t>Zásuvková skříň 2x230 V/16A, 2x400V/16A s RCD A, IP44, vývodky, výrobní štítek, materiál ABS</t>
  </si>
  <si>
    <t>Pol25</t>
  </si>
  <si>
    <t>Vystrojení rozváděčů, testy, dílenské a dodavatelské dokumentace výrobců, výrobní štítky atp.</t>
  </si>
  <si>
    <t>D2</t>
  </si>
  <si>
    <t>Kabelové trasy</t>
  </si>
  <si>
    <t>Pol26</t>
  </si>
  <si>
    <t>Kabelový žlab 100x50, žárový zinek</t>
  </si>
  <si>
    <t>Pol27</t>
  </si>
  <si>
    <t>Víko kabelového žlabu 100x50, žárový zinek</t>
  </si>
  <si>
    <t>Pol28</t>
  </si>
  <si>
    <t>Víko kabelového žlabu 200x50, žárový zinek</t>
  </si>
  <si>
    <t>Pol29</t>
  </si>
  <si>
    <t>Kabelový žlab 200x50, žárový zinek</t>
  </si>
  <si>
    <t>Pol30</t>
  </si>
  <si>
    <t>Kabelový žlab 300x50, žárový zinek</t>
  </si>
  <si>
    <t>Pol31</t>
  </si>
  <si>
    <t>Kabelový žlab 50x50, vnitřní prostředí</t>
  </si>
  <si>
    <t>Pol32</t>
  </si>
  <si>
    <t>Kabelový žlab 100x50, vnitřní prostředí</t>
  </si>
  <si>
    <t>Pol33</t>
  </si>
  <si>
    <t>Kabelový žlab 150x100, vnitřní prostředí</t>
  </si>
  <si>
    <t>Pol34</t>
  </si>
  <si>
    <t>Kabelový žlab 400x100, vnitřní prostředí</t>
  </si>
  <si>
    <t>Pol35</t>
  </si>
  <si>
    <t>Kabelový žlab 250x100, vnitřní prostředí</t>
  </si>
  <si>
    <t>Pol36</t>
  </si>
  <si>
    <t>Kabelový žlab 300x100, vnitřní prostředí</t>
  </si>
  <si>
    <t>Pol37</t>
  </si>
  <si>
    <t>Kabelový žebřík 500x100, vnitřní prostředí</t>
  </si>
  <si>
    <t>Pol38</t>
  </si>
  <si>
    <t>Kotvy, výložníky, spojky, šrouby, tvarování dílů</t>
  </si>
  <si>
    <t>Pol39</t>
  </si>
  <si>
    <t>Horizontální a vertikální oblouky</t>
  </si>
  <si>
    <t>Pol40</t>
  </si>
  <si>
    <t>Závitová tyč M8</t>
  </si>
  <si>
    <t>Pol41</t>
  </si>
  <si>
    <t>Spojovací materiál k sestavení tras</t>
  </si>
  <si>
    <t>Pol42</t>
  </si>
  <si>
    <t>Montážní profil 41x41 mm</t>
  </si>
  <si>
    <t>Pol43</t>
  </si>
  <si>
    <t>Kabelový svazkový držák, plechový</t>
  </si>
  <si>
    <t>Pol44</t>
  </si>
  <si>
    <t>Kabelová příchytka pro jednotlivé kabely plastová</t>
  </si>
  <si>
    <t>Pol45</t>
  </si>
  <si>
    <t>Kabelová příchytka pro jednotlivé kabely plechová, s funkčností při požáru, včetně spojovacího mat.</t>
  </si>
  <si>
    <t>Pol46</t>
  </si>
  <si>
    <t>Trubka tuhá, bezhalogenová, průměr 20</t>
  </si>
  <si>
    <t>Pol47</t>
  </si>
  <si>
    <t>Trubka ohebná, bezhalogenová, průměr 20</t>
  </si>
  <si>
    <t>Pol48</t>
  </si>
  <si>
    <t>Přícytka, spojka, spojovací mat. pro trubku pr. 20</t>
  </si>
  <si>
    <t>Pol49</t>
  </si>
  <si>
    <t>Trubka tuhá, bezhalogenová, průměr 25</t>
  </si>
  <si>
    <t>Pol50</t>
  </si>
  <si>
    <t>Trubka ohebná, bezhalogenová, průměr 25</t>
  </si>
  <si>
    <t>Pol51</t>
  </si>
  <si>
    <t>Přícytka, spojka, spojovací mat. pro trubku pr. 25</t>
  </si>
  <si>
    <t>Pol52</t>
  </si>
  <si>
    <t>Kabelový parapetní dvoukomorový kanál</t>
  </si>
  <si>
    <t>Pol53</t>
  </si>
  <si>
    <t>Koleno dvoukomorové 90°,vertikální</t>
  </si>
  <si>
    <t>Pol54</t>
  </si>
  <si>
    <t>Drážka v podlaze šířky 250 mm, hl. 40 mm</t>
  </si>
  <si>
    <t>Pol55</t>
  </si>
  <si>
    <t>Drážka ve zdivu šířky 40 mm, hl. 40 mm</t>
  </si>
  <si>
    <t>Pol56</t>
  </si>
  <si>
    <t>Drážka ve zdivu šířky 600 mm, hl. 50 mm</t>
  </si>
  <si>
    <t>Pol57</t>
  </si>
  <si>
    <t>Prostupy přes zdivo, beton</t>
  </si>
  <si>
    <t>Pol58</t>
  </si>
  <si>
    <t>Vrtání kruhových krabic pro osazení přístrojů</t>
  </si>
  <si>
    <t>Pol59</t>
  </si>
  <si>
    <t>Ostatní prostupy, drážky atp.</t>
  </si>
  <si>
    <t>D3</t>
  </si>
  <si>
    <t>Koncové prvky</t>
  </si>
  <si>
    <t>Pol60</t>
  </si>
  <si>
    <t>Podstropní rohové PIR čidlo (120°), IP20</t>
  </si>
  <si>
    <t>Pol61</t>
  </si>
  <si>
    <t>Stropní PIR čidlo na povrch (360°), IP40</t>
  </si>
  <si>
    <t>Pol62</t>
  </si>
  <si>
    <t>Stropní PIR čidlo na povrch (360°), IP44</t>
  </si>
  <si>
    <t>Pol63</t>
  </si>
  <si>
    <t>Spínač řazení 1, krytí IP20, včetně rámečku a krytu</t>
  </si>
  <si>
    <t>Pol64</t>
  </si>
  <si>
    <t>Spínač řazení 1, krytí IP44, včetně rámečku a krytu</t>
  </si>
  <si>
    <t>Pol65</t>
  </si>
  <si>
    <t>Spínač řazení 5, krytí IP20, včetně rámečku a krytu</t>
  </si>
  <si>
    <t>Pol66</t>
  </si>
  <si>
    <t>Spínač řazení 6, krytí IP20, včetně rámečku a krytu</t>
  </si>
  <si>
    <t>Pol67</t>
  </si>
  <si>
    <t>Spínač řazení 7, krytí IP20, včetně rámečku a krytu</t>
  </si>
  <si>
    <t>Pol68</t>
  </si>
  <si>
    <t>Tlačítko jednonásobné, krytí IP44, včetně rámečku a krytu</t>
  </si>
  <si>
    <t>Pol69</t>
  </si>
  <si>
    <t>Zásuvka 230 V, krytí IP20, včetně rámečku a krytu</t>
  </si>
  <si>
    <t>Pol70</t>
  </si>
  <si>
    <t>Zásuvka 230 V T3, krytí IP20, včetně rámečku a krytu</t>
  </si>
  <si>
    <t>Pol71</t>
  </si>
  <si>
    <t>Zásuvka 230 V, krytí IP40, modul 45</t>
  </si>
  <si>
    <t>Pol72</t>
  </si>
  <si>
    <t>Zásuvka 230 V T3, krytí IP40, modul 45</t>
  </si>
  <si>
    <t>Pol73</t>
  </si>
  <si>
    <t>Zásuvka 230 V, krytí IP44, včetně rámečku a krytu</t>
  </si>
  <si>
    <t>Pol74</t>
  </si>
  <si>
    <t>Zásuvka třípólová přisazená, IP44, typ CEE</t>
  </si>
  <si>
    <t>Pol75</t>
  </si>
  <si>
    <t>Tlačítko bezpečnostní s aretací a prolamovacím sklíčkem v uspořádání 1xNC</t>
  </si>
  <si>
    <t>Pol76</t>
  </si>
  <si>
    <t>Dvojpólový rotační spínač, IP44, s vývodkami</t>
  </si>
  <si>
    <t>Pol77</t>
  </si>
  <si>
    <t>Odbočná krabice IP40, bezhalogenová</t>
  </si>
  <si>
    <t>Pol78</t>
  </si>
  <si>
    <t>Odbočná krabice IP44, klasická</t>
  </si>
  <si>
    <t>Pol79</t>
  </si>
  <si>
    <t>Ukončovací krabice wallboxů se svorkovnicí</t>
  </si>
  <si>
    <t>Pol80</t>
  </si>
  <si>
    <t>Instalační krabice pod omítku</t>
  </si>
  <si>
    <t>Pol81</t>
  </si>
  <si>
    <t>Požárně odolná krabice pro rozbočení NO svítidel s keramickou svorkovnicí a integrovanou pojistkou</t>
  </si>
  <si>
    <t>Pol82</t>
  </si>
  <si>
    <t>Skupinové svorky pro jednotlivé vodiče, různé druhy</t>
  </si>
  <si>
    <t>Pol83</t>
  </si>
  <si>
    <t>Fluoresenční nalepovací piktogramy umístěné na místa požárních přístrojů, hydrantů atp</t>
  </si>
  <si>
    <t>Pol84</t>
  </si>
  <si>
    <t>Zapojení definovaných zařízení 230 a 400 V (ventilátory, vývody, vzt jednotky atp; součinnost)</t>
  </si>
  <si>
    <t>Pol85</t>
  </si>
  <si>
    <t>Červené polepky na UPS zásuvky</t>
  </si>
  <si>
    <t>Pol86</t>
  </si>
  <si>
    <t>Ostatní drobný materiál (sádra atp.)</t>
  </si>
  <si>
    <t>D4</t>
  </si>
  <si>
    <t>Zemnění</t>
  </si>
  <si>
    <t>Pol87</t>
  </si>
  <si>
    <t>Páska FeZn 30x4</t>
  </si>
  <si>
    <t>Pol88</t>
  </si>
  <si>
    <t>Podpěry zemnicí pásky pro stojaté uložení</t>
  </si>
  <si>
    <t>Pol89</t>
  </si>
  <si>
    <t>Kžížová svorka</t>
  </si>
  <si>
    <t>Pol90</t>
  </si>
  <si>
    <t>Svorka páska - drát</t>
  </si>
  <si>
    <t>Pol91</t>
  </si>
  <si>
    <t>Drát FeZn prům. 10</t>
  </si>
  <si>
    <t>Pol92</t>
  </si>
  <si>
    <t>Drát AlMgSi 8 (vyrovnání podpůrných trubek)</t>
  </si>
  <si>
    <t>Pol93</t>
  </si>
  <si>
    <t>Příchytky drátu AlMgSi 8</t>
  </si>
  <si>
    <t>Pol94</t>
  </si>
  <si>
    <t>Zkušební krabice pod terén včetně SZ</t>
  </si>
  <si>
    <t>Pol95</t>
  </si>
  <si>
    <t>Svorkovnice MET</t>
  </si>
  <si>
    <t>Pol96</t>
  </si>
  <si>
    <t>Zemnicí drát H07V-K 6 ZŽ</t>
  </si>
  <si>
    <t>Pol97</t>
  </si>
  <si>
    <t>Zemnicí drát H07V-K 16 ZŽ</t>
  </si>
  <si>
    <t>Pol98</t>
  </si>
  <si>
    <t>Zemnicí drát H07V-K 25 ZŽ</t>
  </si>
  <si>
    <t>Pol99</t>
  </si>
  <si>
    <t>Svár (nebo trhací šroub) -spojení se zemní páskou</t>
  </si>
  <si>
    <t>Pol100</t>
  </si>
  <si>
    <t>Smršťovací bužírka na svody a zemnění</t>
  </si>
  <si>
    <t>Pol101</t>
  </si>
  <si>
    <t>Gumoasfalt</t>
  </si>
  <si>
    <t>Pol102</t>
  </si>
  <si>
    <t>Ostatní drobný materiál k zemnění</t>
  </si>
  <si>
    <t>D5</t>
  </si>
  <si>
    <t>Hromosvod</t>
  </si>
  <si>
    <t>Pol103</t>
  </si>
  <si>
    <t>Vysokonapěťový vodič pro ekvivalent dostatečné vzdálenosti pro S vzduch = 75 cm, a pro S pevný materiál = 150 cm o průřezu nejméně 25 mm2 dle ČSN EN 62305-3 ed. 2</t>
  </si>
  <si>
    <t>Pol104</t>
  </si>
  <si>
    <t>Podpěry pro kotvení vodiče do fasády</t>
  </si>
  <si>
    <t>Pol105</t>
  </si>
  <si>
    <t>Podpůrná trubka pro vysokonapěťový vodič s kovovým hrotem, délka 3,2 + 2,5 m</t>
  </si>
  <si>
    <t>Pol106</t>
  </si>
  <si>
    <t>Trojnožka pro ust. podpůrné trubky na ploché střeše</t>
  </si>
  <si>
    <t>Pol107</t>
  </si>
  <si>
    <t>Závaží na trojnožku</t>
  </si>
  <si>
    <t>Pol108</t>
  </si>
  <si>
    <t>Podkladová guma pod závaží</t>
  </si>
  <si>
    <t>Pol109</t>
  </si>
  <si>
    <t>Koncové hroty vysokonapěťového vodiče</t>
  </si>
  <si>
    <t>bal</t>
  </si>
  <si>
    <t>Pol110</t>
  </si>
  <si>
    <t>Podpěry vedení hromosvodného vodiče na ploché střechy</t>
  </si>
  <si>
    <t>Pol111</t>
  </si>
  <si>
    <t>Ostatní drobný materiál k hromosvodu</t>
  </si>
  <si>
    <t>D6</t>
  </si>
  <si>
    <t>Svítidla</t>
  </si>
  <si>
    <t>Pol112</t>
  </si>
  <si>
    <t>Svítidlo typu A</t>
  </si>
  <si>
    <t>Pol113</t>
  </si>
  <si>
    <t>Svítidlo typu B</t>
  </si>
  <si>
    <t>Pol114</t>
  </si>
  <si>
    <t>Svítidlo typu C</t>
  </si>
  <si>
    <t>Pol115</t>
  </si>
  <si>
    <t>Svítidlo typu D</t>
  </si>
  <si>
    <t>Pol116</t>
  </si>
  <si>
    <t>Svítidlo typu E</t>
  </si>
  <si>
    <t>Pol117</t>
  </si>
  <si>
    <t>Páska LED 24 W, 10W/m, teplá bílá</t>
  </si>
  <si>
    <t>Pol118</t>
  </si>
  <si>
    <t>Lišta LED hliníková, úhel vyzařování 45°</t>
  </si>
  <si>
    <t>Pol119</t>
  </si>
  <si>
    <t>Napaječ LED 230/24 V DC, 3 A</t>
  </si>
  <si>
    <t>Pol120</t>
  </si>
  <si>
    <t>Svítidlo NO typu NP1 (adresovatelné pro CPS)</t>
  </si>
  <si>
    <t>Pol121</t>
  </si>
  <si>
    <t>Svítidlo NO typu NP2 (adresovatelné pro CPS)</t>
  </si>
  <si>
    <t>Pol122</t>
  </si>
  <si>
    <t>Svítidlo NO typu NP3 (adresovatelné pro CPS)</t>
  </si>
  <si>
    <t>Pol123</t>
  </si>
  <si>
    <t>Svítidlo NO typu N1 (adresovatelné pro CPS)</t>
  </si>
  <si>
    <t>Pol124</t>
  </si>
  <si>
    <t>Recyklační poplatek za svítidla</t>
  </si>
  <si>
    <t>Pol125</t>
  </si>
  <si>
    <t>Ostatní drobný materiál ke svítidlům</t>
  </si>
  <si>
    <t>D7</t>
  </si>
  <si>
    <t>Kabely</t>
  </si>
  <si>
    <t>Pol126</t>
  </si>
  <si>
    <t>CYKY-J 5x1,5</t>
  </si>
  <si>
    <t>Pol127</t>
  </si>
  <si>
    <t>CYKY-J 3x2,5</t>
  </si>
  <si>
    <t>Pol128</t>
  </si>
  <si>
    <t>CYKY-J 3x1,5</t>
  </si>
  <si>
    <t>Pol129</t>
  </si>
  <si>
    <t>CXKH-R-J 5x70</t>
  </si>
  <si>
    <t>Pol130</t>
  </si>
  <si>
    <t>CXKH-R-J 4x70</t>
  </si>
  <si>
    <t>Pol131</t>
  </si>
  <si>
    <t>CXKH-R-J 4x16</t>
  </si>
  <si>
    <t>Pol132</t>
  </si>
  <si>
    <t>CXKH-R-J 5x16</t>
  </si>
  <si>
    <t>Pol133</t>
  </si>
  <si>
    <t>CXKH-R-J 5x10</t>
  </si>
  <si>
    <t>Pol134</t>
  </si>
  <si>
    <t>CXKH-R-J 5x6</t>
  </si>
  <si>
    <t>Pol135</t>
  </si>
  <si>
    <t>CXKH-R-J 5x4</t>
  </si>
  <si>
    <t>Pol136</t>
  </si>
  <si>
    <t>CXKH-R-J 3x4</t>
  </si>
  <si>
    <t>Pol137</t>
  </si>
  <si>
    <t>CXKH-R-J 5x2,5</t>
  </si>
  <si>
    <t>Pol138</t>
  </si>
  <si>
    <t>CXKH-R-J 5x1,5</t>
  </si>
  <si>
    <t>Pol139</t>
  </si>
  <si>
    <t>CXKH-R-J 3x2,5</t>
  </si>
  <si>
    <t>Pol140</t>
  </si>
  <si>
    <t>CXKH-R-J 3x1,5</t>
  </si>
  <si>
    <t>Pol141</t>
  </si>
  <si>
    <t>CXKH-R-O 3x1,5</t>
  </si>
  <si>
    <t>Pol142</t>
  </si>
  <si>
    <t>CXKH-R-O 2x1,5</t>
  </si>
  <si>
    <t>Pol143</t>
  </si>
  <si>
    <t>CXKH-V-J 3x2,5</t>
  </si>
  <si>
    <t>Pol144</t>
  </si>
  <si>
    <t>CXKH-V-J 3x1,5</t>
  </si>
  <si>
    <t>Pol145</t>
  </si>
  <si>
    <t>CXKH-V-O 3x1,5</t>
  </si>
  <si>
    <t>Pol146</t>
  </si>
  <si>
    <t>CXKH-V-J 3x1,5 plus (UV)</t>
  </si>
  <si>
    <t>Pol147</t>
  </si>
  <si>
    <t>JXFE-R 3x2x0,8</t>
  </si>
  <si>
    <t>Pol148</t>
  </si>
  <si>
    <t>JXFE-R 2x2x0,8</t>
  </si>
  <si>
    <t>Pol149</t>
  </si>
  <si>
    <t>STP 5e B2ca</t>
  </si>
  <si>
    <t>Pol150</t>
  </si>
  <si>
    <t>CYY 70</t>
  </si>
  <si>
    <t>Pol151</t>
  </si>
  <si>
    <t>CYY 35</t>
  </si>
  <si>
    <t>Pol152</t>
  </si>
  <si>
    <t>Protipožární ucpávky (v souladu s požadavky PBŘ)</t>
  </si>
  <si>
    <t>D8</t>
  </si>
  <si>
    <t>Přidružené náklady</t>
  </si>
  <si>
    <t>Pol153</t>
  </si>
  <si>
    <t>Pronájem mechanizace</t>
  </si>
  <si>
    <t>Pol154</t>
  </si>
  <si>
    <t>Pronájem plošin, žebříků, lešení</t>
  </si>
  <si>
    <t>Pol155</t>
  </si>
  <si>
    <t>Vedení stavby, meziprofesní koordinační činnost</t>
  </si>
  <si>
    <t>Pol156</t>
  </si>
  <si>
    <t>Účast na kontrolních dnech</t>
  </si>
  <si>
    <t>Pol157</t>
  </si>
  <si>
    <t>Konzultační a poradenská činnost s projektantem</t>
  </si>
  <si>
    <t>Pol158</t>
  </si>
  <si>
    <t>Ostatní montáž, nastavení, oživení, testy apod.</t>
  </si>
  <si>
    <t>Pol159</t>
  </si>
  <si>
    <t>Ostatní náklady nespecifikované projektem</t>
  </si>
  <si>
    <t>Pol160</t>
  </si>
  <si>
    <t>Nepředvídatelné práce, mapování terénu, vyhledání přípojného místa, BOZP, ostatní, blíže neurčené úkony</t>
  </si>
  <si>
    <t>Pol161</t>
  </si>
  <si>
    <t>Zprostředkování připojení, komunikace s distribuční společností</t>
  </si>
  <si>
    <t>D9</t>
  </si>
  <si>
    <t>Ostatní náklady</t>
  </si>
  <si>
    <t>Pol162</t>
  </si>
  <si>
    <t>Doprava technologie</t>
  </si>
  <si>
    <t>Soubor</t>
  </si>
  <si>
    <t>Pol163</t>
  </si>
  <si>
    <t>Autorský dozor</t>
  </si>
  <si>
    <t>Pol164</t>
  </si>
  <si>
    <t>Zařízení staveniště</t>
  </si>
  <si>
    <t>Pol165</t>
  </si>
  <si>
    <t>Pronájem buňkoviště</t>
  </si>
  <si>
    <t>D10</t>
  </si>
  <si>
    <t>Vedlejší náklady</t>
  </si>
  <si>
    <t>Pol166</t>
  </si>
  <si>
    <t>Dodavatelské a dílenské dokumentace</t>
  </si>
  <si>
    <t>Pol167</t>
  </si>
  <si>
    <t>Dokumentace skutečného provedení</t>
  </si>
  <si>
    <t>Pol168</t>
  </si>
  <si>
    <t>Výchozí revize</t>
  </si>
  <si>
    <t>Pol169</t>
  </si>
  <si>
    <t>Součinnost s revizním technikem</t>
  </si>
  <si>
    <t>14-E - Zařízení slaboproudé elektrotechniky</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</si>
  <si>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1.4E.01 TECHNICKÁ ZPRÁVA – SLP 1.4E.02 PŘEHLEDOVÉ SCHÉMA 1.4E.03 PŮDORYS 1.NP – SLP 1.4E.04 PŮDORYS 2.NP – SLP</t>
  </si>
  <si>
    <t>D1 - Datové racky, výrobky</t>
  </si>
  <si>
    <t>D2 - Výzbroj datového rozváděče</t>
  </si>
  <si>
    <t>D3 - Koncové prvky a aktivní prvky</t>
  </si>
  <si>
    <t>D4 - Kabely, kabelové trasy</t>
  </si>
  <si>
    <t>D5 - Přidružené náklady</t>
  </si>
  <si>
    <t>D6 - Vedlejší náklady</t>
  </si>
  <si>
    <t>Datové racky, výrobky</t>
  </si>
  <si>
    <t>Pol170</t>
  </si>
  <si>
    <t>Datový rack prázdný skříňový, samostatně volně stojící, plechový, jednokřídlový s prosklenými dveřmi, minimálních rozměrů 600x800x1500, 26U 19“.</t>
  </si>
  <si>
    <t>Výzbroj datového rozváděče</t>
  </si>
  <si>
    <t>Pol171</t>
  </si>
  <si>
    <t>Patch panel 19", 1U, stíněný, 24x RJ45</t>
  </si>
  <si>
    <t>Pol172</t>
  </si>
  <si>
    <t>Šrouby a ostatní příslušenstsví k sestavení skříně</t>
  </si>
  <si>
    <t>Koncové prvky a aktivní prvky</t>
  </si>
  <si>
    <t>Pol173</t>
  </si>
  <si>
    <t>Nízkoodběrový elektrický zámek, 12V DC</t>
  </si>
  <si>
    <t>Pol174</t>
  </si>
  <si>
    <t>Napájecí zdroj akustického zvonku 8-24V DC, na DIN lištu</t>
  </si>
  <si>
    <t>Pol175</t>
  </si>
  <si>
    <t>Zvonkové tlačítko venkovní, min. IP44</t>
  </si>
  <si>
    <t>Pol176</t>
  </si>
  <si>
    <t>Akustický zvonek vnitřní, 8-24V DC</t>
  </si>
  <si>
    <t>Pol177</t>
  </si>
  <si>
    <t>Vnitřní jednotka domácího telefonu, s LCD displejem a odemykacím tlačítkem, nástěnná montáž</t>
  </si>
  <si>
    <t>Pol178</t>
  </si>
  <si>
    <t>Zařezávací Keystone STP CAT6A</t>
  </si>
  <si>
    <t>Pol179</t>
  </si>
  <si>
    <t>Instalační krabice KU68, pod omítku, vrtání otvoru pro krabici</t>
  </si>
  <si>
    <t>Pol180</t>
  </si>
  <si>
    <t>Prázdná instalační krabice do zateplení s tubusem a instalační deskou</t>
  </si>
  <si>
    <t>Pol181</t>
  </si>
  <si>
    <t>Nosná maska na 1x keystone, konektor 45°, do KU 68, bez rámečku</t>
  </si>
  <si>
    <t>Pol182</t>
  </si>
  <si>
    <t>Nosná maska na 2x keystone, konektor 45°, do KU 68, bez rámečku</t>
  </si>
  <si>
    <t>Pol183</t>
  </si>
  <si>
    <t>Zásuvka datová IP44 STP CAT6A, konektor 45°, 2x RJ45 kompletní, povrchová montáž</t>
  </si>
  <si>
    <t>Pol184</t>
  </si>
  <si>
    <t>Zásuvka datová IP20 STP CAT6A, konektor 45°, 2x RJ45, modul 45x45 mm do parapetního žlabu</t>
  </si>
  <si>
    <t>Pol185</t>
  </si>
  <si>
    <t>Koaxiální zásuvka TV+SAT, koncová, IP20, modul 45x45 mm do parapetního žlabu</t>
  </si>
  <si>
    <t>Pol186</t>
  </si>
  <si>
    <t>Zásuvka koaxiální, účastnická, koncová, TV+SAT, do KU68, bez rámečku,, do instalační krabice</t>
  </si>
  <si>
    <t>Pol187</t>
  </si>
  <si>
    <t>Konektory F na koaxiální kabely, šroubovací</t>
  </si>
  <si>
    <t>Pol188</t>
  </si>
  <si>
    <t>Ostatní drobný materiál pro realizaci díla</t>
  </si>
  <si>
    <t>Pol189</t>
  </si>
  <si>
    <t>Instalační krabice KT250</t>
  </si>
  <si>
    <t>Pol190</t>
  </si>
  <si>
    <t>Přístupový systém, 2x vnitřní čtečka karet, 1x venkovní čtečka karet, řídicí jednotka se záložním zdrojem, nastavení</t>
  </si>
  <si>
    <t>Kabely, kabelové trasy</t>
  </si>
  <si>
    <t>Pol191</t>
  </si>
  <si>
    <t>Kabelový žlab 200 / 100 kompletní vč. kotvení</t>
  </si>
  <si>
    <t>Pol192</t>
  </si>
  <si>
    <t>Kabelový žlab 100 / 100 kompletní vč. kotvení</t>
  </si>
  <si>
    <t>Pol193</t>
  </si>
  <si>
    <t>Horizontální a vertikální oblouky, T-kusy pro kabelové žlaby</t>
  </si>
  <si>
    <t>Pol194</t>
  </si>
  <si>
    <t>Montážní profil 40x40 mm</t>
  </si>
  <si>
    <t>Pol195</t>
  </si>
  <si>
    <t>Spojovací materiál k sestavení trasy</t>
  </si>
  <si>
    <t>Pol196</t>
  </si>
  <si>
    <t>Kabel STP CAT 6A, vnitřní, B2ca-s1,d1,a1</t>
  </si>
  <si>
    <t>Pol197</t>
  </si>
  <si>
    <t>Kabel STP CAT 6A, venkovní</t>
  </si>
  <si>
    <t>Pol198</t>
  </si>
  <si>
    <t>Kabel JXKF-R 4x2x0,8</t>
  </si>
  <si>
    <t>Pol199</t>
  </si>
  <si>
    <t>Kabel JXKF-R 1x2x0,8</t>
  </si>
  <si>
    <t>Pol200</t>
  </si>
  <si>
    <t>Kabel CXKH-R-J 3x1,5</t>
  </si>
  <si>
    <t>Pol201</t>
  </si>
  <si>
    <t>Kabel TCEPKPFLE 5x4x0,6</t>
  </si>
  <si>
    <t>Pol202</t>
  </si>
  <si>
    <t>koaxiální kabel UV 75 Ohm F/MAX = 2200 MHz RG6</t>
  </si>
  <si>
    <t>Pol203</t>
  </si>
  <si>
    <t>koaxiální kabel 75 Ohm F/MAX = 2200 MHz RG6, B2ca-s1,d1,a1</t>
  </si>
  <si>
    <t>Pol204</t>
  </si>
  <si>
    <t>koaxiální kabel UV 50 Ohm RG-213/PK</t>
  </si>
  <si>
    <t>Pol205</t>
  </si>
  <si>
    <t>Kabelová příchytka pro jednotlivé kabely, plechová, vč. spojovacího materiálu</t>
  </si>
  <si>
    <t>Pol206</t>
  </si>
  <si>
    <t>Svazkový kabelový držák, plechový, vč. spojovacího materiálu</t>
  </si>
  <si>
    <t>Pol207</t>
  </si>
  <si>
    <t>Trubka bezhaologenová elektroinstalační, 320N - ohebná (prům. 25 mm), vč. příchytek, spokej a ostatního spoj. Materiálu</t>
  </si>
  <si>
    <t>Pol208</t>
  </si>
  <si>
    <t>Trubka PVC elektroinstalační, 320N, UV - ohebná (prům. 25) mm, vč. příchytek, spokej a ostatního spoj. Materiálu</t>
  </si>
  <si>
    <t>Pol209</t>
  </si>
  <si>
    <t>Trubka tuhá, bezhaologenová, prům. 25, vč. příchytek, spokej a ostatního spoj. materiálu</t>
  </si>
  <si>
    <t>Pol210</t>
  </si>
  <si>
    <t>Prostupy před zdivo, beton</t>
  </si>
  <si>
    <t>Pol211</t>
  </si>
  <si>
    <t>Drážka ve zdivu do š. 120 mm a hl. 40 mm</t>
  </si>
  <si>
    <t>Pol212</t>
  </si>
  <si>
    <t>Požární ucpávky prostupů dle specifikace PBŘ</t>
  </si>
  <si>
    <t>Pol213</t>
  </si>
  <si>
    <t>Pol214</t>
  </si>
  <si>
    <t>Pol215</t>
  </si>
  <si>
    <t>Pol216</t>
  </si>
  <si>
    <t>Pol217</t>
  </si>
  <si>
    <t>Proměření datových kabelů, protokoly o funkčností apod.</t>
  </si>
  <si>
    <t>Pol218</t>
  </si>
  <si>
    <t>Pol219</t>
  </si>
  <si>
    <t>Pol220</t>
  </si>
  <si>
    <t>14-F - Měření a regulace (MaR)</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</si>
  <si>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1.4F.01 TECHNICKÁ ZPRÁVA – MaR 1.4F.02 PŮDORYS 1NP 1.4F.03 PŮDORYS 2NP 1.4F.04 PŮDORYS STŘECHY 1.4F.05 SCHÉMA +RM1</t>
  </si>
  <si>
    <t>D1 - Dodávky řídícího systému</t>
  </si>
  <si>
    <t xml:space="preserve">    D2 - Dodávky rozvaděče +RM1</t>
  </si>
  <si>
    <t xml:space="preserve">      D3 - DDC regulátor </t>
  </si>
  <si>
    <t xml:space="preserve">      D4 - Dotykový displej</t>
  </si>
  <si>
    <t xml:space="preserve">      D5 - Ethernet switch</t>
  </si>
  <si>
    <t xml:space="preserve">      D6 - ModBus převodník</t>
  </si>
  <si>
    <t xml:space="preserve">      D7 - M-Bus převodník</t>
  </si>
  <si>
    <t xml:space="preserve">    D8 - Dodávky polních přístrojů</t>
  </si>
  <si>
    <t xml:space="preserve">      D9 - Teploměr </t>
  </si>
  <si>
    <t xml:space="preserve">      D10 - Teploměr  </t>
  </si>
  <si>
    <t xml:space="preserve">      D11 - IRC</t>
  </si>
  <si>
    <t xml:space="preserve">      D12 - Snímač zaplavení </t>
  </si>
  <si>
    <t xml:space="preserve">      D13 - Detektor kouře do potrubí VUT</t>
  </si>
  <si>
    <t xml:space="preserve">      D14 - Ovládání žaluzií + meteo stanice</t>
  </si>
  <si>
    <t xml:space="preserve">      D15 - Ventil podlah. topení-pohon 230V</t>
  </si>
  <si>
    <t xml:space="preserve">      D16 - Ostatní:</t>
  </si>
  <si>
    <t>D17 - Montážní materiál a práce</t>
  </si>
  <si>
    <t xml:space="preserve">    D18 - Dodávky rozvaděče </t>
  </si>
  <si>
    <t xml:space="preserve">      D19 - Kabelový žlabplný, nosného a upevňovacího materiálu, potřebných tvarovek a přechodových kusů; </t>
  </si>
  <si>
    <t xml:space="preserve">      D20 - Kabelový žlab drátěný, nosného a upevňovacího materiálu, potřebných tvarovek a přechodových kusů; </t>
  </si>
  <si>
    <t xml:space="preserve">      D21 - Trubka ohebná, UV stabilní, střední mechanická odolnost</t>
  </si>
  <si>
    <t xml:space="preserve">      D22 - Trubka tuhá, UV stabilní</t>
  </si>
  <si>
    <t xml:space="preserve">      D23 - TRUBKA TUHÁ VYSOKÁ MECHANICKÁ ODOLNOST </t>
  </si>
  <si>
    <t xml:space="preserve">      D24 - PROPOJOVACÍ KRABICE(OBO)</t>
  </si>
  <si>
    <t xml:space="preserve">      D25 - KRABICOVÁ ROZVODKA,  PRÁZDNÁ </t>
  </si>
  <si>
    <t xml:space="preserve">      D26 - Plastová vkládácí lišta, montáž na stěnu/strop, bílá</t>
  </si>
  <si>
    <t xml:space="preserve">      D27 - Nástěnná zásuvka 230V, 16A IP44</t>
  </si>
  <si>
    <t xml:space="preserve">      D28 - Krabicová rozvodka, IP54, prázdná A1 - D</t>
  </si>
  <si>
    <t xml:space="preserve">      D29 - Silový kabel, bezhalogenový -B2ca s1 d0</t>
  </si>
  <si>
    <t xml:space="preserve">      D30 - Sdělovací kabel, bezhalogenový -B2ca s1 d0</t>
  </si>
  <si>
    <t xml:space="preserve">      D31 - VODIČ PRO POSPOJOVÁNÍ</t>
  </si>
  <si>
    <t xml:space="preserve">      D32 - SVORKA UZEMŇOVACÍ</t>
  </si>
  <si>
    <t>D33 - HZS</t>
  </si>
  <si>
    <t xml:space="preserve">    D34 - Komplexní zkoušky</t>
  </si>
  <si>
    <t xml:space="preserve">      D35 - Koordinace postupu prací</t>
  </si>
  <si>
    <t xml:space="preserve">      D36 - Dodavatelská - výrobní dokumentace</t>
  </si>
  <si>
    <t xml:space="preserve">      D37 - Provedení revizních zkoušek dle ČSN 331500</t>
  </si>
  <si>
    <t>Dodávky řídícího systému</t>
  </si>
  <si>
    <t>Dodávky rozvaděče +RM1</t>
  </si>
  <si>
    <t xml:space="preserve">DDC regulátor </t>
  </si>
  <si>
    <t>Pol221</t>
  </si>
  <si>
    <t>SNC16122-0</t>
  </si>
  <si>
    <t>Dotykový displej</t>
  </si>
  <si>
    <t>Pol222</t>
  </si>
  <si>
    <t>Operátorský panel 10"</t>
  </si>
  <si>
    <t>Ethernet switch</t>
  </si>
  <si>
    <t>Pol223</t>
  </si>
  <si>
    <t>D-link -Ethernet switch, 8 kanálů</t>
  </si>
  <si>
    <t>ModBus převodník</t>
  </si>
  <si>
    <t>Pol224</t>
  </si>
  <si>
    <t>USR-TCP232-410s</t>
  </si>
  <si>
    <t>M-Bus převodník</t>
  </si>
  <si>
    <t>Pol225</t>
  </si>
  <si>
    <t>EES</t>
  </si>
  <si>
    <t>Pol226</t>
  </si>
  <si>
    <t>Rozvaděč  1000x800x300</t>
  </si>
  <si>
    <t>Pol227</t>
  </si>
  <si>
    <t>Osvětlení rozvaděče</t>
  </si>
  <si>
    <t>Pol228</t>
  </si>
  <si>
    <t>BM018316-- Jistič modulární B16/3, 10kA</t>
  </si>
  <si>
    <t>Pol229</t>
  </si>
  <si>
    <t>BM018110-- Jistič modulární C10/1, 10kA</t>
  </si>
  <si>
    <t>Pol230</t>
  </si>
  <si>
    <t>BM018110-- Jistič modulární B10/1, 10kA</t>
  </si>
  <si>
    <t>Pol231</t>
  </si>
  <si>
    <t>BM018106-- Jistič modulární B6/1, 10kA</t>
  </si>
  <si>
    <t>Pol232</t>
  </si>
  <si>
    <t>BM017102-- Jistič modulární C2/1, 10kA</t>
  </si>
  <si>
    <t>Pol233</t>
  </si>
  <si>
    <t>BO618506-- Jistič s proudovýcm chráničem B6/1, 10kA</t>
  </si>
  <si>
    <t>Pol234</t>
  </si>
  <si>
    <t>Přepětová ochrana Saltek DA-275-DF16</t>
  </si>
  <si>
    <t>Pol235</t>
  </si>
  <si>
    <t>Zásuvka 230V/16A DIN</t>
  </si>
  <si>
    <t>Pol236</t>
  </si>
  <si>
    <t>Transformátor bezpečnostní 230V/24VAC,160VA</t>
  </si>
  <si>
    <t>Pol237</t>
  </si>
  <si>
    <t>Zdroj napětí DC 24V -MEAN WELL EDR-30-24</t>
  </si>
  <si>
    <t>Pol238</t>
  </si>
  <si>
    <t>Pojistkový odpínač 5x20, vč.patice pojistky</t>
  </si>
  <si>
    <t>Pol239</t>
  </si>
  <si>
    <t>Relé 24VAC 2P, 8A vč.patice</t>
  </si>
  <si>
    <t>Pol240</t>
  </si>
  <si>
    <t>Signálka na panel nízká</t>
  </si>
  <si>
    <t>Pol241</t>
  </si>
  <si>
    <t>Tlačítko na panel 1Z-černé</t>
  </si>
  <si>
    <t>Pol242</t>
  </si>
  <si>
    <t>Svorka řadová do 4mm</t>
  </si>
  <si>
    <t>Pol243</t>
  </si>
  <si>
    <t>Pomocný montážní materiál</t>
  </si>
  <si>
    <t>Pol244</t>
  </si>
  <si>
    <t>Výroba, zkoušky, atesty</t>
  </si>
  <si>
    <t>Pol245</t>
  </si>
  <si>
    <t>Usazení a montáž rozvaděče</t>
  </si>
  <si>
    <t>set</t>
  </si>
  <si>
    <t>Pol246</t>
  </si>
  <si>
    <t>Zaústění a zapojení kabeláže na straně rozvaděče</t>
  </si>
  <si>
    <t>Dodávky polních přístrojů</t>
  </si>
  <si>
    <t xml:space="preserve">Teploměr </t>
  </si>
  <si>
    <t>Pol247</t>
  </si>
  <si>
    <t>TS-6350E-000, venkovní</t>
  </si>
  <si>
    <t xml:space="preserve">Teploměr  </t>
  </si>
  <si>
    <t>Pol248</t>
  </si>
  <si>
    <t>STM-3140-0001, tep. místnosti, PT1000</t>
  </si>
  <si>
    <t>D11</t>
  </si>
  <si>
    <t>IRC</t>
  </si>
  <si>
    <t>Pol249</t>
  </si>
  <si>
    <t>T9603-T 000-1JF0</t>
  </si>
  <si>
    <t>D12</t>
  </si>
  <si>
    <t xml:space="preserve">Snímač zaplavení </t>
  </si>
  <si>
    <t>Pol250</t>
  </si>
  <si>
    <t>Honeywell LRNV31S42</t>
  </si>
  <si>
    <t>D13</t>
  </si>
  <si>
    <t>Detektor kouře do potrubí VUT</t>
  </si>
  <si>
    <t>Pol251</t>
  </si>
  <si>
    <t>VDK-10</t>
  </si>
  <si>
    <t>D14</t>
  </si>
  <si>
    <t>Ovládání žaluzií + meteo stanice</t>
  </si>
  <si>
    <t>Pol252</t>
  </si>
  <si>
    <t>Řídící jednotky+ příslušenství  pro 13ks motorů</t>
  </si>
  <si>
    <t>D15</t>
  </si>
  <si>
    <t>Ventil podlah. topení-pohon 230V</t>
  </si>
  <si>
    <t>Pol253</t>
  </si>
  <si>
    <t>VA7088</t>
  </si>
  <si>
    <t>D16</t>
  </si>
  <si>
    <t>Ostatní:</t>
  </si>
  <si>
    <t>Pol254</t>
  </si>
  <si>
    <t>Aut. dopouštění vody ÚT-zapojení</t>
  </si>
  <si>
    <t>Pol255</t>
  </si>
  <si>
    <t>M-bus-zapojení</t>
  </si>
  <si>
    <t>Pol256</t>
  </si>
  <si>
    <t>ModBus-zapojení</t>
  </si>
  <si>
    <t>D17</t>
  </si>
  <si>
    <t>Montážní materiál a práce</t>
  </si>
  <si>
    <t>D18</t>
  </si>
  <si>
    <t xml:space="preserve">Dodávky rozvaděče </t>
  </si>
  <si>
    <t>D19</t>
  </si>
  <si>
    <t xml:space="preserve">Kabelový žlabplný, nosného a upevňovacího materiálu, potřebných tvarovek a přechodových kusů; </t>
  </si>
  <si>
    <t>Pol257</t>
  </si>
  <si>
    <t>KBL50H50/3, tl.0,7mm</t>
  </si>
  <si>
    <t>D20</t>
  </si>
  <si>
    <t xml:space="preserve">Kabelový žlab drátěný, nosného a upevňovacího materiálu, potřebných tvarovek a přechodových kusů; </t>
  </si>
  <si>
    <t>Pol258</t>
  </si>
  <si>
    <t>50x50 mm</t>
  </si>
  <si>
    <t>D21</t>
  </si>
  <si>
    <t>Trubka ohebná, UV stabilní, střední mechanická odolnost</t>
  </si>
  <si>
    <t>Pol259</t>
  </si>
  <si>
    <t>DN 25  mm, pevně</t>
  </si>
  <si>
    <t>D22</t>
  </si>
  <si>
    <t>Trubka tuhá, UV stabilní</t>
  </si>
  <si>
    <t>Pol260</t>
  </si>
  <si>
    <t>dn 16 mm, pevně</t>
  </si>
  <si>
    <t>D23</t>
  </si>
  <si>
    <t xml:space="preserve">TRUBKA TUHÁ VYSOKÁ MECHANICKÁ ODOLNOST </t>
  </si>
  <si>
    <t>Pol261</t>
  </si>
  <si>
    <t>1540 FA d 40  mm, pevně</t>
  </si>
  <si>
    <t>D24</t>
  </si>
  <si>
    <t>PROPOJOVACÍ KRABICE(OBO)</t>
  </si>
  <si>
    <t>Pol262</t>
  </si>
  <si>
    <t>100x100x50</t>
  </si>
  <si>
    <t>D25</t>
  </si>
  <si>
    <t xml:space="preserve">KRABICOVÁ ROZVODKA,  PRÁZDNÁ </t>
  </si>
  <si>
    <t>Pol263</t>
  </si>
  <si>
    <t>80x28</t>
  </si>
  <si>
    <t>D26</t>
  </si>
  <si>
    <t>Plastová vkládácí lišta, montáž na stěnu/strop, bílá</t>
  </si>
  <si>
    <t>Pol264</t>
  </si>
  <si>
    <t>LV 24x22</t>
  </si>
  <si>
    <t>D27</t>
  </si>
  <si>
    <t>Nástěnná zásuvka 230V, 16A IP44</t>
  </si>
  <si>
    <t>Pol265</t>
  </si>
  <si>
    <t>Zásuvka</t>
  </si>
  <si>
    <t>D28</t>
  </si>
  <si>
    <t>Krabicová rozvodka, IP54, prázdná A1 - D</t>
  </si>
  <si>
    <t>Pol266</t>
  </si>
  <si>
    <t>133x133x73</t>
  </si>
  <si>
    <t>D29</t>
  </si>
  <si>
    <t>Silový kabel, bezhalogenový -B2ca s1 d0</t>
  </si>
  <si>
    <t>Pol267</t>
  </si>
  <si>
    <t>CU-J - 3x1.5 , pevně</t>
  </si>
  <si>
    <t>Pol268</t>
  </si>
  <si>
    <t>CU-J - 5x1,.5 , pevně</t>
  </si>
  <si>
    <t>Pol269</t>
  </si>
  <si>
    <t>Cu-O - 2x1,5 RE</t>
  </si>
  <si>
    <t>D30</t>
  </si>
  <si>
    <t>Sdělovací kabel, bezhalogenový -B2ca s1 d0</t>
  </si>
  <si>
    <t>Pol270</t>
  </si>
  <si>
    <t>1x2x0,8 , pevně</t>
  </si>
  <si>
    <t>Pol271</t>
  </si>
  <si>
    <t>2x2x0,8 , pevně</t>
  </si>
  <si>
    <t>Pol272</t>
  </si>
  <si>
    <t>FTP CAT6 b-LS0H</t>
  </si>
  <si>
    <t>D31</t>
  </si>
  <si>
    <t>VODIČ PRO POSPOJOVÁNÍ</t>
  </si>
  <si>
    <t>Pol273</t>
  </si>
  <si>
    <t>CY6 Žlutozelený, pevně</t>
  </si>
  <si>
    <t>D32</t>
  </si>
  <si>
    <t>SVORKA UZEMŇOVACÍ</t>
  </si>
  <si>
    <t>Pol274</t>
  </si>
  <si>
    <t>ZSA16 na potrubí</t>
  </si>
  <si>
    <t>Pol275</t>
  </si>
  <si>
    <t>Cu pás.ZS16 20x500x0,5 mm</t>
  </si>
  <si>
    <t>D33</t>
  </si>
  <si>
    <t>HZS</t>
  </si>
  <si>
    <t>Pol276</t>
  </si>
  <si>
    <t>Softwarové vybavení řídícího systému</t>
  </si>
  <si>
    <t>bod</t>
  </si>
  <si>
    <t>Pol277</t>
  </si>
  <si>
    <t>Softwarové vybavení vizualizace systému MaR</t>
  </si>
  <si>
    <t>Pol278</t>
  </si>
  <si>
    <t>SW pro integraci M-Bus ( 3 zařízení)</t>
  </si>
  <si>
    <t>Pol279</t>
  </si>
  <si>
    <t>SW pro integraci ModBus (VZT,CH1,CH2,TČ,FVE,UPS,CPS,DALI)</t>
  </si>
  <si>
    <t>Pol280</t>
  </si>
  <si>
    <t>Aktualizace licnece stávajícího krajského pracoviště</t>
  </si>
  <si>
    <t>Pol281</t>
  </si>
  <si>
    <t>Pracovní stanice</t>
  </si>
  <si>
    <t>D34</t>
  </si>
  <si>
    <t>Komplexní zkoušky</t>
  </si>
  <si>
    <t>Pol282</t>
  </si>
  <si>
    <t>Komplexní zkoušky -oživení vstupů/výstupů</t>
  </si>
  <si>
    <t>Pol283</t>
  </si>
  <si>
    <t>Zkušební provoz( zaregulování a odladění software na stavbě)</t>
  </si>
  <si>
    <t>Pol284</t>
  </si>
  <si>
    <t>Zaškolení personálu obsluhy a údržby</t>
  </si>
  <si>
    <t>D35</t>
  </si>
  <si>
    <t>Koordinace postupu prací</t>
  </si>
  <si>
    <t>Pol285</t>
  </si>
  <si>
    <t>Koordinace s ostatními profesemi, inženýrská činnost dodavatele(vedení zakázky,koordicance prací,předání převzetí díla)</t>
  </si>
  <si>
    <t>D36</t>
  </si>
  <si>
    <t>Dodavatelská - výrobní dokumentace</t>
  </si>
  <si>
    <t>Pol286</t>
  </si>
  <si>
    <t>Výrobní dokumentace rozvaděče</t>
  </si>
  <si>
    <t>Pol287</t>
  </si>
  <si>
    <t>D37</t>
  </si>
  <si>
    <t>Provedení revizních zkoušek dle ČSN 331500</t>
  </si>
  <si>
    <t>Pol288</t>
  </si>
  <si>
    <t>Revizni technik</t>
  </si>
  <si>
    <t>14-G - PV systém (FVE)</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</si>
  <si>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1.4G.01 TECHNICKÁ ZPRÁVA – EI 1.4G.02 VÝPOČET PARAMETRŮ PV INSTALACE 1.4G.03 BLOKOVÉ SCHÉMA PV INSTALACE 1.4G.04 DISPOZIČNÍ ŘEŠENÍ PV INSTALACE</t>
  </si>
  <si>
    <t>D1 - Záměčnické konstrukce</t>
  </si>
  <si>
    <t>D2 - Elektro materiál</t>
  </si>
  <si>
    <t>D3 - Vedlejší náklady</t>
  </si>
  <si>
    <t>Záměčnické konstrukce</t>
  </si>
  <si>
    <t>Pol289</t>
  </si>
  <si>
    <t>Montáž sys. konstr. pro FV panely, vč. osazení a zapojení panelů</t>
  </si>
  <si>
    <t>Pol290</t>
  </si>
  <si>
    <t>Systémová Alu konstr. na plochou střechu, sklon 10° + šroubové úchyty pro FV panely, vč. Příslušenství</t>
  </si>
  <si>
    <t>Elektro materiál</t>
  </si>
  <si>
    <t>Pol291</t>
  </si>
  <si>
    <t>Kabelový žlab plný, 62x50x0.7, žárový zinek, včetně kotvení, spojovacích dílů a veškerého příslušenství</t>
  </si>
  <si>
    <t>Pol292</t>
  </si>
  <si>
    <t>Plastová UV trubka tuhá, 320 N, průměr 25, včetně úchytů, spojek příslušenství</t>
  </si>
  <si>
    <t>Pol293</t>
  </si>
  <si>
    <t>Vodič FVE 6 mm2 uložený pevně, včetně dodávky vodiče, typ H1Z2Z2-K 6</t>
  </si>
  <si>
    <t>Pol294</t>
  </si>
  <si>
    <t>Konektory FVE vodičů</t>
  </si>
  <si>
    <t>Pol295</t>
  </si>
  <si>
    <t>Vodič H07V-K 6 mm2 ZŽ uložený pevně, včetně dodávky</t>
  </si>
  <si>
    <t>Pol296</t>
  </si>
  <si>
    <t>Vodič H07V-K 16 mm2 ZŽ uložený pevně, včetně dodávky</t>
  </si>
  <si>
    <t>Pol297</t>
  </si>
  <si>
    <t>Vodič H07V-K 25 mm2 ZŽ uložený pevně, včetně dodávky</t>
  </si>
  <si>
    <t>Pol298</t>
  </si>
  <si>
    <t>Kabel JXFE-R 3x2x0,8  pevně uložený, včetně dodávky kabelu</t>
  </si>
  <si>
    <t>Pol299</t>
  </si>
  <si>
    <t>Kabel CXKH-R-O 3x1,5</t>
  </si>
  <si>
    <t>Pol300</t>
  </si>
  <si>
    <t>Kabel CXKH-R-J 5x2,5</t>
  </si>
  <si>
    <t>Pol301</t>
  </si>
  <si>
    <t>Kabel STP cat. 6A  B2ca vnitřní</t>
  </si>
  <si>
    <t>Pol302</t>
  </si>
  <si>
    <t>Krimpovací konektor RJ45 STP cat. 6A</t>
  </si>
  <si>
    <t>Pol303</t>
  </si>
  <si>
    <t>Rozváděč +RPV  vč. přípojnic, průchodek, zákrytů, kabelových kanálů, montážní desky atp. o krytí min IP40 a rozměru 600x600x300, vyzbrojený dle PD</t>
  </si>
  <si>
    <t>Pol304</t>
  </si>
  <si>
    <t>Dozbrojení rozváděče +RH dle specifikace projektové dokumentace</t>
  </si>
  <si>
    <t>Pol305</t>
  </si>
  <si>
    <t>Vydrátování prvků v rozváděči NN, v elektroměrovém rozv,. dle podmínek distribuce</t>
  </si>
  <si>
    <t>Pol306</t>
  </si>
  <si>
    <t>FV modul, parametry dle výpočtu v projektové dokumentaci</t>
  </si>
  <si>
    <t>Pol307</t>
  </si>
  <si>
    <t>Síťový střídač 8 kW, parametry dle projektové dokumentace</t>
  </si>
  <si>
    <t>Pol308</t>
  </si>
  <si>
    <t>Optimizér</t>
  </si>
  <si>
    <t>Pol309</t>
  </si>
  <si>
    <t>Komunikace s optimizéry; vysílač</t>
  </si>
  <si>
    <t>Pol310</t>
  </si>
  <si>
    <t>Komunikace s optimizéry; access point</t>
  </si>
  <si>
    <t>Pol311</t>
  </si>
  <si>
    <t>Prolamovací tlačítko s aretací 1xNC (FVE STOP)</t>
  </si>
  <si>
    <t>Pol312</t>
  </si>
  <si>
    <t>Prostupy a těsnění prostupů na střechu</t>
  </si>
  <si>
    <t>Pol313</t>
  </si>
  <si>
    <t>Prostupy stavební do 0,4 m2, požární utěsnění</t>
  </si>
  <si>
    <t>Pol314</t>
  </si>
  <si>
    <t>Zámečnická lehká konstrukce kotvení střídače</t>
  </si>
  <si>
    <t>Pol315</t>
  </si>
  <si>
    <t>ostatní montáž, nastavení, oživení apod.</t>
  </si>
  <si>
    <t>Pol316</t>
  </si>
  <si>
    <t>Pol317</t>
  </si>
  <si>
    <t>Pol318</t>
  </si>
  <si>
    <t>Pol319</t>
  </si>
  <si>
    <t>Pol320</t>
  </si>
  <si>
    <t>SO-03 - Sadové a čisté terénní úpravy</t>
  </si>
  <si>
    <t>03-01 - Sadové úpravy</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</si>
  <si>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IO-01.01	TECHNICKÁ ZPRÁVA IO-01</t>
  </si>
  <si>
    <t>121151123</t>
  </si>
  <si>
    <t>Sejmutí ornice plochy přes 500 m2 tl vrstvy do 200 mm strojně</t>
  </si>
  <si>
    <t>-1687534666</t>
  </si>
  <si>
    <t>Sejmutí ornice strojně při souvislé ploše přes 500 m2, tl. vrstvy do 200 mm</t>
  </si>
  <si>
    <t>https://podminky.urs.cz/item/CS_URS_2025_01/121151123</t>
  </si>
  <si>
    <t>300/0,20</t>
  </si>
  <si>
    <t>1896585532</t>
  </si>
  <si>
    <t>Uložení ornice na staveništi</t>
  </si>
  <si>
    <t>1500*0.2</t>
  </si>
  <si>
    <t>181114711</t>
  </si>
  <si>
    <t>Odstranění kamene sebráním a naložením na dopravní prostředek hmotnosti jednotlivě do 15 kg</t>
  </si>
  <si>
    <t>-285526242</t>
  </si>
  <si>
    <t>Odstranění kamene z pozemku sebráním kamene, hmotnosti jednotlivě do 15 kg</t>
  </si>
  <si>
    <t>https://podminky.urs.cz/item/CS_URS_2025_01/181114711</t>
  </si>
  <si>
    <t>166129916</t>
  </si>
  <si>
    <t>629512471</t>
  </si>
  <si>
    <t>10*2,2</t>
  </si>
  <si>
    <t>760898859</t>
  </si>
  <si>
    <t>2090828018</t>
  </si>
  <si>
    <t>ornice pro ohumusování</t>
  </si>
  <si>
    <t>189,4</t>
  </si>
  <si>
    <t>181151311</t>
  </si>
  <si>
    <t>Plošná úprava terénu přes 500 m2 zemina tř 1 až 4 nerovnosti do 100 mm v rovinně a svahu do 1:5</t>
  </si>
  <si>
    <t>1567118604</t>
  </si>
  <si>
    <t>Plošná úprava terénu v zemině tř. 1 až 4 s urovnáním povrchu bez doplnění ornice souvislé plochy přes 500 m2 při nerovnostech terénu přes 50 do 100 mm v rovině nebo na svahu do 1:5</t>
  </si>
  <si>
    <t>https://podminky.urs.cz/item/CS_URS_2025_01/181151311</t>
  </si>
  <si>
    <t>181351113</t>
  </si>
  <si>
    <t>Rozprostření ornice tl vrstvy do 200 mm pl přes 500 m2 v rovině nebo ve svahu do 1:5 strojně</t>
  </si>
  <si>
    <t>1309186384</t>
  </si>
  <si>
    <t>Rozprostření a urovnání ornice v rovině nebo ve svahu sklonu do 1:5 strojně při souvislé ploše přes 500 m2, tl. vrstvy do 200 mm</t>
  </si>
  <si>
    <t>https://podminky.urs.cz/item/CS_URS_2025_01/181351113</t>
  </si>
  <si>
    <t>182303111</t>
  </si>
  <si>
    <t>Doplnění zeminy nebo substrátu na travnatých plochách tl 50 mm rovina v rovinně a svahu do 1:5</t>
  </si>
  <si>
    <t>-1918588795</t>
  </si>
  <si>
    <t>Doplnění zeminy nebo substrátu na travnatých plochách tloušťky do 50 mm v rovině nebo na svahu do 1:5</t>
  </si>
  <si>
    <t>https://podminky.urs.cz/item/CS_URS_2025_01/182303111</t>
  </si>
  <si>
    <t>10371500</t>
  </si>
  <si>
    <t xml:space="preserve">substrát pro trávníky </t>
  </si>
  <si>
    <t>-1570527526</t>
  </si>
  <si>
    <t>substrát pro trávníky VL</t>
  </si>
  <si>
    <t>1320*0,05</t>
  </si>
  <si>
    <t>183403113</t>
  </si>
  <si>
    <t>Obdělání půdy frézováním v rovině a svahu do 1:5</t>
  </si>
  <si>
    <t>1690921641</t>
  </si>
  <si>
    <t>Obdělání půdy frézováním v rovině nebo na svahu do 1:5</t>
  </si>
  <si>
    <t>https://podminky.urs.cz/item/CS_URS_2025_01/183403113</t>
  </si>
  <si>
    <t>183403153</t>
  </si>
  <si>
    <t>Obdělání půdy hrabáním v rovině a svahu do 1:5</t>
  </si>
  <si>
    <t>1443379047</t>
  </si>
  <si>
    <t>Obdělání půdy hrabáním v rovině nebo na svahu do 1:5</t>
  </si>
  <si>
    <t>https://podminky.urs.cz/item/CS_URS_2025_01/183403153</t>
  </si>
  <si>
    <t>183403161</t>
  </si>
  <si>
    <t>Obdělání půdy válením v rovině a svahu do 1:5</t>
  </si>
  <si>
    <t>-221456307</t>
  </si>
  <si>
    <t>Obdělání půdy válením v rovině nebo na svahu do 1:5</t>
  </si>
  <si>
    <t>https://podminky.urs.cz/item/CS_URS_2025_01/183403161</t>
  </si>
  <si>
    <t>183404111</t>
  </si>
  <si>
    <t>Hubení plevele plošným postřikem ploch do 5 ha</t>
  </si>
  <si>
    <t>ha</t>
  </si>
  <si>
    <t>-485053696</t>
  </si>
  <si>
    <t>Hubení plevele chemickými prostředky  plošným postřikem, na ploše jednotlivě do 5 ha</t>
  </si>
  <si>
    <t>https://podminky.urs.cz/item/CS_URS_2025_01/183404111</t>
  </si>
  <si>
    <t>0,1320*2</t>
  </si>
  <si>
    <t>25234001</t>
  </si>
  <si>
    <t>herbicid totální systémový neselektivní</t>
  </si>
  <si>
    <t>-1482332482</t>
  </si>
  <si>
    <t>0,264*30 'Přepočtené koeficientem množství</t>
  </si>
  <si>
    <t>185804312</t>
  </si>
  <si>
    <t>Zalití rostlin vodou plocha přes 20 m2</t>
  </si>
  <si>
    <t>1560888221</t>
  </si>
  <si>
    <t>Zalití rostlin vodou plochy záhonů jednotlivě přes 20 m2</t>
  </si>
  <si>
    <t>https://podminky.urs.cz/item/CS_URS_2025_01/185804312</t>
  </si>
  <si>
    <t>trávník 5L/1m2</t>
  </si>
  <si>
    <t>1320*0,005*3</t>
  </si>
  <si>
    <t>181451131</t>
  </si>
  <si>
    <t>Založení parkového trávníku výsevem plochy přes 1000 m2 v rovině a ve svahu do 1:5</t>
  </si>
  <si>
    <t>-389051688</t>
  </si>
  <si>
    <t>Založení trávníku na půdě předem připravené plochy přes 1000 m2 výsevem včetně utažení parkového v rovině nebo na svahu do 1:5</t>
  </si>
  <si>
    <t>https://podminky.urs.cz/item/CS_URS_2025_01/181451131</t>
  </si>
  <si>
    <t>00572410</t>
  </si>
  <si>
    <t>osivo směs travní parková</t>
  </si>
  <si>
    <t>-825481323</t>
  </si>
  <si>
    <t>1320*0,015 'Přepočtené koeficientem množství</t>
  </si>
  <si>
    <t>184851111</t>
  </si>
  <si>
    <t xml:space="preserve">Hnojení roztokem hnojiva v rovině </t>
  </si>
  <si>
    <t>-706595177</t>
  </si>
  <si>
    <t>Hnojení roztokem hnojiva  v rovině</t>
  </si>
  <si>
    <t>https://podminky.urs.cz/item/CS_URS_2025_01/184851111</t>
  </si>
  <si>
    <t>SOD = 0,042</t>
  </si>
  <si>
    <t>1500*2*0,000035</t>
  </si>
  <si>
    <t>25191155</t>
  </si>
  <si>
    <t xml:space="preserve">hnojivo průmyslové  </t>
  </si>
  <si>
    <t>CS ÚRS 2022 02</t>
  </si>
  <si>
    <t>771400711</t>
  </si>
  <si>
    <t>-1450396832</t>
  </si>
  <si>
    <t>Odvoz přebytečné ornice</t>
  </si>
  <si>
    <t>110,6</t>
  </si>
  <si>
    <t>162551108</t>
  </si>
  <si>
    <t>Vodorovné přemístění přes 2 500 do 3000 m výkopku/sypaniny z horniny třídy těžitelnosti I skupiny 1 až 3</t>
  </si>
  <si>
    <t>-2106866256</t>
  </si>
  <si>
    <t>Vodorovné přemístění výkopku nebo sypaniny po suchu na obvyklém dopravním prostředku, bez naložení výkopku, avšak se složením bez rozhrnutí z horniny třídy těžitelnosti I skupiny 1 až 3 na vzdálenost přes 2 500 do 3 000 m</t>
  </si>
  <si>
    <t>https://podminky.urs.cz/item/CS_URS_2025_01/162551108</t>
  </si>
  <si>
    <t>171151111</t>
  </si>
  <si>
    <t>Uložení sypaniny z hornin nesoudržných sypkých do násypů zhutněných strojně</t>
  </si>
  <si>
    <t>1271520843</t>
  </si>
  <si>
    <t>Uložení sypanin do násypů strojně s rozprostřením sypaniny ve vrstvách a s hrubým urovnáním zhutněných z hornin nesoudržných sypkých</t>
  </si>
  <si>
    <t>https://podminky.urs.cz/item/CS_URS_2025_01/171151111</t>
  </si>
  <si>
    <t>998231311</t>
  </si>
  <si>
    <t>Přesun hmot pro sadovnické a krajinářské úpravy vodorovně do 5000 m</t>
  </si>
  <si>
    <t>224901284</t>
  </si>
  <si>
    <t>Přesun hmot pro sadovnické a krajinářské úpravy dopravní vzdálenost do 200 m</t>
  </si>
  <si>
    <t>https://podminky.urs.cz/item/CS_URS_2025_01/998231311</t>
  </si>
  <si>
    <t>03-02 - Výsadba stromů</t>
  </si>
  <si>
    <t>119005153</t>
  </si>
  <si>
    <t>Vytyčení výsadeb s rozmístěním solitérních rostlin přes 10 do 50 kusů</t>
  </si>
  <si>
    <t>-1778075716</t>
  </si>
  <si>
    <t>Vytyčení výsadeb s rozmístěním rostlin dle projektové dokumentace solitérních přes 10 do 50 kusů</t>
  </si>
  <si>
    <t>https://podminky.urs.cz/item/CS_URS_2025_01/119005153</t>
  </si>
  <si>
    <t>132351101</t>
  </si>
  <si>
    <t>Hloubení rýh nezapažených š do 800 mm v hornině třídy těžitelnosti II skupiny 4 objem do 20 m3 strojně</t>
  </si>
  <si>
    <t>1909433867</t>
  </si>
  <si>
    <t>Hloubení nezapažených rýh šířky do 800 mm strojně s urovnáním dna do předepsaného profilu a spádu v hornině třídy těžitelnosti II skupiny 4 do 20 m3</t>
  </si>
  <si>
    <t>https://podminky.urs.cz/item/CS_URS_2025_01/132351101</t>
  </si>
  <si>
    <t>oddrenážování spodní části výsadbové jámy</t>
  </si>
  <si>
    <t>1*0,4*1*10</t>
  </si>
  <si>
    <t>-940831778</t>
  </si>
  <si>
    <t>jamka</t>
  </si>
  <si>
    <t>drenáže</t>
  </si>
  <si>
    <t>0,6</t>
  </si>
  <si>
    <t>-667512316</t>
  </si>
  <si>
    <t>-1228951505</t>
  </si>
  <si>
    <t>10,6*2,1</t>
  </si>
  <si>
    <t>749569321</t>
  </si>
  <si>
    <t>-0,60</t>
  </si>
  <si>
    <t>183101321</t>
  </si>
  <si>
    <t>Jamky pro výsadbu s výměnou 100 % půdy zeminy skupiny 1 až 4 obj přes 0,4 do 1 m3 v rovině a svahu do 1:5 včetně ručního hutnění a prolévání substrátu</t>
  </si>
  <si>
    <t>-569205597</t>
  </si>
  <si>
    <t>Hloubení jamek pro vysazování rostlin v zemině skupiny 1 až 4 s výměnou půdy z 100% v rovině nebo na svahu do 1:5, objemu přes 0,40 do 1,00 m3</t>
  </si>
  <si>
    <t>https://podminky.urs.cz/item/CS_URS_2025_01/183101321</t>
  </si>
  <si>
    <t>10321100</t>
  </si>
  <si>
    <t>zahradní substrát pro výsadbu VL - složení substrátu viz TZ</t>
  </si>
  <si>
    <t>1305749794</t>
  </si>
  <si>
    <t>zahradní substrát pro výsadbu VL</t>
  </si>
  <si>
    <t>1*10</t>
  </si>
  <si>
    <t>-1*0,15*10</t>
  </si>
  <si>
    <t>184102114</t>
  </si>
  <si>
    <t>Výsadba dřeviny s balem D přes 0,4 do 0,5 m do jamky se zalitím v rovině a svahu do 1:5</t>
  </si>
  <si>
    <t>-1039012078</t>
  </si>
  <si>
    <t>Výsadba dřeviny s balem do předem vyhloubené jamky se zalitím v rovině nebo na svahu do 1:5, při průměru balu přes 400 do 500 mm</t>
  </si>
  <si>
    <t>https://podminky.urs.cz/item/CS_URS_2025_01/184102114</t>
  </si>
  <si>
    <t>02650300A</t>
  </si>
  <si>
    <t>javor mléč /Acer platanoides/ vel. OK12-14cm</t>
  </si>
  <si>
    <t>-915538945</t>
  </si>
  <si>
    <t>02650430A</t>
  </si>
  <si>
    <t>bříza bělokorá /Betula pendula/ vel. OK12-14cm</t>
  </si>
  <si>
    <t>-985328764</t>
  </si>
  <si>
    <t>02650901</t>
  </si>
  <si>
    <t>tabletové hnojivo</t>
  </si>
  <si>
    <t>-306944046</t>
  </si>
  <si>
    <t>184215132</t>
  </si>
  <si>
    <t>Ukotvení kmene dřevin v rovině nebo na svahu do 1:5 třemi kůly D do 0,1 m dl přes 1 do 2 m</t>
  </si>
  <si>
    <t>1151657275</t>
  </si>
  <si>
    <t>Ukotvení dřeviny kůly v rovině nebo na svahu do 1:5 třemi kůly, délky přes 1 do 2 m</t>
  </si>
  <si>
    <t>https://podminky.urs.cz/item/CS_URS_2025_01/184215132</t>
  </si>
  <si>
    <t>60591253</t>
  </si>
  <si>
    <t>kůl vyvazovací dřevěný impregnovaný D 8cm dl 2m</t>
  </si>
  <si>
    <t>-1407451903</t>
  </si>
  <si>
    <t>10*3 'Přepočtené koeficientem množství</t>
  </si>
  <si>
    <t>184501121</t>
  </si>
  <si>
    <t>Zhotovení obalu z juty v jedné vrstvě v rovině a svahu do 1:5</t>
  </si>
  <si>
    <t>805243641</t>
  </si>
  <si>
    <t>Zhotovení obalu kmene a spodních částí větví stromu z juty v jedné vrstvě v rovině nebo na svahu do 1:5</t>
  </si>
  <si>
    <t>https://podminky.urs.cz/item/CS_URS_2025_01/184501121</t>
  </si>
  <si>
    <t>10*2</t>
  </si>
  <si>
    <t>184801121</t>
  </si>
  <si>
    <t>Ošetřování vysazených dřevin soliterních v rovině a svahu do 1:5</t>
  </si>
  <si>
    <t>1048122217</t>
  </si>
  <si>
    <t>Ošetření vysazených dřevin solitérních v rovině nebo na svahu do 1:5</t>
  </si>
  <si>
    <t>https://podminky.urs.cz/item/CS_URS_2025_01/184801121</t>
  </si>
  <si>
    <t>184814221</t>
  </si>
  <si>
    <t>Zapracování příměsí do půdy ručně do hl 150 mm v rovině nebo ve svahu do 1:5</t>
  </si>
  <si>
    <t>-126340462</t>
  </si>
  <si>
    <t>Zapracování příměsí do půdy ručně do hloubky 150 mm v rovině nebo na svahu do 1:5</t>
  </si>
  <si>
    <t>https://podminky.urs.cz/item/CS_URS_2025_01/184814221</t>
  </si>
  <si>
    <t>10390000A</t>
  </si>
  <si>
    <t>půdní kondicioner</t>
  </si>
  <si>
    <t>942467239</t>
  </si>
  <si>
    <t>10*0,5</t>
  </si>
  <si>
    <t>184852322</t>
  </si>
  <si>
    <t xml:space="preserve">Řez stromu výchovný </t>
  </si>
  <si>
    <t>2096340245</t>
  </si>
  <si>
    <t>https://podminky.urs.cz/item/CS_URS_2025_01/184852322</t>
  </si>
  <si>
    <t>10*10</t>
  </si>
  <si>
    <t>184911332</t>
  </si>
  <si>
    <t>Drenážní vrstva pro výsadby v rovině nebo ve svahu do 1:5 pl do 10 m2 hl přes 50 do 150 mm</t>
  </si>
  <si>
    <t>1605773246</t>
  </si>
  <si>
    <t>https://podminky.urs.cz/item/CS_URS_2025_01/184911332</t>
  </si>
  <si>
    <t>184911421</t>
  </si>
  <si>
    <t>Mulčování rostlin kůrou tl do 0,1 m v rovině a svahu do 1:5</t>
  </si>
  <si>
    <t>-1819777555</t>
  </si>
  <si>
    <t>Mulčování vysazených rostlin mulčovací kůrou, tl. do 100 mm v rovině nebo na svahu do 1:5</t>
  </si>
  <si>
    <t>https://podminky.urs.cz/item/CS_URS_2025_01/184911421</t>
  </si>
  <si>
    <t>10391100</t>
  </si>
  <si>
    <t>kůra mulčovací VL</t>
  </si>
  <si>
    <t>-213930554</t>
  </si>
  <si>
    <t>10*0,103</t>
  </si>
  <si>
    <t>185851121</t>
  </si>
  <si>
    <t xml:space="preserve">Dovoz vody pro zálivku rostlin </t>
  </si>
  <si>
    <t>-397313797</t>
  </si>
  <si>
    <t>https://podminky.urs.cz/item/CS_URS_2025_01/185851121</t>
  </si>
  <si>
    <t>100l/strom</t>
  </si>
  <si>
    <t>10*0,1*3</t>
  </si>
  <si>
    <t>211531111</t>
  </si>
  <si>
    <t>Výplň odvodňovacích žeber nebo trativodů kamenivem hrubým drceným frakce 0 až 63 mm</t>
  </si>
  <si>
    <t>143102950</t>
  </si>
  <si>
    <t>Výplň kamenivem do rýh odvodňovacích žeber nebo trativodů bez zhutnění, s úpravou povrchu výplně kamenivem hrubým drceným frakce 16 až 63 mm</t>
  </si>
  <si>
    <t>https://podminky.urs.cz/item/CS_URS_2025_01/211531111</t>
  </si>
  <si>
    <t>1*0,4*0,15*10</t>
  </si>
  <si>
    <t>211971110</t>
  </si>
  <si>
    <t>Zřízení opláštění žeber nebo trativodů geotextilií v rýze nebo zářezu sklonu do 1:2</t>
  </si>
  <si>
    <t>-501448878</t>
  </si>
  <si>
    <t>Zřízení opláštění výplně z geotextilie odvodňovacích žeber nebo trativodů v rýze nebo zářezu se stěnami šikmými o sklonu do 1:2</t>
  </si>
  <si>
    <t>https://podminky.urs.cz/item/CS_URS_2025_01/211971110</t>
  </si>
  <si>
    <t>1*(0,4+0,15)*2*10</t>
  </si>
  <si>
    <t>-2068287366</t>
  </si>
  <si>
    <t>11*1,2</t>
  </si>
  <si>
    <t>1414603597</t>
  </si>
  <si>
    <t>Přesun hmot pro sadovnické a krajinářské úpravy strojně dopravní vzdálenost do 5000 m</t>
  </si>
  <si>
    <t>03-03 - Výsadba keřů</t>
  </si>
  <si>
    <t>-1537232822</t>
  </si>
  <si>
    <t>281839719</t>
  </si>
  <si>
    <t>0,02*35</t>
  </si>
  <si>
    <t>-924899125</t>
  </si>
  <si>
    <t>105256986</t>
  </si>
  <si>
    <t>0,7*2,1</t>
  </si>
  <si>
    <t>1*2,2</t>
  </si>
  <si>
    <t>183111314</t>
  </si>
  <si>
    <t>Jamky pro výsadbu s výměnou 100 % půdy zeminy skupiny 1 až 4 obj přes 0,01 do 0,02 m3 v rovině a svahu do 1:5</t>
  </si>
  <si>
    <t>760968445</t>
  </si>
  <si>
    <t>Hloubení jamek pro vysazování rostlin v zemině skupiny 1 až 4 s výměnou půdy z 100% v rovině nebo na svahu do 1:5, objemu přes 0,01 do 0,02 m3</t>
  </si>
  <si>
    <t>https://podminky.urs.cz/item/CS_URS_2025_01/183111314</t>
  </si>
  <si>
    <t>538673808</t>
  </si>
  <si>
    <t>183411222</t>
  </si>
  <si>
    <t>Ruční kypření listnatých sazenic výšky do 25 cm ve středně obdělávatelné zemině</t>
  </si>
  <si>
    <t>ar</t>
  </si>
  <si>
    <t>387510771</t>
  </si>
  <si>
    <t>Kypření sazenic ručně, listnatých v zemině obdělávatelné středně, výšky do 25 cm</t>
  </si>
  <si>
    <t>https://podminky.urs.cz/item/CS_URS_2025_01/183411222</t>
  </si>
  <si>
    <t>0,01*35</t>
  </si>
  <si>
    <t>184102112</t>
  </si>
  <si>
    <t>Výsadba dřeviny s balem D přes 0,2 do 0,3 m do jamky se zalitím v rovině a svahu do 1:5</t>
  </si>
  <si>
    <t>1725355351</t>
  </si>
  <si>
    <t>Výsadba dřeviny s balem do předem vyhloubené jamky se zalitím v rovině nebo na svahu do 1:5, při průměru balu přes 200 do 300 mm</t>
  </si>
  <si>
    <t>https://podminky.urs.cz/item/CS_URS_2025_01/184102112</t>
  </si>
  <si>
    <t>02650001A</t>
  </si>
  <si>
    <t>kalina obecná (vel.100+)</t>
  </si>
  <si>
    <t>849963146</t>
  </si>
  <si>
    <t>02650002A</t>
  </si>
  <si>
    <t>temnoplodec černoplodý (vel.80+)</t>
  </si>
  <si>
    <t>687795425</t>
  </si>
  <si>
    <t>02650901A</t>
  </si>
  <si>
    <t>35*5</t>
  </si>
  <si>
    <t>184806171</t>
  </si>
  <si>
    <t>Řez keřů netrnitých zmlazením D koruny do 1,5 m</t>
  </si>
  <si>
    <t>-671664153</t>
  </si>
  <si>
    <t>Řez stromů, keřů nebo růží zmlazením keřů netrnitých o průměru koruny do 1,5 m</t>
  </si>
  <si>
    <t>https://podminky.urs.cz/item/CS_URS_2025_01/184806171</t>
  </si>
  <si>
    <t>184813511</t>
  </si>
  <si>
    <t>Chemické odplevelení před založením kultury postřikem na široko v rovině a svahu do 1:5 ručně</t>
  </si>
  <si>
    <t>1753346012</t>
  </si>
  <si>
    <t>Chemické odplevelení půdy před založením kultury, trávníku nebo zpevněných ploch ručně o jakékoli výměře postřikem na široko v rovině nebo na svahu do 1:5</t>
  </si>
  <si>
    <t>https://podminky.urs.cz/item/CS_URS_2025_01/184813511</t>
  </si>
  <si>
    <t>1*35*2</t>
  </si>
  <si>
    <t>35*0,053</t>
  </si>
  <si>
    <t>35*0,01*3</t>
  </si>
  <si>
    <t>IO-01 - Zpevněné plochy a oplocení</t>
  </si>
  <si>
    <t>IO-01-1 - Zpevněné plochy</t>
  </si>
  <si>
    <t xml:space="preserve">      11 - Přípravné a přidružené zemní práce</t>
  </si>
  <si>
    <t xml:space="preserve">      13 - Hloubené vykopávky</t>
  </si>
  <si>
    <t xml:space="preserve">    5 - Komunikace pozemní</t>
  </si>
  <si>
    <t xml:space="preserve">    V01 - Plocha s živičným krytem</t>
  </si>
  <si>
    <t xml:space="preserve">    V02 - Silniční přídlažba</t>
  </si>
  <si>
    <t xml:space="preserve">    V03 - Okapový chodník</t>
  </si>
  <si>
    <t xml:space="preserve">    V04 - Pochůzí betonová dlažba</t>
  </si>
  <si>
    <t xml:space="preserve">    V05 - Pojízdná betonová dlažba</t>
  </si>
  <si>
    <t xml:space="preserve">    V06 - Pochůzí betonová dlažba</t>
  </si>
  <si>
    <t xml:space="preserve">    V07 - Zpevněná plocha s betonovou dlažbou</t>
  </si>
  <si>
    <t xml:space="preserve">      91 - Doplňující konstrukce a práce pozemních komunikací, letišť a ploch</t>
  </si>
  <si>
    <t xml:space="preserve">      997 - Doprava suti a vybouraných hmot</t>
  </si>
  <si>
    <t xml:space="preserve">      998 - Přesun hmot</t>
  </si>
  <si>
    <t>Přípravné a přidružené zemní práce</t>
  </si>
  <si>
    <t>113106123</t>
  </si>
  <si>
    <t>Rozebrání dlažeb ze zámkových dlaždic komunikací pro pěší ručně</t>
  </si>
  <si>
    <t>-976342507</t>
  </si>
  <si>
    <t>Rozebrání dlažeb komunikací pro pěší s přemístěním hmot na skládku na vzdálenost do 3 m nebo s naložením na dopravní prostředek s ložem z kameniva nebo živice a s jakoukoliv výplní spár ručně ze zámkové dlažby</t>
  </si>
  <si>
    <t>https://podminky.urs.cz/item/CS_URS_2025_01/113106123</t>
  </si>
  <si>
    <t>113107322</t>
  </si>
  <si>
    <t>Odstranění podkladu z kameniva drceného tl přes 100 do 200 mm strojně pl do 50 m2</t>
  </si>
  <si>
    <t>464912985</t>
  </si>
  <si>
    <t>Odstranění podkladů nebo krytů strojně plochy jednotlivě do 50 m2 s přemístěním hmot na skládku na vzdálenost do 3 m nebo s naložením na dopravní prostředek z kameniva hrubého drceného, o tl. vrstvy přes 100 do 200 mm</t>
  </si>
  <si>
    <t>https://podminky.urs.cz/item/CS_URS_2025_01/113107322</t>
  </si>
  <si>
    <t>113202111</t>
  </si>
  <si>
    <t>Vytrhání obrub krajníků obrubníků stojatých</t>
  </si>
  <si>
    <t>1592741841</t>
  </si>
  <si>
    <t>Vytrhání obrub s vybouráním lože, s přemístěním hmot na skládku na vzdálenost do 3 m nebo s naložením na dopravní prostředek z krajníků nebo obrubníků stojatých</t>
  </si>
  <si>
    <t>https://podminky.urs.cz/item/CS_URS_2025_01/113202111</t>
  </si>
  <si>
    <t>113204111</t>
  </si>
  <si>
    <t>Vytrhání obrub záhonových</t>
  </si>
  <si>
    <t>-1348688643</t>
  </si>
  <si>
    <t>Vytrhání obrub s vybouráním lože, s přemístěním hmot na skládku na vzdálenost do 3 m nebo s naložením na dopravní prostředek záhonových</t>
  </si>
  <si>
    <t>https://podminky.urs.cz/item/CS_URS_2025_01/113204111</t>
  </si>
  <si>
    <t>Hloubené vykopávky</t>
  </si>
  <si>
    <t>131251104</t>
  </si>
  <si>
    <t>Hloubení jam nezapažených v hornině třídy těžitelnosti I skupiny 3 objem do 500 m3 strojně</t>
  </si>
  <si>
    <t>-1931708469</t>
  </si>
  <si>
    <t>Hloubení nezapažených jam a zářezů strojně s urovnáním dna do předepsaného profilu a spádu v hornině třídy těžitelnosti I skupiny 3 přes 100 do 500 m3</t>
  </si>
  <si>
    <t>https://podminky.urs.cz/item/CS_URS_2025_01/131251104</t>
  </si>
  <si>
    <t>V01</t>
  </si>
  <si>
    <t>598*0,41*1,1</t>
  </si>
  <si>
    <t>V02</t>
  </si>
  <si>
    <t>8*0,41*1,1</t>
  </si>
  <si>
    <t>V03</t>
  </si>
  <si>
    <t>37*0,23</t>
  </si>
  <si>
    <t>V04</t>
  </si>
  <si>
    <t>74*0,24</t>
  </si>
  <si>
    <t>V05</t>
  </si>
  <si>
    <t>185*0,47*1,1</t>
  </si>
  <si>
    <t>V06</t>
  </si>
  <si>
    <t>3*0,47*1,1</t>
  </si>
  <si>
    <t>-993351775</t>
  </si>
  <si>
    <t>593346471</t>
  </si>
  <si>
    <t>396,772*2,1</t>
  </si>
  <si>
    <t>181951112</t>
  </si>
  <si>
    <t>Úprava pláně v hornině třídy těžitelnosti I skupiny 1 až 3 se zhutněním strojně</t>
  </si>
  <si>
    <t>-133325270</t>
  </si>
  <si>
    <t>Úprava pláně vyrovnáním výškových rozdílů strojně v hornině třídy těžitelnosti I, skupiny 1 až 3 se zhutněním</t>
  </si>
  <si>
    <t>https://podminky.urs.cz/item/CS_URS_2025_01/181951112</t>
  </si>
  <si>
    <t>598*1,1</t>
  </si>
  <si>
    <t>8*1,1</t>
  </si>
  <si>
    <t>185*1,1</t>
  </si>
  <si>
    <t>3*1,1</t>
  </si>
  <si>
    <t>V07</t>
  </si>
  <si>
    <t>043154000</t>
  </si>
  <si>
    <t>Zkoušky hutnicí</t>
  </si>
  <si>
    <t>…</t>
  </si>
  <si>
    <t>-206543994</t>
  </si>
  <si>
    <t>https://podminky.urs.cz/item/CS_URS_2025_01/043154000</t>
  </si>
  <si>
    <t>Komunikace pozemní</t>
  </si>
  <si>
    <t>561041111</t>
  </si>
  <si>
    <t>Zřízení podkladu ze zeminy upravené vápnem, cementem, směsnými pojivy tl přes 250 do 300 mm pl do 1000 m2</t>
  </si>
  <si>
    <t>-1074859809</t>
  </si>
  <si>
    <t>Zřízení podkladu ze zeminy upravené hydraulickými pojivy vápnem, cementem nebo směsnými pojivy (materiál ve specifikaci) s rozprostřením, promísením, vlhčením, zhutněním a ošetřením vodou plochy do 1 000 m2, tloušťka po zhutnění přes 250 do 300 mm</t>
  </si>
  <si>
    <t>https://podminky.urs.cz/item/CS_URS_2025_01/561041111</t>
  </si>
  <si>
    <t>58530170</t>
  </si>
  <si>
    <t>vápno nehašené CL 90-Q pro úpravu zemin standardní</t>
  </si>
  <si>
    <t>461874025</t>
  </si>
  <si>
    <t>50kg/1m3</t>
  </si>
  <si>
    <t>937,8*0,3*0,05</t>
  </si>
  <si>
    <t>Plocha s živičným krytem</t>
  </si>
  <si>
    <t>564851111</t>
  </si>
  <si>
    <t>Podklad ze štěrkodrtě ŠD plochy přes 100 m2 tl 150 mm</t>
  </si>
  <si>
    <t>1717937366</t>
  </si>
  <si>
    <t>Podklad ze štěrkodrti ŠD s rozprostřením a zhutněním plochy přes 100 m2, po zhutnění tl. 150 mm</t>
  </si>
  <si>
    <t>https://podminky.urs.cz/item/CS_URS_2025_01/564851111</t>
  </si>
  <si>
    <t>-1602980044</t>
  </si>
  <si>
    <t>573111111</t>
  </si>
  <si>
    <t>Postřik živičný infiltrační s posypem z asfaltu množství 0,60 kg/m2</t>
  </si>
  <si>
    <t>-82572631</t>
  </si>
  <si>
    <t>Postřik infiltrační PI z asfaltu silničního s posypem kamenivem, v množství 0,60 kg/m2</t>
  </si>
  <si>
    <t>https://podminky.urs.cz/item/CS_URS_2025_01/573111111</t>
  </si>
  <si>
    <t>565155121</t>
  </si>
  <si>
    <t>Asfaltový beton vrstva podkladní ACP 16 (obalované kamenivo OKS) tl 70 mm š přes 3 m</t>
  </si>
  <si>
    <t>1333015754</t>
  </si>
  <si>
    <t>Asfaltový beton vrstva podkladní ACP 16 (obalované kamenivo střednězrnné - OKS) s rozprostřením a zhutněním v pruhu šířky přes 3 m, po zhutnění tl. 70 mm</t>
  </si>
  <si>
    <t>https://podminky.urs.cz/item/CS_URS_2025_01/565155121</t>
  </si>
  <si>
    <t>573211107</t>
  </si>
  <si>
    <t>Postřik živičný spojovací z asfaltu v množství 0,30 kg/m2</t>
  </si>
  <si>
    <t>-1750420252</t>
  </si>
  <si>
    <t>Postřik spojovací PS bez posypu kamenivem z asfaltu silničního, v množství 0,30 kg/m2</t>
  </si>
  <si>
    <t>https://podminky.urs.cz/item/CS_URS_2025_01/573211107</t>
  </si>
  <si>
    <t>577134121</t>
  </si>
  <si>
    <t>Asfaltový beton vrstva obrusná ACO 11+ (ABS) tř. I tl 40 mm š přes 3 m z nemodifikovaného asfaltu</t>
  </si>
  <si>
    <t>1594154792</t>
  </si>
  <si>
    <t>Asfaltový beton vrstva obrusná ACO 11 (ABS) s rozprostřením a se zhutněním z nemodifikovaného asfaltu v pruhu šířky přes 3 m tř. I (ACO 11+), po zhutnění tl. 40 mm</t>
  </si>
  <si>
    <t>https://podminky.urs.cz/item/CS_URS_2025_01/577134121</t>
  </si>
  <si>
    <t>Silniční přídlažba</t>
  </si>
  <si>
    <t>564851011</t>
  </si>
  <si>
    <t>Podklad ze štěrkodrtě ŠD plochy do 100 m2 tl 150 mm</t>
  </si>
  <si>
    <t>-1623301536</t>
  </si>
  <si>
    <t>Podklad ze štěrkodrti ŠD s rozprostřením a zhutněním plochy jednotlivě do 100 m2, po zhutnění tl. 150 mm</t>
  </si>
  <si>
    <t>https://podminky.urs.cz/item/CS_URS_2025_01/564851011</t>
  </si>
  <si>
    <t>564821011</t>
  </si>
  <si>
    <t>Podklad ze štěrkodrtě ŠD plochy do 100 m2 tl 80 mm</t>
  </si>
  <si>
    <t>2026386489</t>
  </si>
  <si>
    <t>Podklad ze štěrkodrti ŠD s rozprostřením a zhutněním plochy jednotlivě do 100 m2, po zhutnění tl. 80 mm</t>
  </si>
  <si>
    <t>https://podminky.urs.cz/item/CS_URS_2025_01/564821011</t>
  </si>
  <si>
    <t>915491211</t>
  </si>
  <si>
    <t>Osazení vodícího proužku z betonových desek do betonového lože tl do 100 mm š proužku 250 mm</t>
  </si>
  <si>
    <t>-10424561</t>
  </si>
  <si>
    <t>Osazení vodicího proužku z betonových prefabrikovaných desek tl. do 120 mm do lože z cementové malty tl. 20 mm, s vyplněním a zatřením spár cementovou maltou s podkladní vrstvou z betonu prostého tl. 50 až 100 mm šířka proužku 250 mm</t>
  </si>
  <si>
    <t>https://podminky.urs.cz/item/CS_URS_2025_01/915491211</t>
  </si>
  <si>
    <t>8/0,25</t>
  </si>
  <si>
    <t>59218001</t>
  </si>
  <si>
    <t>krajník betonový silniční 500x250x80mm</t>
  </si>
  <si>
    <t>-845747301</t>
  </si>
  <si>
    <t>32*1,02</t>
  </si>
  <si>
    <t>Okapový chodník</t>
  </si>
  <si>
    <t>-872016209</t>
  </si>
  <si>
    <t>596811220</t>
  </si>
  <si>
    <t>Kladení betonové dlažby komunikací pro pěší do lože z kameniva velikosti přes 0,09 do 0,25 m2 pl do 50 m2</t>
  </si>
  <si>
    <t>-1095557514</t>
  </si>
  <si>
    <t>Kladení dlažby z betonových nebo kameninových dlaždic komunikací pro pěší s vyplněním spár a se smetením přebytečného materiálu na vzdálenost do 3 m s ložem z kameniva těženého tl. do 30 mm velikosti dlaždic přes 0,09 m2 do 0,25 m2, pro plochy do 50 m2</t>
  </si>
  <si>
    <t>https://podminky.urs.cz/item/CS_URS_2025_01/596811220</t>
  </si>
  <si>
    <t>-2043722407</t>
  </si>
  <si>
    <t>37*1,03</t>
  </si>
  <si>
    <t>Pochůzí betonová dlažba</t>
  </si>
  <si>
    <t>-1372450399</t>
  </si>
  <si>
    <t>596211111</t>
  </si>
  <si>
    <t>Kladení zámkové dlažby komunikací pro pěší ručně tl 60 mm skupiny A pl přes 50 do 100 m2</t>
  </si>
  <si>
    <t>-1600427551</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</si>
  <si>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50 do 100 m2</t>
  </si>
  <si>
    <t>https://podminky.urs.cz/item/CS_URS_2025_01/596211111</t>
  </si>
  <si>
    <t>59245018</t>
  </si>
  <si>
    <t>dlažba skladebná betonová 200x100mm tl 60mm přírodní</t>
  </si>
  <si>
    <t>1608896264</t>
  </si>
  <si>
    <t>74*1,03</t>
  </si>
  <si>
    <t>Pojízdná betonová dlažba</t>
  </si>
  <si>
    <t>564861111</t>
  </si>
  <si>
    <t>Podklad ze štěrkodrtě ŠD plochy přes 100 m2 tl 200 mm</t>
  </si>
  <si>
    <t>-961472716</t>
  </si>
  <si>
    <t>Podklad ze štěrkodrti ŠD s rozprostřením a zhutněním plochy přes 100 m2, po zhutnění tl. 200 mm</t>
  </si>
  <si>
    <t>https://podminky.urs.cz/item/CS_URS_2025_01/564861111</t>
  </si>
  <si>
    <t>-1199008890</t>
  </si>
  <si>
    <t>596412114</t>
  </si>
  <si>
    <t>Kladení dlažby z vegetačních tvárnic pozemních komunikací velikosti dlaždic do 0,09 m2 tl 80 mm pl přes 100 do 300 m2 s vyplněním spár a vegetačních otvorů</t>
  </si>
  <si>
    <t>-489199860</t>
  </si>
  <si>
    <t>Kladení dlažby z betonových vegetačních dlaždic pozemních komunikací s ložem z kameniva těženého nebo drceného tl. do 50 mm, s vyplněním spár a vegetačních otvorů, s hutněním vibrováním velikosti dlaždic do 0,09 m2 tl. 80 mm, pro plochy přes 100 do 300 m2</t>
  </si>
  <si>
    <t>https://podminky.urs.cz/item/CS_URS_2025_01/596412114</t>
  </si>
  <si>
    <t>59245035</t>
  </si>
  <si>
    <t>dlažba plošná vegetační betonová tl 80mm přírodní</t>
  </si>
  <si>
    <t>-620833259</t>
  </si>
  <si>
    <t>185*1,02</t>
  </si>
  <si>
    <t>564861011</t>
  </si>
  <si>
    <t>Podklad ze štěrkodrtě ŠD plochy do 100 m2 tl 200 mm</t>
  </si>
  <si>
    <t>-1814233634</t>
  </si>
  <si>
    <t>Podklad ze štěrkodrti ŠD s rozprostřením a zhutněním plochy jednotlivě do 100 m2, po zhutnění tl. 200 mm</t>
  </si>
  <si>
    <t>https://podminky.urs.cz/item/CS_URS_2025_01/564861011</t>
  </si>
  <si>
    <t>-1967658374</t>
  </si>
  <si>
    <t>222452960</t>
  </si>
  <si>
    <t>59245006</t>
  </si>
  <si>
    <t>dlažba pro nevidomé betonová 200x100mm tl 60mm barevná</t>
  </si>
  <si>
    <t>-1628179855</t>
  </si>
  <si>
    <t>3*1,03</t>
  </si>
  <si>
    <t>Zpevněná plocha s betonovou dlažbou</t>
  </si>
  <si>
    <t>1458115777</t>
  </si>
  <si>
    <t>596211110</t>
  </si>
  <si>
    <t>Kladení zámkové dlažby komunikací pro pěší ručně tl 60 mm skupiny A pl do 50 m2</t>
  </si>
  <si>
    <t>-1254877175</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</si>
  <si>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do 50 m2</t>
  </si>
  <si>
    <t>https://podminky.urs.cz/item/CS_URS_2025_01/596211110</t>
  </si>
  <si>
    <t>-2003196790</t>
  </si>
  <si>
    <t>doplnění 30%</t>
  </si>
  <si>
    <t>22*0,30</t>
  </si>
  <si>
    <t>Doplňující konstrukce a práce pozemních komunikací, letišť a ploch</t>
  </si>
  <si>
    <t>914111111</t>
  </si>
  <si>
    <t>Montáž svislé dopravní značky do velikosti 1 m2 objímkami na sloupek nebo konzolu</t>
  </si>
  <si>
    <t>-445695540</t>
  </si>
  <si>
    <t>Montáž svislé dopravní značky základní velikosti do 1 m2 objímkami na sloupky nebo konzoly</t>
  </si>
  <si>
    <t>https://podminky.urs.cz/item/CS_URS_2025_01/914111111</t>
  </si>
  <si>
    <t>40445625</t>
  </si>
  <si>
    <t>informativní značky provozní IP12 500x700mm</t>
  </si>
  <si>
    <t>15678906</t>
  </si>
  <si>
    <t>40445626</t>
  </si>
  <si>
    <t>informativní značky provozní IP22 750x1000mm</t>
  </si>
  <si>
    <t>2057681882</t>
  </si>
  <si>
    <t>40445650</t>
  </si>
  <si>
    <t>dodatkové tabulky E13 500x300mm</t>
  </si>
  <si>
    <t>-782233576</t>
  </si>
  <si>
    <t>dodatkové tabulky E7, E12, E13 500x300mm</t>
  </si>
  <si>
    <t>914511112</t>
  </si>
  <si>
    <t>Montáž sloupku dopravních značek délky do 3,5 m s betonovým základem a s dodávkou patky D 60 mm</t>
  </si>
  <si>
    <t>507250962</t>
  </si>
  <si>
    <t>Montáž sloupku dopravních značek délky do 3,5 m do hliníkové patky pro sloupek D 60 mm</t>
  </si>
  <si>
    <t>https://podminky.urs.cz/item/CS_URS_2025_01/914511112</t>
  </si>
  <si>
    <t>40445235</t>
  </si>
  <si>
    <t>sloupek pro dopravní značku Al D 60mm v 3,5m</t>
  </si>
  <si>
    <t>8933134</t>
  </si>
  <si>
    <t>40445253</t>
  </si>
  <si>
    <t>víčko plastové na sloupek D 60mm</t>
  </si>
  <si>
    <t>498912673</t>
  </si>
  <si>
    <t>40445256</t>
  </si>
  <si>
    <t>svorka upínací na sloupek dopravní značky D 60mm</t>
  </si>
  <si>
    <t>-197726714</t>
  </si>
  <si>
    <t>916231213</t>
  </si>
  <si>
    <t>Osazení chodníkového obrubníku betonového stojatého s boční opěrou do lože z betonu prostého</t>
  </si>
  <si>
    <t>-1203665619</t>
  </si>
  <si>
    <t>Osazení chodníkového obrubníku betonového se zřízením lože, s vyplněním a zatřením spár cementovou maltou stojatého s boční opěrou z betonu prostého, do lože z betonu prostého</t>
  </si>
  <si>
    <t>https://podminky.urs.cz/item/CS_URS_2025_01/916231213</t>
  </si>
  <si>
    <t>59217016</t>
  </si>
  <si>
    <t>obrubník betonový chodníkový 1000x80x250mm</t>
  </si>
  <si>
    <t>212779709</t>
  </si>
  <si>
    <t>83*1,02</t>
  </si>
  <si>
    <t>-2034210355</t>
  </si>
  <si>
    <t>-621671477</t>
  </si>
  <si>
    <t>75*1,02</t>
  </si>
  <si>
    <t>916131213</t>
  </si>
  <si>
    <t>Osazení silničního obrubníku betonového stojatého s boční opěrou do lože z betonu prostého</t>
  </si>
  <si>
    <t>1247363728</t>
  </si>
  <si>
    <t>Osazení silničního obrubníku betonového se zřízením lože, s vyplněním a zatřením spár cementovou maltou stojatého s boční opěrou z betonu prostého, do lože z betonu prostého</t>
  </si>
  <si>
    <t>https://podminky.urs.cz/item/CS_URS_2025_01/916131213</t>
  </si>
  <si>
    <t>59217034</t>
  </si>
  <si>
    <t>obrubník silniční betonový 1000x150x300mm</t>
  </si>
  <si>
    <t>1629662204</t>
  </si>
  <si>
    <t>259*1,02</t>
  </si>
  <si>
    <t>916991121</t>
  </si>
  <si>
    <t>Lože pod obrubníky, krajníky nebo obruby z dlažebních kostek z betonu prostého</t>
  </si>
  <si>
    <t>517967607</t>
  </si>
  <si>
    <t>https://podminky.urs.cz/item/CS_URS_2025_01/916991121</t>
  </si>
  <si>
    <t>83*0,25*0,2</t>
  </si>
  <si>
    <t>75*0,25*0,2</t>
  </si>
  <si>
    <t>259*0,35*0,25</t>
  </si>
  <si>
    <t>919121122</t>
  </si>
  <si>
    <t>Těsnění spár zálivkou za studena pro komůrky š 15 mm hl 30 mm s těsnicím profilem</t>
  </si>
  <si>
    <t>112674498</t>
  </si>
  <si>
    <t>Utěsnění dilatačních spár zálivkou za studena v cementobetonovém nebo živičném krytu včetně adhezního nátěru s těsnicím profilem pod zálivkou, pro komůrky šířky 15 mm, hloubky 30 mm</t>
  </si>
  <si>
    <t>https://podminky.urs.cz/item/CS_URS_2025_01/919121122</t>
  </si>
  <si>
    <t>919735123</t>
  </si>
  <si>
    <t>Řezání stávajícího betonového krytu hl přes 100 do 150 mm</t>
  </si>
  <si>
    <t>1308225277</t>
  </si>
  <si>
    <t>Řezání stávajícího betonového krytu nebo podkladu hloubky přes 100 do 150 mm</t>
  </si>
  <si>
    <t>https://podminky.urs.cz/item/CS_URS_2025_01/919735123</t>
  </si>
  <si>
    <t>979051121</t>
  </si>
  <si>
    <t xml:space="preserve">Očištění zámkových dlaždic se spárováním z kameniva těženého  </t>
  </si>
  <si>
    <t>2048162223</t>
  </si>
  <si>
    <t>Očištění vybouraných prvků od spojovacího materiálu s odklizením a uložením očištěných hmot a spojovacího materiálu na skládku do vzdálenosti 10 m nebo naložením na dopravní prostředek zámkových dlaždic s vyplněním spár kamenivem</t>
  </si>
  <si>
    <t>https://podminky.urs.cz/item/CS_URS_2025_01/979051121</t>
  </si>
  <si>
    <t>997</t>
  </si>
  <si>
    <t>Doprava suti a vybouraných hmot</t>
  </si>
  <si>
    <t>997221551</t>
  </si>
  <si>
    <t>Vodorovná doprava suti ze sypkých materiálů do 1 km</t>
  </si>
  <si>
    <t>-245584427</t>
  </si>
  <si>
    <t>Vodorovná doprava suti bez naložení, ale se složením a s hrubým urovnáním ze sypkých materiálů, na vzdálenost do 1 km</t>
  </si>
  <si>
    <t>https://podminky.urs.cz/item/CS_URS_2025_01/997221551</t>
  </si>
  <si>
    <t>dlažba 30%</t>
  </si>
  <si>
    <t>22*0,30*(0,260)</t>
  </si>
  <si>
    <t>obrubníky</t>
  </si>
  <si>
    <t>(0,3280+0,640)</t>
  </si>
  <si>
    <t>podklad</t>
  </si>
  <si>
    <t>(6,380)</t>
  </si>
  <si>
    <t>997221559</t>
  </si>
  <si>
    <t>Příplatek ZKD 1 km u vodorovné dopravy suti ze sypkých materiálů</t>
  </si>
  <si>
    <t>1125311596</t>
  </si>
  <si>
    <t>Vodorovná doprava suti bez naložení, ale se složením a s hrubým urovnáním Příplatek k ceně za každý další započatý 1 km přes 1 km</t>
  </si>
  <si>
    <t>https://podminky.urs.cz/item/CS_URS_2025_01/997221559</t>
  </si>
  <si>
    <t>9,064*7</t>
  </si>
  <si>
    <t>997221615</t>
  </si>
  <si>
    <t>Poplatek za uložení na skládce (skládkovné) stavebního odpadu betonového kód odpadu 17 01 01</t>
  </si>
  <si>
    <t>-1759738706</t>
  </si>
  <si>
    <t>Poplatek za uložení stavebního odpadu na skládce (skládkovné) z prostého betonu zatříděného do Katalogu odpadů pod kódem 17 01 01</t>
  </si>
  <si>
    <t>https://podminky.urs.cz/item/CS_URS_2025_01/997221615</t>
  </si>
  <si>
    <t>997221873</t>
  </si>
  <si>
    <t>Poplatek za uložení na recyklační skládce (skládkovné) stavebního odpadu zeminy a kamení zatříděného do Katalogu odpadů pod kódem 17 05 04</t>
  </si>
  <si>
    <t>-1239931544</t>
  </si>
  <si>
    <t>https://podminky.urs.cz/item/CS_URS_2025_01/997221873</t>
  </si>
  <si>
    <t>998223011</t>
  </si>
  <si>
    <t>Přesun hmot pro pozemní komunikace s krytem dlážděným</t>
  </si>
  <si>
    <t>1819124236</t>
  </si>
  <si>
    <t>Přesun hmot pro pozemní komunikace s krytem dlážděným dopravní vzdálenost do 200 m jakékoliv délky objektu</t>
  </si>
  <si>
    <t>https://podminky.urs.cz/item/CS_URS_2025_01/998223011</t>
  </si>
  <si>
    <t>1087,188</t>
  </si>
  <si>
    <t>-629,861</t>
  </si>
  <si>
    <t>998225111</t>
  </si>
  <si>
    <t>Přesun hmot pro pozemní komunikace s krytem z kamene, monolitickým betonovým nebo živičným</t>
  </si>
  <si>
    <t>-296262357</t>
  </si>
  <si>
    <t>Přesun hmot pro komunikace s krytem z kameniva, monolitickým betonovým nebo živičným dopravní vzdálenost do 200 m jakékoliv délky objektu</t>
  </si>
  <si>
    <t>https://podminky.urs.cz/item/CS_URS_2025_01/998225111</t>
  </si>
  <si>
    <t>IO-01-2 - Oplocení</t>
  </si>
  <si>
    <t>131111333</t>
  </si>
  <si>
    <t>Vrtání jamek pro plotové sloupky D přes 200 do 300 mm ručně s motorovým vrtákem</t>
  </si>
  <si>
    <t>-579991253</t>
  </si>
  <si>
    <t>Vrtání jamek ručním motorovým vrtákem průměru přes 200 do 300 mm</t>
  </si>
  <si>
    <t>https://podminky.urs.cz/item/CS_URS_2025_01/131111333</t>
  </si>
  <si>
    <t>0,8*111</t>
  </si>
  <si>
    <t>132251101</t>
  </si>
  <si>
    <t>Hloubení rýh nezapažených š do 800 mm v hornině třídy těžitelnosti I skupiny 3 objem do 20 m3 strojně</t>
  </si>
  <si>
    <t>-625758455</t>
  </si>
  <si>
    <t>Hloubení nezapažených rýh šířky do 800 mm strojně s urovnáním dna do předepsaného profilu a spádu v hornině třídy těžitelnosti I skupiny 3 do 20 m3</t>
  </si>
  <si>
    <t>https://podminky.urs.cz/item/CS_URS_2025_01/132251101</t>
  </si>
  <si>
    <t>brána</t>
  </si>
  <si>
    <t>2,6*0,6*1</t>
  </si>
  <si>
    <t>1*0,75*0,75</t>
  </si>
  <si>
    <t>-1726086198</t>
  </si>
  <si>
    <t>3,14*0,15*0,15*88,8</t>
  </si>
  <si>
    <t>2,123</t>
  </si>
  <si>
    <t>571455647</t>
  </si>
  <si>
    <t>8,397*2,1</t>
  </si>
  <si>
    <t>275313711</t>
  </si>
  <si>
    <t>Základové patky z betonu tř. C 20/25</t>
  </si>
  <si>
    <t>1095397559</t>
  </si>
  <si>
    <t>Základy z betonu prostého patky a bloky z betonu kamenem neprokládaného tř. C 20/25</t>
  </si>
  <si>
    <t>https://podminky.urs.cz/item/CS_URS_2025_01/275313711</t>
  </si>
  <si>
    <t>2,6*0,6*1*1,07</t>
  </si>
  <si>
    <t>1*0,75*0,75*1,07</t>
  </si>
  <si>
    <t>275351121</t>
  </si>
  <si>
    <t>Zřízení bednění základových patek</t>
  </si>
  <si>
    <t>1911405741</t>
  </si>
  <si>
    <t>Bednění základů patek zřízení</t>
  </si>
  <si>
    <t>https://podminky.urs.cz/item/CS_URS_2025_01/275351121</t>
  </si>
  <si>
    <t>(2,6+0,6)*2*0,2</t>
  </si>
  <si>
    <t>(1+0,75)*2*0,2</t>
  </si>
  <si>
    <t>275351122</t>
  </si>
  <si>
    <t>Odstranění bednění základových patek</t>
  </si>
  <si>
    <t>1134925729</t>
  </si>
  <si>
    <t>Bednění základů patek odstranění</t>
  </si>
  <si>
    <t>https://podminky.urs.cz/item/CS_URS_2025_01/275351122</t>
  </si>
  <si>
    <t>338171123</t>
  </si>
  <si>
    <t>Osazování sloupků a vzpěr plotových ocelových v přes 2 do 2,6 m se zabetonováním</t>
  </si>
  <si>
    <t>-41884422</t>
  </si>
  <si>
    <t>Montáž sloupků a vzpěr plotových ocelových trubkových nebo profilovaných výšky přes 2 do 2,6 m se zabetonováním do 0,08 m3 do připravených jamek</t>
  </si>
  <si>
    <t>https://podminky.urs.cz/item/CS_URS_2025_01/338171123</t>
  </si>
  <si>
    <t>75+36</t>
  </si>
  <si>
    <t>55342264A</t>
  </si>
  <si>
    <t>sloupek plotový Pz a poplastovaný 2600/48x1,5mm</t>
  </si>
  <si>
    <t>-342777520</t>
  </si>
  <si>
    <t>55342274A</t>
  </si>
  <si>
    <t>vzpěra plotová PZ a poplastovaná 38x1,5mm včetně krytky s uchem 2600mm</t>
  </si>
  <si>
    <t>513038796</t>
  </si>
  <si>
    <t>348121221</t>
  </si>
  <si>
    <t>Osazení podhrabových desek dl přes 2 do 3 m na ocelové plotové sloupky</t>
  </si>
  <si>
    <t>-922913232</t>
  </si>
  <si>
    <t>Osazení podhrabových desek na ocelové sloupky, délky desek přes 2 do 3 m</t>
  </si>
  <si>
    <t>https://podminky.urs.cz/item/CS_URS_2025_01/348121221</t>
  </si>
  <si>
    <t>59233120</t>
  </si>
  <si>
    <t>deska plotová betonová 2900x50x290mm</t>
  </si>
  <si>
    <t>-1249871308</t>
  </si>
  <si>
    <t>59232549</t>
  </si>
  <si>
    <t>držák podhrabové desky pro sloupek D 40-50mm výšky 200mm povrchová úprava žárový zinek včetně spojovacího materiálu</t>
  </si>
  <si>
    <t>130323636</t>
  </si>
  <si>
    <t>348401130</t>
  </si>
  <si>
    <t>Montáž oplocení ze strojového pletiva s napínacími dráty v přes 1,6 do 2,0 m</t>
  </si>
  <si>
    <t>-982058288</t>
  </si>
  <si>
    <t>Montáž oplocení z pletiva strojového s napínacími dráty přes 1,6 do 2,0 m</t>
  </si>
  <si>
    <t>https://podminky.urs.cz/item/CS_URS_2025_01/348401130</t>
  </si>
  <si>
    <t>31327514</t>
  </si>
  <si>
    <t>pletivo drátěné plastifikované se čtvercovými oky 55/2,5mm v 1800mm včetně napínačů</t>
  </si>
  <si>
    <t>1684250831</t>
  </si>
  <si>
    <t>pletivo drátěné plastifikované se čtvercovými oky 55/2,5mm v 1800mm</t>
  </si>
  <si>
    <t>998232110</t>
  </si>
  <si>
    <t>Přesun hmot pro oplocení zděné z cihel nebo tvárnic v do 3 m</t>
  </si>
  <si>
    <t>-1498245593</t>
  </si>
  <si>
    <t>Přesun hmot pro oplocení se svislou nosnou konstrukcí zděnou z cihel, tvárnic, bloků, popř. kovovou nebo dřevěnou vodorovná dopravní vzdálenost do 50 m, pro oplocení výšky do 3 m</t>
  </si>
  <si>
    <t>https://podminky.urs.cz/item/CS_URS_2025_01/998232110</t>
  </si>
  <si>
    <t>767-ZV12</t>
  </si>
  <si>
    <t>M+D posuvné brány 6500x1700,, vč.pohonu, ovládání, kotvení, doplňků, povrchová úprava - specifikace viz tab.PSV ozn.ZV12</t>
  </si>
  <si>
    <t>265059191</t>
  </si>
  <si>
    <t>998767101</t>
  </si>
  <si>
    <t>Přesun hmot tonážní pro zámečnické konstrukce v objektech v do 6 m</t>
  </si>
  <si>
    <t>1706177717</t>
  </si>
  <si>
    <t>Přesun hmot pro zámečnické konstrukce stanovený z hmotnosti přesunovaného materiálu vodorovná dopravní vzdálenost do 50 m základní v objektech výšky do 6 m</t>
  </si>
  <si>
    <t>https://podminky.urs.cz/item/CS_URS_2025_01/998767101</t>
  </si>
  <si>
    <t>IO-02 - Kanalizace a vodovod</t>
  </si>
  <si>
    <t>IO-02a - Areálová splašková kanalizace, jímka na vyvážení</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</si>
  <si>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IO-01.01	TECHNICKÁ ZPRÁVA IO-01 IO-02.02	PODÉLNÉ PROFILY KANALIZACE IO-02.03	VZOROVÝ PŘÍČNÝ ŘEZ ULOŽENÍ KANALIZAČNÍHO POTRUBÍ IO-02.05	REVIZNÍ A KANALIZAČNÍ ODKALOVACÍ ŠACHTA IO-02.08	JÍMKA NA VYVÁŽENÍ ODPADNÍCH VOD</t>
  </si>
  <si>
    <t xml:space="preserve">    8 - Trubní vedení</t>
  </si>
  <si>
    <t>131251203</t>
  </si>
  <si>
    <t>Hloubení jam zapažených v hornině třídy těžitelnosti I skupiny 3 objem do 100 m3 strojně</t>
  </si>
  <si>
    <t>-1542210863</t>
  </si>
  <si>
    <t>Hloubení zapažených jam a zářezů strojně s urovnáním dna do předepsaného profilu a spádu v hornině třídy těžitelnosti I skupiny 3 přes 50 do 100 m3</t>
  </si>
  <si>
    <t>https://podminky.urs.cz/item/CS_URS_2025_01/131251203</t>
  </si>
  <si>
    <t>6.7*2.7*3.94</t>
  </si>
  <si>
    <t>71,275*0,8 'Přepočtené koeficientem množství</t>
  </si>
  <si>
    <t>131351203</t>
  </si>
  <si>
    <t>Hloubení jam zapažených v hornině třídy těžitelnosti II skupiny 4 objem do 100 m3 strojně</t>
  </si>
  <si>
    <t>-1647243899</t>
  </si>
  <si>
    <t>Hloubení zapažených jam a zářezů strojně s urovnáním dna do předepsaného profilu a spádu v hornině třídy těžitelnosti II skupiny 4 přes 50 do 100 m3</t>
  </si>
  <si>
    <t>https://podminky.urs.cz/item/CS_URS_2025_01/131351203</t>
  </si>
  <si>
    <t>71,275*0,2 'Přepočtené koeficientem množství</t>
  </si>
  <si>
    <t>132254103</t>
  </si>
  <si>
    <t>Hloubení rýh zapažených š do 800 mm v hornině třídy těžitelnosti I skupiny 3 objem do 100 m3 strojně</t>
  </si>
  <si>
    <t>383506509</t>
  </si>
  <si>
    <t>Hloubení zapažených rýh šířky do 800 mm strojně s urovnáním dna do předepsaného profilu a spádu v hornině třídy těžitelnosti I skupiny 3 přes 50 do 100 m3</t>
  </si>
  <si>
    <t>https://podminky.urs.cz/item/CS_URS_2025_01/132254103</t>
  </si>
  <si>
    <t>47*((1.4+2.10)/2-0.4)*0.8</t>
  </si>
  <si>
    <t>50,76*0,8 'Přepočtené koeficientem množství</t>
  </si>
  <si>
    <t>132354103</t>
  </si>
  <si>
    <t>Hloubení rýh zapažených š do 800 mm v hornině třídy těžitelnosti II skupiny 4 objem do 100 m3 strojně</t>
  </si>
  <si>
    <t>-393084433</t>
  </si>
  <si>
    <t>Hloubení zapažených rýh šířky do 800 mm strojně s urovnáním dna do předepsaného profilu a spádu v hornině třídy těžitelnosti II skupiny 4 přes 50 do 100 m3</t>
  </si>
  <si>
    <t>https://podminky.urs.cz/item/CS_URS_2025_01/132354103</t>
  </si>
  <si>
    <t>50,76*0,2 'Přepočtené koeficientem množství</t>
  </si>
  <si>
    <t>382124341</t>
  </si>
  <si>
    <t>30*((1.0+1.70)/2)*2</t>
  </si>
  <si>
    <t>-1000176806</t>
  </si>
  <si>
    <t>151101201</t>
  </si>
  <si>
    <t>Zřízení příložného pažení stěn výkopu hl do 4 m</t>
  </si>
  <si>
    <t>-1798549723</t>
  </si>
  <si>
    <t>Zřízení pažení stěn výkopu bez rozepření nebo vzepření příložné, hloubky do 4 m</t>
  </si>
  <si>
    <t>https://podminky.urs.cz/item/CS_URS_2025_01/151101201</t>
  </si>
  <si>
    <t>(6.7+2.7)*2*3.94</t>
  </si>
  <si>
    <t>151101211</t>
  </si>
  <si>
    <t>Odstranění příložného pažení stěn hl do 4 m</t>
  </si>
  <si>
    <t>-630330975</t>
  </si>
  <si>
    <t>Odstranění pažení stěn výkopu bez rozepření nebo vzepření s uložením pažin na vzdálenost do 3 m od okraje výkopu příložné, hloubky do 4 m</t>
  </si>
  <si>
    <t>https://podminky.urs.cz/item/CS_URS_2025_01/151101211</t>
  </si>
  <si>
    <t>151101301</t>
  </si>
  <si>
    <t>Zřízení rozepření stěn při pažení příložném hl do 4 m</t>
  </si>
  <si>
    <t>-510523854</t>
  </si>
  <si>
    <t>Zřízení rozepření zapažených stěn výkopů s potřebným přepažováním při pažení příložném, hloubky do 4 m</t>
  </si>
  <si>
    <t>https://podminky.urs.cz/item/CS_URS_2025_01/151101301</t>
  </si>
  <si>
    <t>71,275*0,5 'Přepočtené koeficientem množství</t>
  </si>
  <si>
    <t>151101311</t>
  </si>
  <si>
    <t>Odstranění rozepření stěn při pažení příložném hl do 4 m</t>
  </si>
  <si>
    <t>-1756159620</t>
  </si>
  <si>
    <t>Odstranění rozepření stěn výkopů s uložením materiálu na vzdálenost do 3 m od okraje výkopu pažení příložného, hloubky do 4 m</t>
  </si>
  <si>
    <t>https://podminky.urs.cz/item/CS_URS_2025_01/151101311</t>
  </si>
  <si>
    <t>151101401</t>
  </si>
  <si>
    <t>Zřízení vzepření stěn při pažení příložném hl do 4 m</t>
  </si>
  <si>
    <t>1659538957</t>
  </si>
  <si>
    <t>Zřízení vzepření zapažených stěn výkopů s potřebným přepažováním při pažení příložném, hloubky do 4 m</t>
  </si>
  <si>
    <t>https://podminky.urs.cz/item/CS_URS_2025_01/151101401</t>
  </si>
  <si>
    <t>71,276*0,5 'Přepočtené koeficientem množství</t>
  </si>
  <si>
    <t>151101411</t>
  </si>
  <si>
    <t>Odstranění vzepření stěn při pažení příložném hl do 4 m</t>
  </si>
  <si>
    <t>-569976876</t>
  </si>
  <si>
    <t>Odstranění vzepření stěn výkopů s uložením materiálu na vzdálenost do 3 m od kraje výkopu při pažení příložném, hloubky do 4 m</t>
  </si>
  <si>
    <t>https://podminky.urs.cz/item/CS_URS_2025_01/151101411</t>
  </si>
  <si>
    <t>228456893</t>
  </si>
  <si>
    <t>57,02+40,608</t>
  </si>
  <si>
    <t>-68,953</t>
  </si>
  <si>
    <t>-833141722</t>
  </si>
  <si>
    <t>14,255+10,152</t>
  </si>
  <si>
    <t>730600080</t>
  </si>
  <si>
    <t>-8144092</t>
  </si>
  <si>
    <t>-1478827032</t>
  </si>
  <si>
    <t>28,675+24,407</t>
  </si>
  <si>
    <t>53,082*2,1 'Přepočtené koeficientem množství</t>
  </si>
  <si>
    <t>-698916417</t>
  </si>
  <si>
    <t>57,02+14,255+40,608+10,152</t>
  </si>
  <si>
    <t>-3,76-13,536-3,618-(6.3*2.3*2.22)</t>
  </si>
  <si>
    <t>1452320051</t>
  </si>
  <si>
    <t>Obsypání potrubí strojně sypaninou z vhodných hornin třídy těžitelnosti I a II, skupiny 1 až 4 nebo materiálem připraveným podél výkopu ve vzdálenosti do 3 m od jeho kraje, pro jakoukoliv hloubku výkopu a míru zhutnění bez prohození sypaniny</t>
  </si>
  <si>
    <t>47*(0.16+0.2)*0.8</t>
  </si>
  <si>
    <t>794981684</t>
  </si>
  <si>
    <t>13,536*1,89 'Přepočtené koeficientem množství</t>
  </si>
  <si>
    <t>359901211</t>
  </si>
  <si>
    <t>Monitoring stoky jakékoli výšky na nové kanalizaci</t>
  </si>
  <si>
    <t>-84214718</t>
  </si>
  <si>
    <t>Monitoring stok (kamerový systém) jakékoli výšky nová kanalizace</t>
  </si>
  <si>
    <t>https://podminky.urs.cz/item/CS_URS_2025_01/359901211</t>
  </si>
  <si>
    <t>3821222R1</t>
  </si>
  <si>
    <t>Osazení prefabrikované železobatonové nádrže pro akumulaci splaškových vod (jímka na vyvážení) objemu 23,9 m3 - komplet vč. vstupu a poklopu viz. výkres č. IO-02.08</t>
  </si>
  <si>
    <t>1826522742</t>
  </si>
  <si>
    <t>5922446R</t>
  </si>
  <si>
    <t xml:space="preserve">Jímka na vyvážení splaškových vod z betonových prefabrikovaných dílců - komplet viz. výkres č. IO-02.08  </t>
  </si>
  <si>
    <t>-1081013587</t>
  </si>
  <si>
    <t>Certifikovaná jímka na vyvážení splaškových vod objemu 23,9 m3
Komplatní dodávka vč.: dna, zastropení, vstupu, poklopu, připojení (vývrt + utěsnění) , ... - viz. výkres č. IO-02.08</t>
  </si>
  <si>
    <t>-1431902197</t>
  </si>
  <si>
    <t>47*0.8*0.1</t>
  </si>
  <si>
    <t>839241900</t>
  </si>
  <si>
    <t>3,76*1,89 'Přepočtené koeficientem množství</t>
  </si>
  <si>
    <t>452311162</t>
  </si>
  <si>
    <t>Podkladní desky z betonu prostého se zvýšenými nároky na prostředí tř. C 25/30 otevřený výkop</t>
  </si>
  <si>
    <t>1362081327</t>
  </si>
  <si>
    <t>Podkladní a zajišťovací konstrukce z betonu prostého v otevřeném výkopu se zvýšenými nároky na prostředí desky pod potrubí, stoky a drobné objekty z betonu tř. C 25/30</t>
  </si>
  <si>
    <t>https://podminky.urs.cz/item/CS_URS_2025_01/452311162</t>
  </si>
  <si>
    <t>6.7*2.7*0.2</t>
  </si>
  <si>
    <t>452351111</t>
  </si>
  <si>
    <t>Bednění podkladních desek nebo sedlového lože pod potrubí, stoky a drobné objekty otevřený výkop zřízení</t>
  </si>
  <si>
    <t>796061482</t>
  </si>
  <si>
    <t>Bednění podkladních a zajišťovacích konstrukcí v otevřeném výkopu desek nebo sedlových loží pod potrubí, stoky a drobné objekty zřízení</t>
  </si>
  <si>
    <t>https://podminky.urs.cz/item/CS_URS_2025_01/452351111</t>
  </si>
  <si>
    <t>(6.7+2.7)*2*0.2</t>
  </si>
  <si>
    <t>452351112</t>
  </si>
  <si>
    <t>Bednění podkladních desek nebo sedlového lože pod potrubí, stoky a drobné objekty otevřený výkop odstranění</t>
  </si>
  <si>
    <t>106347585</t>
  </si>
  <si>
    <t>Bednění podkladních a zajišťovacích konstrukcí v otevřeném výkopu desek nebo sedlových loží pod potrubí, stoky a drobné objekty odstranění</t>
  </si>
  <si>
    <t>https://podminky.urs.cz/item/CS_URS_2025_01/452351112</t>
  </si>
  <si>
    <t>452368211</t>
  </si>
  <si>
    <t>Výztuž podkladních desek nebo bloků nebo pražců otevřený výkop ze svařovaných sítí Kari</t>
  </si>
  <si>
    <t>-1311468602</t>
  </si>
  <si>
    <t>Výztuž podkladních desek, bloků nebo pražců v otevřeném výkopu ze svařovaných sítí typu Kari</t>
  </si>
  <si>
    <t>https://podminky.urs.cz/item/CS_URS_2025_01/452368211</t>
  </si>
  <si>
    <t>0,0054 kg / 1 m2</t>
  </si>
  <si>
    <t>6.7*2.7*2</t>
  </si>
  <si>
    <t>36,18*0,0054 'Přepočtené koeficientem množství</t>
  </si>
  <si>
    <t>Trubní vedení</t>
  </si>
  <si>
    <t>871004VD</t>
  </si>
  <si>
    <t>Statické zkoušky únosnosti - plání, lože, obsypů, zásypů</t>
  </si>
  <si>
    <t>-1623353400</t>
  </si>
  <si>
    <t>871313121</t>
  </si>
  <si>
    <t>Montáž kanalizačního potrubí hladkého plnostěnného SN 8 z PVC-U DN 160</t>
  </si>
  <si>
    <t>435666103</t>
  </si>
  <si>
    <t>Montáž kanalizačního potrubí z tvrdého PVC-U hladkého plnostěnného tuhost SN 8 DN 160</t>
  </si>
  <si>
    <t>https://podminky.urs.cz/item/CS_URS_2025_01/871313121</t>
  </si>
  <si>
    <t>28611164</t>
  </si>
  <si>
    <t>trubka kanalizační PVC-U plnostěnná jednovrstvá DN 160x1000mm SN8</t>
  </si>
  <si>
    <t>1804280744</t>
  </si>
  <si>
    <t>47*1,03 'Přepočtené koeficientem množství</t>
  </si>
  <si>
    <t>1947664838</t>
  </si>
  <si>
    <t>28611360</t>
  </si>
  <si>
    <t>koleno kanalizační PVC KG 160x30°</t>
  </si>
  <si>
    <t>-443724350</t>
  </si>
  <si>
    <t>877310330</t>
  </si>
  <si>
    <t>Montáž spojek na kanalizačním potrubí z PP nebo tvrdého PVC-U trub hladkých plnostěnných DN 150</t>
  </si>
  <si>
    <t>-1599177265</t>
  </si>
  <si>
    <t>Montáž tvarovek na kanalizačním plastovém potrubí z PP nebo PVC-U hladkého plnostěnného spojek nebo redukcí DN 150</t>
  </si>
  <si>
    <t>https://podminky.urs.cz/item/CS_URS_2025_01/877310330</t>
  </si>
  <si>
    <t>28611568</t>
  </si>
  <si>
    <t>objímka převlečná kanalizace plastové KG DN 150</t>
  </si>
  <si>
    <t>-1630956986</t>
  </si>
  <si>
    <t>894812041</t>
  </si>
  <si>
    <t>Příplatek k rourám revizní a čistící šachty z PP DN 400 za uříznutí šachtové roury</t>
  </si>
  <si>
    <t>-957316760</t>
  </si>
  <si>
    <t>Revizní a čistící šachta z polypropylenu PP pro hladké trouby DN 400 roura šachtová korugovaná Příplatek k cenám 2031 - 2035 za uříznutí šachtové roury</t>
  </si>
  <si>
    <t>https://podminky.urs.cz/item/CS_URS_2025_01/894812041</t>
  </si>
  <si>
    <t>894812202</t>
  </si>
  <si>
    <t>Revizní a čistící šachta z PP šachtové dno DN 425/150 průtočné 30°,60°,90°</t>
  </si>
  <si>
    <t>-947882617</t>
  </si>
  <si>
    <t>Revizní a čistící šachta z polypropylenu PP pro hladké trouby DN 425 šachtové dno (DN šachty / DN trubního vedení) DN 425/150 průtočné 30°,60°,90°</t>
  </si>
  <si>
    <t>https://podminky.urs.cz/item/CS_URS_2025_01/894812202</t>
  </si>
  <si>
    <t>894812204</t>
  </si>
  <si>
    <t>Revizní a čistící šachta z PP šachtové dno DN 425/150 sběrné tvaru X</t>
  </si>
  <si>
    <t>-181058954</t>
  </si>
  <si>
    <t>Revizní a čistící šachta z polypropylenu PP pro hladké trouby DN 425 šachtové dno (DN šachty / DN trubního vedení) DN 425/150 sběrné tvaru X</t>
  </si>
  <si>
    <t>https://podminky.urs.cz/item/CS_URS_2025_01/894812204</t>
  </si>
  <si>
    <t>894812231</t>
  </si>
  <si>
    <t>Revizní a čistící šachta z PP DN 425 šachtová roura korugovaná bez hrdla světlé hloubky 1500 mm</t>
  </si>
  <si>
    <t>1437707198</t>
  </si>
  <si>
    <t>Revizní a čistící šachta z polypropylenu PP pro hladké trouby DN 425 roura šachtová korugovaná bez hrdla, světlé hloubky 1500 mm</t>
  </si>
  <si>
    <t>https://podminky.urs.cz/item/CS_URS_2025_01/894812231</t>
  </si>
  <si>
    <t>894812232</t>
  </si>
  <si>
    <t>Revizní a čistící šachta z PP DN 425 šachtová roura korugovaná bez hrdla světlé hloubky 2000 mm</t>
  </si>
  <si>
    <t>-547698591</t>
  </si>
  <si>
    <t>Revizní a čistící šachta z polypropylenu PP pro hladké trouby DN 425 roura šachtová korugovaná bez hrdla, světlé hloubky 2000 mm</t>
  </si>
  <si>
    <t>https://podminky.urs.cz/item/CS_URS_2025_01/894812232</t>
  </si>
  <si>
    <t>894812242</t>
  </si>
  <si>
    <t>Revizní a čistící šachta z PP DN 425 šachtová roura teleskopická světlé hloubky 750 mm</t>
  </si>
  <si>
    <t>597540192</t>
  </si>
  <si>
    <t>Revizní a čistící šachta z polypropylenu PP pro hladké trouby DN 425 roura šachtová korugovaná teleskopická (včetně těsnění) 750 mm</t>
  </si>
  <si>
    <t>https://podminky.urs.cz/item/CS_URS_2025_01/894812242</t>
  </si>
  <si>
    <t>894812262</t>
  </si>
  <si>
    <t>Revizní a čistící šachta z PP DN 425 poklop litinový plný do teleskopické trubky pro třídu zatížení D400</t>
  </si>
  <si>
    <t>1351866900</t>
  </si>
  <si>
    <t>Revizní a čistící šachta z polypropylenu PP pro hladké trouby DN 425 poklop litinový (pro třídu zatížení) plný do teleskopické trubky (D400)</t>
  </si>
  <si>
    <t>https://podminky.urs.cz/item/CS_URS_2025_01/894812262</t>
  </si>
  <si>
    <t>892351111</t>
  </si>
  <si>
    <t>Tlaková zkouška vodou potrubí DN 150 nebo 200</t>
  </si>
  <si>
    <t>-1396023071</t>
  </si>
  <si>
    <t>Tlakové zkoušky vodou na potrubí DN 150 nebo 200</t>
  </si>
  <si>
    <t>https://podminky.urs.cz/item/CS_URS_2025_01/892351111</t>
  </si>
  <si>
    <t>998276101</t>
  </si>
  <si>
    <t>Přesun hmot pro trubní vedení z trub z plastických hmot otevřený výkop</t>
  </si>
  <si>
    <t>1287645624</t>
  </si>
  <si>
    <t>Přesun hmot pro trubní vedení hloubené z trub z plastických hmot nebo sklolaminátových pro vodovody, kanalizace, teplovody, produktovody v otevřeném výkopu dopravní vzdálenost do 15 m</t>
  </si>
  <si>
    <t>https://podminky.urs.cz/item/CS_URS_2025_01/998276101</t>
  </si>
  <si>
    <t>IO-02b - Areálová dešťová kanalizace, vsakovací objekt</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</si>
  <si>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IO-02.01	TECHNICKÁ ZPRÁVA – KANALIZACE A VODOVOD IO-02.02	PODÉLNÉ PROFILY KANALIZACE IO-02.03	VZOROVÝ PŘÍČNÝ ŘEZ ULOŽENÍ KANALIZAČNÍHO POTRUBÍ IO-02.04	VSAKOVACÍ OBJEKT IO-02.05	REVIZNÍ A KANALIZAČNÍ ODKALOVACÍ ŠACHTA IO-02.06	ULIČNÍ VPUST IO-02.07	ODVODŇOVACÍ ŽLAB</t>
  </si>
  <si>
    <t>143998932</t>
  </si>
  <si>
    <t>(487,768-485,845+487,491-485,845+487,329-485,845+487,615-485,845)/4*7.2*6</t>
  </si>
  <si>
    <t>(2.2*2.2*2.5)*0.8</t>
  </si>
  <si>
    <t>-1928262824</t>
  </si>
  <si>
    <t>(2.2*2.2*2.5)*0.2</t>
  </si>
  <si>
    <t>132254204</t>
  </si>
  <si>
    <t>Hloubení zapažených rýh š do 2000 mm v hornině třídy těžitelnosti I skupiny 3 objem do 500 m3</t>
  </si>
  <si>
    <t>-1558841098</t>
  </si>
  <si>
    <t>Hloubení zapažených rýh šířky přes 800 do 2 000 mm strojně s urovnáním dna do předepsaného profilu a spádu v hornině třídy těžitelnosti I skupiny 3 přes 100 do 500 m3</t>
  </si>
  <si>
    <t>https://podminky.urs.cz/item/CS_URS_2025_01/132254204</t>
  </si>
  <si>
    <t>8.8*((1.42+1.36)/2)*1</t>
  </si>
  <si>
    <t>(41.95-8.8)*((1.35+3.23)/2-0.4)*1</t>
  </si>
  <si>
    <t>37*((2.10+1.20)/2-0.4)*1</t>
  </si>
  <si>
    <t>16.5*((1.36+1.30)/2)*1</t>
  </si>
  <si>
    <t>6*((1.3+2.1)/2-0.4)*1</t>
  </si>
  <si>
    <t>5*((1.3+1.89)/2-0.4)*1</t>
  </si>
  <si>
    <t>8*((1.3+1.81)/2-0.4)*1</t>
  </si>
  <si>
    <t>7*((1.3+1.80)/2-0.4)*1</t>
  </si>
  <si>
    <t>11*((1.3+1.55)/2-0.4)*1</t>
  </si>
  <si>
    <t>863323657</t>
  </si>
  <si>
    <t>37/2*((2.10+1.20)/2-0.4)*2</t>
  </si>
  <si>
    <t>6/2*((1.3+2.1)/2-0.4)*2</t>
  </si>
  <si>
    <t>5/2*((1.3+1.89)/2-0.4)*2</t>
  </si>
  <si>
    <t>8/2*((1.3+1.81)/2-0.4)*2</t>
  </si>
  <si>
    <t>7/2*((1.3+1.80)/2-0.4)*2</t>
  </si>
  <si>
    <t>151101102</t>
  </si>
  <si>
    <t>Zřízení příložného pažení a rozepření stěn rýh hl přes 2 do 4 m</t>
  </si>
  <si>
    <t>-1413634110</t>
  </si>
  <si>
    <t>Zřízení pažení a rozepření stěn rýh pro podzemní vedení příložné pro jakoukoliv mezerovitost, hloubky přes 2 do 4 m</t>
  </si>
  <si>
    <t>https://podminky.urs.cz/item/CS_URS_2025_01/151101102</t>
  </si>
  <si>
    <t>(41.95-8.8)*((1.35+3.23)/2-0.4)*2</t>
  </si>
  <si>
    <t>-239224860</t>
  </si>
  <si>
    <t>151101112</t>
  </si>
  <si>
    <t>Odstranění příložného pažení a rozepření stěn rýh hl přes 2 do 4 m</t>
  </si>
  <si>
    <t>1324717759</t>
  </si>
  <si>
    <t>Odstranění pažení a rozepření stěn rýh pro podzemní vedení s uložením materiálu na vzdálenost do 3 m od kraje výkopu příložné, hloubky přes 2 do 4 m</t>
  </si>
  <si>
    <t>https://podminky.urs.cz/item/CS_URS_2025_01/151101112</t>
  </si>
  <si>
    <t>1428636486</t>
  </si>
  <si>
    <t>(487,768-485,845+487,491-485,845+487,329-485,845+487,615-485,845)/4*(7.2+6)*2</t>
  </si>
  <si>
    <t>(2.2+2.2)*2*2.5</t>
  </si>
  <si>
    <t>-221573743</t>
  </si>
  <si>
    <t>243951103</t>
  </si>
  <si>
    <t>(2.2*2.2*2.5)</t>
  </si>
  <si>
    <t>85,788*0,5 'Přepočtené koeficientem množství</t>
  </si>
  <si>
    <t>-889235273</t>
  </si>
  <si>
    <t>-1108460760</t>
  </si>
  <si>
    <t>-1666114172</t>
  </si>
  <si>
    <t>-1921104276</t>
  </si>
  <si>
    <t>83,368+185,421</t>
  </si>
  <si>
    <t>-131,777</t>
  </si>
  <si>
    <t>-976269054</t>
  </si>
  <si>
    <t>-1279747659</t>
  </si>
  <si>
    <t>-149312109</t>
  </si>
  <si>
    <t>Uložení sypaniny z hornin soudržných do násypů zhutněných strojně</t>
  </si>
  <si>
    <t>281118865</t>
  </si>
  <si>
    <t>((487.815-487.768)+(487.815-487.491)+(487.815-487.615)+(487.815-487.329))/4*7.8*6.6+(0.264*0.264/2*(8.2+7)*2)</t>
  </si>
  <si>
    <t>-2128441271</t>
  </si>
  <si>
    <t>137,012+2,42</t>
  </si>
  <si>
    <t>139,432*2,1 'Přepočtené koeficientem množství</t>
  </si>
  <si>
    <t>1639019593</t>
  </si>
  <si>
    <t>83,368+2,42+185,421</t>
  </si>
  <si>
    <t>-1,118-26,813-78,139</t>
  </si>
  <si>
    <t>-27-(PI*0.9*0.9*2.5)</t>
  </si>
  <si>
    <t>1583617059</t>
  </si>
  <si>
    <t>Potrubí 0/16</t>
  </si>
  <si>
    <t>2*(0.11+0.2)*1</t>
  </si>
  <si>
    <t>38*(0.125+0.2)*1</t>
  </si>
  <si>
    <t>73*(0.160+0.2)*1</t>
  </si>
  <si>
    <t>30*(0.20+0.2)*1</t>
  </si>
  <si>
    <t>Vsakovací objekt 4/8</t>
  </si>
  <si>
    <t>7.7*6.5*0.10</t>
  </si>
  <si>
    <t>Vsakovací objekt 8/16</t>
  </si>
  <si>
    <t>7.7*6.5*0.35 + (7.7*2+6.5*2)*0.25*0.615</t>
  </si>
  <si>
    <t>1655875094</t>
  </si>
  <si>
    <t>51,25*1,89 'Přepočtené koeficientem množství</t>
  </si>
  <si>
    <t>58343872</t>
  </si>
  <si>
    <t>kamenivo drcené hrubé frakce 8/16</t>
  </si>
  <si>
    <t>1887832364</t>
  </si>
  <si>
    <t>21,884*1,89 'Přepočtené koeficientem množství</t>
  </si>
  <si>
    <t>58343810</t>
  </si>
  <si>
    <t>kamenivo drcené hrubé frakce 4/8</t>
  </si>
  <si>
    <t>-1590728187</t>
  </si>
  <si>
    <t>5,005*1,89 'Přepočtené koeficientem množství</t>
  </si>
  <si>
    <t>-612853224</t>
  </si>
  <si>
    <t>7.7*6.5</t>
  </si>
  <si>
    <t>359901211.1</t>
  </si>
  <si>
    <t>1477740189</t>
  </si>
  <si>
    <t>https://podminky.urs.cz/item/CS_URS_2025_01/359901211.1</t>
  </si>
  <si>
    <t>40+103</t>
  </si>
  <si>
    <t>1737815106</t>
  </si>
  <si>
    <t>143*1*0.1</t>
  </si>
  <si>
    <t>7.7*6.5*0.2</t>
  </si>
  <si>
    <t>7.7*6.5*0.05</t>
  </si>
  <si>
    <t>-53103063</t>
  </si>
  <si>
    <t>14,3*1,89 'Přepočtené koeficientem množství</t>
  </si>
  <si>
    <t>786527842</t>
  </si>
  <si>
    <t>10,1*1,89 'Přepočtené koeficientem množství</t>
  </si>
  <si>
    <t>-818834603</t>
  </si>
  <si>
    <t>2,503*1,89 'Přepočtené koeficientem množství</t>
  </si>
  <si>
    <t>-954438423</t>
  </si>
  <si>
    <t>Žlab - Ž1</t>
  </si>
  <si>
    <t>0.25*0.1*6</t>
  </si>
  <si>
    <t>KŠo1</t>
  </si>
  <si>
    <t>2.2*2.2*0.2</t>
  </si>
  <si>
    <t>-303457394</t>
  </si>
  <si>
    <t>(0.25+6)*2*0.1</t>
  </si>
  <si>
    <t>(2.2+2.2)*2*0.2</t>
  </si>
  <si>
    <t>-901775538</t>
  </si>
  <si>
    <t>-1147789543</t>
  </si>
  <si>
    <t>2.2*2.2*2</t>
  </si>
  <si>
    <t>9,68*0,0054 'Přepočtené koeficientem množství</t>
  </si>
  <si>
    <t>630896176</t>
  </si>
  <si>
    <t>871263120</t>
  </si>
  <si>
    <t>Montáž kanalizačního potrubí hladkého plnostěnného SN 4 z PVC-U DN 110</t>
  </si>
  <si>
    <t>1071709759</t>
  </si>
  <si>
    <t>Montáž kanalizačního potrubí z tvrdého PVC-U hladkého plnostěnného tuhost SN 4 DN 110</t>
  </si>
  <si>
    <t>https://podminky.urs.cz/item/CS_URS_2025_01/871263120</t>
  </si>
  <si>
    <t>28611113</t>
  </si>
  <si>
    <t>trubka kanalizační PVC DN 110mm SN4</t>
  </si>
  <si>
    <t>-2077535206</t>
  </si>
  <si>
    <t>1,94174757281553*1,03 'Přepočtené koeficientem množství</t>
  </si>
  <si>
    <t>871273120</t>
  </si>
  <si>
    <t>Montáž kanalizačního potrubí hladkého plnostěnného SN 4 z PVC-U DN 125</t>
  </si>
  <si>
    <t>-1034979418</t>
  </si>
  <si>
    <t>Montáž kanalizačního potrubí z tvrdého PVC-U hladkého plnostěnného tuhost SN 4 DN 125</t>
  </si>
  <si>
    <t>https://podminky.urs.cz/item/CS_URS_2025_01/871273120</t>
  </si>
  <si>
    <t>7+1.5+12+1.5+8+1.5+5+1.5</t>
  </si>
  <si>
    <t>28611126</t>
  </si>
  <si>
    <t>trubka kanalizační PVC DN 125 mm SN4</t>
  </si>
  <si>
    <t>2003258263</t>
  </si>
  <si>
    <t>trubka kanalizační PVC DN 125 SN4</t>
  </si>
  <si>
    <t>38*1,03 'Přepočtené koeficientem množství</t>
  </si>
  <si>
    <t>467996166</t>
  </si>
  <si>
    <t>11+37+9+16</t>
  </si>
  <si>
    <t>trubka kanalizační PVC-U plnostěnná jednovrstvá DN 160mm SN8</t>
  </si>
  <si>
    <t>84651486</t>
  </si>
  <si>
    <t>73*1,03 'Přepočtené koeficientem množství</t>
  </si>
  <si>
    <t>871353121</t>
  </si>
  <si>
    <t>Montáž kanalizačního potrubí hladkého plnostěnného SN 8 z PVC-U DN 200</t>
  </si>
  <si>
    <t>605023206</t>
  </si>
  <si>
    <t>Montáž kanalizačního potrubí z tvrdého PVC-U hladkého plnostěnného tuhost SN 8 DN 200</t>
  </si>
  <si>
    <t>https://podminky.urs.cz/item/CS_URS_2025_01/871353121</t>
  </si>
  <si>
    <t>24+6</t>
  </si>
  <si>
    <t>28611167</t>
  </si>
  <si>
    <t>trubka kanalizační PVC-U plnostěnná jednovrstvá DN 200mm SN8</t>
  </si>
  <si>
    <t>-1489262210</t>
  </si>
  <si>
    <t>30*1,03 'Přepočtené koeficientem množství</t>
  </si>
  <si>
    <t>-401266574</t>
  </si>
  <si>
    <t>28611353</t>
  </si>
  <si>
    <t>koleno kanalizační PVC KG 110x87°</t>
  </si>
  <si>
    <t>-490763618</t>
  </si>
  <si>
    <t>877270310</t>
  </si>
  <si>
    <t>Montáž kolen na kanalizačním potrubí z PP nebo tvrdého PVC-U trub hladkých plnostěnných DN 125</t>
  </si>
  <si>
    <t>-1433493921</t>
  </si>
  <si>
    <t>Montáž tvarovek na kanalizačním plastovém potrubí z PP nebo PVC-U hladkého plnostěnného kolen, víček nebo hrdlových uzávěrů DN 125</t>
  </si>
  <si>
    <t>https://podminky.urs.cz/item/CS_URS_2025_01/877270310</t>
  </si>
  <si>
    <t>28611356</t>
  </si>
  <si>
    <t>koleno kanalizační PVC KG 125x45°</t>
  </si>
  <si>
    <t>856478916</t>
  </si>
  <si>
    <t>28611358</t>
  </si>
  <si>
    <t>koleno kanalizační PVC KG 125x87°</t>
  </si>
  <si>
    <t>996780887</t>
  </si>
  <si>
    <t>877270330</t>
  </si>
  <si>
    <t>Montáž spojek na kanalizačním potrubí z PP nebo tvrdého PVC-U trub hladkých plnostěnných DN 125</t>
  </si>
  <si>
    <t>1094718813</t>
  </si>
  <si>
    <t>Montáž tvarovek na kanalizačním plastovém potrubí z PP nebo PVC-U hladkého plnostěnného spojek nebo redukcí DN 125</t>
  </si>
  <si>
    <t>https://podminky.urs.cz/item/CS_URS_2025_01/877270330</t>
  </si>
  <si>
    <t>28611502</t>
  </si>
  <si>
    <t>redukce kanalizační PVC 125/110</t>
  </si>
  <si>
    <t>285193207</t>
  </si>
  <si>
    <t>28611566</t>
  </si>
  <si>
    <t>objímka převlečná kanalizace plastové KG DN 125</t>
  </si>
  <si>
    <t>-1420691383</t>
  </si>
  <si>
    <t>926309525</t>
  </si>
  <si>
    <t>-1373830889</t>
  </si>
  <si>
    <t>28611361</t>
  </si>
  <si>
    <t>koleno kanalizační PVC KG 160x45°</t>
  </si>
  <si>
    <t>-615594135</t>
  </si>
  <si>
    <t>-326097847</t>
  </si>
  <si>
    <t>28611914</t>
  </si>
  <si>
    <t>odbočka kanalizační plastová s hrdlem KG 160/125/45°</t>
  </si>
  <si>
    <t>1890790118</t>
  </si>
  <si>
    <t>28611392</t>
  </si>
  <si>
    <t>odbočka kanalizační plastová s hrdlem KG 160/160/45°</t>
  </si>
  <si>
    <t>1801260461</t>
  </si>
  <si>
    <t>833695071</t>
  </si>
  <si>
    <t>114148463</t>
  </si>
  <si>
    <t>877350320</t>
  </si>
  <si>
    <t>Montáž odboček na kanalizačním potrubí z PP nebo tvrdého PVC-U trub hladkých plnostěnných DN 200</t>
  </si>
  <si>
    <t>502045592</t>
  </si>
  <si>
    <t>Montáž tvarovek na kanalizačním plastovém potrubí z PP nebo PVC-U hladkého plnostěnného odboček DN 200</t>
  </si>
  <si>
    <t>https://podminky.urs.cz/item/CS_URS_2025_01/877350320</t>
  </si>
  <si>
    <t>28611394</t>
  </si>
  <si>
    <t>odbočka kanalizační plastová s hrdlem KG 200/125/45°</t>
  </si>
  <si>
    <t>1207635595</t>
  </si>
  <si>
    <t>28611433</t>
  </si>
  <si>
    <t>odbočka kanalizační plastová s hrdlem KG 200/200/87°</t>
  </si>
  <si>
    <t>-1517190420</t>
  </si>
  <si>
    <t>877350330</t>
  </si>
  <si>
    <t>Montáž spojek na kanalizačním potrubí z PP nebo tvrdého PVC-U trub hladkých plnostěnných DN 200</t>
  </si>
  <si>
    <t>-417228664</t>
  </si>
  <si>
    <t>Montáž tvarovek na kanalizačním plastovém potrubí z PP nebo PVC-U hladkého plnostěnného spojek nebo redukcí DN 200</t>
  </si>
  <si>
    <t>https://podminky.urs.cz/item/CS_URS_2025_01/877350330</t>
  </si>
  <si>
    <t>28611508</t>
  </si>
  <si>
    <t>redukce kanalizační PVC 200/160</t>
  </si>
  <si>
    <t>733856952</t>
  </si>
  <si>
    <t>28651253</t>
  </si>
  <si>
    <t>redukce kanalizační PVC 200/125</t>
  </si>
  <si>
    <t>228147837</t>
  </si>
  <si>
    <t>28611570</t>
  </si>
  <si>
    <t>objímka převlečná kanalizace plastové KG DN 200</t>
  </si>
  <si>
    <t>-649329295</t>
  </si>
  <si>
    <t>894411111</t>
  </si>
  <si>
    <t>Zřízení šachet kanalizačních z betonových dílců na potrubí DN do 200 dno beton tř. C 25/30 - viz. výkres č. IO-02.05 - KŠo1</t>
  </si>
  <si>
    <t>1807659619</t>
  </si>
  <si>
    <t>Zřízení šachet kanalizačních z betonových dílců výšky vstupu do 1,50 m s obložením dna betonem tř. C 25/30, na potrubí DN do 200</t>
  </si>
  <si>
    <t>https://podminky.urs.cz/item/CS_URS_2025_01/894411111</t>
  </si>
  <si>
    <t>59226001</t>
  </si>
  <si>
    <t>dno kruhové nádrže DN 1500 stěna tl přes 100mm v 1640mm užitný objem 2,78m3</t>
  </si>
  <si>
    <t>-49163215</t>
  </si>
  <si>
    <t>59224433</t>
  </si>
  <si>
    <t>deska betonová přechodová šachty DN 1500 kanalizační 180/100x25cm</t>
  </si>
  <si>
    <t>-2037490553</t>
  </si>
  <si>
    <t>59224539</t>
  </si>
  <si>
    <t>deska betonová zákrytová šachty DN 1000 kanalizační 100/62,5x20cm</t>
  </si>
  <si>
    <t>1514941772</t>
  </si>
  <si>
    <t>59224184</t>
  </si>
  <si>
    <t>prstenec šachtový vyrovnávací betonový 625x120x40mm</t>
  </si>
  <si>
    <t>-148548256</t>
  </si>
  <si>
    <t>PFB.0006002OZ</t>
  </si>
  <si>
    <t>Těsnění elastomerové pro spojení šachtových dílů  EMT DN 1000</t>
  </si>
  <si>
    <t>-1140369911</t>
  </si>
  <si>
    <t>-1980824626</t>
  </si>
  <si>
    <t>314583385</t>
  </si>
  <si>
    <t>894812208</t>
  </si>
  <si>
    <t>Revizní a čistící šachta z PP šachtové dno DN 425/200 sběrné tvaru X</t>
  </si>
  <si>
    <t>248007057</t>
  </si>
  <si>
    <t>Revizní a čistící šachta z polypropylenu PP pro hladké trouby DN 425 šachtové dno (DN šachty / DN trubního vedení) DN 425/200 sběrné tvaru X</t>
  </si>
  <si>
    <t>https://podminky.urs.cz/item/CS_URS_2025_01/894812208</t>
  </si>
  <si>
    <t>-791472515</t>
  </si>
  <si>
    <t>89831924</t>
  </si>
  <si>
    <t>-1837003627</t>
  </si>
  <si>
    <t>-156535371</t>
  </si>
  <si>
    <t>895941302</t>
  </si>
  <si>
    <t>Osazení vpusti uliční DN 450 z betonových dílců dno s kalištěm</t>
  </si>
  <si>
    <t>-1063103528</t>
  </si>
  <si>
    <t>Osazení vpusti uliční z betonových dílců DN 450 dno s kalištěm</t>
  </si>
  <si>
    <t>https://podminky.urs.cz/item/CS_URS_2025_01/895941302</t>
  </si>
  <si>
    <t>59224495</t>
  </si>
  <si>
    <t>vpusť uliční DN 450 kaliště nízké 450/240x50mm</t>
  </si>
  <si>
    <t>-214146497</t>
  </si>
  <si>
    <t>895941313</t>
  </si>
  <si>
    <t>Osazení vpusti uliční DN 450 z betonových dílců skruž horní 295 mm</t>
  </si>
  <si>
    <t>578057736</t>
  </si>
  <si>
    <t>Osazení vpusti uliční z betonových dílců DN 450 skruž horní 295 mm</t>
  </si>
  <si>
    <t>https://podminky.urs.cz/item/CS_URS_2025_01/895941313</t>
  </si>
  <si>
    <t>59223857</t>
  </si>
  <si>
    <t>skruž betonová horní pro uliční vpusť 450x295x50mm</t>
  </si>
  <si>
    <t>-2063323071</t>
  </si>
  <si>
    <t>59223864</t>
  </si>
  <si>
    <t>prstenec pro uliční vpusť vyrovnávací betonový 390x60x130mm</t>
  </si>
  <si>
    <t>-2106630993</t>
  </si>
  <si>
    <t>895941323</t>
  </si>
  <si>
    <t>Osazení vpusti uliční DN 450 z betonových dílců skruž středová 570 mm</t>
  </si>
  <si>
    <t>-1027231389</t>
  </si>
  <si>
    <t>Osazení vpusti uliční z betonových dílců DN 450 skruž středová 570 mm</t>
  </si>
  <si>
    <t>https://podminky.urs.cz/item/CS_URS_2025_01/895941323</t>
  </si>
  <si>
    <t>59224488</t>
  </si>
  <si>
    <t>skruž betonová středová pro uliční vpusť 450x570x50mm</t>
  </si>
  <si>
    <t>-1774827508</t>
  </si>
  <si>
    <t>895941331</t>
  </si>
  <si>
    <t>Osazení vpusti uliční DN 450 z betonových dílců skruž průběžná s výtokem</t>
  </si>
  <si>
    <t>-1300942149</t>
  </si>
  <si>
    <t>Osazení vpusti uliční z betonových dílců DN 450 skruž průběžná s výtokem</t>
  </si>
  <si>
    <t>https://podminky.urs.cz/item/CS_URS_2025_01/895941331</t>
  </si>
  <si>
    <t>59224490</t>
  </si>
  <si>
    <t>skruž betonová s odtokem 150mm PVC pro uliční vpusť 450x450x50mm</t>
  </si>
  <si>
    <t>-1789222234</t>
  </si>
  <si>
    <t>897171112</t>
  </si>
  <si>
    <t>Akumulační boxy z PP pro vsakování dešťových vod pod pochozí plochy a plochy zatížené osobními automobily objemu přes 10 do 30 m3 - viz. výkres č. IO-02.04</t>
  </si>
  <si>
    <t>-2096792215</t>
  </si>
  <si>
    <t>Akumulační boxy z polypropylenu PP pro vsakování dešťových vod pro pochozí a pod plochy zatížené osobními automobily o celkovém akumulačním objemu přes 10 do 30 m3
včetně obalení boxů geotextilií</t>
  </si>
  <si>
    <t>https://podminky.urs.cz/item/CS_URS_2025_01/897171112</t>
  </si>
  <si>
    <t>897173114</t>
  </si>
  <si>
    <t>Kontrolní šachta integrovaná do akumulačních boxů pod plochy pochozí nebo zatížené osobními automobily - integrovaná šachta viz. výkres IO-02.04</t>
  </si>
  <si>
    <t>-1017853486</t>
  </si>
  <si>
    <t>Kontrolní šachta integrovaná do akumulačních boxů umístěných pod pochozími plochami nebo pod plochami zatíženými osobními automobily vč. poklopů</t>
  </si>
  <si>
    <t>https://podminky.urs.cz/item/CS_URS_2025_01/897173114</t>
  </si>
  <si>
    <t>897173115</t>
  </si>
  <si>
    <t>Kontrolní šachta integrovaná do akumulačních boxů pod plochy pochozí nebo zatížené osobními automobily - integrovaná šachta s kalovou prohlubní viz. výkres IO-02.04</t>
  </si>
  <si>
    <t>-1049618304</t>
  </si>
  <si>
    <t>Kontrolní šachta integrovaná do akumulačních boxů s kalovým prostorem umístěných pod pochozími plochami nebo pod plochami zatíženými osobními automobily vč. poklopů</t>
  </si>
  <si>
    <t>https://podminky.urs.cz/item/CS_URS_2025_01/897173115</t>
  </si>
  <si>
    <t>R21273153</t>
  </si>
  <si>
    <t>Větrací hlavice DN100 vsakovacího systému</t>
  </si>
  <si>
    <t>-1144736225</t>
  </si>
  <si>
    <t>899211112</t>
  </si>
  <si>
    <t>Osazení mříží s rámem hmotnosti přes 50 do 100 kg</t>
  </si>
  <si>
    <t>-500862476</t>
  </si>
  <si>
    <t>Osazení litinových mříží s rámem na šachtách tunelové stoky hmotnosti jednotlivě přes 50 do 100 kg</t>
  </si>
  <si>
    <t>https://podminky.urs.cz/item/CS_URS_2025_01/899211112</t>
  </si>
  <si>
    <t>59223260</t>
  </si>
  <si>
    <t>mříž vtoková litinová k uliční vpusti C250/D400 500x500mm</t>
  </si>
  <si>
    <t>-344248625</t>
  </si>
  <si>
    <t>56241499</t>
  </si>
  <si>
    <t>koš kalový krátký pro žlaby z PE š 300mm</t>
  </si>
  <si>
    <t>-2032559067</t>
  </si>
  <si>
    <t>899311112</t>
  </si>
  <si>
    <t>Osazení poklopů s rámem hmotnosti přes 50 do 100 kg</t>
  </si>
  <si>
    <t>330996501</t>
  </si>
  <si>
    <t>Osazení poklopů s rámem na šachtách tunelové stoky hmotnosti jednotlivě přes 50 do 100 kg</t>
  </si>
  <si>
    <t>https://podminky.urs.cz/item/CS_URS_2025_01/899311112</t>
  </si>
  <si>
    <t>55241015</t>
  </si>
  <si>
    <t>poklop šachtový třída D400, kruhový rám 785, vstup 600mm, s ventilací</t>
  </si>
  <si>
    <t>-1556373418</t>
  </si>
  <si>
    <t>892271111</t>
  </si>
  <si>
    <t>Tlaková zkouška vodou potrubí DN 100 nebo 125</t>
  </si>
  <si>
    <t>-1653265692</t>
  </si>
  <si>
    <t>Tlakové zkoušky vodou na potrubí DN 100 nebo 125</t>
  </si>
  <si>
    <t>https://podminky.urs.cz/item/CS_URS_2025_01/892271111</t>
  </si>
  <si>
    <t>2+38</t>
  </si>
  <si>
    <t>-946350275</t>
  </si>
  <si>
    <t>73+30</t>
  </si>
  <si>
    <t>935114211</t>
  </si>
  <si>
    <t>Osazení mikroštěrbinového odvodňovacího betonového žlabu 220x260 mm bez vnitřního spádu</t>
  </si>
  <si>
    <t>-1838063158</t>
  </si>
  <si>
    <t>Osazení štěrbinového odvodňovacího betonového žlabu rozměru 220x260 mm (mikroštěrbinového) bez vnitřního spádu</t>
  </si>
  <si>
    <t>https://podminky.urs.cz/item/CS_URS_2025_01/935114211</t>
  </si>
  <si>
    <t>X0101R</t>
  </si>
  <si>
    <t xml:space="preserve">Žlab s průběžnou štěrbinou TZD-Q 220/250/1000 (D400)  </t>
  </si>
  <si>
    <t>970407062</t>
  </si>
  <si>
    <t>X0102R</t>
  </si>
  <si>
    <t>Záslepka TZD - Q 220</t>
  </si>
  <si>
    <t>-922343757</t>
  </si>
  <si>
    <t>X0103R</t>
  </si>
  <si>
    <t>Čistící dílec TZD - Q 220/250/1000 M vč. roštu</t>
  </si>
  <si>
    <t>-49848248</t>
  </si>
  <si>
    <t>X0104R</t>
  </si>
  <si>
    <t>Čistící dílec se spodním výtokem TZD - Q 220/250/1000 MV vč. roštu</t>
  </si>
  <si>
    <t>-1728317525</t>
  </si>
  <si>
    <t>X0105R</t>
  </si>
  <si>
    <t>Přechodový prstenec TBV-Q 600/45</t>
  </si>
  <si>
    <t>-381095716</t>
  </si>
  <si>
    <t>X0106R</t>
  </si>
  <si>
    <t>Kalový koš</t>
  </si>
  <si>
    <t>-1902441771</t>
  </si>
  <si>
    <t>X0107R</t>
  </si>
  <si>
    <t>Skruž středová TBV-Q 450/570/6d</t>
  </si>
  <si>
    <t>1313892197</t>
  </si>
  <si>
    <t>X0108R</t>
  </si>
  <si>
    <t>Dno s výtokem TBV-Q 450/330/1a PVC</t>
  </si>
  <si>
    <t>1615443621</t>
  </si>
  <si>
    <t>1648613342</t>
  </si>
  <si>
    <t>721219621</t>
  </si>
  <si>
    <t>Montáž vpustí dvorních DN 110/160 ostatní typ</t>
  </si>
  <si>
    <t>-157219608</t>
  </si>
  <si>
    <t>Podlahové vpusti montáž dvorních vtoků ostatních typů DN 110/160</t>
  </si>
  <si>
    <t>https://podminky.urs.cz/item/CS_URS_2025_01/721219621</t>
  </si>
  <si>
    <t>HLE.HL3100TG</t>
  </si>
  <si>
    <t>Dvorní a terasový vtok DN75/110 se svislým odtokem, s pevnou izolační přírubou, ZU - suchá klapka, litinový rám 190x190mm/litinová mříž 175x175mm</t>
  </si>
  <si>
    <t>575467657</t>
  </si>
  <si>
    <t>721242116</t>
  </si>
  <si>
    <t>Lapač střešních splavenin z PP s kulovým kloubem na odtoku DN 125</t>
  </si>
  <si>
    <t>1340137586</t>
  </si>
  <si>
    <t>Lapače střešních splavenin polypropylenové (PP) s kulovým kloubem na odtoku DN 125</t>
  </si>
  <si>
    <t>https://podminky.urs.cz/item/CS_URS_2025_01/721242116</t>
  </si>
  <si>
    <t>-2002847078</t>
  </si>
  <si>
    <t>Přesun hmot pro vnitřní kanalizaci stanovený z hmotnosti přesunovaného materiálu vodorovná dopravní vzdálenost do 50 m základní v objektech výšky do 6 m</t>
  </si>
  <si>
    <t>IO-02c - Vodovodní přípojka, areálový rozvod vody</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</si>
  <si>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IO-02.01	TECHNICKÁ ZPRÁVA – KANALIZACE A VODOVOD IO-02.09	PODÉLNÝ PROFIL VODOVODU IO-02.10	VZOROVÝ PŘÍČNÝ ŘEZ ULOŽENÍ VODOVODNÍHO POTRUBÍ IO-02.11	KLADEČSKÝ PLÁN VODOVODU IO-02.12	VODOMĚRNÁ ŠACHTA</t>
  </si>
  <si>
    <t>119001401</t>
  </si>
  <si>
    <t>Dočasné zajištění potrubí ocelového nebo litinového DN do 200 mm</t>
  </si>
  <si>
    <t>1560501972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</si>
  <si>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200 mm</t>
  </si>
  <si>
    <t>https://podminky.urs.cz/item/CS_URS_2025_01/119001401</t>
  </si>
  <si>
    <t>131251201</t>
  </si>
  <si>
    <t>Hloubení jam zapažených v hornině třídy těžitelnosti I skupiny 3 objem do 20 m3 strojně</t>
  </si>
  <si>
    <t>1866451898</t>
  </si>
  <si>
    <t>Hloubení zapažených jam a zářezů strojně s urovnáním dna do předepsaného profilu a spádu v hornině třídy těžitelnosti I skupiny 3 do 20 m3</t>
  </si>
  <si>
    <t>https://podminky.urs.cz/item/CS_URS_2025_01/131251201</t>
  </si>
  <si>
    <t>1.58*1.32*2.3</t>
  </si>
  <si>
    <t>132212121</t>
  </si>
  <si>
    <t>Hloubení zapažených rýh šířky do 800 mm v soudržných horninách třídy těžitelnosti I skupiny 3 ručně</t>
  </si>
  <si>
    <t>1102357303</t>
  </si>
  <si>
    <t>Hloubení zapažených rýh šířky do 800 mm ručně s urovnáním dna do předepsaného profilu a spádu v hornině třídy těžitelnosti I skupiny 3 soudržných</t>
  </si>
  <si>
    <t>https://podminky.urs.cz/item/CS_URS_2025_01/132212121</t>
  </si>
  <si>
    <t>2*1.6*0.8</t>
  </si>
  <si>
    <t>132254102</t>
  </si>
  <si>
    <t>Hloubení rýh zapažených š do 800 mm v hornině třídy těžitelnosti I skupiny 3 objem do 50 m3 strojně</t>
  </si>
  <si>
    <t>2023559242</t>
  </si>
  <si>
    <t>Hloubení zapažených rýh šířky do 800 mm strojně s urovnáním dna do předepsaného profilu a spádu v hornině třídy těžitelnosti I skupiny 3 přes 20 do 50 m3</t>
  </si>
  <si>
    <t>https://podminky.urs.cz/item/CS_URS_2025_01/132254102</t>
  </si>
  <si>
    <t>13*1.7*0.8</t>
  </si>
  <si>
    <t>2*2*0.8</t>
  </si>
  <si>
    <t>-1548484409</t>
  </si>
  <si>
    <t>13*1.7*2</t>
  </si>
  <si>
    <t>2*2*2</t>
  </si>
  <si>
    <t>-2142304786</t>
  </si>
  <si>
    <t>(1.32+1.58)*2*2.3</t>
  </si>
  <si>
    <t>-1253498821</t>
  </si>
  <si>
    <t>1822174128</t>
  </si>
  <si>
    <t>-1251842516</t>
  </si>
  <si>
    <t>4,797+2,56+20,88</t>
  </si>
  <si>
    <t>-17,561</t>
  </si>
  <si>
    <t>778394003</t>
  </si>
  <si>
    <t>-1203633477</t>
  </si>
  <si>
    <t>10,676*2,1 'Přepočtené koeficientem množství</t>
  </si>
  <si>
    <t>1647970269</t>
  </si>
  <si>
    <t>-1,60-0,313-5,440-(1,38*1,12*2,15)</t>
  </si>
  <si>
    <t>-2058120619</t>
  </si>
  <si>
    <t>20*0.34*0.8</t>
  </si>
  <si>
    <t>58344121.1</t>
  </si>
  <si>
    <t>štěrkodrť frakce 0/8</t>
  </si>
  <si>
    <t>-1315400776</t>
  </si>
  <si>
    <t>5,44*1,89 'Přepočtené koeficientem množství</t>
  </si>
  <si>
    <t>513962713</t>
  </si>
  <si>
    <t>20*0.8*0.1</t>
  </si>
  <si>
    <t>58344121.2</t>
  </si>
  <si>
    <t>1907708076</t>
  </si>
  <si>
    <t>1,6*1,89 'Přepočtené koeficientem množství</t>
  </si>
  <si>
    <t>-1276264820</t>
  </si>
  <si>
    <t>1.58*1.32*0.15</t>
  </si>
  <si>
    <t>1592252195</t>
  </si>
  <si>
    <t>(1.58+1.32)*2*0.15</t>
  </si>
  <si>
    <t>1362802913</t>
  </si>
  <si>
    <t>-1689665485</t>
  </si>
  <si>
    <t>1,58*1,32</t>
  </si>
  <si>
    <t>2,086*0,0054 'Přepočtené koeficientem množství</t>
  </si>
  <si>
    <t>871171211</t>
  </si>
  <si>
    <t>Montáž potrubí z PE100 RC SDR 11 otevřený výkop svařovaných elektrotvarovkou d 40 x 3,7 mm</t>
  </si>
  <si>
    <t>-42489999</t>
  </si>
  <si>
    <t>Montáž vodovodního potrubí z polyetylenu PE100 RC v otevřeném výkopu svařovaných elektrotvarovkou SDR 11/PN16 d 40 x 3,7 mm</t>
  </si>
  <si>
    <t>https://podminky.urs.cz/item/CS_URS_2025_01/871171211</t>
  </si>
  <si>
    <t>16+3</t>
  </si>
  <si>
    <t>28613525</t>
  </si>
  <si>
    <t>potrubí vodovodní třívrstvé PE100 RC SDR11 40x3,70mm</t>
  </si>
  <si>
    <t>-1636217576</t>
  </si>
  <si>
    <t>19*1,015 'Přepočtené koeficientem množství</t>
  </si>
  <si>
    <t>230202032</t>
  </si>
  <si>
    <t>Montáž chráničky plastové průměru přes 63 do 110 mm</t>
  </si>
  <si>
    <t>1961085937</t>
  </si>
  <si>
    <t>https://podminky.urs.cz/item/CS_URS_2025_01/230202032</t>
  </si>
  <si>
    <t>34571355</t>
  </si>
  <si>
    <t>trubka ohebná dvouplášťová korugovaná HDPE+LDPE (chránička) D 93/110mm</t>
  </si>
  <si>
    <t>-544858245</t>
  </si>
  <si>
    <t>trubka elektroinstalační ohebná dvouplášťová korugovaná HDPE (chránička) D 93/110mm</t>
  </si>
  <si>
    <t>5*1,03 'Přepočtené koeficientem množství</t>
  </si>
  <si>
    <t>230202225</t>
  </si>
  <si>
    <t>Montáž manžety na chráničku plynovodního potrubí plastového průměru přes 63 do 110 mm</t>
  </si>
  <si>
    <t>-1132505871</t>
  </si>
  <si>
    <t>Montáž manžety na chráničku potrubí plastového dn přes 63 do 110 mm</t>
  </si>
  <si>
    <t>https://podminky.urs.cz/item/CS_URS_2025_01/230202225</t>
  </si>
  <si>
    <t>28655104</t>
  </si>
  <si>
    <t>manžeta chráničky vč. upínací pásky 50x90mm DN 40x80</t>
  </si>
  <si>
    <t>-78048814</t>
  </si>
  <si>
    <t>-1870191607</t>
  </si>
  <si>
    <t>Těsnicí manžeta pro potrubní prostupy DN40-50 s asfaltovou manžetou</t>
  </si>
  <si>
    <t>-1871016649</t>
  </si>
  <si>
    <t>877171101</t>
  </si>
  <si>
    <t>Montáž elektrospojek na vodovodním potrubí z PE trub d 40</t>
  </si>
  <si>
    <t>-1492023905</t>
  </si>
  <si>
    <t>Montáž tvarovek na vodovodním plastovém potrubí z polyetylenu PE 100 elektrotvarovek SDR 11/PN16 spojek, oblouků nebo redukcí d 40</t>
  </si>
  <si>
    <t>https://podminky.urs.cz/item/CS_URS_2025_01/877171101</t>
  </si>
  <si>
    <t>286101R</t>
  </si>
  <si>
    <t>Přechodový kus PE-HD / Ocel - d40 / DN32</t>
  </si>
  <si>
    <t>2020758690</t>
  </si>
  <si>
    <t>286102R</t>
  </si>
  <si>
    <t>Přechodový kus PE-HD / Ocel s vnějším závitem - d40 / 5/4"</t>
  </si>
  <si>
    <t>1445401201</t>
  </si>
  <si>
    <t>89117132R</t>
  </si>
  <si>
    <t>Montáž sestavy instalační pro vodoměry</t>
  </si>
  <si>
    <t>1910507739</t>
  </si>
  <si>
    <t>4222155R</t>
  </si>
  <si>
    <t>Instalační sestava pro vodoměry Qn 2,5 - 1¼ × 1¼, stavební délka vodoměru 190 mm</t>
  </si>
  <si>
    <t>-2014867641</t>
  </si>
  <si>
    <t>Instalační sestava pro vodoměry Qn 2,5 - 1¼ × 1¼, stavební délka vodoměru 190 mm
na přívodu ventil se šikmým sedlem, na vývodu ventil se zpětnou klapkou a vypuštěním, povolené dle DIN-DVGW</t>
  </si>
  <si>
    <t>891181112</t>
  </si>
  <si>
    <t>Montáž vodovodních šoupátek otevřený výkop DN 40</t>
  </si>
  <si>
    <t>-1080921146</t>
  </si>
  <si>
    <t>Montáž vodovodních armatur na potrubí šoupátek nebo klapek uzavíracích v otevřeném výkopu nebo v šachtách s osazením zemní soupravy (bez poklopů) DN 40</t>
  </si>
  <si>
    <t>https://podminky.urs.cz/item/CS_URS_2025_01/891181112</t>
  </si>
  <si>
    <t>4222130R</t>
  </si>
  <si>
    <t>Šoupátko pitná voda litina, měkce těsnící PN10/16, s vnitřním a vnějším závitem 5/4"</t>
  </si>
  <si>
    <t>-2097108632</t>
  </si>
  <si>
    <t>Těleso: tvárná litina EN-GJS-400-15 (GGG-40)
Víko, klín: kovaná mosaz
Vřeteno: korozivzdorná ocel 1.4021 (13% Cr)
Klín: celopogumován antibakteriální pryží EPDM
Těsnění: antibakteriální pryž EPDM
Těžká protikorozní povrchová ochrana v kvalitě GSK
Víko a litinové díly jsou vně i uvnitř chráněny epoxidovým povrstvením</t>
  </si>
  <si>
    <t>42291066R</t>
  </si>
  <si>
    <t>souprava zemní teleskopická - příslušenství šoupátka</t>
  </si>
  <si>
    <t>477463258</t>
  </si>
  <si>
    <t xml:space="preserve">Vhodné pro zabudování do terénu i vozovek
Teleskopické provedení soupravy umožňuje plynulé přizpůsobení se terénu
Pro zavěšení v plastové nosné desce poklopu
Fixování délky pomocí pružinové brzdy
Nízké ovládací momenty díky použití kluzného uložení ovládací tyče
Jehlanový nástavec, spojka: tvárná litina EN-GJS-400-15 (GGG-40)
Prodlužovací tyč: uhlíková ocel 1.0026
Kolík: korozivzdorná ocel 1.4301 (17% Cr)
Víko, podložka, kryt, ochranné trubky, horní a dolní nosná deska: plast
</t>
  </si>
  <si>
    <t>891359111</t>
  </si>
  <si>
    <t>Montáž navrtávacích pasů na potrubí z jakýchkoli trub DN 200</t>
  </si>
  <si>
    <t>1322982321</t>
  </si>
  <si>
    <t>Montáž vodovodních armatur na potrubí navrtávacích pasů s ventilem Jt 1 MPa, na potrubí z trub litinových, ocelových nebo plastických hmot DN 200</t>
  </si>
  <si>
    <t>https://podminky.urs.cz/item/CS_URS_2025_01/891359111</t>
  </si>
  <si>
    <t>42271412R</t>
  </si>
  <si>
    <t>Navrtávací litinový pás pro potrubí z litiny DN200 mm se závitovým napojením bez uzávěru 5/4"</t>
  </si>
  <si>
    <t>125076697</t>
  </si>
  <si>
    <t xml:space="preserve">Vnitřní G závit dle ISO 228
PN: 10/16
Medium: Voda
Těleso: tvárná litina EN-GJS-400-15 (GGG-40)
Těsnění: antibakteriální pryž EPDM
Spojovací šrouby: korozivzdorná ocel A2 dle ISO 3506
Těžká protikorozní povrchová ochrana v kvalitě GSK
Litinové díly jsou vně i uvnitř chráněny epoxidovým povrstvením
</t>
  </si>
  <si>
    <t>89342010R</t>
  </si>
  <si>
    <t xml:space="preserve">Osazení vodoměrné šachty z betonových prefabrikovaných dílců pojížděné pl do 2,5 m2 - komplet viz. výkres č. IO-02.12  </t>
  </si>
  <si>
    <t>959677923</t>
  </si>
  <si>
    <t>5922445R</t>
  </si>
  <si>
    <t xml:space="preserve">Vodoměrná šachta z betonových prefabrikovaných dílců - komplet viz. výkres č. IO-02.12  </t>
  </si>
  <si>
    <t>-1348004858</t>
  </si>
  <si>
    <t xml:space="preserve">Vodoměrná šachta z betonových prefabrikovaných dílců a to vč.:
 - vodoměrná šachta 90/120/160 cm B125 dno
 - strop na Vodoměrnou šachtu 90/120 700x700
 - komínek 700x700x250 s kaps. stupadlem
 - Poklop B125 700x700 litinový
 - vývrt s těsněním na PE25 - 63 mm x 2 
 - žebřík nerezový s výsuvnými štěříny 1,0 ks 25 kg
Kompletní dodávka viz. výkres č. IO-02.12  </t>
  </si>
  <si>
    <t>899401112</t>
  </si>
  <si>
    <t>Osazení poklopů uličních litinových šoupátkových</t>
  </si>
  <si>
    <t>1327924657</t>
  </si>
  <si>
    <t>Osazení poklopů uličních s pevným rámem litinových šoupátkových</t>
  </si>
  <si>
    <t>https://podminky.urs.cz/item/CS_URS_2025_01/899401112</t>
  </si>
  <si>
    <t>42291402R</t>
  </si>
  <si>
    <t>poklop litinový ventilový vč. podkladníá desky</t>
  </si>
  <si>
    <t>-1954399116</t>
  </si>
  <si>
    <t>899721111</t>
  </si>
  <si>
    <t>Signalizační vodič DN do 150 mm na potrubí</t>
  </si>
  <si>
    <t>701856881</t>
  </si>
  <si>
    <t>Signalizační vodič na potrubí DN do 150 mm</t>
  </si>
  <si>
    <t>https://podminky.urs.cz/item/CS_URS_2025_01/899721111</t>
  </si>
  <si>
    <t>20*1,15 'Přepočtené koeficientem množství</t>
  </si>
  <si>
    <t>899722113</t>
  </si>
  <si>
    <t>Krytí potrubí z plastů výstražnou fólií z PVC přes 25 do 34cm</t>
  </si>
  <si>
    <t>1621594984</t>
  </si>
  <si>
    <t>Krytí potrubí z plastů výstražnou fólií z PVC šířky 34 cm</t>
  </si>
  <si>
    <t>https://podminky.urs.cz/item/CS_URS_2025_01/899722113</t>
  </si>
  <si>
    <t>892233122</t>
  </si>
  <si>
    <t>Proplach a dezinfekce vodovodního potrubí DN od 40 do 70</t>
  </si>
  <si>
    <t>-903382536</t>
  </si>
  <si>
    <t>https://podminky.urs.cz/item/CS_URS_2025_01/892233122</t>
  </si>
  <si>
    <t>892241111</t>
  </si>
  <si>
    <t>Tlaková zkouška vodou potrubí DN do 80</t>
  </si>
  <si>
    <t>1615286770</t>
  </si>
  <si>
    <t>Tlakové zkoušky vodou na potrubí DN do 80</t>
  </si>
  <si>
    <t>https://podminky.urs.cz/item/CS_URS_2025_01/892241111</t>
  </si>
  <si>
    <t>X0106</t>
  </si>
  <si>
    <t>Krácený rozbor pitné vody</t>
  </si>
  <si>
    <t>-2140717309</t>
  </si>
  <si>
    <t>K řízení o uvedení stavby do provozu bude předložen protokol kráceného rozboru pitné vody z nové části vodovodu. Rozbory budou provedeny dle vyhlášky č. 252/2004 Sb., kterou se stanoví hygienické požadavky na pitnou a teplou vodu a četnost a rozsah kontroly pitné vody, ve znění pozdějších předpisů.</t>
  </si>
  <si>
    <t>998276101.1</t>
  </si>
  <si>
    <t>1824358839</t>
  </si>
  <si>
    <t>https://podminky.urs.cz/item/CS_URS_2025_01/998276101.1</t>
  </si>
  <si>
    <t>-1610206155</t>
  </si>
  <si>
    <t>-2091378043</t>
  </si>
  <si>
    <t>23475763</t>
  </si>
  <si>
    <t>Přesun hmot pro vnitřní vodovod stanovený z hmotnosti přesunovaného materiálu vodorovná dopravní vzdálenost do 50 m základní v objektech výšky do 6 m</t>
  </si>
  <si>
    <t>IO-03 - Rozvod NN a SLP</t>
  </si>
  <si>
    <t>IO-03a - Přípojaka NN</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</si>
  <si>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IO-03.01	TECHNICKÁ ZPRÁVA – NN A SLP IO-03.02	VZOROVÝ PŘÍČNÝ ŘEZ ULOŽENÍ SLP A NN VEDENÍ</t>
  </si>
  <si>
    <t xml:space="preserve">    46-M - Zemní práce při extr.mont.pracích</t>
  </si>
  <si>
    <t>741122134</t>
  </si>
  <si>
    <t>Montáž kabel Cu plný kulatý žíla 4x16 až 25 mm2 zatažený v trubkách (např. CYKY)</t>
  </si>
  <si>
    <t>222936253</t>
  </si>
  <si>
    <t>Montáž kabelů měděných bez ukončení uložených v trubkách zatažených plných kulatých nebo bezhalogenových (např. CYKY) počtu a průřezu žil 4x16 až 25 mm2</t>
  </si>
  <si>
    <t>https://podminky.urs.cz/item/CS_URS_2025_01/741122134</t>
  </si>
  <si>
    <t>34111080</t>
  </si>
  <si>
    <t>kabel instalační jádro Cu plné izolace PVC plášť PVC 450/750V (CYKY) 4x16mm2</t>
  </si>
  <si>
    <t>-963579182</t>
  </si>
  <si>
    <t>HDV2</t>
  </si>
  <si>
    <t>34111610</t>
  </si>
  <si>
    <t>kabel silový jádro Cu izolace PVC plášť PVC 0,6/1kV (1-CYKY) 4x25mm2</t>
  </si>
  <si>
    <t>-1643840396</t>
  </si>
  <si>
    <t>741122137</t>
  </si>
  <si>
    <t>Montáž kabel Cu plný kulatý žíla 3x50+35 až 95+50 mm2 zatažený v trubkách (např. CYKY)</t>
  </si>
  <si>
    <t>-1991650279</t>
  </si>
  <si>
    <t>Montáž kabelů měděných bez ukončení uložených v trubkách zatažených plných kulatých nebo bezhalogenových (např. CYKY) počtu a průřezu žil 3x50+35 až 95+50 mm2</t>
  </si>
  <si>
    <t>https://podminky.urs.cz/item/CS_URS_2025_01/741122137</t>
  </si>
  <si>
    <t>2000000274</t>
  </si>
  <si>
    <t>Kabel silový 1-CYKY-J  4x70 SM měděný</t>
  </si>
  <si>
    <t>-1796126958</t>
  </si>
  <si>
    <t>HDV1</t>
  </si>
  <si>
    <t>2000000275</t>
  </si>
  <si>
    <t>Kabel silový 1-CYKY-J  4x95 SM měděný</t>
  </si>
  <si>
    <t>-422905812</t>
  </si>
  <si>
    <t>741132133</t>
  </si>
  <si>
    <t>Ukončení kabelů 4x16 mm2 smršťovací koncovkou nebo páskem bez letování</t>
  </si>
  <si>
    <t>-1558130398</t>
  </si>
  <si>
    <t>Ukončení kabelů smršťovací koncovkou nebo páskou se zapojením bez letování, počtu a průřezu žil 4x16 mm2</t>
  </si>
  <si>
    <t>https://podminky.urs.cz/item/CS_URS_2025_01/741132133</t>
  </si>
  <si>
    <t>741132134</t>
  </si>
  <si>
    <t>Ukončení kabelů 4x25 mm2 smršťovací koncovkou nebo páskem bez letování</t>
  </si>
  <si>
    <t>-2000358504</t>
  </si>
  <si>
    <t>Ukončení kabelů smršťovací koncovkou nebo páskou se zapojením bez letování, počtu a průřezu žil 4x25 mm2</t>
  </si>
  <si>
    <t>https://podminky.urs.cz/item/CS_URS_2025_01/741132134</t>
  </si>
  <si>
    <t>1000108710</t>
  </si>
  <si>
    <t>25 X 12 Oko neizol.</t>
  </si>
  <si>
    <t>1947083561</t>
  </si>
  <si>
    <t>741132137</t>
  </si>
  <si>
    <t>Ukončení kabelů 4x70 mm2 smršťovací koncovkou nebo páskem bez letování</t>
  </si>
  <si>
    <t>184449404</t>
  </si>
  <si>
    <t>Ukončení kabelů smršťovací koncovkou nebo páskou se zapojením bez letování, počtu a průřezu žil 4x70 mm2</t>
  </si>
  <si>
    <t>https://podminky.urs.cz/item/CS_URS_2025_01/741132137</t>
  </si>
  <si>
    <t>741132138</t>
  </si>
  <si>
    <t>Ukončení kabelů 4x95 mm2 smršťovací koncovkou nebo páskem bez letování</t>
  </si>
  <si>
    <t>-1053874701</t>
  </si>
  <si>
    <t>Ukončení kabelů smršťovací koncovkou nebo páskou se zapojením bez letování, počtu a průřezu žil 4x95 mm2</t>
  </si>
  <si>
    <t>https://podminky.urs.cz/item/CS_URS_2025_01/741132138</t>
  </si>
  <si>
    <t>1000108774</t>
  </si>
  <si>
    <t>95 X 12 Oko neizol</t>
  </si>
  <si>
    <t>-2021645517</t>
  </si>
  <si>
    <t>741320175</t>
  </si>
  <si>
    <t>Montáž jističů třípólových nn do 63 A ve skříni se zapojením vodičů</t>
  </si>
  <si>
    <t>-1362430716</t>
  </si>
  <si>
    <t>Montáž jističů se zapojením vodičů třípólových nn do 63 A ve skříni</t>
  </si>
  <si>
    <t>https://podminky.urs.cz/item/CS_URS_2025_01/741320175</t>
  </si>
  <si>
    <t>35822186</t>
  </si>
  <si>
    <t>jistič 3-pólový 63 A vypínací charakteristika B vypínací schopnost 10 kA</t>
  </si>
  <si>
    <t>-1206162556</t>
  </si>
  <si>
    <t>XRM0001</t>
  </si>
  <si>
    <t>Vypínač 3-pólový 80A</t>
  </si>
  <si>
    <t>ksu</t>
  </si>
  <si>
    <t>2084574375</t>
  </si>
  <si>
    <t>XRM0002</t>
  </si>
  <si>
    <t>Vypínač 3-pólový 40A</t>
  </si>
  <si>
    <t>-487702821</t>
  </si>
  <si>
    <t>35822404</t>
  </si>
  <si>
    <t>jistič 3-pólový 32 A vypínací charakteristika B vypínací schopnost 10 kA</t>
  </si>
  <si>
    <t>-1535417954</t>
  </si>
  <si>
    <t>741921012</t>
  </si>
  <si>
    <t>Montáž těsnicí vložky potrubí pro vývrt/pažnici DN 100 trubka nebo kabel d 40</t>
  </si>
  <si>
    <t>-1779757654</t>
  </si>
  <si>
    <t>Montáž vložky těsnicí pro chráničku nebo kabel do prostupových vývrtů nebo pažnic DN 100, průměru trubky nebo kabelu d 40</t>
  </si>
  <si>
    <t>https://podminky.urs.cz/item/CS_URS_2025_01/741921012</t>
  </si>
  <si>
    <t>X48487023</t>
  </si>
  <si>
    <t xml:space="preserve">vložka těsnící dělená, pažnice/vývrt DN 150, 4x Ø4-32mm </t>
  </si>
  <si>
    <t>-147862553</t>
  </si>
  <si>
    <t>62851018</t>
  </si>
  <si>
    <t>prostupová tvarovka do spodní stavby s manžetou z asfaltového pásu DN 160</t>
  </si>
  <si>
    <t>-27011877</t>
  </si>
  <si>
    <t>28611130</t>
  </si>
  <si>
    <t>trubka kanalizační PVC DN 160x500mm SN4</t>
  </si>
  <si>
    <t>1208225303</t>
  </si>
  <si>
    <t>741810003</t>
  </si>
  <si>
    <t>Celková prohlídka elektrického rozvodu a zařízení přes 0,5 do 1 milionu Kč</t>
  </si>
  <si>
    <t>-970409120</t>
  </si>
  <si>
    <t>Zkoušky a prohlídky elektrických rozvodů a zařízení celková prohlídka a vyhotovení revizní zprávy pro objem montážních prací přes 500 do 1000 tis. Kč</t>
  </si>
  <si>
    <t>https://podminky.urs.cz/item/CS_URS_2025_01/741810003</t>
  </si>
  <si>
    <t>PR3</t>
  </si>
  <si>
    <t>Ostatní drobný el. montážní materiál</t>
  </si>
  <si>
    <t>-1670975823</t>
  </si>
  <si>
    <t>wago svorky, vázací pásky, upevonovací materál, izolační pásky, atd.</t>
  </si>
  <si>
    <t>46-M</t>
  </si>
  <si>
    <t>Zemní práce při extr.mont.pracích</t>
  </si>
  <si>
    <t>460171172</t>
  </si>
  <si>
    <t>Hloubení kabelových nezapažených rýh strojně š 35 cm hl 80 cm v hornině tř I skupiny 3</t>
  </si>
  <si>
    <t>-1158552981</t>
  </si>
  <si>
    <t>Hloubení kabelových rýh strojně včetně urovnání dna s přemístěním výkopku do vzdálenosti 3 m od okraje jámy nebo s naložením na dopravní prostředek šířky 35 cm hloubky 80 cm v hornině třídy těžitelnosti I skupiny 3</t>
  </si>
  <si>
    <t>https://podminky.urs.cz/item/CS_URS_2025_01/460171172</t>
  </si>
  <si>
    <t>460171322</t>
  </si>
  <si>
    <t>Hloubení kabelových nezapažených rýh strojně š 50 cm hl 120 cm v hornině tř I skupiny 3</t>
  </si>
  <si>
    <t>1092782235</t>
  </si>
  <si>
    <t>Hloubení kabelových rýh strojně včetně urovnání dna s přemístěním výkopku do vzdálenosti 3 m od okraje jámy nebo s naložením na dopravní prostředek šířky 50 cm hloubky 120 cm v hornině třídy těžitelnosti I skupiny 3</t>
  </si>
  <si>
    <t>https://podminky.urs.cz/item/CS_URS_2025_01/460171322</t>
  </si>
  <si>
    <t>460341113</t>
  </si>
  <si>
    <t>Vodorovné přemístění horniny jakékoliv třídy dopravními prostředky při elektromontážích přes 500 do 1000 m</t>
  </si>
  <si>
    <t>1877320729</t>
  </si>
  <si>
    <t>Vodorovné přemístění (odvoz) horniny dopravními prostředky včetně složení, bez naložení a rozprostření jakékoliv třídy, na vzdálenost přes 500 do 1000 m</t>
  </si>
  <si>
    <t>https://podminky.urs.cz/item/CS_URS_2025_01/460341113</t>
  </si>
  <si>
    <t>460341121</t>
  </si>
  <si>
    <t>Příplatek k vodorovnému přemístění horniny dopravními prostředky při elektromontážích za každých dalších i započatých 1000 m</t>
  </si>
  <si>
    <t>-1549811954</t>
  </si>
  <si>
    <t>Vodorovné přemístění (odvoz) horniny dopravními prostředky včetně složení, bez naložení a rozprostření jakékoliv třídy, na vzdálenost Příplatek k ceně -1113 za každých dalších i započatých 1000 m</t>
  </si>
  <si>
    <t>https://podminky.urs.cz/item/CS_URS_2025_01/460341121</t>
  </si>
  <si>
    <t>5,2</t>
  </si>
  <si>
    <t>5,2*7 'Přepočtené koeficientem množství</t>
  </si>
  <si>
    <t>460361121</t>
  </si>
  <si>
    <t>Poplatek za uložení zeminy na recyklační skládce (skládkovné) kód odpadu 17 05 04</t>
  </si>
  <si>
    <t>1716045209</t>
  </si>
  <si>
    <t>Poplatek (skládkovné) za uložení zeminy na recyklační skládce zatříděné do Katalogu odpadů pod kódem 17 05 04</t>
  </si>
  <si>
    <t>https://podminky.urs.cz/item/CS_URS_2025_01/460361121</t>
  </si>
  <si>
    <t>5,2*2,1 'Přepočtené koeficientem množství</t>
  </si>
  <si>
    <t>460371121</t>
  </si>
  <si>
    <t>Naložení výkopku při elektromontážích strojně z hornin třídy I skupiny 1 až 3</t>
  </si>
  <si>
    <t>-152050200</t>
  </si>
  <si>
    <t>Naložení výkopku strojně z hornin třídy těžitelnosti I skupiny 1 až 3</t>
  </si>
  <si>
    <t>https://podminky.urs.cz/item/CS_URS_2025_01/460371121</t>
  </si>
  <si>
    <t>460451162</t>
  </si>
  <si>
    <t>Zásyp kabelových rýh strojně se zhutněním š 35 cm hl 60 cm z horniny tř I skupiny 3</t>
  </si>
  <si>
    <t>-1273453840</t>
  </si>
  <si>
    <t>Zásyp kabelových rýh strojně s přemístěním sypaniny ze vzdálenosti do 10 m, s uložením výkopku ve vrstvách včetně zhutnění a urovnání povrchu šířky 35 cm hloubky 60 cm z horniny třídy těžitelnosti I skupiny 3</t>
  </si>
  <si>
    <t>https://podminky.urs.cz/item/CS_URS_2025_01/460451162</t>
  </si>
  <si>
    <t>460451312</t>
  </si>
  <si>
    <t>Zásyp kabelových rýh strojně se zhutněním š 50 cm hl 100 cm z horniny tř I skupiny 3</t>
  </si>
  <si>
    <t>1113847196</t>
  </si>
  <si>
    <t>Zásyp kabelových rýh strojně s přemístěním sypaniny ze vzdálenosti do 10 m, s uložením výkopku ve vrstvách včetně zhutnění a urovnání povrchu šířky 50 cm hloubky 100 cm z horniny třídy těžitelnosti I skupiny 3</t>
  </si>
  <si>
    <t>https://podminky.urs.cz/item/CS_URS_2025_01/460451312</t>
  </si>
  <si>
    <t>460661112</t>
  </si>
  <si>
    <t>Kabelové lože z písku pro kabely nn bez zakrytí š lože přes 35 do 50 cm</t>
  </si>
  <si>
    <t>-107170129</t>
  </si>
  <si>
    <t>Kabelové lože z písku včetně podsypu, zhutnění a urovnání povrchu pro kabely nn bez zakrytí, šířky přes 35 do 50 cm</t>
  </si>
  <si>
    <t>https://podminky.urs.cz/item/CS_URS_2025_01/460661112</t>
  </si>
  <si>
    <t>2*60</t>
  </si>
  <si>
    <t>460671112</t>
  </si>
  <si>
    <t>Výstražná fólie pro krytí kabelů šířky přes 20 do 25 cm</t>
  </si>
  <si>
    <t>173629990</t>
  </si>
  <si>
    <t>Výstražné prvky pro krytí kabelů včetně vyrovnání povrchu rýhy, rozvinutí a uložení fólie, šířky přes 20 do 25 cm</t>
  </si>
  <si>
    <t>https://podminky.urs.cz/item/CS_URS_2025_01/460671112</t>
  </si>
  <si>
    <t>460791213</t>
  </si>
  <si>
    <t>Montáž trubek ochranných plastových uložených volně do rýhy ohebných přes 50 do 90 mm</t>
  </si>
  <si>
    <t>769532091</t>
  </si>
  <si>
    <t>Montáž trubek ochranných uložených volně do rýhy plastových ohebných, vnitřního průměru přes 50 do 90 mm</t>
  </si>
  <si>
    <t>https://podminky.urs.cz/item/CS_URS_2025_01/460791213</t>
  </si>
  <si>
    <t>34571352</t>
  </si>
  <si>
    <t>trubka elektroinstalační ohebná dvouplášťová korugovaná HDPE (chránička) D 52/63mm</t>
  </si>
  <si>
    <t>1643427272</t>
  </si>
  <si>
    <t xml:space="preserve">HDV 1 </t>
  </si>
  <si>
    <t>65+12</t>
  </si>
  <si>
    <t>460905141</t>
  </si>
  <si>
    <t>Montáž kompaktního plastového pilíře pro rozvod nn samostatného š přes 75 do 100 cm (např. SR401, SD622, ER222)</t>
  </si>
  <si>
    <t>-744968988</t>
  </si>
  <si>
    <t>Montáž kompaktního plastového pilíře pro rozvod nn samostatného šířky přes 75 do 100 cm (např. SR401, SD622, ER222)</t>
  </si>
  <si>
    <t>https://podminky.urs.cz/item/CS_URS_2025_01/460905141</t>
  </si>
  <si>
    <t>1207612</t>
  </si>
  <si>
    <t>EL. ROZVADEC KOMPAKTNÍ PILIŘ 2x EL 125A/EGD</t>
  </si>
  <si>
    <t>-1370249269</t>
  </si>
  <si>
    <t xml:space="preserve">EL. ROZVADEC ER222/NKP7P-C63/QM+FV
</t>
  </si>
  <si>
    <t>IO-03b - Přípojka SLP - Rowanet</t>
  </si>
  <si>
    <t xml:space="preserve">    742 - Elektroinstalace - slaboproud</t>
  </si>
  <si>
    <t>742</t>
  </si>
  <si>
    <t>Elektroinstalace - slaboproud</t>
  </si>
  <si>
    <t>741810001</t>
  </si>
  <si>
    <t>Celková prohlídka elektrického rozvodu a zařízení do 100 000,- Kč</t>
  </si>
  <si>
    <t>1453016037</t>
  </si>
  <si>
    <t>Zkoušky a prohlídky elektrických rozvodů a zařízení celková prohlídka a vyhotovení revizní zprávy pro objem montážních prací do 100 tis. Kč</t>
  </si>
  <si>
    <t>https://podminky.urs.cz/item/CS_URS_2025_01/741810001</t>
  </si>
  <si>
    <t>1468542638</t>
  </si>
  <si>
    <t>48487008</t>
  </si>
  <si>
    <t xml:space="preserve">vložka těsnící dělená, pažnice/vývrt DN 100, 4x Ø4-32mm </t>
  </si>
  <si>
    <t>921616449</t>
  </si>
  <si>
    <t>vložka těsnící dělená, pažnice/vývrt DN 100, potrubí d 40</t>
  </si>
  <si>
    <t>62851017</t>
  </si>
  <si>
    <t>prostupová tvarovka do spodní stavby s manžetou z asfaltového pásu DN 110</t>
  </si>
  <si>
    <t>-1944501960</t>
  </si>
  <si>
    <t>28611112</t>
  </si>
  <si>
    <t>trubka kanalizační PVC DN 110x500mm SN4</t>
  </si>
  <si>
    <t>1117231576</t>
  </si>
  <si>
    <t>460791112</t>
  </si>
  <si>
    <t>Montáž trubek ochranných plastových uložených volně do rýhy tuhých D přes 32 do 50 mm</t>
  </si>
  <si>
    <t>386578031</t>
  </si>
  <si>
    <t>Montáž trubek ochranných uložených volně do rýhy plastových tuhých, vnitřního průměru přes 32 do 50 mm</t>
  </si>
  <si>
    <t>https://podminky.urs.cz/item/CS_URS_2025_01/460791112</t>
  </si>
  <si>
    <t>34571802</t>
  </si>
  <si>
    <t>chránička optického kabelu HDPE jednoplášťová bezhalogenová D 40/33mm</t>
  </si>
  <si>
    <t>-1573584113</t>
  </si>
  <si>
    <t>34571827</t>
  </si>
  <si>
    <t>mikrotrubička HDPE zemní zodolněná vnitřní lubrikační vrstva D 10/6mm</t>
  </si>
  <si>
    <t>-361937291</t>
  </si>
  <si>
    <t>2*50</t>
  </si>
  <si>
    <t>742124016</t>
  </si>
  <si>
    <t>Montáž kabelů datových optických pro vnější rozvody do trubky zafouknutím</t>
  </si>
  <si>
    <t>1264762060</t>
  </si>
  <si>
    <t>https://podminky.urs.cz/item/CS_URS_2025_01/742124016</t>
  </si>
  <si>
    <t>X34123070</t>
  </si>
  <si>
    <t>kabel datový optický SM  zafukovací 12 vláken 9/125µm</t>
  </si>
  <si>
    <t>587472964</t>
  </si>
  <si>
    <t>742124014</t>
  </si>
  <si>
    <t>Provedení svaru optického vlákna</t>
  </si>
  <si>
    <t>-429050668</t>
  </si>
  <si>
    <t>Montáž kabelů datových optických svar optického vlákna</t>
  </si>
  <si>
    <t>https://podminky.urs.cz/item/CS_URS_2025_01/742124014</t>
  </si>
  <si>
    <t>37459145</t>
  </si>
  <si>
    <t>pigtail optický SC(APC) OS 9/125 délka 1m</t>
  </si>
  <si>
    <t>1821007097</t>
  </si>
  <si>
    <t>742330003</t>
  </si>
  <si>
    <t>Montáž rozvaděče optického nástěnného</t>
  </si>
  <si>
    <t>231243734</t>
  </si>
  <si>
    <t>Montáž strukturované kabeláže rozvaděče optického nástěnného</t>
  </si>
  <si>
    <t>https://podminky.urs.cz/item/CS_URS_2025_01/742330003</t>
  </si>
  <si>
    <t>RMAT0002</t>
  </si>
  <si>
    <t>vestavná venkovní optická vana 24 svárů</t>
  </si>
  <si>
    <t>-2018997304</t>
  </si>
  <si>
    <t>460905111</t>
  </si>
  <si>
    <t>Montáž kompaktního plastového pilíře pro rozvod nn samostatného š do 38 cm (např. SP100, SS100, ER112)</t>
  </si>
  <si>
    <t>1454672733</t>
  </si>
  <si>
    <t>Montáž kompaktního plastového pilíře pro rozvod nn samostatného šířky do 38 cm (např. SP100, SS100, ER112)</t>
  </si>
  <si>
    <t>https://podminky.urs.cz/item/CS_URS_2025_01/460905111</t>
  </si>
  <si>
    <t>RMAT0001</t>
  </si>
  <si>
    <t>Venkovní Optický pilířový rozvaděč (sloupek) 300x1520x250mm</t>
  </si>
  <si>
    <t>549059444</t>
  </si>
  <si>
    <t>-669433172</t>
  </si>
  <si>
    <t>-1623332944</t>
  </si>
  <si>
    <t>-1734414834</t>
  </si>
  <si>
    <t>2,45*7 'Přepočtené koeficientem množství</t>
  </si>
  <si>
    <t>105995053</t>
  </si>
  <si>
    <t>2,450</t>
  </si>
  <si>
    <t>2,45*2,1 'Přepočtené koeficientem množství</t>
  </si>
  <si>
    <t>-772188119</t>
  </si>
  <si>
    <t>35*0,35*0,2</t>
  </si>
  <si>
    <t>864437627</t>
  </si>
  <si>
    <t>841795702</t>
  </si>
  <si>
    <t>2*35</t>
  </si>
  <si>
    <t>572008876</t>
  </si>
  <si>
    <t>IO-03c - Areálové vedení NN a SLP</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</si>
  <si>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IO-03.01	TECHNICKÁ ZPRÁVA – NN A SLP IO-03.02	VZOROVÝ PŘÍČNÝ ŘEZ ULOŽENÍ SLP A NN VEDENÍ IO-03.03	STOŽÁROVÉ SVÍTIDLO VO</t>
  </si>
  <si>
    <t xml:space="preserve">    741-1 - Elektroinstalace - silnoproud VO</t>
  </si>
  <si>
    <t xml:space="preserve">    741-2 - Elektroinstalace - silnoproud EV</t>
  </si>
  <si>
    <t xml:space="preserve">    741-3 - Elektroinstalace - silnoproud brána</t>
  </si>
  <si>
    <t>741-1</t>
  </si>
  <si>
    <t>Elektroinstalace - silnoproud VO</t>
  </si>
  <si>
    <t>913511577</t>
  </si>
  <si>
    <t>34571361</t>
  </si>
  <si>
    <t>trubka elektroinstalační HDPE tuhá dvouplášťová korugovaná D 41/50mm</t>
  </si>
  <si>
    <t>-1714200688</t>
  </si>
  <si>
    <t>223051640</t>
  </si>
  <si>
    <t>765184787</t>
  </si>
  <si>
    <t>5*8</t>
  </si>
  <si>
    <t>34111042</t>
  </si>
  <si>
    <t>kabel instalační jádro Cu plné izolace PVC plášť PVC 450/750V (CYKY) 3x4mm2</t>
  </si>
  <si>
    <t>105356995</t>
  </si>
  <si>
    <t>283996911</t>
  </si>
  <si>
    <t>5*4</t>
  </si>
  <si>
    <t>741410002</t>
  </si>
  <si>
    <t>Montáž pásku uzemňovacího průřezu do 300 mm2 na povrchu</t>
  </si>
  <si>
    <t>896329735</t>
  </si>
  <si>
    <t>Montáž uzemňovacího vedení s upevněním, propojením a připojením pomocí svorek na povrchu pásku průřezu do 300 mm2</t>
  </si>
  <si>
    <t>https://podminky.urs.cz/item/CS_URS_2025_01/741410002</t>
  </si>
  <si>
    <t>35442062</t>
  </si>
  <si>
    <t>pás zemnící 30x4mm FeZn</t>
  </si>
  <si>
    <t>1844913400</t>
  </si>
  <si>
    <t>100*0,95</t>
  </si>
  <si>
    <t>741410003</t>
  </si>
  <si>
    <t>Montáž drátu nebo lana uzemňovacího průměru do 10 mm na povrchu</t>
  </si>
  <si>
    <t>955658637</t>
  </si>
  <si>
    <t>Montáž uzemňovacího vedení s upevněním, propojením a připojením pomocí svorek na povrchu drátu nebo lana Ø do 10 mm</t>
  </si>
  <si>
    <t>https://podminky.urs.cz/item/CS_URS_2025_01/741410003</t>
  </si>
  <si>
    <t>35442135</t>
  </si>
  <si>
    <t>drát D 10/13mm FeZn + PVC</t>
  </si>
  <si>
    <t>1150864781</t>
  </si>
  <si>
    <t>10*0,61</t>
  </si>
  <si>
    <t>741420022</t>
  </si>
  <si>
    <t>Montáž svorka hromosvodná se 3 a více šrouby</t>
  </si>
  <si>
    <t>1655684055</t>
  </si>
  <si>
    <t>Montáž hromosvodného vedení svorek se 3 a více šrouby</t>
  </si>
  <si>
    <t>https://podminky.urs.cz/item/CS_URS_2025_01/741420022</t>
  </si>
  <si>
    <t>35441996</t>
  </si>
  <si>
    <t>svorka odbočovací a spojovací pro spojování kruhových a páskových vodičů, FeZn</t>
  </si>
  <si>
    <t>-826350159</t>
  </si>
  <si>
    <t>5*2</t>
  </si>
  <si>
    <t>741420024</t>
  </si>
  <si>
    <t>Montáž svorka hromosvodná na konstrukce</t>
  </si>
  <si>
    <t>-1477831159</t>
  </si>
  <si>
    <t>Montáž hromosvodného vedení svorek na konstrukce</t>
  </si>
  <si>
    <t>https://podminky.urs.cz/item/CS_URS_2025_01/741420024</t>
  </si>
  <si>
    <t>35441895</t>
  </si>
  <si>
    <t>svorka připojovací k připojení kovových částí</t>
  </si>
  <si>
    <t>1753688573</t>
  </si>
  <si>
    <t>210202013</t>
  </si>
  <si>
    <t>Montáž svítidlo výbojkové průmyslové nebo venkovní na výložník</t>
  </si>
  <si>
    <t>133647350</t>
  </si>
  <si>
    <t>Montáž svítidel výbojkových se zapojením vodičů průmyslových nebo venkovních na výložník</t>
  </si>
  <si>
    <t>https://podminky.urs.cz/item/CS_URS_2025_01/210202013</t>
  </si>
  <si>
    <t>34774021</t>
  </si>
  <si>
    <t>svítidlo uličnína LED IP66 30W, 4000lm, 4000K, Ra 70</t>
  </si>
  <si>
    <t>67056366</t>
  </si>
  <si>
    <t>210204011</t>
  </si>
  <si>
    <t>Montáž stožárů osvětlení ocelových samostatně stojících délky do 12 m</t>
  </si>
  <si>
    <t>-1464426855</t>
  </si>
  <si>
    <t>Montáž stožárů osvětlení samostatně stojících ocelových, délky do 12 m</t>
  </si>
  <si>
    <t>https://podminky.urs.cz/item/CS_URS_2025_01/210204011</t>
  </si>
  <si>
    <t>X1010047722</t>
  </si>
  <si>
    <t>stožár sadový třístupňový 6,0m, ceková délka 7,0m, pr. 114/76/60</t>
  </si>
  <si>
    <t>-983664472</t>
  </si>
  <si>
    <t>X1481032</t>
  </si>
  <si>
    <t>V 1/60 - 1000 výložní rovný</t>
  </si>
  <si>
    <t>-749433982</t>
  </si>
  <si>
    <t>210204122</t>
  </si>
  <si>
    <t>Montáž patic stožárů osvětlení betonových</t>
  </si>
  <si>
    <t>-1702224940</t>
  </si>
  <si>
    <t>https://podminky.urs.cz/item/CS_URS_2025_01/210204122</t>
  </si>
  <si>
    <t>X1010043373</t>
  </si>
  <si>
    <t xml:space="preserve">Kotvvící rošt/ vložka pro stožár </t>
  </si>
  <si>
    <t>-1154781205</t>
  </si>
  <si>
    <t>8500619930</t>
  </si>
  <si>
    <t>Manžeta ochranná ke stožáru</t>
  </si>
  <si>
    <t>-928134365</t>
  </si>
  <si>
    <t>X210204032</t>
  </si>
  <si>
    <t xml:space="preserve">Montáž stožárové svorkovnice </t>
  </si>
  <si>
    <t>-1299967116</t>
  </si>
  <si>
    <t>31674135</t>
  </si>
  <si>
    <t>výzbroj stožárová (3x rozbočovací svorka do 10mm2, pojistkové pouzdro s pojistkou, SPD T2+T3, 3x rozbočovací svorkovncie 4mm2 + příslušenství)</t>
  </si>
  <si>
    <t>-1395936862</t>
  </si>
  <si>
    <t>1853710806</t>
  </si>
  <si>
    <t>-537899372</t>
  </si>
  <si>
    <t>1250933106</t>
  </si>
  <si>
    <t>1215164016</t>
  </si>
  <si>
    <t>1046437201</t>
  </si>
  <si>
    <t>X460791213</t>
  </si>
  <si>
    <t>Montáž betovnévé chráničky, uložené volně</t>
  </si>
  <si>
    <t>-693696977</t>
  </si>
  <si>
    <t>1490997</t>
  </si>
  <si>
    <t>BETONOVY ZLAB DELKA 100x17x14cm/BEZ VIKA</t>
  </si>
  <si>
    <t>-502781124</t>
  </si>
  <si>
    <t>1634741</t>
  </si>
  <si>
    <t>BETONOVE VIKO 50x17x4cm</t>
  </si>
  <si>
    <t>-996541448</t>
  </si>
  <si>
    <t>X460791213.1</t>
  </si>
  <si>
    <t>Podbetonování betonové chráničky tl. betonu cca 5cm,</t>
  </si>
  <si>
    <t>-1684819442</t>
  </si>
  <si>
    <t>741-2</t>
  </si>
  <si>
    <t>Elektroinstalace - silnoproud EV</t>
  </si>
  <si>
    <t>829177010</t>
  </si>
  <si>
    <t>1830837252</t>
  </si>
  <si>
    <t>34571547</t>
  </si>
  <si>
    <t>trubka elektroinstalační plastová tuhá středně odolná D 36/40mm</t>
  </si>
  <si>
    <t>27939465</t>
  </si>
  <si>
    <t>33,3333333333333*1,05 'Přepočtené koeficientem množství</t>
  </si>
  <si>
    <t>741122143</t>
  </si>
  <si>
    <t>Montáž kabel Cu plný kulatý žíla 5x4 až 6 mm2 zatažený v trubkách (např. CYKY)</t>
  </si>
  <si>
    <t>-947518683</t>
  </si>
  <si>
    <t>Montáž kabelů měděných bez ukončení uložených v trubkách zatažených plných kulatých nebo bezhalogenových (např. CYKY) počtu a průřezu žil 5x4 až 6 mm2</t>
  </si>
  <si>
    <t>https://podminky.urs.cz/item/CS_URS_2025_01/741122143</t>
  </si>
  <si>
    <t>34111100</t>
  </si>
  <si>
    <t>kabel instalační jádro Cu plné izolace PVC plášť PVC 450/750V (CYKY) 5x6mm2</t>
  </si>
  <si>
    <t>-1934704275</t>
  </si>
  <si>
    <t>2*41</t>
  </si>
  <si>
    <t>741120101</t>
  </si>
  <si>
    <t>Montáž vodič Cu izolovaný plný a laněný s PVC pláštěm žíla 0,15 až 16 mm2 zatažený (např. CY, CHAH-V)</t>
  </si>
  <si>
    <t>493776024</t>
  </si>
  <si>
    <t>Montáž vodičů izolovaných měděných bez ukončení uložených v trubkách nebo lištách zatažených plných a laněných s PVC pláštěm, bezhalogenových, ohniodolných (např. CY, CHAH-V) průřezu žíly 0,15 až 16 mm2</t>
  </si>
  <si>
    <t>https://podminky.urs.cz/item/CS_URS_2025_01/741120101</t>
  </si>
  <si>
    <t>34141142</t>
  </si>
  <si>
    <t>vodič propojovací jádro Cu lanované izolace PVC 450/750V (H07V-R) 1x16mm2</t>
  </si>
  <si>
    <t>-2034297498</t>
  </si>
  <si>
    <t>741132146</t>
  </si>
  <si>
    <t>Ukončení kabelů 5x6 mm2 smršťovací koncovkou nebo páskem bez letování</t>
  </si>
  <si>
    <t>1765128907</t>
  </si>
  <si>
    <t>Ukončení kabelů smršťovací koncovkou nebo páskou se zapojením bez letování, počtu a průřezu žil 5x6 mm2</t>
  </si>
  <si>
    <t>https://podminky.urs.cz/item/CS_URS_2025_01/741132146</t>
  </si>
  <si>
    <t>210250801</t>
  </si>
  <si>
    <t>Montáž nabíjecí stanice pro elektromobily stojanové včetně zapojení</t>
  </si>
  <si>
    <t>400859141</t>
  </si>
  <si>
    <t>https://podminky.urs.cz/item/CS_URS_2025_01/210250801</t>
  </si>
  <si>
    <t>35673014</t>
  </si>
  <si>
    <t>stanice nabíjecí pro elektromobily nástěnná konektor typ 2 AC 11kW 3 fáze 16A, IP 55</t>
  </si>
  <si>
    <t>-1328583268</t>
  </si>
  <si>
    <t>XRS001</t>
  </si>
  <si>
    <t>stojan pro 2ks nabíjecích stanic</t>
  </si>
  <si>
    <t>-124413196</t>
  </si>
  <si>
    <t>X018.4</t>
  </si>
  <si>
    <t>Betonový základ 0,5x0,5x0,8, beton tř.B20</t>
  </si>
  <si>
    <t>-1300347861</t>
  </si>
  <si>
    <t>210250802</t>
  </si>
  <si>
    <t>Oživení nabíjecí stanice pro elektromobily stojanové</t>
  </si>
  <si>
    <t>-1550517535</t>
  </si>
  <si>
    <t>Montáž nabíjecí stanice pro elektromobily stojanové oživení stanice</t>
  </si>
  <si>
    <t>https://podminky.urs.cz/item/CS_URS_2025_01/210250802</t>
  </si>
  <si>
    <t>210250803</t>
  </si>
  <si>
    <t>Revize nabíjecí stanice pro elektromobily stojanové</t>
  </si>
  <si>
    <t>-443816049</t>
  </si>
  <si>
    <t>Montáž nabíjecí stanice pro elektromobily stojanové revize stanice</t>
  </si>
  <si>
    <t>https://podminky.urs.cz/item/CS_URS_2025_01/210250803</t>
  </si>
  <si>
    <t>741210001</t>
  </si>
  <si>
    <t>Montáž rozvodnice oceloplechová nebo plastová běžná do 20 kg</t>
  </si>
  <si>
    <t>1922213167</t>
  </si>
  <si>
    <t>Montáž rozvodnic oceloplechových nebo plastových bez zapojení vodičů běžných, hmotnosti do 20 kg</t>
  </si>
  <si>
    <t>https://podminky.urs.cz/item/CS_URS_2025_01/741210001</t>
  </si>
  <si>
    <t>35711021</t>
  </si>
  <si>
    <t>rozvodnice nástěnná, plné dveře, IP65, 12 modulárních jednotek, vč. N/pE</t>
  </si>
  <si>
    <t>-415520794</t>
  </si>
  <si>
    <t>741322021</t>
  </si>
  <si>
    <t>Montáž svodiče bleskových proudů nn typ 1 čtyřpólových impulzní proud do 35 kA se zapojením vodičů</t>
  </si>
  <si>
    <t>901229404</t>
  </si>
  <si>
    <t>Montáž přepěťových ochran nn se zapojením vodičů svodiče bleskových proudů - typ 1 čtyřpólových, pro impulsní proud do 35 kA</t>
  </si>
  <si>
    <t>https://podminky.urs.cz/item/CS_URS_2025_01/741322021</t>
  </si>
  <si>
    <t>1205461</t>
  </si>
  <si>
    <t>SVODIC PREPETI FLP-12,5 V/4</t>
  </si>
  <si>
    <t>-485865740</t>
  </si>
  <si>
    <t>-1551420032</t>
  </si>
  <si>
    <t>-363055879</t>
  </si>
  <si>
    <t>1099531615</t>
  </si>
  <si>
    <t>742123001</t>
  </si>
  <si>
    <t>Montáž přepěťové ochrany pro slaboproudá zařízení</t>
  </si>
  <si>
    <t>-1056147650</t>
  </si>
  <si>
    <t>https://podminky.urs.cz/item/CS_URS_2025_01/742123001</t>
  </si>
  <si>
    <t>přepěťová ochrana Ethernet 10Gbit/s (Cat.6A)</t>
  </si>
  <si>
    <t>1456882489</t>
  </si>
  <si>
    <t>742124002</t>
  </si>
  <si>
    <t>Montáž kabelů datových FTP, UTP, STP pro vnitřní rozvody do trubky</t>
  </si>
  <si>
    <t>1849826491</t>
  </si>
  <si>
    <t>https://podminky.urs.cz/item/CS_URS_2025_01/742124002</t>
  </si>
  <si>
    <t>34121273</t>
  </si>
  <si>
    <t>kabel datový venkovní se stíněnými páry Al fólií jádro Cu plné (U/FTP) kategorie 6a</t>
  </si>
  <si>
    <t>152475661</t>
  </si>
  <si>
    <t>742124005</t>
  </si>
  <si>
    <t>Montáž kabelů datových FTP, UTP, STP ukončení kabelu konektorem</t>
  </si>
  <si>
    <t>-1460016688</t>
  </si>
  <si>
    <t>https://podminky.urs.cz/item/CS_URS_2025_01/742124005</t>
  </si>
  <si>
    <t>37459025</t>
  </si>
  <si>
    <t>konektor na drát/lanko s vložkou RJ45 FTP Cat6 stíněný</t>
  </si>
  <si>
    <t>-1037632426</t>
  </si>
  <si>
    <t>1931534764</t>
  </si>
  <si>
    <t>-1544981887</t>
  </si>
  <si>
    <t>-922268338</t>
  </si>
  <si>
    <t>-256095093</t>
  </si>
  <si>
    <t>460791115</t>
  </si>
  <si>
    <t>Montáž trubek ochranných plastových uložených volně do rýhy tuhých D přes 110 do 133 mm</t>
  </si>
  <si>
    <t>-1093957591</t>
  </si>
  <si>
    <t>Montáž trubek ochranných uložených volně do rýhy plastových tuhých, vnitřního průměru přes 110 do 133 mm</t>
  </si>
  <si>
    <t>https://podminky.urs.cz/item/CS_URS_2025_01/460791115</t>
  </si>
  <si>
    <t>34571367</t>
  </si>
  <si>
    <t>trubka elektroinstalační HDPE tuhá dvouplášťová korugovaná D 108/125mm</t>
  </si>
  <si>
    <t>-385795005</t>
  </si>
  <si>
    <t>10.152.102</t>
  </si>
  <si>
    <t>Zátka Ø125 uzavírací pro chráničky</t>
  </si>
  <si>
    <t>856115136</t>
  </si>
  <si>
    <t>10.037.348</t>
  </si>
  <si>
    <t>Spojka Ø125 pro chráničky násuvná černá</t>
  </si>
  <si>
    <t>-568574482</t>
  </si>
  <si>
    <t>741120001</t>
  </si>
  <si>
    <t>Montáž vodič Cu izolovaný plný a laněný žíla 0,35-6 mm2 pod omítku (např. CY)</t>
  </si>
  <si>
    <t>1870688643</t>
  </si>
  <si>
    <t>Montáž vodičů izolovaných měděných bez ukončení uložených pod omítku plných a laněných (např. CY), průřezu žíly 0,35 až 6 mm2</t>
  </si>
  <si>
    <t>https://podminky.urs.cz/item/CS_URS_2025_01/741120001</t>
  </si>
  <si>
    <t>34141024</t>
  </si>
  <si>
    <t>vodič propojovací flexibilní jádro Cu lanované izolace PVC 450/750V (H07V-K) 1x1,5mm2</t>
  </si>
  <si>
    <t>1344927243</t>
  </si>
  <si>
    <t>protoahovací drát</t>
  </si>
  <si>
    <t>-1179745020</t>
  </si>
  <si>
    <t>1234060485</t>
  </si>
  <si>
    <t>X484870231</t>
  </si>
  <si>
    <t xml:space="preserve">vložka těsnící dělená, pažnice/vývrt DN 150, 4x Ø125mm </t>
  </si>
  <si>
    <t>1421126963</t>
  </si>
  <si>
    <t>-817929643</t>
  </si>
  <si>
    <t>-691454355</t>
  </si>
  <si>
    <t>741-3</t>
  </si>
  <si>
    <t>Elektroinstalace - silnoproud brána</t>
  </si>
  <si>
    <t>138237811</t>
  </si>
  <si>
    <t>-1566062485</t>
  </si>
  <si>
    <t>741322001</t>
  </si>
  <si>
    <t>Montáž svodiče bleskových proudů nn typ 1 jednopólových impulzní proud do 35 kA se zapojením vodičů</t>
  </si>
  <si>
    <t>926849993</t>
  </si>
  <si>
    <t>Montáž přepěťových ochran nn se zapojením vodičů svodiče bleskových proudů - typ 1 jednopólových, pro impulsní proud do 35 kA</t>
  </si>
  <si>
    <t>https://podminky.urs.cz/item/CS_URS_2025_01/741322001</t>
  </si>
  <si>
    <t>SVODIC PREPETI 1+2 12,5 V/1</t>
  </si>
  <si>
    <t>565991264</t>
  </si>
  <si>
    <t>-1080132754</t>
  </si>
  <si>
    <t>34571548</t>
  </si>
  <si>
    <t>trubka elektroinstalační plastová tuhá středně odolná D 46,1/50mm</t>
  </si>
  <si>
    <t>1019882540</t>
  </si>
  <si>
    <t>-1287361881</t>
  </si>
  <si>
    <t>40+45+10</t>
  </si>
  <si>
    <t>907070772</t>
  </si>
  <si>
    <t>1969787195</t>
  </si>
  <si>
    <t>1595510148</t>
  </si>
  <si>
    <t>34126143</t>
  </si>
  <si>
    <t>kabel sdělovací podélně vodotěsný stíněný laminovanou Al folií jádro Cu plné izolace foam-skin PE plášť PE 150V (TCEPKPFLE) 5x4x0,6mm2</t>
  </si>
  <si>
    <t>1315544184</t>
  </si>
  <si>
    <t>2*70</t>
  </si>
  <si>
    <t>1206550979</t>
  </si>
  <si>
    <t>1198354141</t>
  </si>
  <si>
    <t>4+4</t>
  </si>
  <si>
    <t>-2145141367</t>
  </si>
  <si>
    <t>1756566627</t>
  </si>
  <si>
    <t>2066773211</t>
  </si>
  <si>
    <t>-1322500309</t>
  </si>
  <si>
    <t>742320051</t>
  </si>
  <si>
    <t>Montáž dveřního komunikačního tabla</t>
  </si>
  <si>
    <t>1504972193</t>
  </si>
  <si>
    <t>Montáž elektricky ovládaných zámků komunikačního tabla dveřního</t>
  </si>
  <si>
    <t>https://podminky.urs.cz/item/CS_URS_2025_01/742320051</t>
  </si>
  <si>
    <t>38226806</t>
  </si>
  <si>
    <t>IP TABLO s ovládáním elektrického zámku a video spojením HD kamera, provedení vandal, nerez</t>
  </si>
  <si>
    <t>1795954848</t>
  </si>
  <si>
    <t>-1969818553</t>
  </si>
  <si>
    <t>X742320032.3</t>
  </si>
  <si>
    <t>Montáž vjezdových sloupků</t>
  </si>
  <si>
    <t>1504318464</t>
  </si>
  <si>
    <t>Montáž elektricky ovládaných zámků ostatní prvky elektrického otvírače 12 V a stavitelnou střelkou</t>
  </si>
  <si>
    <t>X59231002</t>
  </si>
  <si>
    <t>Vjezdový sloupek zahnutý, včetně kotvící sady a příslušenství</t>
  </si>
  <si>
    <t>1863559092</t>
  </si>
  <si>
    <t>barvu sloupku RAL upřesní investor</t>
  </si>
  <si>
    <t>X018.3</t>
  </si>
  <si>
    <t>Základ pro vjezdový sloupek 400x400x800</t>
  </si>
  <si>
    <t>1234314361</t>
  </si>
  <si>
    <t>-1664461795</t>
  </si>
  <si>
    <t>460141112</t>
  </si>
  <si>
    <t>Hloubení nezapažených jam při elektromontážích strojně v hornině tř I skupiny 3</t>
  </si>
  <si>
    <t>902257065</t>
  </si>
  <si>
    <t>Hloubení jam strojně včetně urovnáním dna s přemístěním výkopku do vzdálenosti 3 m od okraje jámy nebo s naložením na dopravní prostředek v hornině třídy těžitelnosti I skupiny 3</t>
  </si>
  <si>
    <t>https://podminky.urs.cz/item/CS_URS_2025_01/460141112</t>
  </si>
  <si>
    <t>5*(0,6*0,6*0,8)</t>
  </si>
  <si>
    <t>2*(0,5*0,5*0,8)</t>
  </si>
  <si>
    <t>-1957709628</t>
  </si>
  <si>
    <t>VO</t>
  </si>
  <si>
    <t>15+10</t>
  </si>
  <si>
    <t>EV</t>
  </si>
  <si>
    <t>460171272</t>
  </si>
  <si>
    <t>Hloubení kabelových nezapažených rýh strojně š 50 cm hl 80 cm v hornině tř I skupiny 3</t>
  </si>
  <si>
    <t>-1750335051</t>
  </si>
  <si>
    <t>Hloubení kabelových rýh strojně včetně urovnání dna s přemístěním výkopku do vzdálenosti 3 m od okraje jámy nebo s naložením na dopravní prostředek šířky 50 cm hloubky 80 cm v hornině třídy těžitelnosti I skupiny 3</t>
  </si>
  <si>
    <t>https://podminky.urs.cz/item/CS_URS_2025_01/460171272</t>
  </si>
  <si>
    <t>VO+BRÁNA</t>
  </si>
  <si>
    <t>EV+VO+BRÁNA</t>
  </si>
  <si>
    <t>845421329</t>
  </si>
  <si>
    <t>EV+VO</t>
  </si>
  <si>
    <t>800008107</t>
  </si>
  <si>
    <t>-345062323</t>
  </si>
  <si>
    <t>9,94*7 'Přepočtené koeficientem množství</t>
  </si>
  <si>
    <t>750243012</t>
  </si>
  <si>
    <t>9,94*2,1 'Přepočtené koeficientem množství</t>
  </si>
  <si>
    <t>-68969372</t>
  </si>
  <si>
    <t>1,840</t>
  </si>
  <si>
    <t>0,2*0,35*50</t>
  </si>
  <si>
    <t>0,2*0,5*24</t>
  </si>
  <si>
    <t>0,2*0,5*22</t>
  </si>
  <si>
    <t>460411122</t>
  </si>
  <si>
    <t>Zásyp jam při elektromontážích strojně včetně zhutnění v hornině tř I skupiny 3</t>
  </si>
  <si>
    <t>-1126000166</t>
  </si>
  <si>
    <t>Zásyp jam strojně s uložením výkopku ve vrstvách a urovnáním povrchu s přemístění sypaniny ze vzdálenosti do 10 m se zhutněním z horniny třídy těžitelnosti I skupiny 3</t>
  </si>
  <si>
    <t>https://podminky.urs.cz/item/CS_URS_2025_01/460411122</t>
  </si>
  <si>
    <t>(0,6*0,6*0,8)*5</t>
  </si>
  <si>
    <t>BRÁNA</t>
  </si>
  <si>
    <t>0,5*0,5*0,8</t>
  </si>
  <si>
    <t>-1511987417</t>
  </si>
  <si>
    <t>460451262</t>
  </si>
  <si>
    <t>Zásyp kabelových rýh strojně se zhutněním š 50 cm hl 60 cm z horniny tř I skupiny 3</t>
  </si>
  <si>
    <t>272457043</t>
  </si>
  <si>
    <t>Zásyp kabelových rýh strojně s přemístěním sypaniny ze vzdálenosti do 10 m, s uložením výkopku ve vrstvách včetně zhutnění a urovnání povrchu šířky 50 cm hloubky 60 cm z horniny třídy těžitelnosti I skupiny 3</t>
  </si>
  <si>
    <t>https://podminky.urs.cz/item/CS_URS_2025_01/460451262</t>
  </si>
  <si>
    <t>-943808139</t>
  </si>
  <si>
    <t>-816178136</t>
  </si>
  <si>
    <t>(50+24+22)*2</t>
  </si>
  <si>
    <t>-734155025</t>
  </si>
  <si>
    <t>IO-03d - Úprava sítě veřejného osvětlení</t>
  </si>
  <si>
    <t>210100252</t>
  </si>
  <si>
    <t>Ukončení kabelů smršťovací koncovkou nebo páskou se zapojením bez letování žíly do 4x25 mm2</t>
  </si>
  <si>
    <t>-1092517333</t>
  </si>
  <si>
    <t>Ukončení kabelů smršťovací koncovkou nebo páskou se zapojením bez letování počtu a průřezu žil 4 x 25 mm2</t>
  </si>
  <si>
    <t>https://podminky.urs.cz/item/CS_URS_2025_01/210100252</t>
  </si>
  <si>
    <t>35436314</t>
  </si>
  <si>
    <t>hlava rozdělovací smršťovaná přímá do 1kV SKE 4f/1+2 kabel 12-32mm/průřez 1,5-35mm</t>
  </si>
  <si>
    <t>-1691585102</t>
  </si>
  <si>
    <t>210101234</t>
  </si>
  <si>
    <t>Propojení kabelů celoplastových spojkou do 1 kV venkovní smršťovací SVCZ 1 až 5 žíly do 4x25 až 35 mm2</t>
  </si>
  <si>
    <t>327148740</t>
  </si>
  <si>
    <t>Propojení kabelů nebo vodičů spojkou do 1 kV venkovní smršťovací [typ SVCZ 1 až 5] kabelů celoplastových, počtu a průřezu žil do 4 x 25 až 35 mm2</t>
  </si>
  <si>
    <t>https://podminky.urs.cz/item/CS_URS_2025_01/210101234</t>
  </si>
  <si>
    <t>10.050.015</t>
  </si>
  <si>
    <t>Spojka 4x25 mm2 kabelová</t>
  </si>
  <si>
    <t>-1957050755</t>
  </si>
  <si>
    <t>741123225</t>
  </si>
  <si>
    <t>Montáž kabel Al plný nebo laněný kulatý žíla 4x25 mm2 uložený volně (např. AYKY)</t>
  </si>
  <si>
    <t>1643422171</t>
  </si>
  <si>
    <t>Montáž kabelů hliníkových bez ukončení uložených volně plných nebo laněných kulatých (např. AYKY) počtu a průřezu žil 4x25 mm2</t>
  </si>
  <si>
    <t>https://podminky.urs.cz/item/CS_URS_2025_01/741123225</t>
  </si>
  <si>
    <t>34113120</t>
  </si>
  <si>
    <t>kabel silový jádro Al izolace PVC plášť PVC 0,6/1kV (1-AYKY) 4x25mm2</t>
  </si>
  <si>
    <t>1374910325</t>
  </si>
  <si>
    <t>741410022</t>
  </si>
  <si>
    <t>Montáž pásku uzemňovacího průřezu do 120 mm2 v průmyslové výstavbě v zemi</t>
  </si>
  <si>
    <t>-1162860050</t>
  </si>
  <si>
    <t>Montáž uzemňovacího vedení s upevněním, propojením a připojením pomocí svorek v zemi s izolací spojů pásku průřezu do 120 mm2 v průmyslové výstavbě</t>
  </si>
  <si>
    <t>https://podminky.urs.cz/item/CS_URS_2025_01/741410022</t>
  </si>
  <si>
    <t>1929486766</t>
  </si>
  <si>
    <t>20*0,95</t>
  </si>
  <si>
    <t>-908090444</t>
  </si>
  <si>
    <t>1101554124</t>
  </si>
  <si>
    <t>X74362930R2</t>
  </si>
  <si>
    <t>Ochranný nátěr spojů</t>
  </si>
  <si>
    <t>221821485</t>
  </si>
  <si>
    <t>741125831</t>
  </si>
  <si>
    <t>Demontáž vodič Al izolovaný plný a laněný žíla 16 až 35 mm2 uložený volně</t>
  </si>
  <si>
    <t>1794945694</t>
  </si>
  <si>
    <t>Demontáž vodičů izolovaných hliníkových uložených volně plných a laněných průřezu žíly 16 až 35 mm2</t>
  </si>
  <si>
    <t>https://podminky.urs.cz/item/CS_URS_2025_01/741125831</t>
  </si>
  <si>
    <t>460161272</t>
  </si>
  <si>
    <t>Hloubení kabelových rýh ručně š 50 cm hl 80 cm v hornině tř I skupiny 3</t>
  </si>
  <si>
    <t>1282896807</t>
  </si>
  <si>
    <t>Hloubení kabelových rýh ručně včetně urovnání dna s přemístěním výkopku do vzdálenosti 3 m od okraje jámy nebo s naložením na dopravní prostředek šířky 50 cm hloubky 80 cm v hornině třídy těžitelnosti I skupiny 3</t>
  </si>
  <si>
    <t>https://podminky.urs.cz/item/CS_URS_2025_01/460161272</t>
  </si>
  <si>
    <t>18*0,5</t>
  </si>
  <si>
    <t>-1737047677</t>
  </si>
  <si>
    <t>460171232</t>
  </si>
  <si>
    <t>Hloubení kabelových nezapažených rýh strojně š 50 cm hl 40 cm v hornině tř I skupiny 3</t>
  </si>
  <si>
    <t>1836864955</t>
  </si>
  <si>
    <t>Hloubení kabelových rýh strojně včetně urovnání dna s přemístěním výkopku do vzdálenosti 3 m od okraje jámy nebo s naložením na dopravní prostředek šířky 50 cm hloubky 40 cm v hornině třídy těžitelnosti I skupiny 3</t>
  </si>
  <si>
    <t>https://podminky.urs.cz/item/CS_URS_2025_01/460171232</t>
  </si>
  <si>
    <t>2019192573</t>
  </si>
  <si>
    <t>18*0,5*0,2</t>
  </si>
  <si>
    <t>1490304125</t>
  </si>
  <si>
    <t>1,8*2,1 'Přepočtené koeficientem množství</t>
  </si>
  <si>
    <t>1051379581</t>
  </si>
  <si>
    <t>1,8</t>
  </si>
  <si>
    <t>1,8*7 'Přepočtené koeficientem množství</t>
  </si>
  <si>
    <t>-904498212</t>
  </si>
  <si>
    <t>-2050996643</t>
  </si>
  <si>
    <t>-1493218359</t>
  </si>
  <si>
    <t>18*2</t>
  </si>
  <si>
    <t>-1141837275</t>
  </si>
  <si>
    <t>-1942292961</t>
  </si>
  <si>
    <t>34571351</t>
  </si>
  <si>
    <t>trubka elektroinstalační ohebná dvouplášťová korugovaná HDPE (chránička) D 40/50mm</t>
  </si>
  <si>
    <t>930188543</t>
  </si>
  <si>
    <t>10.074.781</t>
  </si>
  <si>
    <t>Spojka Ø 50 pro chráničky násuvná černá</t>
  </si>
  <si>
    <t>-2109953328</t>
  </si>
  <si>
    <t>-1755558108</t>
  </si>
  <si>
    <t>-674298284</t>
  </si>
  <si>
    <t>2070871530</t>
  </si>
  <si>
    <t>14*2</t>
  </si>
  <si>
    <t>455406221</t>
  </si>
  <si>
    <t>IO-18 - Prodloužení SEK</t>
  </si>
  <si>
    <t>IO 18 - Prodloužení SEK</t>
  </si>
  <si>
    <t xml:space="preserve">Jedná se o inženýrský objekt, který řeší prodloužení stávající SEK. Tento inženýrský objekt je převzat ze souběžně připravované projektové dokumentace "Výstavba PS Velké Meziříčí", který řeší výstavbu nové základny HZS na pozemcích sousedících s námi dotčenými pozemky. Objekt ZZS uvažuje s využitím prodloužené sítě SEK pro vlastní napojení. Vzhledem k tomu, že výstavba areálu HZS je plánována na pozdější termíny než výstavba výjezdového stanoviště ZZS, bude nutné prodloužení SEK provést již v rámci výstavby výjezdového stanoviště ZZS. Prodloužení SEK bylo navrženo i povoleno v rámci projektu "Výstavba PS Velké Meziříčí" včetně vyřešení smlouvy o smlouvě budoucí na zřízení věcného břemene. Vlastní návrh prodloužení SEK včetně těchto dokumentů je součástí objektu IO-18 a v tomto provedení bude zrealizován Krajem Vysočina již v rámci této projektové dokumentace. </t>
  </si>
  <si>
    <t>181411121</t>
  </si>
  <si>
    <t>Založení lučního trávníku výsevem pl do 1000 m2 v rovině a ve svahu do 1:5</t>
  </si>
  <si>
    <t>Založení trávníku na půdě předem připravené plochy do 1000 m2 výsevem včetně utažení lučního v rovině nebo na svahu do 1:5</t>
  </si>
  <si>
    <t>https://podminky.urs.cz/item/CS_URS_2025_01/181411121</t>
  </si>
  <si>
    <t>00572470</t>
  </si>
  <si>
    <t>osivo směs travní univerzál</t>
  </si>
  <si>
    <t>65*0,02 "Přepočtené koeficientem množství</t>
  </si>
  <si>
    <t>460010025</t>
  </si>
  <si>
    <t>Vytyčení trasy inženýrských sítí v zastavěném prostoru</t>
  </si>
  <si>
    <t>km</t>
  </si>
  <si>
    <t>Vytyčení trasy inženýrských sítí v zastavěném prostoru</t>
  </si>
  <si>
    <t>https://podminky.urs.cz/item/CS_URS_2025_01/460010025</t>
  </si>
  <si>
    <t>460171292</t>
  </si>
  <si>
    <t>Hloubení kabelových nezapažených rýh strojně š 50 cm hl 100 cm v hornině tř I skupiny 3</t>
  </si>
  <si>
    <t>Hloubení nezapažených kabelových rýh strojně včetně urovnání dna s přemístěním výkopku do vzdálenosti 3 m od okraje jámy nebo s naložením na dopravní prostředek šířky 50 cm hloubky 100 cm v hornině třídy těžitelnosti I skupiny 3</t>
  </si>
  <si>
    <t>https://podminky.urs.cz/item/CS_URS_2025_01/460171292</t>
  </si>
  <si>
    <t>Hloubení nezapažených kabelových rýh strojně včetně urovnání dna s přemístěním výkopku do vzdálenosti 3 m od okraje jámy nebo s naložením na dopravní prostředek šířky 50 cm hloubky 120 cm v hornině třídy těžitelnosti I skupiny 3</t>
  </si>
  <si>
    <t>255,0*0,3*0,5</t>
  </si>
  <si>
    <t>"kamenivo" 18,125/1,8</t>
  </si>
  <si>
    <t>"asfalt" 7,5/1,1</t>
  </si>
  <si>
    <t>Vodorovné přemístění (odvoz) horniny dopravními prostředky včetně složení, bez naložení a rozprostření jakékoliv třídy, na vzdálenost Příplatek k ceně -1113 za každých dalších i započatých 1000 m</t>
  </si>
  <si>
    <t>"kamenivo" 18,125</t>
  </si>
  <si>
    <t>56,375*2 "Přepočtené koeficientem množství</t>
  </si>
  <si>
    <t>997221875</t>
  </si>
  <si>
    <t>Poplatek za uložení na recyklační skládce (skládkovné) stavebního odpadu asfaltového bez obsahu dehtu zatříděného do Katalogu odpadů pod kódem 17 03 02</t>
  </si>
  <si>
    <t>Poplatek za uložení stavebního odpadu na recyklační skládce (skládkovné) asfaltového bez obsahu dehtu zatříděného do Katalogu odpadů pod kódem 17 03 02</t>
  </si>
  <si>
    <t>https://podminky.urs.cz/item/CS_URS_2025_01/997221875</t>
  </si>
  <si>
    <t>"asfalt" 7,5</t>
  </si>
  <si>
    <t>Naložení výkopku strojně z hornin třídy těžitelnosti I skupiny 1 až 3</t>
  </si>
  <si>
    <t>460451272</t>
  </si>
  <si>
    <t>Zásyp kabelových rýh strojně se zhutněním š 50 cm hl 70 cm z horniny tř I skupiny 3</t>
  </si>
  <si>
    <t>Zásyp kabelových rýh strojně s přemístěním sypaniny ze vzdálenosti do 10 m, s uložením výkopku ve vrstvách včetně zhutnění a urovnání povrchu šířky 50 cm hloubky 70 cm z horniny třídy těžitelnosti I skupiny 3</t>
  </si>
  <si>
    <t>https://podminky.urs.cz/item/CS_URS_2025_01/460451272</t>
  </si>
  <si>
    <t>460451292</t>
  </si>
  <si>
    <t>Zásyp kabelových rýh strojně se zhutněním š 50 cm hl 90 cm z horniny tř I skupiny 3</t>
  </si>
  <si>
    <t>Zásyp kabelových rýh strojně s přemístěním sypaniny ze vzdálenosti do 10 m, s uložením výkopku ve vrstvách včetně zhutnění a urovnání povrchu šířky 50 cm hloubky 90 cm z horniny třídy těžitelnosti I skupiny 3</t>
  </si>
  <si>
    <t>https://podminky.urs.cz/item/CS_URS_2025_01/460451292</t>
  </si>
  <si>
    <t>Kabelové lože z písku včetně podsypu, zhutnění a urovnání povrchu pro kabely nn bez zakrytí, šířky přes 35 do 50 cm</t>
  </si>
  <si>
    <t>Výstražná fólie pro krytí kabelů šířky 25 cm</t>
  </si>
  <si>
    <t>Výstražná fólie z PVC pro krytí kabelů včetně vyrovnání povrchu rýhy, rozvinutí a uložení fólie šířky do 25 cm</t>
  </si>
  <si>
    <t>460791212</t>
  </si>
  <si>
    <t>Montáž trubek ochranných plastových uložených volně do rýhy ohebných přes 32 do 50 mm</t>
  </si>
  <si>
    <t>Montáž trubek ochranných uložených volně do rýhy plastových ohebných, vnitřního průměru přes 32 do 50 mm</t>
  </si>
  <si>
    <t>https://podminky.urs.cz/item/CS_URS_2025_01/460791212</t>
  </si>
  <si>
    <t>34571350</t>
  </si>
  <si>
    <t>trubka elektroinstalační ohebná dvouplášťová korugovaná (chránička) D 32/40mm, HDPE+LDPE</t>
  </si>
  <si>
    <t>255*1,05 "Přepočtené koeficientem množství</t>
  </si>
  <si>
    <t>460841113</t>
  </si>
  <si>
    <t>Osazení kabelové komory z dílu HDPE plochy do 1 m2 hl přes 0,7 do 1,0 m pro běžné zatížení</t>
  </si>
  <si>
    <t>Osazení kabelové komory z plastů pro běžné zatížení komorového dílu z polyetylénu HDPE půdorysné plochy do 1,0 m2, světlé hloubky přes 0,7 do 1,0 m</t>
  </si>
  <si>
    <t>https://podminky.urs.cz/item/CS_URS_2025_01/460841113</t>
  </si>
  <si>
    <t>komora kabelová plastová</t>
  </si>
  <si>
    <t>460841141</t>
  </si>
  <si>
    <t>Osazení víka z HDPE plochy do 1,0 m2 pro kabelové komory z plastů pro běžné zatížení</t>
  </si>
  <si>
    <t>Osazení kabelové komory z plastů pro běžné zatížení víka z polyetylénu HDPE půdorysné plochy do 1,0 m2</t>
  </si>
  <si>
    <t>https://podminky.urs.cz/item/CS_URS_2025_01/460841141</t>
  </si>
  <si>
    <t>víko kabelové komory plastové</t>
  </si>
  <si>
    <t>460871152</t>
  </si>
  <si>
    <t>Podklad vozovky a chodníku z kameniva drceného se zhutněním při elektromontážích tl přes 10 do 15 cm</t>
  </si>
  <si>
    <t>Podklad vozovek a chodníků včetně rozprostření a úpravy z kameniva drceného, včetně zhutnění, tloušťky přes 10 do 15 cm</t>
  </si>
  <si>
    <t>https://podminky.urs.cz/item/CS_URS_2025_01/460871152</t>
  </si>
  <si>
    <t>125,0*0,5</t>
  </si>
  <si>
    <t>460871162</t>
  </si>
  <si>
    <t>Podklad vozovky a chodníku z asfaltového betonu se zhutněním při elektromontážích tl přes 5 do 10 cm</t>
  </si>
  <si>
    <t>Podklad vozovek a chodníků včetně rozprostření a úpravy z asfaltového betonu včetně zhutnění, tloušťky přes 5 do 10 cm</t>
  </si>
  <si>
    <t>https://podminky.urs.cz/item/CS_URS_2025_01/460871162</t>
  </si>
  <si>
    <t>468011122</t>
  </si>
  <si>
    <t>Odstranění podkladu nebo krytu komunikace při elektromontážích z kameniva drceného tl přes 10 do 20 cm</t>
  </si>
  <si>
    <t>Odstranění podkladů nebo krytů komunikací včetně rozpojení na kusy a zarovnání styčné spáry z kameniva drceného, tloušťky přes 10 do 20 cm</t>
  </si>
  <si>
    <t>https://podminky.urs.cz/item/CS_URS_2025_01/468011122</t>
  </si>
  <si>
    <t>468011142</t>
  </si>
  <si>
    <t>Odstranění podkladu nebo krytu komunikace při elektromontážích ze živice tl přes 5 do 10 cm</t>
  </si>
  <si>
    <t>Odstranění podkladů nebo krytů komunikací včetně rozpojení na kusy a zarovnání styčné spáry ze živice, tloušťky přes 5 do 10 cm</t>
  </si>
  <si>
    <t>https://podminky.urs.cz/item/CS_URS_2025_01/468011142</t>
  </si>
  <si>
    <t>468041122</t>
  </si>
  <si>
    <t>Řezání živičného podkladu nebo krytu při elektromontážích hl přes 5 do 10 cm</t>
  </si>
  <si>
    <t>Řezání spár v podkladu nebo krytu živičném, tloušťky přes 5 do 10 cm</t>
  </si>
  <si>
    <t>https://podminky.urs.cz/item/CS_URS_2025_01/468041122</t>
  </si>
  <si>
    <t>469981111</t>
  </si>
  <si>
    <t>Přesun hmot pro pomocné stavební práce při elektromotážích</t>
  </si>
  <si>
    <t>Přesun hmot pro pomocné stavební práce při elektromontážích dopravní vzdálenost do 1 000 m</t>
  </si>
  <si>
    <t>https://podminky.urs.cz/item/CS_URS_2025_01/469981111</t>
  </si>
  <si>
    <t>469981211</t>
  </si>
  <si>
    <t>Příplatek k přesunu hmot pro pomocné stavební práce při elektromotážích ZKD 1000 m</t>
  </si>
  <si>
    <t>Přesun hmot pro pomocné stavební práce při elektromontážích Příplatek k ceně za zvětšený přesun přes vymezenou největší dopravní vzdálenost za každých dalších i započatých 1000 m</t>
  </si>
  <si>
    <t>https://podminky.urs.cz/item/CS_URS_2025_01/469981211</t>
  </si>
  <si>
    <t>85,496*19 "Přepočtené koeficientem množství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</si>
</sst>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
    <numFmt numFmtId="165" formatCode="dd\.mm\.yyyy"/>
    <numFmt numFmtId="166" formatCode="#,##0.00000"/>
    <numFmt numFmtId="167" formatCode="#,##0.000"/>
  </numFmts>
  <fonts count="43">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8"/>
      <color rgb="FF003366"/>
      <name val="Arial CE"/>
    </font>
    <font>
      <sz val="10"/>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2" fillId="0" borderId="0" applyNumberFormat="0" applyFill="0" applyBorder="0" applyAlignment="0" applyProtection="0"/>
  </cellStyleXfs>
  <cellXfs count="334">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0" fillId="0" borderId="0" xfId="0" applyAlignment="1">
      <alignment horizontal="center" vertical="center" wrapText="1"/>
    </xf>
    <xf numFmtId="0" fontId="7" fillId="0" borderId="0" xfId="0" applyFont="1" applyAlignment="1"/>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3" fillId="0" borderId="0" xfId="0" applyFont="1" applyAlignment="1" applyProtection="1">
      <alignment horizontal="left" vertical="top"/>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0" fontId="0" fillId="0" borderId="3" xfId="0" applyFont="1" applyBorder="1" applyAlignment="1">
      <alignment vertical="center"/>
    </xf>
    <xf numFmtId="0" fontId="1" fillId="0" borderId="3" xfId="0" applyFont="1" applyBorder="1" applyAlignment="1" applyProtection="1">
      <alignment vertical="center"/>
    </xf>
    <xf numFmtId="0" fontId="1" fillId="0" borderId="0" xfId="0" applyFont="1" applyAlignment="1" applyProtection="1">
      <alignment vertical="center"/>
    </xf>
    <xf numFmtId="0" fontId="1" fillId="0" borderId="3" xfId="0" applyFont="1" applyBorder="1" applyAlignment="1">
      <alignmen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2" xfId="0" applyBorder="1" applyAlignment="1">
      <alignment vertical="center"/>
    </xf>
    <xf numFmtId="0" fontId="0" fillId="0" borderId="13" xfId="0" applyBorder="1" applyAlignment="1">
      <alignment vertical="center"/>
    </xf>
    <xf numFmtId="0" fontId="0" fillId="0" borderId="0" xfId="0" applyFont="1" applyBorder="1" applyAlignment="1">
      <alignment vertical="center"/>
    </xf>
    <xf numFmtId="0" fontId="0" fillId="0" borderId="15" xfId="0" applyFont="1" applyBorder="1" applyAlignment="1">
      <alignmen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0" fillId="4" borderId="7" xfId="0" applyFont="1" applyFill="1" applyBorder="1" applyAlignment="1" applyProtection="1">
      <alignmen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8" fillId="0" borderId="0" xfId="0"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7" fillId="0" borderId="3" xfId="0" applyFont="1" applyBorder="1" applyAlignment="1" applyProtection="1"/>
    <xf numFmtId="0" fontId="7" fillId="0" borderId="0" xfId="0" applyFont="1" applyAlignment="1" applyProtection="1"/>
    <xf numFmtId="0" fontId="7" fillId="0" borderId="0" xfId="0" applyFont="1" applyAlignment="1" applyProtection="1">
      <alignment horizontal="left"/>
    </xf>
    <xf numFmtId="0" fontId="6" fillId="0" borderId="0" xfId="0" applyFont="1" applyAlignment="1" applyProtection="1">
      <alignment horizontal="left"/>
    </xf>
    <xf numFmtId="0" fontId="7" fillId="0" borderId="0" xfId="0" applyFont="1" applyAlignment="1" applyProtection="1">
      <protection locked="0"/>
    </xf>
    <xf numFmtId="4" fontId="6" fillId="0" borderId="0" xfId="0" applyNumberFormat="1" applyFont="1" applyAlignment="1" applyProtection="1"/>
    <xf numFmtId="0" fontId="7" fillId="0" borderId="3" xfId="0" applyFont="1" applyBorder="1" applyAlignment="1"/>
    <xf numFmtId="0" fontId="7" fillId="0" borderId="14" xfId="0" applyFont="1" applyBorder="1" applyAlignment="1" applyProtection="1"/>
    <xf numFmtId="0" fontId="7" fillId="0" borderId="0" xfId="0" applyFont="1" applyBorder="1" applyAlignment="1" applyProtection="1"/>
    <xf numFmtId="166" fontId="7" fillId="0" borderId="0" xfId="0" applyNumberFormat="1" applyFont="1" applyBorder="1" applyAlignment="1" applyProtection="1"/>
    <xf numFmtId="166" fontId="7" fillId="0" borderId="15" xfId="0" applyNumberFormat="1" applyFont="1" applyBorder="1" applyAlignment="1" applyProtection="1"/>
    <xf numFmtId="0" fontId="7" fillId="0" borderId="0" xfId="0" applyFont="1" applyAlignment="1">
      <alignment horizontal="left"/>
    </xf>
    <xf numFmtId="0" fontId="7" fillId="0" borderId="0" xfId="0" applyFont="1" applyAlignment="1">
      <alignment horizontal="center"/>
    </xf>
    <xf numFmtId="4" fontId="7" fillId="0" borderId="0" xfId="0" applyNumberFormat="1" applyFont="1" applyAlignment="1">
      <alignment vertical="center"/>
    </xf>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8" fillId="0" borderId="3" xfId="0" applyFont="1" applyBorder="1" applyAlignment="1" applyProtection="1">
      <alignment vertical="center"/>
    </xf>
    <xf numFmtId="0" fontId="8" fillId="0" borderId="20" xfId="0" applyFont="1" applyBorder="1" applyAlignment="1" applyProtection="1">
      <alignment horizontal="left" vertical="center"/>
    </xf>
    <xf numFmtId="0" fontId="8" fillId="0" borderId="20" xfId="0" applyFont="1" applyBorder="1" applyAlignment="1" applyProtection="1">
      <alignment vertical="center"/>
    </xf>
    <xf numFmtId="4" fontId="8" fillId="0" borderId="20" xfId="0" applyNumberFormat="1" applyFont="1" applyBorder="1" applyAlignment="1" applyProtection="1">
      <alignment vertical="center"/>
    </xf>
    <xf numFmtId="0" fontId="8" fillId="0" borderId="3" xfId="0" applyFont="1" applyBorder="1" applyAlignment="1">
      <alignment vertical="center"/>
    </xf>
    <xf numFmtId="0" fontId="8" fillId="0" borderId="0" xfId="0" applyFont="1" applyAlignment="1" applyProtection="1">
      <alignment horizontal="left"/>
    </xf>
    <xf numFmtId="4" fontId="8" fillId="0" borderId="0" xfId="0" applyNumberFormat="1" applyFont="1" applyAlignment="1" applyProtection="1"/>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40" fillId="0" borderId="22" xfId="0" applyFont="1" applyBorder="1" applyAlignment="1" applyProtection="1">
      <alignment horizontal="center" vertical="center"/>
    </xf>
    <xf numFmtId="49" fontId="40" fillId="0" borderId="22" xfId="0" applyNumberFormat="1" applyFont="1" applyBorder="1" applyAlignment="1" applyProtection="1">
      <alignment horizontal="left" vertical="center" wrapText="1"/>
    </xf>
    <xf numFmtId="0" fontId="40" fillId="0" borderId="22" xfId="0" applyFont="1" applyBorder="1" applyAlignment="1" applyProtection="1">
      <alignment horizontal="left" vertical="center" wrapText="1"/>
    </xf>
    <xf numFmtId="0" fontId="40" fillId="0" borderId="22" xfId="0" applyFont="1" applyBorder="1" applyAlignment="1" applyProtection="1">
      <alignment horizontal="center" vertical="center" wrapText="1"/>
    </xf>
    <xf numFmtId="167" fontId="40" fillId="0" borderId="22" xfId="0" applyNumberFormat="1" applyFont="1" applyBorder="1" applyAlignment="1" applyProtection="1">
      <alignment vertical="center"/>
    </xf>
    <xf numFmtId="4" fontId="40" fillId="2" borderId="22" xfId="0" applyNumberFormat="1" applyFont="1" applyFill="1" applyBorder="1" applyAlignment="1" applyProtection="1">
      <alignment vertical="center"/>
      <protection locked="0"/>
    </xf>
    <xf numFmtId="4" fontId="40" fillId="0" borderId="22" xfId="0" applyNumberFormat="1" applyFont="1" applyBorder="1" applyAlignment="1" applyProtection="1">
      <alignment vertical="center"/>
    </xf>
    <xf numFmtId="0" fontId="41" fillId="0" borderId="3" xfId="0" applyFont="1" applyBorder="1" applyAlignment="1">
      <alignment vertical="center"/>
    </xf>
    <xf numFmtId="0" fontId="40" fillId="2" borderId="14"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31" fillId="0" borderId="0" xfId="0" applyFont="1" applyAlignment="1" applyProtection="1">
      <alignment horizontal="left" vertical="center" wrapText="1"/>
    </xf>
    <xf numFmtId="0" fontId="27" fillId="0" borderId="0" xfId="0" applyFont="1" applyAlignment="1" applyProtection="1">
      <alignment horizontal="left" vertical="center" wrapText="1"/>
    </xf>
    <xf numFmtId="4" fontId="8" fillId="0" borderId="0" xfId="0" applyNumberFormat="1" applyFont="1" applyAlignment="1" applyProtection="1">
      <alignment vertical="center"/>
    </xf>
    <xf numFmtId="0" fontId="8" fillId="0" borderId="0" xfId="0" applyFont="1" applyAlignment="1" applyProtection="1">
      <alignment vertical="center"/>
    </xf>
    <xf numFmtId="4" fontId="28" fillId="0" borderId="0" xfId="0" applyNumberFormat="1" applyFont="1" applyAlignment="1" applyProtection="1">
      <alignment vertical="center"/>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23" fillId="4" borderId="6" xfId="0" applyFont="1" applyFill="1" applyBorder="1" applyAlignment="1" applyProtection="1">
      <alignment horizontal="center"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pplyProtection="1">
      <alignment horizontal="left" vertical="center"/>
    </xf>
    <xf numFmtId="0" fontId="0" fillId="0" borderId="0" xfId="0" applyProtection="1"/>
    <xf numFmtId="0" fontId="3" fillId="0" borderId="0" xfId="0" applyFont="1" applyAlignment="1" applyProtection="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4" fontId="18" fillId="0" borderId="5" xfId="0" applyNumberFormat="1" applyFont="1" applyBorder="1" applyAlignment="1" applyProtection="1">
      <alignment vertical="center"/>
    </xf>
    <xf numFmtId="0" fontId="0" fillId="0" borderId="5" xfId="0" applyFont="1" applyBorder="1" applyAlignment="1" applyProtection="1">
      <alignment vertical="center"/>
    </xf>
    <xf numFmtId="0" fontId="1" fillId="0" borderId="0" xfId="0" applyFont="1" applyAlignment="1" applyProtection="1">
      <alignment horizontal="right" vertical="center"/>
    </xf>
    <xf numFmtId="4" fontId="19" fillId="0" borderId="0" xfId="0" applyNumberFormat="1" applyFont="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4" fillId="3" borderId="7" xfId="0" applyNumberFormat="1" applyFont="1" applyFill="1" applyBorder="1" applyAlignment="1" applyProtection="1">
      <alignment vertical="center"/>
    </xf>
    <xf numFmtId="0" fontId="0" fillId="3" borderId="7" xfId="0" applyFont="1" applyFill="1" applyBorder="1" applyAlignment="1" applyProtection="1">
      <alignment vertical="center"/>
    </xf>
    <xf numFmtId="0" fontId="0" fillId="3" borderId="8" xfId="0" applyFont="1" applyFill="1" applyBorder="1" applyAlignment="1" applyProtection="1">
      <alignment vertical="center"/>
    </xf>
    <xf numFmtId="0" fontId="4" fillId="3" borderId="7" xfId="0" applyFont="1" applyFill="1" applyBorder="1" applyAlignment="1" applyProtection="1">
      <alignment horizontal="left" vertical="center"/>
    </xf>
    <xf numFmtId="0" fontId="0" fillId="0" borderId="0" xfId="0"/>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Font="1" applyAlignment="1">
      <alignment vertical="center"/>
    </xf>
    <xf numFmtId="0" fontId="3" fillId="0" borderId="0" xfId="0" applyFont="1" applyAlignment="1">
      <alignment horizontal="left" vertical="center" wrapText="1"/>
    </xf>
    <xf numFmtId="0" fontId="2" fillId="2" borderId="0" xfId="0" applyFont="1" applyFill="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left" vertical="center" wrapText="1"/>
    </xf>
    <xf numFmtId="0" fontId="1" fillId="0" borderId="0" xfId="0" applyFont="1" applyAlignment="1" applyProtection="1">
      <alignment horizontal="left" vertical="center" wrapText="1"/>
    </xf>
    <xf numFmtId="0" fontId="1" fillId="0" borderId="0" xfId="0" applyFont="1" applyAlignment="1" applyProtection="1">
      <alignment horizontal="left" vertical="center"/>
    </xf>
    <xf numFmtId="0" fontId="0" fillId="0" borderId="0" xfId="0" applyFont="1" applyAlignment="1" applyProtection="1">
      <alignment vertical="center"/>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hyperlink" Target="https://podminky.urs.cz/item/CS_URS_2025_01/181151311" TargetMode="External"/><Relationship Id="rId13" Type="http://schemas.openxmlformats.org/officeDocument/2006/relationships/hyperlink" Target="https://podminky.urs.cz/item/CS_URS_2025_01/183403161" TargetMode="External"/><Relationship Id="rId18" Type="http://schemas.openxmlformats.org/officeDocument/2006/relationships/hyperlink" Target="https://podminky.urs.cz/item/CS_URS_2025_01/167151111" TargetMode="External"/><Relationship Id="rId3" Type="http://schemas.openxmlformats.org/officeDocument/2006/relationships/hyperlink" Target="https://podminky.urs.cz/item/CS_URS_2025_01/181114711" TargetMode="External"/><Relationship Id="rId21" Type="http://schemas.openxmlformats.org/officeDocument/2006/relationships/hyperlink" Target="https://podminky.urs.cz/item/CS_URS_2025_01/998231311" TargetMode="External"/><Relationship Id="rId7" Type="http://schemas.openxmlformats.org/officeDocument/2006/relationships/hyperlink" Target="https://podminky.urs.cz/item/CS_URS_2025_01/162351103" TargetMode="External"/><Relationship Id="rId12" Type="http://schemas.openxmlformats.org/officeDocument/2006/relationships/hyperlink" Target="https://podminky.urs.cz/item/CS_URS_2025_01/183403153" TargetMode="External"/><Relationship Id="rId17" Type="http://schemas.openxmlformats.org/officeDocument/2006/relationships/hyperlink" Target="https://podminky.urs.cz/item/CS_URS_2025_01/184851111" TargetMode="External"/><Relationship Id="rId2" Type="http://schemas.openxmlformats.org/officeDocument/2006/relationships/hyperlink" Target="https://podminky.urs.cz/item/CS_URS_2025_01/171251201" TargetMode="External"/><Relationship Id="rId16" Type="http://schemas.openxmlformats.org/officeDocument/2006/relationships/hyperlink" Target="https://podminky.urs.cz/item/CS_URS_2025_01/181451131" TargetMode="External"/><Relationship Id="rId20" Type="http://schemas.openxmlformats.org/officeDocument/2006/relationships/hyperlink" Target="https://podminky.urs.cz/item/CS_URS_2025_01/171151111" TargetMode="External"/><Relationship Id="rId1" Type="http://schemas.openxmlformats.org/officeDocument/2006/relationships/hyperlink" Target="https://podminky.urs.cz/item/CS_URS_2025_01/121151123" TargetMode="External"/><Relationship Id="rId6" Type="http://schemas.openxmlformats.org/officeDocument/2006/relationships/hyperlink" Target="https://podminky.urs.cz/item/CS_URS_2025_01/167151111" TargetMode="External"/><Relationship Id="rId11" Type="http://schemas.openxmlformats.org/officeDocument/2006/relationships/hyperlink" Target="https://podminky.urs.cz/item/CS_URS_2025_01/183403113" TargetMode="External"/><Relationship Id="rId5" Type="http://schemas.openxmlformats.org/officeDocument/2006/relationships/hyperlink" Target="https://podminky.urs.cz/item/CS_URS_2025_01/171201231" TargetMode="External"/><Relationship Id="rId15" Type="http://schemas.openxmlformats.org/officeDocument/2006/relationships/hyperlink" Target="https://podminky.urs.cz/item/CS_URS_2025_01/185804312" TargetMode="External"/><Relationship Id="rId10" Type="http://schemas.openxmlformats.org/officeDocument/2006/relationships/hyperlink" Target="https://podminky.urs.cz/item/CS_URS_2025_01/182303111" TargetMode="External"/><Relationship Id="rId19" Type="http://schemas.openxmlformats.org/officeDocument/2006/relationships/hyperlink" Target="https://podminky.urs.cz/item/CS_URS_2025_01/162551108" TargetMode="External"/><Relationship Id="rId4" Type="http://schemas.openxmlformats.org/officeDocument/2006/relationships/hyperlink" Target="https://podminky.urs.cz/item/CS_URS_2025_01/162751135" TargetMode="External"/><Relationship Id="rId9" Type="http://schemas.openxmlformats.org/officeDocument/2006/relationships/hyperlink" Target="https://podminky.urs.cz/item/CS_URS_2025_01/181351113" TargetMode="External"/><Relationship Id="rId14" Type="http://schemas.openxmlformats.org/officeDocument/2006/relationships/hyperlink" Target="https://podminky.urs.cz/item/CS_URS_2025_01/183404111" TargetMode="External"/><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https://podminky.urs.cz/item/CS_URS_2025_01/184102114" TargetMode="External"/><Relationship Id="rId13" Type="http://schemas.openxmlformats.org/officeDocument/2006/relationships/hyperlink" Target="https://podminky.urs.cz/item/CS_URS_2025_01/184852322" TargetMode="External"/><Relationship Id="rId18" Type="http://schemas.openxmlformats.org/officeDocument/2006/relationships/hyperlink" Target="https://podminky.urs.cz/item/CS_URS_2025_01/211971110" TargetMode="External"/><Relationship Id="rId3" Type="http://schemas.openxmlformats.org/officeDocument/2006/relationships/hyperlink" Target="https://podminky.urs.cz/item/CS_URS_2025_01/167151101" TargetMode="External"/><Relationship Id="rId7" Type="http://schemas.openxmlformats.org/officeDocument/2006/relationships/hyperlink" Target="https://podminky.urs.cz/item/CS_URS_2025_01/183101321" TargetMode="External"/><Relationship Id="rId12" Type="http://schemas.openxmlformats.org/officeDocument/2006/relationships/hyperlink" Target="https://podminky.urs.cz/item/CS_URS_2025_01/184814221" TargetMode="External"/><Relationship Id="rId17" Type="http://schemas.openxmlformats.org/officeDocument/2006/relationships/hyperlink" Target="https://podminky.urs.cz/item/CS_URS_2025_01/211531111" TargetMode="External"/><Relationship Id="rId2" Type="http://schemas.openxmlformats.org/officeDocument/2006/relationships/hyperlink" Target="https://podminky.urs.cz/item/CS_URS_2025_01/132351101" TargetMode="External"/><Relationship Id="rId16" Type="http://schemas.openxmlformats.org/officeDocument/2006/relationships/hyperlink" Target="https://podminky.urs.cz/item/CS_URS_2025_01/185851121" TargetMode="External"/><Relationship Id="rId20" Type="http://schemas.openxmlformats.org/officeDocument/2006/relationships/drawing" Target="../drawings/drawing12.xml"/><Relationship Id="rId1" Type="http://schemas.openxmlformats.org/officeDocument/2006/relationships/hyperlink" Target="https://podminky.urs.cz/item/CS_URS_2025_01/119005153" TargetMode="External"/><Relationship Id="rId6" Type="http://schemas.openxmlformats.org/officeDocument/2006/relationships/hyperlink" Target="https://podminky.urs.cz/item/CS_URS_2025_01/174151101" TargetMode="External"/><Relationship Id="rId11" Type="http://schemas.openxmlformats.org/officeDocument/2006/relationships/hyperlink" Target="https://podminky.urs.cz/item/CS_URS_2025_01/184801121" TargetMode="External"/><Relationship Id="rId5" Type="http://schemas.openxmlformats.org/officeDocument/2006/relationships/hyperlink" Target="https://podminky.urs.cz/item/CS_URS_2025_01/171201231" TargetMode="External"/><Relationship Id="rId15" Type="http://schemas.openxmlformats.org/officeDocument/2006/relationships/hyperlink" Target="https://podminky.urs.cz/item/CS_URS_2025_01/184911421" TargetMode="External"/><Relationship Id="rId10" Type="http://schemas.openxmlformats.org/officeDocument/2006/relationships/hyperlink" Target="https://podminky.urs.cz/item/CS_URS_2025_01/184501121" TargetMode="External"/><Relationship Id="rId19" Type="http://schemas.openxmlformats.org/officeDocument/2006/relationships/hyperlink" Target="https://podminky.urs.cz/item/CS_URS_2025_01/998231311" TargetMode="External"/><Relationship Id="rId4" Type="http://schemas.openxmlformats.org/officeDocument/2006/relationships/hyperlink" Target="https://podminky.urs.cz/item/CS_URS_2025_01/162751115" TargetMode="External"/><Relationship Id="rId9" Type="http://schemas.openxmlformats.org/officeDocument/2006/relationships/hyperlink" Target="https://podminky.urs.cz/item/CS_URS_2025_01/184215132" TargetMode="External"/><Relationship Id="rId14" Type="http://schemas.openxmlformats.org/officeDocument/2006/relationships/hyperlink" Target="https://podminky.urs.cz/item/CS_URS_2025_01/184911332"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podminky.urs.cz/item/CS_URS_2025_01/183411222" TargetMode="External"/><Relationship Id="rId13" Type="http://schemas.openxmlformats.org/officeDocument/2006/relationships/hyperlink" Target="https://podminky.urs.cz/item/CS_URS_2025_01/184813511" TargetMode="External"/><Relationship Id="rId3" Type="http://schemas.openxmlformats.org/officeDocument/2006/relationships/hyperlink" Target="https://podminky.urs.cz/item/CS_URS_2025_01/167151101" TargetMode="External"/><Relationship Id="rId7" Type="http://schemas.openxmlformats.org/officeDocument/2006/relationships/hyperlink" Target="https://podminky.urs.cz/item/CS_URS_2025_01/183111314" TargetMode="External"/><Relationship Id="rId12" Type="http://schemas.openxmlformats.org/officeDocument/2006/relationships/hyperlink" Target="https://podminky.urs.cz/item/CS_URS_2025_01/184806171" TargetMode="External"/><Relationship Id="rId17" Type="http://schemas.openxmlformats.org/officeDocument/2006/relationships/drawing" Target="../drawings/drawing13.xml"/><Relationship Id="rId2" Type="http://schemas.openxmlformats.org/officeDocument/2006/relationships/hyperlink" Target="https://podminky.urs.cz/item/CS_URS_2025_01/167151102" TargetMode="External"/><Relationship Id="rId16" Type="http://schemas.openxmlformats.org/officeDocument/2006/relationships/hyperlink" Target="https://podminky.urs.cz/item/CS_URS_2025_01/998231311" TargetMode="External"/><Relationship Id="rId1" Type="http://schemas.openxmlformats.org/officeDocument/2006/relationships/hyperlink" Target="https://podminky.urs.cz/item/CS_URS_2025_01/119005153" TargetMode="External"/><Relationship Id="rId6" Type="http://schemas.openxmlformats.org/officeDocument/2006/relationships/hyperlink" Target="https://podminky.urs.cz/item/CS_URS_2025_01/171201231" TargetMode="External"/><Relationship Id="rId11" Type="http://schemas.openxmlformats.org/officeDocument/2006/relationships/hyperlink" Target="https://podminky.urs.cz/item/CS_URS_2025_01/184801121" TargetMode="External"/><Relationship Id="rId5" Type="http://schemas.openxmlformats.org/officeDocument/2006/relationships/hyperlink" Target="https://podminky.urs.cz/item/CS_URS_2025_01/162751135" TargetMode="External"/><Relationship Id="rId15" Type="http://schemas.openxmlformats.org/officeDocument/2006/relationships/hyperlink" Target="https://podminky.urs.cz/item/CS_URS_2025_01/185851121" TargetMode="External"/><Relationship Id="rId10" Type="http://schemas.openxmlformats.org/officeDocument/2006/relationships/hyperlink" Target="https://podminky.urs.cz/item/CS_URS_2025_01/184501121" TargetMode="External"/><Relationship Id="rId4" Type="http://schemas.openxmlformats.org/officeDocument/2006/relationships/hyperlink" Target="https://podminky.urs.cz/item/CS_URS_2025_01/162751115" TargetMode="External"/><Relationship Id="rId9" Type="http://schemas.openxmlformats.org/officeDocument/2006/relationships/hyperlink" Target="https://podminky.urs.cz/item/CS_URS_2025_01/184102112" TargetMode="External"/><Relationship Id="rId14" Type="http://schemas.openxmlformats.org/officeDocument/2006/relationships/hyperlink" Target="https://podminky.urs.cz/item/CS_URS_2025_01/184911421"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podminky.urs.cz/item/CS_URS_2025_01/181951112" TargetMode="External"/><Relationship Id="rId13" Type="http://schemas.openxmlformats.org/officeDocument/2006/relationships/hyperlink" Target="https://podminky.urs.cz/item/CS_URS_2025_01/573111111" TargetMode="External"/><Relationship Id="rId18" Type="http://schemas.openxmlformats.org/officeDocument/2006/relationships/hyperlink" Target="https://podminky.urs.cz/item/CS_URS_2025_01/564821011" TargetMode="External"/><Relationship Id="rId26" Type="http://schemas.openxmlformats.org/officeDocument/2006/relationships/hyperlink" Target="https://podminky.urs.cz/item/CS_URS_2025_01/596412114" TargetMode="External"/><Relationship Id="rId39" Type="http://schemas.openxmlformats.org/officeDocument/2006/relationships/hyperlink" Target="https://podminky.urs.cz/item/CS_URS_2025_01/919735123" TargetMode="External"/><Relationship Id="rId3" Type="http://schemas.openxmlformats.org/officeDocument/2006/relationships/hyperlink" Target="https://podminky.urs.cz/item/CS_URS_2025_01/113202111" TargetMode="External"/><Relationship Id="rId21" Type="http://schemas.openxmlformats.org/officeDocument/2006/relationships/hyperlink" Target="https://podminky.urs.cz/item/CS_URS_2025_01/596811220" TargetMode="External"/><Relationship Id="rId34" Type="http://schemas.openxmlformats.org/officeDocument/2006/relationships/hyperlink" Target="https://podminky.urs.cz/item/CS_URS_2025_01/916231213" TargetMode="External"/><Relationship Id="rId42" Type="http://schemas.openxmlformats.org/officeDocument/2006/relationships/hyperlink" Target="https://podminky.urs.cz/item/CS_URS_2025_01/997221559" TargetMode="External"/><Relationship Id="rId47" Type="http://schemas.openxmlformats.org/officeDocument/2006/relationships/drawing" Target="../drawings/drawing14.xml"/><Relationship Id="rId7" Type="http://schemas.openxmlformats.org/officeDocument/2006/relationships/hyperlink" Target="https://podminky.urs.cz/item/CS_URS_2025_01/171201231" TargetMode="External"/><Relationship Id="rId12" Type="http://schemas.openxmlformats.org/officeDocument/2006/relationships/hyperlink" Target="https://podminky.urs.cz/item/CS_URS_2025_01/564851111" TargetMode="External"/><Relationship Id="rId17" Type="http://schemas.openxmlformats.org/officeDocument/2006/relationships/hyperlink" Target="https://podminky.urs.cz/item/CS_URS_2025_01/564851011" TargetMode="External"/><Relationship Id="rId25" Type="http://schemas.openxmlformats.org/officeDocument/2006/relationships/hyperlink" Target="https://podminky.urs.cz/item/CS_URS_2025_01/564851111" TargetMode="External"/><Relationship Id="rId33" Type="http://schemas.openxmlformats.org/officeDocument/2006/relationships/hyperlink" Target="https://podminky.urs.cz/item/CS_URS_2025_01/914511112" TargetMode="External"/><Relationship Id="rId38" Type="http://schemas.openxmlformats.org/officeDocument/2006/relationships/hyperlink" Target="https://podminky.urs.cz/item/CS_URS_2025_01/919121122" TargetMode="External"/><Relationship Id="rId46" Type="http://schemas.openxmlformats.org/officeDocument/2006/relationships/hyperlink" Target="https://podminky.urs.cz/item/CS_URS_2025_01/998225111" TargetMode="External"/><Relationship Id="rId2" Type="http://schemas.openxmlformats.org/officeDocument/2006/relationships/hyperlink" Target="https://podminky.urs.cz/item/CS_URS_2025_01/113107322" TargetMode="External"/><Relationship Id="rId16" Type="http://schemas.openxmlformats.org/officeDocument/2006/relationships/hyperlink" Target="https://podminky.urs.cz/item/CS_URS_2025_01/577134121" TargetMode="External"/><Relationship Id="rId20" Type="http://schemas.openxmlformats.org/officeDocument/2006/relationships/hyperlink" Target="https://podminky.urs.cz/item/CS_URS_2025_01/564851011" TargetMode="External"/><Relationship Id="rId29" Type="http://schemas.openxmlformats.org/officeDocument/2006/relationships/hyperlink" Target="https://podminky.urs.cz/item/CS_URS_2025_01/596211111" TargetMode="External"/><Relationship Id="rId41" Type="http://schemas.openxmlformats.org/officeDocument/2006/relationships/hyperlink" Target="https://podminky.urs.cz/item/CS_URS_2025_01/997221551" TargetMode="External"/><Relationship Id="rId1" Type="http://schemas.openxmlformats.org/officeDocument/2006/relationships/hyperlink" Target="https://podminky.urs.cz/item/CS_URS_2025_01/113106123" TargetMode="External"/><Relationship Id="rId6" Type="http://schemas.openxmlformats.org/officeDocument/2006/relationships/hyperlink" Target="https://podminky.urs.cz/item/CS_URS_2025_01/162751115" TargetMode="External"/><Relationship Id="rId11" Type="http://schemas.openxmlformats.org/officeDocument/2006/relationships/hyperlink" Target="https://podminky.urs.cz/item/CS_URS_2025_01/564851111" TargetMode="External"/><Relationship Id="rId24" Type="http://schemas.openxmlformats.org/officeDocument/2006/relationships/hyperlink" Target="https://podminky.urs.cz/item/CS_URS_2025_01/564861111" TargetMode="External"/><Relationship Id="rId32" Type="http://schemas.openxmlformats.org/officeDocument/2006/relationships/hyperlink" Target="https://podminky.urs.cz/item/CS_URS_2025_01/914111111" TargetMode="External"/><Relationship Id="rId37" Type="http://schemas.openxmlformats.org/officeDocument/2006/relationships/hyperlink" Target="https://podminky.urs.cz/item/CS_URS_2025_01/916991121" TargetMode="External"/><Relationship Id="rId40" Type="http://schemas.openxmlformats.org/officeDocument/2006/relationships/hyperlink" Target="https://podminky.urs.cz/item/CS_URS_2025_01/979051121" TargetMode="External"/><Relationship Id="rId45" Type="http://schemas.openxmlformats.org/officeDocument/2006/relationships/hyperlink" Target="https://podminky.urs.cz/item/CS_URS_2025_01/998223011" TargetMode="External"/><Relationship Id="rId5" Type="http://schemas.openxmlformats.org/officeDocument/2006/relationships/hyperlink" Target="https://podminky.urs.cz/item/CS_URS_2025_01/131251104" TargetMode="External"/><Relationship Id="rId15" Type="http://schemas.openxmlformats.org/officeDocument/2006/relationships/hyperlink" Target="https://podminky.urs.cz/item/CS_URS_2025_01/573211107" TargetMode="External"/><Relationship Id="rId23" Type="http://schemas.openxmlformats.org/officeDocument/2006/relationships/hyperlink" Target="https://podminky.urs.cz/item/CS_URS_2025_01/596211111" TargetMode="External"/><Relationship Id="rId28" Type="http://schemas.openxmlformats.org/officeDocument/2006/relationships/hyperlink" Target="https://podminky.urs.cz/item/CS_URS_2025_01/564851011" TargetMode="External"/><Relationship Id="rId36" Type="http://schemas.openxmlformats.org/officeDocument/2006/relationships/hyperlink" Target="https://podminky.urs.cz/item/CS_URS_2025_01/916131213" TargetMode="External"/><Relationship Id="rId10" Type="http://schemas.openxmlformats.org/officeDocument/2006/relationships/hyperlink" Target="https://podminky.urs.cz/item/CS_URS_2025_01/561041111" TargetMode="External"/><Relationship Id="rId19" Type="http://schemas.openxmlformats.org/officeDocument/2006/relationships/hyperlink" Target="https://podminky.urs.cz/item/CS_URS_2025_01/915491211" TargetMode="External"/><Relationship Id="rId31" Type="http://schemas.openxmlformats.org/officeDocument/2006/relationships/hyperlink" Target="https://podminky.urs.cz/item/CS_URS_2025_01/596211110" TargetMode="External"/><Relationship Id="rId44" Type="http://schemas.openxmlformats.org/officeDocument/2006/relationships/hyperlink" Target="https://podminky.urs.cz/item/CS_URS_2025_01/997221873" TargetMode="External"/><Relationship Id="rId4" Type="http://schemas.openxmlformats.org/officeDocument/2006/relationships/hyperlink" Target="https://podminky.urs.cz/item/CS_URS_2025_01/113204111" TargetMode="External"/><Relationship Id="rId9" Type="http://schemas.openxmlformats.org/officeDocument/2006/relationships/hyperlink" Target="https://podminky.urs.cz/item/CS_URS_2025_01/043154000" TargetMode="External"/><Relationship Id="rId14" Type="http://schemas.openxmlformats.org/officeDocument/2006/relationships/hyperlink" Target="https://podminky.urs.cz/item/CS_URS_2025_01/565155121" TargetMode="External"/><Relationship Id="rId22" Type="http://schemas.openxmlformats.org/officeDocument/2006/relationships/hyperlink" Target="https://podminky.urs.cz/item/CS_URS_2025_01/564851011" TargetMode="External"/><Relationship Id="rId27" Type="http://schemas.openxmlformats.org/officeDocument/2006/relationships/hyperlink" Target="https://podminky.urs.cz/item/CS_URS_2025_01/564861011" TargetMode="External"/><Relationship Id="rId30" Type="http://schemas.openxmlformats.org/officeDocument/2006/relationships/hyperlink" Target="https://podminky.urs.cz/item/CS_URS_2025_01/564851011" TargetMode="External"/><Relationship Id="rId35" Type="http://schemas.openxmlformats.org/officeDocument/2006/relationships/hyperlink" Target="https://podminky.urs.cz/item/CS_URS_2025_01/916231213" TargetMode="External"/><Relationship Id="rId43" Type="http://schemas.openxmlformats.org/officeDocument/2006/relationships/hyperlink" Target="https://podminky.urs.cz/item/CS_URS_2025_01/997221615"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podminky.urs.cz/item/CS_URS_2025_01/338171123" TargetMode="External"/><Relationship Id="rId13" Type="http://schemas.openxmlformats.org/officeDocument/2006/relationships/drawing" Target="../drawings/drawing15.xml"/><Relationship Id="rId3" Type="http://schemas.openxmlformats.org/officeDocument/2006/relationships/hyperlink" Target="https://podminky.urs.cz/item/CS_URS_2025_01/162751115" TargetMode="External"/><Relationship Id="rId7" Type="http://schemas.openxmlformats.org/officeDocument/2006/relationships/hyperlink" Target="https://podminky.urs.cz/item/CS_URS_2025_01/275351122" TargetMode="External"/><Relationship Id="rId12" Type="http://schemas.openxmlformats.org/officeDocument/2006/relationships/hyperlink" Target="https://podminky.urs.cz/item/CS_URS_2025_01/998767101" TargetMode="External"/><Relationship Id="rId2" Type="http://schemas.openxmlformats.org/officeDocument/2006/relationships/hyperlink" Target="https://podminky.urs.cz/item/CS_URS_2025_01/132251101" TargetMode="External"/><Relationship Id="rId1" Type="http://schemas.openxmlformats.org/officeDocument/2006/relationships/hyperlink" Target="https://podminky.urs.cz/item/CS_URS_2025_01/131111333" TargetMode="External"/><Relationship Id="rId6" Type="http://schemas.openxmlformats.org/officeDocument/2006/relationships/hyperlink" Target="https://podminky.urs.cz/item/CS_URS_2025_01/275351121" TargetMode="External"/><Relationship Id="rId11" Type="http://schemas.openxmlformats.org/officeDocument/2006/relationships/hyperlink" Target="https://podminky.urs.cz/item/CS_URS_2025_01/998232110" TargetMode="External"/><Relationship Id="rId5" Type="http://schemas.openxmlformats.org/officeDocument/2006/relationships/hyperlink" Target="https://podminky.urs.cz/item/CS_URS_2025_01/275313711" TargetMode="External"/><Relationship Id="rId10" Type="http://schemas.openxmlformats.org/officeDocument/2006/relationships/hyperlink" Target="https://podminky.urs.cz/item/CS_URS_2025_01/348401130" TargetMode="External"/><Relationship Id="rId4" Type="http://schemas.openxmlformats.org/officeDocument/2006/relationships/hyperlink" Target="https://podminky.urs.cz/item/CS_URS_2025_01/171201231" TargetMode="External"/><Relationship Id="rId9" Type="http://schemas.openxmlformats.org/officeDocument/2006/relationships/hyperlink" Target="https://podminky.urs.cz/item/CS_URS_2025_01/348121221"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podminky.urs.cz/item/CS_URS_2025_01/151101211" TargetMode="External"/><Relationship Id="rId13" Type="http://schemas.openxmlformats.org/officeDocument/2006/relationships/hyperlink" Target="https://podminky.urs.cz/item/CS_URS_2025_01/162751115" TargetMode="External"/><Relationship Id="rId18" Type="http://schemas.openxmlformats.org/officeDocument/2006/relationships/hyperlink" Target="https://podminky.urs.cz/item/CS_URS_2025_01/174151101" TargetMode="External"/><Relationship Id="rId26" Type="http://schemas.openxmlformats.org/officeDocument/2006/relationships/hyperlink" Target="https://podminky.urs.cz/item/CS_URS_2025_01/871313121" TargetMode="External"/><Relationship Id="rId3" Type="http://schemas.openxmlformats.org/officeDocument/2006/relationships/hyperlink" Target="https://podminky.urs.cz/item/CS_URS_2025_01/132254103" TargetMode="External"/><Relationship Id="rId21" Type="http://schemas.openxmlformats.org/officeDocument/2006/relationships/hyperlink" Target="https://podminky.urs.cz/item/CS_URS_2025_01/451572111" TargetMode="External"/><Relationship Id="rId34" Type="http://schemas.openxmlformats.org/officeDocument/2006/relationships/hyperlink" Target="https://podminky.urs.cz/item/CS_URS_2025_01/894812242" TargetMode="External"/><Relationship Id="rId7" Type="http://schemas.openxmlformats.org/officeDocument/2006/relationships/hyperlink" Target="https://podminky.urs.cz/item/CS_URS_2025_01/151101201" TargetMode="External"/><Relationship Id="rId12" Type="http://schemas.openxmlformats.org/officeDocument/2006/relationships/hyperlink" Target="https://podminky.urs.cz/item/CS_URS_2025_01/151101411" TargetMode="External"/><Relationship Id="rId17" Type="http://schemas.openxmlformats.org/officeDocument/2006/relationships/hyperlink" Target="https://podminky.urs.cz/item/CS_URS_2025_01/171201231" TargetMode="External"/><Relationship Id="rId25" Type="http://schemas.openxmlformats.org/officeDocument/2006/relationships/hyperlink" Target="https://podminky.urs.cz/item/CS_URS_2025_01/452368211" TargetMode="External"/><Relationship Id="rId33" Type="http://schemas.openxmlformats.org/officeDocument/2006/relationships/hyperlink" Target="https://podminky.urs.cz/item/CS_URS_2025_01/894812232" TargetMode="External"/><Relationship Id="rId38" Type="http://schemas.openxmlformats.org/officeDocument/2006/relationships/drawing" Target="../drawings/drawing16.xml"/><Relationship Id="rId2" Type="http://schemas.openxmlformats.org/officeDocument/2006/relationships/hyperlink" Target="https://podminky.urs.cz/item/CS_URS_2025_01/131351203" TargetMode="External"/><Relationship Id="rId16" Type="http://schemas.openxmlformats.org/officeDocument/2006/relationships/hyperlink" Target="https://podminky.urs.cz/item/CS_URS_2025_01/167151102" TargetMode="External"/><Relationship Id="rId20" Type="http://schemas.openxmlformats.org/officeDocument/2006/relationships/hyperlink" Target="https://podminky.urs.cz/item/CS_URS_2025_01/359901211" TargetMode="External"/><Relationship Id="rId29" Type="http://schemas.openxmlformats.org/officeDocument/2006/relationships/hyperlink" Target="https://podminky.urs.cz/item/CS_URS_2025_01/894812041" TargetMode="External"/><Relationship Id="rId1" Type="http://schemas.openxmlformats.org/officeDocument/2006/relationships/hyperlink" Target="https://podminky.urs.cz/item/CS_URS_2025_01/131251203" TargetMode="External"/><Relationship Id="rId6" Type="http://schemas.openxmlformats.org/officeDocument/2006/relationships/hyperlink" Target="https://podminky.urs.cz/item/CS_URS_2025_01/151101111" TargetMode="External"/><Relationship Id="rId11" Type="http://schemas.openxmlformats.org/officeDocument/2006/relationships/hyperlink" Target="https://podminky.urs.cz/item/CS_URS_2025_01/151101401" TargetMode="External"/><Relationship Id="rId24" Type="http://schemas.openxmlformats.org/officeDocument/2006/relationships/hyperlink" Target="https://podminky.urs.cz/item/CS_URS_2025_01/452351112" TargetMode="External"/><Relationship Id="rId32" Type="http://schemas.openxmlformats.org/officeDocument/2006/relationships/hyperlink" Target="https://podminky.urs.cz/item/CS_URS_2025_01/894812231" TargetMode="External"/><Relationship Id="rId37" Type="http://schemas.openxmlformats.org/officeDocument/2006/relationships/hyperlink" Target="https://podminky.urs.cz/item/CS_URS_2025_01/998276101" TargetMode="External"/><Relationship Id="rId5" Type="http://schemas.openxmlformats.org/officeDocument/2006/relationships/hyperlink" Target="https://podminky.urs.cz/item/CS_URS_2025_01/151101101" TargetMode="External"/><Relationship Id="rId15" Type="http://schemas.openxmlformats.org/officeDocument/2006/relationships/hyperlink" Target="https://podminky.urs.cz/item/CS_URS_2025_01/167151101" TargetMode="External"/><Relationship Id="rId23" Type="http://schemas.openxmlformats.org/officeDocument/2006/relationships/hyperlink" Target="https://podminky.urs.cz/item/CS_URS_2025_01/452351111" TargetMode="External"/><Relationship Id="rId28" Type="http://schemas.openxmlformats.org/officeDocument/2006/relationships/hyperlink" Target="https://podminky.urs.cz/item/CS_URS_2025_01/877310330" TargetMode="External"/><Relationship Id="rId36" Type="http://schemas.openxmlformats.org/officeDocument/2006/relationships/hyperlink" Target="https://podminky.urs.cz/item/CS_URS_2025_01/892351111" TargetMode="External"/><Relationship Id="rId10" Type="http://schemas.openxmlformats.org/officeDocument/2006/relationships/hyperlink" Target="https://podminky.urs.cz/item/CS_URS_2025_01/151101311" TargetMode="External"/><Relationship Id="rId19" Type="http://schemas.openxmlformats.org/officeDocument/2006/relationships/hyperlink" Target="https://podminky.urs.cz/item/CS_URS_2025_01/175151101" TargetMode="External"/><Relationship Id="rId31" Type="http://schemas.openxmlformats.org/officeDocument/2006/relationships/hyperlink" Target="https://podminky.urs.cz/item/CS_URS_2025_01/894812204" TargetMode="External"/><Relationship Id="rId4" Type="http://schemas.openxmlformats.org/officeDocument/2006/relationships/hyperlink" Target="https://podminky.urs.cz/item/CS_URS_2025_01/132354103" TargetMode="External"/><Relationship Id="rId9" Type="http://schemas.openxmlformats.org/officeDocument/2006/relationships/hyperlink" Target="https://podminky.urs.cz/item/CS_URS_2025_01/151101301" TargetMode="External"/><Relationship Id="rId14" Type="http://schemas.openxmlformats.org/officeDocument/2006/relationships/hyperlink" Target="https://podminky.urs.cz/item/CS_URS_2025_01/162751135" TargetMode="External"/><Relationship Id="rId22" Type="http://schemas.openxmlformats.org/officeDocument/2006/relationships/hyperlink" Target="https://podminky.urs.cz/item/CS_URS_2025_01/452311162" TargetMode="External"/><Relationship Id="rId27" Type="http://schemas.openxmlformats.org/officeDocument/2006/relationships/hyperlink" Target="https://podminky.urs.cz/item/CS_URS_2025_01/877310310" TargetMode="External"/><Relationship Id="rId30" Type="http://schemas.openxmlformats.org/officeDocument/2006/relationships/hyperlink" Target="https://podminky.urs.cz/item/CS_URS_2025_01/894812202" TargetMode="External"/><Relationship Id="rId35" Type="http://schemas.openxmlformats.org/officeDocument/2006/relationships/hyperlink" Target="https://podminky.urs.cz/item/CS_URS_2025_01/894812262"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s://podminky.urs.cz/item/CS_URS_2025_01/151101411" TargetMode="External"/><Relationship Id="rId18" Type="http://schemas.openxmlformats.org/officeDocument/2006/relationships/hyperlink" Target="https://podminky.urs.cz/item/CS_URS_2025_01/171151103" TargetMode="External"/><Relationship Id="rId26" Type="http://schemas.openxmlformats.org/officeDocument/2006/relationships/hyperlink" Target="https://podminky.urs.cz/item/CS_URS_2025_01/452351111" TargetMode="External"/><Relationship Id="rId39" Type="http://schemas.openxmlformats.org/officeDocument/2006/relationships/hyperlink" Target="https://podminky.urs.cz/item/CS_URS_2025_01/877350320" TargetMode="External"/><Relationship Id="rId21" Type="http://schemas.openxmlformats.org/officeDocument/2006/relationships/hyperlink" Target="https://podminky.urs.cz/item/CS_URS_2025_01/175151101" TargetMode="External"/><Relationship Id="rId34" Type="http://schemas.openxmlformats.org/officeDocument/2006/relationships/hyperlink" Target="https://podminky.urs.cz/item/CS_URS_2025_01/877270310" TargetMode="External"/><Relationship Id="rId42" Type="http://schemas.openxmlformats.org/officeDocument/2006/relationships/hyperlink" Target="https://podminky.urs.cz/item/CS_URS_2025_01/894812041" TargetMode="External"/><Relationship Id="rId47" Type="http://schemas.openxmlformats.org/officeDocument/2006/relationships/hyperlink" Target="https://podminky.urs.cz/item/CS_URS_2025_01/894812242" TargetMode="External"/><Relationship Id="rId50" Type="http://schemas.openxmlformats.org/officeDocument/2006/relationships/hyperlink" Target="https://podminky.urs.cz/item/CS_URS_2025_01/895941313" TargetMode="External"/><Relationship Id="rId55" Type="http://schemas.openxmlformats.org/officeDocument/2006/relationships/hyperlink" Target="https://podminky.urs.cz/item/CS_URS_2025_01/897173115" TargetMode="External"/><Relationship Id="rId63" Type="http://schemas.openxmlformats.org/officeDocument/2006/relationships/hyperlink" Target="https://podminky.urs.cz/item/CS_URS_2025_01/721242116" TargetMode="External"/><Relationship Id="rId7" Type="http://schemas.openxmlformats.org/officeDocument/2006/relationships/hyperlink" Target="https://podminky.urs.cz/item/CS_URS_2025_01/151101112" TargetMode="External"/><Relationship Id="rId2" Type="http://schemas.openxmlformats.org/officeDocument/2006/relationships/hyperlink" Target="https://podminky.urs.cz/item/CS_URS_2025_01/131351203" TargetMode="External"/><Relationship Id="rId16" Type="http://schemas.openxmlformats.org/officeDocument/2006/relationships/hyperlink" Target="https://podminky.urs.cz/item/CS_URS_2025_01/167151101" TargetMode="External"/><Relationship Id="rId20" Type="http://schemas.openxmlformats.org/officeDocument/2006/relationships/hyperlink" Target="https://podminky.urs.cz/item/CS_URS_2025_01/174151101" TargetMode="External"/><Relationship Id="rId29" Type="http://schemas.openxmlformats.org/officeDocument/2006/relationships/hyperlink" Target="https://podminky.urs.cz/item/CS_URS_2025_01/871263120" TargetMode="External"/><Relationship Id="rId41" Type="http://schemas.openxmlformats.org/officeDocument/2006/relationships/hyperlink" Target="https://podminky.urs.cz/item/CS_URS_2025_01/894411111" TargetMode="External"/><Relationship Id="rId54" Type="http://schemas.openxmlformats.org/officeDocument/2006/relationships/hyperlink" Target="https://podminky.urs.cz/item/CS_URS_2025_01/897173114" TargetMode="External"/><Relationship Id="rId62" Type="http://schemas.openxmlformats.org/officeDocument/2006/relationships/hyperlink" Target="https://podminky.urs.cz/item/CS_URS_2025_01/721219621" TargetMode="External"/><Relationship Id="rId1" Type="http://schemas.openxmlformats.org/officeDocument/2006/relationships/hyperlink" Target="https://podminky.urs.cz/item/CS_URS_2025_01/131251203" TargetMode="External"/><Relationship Id="rId6" Type="http://schemas.openxmlformats.org/officeDocument/2006/relationships/hyperlink" Target="https://podminky.urs.cz/item/CS_URS_2025_01/151101111" TargetMode="External"/><Relationship Id="rId11" Type="http://schemas.openxmlformats.org/officeDocument/2006/relationships/hyperlink" Target="https://podminky.urs.cz/item/CS_URS_2025_01/151101311" TargetMode="External"/><Relationship Id="rId24" Type="http://schemas.openxmlformats.org/officeDocument/2006/relationships/hyperlink" Target="https://podminky.urs.cz/item/CS_URS_2025_01/451572111" TargetMode="External"/><Relationship Id="rId32" Type="http://schemas.openxmlformats.org/officeDocument/2006/relationships/hyperlink" Target="https://podminky.urs.cz/item/CS_URS_2025_01/871353121" TargetMode="External"/><Relationship Id="rId37" Type="http://schemas.openxmlformats.org/officeDocument/2006/relationships/hyperlink" Target="https://podminky.urs.cz/item/CS_URS_2025_01/877310320" TargetMode="External"/><Relationship Id="rId40" Type="http://schemas.openxmlformats.org/officeDocument/2006/relationships/hyperlink" Target="https://podminky.urs.cz/item/CS_URS_2025_01/877350330" TargetMode="External"/><Relationship Id="rId45" Type="http://schemas.openxmlformats.org/officeDocument/2006/relationships/hyperlink" Target="https://podminky.urs.cz/item/CS_URS_2025_01/894812231" TargetMode="External"/><Relationship Id="rId53" Type="http://schemas.openxmlformats.org/officeDocument/2006/relationships/hyperlink" Target="https://podminky.urs.cz/item/CS_URS_2025_01/897171112" TargetMode="External"/><Relationship Id="rId58" Type="http://schemas.openxmlformats.org/officeDocument/2006/relationships/hyperlink" Target="https://podminky.urs.cz/item/CS_URS_2025_01/892271111" TargetMode="External"/><Relationship Id="rId5" Type="http://schemas.openxmlformats.org/officeDocument/2006/relationships/hyperlink" Target="https://podminky.urs.cz/item/CS_URS_2025_01/151101102" TargetMode="External"/><Relationship Id="rId15" Type="http://schemas.openxmlformats.org/officeDocument/2006/relationships/hyperlink" Target="https://podminky.urs.cz/item/CS_URS_2025_01/162751135" TargetMode="External"/><Relationship Id="rId23" Type="http://schemas.openxmlformats.org/officeDocument/2006/relationships/hyperlink" Target="https://podminky.urs.cz/item/CS_URS_2025_01/359901211.1" TargetMode="External"/><Relationship Id="rId28" Type="http://schemas.openxmlformats.org/officeDocument/2006/relationships/hyperlink" Target="https://podminky.urs.cz/item/CS_URS_2025_01/452368211" TargetMode="External"/><Relationship Id="rId36" Type="http://schemas.openxmlformats.org/officeDocument/2006/relationships/hyperlink" Target="https://podminky.urs.cz/item/CS_URS_2025_01/877310310" TargetMode="External"/><Relationship Id="rId49" Type="http://schemas.openxmlformats.org/officeDocument/2006/relationships/hyperlink" Target="https://podminky.urs.cz/item/CS_URS_2025_01/895941302" TargetMode="External"/><Relationship Id="rId57" Type="http://schemas.openxmlformats.org/officeDocument/2006/relationships/hyperlink" Target="https://podminky.urs.cz/item/CS_URS_2025_01/899311112" TargetMode="External"/><Relationship Id="rId61" Type="http://schemas.openxmlformats.org/officeDocument/2006/relationships/hyperlink" Target="https://podminky.urs.cz/item/CS_URS_2025_01/998276101" TargetMode="External"/><Relationship Id="rId10" Type="http://schemas.openxmlformats.org/officeDocument/2006/relationships/hyperlink" Target="https://podminky.urs.cz/item/CS_URS_2025_01/151101301" TargetMode="External"/><Relationship Id="rId19" Type="http://schemas.openxmlformats.org/officeDocument/2006/relationships/hyperlink" Target="https://podminky.urs.cz/item/CS_URS_2025_01/171201231" TargetMode="External"/><Relationship Id="rId31" Type="http://schemas.openxmlformats.org/officeDocument/2006/relationships/hyperlink" Target="https://podminky.urs.cz/item/CS_URS_2025_01/871313121" TargetMode="External"/><Relationship Id="rId44" Type="http://schemas.openxmlformats.org/officeDocument/2006/relationships/hyperlink" Target="https://podminky.urs.cz/item/CS_URS_2025_01/894812208" TargetMode="External"/><Relationship Id="rId52" Type="http://schemas.openxmlformats.org/officeDocument/2006/relationships/hyperlink" Target="https://podminky.urs.cz/item/CS_URS_2025_01/895941331" TargetMode="External"/><Relationship Id="rId60" Type="http://schemas.openxmlformats.org/officeDocument/2006/relationships/hyperlink" Target="https://podminky.urs.cz/item/CS_URS_2025_01/935114211" TargetMode="External"/><Relationship Id="rId65" Type="http://schemas.openxmlformats.org/officeDocument/2006/relationships/drawing" Target="../drawings/drawing17.xml"/><Relationship Id="rId4" Type="http://schemas.openxmlformats.org/officeDocument/2006/relationships/hyperlink" Target="https://podminky.urs.cz/item/CS_URS_2025_01/151101101" TargetMode="External"/><Relationship Id="rId9" Type="http://schemas.openxmlformats.org/officeDocument/2006/relationships/hyperlink" Target="https://podminky.urs.cz/item/CS_URS_2025_01/151101211" TargetMode="External"/><Relationship Id="rId14" Type="http://schemas.openxmlformats.org/officeDocument/2006/relationships/hyperlink" Target="https://podminky.urs.cz/item/CS_URS_2025_01/162751115" TargetMode="External"/><Relationship Id="rId22" Type="http://schemas.openxmlformats.org/officeDocument/2006/relationships/hyperlink" Target="https://podminky.urs.cz/item/CS_URS_2025_01/181951112" TargetMode="External"/><Relationship Id="rId27" Type="http://schemas.openxmlformats.org/officeDocument/2006/relationships/hyperlink" Target="https://podminky.urs.cz/item/CS_URS_2025_01/452351112" TargetMode="External"/><Relationship Id="rId30" Type="http://schemas.openxmlformats.org/officeDocument/2006/relationships/hyperlink" Target="https://podminky.urs.cz/item/CS_URS_2025_01/871273120" TargetMode="External"/><Relationship Id="rId35" Type="http://schemas.openxmlformats.org/officeDocument/2006/relationships/hyperlink" Target="https://podminky.urs.cz/item/CS_URS_2025_01/877270330" TargetMode="External"/><Relationship Id="rId43" Type="http://schemas.openxmlformats.org/officeDocument/2006/relationships/hyperlink" Target="https://podminky.urs.cz/item/CS_URS_2025_01/894812202" TargetMode="External"/><Relationship Id="rId48" Type="http://schemas.openxmlformats.org/officeDocument/2006/relationships/hyperlink" Target="https://podminky.urs.cz/item/CS_URS_2025_01/894812262" TargetMode="External"/><Relationship Id="rId56" Type="http://schemas.openxmlformats.org/officeDocument/2006/relationships/hyperlink" Target="https://podminky.urs.cz/item/CS_URS_2025_01/899211112" TargetMode="External"/><Relationship Id="rId64" Type="http://schemas.openxmlformats.org/officeDocument/2006/relationships/hyperlink" Target="https://podminky.urs.cz/item/CS_URS_2025_01/998721101" TargetMode="External"/><Relationship Id="rId8" Type="http://schemas.openxmlformats.org/officeDocument/2006/relationships/hyperlink" Target="https://podminky.urs.cz/item/CS_URS_2025_01/151101201" TargetMode="External"/><Relationship Id="rId51" Type="http://schemas.openxmlformats.org/officeDocument/2006/relationships/hyperlink" Target="https://podminky.urs.cz/item/CS_URS_2025_01/895941323" TargetMode="External"/><Relationship Id="rId3" Type="http://schemas.openxmlformats.org/officeDocument/2006/relationships/hyperlink" Target="https://podminky.urs.cz/item/CS_URS_2025_01/132254204" TargetMode="External"/><Relationship Id="rId12" Type="http://schemas.openxmlformats.org/officeDocument/2006/relationships/hyperlink" Target="https://podminky.urs.cz/item/CS_URS_2025_01/151101401" TargetMode="External"/><Relationship Id="rId17" Type="http://schemas.openxmlformats.org/officeDocument/2006/relationships/hyperlink" Target="https://podminky.urs.cz/item/CS_URS_2025_01/167151102" TargetMode="External"/><Relationship Id="rId25" Type="http://schemas.openxmlformats.org/officeDocument/2006/relationships/hyperlink" Target="https://podminky.urs.cz/item/CS_URS_2025_01/452311162" TargetMode="External"/><Relationship Id="rId33" Type="http://schemas.openxmlformats.org/officeDocument/2006/relationships/hyperlink" Target="https://podminky.urs.cz/item/CS_URS_2025_01/877260310" TargetMode="External"/><Relationship Id="rId38" Type="http://schemas.openxmlformats.org/officeDocument/2006/relationships/hyperlink" Target="https://podminky.urs.cz/item/CS_URS_2025_01/877310330" TargetMode="External"/><Relationship Id="rId46" Type="http://schemas.openxmlformats.org/officeDocument/2006/relationships/hyperlink" Target="https://podminky.urs.cz/item/CS_URS_2025_01/894812232" TargetMode="External"/><Relationship Id="rId59" Type="http://schemas.openxmlformats.org/officeDocument/2006/relationships/hyperlink" Target="https://podminky.urs.cz/item/CS_URS_2025_01/892351111"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podminky.urs.cz/item/CS_URS_2025_01/151101112" TargetMode="External"/><Relationship Id="rId13" Type="http://schemas.openxmlformats.org/officeDocument/2006/relationships/hyperlink" Target="https://podminky.urs.cz/item/CS_URS_2025_01/175151101" TargetMode="External"/><Relationship Id="rId18" Type="http://schemas.openxmlformats.org/officeDocument/2006/relationships/hyperlink" Target="https://podminky.urs.cz/item/CS_URS_2025_01/452368211" TargetMode="External"/><Relationship Id="rId26" Type="http://schemas.openxmlformats.org/officeDocument/2006/relationships/hyperlink" Target="https://podminky.urs.cz/item/CS_URS_2025_01/899721111" TargetMode="External"/><Relationship Id="rId3" Type="http://schemas.openxmlformats.org/officeDocument/2006/relationships/hyperlink" Target="https://podminky.urs.cz/item/CS_URS_2025_01/132212121" TargetMode="External"/><Relationship Id="rId21" Type="http://schemas.openxmlformats.org/officeDocument/2006/relationships/hyperlink" Target="https://podminky.urs.cz/item/CS_URS_2025_01/230202225" TargetMode="External"/><Relationship Id="rId34" Type="http://schemas.openxmlformats.org/officeDocument/2006/relationships/drawing" Target="../drawings/drawing18.xml"/><Relationship Id="rId7" Type="http://schemas.openxmlformats.org/officeDocument/2006/relationships/hyperlink" Target="https://podminky.urs.cz/item/CS_URS_2025_01/151101111" TargetMode="External"/><Relationship Id="rId12" Type="http://schemas.openxmlformats.org/officeDocument/2006/relationships/hyperlink" Target="https://podminky.urs.cz/item/CS_URS_2025_01/174151101" TargetMode="External"/><Relationship Id="rId17" Type="http://schemas.openxmlformats.org/officeDocument/2006/relationships/hyperlink" Target="https://podminky.urs.cz/item/CS_URS_2025_01/452351112" TargetMode="External"/><Relationship Id="rId25" Type="http://schemas.openxmlformats.org/officeDocument/2006/relationships/hyperlink" Target="https://podminky.urs.cz/item/CS_URS_2025_01/899401112" TargetMode="External"/><Relationship Id="rId33" Type="http://schemas.openxmlformats.org/officeDocument/2006/relationships/hyperlink" Target="https://podminky.urs.cz/item/CS_URS_2025_01/998722101" TargetMode="External"/><Relationship Id="rId2" Type="http://schemas.openxmlformats.org/officeDocument/2006/relationships/hyperlink" Target="https://podminky.urs.cz/item/CS_URS_2025_01/131251201" TargetMode="External"/><Relationship Id="rId16" Type="http://schemas.openxmlformats.org/officeDocument/2006/relationships/hyperlink" Target="https://podminky.urs.cz/item/CS_URS_2025_01/452351111" TargetMode="External"/><Relationship Id="rId20" Type="http://schemas.openxmlformats.org/officeDocument/2006/relationships/hyperlink" Target="https://podminky.urs.cz/item/CS_URS_2025_01/230202032" TargetMode="External"/><Relationship Id="rId29" Type="http://schemas.openxmlformats.org/officeDocument/2006/relationships/hyperlink" Target="https://podminky.urs.cz/item/CS_URS_2025_01/892241111" TargetMode="External"/><Relationship Id="rId1" Type="http://schemas.openxmlformats.org/officeDocument/2006/relationships/hyperlink" Target="https://podminky.urs.cz/item/CS_URS_2025_01/119001401" TargetMode="External"/><Relationship Id="rId6" Type="http://schemas.openxmlformats.org/officeDocument/2006/relationships/hyperlink" Target="https://podminky.urs.cz/item/CS_URS_2025_01/151101102" TargetMode="External"/><Relationship Id="rId11" Type="http://schemas.openxmlformats.org/officeDocument/2006/relationships/hyperlink" Target="https://podminky.urs.cz/item/CS_URS_2025_01/171201231" TargetMode="External"/><Relationship Id="rId24" Type="http://schemas.openxmlformats.org/officeDocument/2006/relationships/hyperlink" Target="https://podminky.urs.cz/item/CS_URS_2025_01/891359111" TargetMode="External"/><Relationship Id="rId32" Type="http://schemas.openxmlformats.org/officeDocument/2006/relationships/hyperlink" Target="https://podminky.urs.cz/item/CS_URS_2025_01/722232046" TargetMode="External"/><Relationship Id="rId5" Type="http://schemas.openxmlformats.org/officeDocument/2006/relationships/hyperlink" Target="https://podminky.urs.cz/item/CS_URS_2025_01/151101101" TargetMode="External"/><Relationship Id="rId15" Type="http://schemas.openxmlformats.org/officeDocument/2006/relationships/hyperlink" Target="https://podminky.urs.cz/item/CS_URS_2025_01/452311162" TargetMode="External"/><Relationship Id="rId23" Type="http://schemas.openxmlformats.org/officeDocument/2006/relationships/hyperlink" Target="https://podminky.urs.cz/item/CS_URS_2025_01/891181112" TargetMode="External"/><Relationship Id="rId28" Type="http://schemas.openxmlformats.org/officeDocument/2006/relationships/hyperlink" Target="https://podminky.urs.cz/item/CS_URS_2025_01/892233122" TargetMode="External"/><Relationship Id="rId10" Type="http://schemas.openxmlformats.org/officeDocument/2006/relationships/hyperlink" Target="https://podminky.urs.cz/item/CS_URS_2025_01/167151101" TargetMode="External"/><Relationship Id="rId19" Type="http://schemas.openxmlformats.org/officeDocument/2006/relationships/hyperlink" Target="https://podminky.urs.cz/item/CS_URS_2025_01/871171211" TargetMode="External"/><Relationship Id="rId31" Type="http://schemas.openxmlformats.org/officeDocument/2006/relationships/hyperlink" Target="https://podminky.urs.cz/item/CS_URS_2025_01/722130234" TargetMode="External"/><Relationship Id="rId4" Type="http://schemas.openxmlformats.org/officeDocument/2006/relationships/hyperlink" Target="https://podminky.urs.cz/item/CS_URS_2025_01/132254102" TargetMode="External"/><Relationship Id="rId9" Type="http://schemas.openxmlformats.org/officeDocument/2006/relationships/hyperlink" Target="https://podminky.urs.cz/item/CS_URS_2025_01/162751115" TargetMode="External"/><Relationship Id="rId14" Type="http://schemas.openxmlformats.org/officeDocument/2006/relationships/hyperlink" Target="https://podminky.urs.cz/item/CS_URS_2025_01/451572111" TargetMode="External"/><Relationship Id="rId22" Type="http://schemas.openxmlformats.org/officeDocument/2006/relationships/hyperlink" Target="https://podminky.urs.cz/item/CS_URS_2025_01/877171101" TargetMode="External"/><Relationship Id="rId27" Type="http://schemas.openxmlformats.org/officeDocument/2006/relationships/hyperlink" Target="https://podminky.urs.cz/item/CS_URS_2025_01/899722113" TargetMode="External"/><Relationship Id="rId30" Type="http://schemas.openxmlformats.org/officeDocument/2006/relationships/hyperlink" Target="https://podminky.urs.cz/item/CS_URS_2025_01/998276101.1"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podminky.urs.cz/item/CS_URS_2025_01/741921012" TargetMode="External"/><Relationship Id="rId13" Type="http://schemas.openxmlformats.org/officeDocument/2006/relationships/hyperlink" Target="https://podminky.urs.cz/item/CS_URS_2025_01/460341121" TargetMode="External"/><Relationship Id="rId18" Type="http://schemas.openxmlformats.org/officeDocument/2006/relationships/hyperlink" Target="https://podminky.urs.cz/item/CS_URS_2025_01/460661112" TargetMode="External"/><Relationship Id="rId3" Type="http://schemas.openxmlformats.org/officeDocument/2006/relationships/hyperlink" Target="https://podminky.urs.cz/item/CS_URS_2025_01/741132133" TargetMode="External"/><Relationship Id="rId21" Type="http://schemas.openxmlformats.org/officeDocument/2006/relationships/hyperlink" Target="https://podminky.urs.cz/item/CS_URS_2025_01/460905141" TargetMode="External"/><Relationship Id="rId7" Type="http://schemas.openxmlformats.org/officeDocument/2006/relationships/hyperlink" Target="https://podminky.urs.cz/item/CS_URS_2025_01/741320175" TargetMode="External"/><Relationship Id="rId12" Type="http://schemas.openxmlformats.org/officeDocument/2006/relationships/hyperlink" Target="https://podminky.urs.cz/item/CS_URS_2025_01/460341113" TargetMode="External"/><Relationship Id="rId17" Type="http://schemas.openxmlformats.org/officeDocument/2006/relationships/hyperlink" Target="https://podminky.urs.cz/item/CS_URS_2025_01/460451312" TargetMode="External"/><Relationship Id="rId2" Type="http://schemas.openxmlformats.org/officeDocument/2006/relationships/hyperlink" Target="https://podminky.urs.cz/item/CS_URS_2025_01/741122137" TargetMode="External"/><Relationship Id="rId16" Type="http://schemas.openxmlformats.org/officeDocument/2006/relationships/hyperlink" Target="https://podminky.urs.cz/item/CS_URS_2025_01/460451162" TargetMode="External"/><Relationship Id="rId20" Type="http://schemas.openxmlformats.org/officeDocument/2006/relationships/hyperlink" Target="https://podminky.urs.cz/item/CS_URS_2025_01/460791213" TargetMode="External"/><Relationship Id="rId1" Type="http://schemas.openxmlformats.org/officeDocument/2006/relationships/hyperlink" Target="https://podminky.urs.cz/item/CS_URS_2025_01/741122134" TargetMode="External"/><Relationship Id="rId6" Type="http://schemas.openxmlformats.org/officeDocument/2006/relationships/hyperlink" Target="https://podminky.urs.cz/item/CS_URS_2025_01/741132138" TargetMode="External"/><Relationship Id="rId11" Type="http://schemas.openxmlformats.org/officeDocument/2006/relationships/hyperlink" Target="https://podminky.urs.cz/item/CS_URS_2025_01/460171322" TargetMode="External"/><Relationship Id="rId5" Type="http://schemas.openxmlformats.org/officeDocument/2006/relationships/hyperlink" Target="https://podminky.urs.cz/item/CS_URS_2025_01/741132137" TargetMode="External"/><Relationship Id="rId15" Type="http://schemas.openxmlformats.org/officeDocument/2006/relationships/hyperlink" Target="https://podminky.urs.cz/item/CS_URS_2025_01/460371121" TargetMode="External"/><Relationship Id="rId10" Type="http://schemas.openxmlformats.org/officeDocument/2006/relationships/hyperlink" Target="https://podminky.urs.cz/item/CS_URS_2025_01/460171172" TargetMode="External"/><Relationship Id="rId19" Type="http://schemas.openxmlformats.org/officeDocument/2006/relationships/hyperlink" Target="https://podminky.urs.cz/item/CS_URS_2025_01/460671112" TargetMode="External"/><Relationship Id="rId4" Type="http://schemas.openxmlformats.org/officeDocument/2006/relationships/hyperlink" Target="https://podminky.urs.cz/item/CS_URS_2025_01/741132134" TargetMode="External"/><Relationship Id="rId9" Type="http://schemas.openxmlformats.org/officeDocument/2006/relationships/hyperlink" Target="https://podminky.urs.cz/item/CS_URS_2025_01/741810003" TargetMode="External"/><Relationship Id="rId14" Type="http://schemas.openxmlformats.org/officeDocument/2006/relationships/hyperlink" Target="https://podminky.urs.cz/item/CS_URS_2025_01/460361121" TargetMode="External"/><Relationship Id="rId22"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podminky.urs.cz/item/CS_URS_2025_01/460171172" TargetMode="External"/><Relationship Id="rId13" Type="http://schemas.openxmlformats.org/officeDocument/2006/relationships/hyperlink" Target="https://podminky.urs.cz/item/CS_URS_2025_01/460451162" TargetMode="External"/><Relationship Id="rId3" Type="http://schemas.openxmlformats.org/officeDocument/2006/relationships/hyperlink" Target="https://podminky.urs.cz/item/CS_URS_2025_01/460791112" TargetMode="External"/><Relationship Id="rId7" Type="http://schemas.openxmlformats.org/officeDocument/2006/relationships/hyperlink" Target="https://podminky.urs.cz/item/CS_URS_2025_01/460905111" TargetMode="External"/><Relationship Id="rId12" Type="http://schemas.openxmlformats.org/officeDocument/2006/relationships/hyperlink" Target="https://podminky.urs.cz/item/CS_URS_2025_01/460371121" TargetMode="External"/><Relationship Id="rId2" Type="http://schemas.openxmlformats.org/officeDocument/2006/relationships/hyperlink" Target="https://podminky.urs.cz/item/CS_URS_2025_01/741921012" TargetMode="External"/><Relationship Id="rId16" Type="http://schemas.openxmlformats.org/officeDocument/2006/relationships/drawing" Target="../drawings/drawing20.xml"/><Relationship Id="rId1" Type="http://schemas.openxmlformats.org/officeDocument/2006/relationships/hyperlink" Target="https://podminky.urs.cz/item/CS_URS_2025_01/741810001" TargetMode="External"/><Relationship Id="rId6" Type="http://schemas.openxmlformats.org/officeDocument/2006/relationships/hyperlink" Target="https://podminky.urs.cz/item/CS_URS_2025_01/742330003" TargetMode="External"/><Relationship Id="rId11" Type="http://schemas.openxmlformats.org/officeDocument/2006/relationships/hyperlink" Target="https://podminky.urs.cz/item/CS_URS_2025_01/460361121" TargetMode="External"/><Relationship Id="rId5" Type="http://schemas.openxmlformats.org/officeDocument/2006/relationships/hyperlink" Target="https://podminky.urs.cz/item/CS_URS_2025_01/742124014" TargetMode="External"/><Relationship Id="rId15" Type="http://schemas.openxmlformats.org/officeDocument/2006/relationships/hyperlink" Target="https://podminky.urs.cz/item/CS_URS_2025_01/460671112" TargetMode="External"/><Relationship Id="rId10" Type="http://schemas.openxmlformats.org/officeDocument/2006/relationships/hyperlink" Target="https://podminky.urs.cz/item/CS_URS_2025_01/460341121" TargetMode="External"/><Relationship Id="rId4" Type="http://schemas.openxmlformats.org/officeDocument/2006/relationships/hyperlink" Target="https://podminky.urs.cz/item/CS_URS_2025_01/742124016" TargetMode="External"/><Relationship Id="rId9" Type="http://schemas.openxmlformats.org/officeDocument/2006/relationships/hyperlink" Target="https://podminky.urs.cz/item/CS_URS_2025_01/460341113" TargetMode="External"/><Relationship Id="rId14" Type="http://schemas.openxmlformats.org/officeDocument/2006/relationships/hyperlink" Target="https://podminky.urs.cz/item/CS_URS_2025_01/460661112" TargetMode="External"/></Relationships>
</file>

<file path=xl/worksheets/_rels/sheet21.xml.rels><?xml version="1.0" encoding="UTF-8" standalone="yes"?>
<Relationships xmlns="http://schemas.openxmlformats.org/package/2006/relationships"><Relationship Id="rId13" Type="http://schemas.openxmlformats.org/officeDocument/2006/relationships/hyperlink" Target="https://podminky.urs.cz/item/CS_URS_2025_01/741122143" TargetMode="External"/><Relationship Id="rId18" Type="http://schemas.openxmlformats.org/officeDocument/2006/relationships/hyperlink" Target="https://podminky.urs.cz/item/CS_URS_2025_01/210250803" TargetMode="External"/><Relationship Id="rId26" Type="http://schemas.openxmlformats.org/officeDocument/2006/relationships/hyperlink" Target="https://podminky.urs.cz/item/CS_URS_2025_01/741120001" TargetMode="External"/><Relationship Id="rId39" Type="http://schemas.openxmlformats.org/officeDocument/2006/relationships/hyperlink" Target="https://podminky.urs.cz/item/CS_URS_2025_01/460171272" TargetMode="External"/><Relationship Id="rId3" Type="http://schemas.openxmlformats.org/officeDocument/2006/relationships/hyperlink" Target="https://podminky.urs.cz/item/CS_URS_2025_01/741132103" TargetMode="External"/><Relationship Id="rId21" Type="http://schemas.openxmlformats.org/officeDocument/2006/relationships/hyperlink" Target="https://podminky.urs.cz/item/CS_URS_2025_01/741420022" TargetMode="External"/><Relationship Id="rId34" Type="http://schemas.openxmlformats.org/officeDocument/2006/relationships/hyperlink" Target="https://podminky.urs.cz/item/CS_URS_2025_01/741921012" TargetMode="External"/><Relationship Id="rId42" Type="http://schemas.openxmlformats.org/officeDocument/2006/relationships/hyperlink" Target="https://podminky.urs.cz/item/CS_URS_2025_01/460341121" TargetMode="External"/><Relationship Id="rId47" Type="http://schemas.openxmlformats.org/officeDocument/2006/relationships/hyperlink" Target="https://podminky.urs.cz/item/CS_URS_2025_01/460451262" TargetMode="External"/><Relationship Id="rId50" Type="http://schemas.openxmlformats.org/officeDocument/2006/relationships/hyperlink" Target="https://podminky.urs.cz/item/CS_URS_2025_01/460671112" TargetMode="External"/><Relationship Id="rId7" Type="http://schemas.openxmlformats.org/officeDocument/2006/relationships/hyperlink" Target="https://podminky.urs.cz/item/CS_URS_2025_01/741420024" TargetMode="External"/><Relationship Id="rId12" Type="http://schemas.openxmlformats.org/officeDocument/2006/relationships/hyperlink" Target="https://podminky.urs.cz/item/CS_URS_2025_01/460791112" TargetMode="External"/><Relationship Id="rId17" Type="http://schemas.openxmlformats.org/officeDocument/2006/relationships/hyperlink" Target="https://podminky.urs.cz/item/CS_URS_2025_01/210250802" TargetMode="External"/><Relationship Id="rId25" Type="http://schemas.openxmlformats.org/officeDocument/2006/relationships/hyperlink" Target="https://podminky.urs.cz/item/CS_URS_2025_01/460791115" TargetMode="External"/><Relationship Id="rId33" Type="http://schemas.openxmlformats.org/officeDocument/2006/relationships/hyperlink" Target="https://podminky.urs.cz/item/CS_URS_2025_01/742124005" TargetMode="External"/><Relationship Id="rId38" Type="http://schemas.openxmlformats.org/officeDocument/2006/relationships/hyperlink" Target="https://podminky.urs.cz/item/CS_URS_2025_01/460171172" TargetMode="External"/><Relationship Id="rId46" Type="http://schemas.openxmlformats.org/officeDocument/2006/relationships/hyperlink" Target="https://podminky.urs.cz/item/CS_URS_2025_01/460451162" TargetMode="External"/><Relationship Id="rId2" Type="http://schemas.openxmlformats.org/officeDocument/2006/relationships/hyperlink" Target="https://podminky.urs.cz/item/CS_URS_2025_01/741122122" TargetMode="External"/><Relationship Id="rId16" Type="http://schemas.openxmlformats.org/officeDocument/2006/relationships/hyperlink" Target="https://podminky.urs.cz/item/CS_URS_2025_01/210250801" TargetMode="External"/><Relationship Id="rId20" Type="http://schemas.openxmlformats.org/officeDocument/2006/relationships/hyperlink" Target="https://podminky.urs.cz/item/CS_URS_2025_01/741322021" TargetMode="External"/><Relationship Id="rId29" Type="http://schemas.openxmlformats.org/officeDocument/2006/relationships/hyperlink" Target="https://podminky.urs.cz/item/CS_URS_2025_01/741322001" TargetMode="External"/><Relationship Id="rId41" Type="http://schemas.openxmlformats.org/officeDocument/2006/relationships/hyperlink" Target="https://podminky.urs.cz/item/CS_URS_2025_01/460341113" TargetMode="External"/><Relationship Id="rId1" Type="http://schemas.openxmlformats.org/officeDocument/2006/relationships/hyperlink" Target="https://podminky.urs.cz/item/CS_URS_2025_01/460791112" TargetMode="External"/><Relationship Id="rId6" Type="http://schemas.openxmlformats.org/officeDocument/2006/relationships/hyperlink" Target="https://podminky.urs.cz/item/CS_URS_2025_01/741420022" TargetMode="External"/><Relationship Id="rId11" Type="http://schemas.openxmlformats.org/officeDocument/2006/relationships/hyperlink" Target="https://podminky.urs.cz/item/CS_URS_2025_01/741921012" TargetMode="External"/><Relationship Id="rId24" Type="http://schemas.openxmlformats.org/officeDocument/2006/relationships/hyperlink" Target="https://podminky.urs.cz/item/CS_URS_2025_01/742124005" TargetMode="External"/><Relationship Id="rId32" Type="http://schemas.openxmlformats.org/officeDocument/2006/relationships/hyperlink" Target="https://podminky.urs.cz/item/CS_URS_2025_01/742124002" TargetMode="External"/><Relationship Id="rId37" Type="http://schemas.openxmlformats.org/officeDocument/2006/relationships/hyperlink" Target="https://podminky.urs.cz/item/CS_URS_2025_01/460141112" TargetMode="External"/><Relationship Id="rId40" Type="http://schemas.openxmlformats.org/officeDocument/2006/relationships/hyperlink" Target="https://podminky.urs.cz/item/CS_URS_2025_01/460171322" TargetMode="External"/><Relationship Id="rId45" Type="http://schemas.openxmlformats.org/officeDocument/2006/relationships/hyperlink" Target="https://podminky.urs.cz/item/CS_URS_2025_01/460411122" TargetMode="External"/><Relationship Id="rId5" Type="http://schemas.openxmlformats.org/officeDocument/2006/relationships/hyperlink" Target="https://podminky.urs.cz/item/CS_URS_2025_01/741410003" TargetMode="External"/><Relationship Id="rId15" Type="http://schemas.openxmlformats.org/officeDocument/2006/relationships/hyperlink" Target="https://podminky.urs.cz/item/CS_URS_2025_01/741132146" TargetMode="External"/><Relationship Id="rId23" Type="http://schemas.openxmlformats.org/officeDocument/2006/relationships/hyperlink" Target="https://podminky.urs.cz/item/CS_URS_2025_01/742124002" TargetMode="External"/><Relationship Id="rId28" Type="http://schemas.openxmlformats.org/officeDocument/2006/relationships/hyperlink" Target="https://podminky.urs.cz/item/CS_URS_2025_01/741122122" TargetMode="External"/><Relationship Id="rId36" Type="http://schemas.openxmlformats.org/officeDocument/2006/relationships/hyperlink" Target="https://podminky.urs.cz/item/CS_URS_2025_01/741810001" TargetMode="External"/><Relationship Id="rId49" Type="http://schemas.openxmlformats.org/officeDocument/2006/relationships/hyperlink" Target="https://podminky.urs.cz/item/CS_URS_2025_01/460661112" TargetMode="External"/><Relationship Id="rId10" Type="http://schemas.openxmlformats.org/officeDocument/2006/relationships/hyperlink" Target="https://podminky.urs.cz/item/CS_URS_2025_01/210204122" TargetMode="External"/><Relationship Id="rId19" Type="http://schemas.openxmlformats.org/officeDocument/2006/relationships/hyperlink" Target="https://podminky.urs.cz/item/CS_URS_2025_01/741210001" TargetMode="External"/><Relationship Id="rId31" Type="http://schemas.openxmlformats.org/officeDocument/2006/relationships/hyperlink" Target="https://podminky.urs.cz/item/CS_URS_2025_01/742123001" TargetMode="External"/><Relationship Id="rId44" Type="http://schemas.openxmlformats.org/officeDocument/2006/relationships/hyperlink" Target="https://podminky.urs.cz/item/CS_URS_2025_01/460371121" TargetMode="External"/><Relationship Id="rId4" Type="http://schemas.openxmlformats.org/officeDocument/2006/relationships/hyperlink" Target="https://podminky.urs.cz/item/CS_URS_2025_01/741410002" TargetMode="External"/><Relationship Id="rId9" Type="http://schemas.openxmlformats.org/officeDocument/2006/relationships/hyperlink" Target="https://podminky.urs.cz/item/CS_URS_2025_01/210204011" TargetMode="External"/><Relationship Id="rId14" Type="http://schemas.openxmlformats.org/officeDocument/2006/relationships/hyperlink" Target="https://podminky.urs.cz/item/CS_URS_2025_01/741120101" TargetMode="External"/><Relationship Id="rId22" Type="http://schemas.openxmlformats.org/officeDocument/2006/relationships/hyperlink" Target="https://podminky.urs.cz/item/CS_URS_2025_01/742123001" TargetMode="External"/><Relationship Id="rId27" Type="http://schemas.openxmlformats.org/officeDocument/2006/relationships/hyperlink" Target="https://podminky.urs.cz/item/CS_URS_2025_01/741921012" TargetMode="External"/><Relationship Id="rId30" Type="http://schemas.openxmlformats.org/officeDocument/2006/relationships/hyperlink" Target="https://podminky.urs.cz/item/CS_URS_2025_01/460791112" TargetMode="External"/><Relationship Id="rId35" Type="http://schemas.openxmlformats.org/officeDocument/2006/relationships/hyperlink" Target="https://podminky.urs.cz/item/CS_URS_2025_01/742320051" TargetMode="External"/><Relationship Id="rId43" Type="http://schemas.openxmlformats.org/officeDocument/2006/relationships/hyperlink" Target="https://podminky.urs.cz/item/CS_URS_2025_01/460361121" TargetMode="External"/><Relationship Id="rId48" Type="http://schemas.openxmlformats.org/officeDocument/2006/relationships/hyperlink" Target="https://podminky.urs.cz/item/CS_URS_2025_01/460451312" TargetMode="External"/><Relationship Id="rId8" Type="http://schemas.openxmlformats.org/officeDocument/2006/relationships/hyperlink" Target="https://podminky.urs.cz/item/CS_URS_2025_01/210202013" TargetMode="External"/><Relationship Id="rId5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8" Type="http://schemas.openxmlformats.org/officeDocument/2006/relationships/hyperlink" Target="https://podminky.urs.cz/item/CS_URS_2025_01/460171272" TargetMode="External"/><Relationship Id="rId13" Type="http://schemas.openxmlformats.org/officeDocument/2006/relationships/hyperlink" Target="https://podminky.urs.cz/item/CS_URS_2025_01/460371121" TargetMode="External"/><Relationship Id="rId18" Type="http://schemas.openxmlformats.org/officeDocument/2006/relationships/drawing" Target="../drawings/drawing22.xml"/><Relationship Id="rId3" Type="http://schemas.openxmlformats.org/officeDocument/2006/relationships/hyperlink" Target="https://podminky.urs.cz/item/CS_URS_2025_01/741123225" TargetMode="External"/><Relationship Id="rId7" Type="http://schemas.openxmlformats.org/officeDocument/2006/relationships/hyperlink" Target="https://podminky.urs.cz/item/CS_URS_2025_01/460161272" TargetMode="External"/><Relationship Id="rId12" Type="http://schemas.openxmlformats.org/officeDocument/2006/relationships/hyperlink" Target="https://podminky.urs.cz/item/CS_URS_2025_01/460361121" TargetMode="External"/><Relationship Id="rId17" Type="http://schemas.openxmlformats.org/officeDocument/2006/relationships/hyperlink" Target="https://podminky.urs.cz/item/CS_URS_2025_01/460791213" TargetMode="External"/><Relationship Id="rId2" Type="http://schemas.openxmlformats.org/officeDocument/2006/relationships/hyperlink" Target="https://podminky.urs.cz/item/CS_URS_2025_01/210101234" TargetMode="External"/><Relationship Id="rId16" Type="http://schemas.openxmlformats.org/officeDocument/2006/relationships/hyperlink" Target="https://podminky.urs.cz/item/CS_URS_2025_01/460671112" TargetMode="External"/><Relationship Id="rId1" Type="http://schemas.openxmlformats.org/officeDocument/2006/relationships/hyperlink" Target="https://podminky.urs.cz/item/CS_URS_2025_01/210100252" TargetMode="External"/><Relationship Id="rId6" Type="http://schemas.openxmlformats.org/officeDocument/2006/relationships/hyperlink" Target="https://podminky.urs.cz/item/CS_URS_2025_01/741125831" TargetMode="External"/><Relationship Id="rId11" Type="http://schemas.openxmlformats.org/officeDocument/2006/relationships/hyperlink" Target="https://podminky.urs.cz/item/CS_URS_2025_01/460341121" TargetMode="External"/><Relationship Id="rId5" Type="http://schemas.openxmlformats.org/officeDocument/2006/relationships/hyperlink" Target="https://podminky.urs.cz/item/CS_URS_2025_01/741420022" TargetMode="External"/><Relationship Id="rId15" Type="http://schemas.openxmlformats.org/officeDocument/2006/relationships/hyperlink" Target="https://podminky.urs.cz/item/CS_URS_2025_01/460661112" TargetMode="External"/><Relationship Id="rId10" Type="http://schemas.openxmlformats.org/officeDocument/2006/relationships/hyperlink" Target="https://podminky.urs.cz/item/CS_URS_2025_01/460341113" TargetMode="External"/><Relationship Id="rId4" Type="http://schemas.openxmlformats.org/officeDocument/2006/relationships/hyperlink" Target="https://podminky.urs.cz/item/CS_URS_2025_01/741410022" TargetMode="External"/><Relationship Id="rId9" Type="http://schemas.openxmlformats.org/officeDocument/2006/relationships/hyperlink" Target="https://podminky.urs.cz/item/CS_URS_2025_01/460171232" TargetMode="External"/><Relationship Id="rId14" Type="http://schemas.openxmlformats.org/officeDocument/2006/relationships/hyperlink" Target="https://podminky.urs.cz/item/CS_URS_2025_01/460451312"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podminky.urs.cz/item/CS_URS_2025_01/997221875" TargetMode="External"/><Relationship Id="rId13" Type="http://schemas.openxmlformats.org/officeDocument/2006/relationships/hyperlink" Target="https://podminky.urs.cz/item/CS_URS_2025_01/460671112" TargetMode="External"/><Relationship Id="rId18" Type="http://schemas.openxmlformats.org/officeDocument/2006/relationships/hyperlink" Target="https://podminky.urs.cz/item/CS_URS_2025_01/460871162" TargetMode="External"/><Relationship Id="rId3" Type="http://schemas.openxmlformats.org/officeDocument/2006/relationships/hyperlink" Target="https://podminky.urs.cz/item/CS_URS_2025_01/460171292" TargetMode="External"/><Relationship Id="rId21" Type="http://schemas.openxmlformats.org/officeDocument/2006/relationships/hyperlink" Target="https://podminky.urs.cz/item/CS_URS_2025_01/468041122" TargetMode="External"/><Relationship Id="rId7" Type="http://schemas.openxmlformats.org/officeDocument/2006/relationships/hyperlink" Target="https://podminky.urs.cz/item/CS_URS_2025_01/460361121" TargetMode="External"/><Relationship Id="rId12" Type="http://schemas.openxmlformats.org/officeDocument/2006/relationships/hyperlink" Target="https://podminky.urs.cz/item/CS_URS_2025_01/460661112" TargetMode="External"/><Relationship Id="rId17" Type="http://schemas.openxmlformats.org/officeDocument/2006/relationships/hyperlink" Target="https://podminky.urs.cz/item/CS_URS_2025_01/460871152" TargetMode="External"/><Relationship Id="rId2" Type="http://schemas.openxmlformats.org/officeDocument/2006/relationships/hyperlink" Target="https://podminky.urs.cz/item/CS_URS_2025_01/460010025" TargetMode="External"/><Relationship Id="rId16" Type="http://schemas.openxmlformats.org/officeDocument/2006/relationships/hyperlink" Target="https://podminky.urs.cz/item/CS_URS_2025_01/460841141" TargetMode="External"/><Relationship Id="rId20" Type="http://schemas.openxmlformats.org/officeDocument/2006/relationships/hyperlink" Target="https://podminky.urs.cz/item/CS_URS_2025_01/468011142" TargetMode="External"/><Relationship Id="rId1" Type="http://schemas.openxmlformats.org/officeDocument/2006/relationships/hyperlink" Target="https://podminky.urs.cz/item/CS_URS_2025_01/181411121" TargetMode="External"/><Relationship Id="rId6" Type="http://schemas.openxmlformats.org/officeDocument/2006/relationships/hyperlink" Target="https://podminky.urs.cz/item/CS_URS_2025_01/460341121" TargetMode="External"/><Relationship Id="rId11" Type="http://schemas.openxmlformats.org/officeDocument/2006/relationships/hyperlink" Target="https://podminky.urs.cz/item/CS_URS_2025_01/460451292" TargetMode="External"/><Relationship Id="rId24" Type="http://schemas.openxmlformats.org/officeDocument/2006/relationships/drawing" Target="../drawings/drawing23.xml"/><Relationship Id="rId5" Type="http://schemas.openxmlformats.org/officeDocument/2006/relationships/hyperlink" Target="https://podminky.urs.cz/item/CS_URS_2025_01/460341113" TargetMode="External"/><Relationship Id="rId15" Type="http://schemas.openxmlformats.org/officeDocument/2006/relationships/hyperlink" Target="https://podminky.urs.cz/item/CS_URS_2025_01/460841113" TargetMode="External"/><Relationship Id="rId23" Type="http://schemas.openxmlformats.org/officeDocument/2006/relationships/hyperlink" Target="https://podminky.urs.cz/item/CS_URS_2025_01/469981211" TargetMode="External"/><Relationship Id="rId10" Type="http://schemas.openxmlformats.org/officeDocument/2006/relationships/hyperlink" Target="https://podminky.urs.cz/item/CS_URS_2025_01/460451272" TargetMode="External"/><Relationship Id="rId19" Type="http://schemas.openxmlformats.org/officeDocument/2006/relationships/hyperlink" Target="https://podminky.urs.cz/item/CS_URS_2025_01/468011122" TargetMode="External"/><Relationship Id="rId4" Type="http://schemas.openxmlformats.org/officeDocument/2006/relationships/hyperlink" Target="https://podminky.urs.cz/item/CS_URS_2025_01/460171322" TargetMode="External"/><Relationship Id="rId9" Type="http://schemas.openxmlformats.org/officeDocument/2006/relationships/hyperlink" Target="https://podminky.urs.cz/item/CS_URS_2025_01/460371121" TargetMode="External"/><Relationship Id="rId14" Type="http://schemas.openxmlformats.org/officeDocument/2006/relationships/hyperlink" Target="https://podminky.urs.cz/item/CS_URS_2025_01/460791212" TargetMode="External"/><Relationship Id="rId22" Type="http://schemas.openxmlformats.org/officeDocument/2006/relationships/hyperlink" Target="https://podminky.urs.cz/item/CS_URS_2025_01/469981111"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podminky.urs.cz/item/CS_URS_2025_01/631319175" TargetMode="External"/><Relationship Id="rId21" Type="http://schemas.openxmlformats.org/officeDocument/2006/relationships/hyperlink" Target="https://podminky.urs.cz/item/CS_URS_2025_01/213141111" TargetMode="External"/><Relationship Id="rId42" Type="http://schemas.openxmlformats.org/officeDocument/2006/relationships/hyperlink" Target="https://podminky.urs.cz/item/CS_URS_2025_01/218121113" TargetMode="External"/><Relationship Id="rId63" Type="http://schemas.openxmlformats.org/officeDocument/2006/relationships/hyperlink" Target="https://podminky.urs.cz/item/CS_URS_2025_01/341351112" TargetMode="External"/><Relationship Id="rId84" Type="http://schemas.openxmlformats.org/officeDocument/2006/relationships/hyperlink" Target="https://podminky.urs.cz/item/CS_URS_2025_01/611321395" TargetMode="External"/><Relationship Id="rId138" Type="http://schemas.openxmlformats.org/officeDocument/2006/relationships/hyperlink" Target="https://podminky.urs.cz/item/CS_URS_2025_01/944511211" TargetMode="External"/><Relationship Id="rId159" Type="http://schemas.openxmlformats.org/officeDocument/2006/relationships/hyperlink" Target="https://podminky.urs.cz/item/CS_URS_2025_01/712311101" TargetMode="External"/><Relationship Id="rId170" Type="http://schemas.openxmlformats.org/officeDocument/2006/relationships/hyperlink" Target="https://podminky.urs.cz/item/CS_URS_2025_01/712363369" TargetMode="External"/><Relationship Id="rId191" Type="http://schemas.openxmlformats.org/officeDocument/2006/relationships/hyperlink" Target="https://podminky.urs.cz/item/CS_URS_2025_01/998714102" TargetMode="External"/><Relationship Id="rId205" Type="http://schemas.openxmlformats.org/officeDocument/2006/relationships/hyperlink" Target="https://podminky.urs.cz/item/CS_URS_2025_01/763411116" TargetMode="External"/><Relationship Id="rId226" Type="http://schemas.openxmlformats.org/officeDocument/2006/relationships/hyperlink" Target="https://podminky.urs.cz/item/CS_URS_2025_01/998766102" TargetMode="External"/><Relationship Id="rId247" Type="http://schemas.openxmlformats.org/officeDocument/2006/relationships/hyperlink" Target="https://podminky.urs.cz/item/CS_URS_2025_01/771591264" TargetMode="External"/><Relationship Id="rId107" Type="http://schemas.openxmlformats.org/officeDocument/2006/relationships/hyperlink" Target="https://podminky.urs.cz/item/CS_URS_2025_01/622531012" TargetMode="External"/><Relationship Id="rId268" Type="http://schemas.openxmlformats.org/officeDocument/2006/relationships/hyperlink" Target="https://podminky.urs.cz/item/CS_URS_2025_01/777611161" TargetMode="External"/><Relationship Id="rId289" Type="http://schemas.openxmlformats.org/officeDocument/2006/relationships/hyperlink" Target="https://podminky.urs.cz/item/CS_URS_2023_01/783827425" TargetMode="External"/><Relationship Id="rId11" Type="http://schemas.openxmlformats.org/officeDocument/2006/relationships/hyperlink" Target="https://podminky.urs.cz/item/CS_URS_2025_01/162351123" TargetMode="External"/><Relationship Id="rId32" Type="http://schemas.openxmlformats.org/officeDocument/2006/relationships/hyperlink" Target="https://podminky.urs.cz/item/CS_URS_2025_01/274351122" TargetMode="External"/><Relationship Id="rId53" Type="http://schemas.openxmlformats.org/officeDocument/2006/relationships/hyperlink" Target="https://podminky.urs.cz/item/CS_URS_2025_01/317168059" TargetMode="External"/><Relationship Id="rId74" Type="http://schemas.openxmlformats.org/officeDocument/2006/relationships/hyperlink" Target="https://podminky.urs.cz/item/CS_URS_2025_01/417351116" TargetMode="External"/><Relationship Id="rId128" Type="http://schemas.openxmlformats.org/officeDocument/2006/relationships/hyperlink" Target="https://podminky.urs.cz/item/CS_URS_2025_01/634112117" TargetMode="External"/><Relationship Id="rId149" Type="http://schemas.openxmlformats.org/officeDocument/2006/relationships/hyperlink" Target="https://podminky.urs.cz/item/CS_URS_2025_01/977151121" TargetMode="External"/><Relationship Id="rId5" Type="http://schemas.openxmlformats.org/officeDocument/2006/relationships/hyperlink" Target="https://podminky.urs.cz/item/CS_URS_2025_01/132351104" TargetMode="External"/><Relationship Id="rId95" Type="http://schemas.openxmlformats.org/officeDocument/2006/relationships/hyperlink" Target="https://podminky.urs.cz/item/CS_URS_2025_01/621151031" TargetMode="External"/><Relationship Id="rId160" Type="http://schemas.openxmlformats.org/officeDocument/2006/relationships/hyperlink" Target="https://podminky.urs.cz/item/CS_URS_2025_01/712811101" TargetMode="External"/><Relationship Id="rId181" Type="http://schemas.openxmlformats.org/officeDocument/2006/relationships/hyperlink" Target="https://podminky.urs.cz/item/CS_URS_2025_01/713131241" TargetMode="External"/><Relationship Id="rId216" Type="http://schemas.openxmlformats.org/officeDocument/2006/relationships/hyperlink" Target="https://podminky.urs.cz/item/CS_URS_2025_01/766660002" TargetMode="External"/><Relationship Id="rId237" Type="http://schemas.openxmlformats.org/officeDocument/2006/relationships/hyperlink" Target="https://podminky.urs.cz/item/CS_URS_2025_01/767640113" TargetMode="External"/><Relationship Id="rId258" Type="http://schemas.openxmlformats.org/officeDocument/2006/relationships/hyperlink" Target="https://podminky.urs.cz/item/CS_URS_2025_01/776223111" TargetMode="External"/><Relationship Id="rId279" Type="http://schemas.openxmlformats.org/officeDocument/2006/relationships/hyperlink" Target="https://podminky.urs.cz/item/CS_URS_2025_01/781495141" TargetMode="External"/><Relationship Id="rId22" Type="http://schemas.openxmlformats.org/officeDocument/2006/relationships/hyperlink" Target="https://podminky.urs.cz/item/CS_URS_2025_01/271532212" TargetMode="External"/><Relationship Id="rId43" Type="http://schemas.openxmlformats.org/officeDocument/2006/relationships/hyperlink" Target="https://podminky.urs.cz/item/CS_URS_2025_01/311235161" TargetMode="External"/><Relationship Id="rId64" Type="http://schemas.openxmlformats.org/officeDocument/2006/relationships/hyperlink" Target="https://podminky.urs.cz/item/CS_URS_2025_01/341361821" TargetMode="External"/><Relationship Id="rId118" Type="http://schemas.openxmlformats.org/officeDocument/2006/relationships/hyperlink" Target="https://podminky.urs.cz/item/CS_URS_2025_01/631351101" TargetMode="External"/><Relationship Id="rId139" Type="http://schemas.openxmlformats.org/officeDocument/2006/relationships/hyperlink" Target="https://podminky.urs.cz/item/CS_URS_2025_01/944511811" TargetMode="External"/><Relationship Id="rId290" Type="http://schemas.openxmlformats.org/officeDocument/2006/relationships/hyperlink" Target="https://podminky.urs.cz/item/CS_URS_2023_01/783826615" TargetMode="External"/><Relationship Id="rId85" Type="http://schemas.openxmlformats.org/officeDocument/2006/relationships/hyperlink" Target="https://podminky.urs.cz/item/CS_URS_2025_01/612131101" TargetMode="External"/><Relationship Id="rId150" Type="http://schemas.openxmlformats.org/officeDocument/2006/relationships/hyperlink" Target="https://podminky.urs.cz/item/CS_URS_2025_01/998011002" TargetMode="External"/><Relationship Id="rId171" Type="http://schemas.openxmlformats.org/officeDocument/2006/relationships/hyperlink" Target="https://podminky.urs.cz/item/CS_URS_2025_01/712363384" TargetMode="External"/><Relationship Id="rId192" Type="http://schemas.openxmlformats.org/officeDocument/2006/relationships/hyperlink" Target="https://podminky.urs.cz/item/CS_URS_2025_01/762361332" TargetMode="External"/><Relationship Id="rId206" Type="http://schemas.openxmlformats.org/officeDocument/2006/relationships/hyperlink" Target="https://podminky.urs.cz/item/CS_URS_2025_01/763411126" TargetMode="External"/><Relationship Id="rId227" Type="http://schemas.openxmlformats.org/officeDocument/2006/relationships/hyperlink" Target="https://podminky.urs.cz/item/CS_URS_2025_01/767137501" TargetMode="External"/><Relationship Id="rId248" Type="http://schemas.openxmlformats.org/officeDocument/2006/relationships/hyperlink" Target="https://podminky.urs.cz/item/CS_URS_2025_01/771591241" TargetMode="External"/><Relationship Id="rId269" Type="http://schemas.openxmlformats.org/officeDocument/2006/relationships/hyperlink" Target="https://podminky.urs.cz/item/CS_URS_2025_01/777511181" TargetMode="External"/><Relationship Id="rId12" Type="http://schemas.openxmlformats.org/officeDocument/2006/relationships/hyperlink" Target="https://podminky.urs.cz/item/CS_URS_2025_01/171251201" TargetMode="External"/><Relationship Id="rId33" Type="http://schemas.openxmlformats.org/officeDocument/2006/relationships/hyperlink" Target="https://podminky.urs.cz/item/CS_URS_2025_01/274353131" TargetMode="External"/><Relationship Id="rId108" Type="http://schemas.openxmlformats.org/officeDocument/2006/relationships/hyperlink" Target="https://podminky.urs.cz/item/CS_URS_2023_01/622143003" TargetMode="External"/><Relationship Id="rId129" Type="http://schemas.openxmlformats.org/officeDocument/2006/relationships/hyperlink" Target="https://podminky.urs.cz/item/CS_URS_2025_01/636311122" TargetMode="External"/><Relationship Id="rId280" Type="http://schemas.openxmlformats.org/officeDocument/2006/relationships/hyperlink" Target="https://podminky.urs.cz/item/CS_URS_2025_01/781495142" TargetMode="External"/><Relationship Id="rId54" Type="http://schemas.openxmlformats.org/officeDocument/2006/relationships/hyperlink" Target="https://podminky.urs.cz/item/CS_URS_2025_01/317998112" TargetMode="External"/><Relationship Id="rId75" Type="http://schemas.openxmlformats.org/officeDocument/2006/relationships/hyperlink" Target="https://podminky.urs.cz/item/CS_URS_2025_01/417361821" TargetMode="External"/><Relationship Id="rId96" Type="http://schemas.openxmlformats.org/officeDocument/2006/relationships/hyperlink" Target="https://podminky.urs.cz/item/CS_URS_2025_01/621531012" TargetMode="External"/><Relationship Id="rId140" Type="http://schemas.openxmlformats.org/officeDocument/2006/relationships/hyperlink" Target="https://podminky.urs.cz/item/CS_URS_2025_01/949101111" TargetMode="External"/><Relationship Id="rId161" Type="http://schemas.openxmlformats.org/officeDocument/2006/relationships/hyperlink" Target="https://podminky.urs.cz/item/CS_URS_2025_01/712341559" TargetMode="External"/><Relationship Id="rId182" Type="http://schemas.openxmlformats.org/officeDocument/2006/relationships/hyperlink" Target="https://podminky.urs.cz/item/CS_URS_2025_01/713141138" TargetMode="External"/><Relationship Id="rId217" Type="http://schemas.openxmlformats.org/officeDocument/2006/relationships/hyperlink" Target="https://podminky.urs.cz/item/CS_URS_2025_01/766660021" TargetMode="External"/><Relationship Id="rId6" Type="http://schemas.openxmlformats.org/officeDocument/2006/relationships/hyperlink" Target="https://podminky.urs.cz/item/CS_URS_2025_01/132451104" TargetMode="External"/><Relationship Id="rId238" Type="http://schemas.openxmlformats.org/officeDocument/2006/relationships/hyperlink" Target="https://podminky.urs.cz/item/CS_URS_2025_01/767821112" TargetMode="External"/><Relationship Id="rId259" Type="http://schemas.openxmlformats.org/officeDocument/2006/relationships/hyperlink" Target="https://podminky.urs.cz/item/CS_URS_2025_01/776411211" TargetMode="External"/><Relationship Id="rId23" Type="http://schemas.openxmlformats.org/officeDocument/2006/relationships/hyperlink" Target="https://podminky.urs.cz/item/CS_URS_2025_01/273321411" TargetMode="External"/><Relationship Id="rId119" Type="http://schemas.openxmlformats.org/officeDocument/2006/relationships/hyperlink" Target="https://podminky.urs.cz/item/CS_URS_2025_01/631351102" TargetMode="External"/><Relationship Id="rId270" Type="http://schemas.openxmlformats.org/officeDocument/2006/relationships/hyperlink" Target="https://podminky.urs.cz/item/CS_URS_2025_01/777911113" TargetMode="External"/><Relationship Id="rId291" Type="http://schemas.openxmlformats.org/officeDocument/2006/relationships/hyperlink" Target="https://podminky.urs.cz/item/CS_URS_2023_01/784181101" TargetMode="External"/><Relationship Id="rId44" Type="http://schemas.openxmlformats.org/officeDocument/2006/relationships/hyperlink" Target="https://podminky.urs.cz/item/CS_URS_2025_01/311238937" TargetMode="External"/><Relationship Id="rId65" Type="http://schemas.openxmlformats.org/officeDocument/2006/relationships/hyperlink" Target="https://podminky.urs.cz/item/CS_URS_2025_01/341941011" TargetMode="External"/><Relationship Id="rId86" Type="http://schemas.openxmlformats.org/officeDocument/2006/relationships/hyperlink" Target="https://podminky.urs.cz/item/CS_URS_2025_01/612321341" TargetMode="External"/><Relationship Id="rId130" Type="http://schemas.openxmlformats.org/officeDocument/2006/relationships/hyperlink" Target="https://podminky.urs.cz/item/CS_URS_2025_01/642944121" TargetMode="External"/><Relationship Id="rId151" Type="http://schemas.openxmlformats.org/officeDocument/2006/relationships/hyperlink" Target="https://podminky.urs.cz/item/CS_URS_2025_01/711111001" TargetMode="External"/><Relationship Id="rId172" Type="http://schemas.openxmlformats.org/officeDocument/2006/relationships/hyperlink" Target="https://podminky.urs.cz/item/CS_URS_2025_01/712363115" TargetMode="External"/><Relationship Id="rId193" Type="http://schemas.openxmlformats.org/officeDocument/2006/relationships/hyperlink" Target="https://podminky.urs.cz/item/CS_URS_2025_01/762395000" TargetMode="External"/><Relationship Id="rId207" Type="http://schemas.openxmlformats.org/officeDocument/2006/relationships/hyperlink" Target="https://podminky.urs.cz/item/CS_URS_2025_01/998763302" TargetMode="External"/><Relationship Id="rId228" Type="http://schemas.openxmlformats.org/officeDocument/2006/relationships/hyperlink" Target="https://podminky.urs.cz/item/CS_URS_2025_01/767137502" TargetMode="External"/><Relationship Id="rId249" Type="http://schemas.openxmlformats.org/officeDocument/2006/relationships/hyperlink" Target="https://podminky.urs.cz/item/CS_URS_2025_01/771591242" TargetMode="External"/><Relationship Id="rId13" Type="http://schemas.openxmlformats.org/officeDocument/2006/relationships/hyperlink" Target="https://podminky.urs.cz/item/CS_URS_2025_01/167151111" TargetMode="External"/><Relationship Id="rId109" Type="http://schemas.openxmlformats.org/officeDocument/2006/relationships/hyperlink" Target="https://podminky.urs.cz/item/CS_URS_2025_01/622143004" TargetMode="External"/><Relationship Id="rId260" Type="http://schemas.openxmlformats.org/officeDocument/2006/relationships/hyperlink" Target="https://podminky.urs.cz/item/CS_URS_2024_02/776421312" TargetMode="External"/><Relationship Id="rId281" Type="http://schemas.openxmlformats.org/officeDocument/2006/relationships/hyperlink" Target="https://podminky.urs.cz/item/CS_URS_2025_01/781495143" TargetMode="External"/><Relationship Id="rId34" Type="http://schemas.openxmlformats.org/officeDocument/2006/relationships/hyperlink" Target="https://podminky.urs.cz/item/CS_URS_2025_01/274361821" TargetMode="External"/><Relationship Id="rId50" Type="http://schemas.openxmlformats.org/officeDocument/2006/relationships/hyperlink" Target="https://podminky.urs.cz/item/CS_URS_2025_01/317168051" TargetMode="External"/><Relationship Id="rId55" Type="http://schemas.openxmlformats.org/officeDocument/2006/relationships/hyperlink" Target="https://podminky.urs.cz/item/CS_URS_2025_01/317998113" TargetMode="External"/><Relationship Id="rId76" Type="http://schemas.openxmlformats.org/officeDocument/2006/relationships/hyperlink" Target="https://podminky.urs.cz/item/CS_URS_2025_01/417362021" TargetMode="External"/><Relationship Id="rId97" Type="http://schemas.openxmlformats.org/officeDocument/2006/relationships/hyperlink" Target="https://podminky.urs.cz/item/CS_URS_2025_01/622131121" TargetMode="External"/><Relationship Id="rId104" Type="http://schemas.openxmlformats.org/officeDocument/2006/relationships/hyperlink" Target="https://podminky.urs.cz/item/CS_URS_2025_01/622531012" TargetMode="External"/><Relationship Id="rId120" Type="http://schemas.openxmlformats.org/officeDocument/2006/relationships/hyperlink" Target="https://podminky.urs.cz/item/CS_URS_2025_01/631362021" TargetMode="External"/><Relationship Id="rId125" Type="http://schemas.openxmlformats.org/officeDocument/2006/relationships/hyperlink" Target="https://podminky.urs.cz/item/CS_URS_2025_01/632481215" TargetMode="External"/><Relationship Id="rId141" Type="http://schemas.openxmlformats.org/officeDocument/2006/relationships/hyperlink" Target="https://podminky.urs.cz/item/CS_URS_2025_01/952901111" TargetMode="External"/><Relationship Id="rId146" Type="http://schemas.openxmlformats.org/officeDocument/2006/relationships/hyperlink" Target="https://podminky.urs.cz/item/CS_URS_2025_01/953943125" TargetMode="External"/><Relationship Id="rId167" Type="http://schemas.openxmlformats.org/officeDocument/2006/relationships/hyperlink" Target="https://podminky.urs.cz/item/CS_URS_2025_01/712363352" TargetMode="External"/><Relationship Id="rId188" Type="http://schemas.openxmlformats.org/officeDocument/2006/relationships/hyperlink" Target="https://podminky.urs.cz/item/CS_URS_2025_01/998713102" TargetMode="External"/><Relationship Id="rId7" Type="http://schemas.openxmlformats.org/officeDocument/2006/relationships/hyperlink" Target="https://podminky.urs.cz/item/CS_URS_2025_01/132251254" TargetMode="External"/><Relationship Id="rId71" Type="http://schemas.openxmlformats.org/officeDocument/2006/relationships/hyperlink" Target="https://podminky.urs.cz/item/CS_URS_2025_01/389381001" TargetMode="External"/><Relationship Id="rId92" Type="http://schemas.openxmlformats.org/officeDocument/2006/relationships/hyperlink" Target="https://podminky.urs.cz/item/CS_URS_2025_01/621131121" TargetMode="External"/><Relationship Id="rId162" Type="http://schemas.openxmlformats.org/officeDocument/2006/relationships/hyperlink" Target="https://podminky.urs.cz/item/CS_URS_2025_01/712841559" TargetMode="External"/><Relationship Id="rId183" Type="http://schemas.openxmlformats.org/officeDocument/2006/relationships/hyperlink" Target="https://podminky.urs.cz/item/CS_URS_2025_01/713141212" TargetMode="External"/><Relationship Id="rId213" Type="http://schemas.openxmlformats.org/officeDocument/2006/relationships/hyperlink" Target="https://podminky.urs.cz/item/CS_URS_2025_01/766622216" TargetMode="External"/><Relationship Id="rId218" Type="http://schemas.openxmlformats.org/officeDocument/2006/relationships/hyperlink" Target="https://podminky.urs.cz/item/CS_URS_2025_01/766660022" TargetMode="External"/><Relationship Id="rId234" Type="http://schemas.openxmlformats.org/officeDocument/2006/relationships/hyperlink" Target="https://podminky.urs.cz/item/CS_URS_2025_01/767627306" TargetMode="External"/><Relationship Id="rId239" Type="http://schemas.openxmlformats.org/officeDocument/2006/relationships/hyperlink" Target="https://podminky.urs.cz/item/CS_URS_2025_01/767881115" TargetMode="External"/><Relationship Id="rId2" Type="http://schemas.openxmlformats.org/officeDocument/2006/relationships/hyperlink" Target="https://podminky.urs.cz/item/CS_URS_2025_01/131351105" TargetMode="External"/><Relationship Id="rId29" Type="http://schemas.openxmlformats.org/officeDocument/2006/relationships/hyperlink" Target="https://podminky.urs.cz/item/CS_URS_2025_01/274351122" TargetMode="External"/><Relationship Id="rId250" Type="http://schemas.openxmlformats.org/officeDocument/2006/relationships/hyperlink" Target="https://podminky.urs.cz/item/CS_URS_2025_01/771592011" TargetMode="External"/><Relationship Id="rId255" Type="http://schemas.openxmlformats.org/officeDocument/2006/relationships/hyperlink" Target="https://podminky.urs.cz/item/CS_URS_2025_01/776221111" TargetMode="External"/><Relationship Id="rId271" Type="http://schemas.openxmlformats.org/officeDocument/2006/relationships/hyperlink" Target="https://podminky.urs.cz/item/CS_URS_2025_01/998777102" TargetMode="External"/><Relationship Id="rId276" Type="http://schemas.openxmlformats.org/officeDocument/2006/relationships/hyperlink" Target="https://podminky.urs.cz/item/CS_URS_2025_01/781472291" TargetMode="External"/><Relationship Id="rId292" Type="http://schemas.openxmlformats.org/officeDocument/2006/relationships/hyperlink" Target="https://podminky.urs.cz/item/CS_URS_2025_01/786624111" TargetMode="External"/><Relationship Id="rId24" Type="http://schemas.openxmlformats.org/officeDocument/2006/relationships/hyperlink" Target="https://podminky.urs.cz/item/CS_URS_2025_01/273351121" TargetMode="External"/><Relationship Id="rId40" Type="http://schemas.openxmlformats.org/officeDocument/2006/relationships/hyperlink" Target="https://podminky.urs.cz/item/CS_URS_2025_01/218111113" TargetMode="External"/><Relationship Id="rId45" Type="http://schemas.openxmlformats.org/officeDocument/2006/relationships/hyperlink" Target="https://podminky.urs.cz/item/CS_URS_2025_01/311236301" TargetMode="External"/><Relationship Id="rId66" Type="http://schemas.openxmlformats.org/officeDocument/2006/relationships/hyperlink" Target="https://podminky.urs.cz/item/CS_URS_2025_01/342244221" TargetMode="External"/><Relationship Id="rId87" Type="http://schemas.openxmlformats.org/officeDocument/2006/relationships/hyperlink" Target="https://podminky.urs.cz/item/CS_URS_2025_01/612321391" TargetMode="External"/><Relationship Id="rId110" Type="http://schemas.openxmlformats.org/officeDocument/2006/relationships/hyperlink" Target="https://podminky.urs.cz/item/CS_URS_2025_01/629991011" TargetMode="External"/><Relationship Id="rId115" Type="http://schemas.openxmlformats.org/officeDocument/2006/relationships/hyperlink" Target="https://podminky.urs.cz/item/CS_URS_2025_01/631362021" TargetMode="External"/><Relationship Id="rId131" Type="http://schemas.openxmlformats.org/officeDocument/2006/relationships/hyperlink" Target="https://podminky.urs.cz/item/CS_URS_2025_01/877260310" TargetMode="External"/><Relationship Id="rId136" Type="http://schemas.openxmlformats.org/officeDocument/2006/relationships/hyperlink" Target="https://podminky.urs.cz/item/CS_URS_2025_01/941211811" TargetMode="External"/><Relationship Id="rId157" Type="http://schemas.openxmlformats.org/officeDocument/2006/relationships/hyperlink" Target="https://podminky.urs.cz/item/CS_URS_2025_01/711747067" TargetMode="External"/><Relationship Id="rId178" Type="http://schemas.openxmlformats.org/officeDocument/2006/relationships/hyperlink" Target="https://podminky.urs.cz/item/CS_URS_2025_01/713131121" TargetMode="External"/><Relationship Id="rId61" Type="http://schemas.openxmlformats.org/officeDocument/2006/relationships/hyperlink" Target="https://podminky.urs.cz/item/CS_URS_2025_01/341321410" TargetMode="External"/><Relationship Id="rId82" Type="http://schemas.openxmlformats.org/officeDocument/2006/relationships/hyperlink" Target="https://podminky.urs.cz/item/CS_URS_2025_01/611131125" TargetMode="External"/><Relationship Id="rId152" Type="http://schemas.openxmlformats.org/officeDocument/2006/relationships/hyperlink" Target="https://podminky.urs.cz/item/CS_URS_2025_01/711112001" TargetMode="External"/><Relationship Id="rId173" Type="http://schemas.openxmlformats.org/officeDocument/2006/relationships/hyperlink" Target="https://podminky.urs.cz/item/CS_URS_2025_01/712363119" TargetMode="External"/><Relationship Id="rId194" Type="http://schemas.openxmlformats.org/officeDocument/2006/relationships/hyperlink" Target="https://podminky.urs.cz/item/CS_URS_2025_01/998762102" TargetMode="External"/><Relationship Id="rId199" Type="http://schemas.openxmlformats.org/officeDocument/2006/relationships/hyperlink" Target="https://podminky.urs.cz/item/CS_URS_2025_01/763164541" TargetMode="External"/><Relationship Id="rId203" Type="http://schemas.openxmlformats.org/officeDocument/2006/relationships/hyperlink" Target="https://podminky.urs.cz/item/CS_URS_2025_01/763172322" TargetMode="External"/><Relationship Id="rId208" Type="http://schemas.openxmlformats.org/officeDocument/2006/relationships/hyperlink" Target="https://podminky.urs.cz/item/CS_URS_2025_01/764216644" TargetMode="External"/><Relationship Id="rId229" Type="http://schemas.openxmlformats.org/officeDocument/2006/relationships/hyperlink" Target="https://podminky.urs.cz/item/CS_URS_2025_01/767490101" TargetMode="External"/><Relationship Id="rId19" Type="http://schemas.openxmlformats.org/officeDocument/2006/relationships/hyperlink" Target="https://podminky.urs.cz/item/CS_URS_2025_01/174151101" TargetMode="External"/><Relationship Id="rId224" Type="http://schemas.openxmlformats.org/officeDocument/2006/relationships/hyperlink" Target="https://podminky.urs.cz/item/CS_URS_2025_01/766660751" TargetMode="External"/><Relationship Id="rId240" Type="http://schemas.openxmlformats.org/officeDocument/2006/relationships/hyperlink" Target="https://podminky.urs.cz/item/CS_URS_2025_01/767881161" TargetMode="External"/><Relationship Id="rId245" Type="http://schemas.openxmlformats.org/officeDocument/2006/relationships/hyperlink" Target="https://podminky.urs.cz/item/CS_URS_2025_01/771577211" TargetMode="External"/><Relationship Id="rId261" Type="http://schemas.openxmlformats.org/officeDocument/2006/relationships/hyperlink" Target="https://podminky.urs.cz/item/CS_URS_2025_01/776991121" TargetMode="External"/><Relationship Id="rId266" Type="http://schemas.openxmlformats.org/officeDocument/2006/relationships/hyperlink" Target="https://podminky.urs.cz/item/CS_URS_2025_01/777111141" TargetMode="External"/><Relationship Id="rId287" Type="http://schemas.openxmlformats.org/officeDocument/2006/relationships/hyperlink" Target="https://podminky.urs.cz/item/CS_URS_2025_01/783801201" TargetMode="External"/><Relationship Id="rId14" Type="http://schemas.openxmlformats.org/officeDocument/2006/relationships/hyperlink" Target="https://podminky.urs.cz/item/CS_URS_2025_01/167151112" TargetMode="External"/><Relationship Id="rId30" Type="http://schemas.openxmlformats.org/officeDocument/2006/relationships/hyperlink" Target="https://podminky.urs.cz/item/CS_URS_2025_01/274321411" TargetMode="External"/><Relationship Id="rId35" Type="http://schemas.openxmlformats.org/officeDocument/2006/relationships/hyperlink" Target="https://podminky.urs.cz/item/CS_URS_2025_01/279321346" TargetMode="External"/><Relationship Id="rId56" Type="http://schemas.openxmlformats.org/officeDocument/2006/relationships/hyperlink" Target="https://podminky.urs.cz/item/CS_URS_2025_01/331273011" TargetMode="External"/><Relationship Id="rId77" Type="http://schemas.openxmlformats.org/officeDocument/2006/relationships/hyperlink" Target="https://podminky.urs.cz/item/CS_URS_2025_01/611131121" TargetMode="External"/><Relationship Id="rId100" Type="http://schemas.openxmlformats.org/officeDocument/2006/relationships/hyperlink" Target="https://podminky.urs.cz/item/CS_URS_2025_01/622151031" TargetMode="External"/><Relationship Id="rId105" Type="http://schemas.openxmlformats.org/officeDocument/2006/relationships/hyperlink" Target="https://podminky.urs.cz/item/CS_URS_2025_01/622142001" TargetMode="External"/><Relationship Id="rId126" Type="http://schemas.openxmlformats.org/officeDocument/2006/relationships/hyperlink" Target="https://podminky.urs.cz/item/CS_URS_2025_01/633811111" TargetMode="External"/><Relationship Id="rId147" Type="http://schemas.openxmlformats.org/officeDocument/2006/relationships/hyperlink" Target="https://podminky.urs.cz/item/CS_URS_2025_01/953943211" TargetMode="External"/><Relationship Id="rId168" Type="http://schemas.openxmlformats.org/officeDocument/2006/relationships/hyperlink" Target="https://podminky.urs.cz/item/CS_URS_2025_01/712363353" TargetMode="External"/><Relationship Id="rId282" Type="http://schemas.openxmlformats.org/officeDocument/2006/relationships/hyperlink" Target="https://podminky.urs.cz/item/CS_URS_2025_01/781495211" TargetMode="External"/><Relationship Id="rId8" Type="http://schemas.openxmlformats.org/officeDocument/2006/relationships/hyperlink" Target="https://podminky.urs.cz/item/CS_URS_2025_01/132351254" TargetMode="External"/><Relationship Id="rId51" Type="http://schemas.openxmlformats.org/officeDocument/2006/relationships/hyperlink" Target="https://podminky.urs.cz/item/CS_URS_2025_01/317168052" TargetMode="External"/><Relationship Id="rId72" Type="http://schemas.openxmlformats.org/officeDocument/2006/relationships/hyperlink" Target="https://podminky.urs.cz/item/CS_URS_2025_01/417321515" TargetMode="External"/><Relationship Id="rId93" Type="http://schemas.openxmlformats.org/officeDocument/2006/relationships/hyperlink" Target="https://podminky.urs.cz/item/CS_URS_2025_01/621221021" TargetMode="External"/><Relationship Id="rId98" Type="http://schemas.openxmlformats.org/officeDocument/2006/relationships/hyperlink" Target="https://podminky.urs.cz/item/CS_URS_2025_01/622221041" TargetMode="External"/><Relationship Id="rId121" Type="http://schemas.openxmlformats.org/officeDocument/2006/relationships/hyperlink" Target="https://podminky.urs.cz/item/CS_URS_2025_01/632451494" TargetMode="External"/><Relationship Id="rId142" Type="http://schemas.openxmlformats.org/officeDocument/2006/relationships/hyperlink" Target="https://podminky.urs.cz/item/CS_URS_2025_01/953334118" TargetMode="External"/><Relationship Id="rId163" Type="http://schemas.openxmlformats.org/officeDocument/2006/relationships/hyperlink" Target="https://podminky.urs.cz/item/CS_URS_2025_01/712363605" TargetMode="External"/><Relationship Id="rId184" Type="http://schemas.openxmlformats.org/officeDocument/2006/relationships/hyperlink" Target="https://podminky.urs.cz/item/CS_URS_2025_01/713141336" TargetMode="External"/><Relationship Id="rId189" Type="http://schemas.openxmlformats.org/officeDocument/2006/relationships/hyperlink" Target="https://podminky.urs.cz/item/CS_URS_2025_01/714121011" TargetMode="External"/><Relationship Id="rId219" Type="http://schemas.openxmlformats.org/officeDocument/2006/relationships/hyperlink" Target="https://podminky.urs.cz/item/CS_URS_2025_01/766660717" TargetMode="External"/><Relationship Id="rId3" Type="http://schemas.openxmlformats.org/officeDocument/2006/relationships/hyperlink" Target="https://podminky.urs.cz/item/CS_URS_2025_01/131451105" TargetMode="External"/><Relationship Id="rId214" Type="http://schemas.openxmlformats.org/officeDocument/2006/relationships/hyperlink" Target="https://podminky.urs.cz/item/CS_URS_2025_01/766629215" TargetMode="External"/><Relationship Id="rId230" Type="http://schemas.openxmlformats.org/officeDocument/2006/relationships/hyperlink" Target="https://podminky.urs.cz/item/CS_URS_2025_01/767531121" TargetMode="External"/><Relationship Id="rId235" Type="http://schemas.openxmlformats.org/officeDocument/2006/relationships/hyperlink" Target="https://podminky.urs.cz/item/CS_URS_2025_01/767627307" TargetMode="External"/><Relationship Id="rId251" Type="http://schemas.openxmlformats.org/officeDocument/2006/relationships/hyperlink" Target="https://podminky.urs.cz/item/CS_URS_2025_01/998771102" TargetMode="External"/><Relationship Id="rId256" Type="http://schemas.openxmlformats.org/officeDocument/2006/relationships/hyperlink" Target="https://podminky.urs.cz/item/CS_URS_2025_01/776221111" TargetMode="External"/><Relationship Id="rId277" Type="http://schemas.openxmlformats.org/officeDocument/2006/relationships/hyperlink" Target="https://podminky.urs.cz/item/CS_URS_2025_01/781492251" TargetMode="External"/><Relationship Id="rId25" Type="http://schemas.openxmlformats.org/officeDocument/2006/relationships/hyperlink" Target="https://podminky.urs.cz/item/CS_URS_2025_01/273351122" TargetMode="External"/><Relationship Id="rId46" Type="http://schemas.openxmlformats.org/officeDocument/2006/relationships/hyperlink" Target="https://podminky.urs.cz/item/CS_URS_2025_01/311236331" TargetMode="External"/><Relationship Id="rId67" Type="http://schemas.openxmlformats.org/officeDocument/2006/relationships/hyperlink" Target="https://podminky.urs.cz/item/CS_URS_2025_01/342291112" TargetMode="External"/><Relationship Id="rId116" Type="http://schemas.openxmlformats.org/officeDocument/2006/relationships/hyperlink" Target="https://podminky.urs.cz/item/CS_URS_2025_01/631311135" TargetMode="External"/><Relationship Id="rId137" Type="http://schemas.openxmlformats.org/officeDocument/2006/relationships/hyperlink" Target="https://podminky.urs.cz/item/CS_URS_2025_01/944511111" TargetMode="External"/><Relationship Id="rId158" Type="http://schemas.openxmlformats.org/officeDocument/2006/relationships/hyperlink" Target="https://podminky.urs.cz/item/CS_URS_2025_01/998711102" TargetMode="External"/><Relationship Id="rId272" Type="http://schemas.openxmlformats.org/officeDocument/2006/relationships/hyperlink" Target="https://podminky.urs.cz/item/CS_URS_2025_01/781121011" TargetMode="External"/><Relationship Id="rId293" Type="http://schemas.openxmlformats.org/officeDocument/2006/relationships/hyperlink" Target="https://podminky.urs.cz/item/CS_URS_2025_01/998786102" TargetMode="External"/><Relationship Id="rId20" Type="http://schemas.openxmlformats.org/officeDocument/2006/relationships/hyperlink" Target="https://podminky.urs.cz/item/CS_URS_2025_01/181951114" TargetMode="External"/><Relationship Id="rId41" Type="http://schemas.openxmlformats.org/officeDocument/2006/relationships/hyperlink" Target="https://podminky.urs.cz/item/CS_URS_2025_01/218111122" TargetMode="External"/><Relationship Id="rId62" Type="http://schemas.openxmlformats.org/officeDocument/2006/relationships/hyperlink" Target="https://podminky.urs.cz/item/CS_URS_2025_01/341351111" TargetMode="External"/><Relationship Id="rId83" Type="http://schemas.openxmlformats.org/officeDocument/2006/relationships/hyperlink" Target="https://podminky.urs.cz/item/CS_URS_2025_01/611321345" TargetMode="External"/><Relationship Id="rId88" Type="http://schemas.openxmlformats.org/officeDocument/2006/relationships/hyperlink" Target="https://podminky.urs.cz/item/CS_URS_2025_01/612142001" TargetMode="External"/><Relationship Id="rId111" Type="http://schemas.openxmlformats.org/officeDocument/2006/relationships/hyperlink" Target="https://podminky.urs.cz/item/CS_URS_2025_01/631311125" TargetMode="External"/><Relationship Id="rId132" Type="http://schemas.openxmlformats.org/officeDocument/2006/relationships/hyperlink" Target="https://podminky.urs.cz/item/CS_URS_2025_01/877310310" TargetMode="External"/><Relationship Id="rId153" Type="http://schemas.openxmlformats.org/officeDocument/2006/relationships/hyperlink" Target="https://podminky.urs.cz/item/CS_URS_2025_01/711141559" TargetMode="External"/><Relationship Id="rId174" Type="http://schemas.openxmlformats.org/officeDocument/2006/relationships/hyperlink" Target="https://podminky.urs.cz/item/CS_URS_2025_01/998712102" TargetMode="External"/><Relationship Id="rId179" Type="http://schemas.openxmlformats.org/officeDocument/2006/relationships/hyperlink" Target="https://podminky.urs.cz/item/CS_URS_2025_01/713131161" TargetMode="External"/><Relationship Id="rId195" Type="http://schemas.openxmlformats.org/officeDocument/2006/relationships/hyperlink" Target="https://podminky.urs.cz/item/CS_URS_2025_01/763121421" TargetMode="External"/><Relationship Id="rId209" Type="http://schemas.openxmlformats.org/officeDocument/2006/relationships/hyperlink" Target="https://podminky.urs.cz/item/CS_URS_2025_01/764216645" TargetMode="External"/><Relationship Id="rId190" Type="http://schemas.openxmlformats.org/officeDocument/2006/relationships/hyperlink" Target="https://podminky.urs.cz/item/CS_URS_2025_01/714121011" TargetMode="External"/><Relationship Id="rId204" Type="http://schemas.openxmlformats.org/officeDocument/2006/relationships/hyperlink" Target="https://podminky.urs.cz/item/CS_URS_2025_01/763172328" TargetMode="External"/><Relationship Id="rId220" Type="http://schemas.openxmlformats.org/officeDocument/2006/relationships/hyperlink" Target="https://podminky.urs.cz/item/CS_URS_2025_01/766660718" TargetMode="External"/><Relationship Id="rId225" Type="http://schemas.openxmlformats.org/officeDocument/2006/relationships/hyperlink" Target="https://podminky.urs.cz/item/CS_URS_2025_01/766694116" TargetMode="External"/><Relationship Id="rId241" Type="http://schemas.openxmlformats.org/officeDocument/2006/relationships/hyperlink" Target="https://podminky.urs.cz/item/CS_URS_2025_01/998767102" TargetMode="External"/><Relationship Id="rId246" Type="http://schemas.openxmlformats.org/officeDocument/2006/relationships/hyperlink" Target="https://podminky.urs.cz/item/CS_URS_2025_01/771591112" TargetMode="External"/><Relationship Id="rId267" Type="http://schemas.openxmlformats.org/officeDocument/2006/relationships/hyperlink" Target="https://podminky.urs.cz/item/CS_URS_2025_01/777131105" TargetMode="External"/><Relationship Id="rId288" Type="http://schemas.openxmlformats.org/officeDocument/2006/relationships/hyperlink" Target="https://podminky.urs.cz/item/CS_URS_2023_01/783823135" TargetMode="External"/><Relationship Id="rId15" Type="http://schemas.openxmlformats.org/officeDocument/2006/relationships/hyperlink" Target="https://podminky.urs.cz/item/CS_URS_2025_01/162751137" TargetMode="External"/><Relationship Id="rId36" Type="http://schemas.openxmlformats.org/officeDocument/2006/relationships/hyperlink" Target="https://podminky.urs.cz/item/CS_URS_2025_01/279351121" TargetMode="External"/><Relationship Id="rId57" Type="http://schemas.openxmlformats.org/officeDocument/2006/relationships/hyperlink" Target="https://podminky.urs.cz/item/CS_URS_2025_01/330321410" TargetMode="External"/><Relationship Id="rId106" Type="http://schemas.openxmlformats.org/officeDocument/2006/relationships/hyperlink" Target="https://podminky.urs.cz/item/CS_URS_2025_01/622151031" TargetMode="External"/><Relationship Id="rId127" Type="http://schemas.openxmlformats.org/officeDocument/2006/relationships/hyperlink" Target="https://podminky.urs.cz/item/CS_URS_2025_01/634112112" TargetMode="External"/><Relationship Id="rId262" Type="http://schemas.openxmlformats.org/officeDocument/2006/relationships/hyperlink" Target="https://podminky.urs.cz/item/CS_URS_2024_02/776992111" TargetMode="External"/><Relationship Id="rId283" Type="http://schemas.openxmlformats.org/officeDocument/2006/relationships/hyperlink" Target="https://podminky.urs.cz/item/CS_URS_2025_01/998781102" TargetMode="External"/><Relationship Id="rId10" Type="http://schemas.openxmlformats.org/officeDocument/2006/relationships/hyperlink" Target="https://podminky.urs.cz/item/CS_URS_2025_01/162351103" TargetMode="External"/><Relationship Id="rId31" Type="http://schemas.openxmlformats.org/officeDocument/2006/relationships/hyperlink" Target="https://podminky.urs.cz/item/CS_URS_2025_01/274351121" TargetMode="External"/><Relationship Id="rId52" Type="http://schemas.openxmlformats.org/officeDocument/2006/relationships/hyperlink" Target="https://podminky.urs.cz/item/CS_URS_2025_01/317168053" TargetMode="External"/><Relationship Id="rId73" Type="http://schemas.openxmlformats.org/officeDocument/2006/relationships/hyperlink" Target="https://podminky.urs.cz/item/CS_URS_2025_01/417351115" TargetMode="External"/><Relationship Id="rId78" Type="http://schemas.openxmlformats.org/officeDocument/2006/relationships/hyperlink" Target="https://podminky.urs.cz/item/CS_URS_2025_01/611321342" TargetMode="External"/><Relationship Id="rId94" Type="http://schemas.openxmlformats.org/officeDocument/2006/relationships/hyperlink" Target="https://podminky.urs.cz/item/CS_URS_2025_01/621251105" TargetMode="External"/><Relationship Id="rId99" Type="http://schemas.openxmlformats.org/officeDocument/2006/relationships/hyperlink" Target="https://podminky.urs.cz/item/CS_URS_2025_01/622251105" TargetMode="External"/><Relationship Id="rId101" Type="http://schemas.openxmlformats.org/officeDocument/2006/relationships/hyperlink" Target="https://podminky.urs.cz/item/CS_URS_2025_01/622531012" TargetMode="External"/><Relationship Id="rId122" Type="http://schemas.openxmlformats.org/officeDocument/2006/relationships/hyperlink" Target="https://podminky.urs.cz/item/CS_URS_2025_01/632451254" TargetMode="External"/><Relationship Id="rId143" Type="http://schemas.openxmlformats.org/officeDocument/2006/relationships/hyperlink" Target="https://podminky.urs.cz/item/CS_URS_2025_01/953611141" TargetMode="External"/><Relationship Id="rId148" Type="http://schemas.openxmlformats.org/officeDocument/2006/relationships/hyperlink" Target="https://podminky.urs.cz/item/CS_URS_2025_01/953993311" TargetMode="External"/><Relationship Id="rId164" Type="http://schemas.openxmlformats.org/officeDocument/2006/relationships/hyperlink" Target="https://podminky.urs.cz/item/CS_URS_2025_01/712861703" TargetMode="External"/><Relationship Id="rId169" Type="http://schemas.openxmlformats.org/officeDocument/2006/relationships/hyperlink" Target="https://podminky.urs.cz/item/CS_URS_2025_01/712363358" TargetMode="External"/><Relationship Id="rId185" Type="http://schemas.openxmlformats.org/officeDocument/2006/relationships/hyperlink" Target="https://podminky.urs.cz/item/CS_URS_2023_01/713141351" TargetMode="External"/><Relationship Id="rId4" Type="http://schemas.openxmlformats.org/officeDocument/2006/relationships/hyperlink" Target="https://podminky.urs.cz/item/CS_URS_2025_01/132251104" TargetMode="External"/><Relationship Id="rId9" Type="http://schemas.openxmlformats.org/officeDocument/2006/relationships/hyperlink" Target="https://podminky.urs.cz/item/CS_URS_2025_01/132451254" TargetMode="External"/><Relationship Id="rId180" Type="http://schemas.openxmlformats.org/officeDocument/2006/relationships/hyperlink" Target="https://podminky.urs.cz/item/CS_URS_2025_01/713132322" TargetMode="External"/><Relationship Id="rId210" Type="http://schemas.openxmlformats.org/officeDocument/2006/relationships/hyperlink" Target="https://podminky.urs.cz/item/CS_URS_2025_01/998764102" TargetMode="External"/><Relationship Id="rId215" Type="http://schemas.openxmlformats.org/officeDocument/2006/relationships/hyperlink" Target="https://podminky.urs.cz/item/CS_URS_2025_01/766660001" TargetMode="External"/><Relationship Id="rId236" Type="http://schemas.openxmlformats.org/officeDocument/2006/relationships/hyperlink" Target="https://podminky.urs.cz/item/CS_URS_2025_01/767640111" TargetMode="External"/><Relationship Id="rId257" Type="http://schemas.openxmlformats.org/officeDocument/2006/relationships/hyperlink" Target="https://podminky.urs.cz/item/CS_URS_2025_01/776221121" TargetMode="External"/><Relationship Id="rId278" Type="http://schemas.openxmlformats.org/officeDocument/2006/relationships/hyperlink" Target="https://podminky.urs.cz/item/CS_URS_2025_01/781495115" TargetMode="External"/><Relationship Id="rId26" Type="http://schemas.openxmlformats.org/officeDocument/2006/relationships/hyperlink" Target="https://podminky.urs.cz/item/CS_URS_2025_01/273362021" TargetMode="External"/><Relationship Id="rId231" Type="http://schemas.openxmlformats.org/officeDocument/2006/relationships/hyperlink" Target="https://podminky.urs.cz/item/CS_URS_2025_01/767531212" TargetMode="External"/><Relationship Id="rId252" Type="http://schemas.openxmlformats.org/officeDocument/2006/relationships/hyperlink" Target="https://podminky.urs.cz/item/CS_URS_2025_01/776111311" TargetMode="External"/><Relationship Id="rId273" Type="http://schemas.openxmlformats.org/officeDocument/2006/relationships/hyperlink" Target="https://podminky.urs.cz/item/CS_URS_2025_01/781131112" TargetMode="External"/><Relationship Id="rId294" Type="http://schemas.openxmlformats.org/officeDocument/2006/relationships/drawing" Target="../drawings/drawing3.xml"/><Relationship Id="rId47" Type="http://schemas.openxmlformats.org/officeDocument/2006/relationships/hyperlink" Target="https://podminky.urs.cz/item/CS_URS_2025_01/317121103" TargetMode="External"/><Relationship Id="rId68" Type="http://schemas.openxmlformats.org/officeDocument/2006/relationships/hyperlink" Target="https://podminky.urs.cz/item/CS_URS_2025_01/342291121" TargetMode="External"/><Relationship Id="rId89" Type="http://schemas.openxmlformats.org/officeDocument/2006/relationships/hyperlink" Target="https://podminky.urs.cz/item/CS_URS_2025_01/619991005" TargetMode="External"/><Relationship Id="rId112" Type="http://schemas.openxmlformats.org/officeDocument/2006/relationships/hyperlink" Target="https://podminky.urs.cz/item/CS_URS_2025_01/631319173" TargetMode="External"/><Relationship Id="rId133" Type="http://schemas.openxmlformats.org/officeDocument/2006/relationships/hyperlink" Target="https://podminky.urs.cz/item/CS_URS_2025_01/877310320" TargetMode="External"/><Relationship Id="rId154" Type="http://schemas.openxmlformats.org/officeDocument/2006/relationships/hyperlink" Target="https://podminky.urs.cz/item/CS_URS_2025_01/711142559" TargetMode="External"/><Relationship Id="rId175" Type="http://schemas.openxmlformats.org/officeDocument/2006/relationships/hyperlink" Target="https://podminky.urs.cz/item/CS_URS_2025_01/713121111" TargetMode="External"/><Relationship Id="rId196" Type="http://schemas.openxmlformats.org/officeDocument/2006/relationships/hyperlink" Target="https://podminky.urs.cz/item/CS_URS_2025_01/763121458" TargetMode="External"/><Relationship Id="rId200" Type="http://schemas.openxmlformats.org/officeDocument/2006/relationships/hyperlink" Target="https://podminky.urs.cz/item/CS_URS_2025_01/763164561" TargetMode="External"/><Relationship Id="rId16" Type="http://schemas.openxmlformats.org/officeDocument/2006/relationships/hyperlink" Target="https://podminky.urs.cz/item/CS_URS_2025_01/167151102" TargetMode="External"/><Relationship Id="rId221" Type="http://schemas.openxmlformats.org/officeDocument/2006/relationships/hyperlink" Target="https://podminky.urs.cz/item/CS_URS_2025_01/766660720" TargetMode="External"/><Relationship Id="rId242" Type="http://schemas.openxmlformats.org/officeDocument/2006/relationships/hyperlink" Target="https://podminky.urs.cz/item/CS_URS_2025_01/771111011" TargetMode="External"/><Relationship Id="rId263" Type="http://schemas.openxmlformats.org/officeDocument/2006/relationships/hyperlink" Target="https://podminky.urs.cz/item/CS_URS_2025_01/998776102" TargetMode="External"/><Relationship Id="rId284" Type="http://schemas.openxmlformats.org/officeDocument/2006/relationships/hyperlink" Target="https://podminky.urs.cz/item/CS_URS_2025_01/783009421" TargetMode="External"/><Relationship Id="rId37" Type="http://schemas.openxmlformats.org/officeDocument/2006/relationships/hyperlink" Target="https://podminky.urs.cz/item/CS_URS_2025_01/279351122" TargetMode="External"/><Relationship Id="rId58" Type="http://schemas.openxmlformats.org/officeDocument/2006/relationships/hyperlink" Target="https://podminky.urs.cz/item/CS_URS_2025_01/331351125" TargetMode="External"/><Relationship Id="rId79" Type="http://schemas.openxmlformats.org/officeDocument/2006/relationships/hyperlink" Target="https://podminky.urs.cz/item/CS_URS_2025_01/611321391" TargetMode="External"/><Relationship Id="rId102" Type="http://schemas.openxmlformats.org/officeDocument/2006/relationships/hyperlink" Target="https://podminky.urs.cz/item/CS_URS_2025_01/622212061" TargetMode="External"/><Relationship Id="rId123" Type="http://schemas.openxmlformats.org/officeDocument/2006/relationships/hyperlink" Target="https://podminky.urs.cz/item/CS_URS_2025_01/632451293" TargetMode="External"/><Relationship Id="rId144" Type="http://schemas.openxmlformats.org/officeDocument/2006/relationships/hyperlink" Target="https://podminky.urs.cz/item/CS_URS_2025_01/953611151" TargetMode="External"/><Relationship Id="rId90" Type="http://schemas.openxmlformats.org/officeDocument/2006/relationships/hyperlink" Target="https://podminky.urs.cz/item/CS_URS_2025_01/622131101" TargetMode="External"/><Relationship Id="rId165" Type="http://schemas.openxmlformats.org/officeDocument/2006/relationships/hyperlink" Target="https://podminky.urs.cz/item/CS_URS_2025_01/712391171" TargetMode="External"/><Relationship Id="rId186" Type="http://schemas.openxmlformats.org/officeDocument/2006/relationships/hyperlink" Target="https://podminky.urs.cz/item/CS_URS_2025_01/713191521" TargetMode="External"/><Relationship Id="rId211" Type="http://schemas.openxmlformats.org/officeDocument/2006/relationships/hyperlink" Target="https://podminky.urs.cz/item/CS_URS_2025_01/766622131" TargetMode="External"/><Relationship Id="rId232" Type="http://schemas.openxmlformats.org/officeDocument/2006/relationships/hyperlink" Target="https://podminky.urs.cz/item/CS_URS_2025_01/767531214" TargetMode="External"/><Relationship Id="rId253" Type="http://schemas.openxmlformats.org/officeDocument/2006/relationships/hyperlink" Target="https://podminky.urs.cz/item/CS_URS_2025_01/776121112" TargetMode="External"/><Relationship Id="rId274" Type="http://schemas.openxmlformats.org/officeDocument/2006/relationships/hyperlink" Target="https://podminky.urs.cz/item/CS_URS_2025_01/781131232" TargetMode="External"/><Relationship Id="rId27" Type="http://schemas.openxmlformats.org/officeDocument/2006/relationships/hyperlink" Target="https://podminky.urs.cz/item/CS_URS_2025_01/274313611" TargetMode="External"/><Relationship Id="rId48" Type="http://schemas.openxmlformats.org/officeDocument/2006/relationships/hyperlink" Target="https://podminky.urs.cz/item/CS_URS_2025_01/317168022" TargetMode="External"/><Relationship Id="rId69" Type="http://schemas.openxmlformats.org/officeDocument/2006/relationships/hyperlink" Target="https://podminky.urs.cz/item/CS_URS_2025_01/346272256" TargetMode="External"/><Relationship Id="rId113" Type="http://schemas.openxmlformats.org/officeDocument/2006/relationships/hyperlink" Target="https://podminky.urs.cz/item/CS_URS_2025_01/631351101" TargetMode="External"/><Relationship Id="rId134" Type="http://schemas.openxmlformats.org/officeDocument/2006/relationships/hyperlink" Target="https://podminky.urs.cz/item/CS_URS_2025_01/941211111" TargetMode="External"/><Relationship Id="rId80" Type="http://schemas.openxmlformats.org/officeDocument/2006/relationships/hyperlink" Target="https://podminky.urs.cz/item/CS_URS_2025_01/611131121" TargetMode="External"/><Relationship Id="rId155" Type="http://schemas.openxmlformats.org/officeDocument/2006/relationships/hyperlink" Target="https://podminky.urs.cz/item/CS_URS_2025_01/711161212" TargetMode="External"/><Relationship Id="rId176" Type="http://schemas.openxmlformats.org/officeDocument/2006/relationships/hyperlink" Target="https://podminky.urs.cz/item/CS_URS_2025_01/713121121" TargetMode="External"/><Relationship Id="rId197" Type="http://schemas.openxmlformats.org/officeDocument/2006/relationships/hyperlink" Target="https://podminky.urs.cz/item/CS_URS_2025_01/763131451" TargetMode="External"/><Relationship Id="rId201" Type="http://schemas.openxmlformats.org/officeDocument/2006/relationships/hyperlink" Target="https://podminky.urs.cz/item/CS_URS_2025_01/763164635" TargetMode="External"/><Relationship Id="rId222" Type="http://schemas.openxmlformats.org/officeDocument/2006/relationships/hyperlink" Target="https://podminky.urs.cz/item/CS_URS_2025_01/766660729" TargetMode="External"/><Relationship Id="rId243" Type="http://schemas.openxmlformats.org/officeDocument/2006/relationships/hyperlink" Target="https://podminky.urs.cz/item/CS_URS_2025_01/771121011" TargetMode="External"/><Relationship Id="rId264" Type="http://schemas.openxmlformats.org/officeDocument/2006/relationships/hyperlink" Target="https://podminky.urs.cz/item/CS_URS_2025_01/777111111" TargetMode="External"/><Relationship Id="rId285" Type="http://schemas.openxmlformats.org/officeDocument/2006/relationships/hyperlink" Target="https://podminky.urs.cz/item/CS_URS_2025_01/783314201" TargetMode="External"/><Relationship Id="rId17" Type="http://schemas.openxmlformats.org/officeDocument/2006/relationships/hyperlink" Target="https://podminky.urs.cz/item/CS_URS_2025_01/171151103" TargetMode="External"/><Relationship Id="rId38" Type="http://schemas.openxmlformats.org/officeDocument/2006/relationships/hyperlink" Target="https://podminky.urs.cz/item/CS_URS_2025_01/279361821" TargetMode="External"/><Relationship Id="rId59" Type="http://schemas.openxmlformats.org/officeDocument/2006/relationships/hyperlink" Target="https://podminky.urs.cz/item/CS_URS_2025_01/331351126" TargetMode="External"/><Relationship Id="rId103" Type="http://schemas.openxmlformats.org/officeDocument/2006/relationships/hyperlink" Target="https://podminky.urs.cz/item/CS_URS_2025_01/622151031" TargetMode="External"/><Relationship Id="rId124" Type="http://schemas.openxmlformats.org/officeDocument/2006/relationships/hyperlink" Target="https://podminky.urs.cz/item/CS_URS_2025_01/632481213" TargetMode="External"/><Relationship Id="rId70" Type="http://schemas.openxmlformats.org/officeDocument/2006/relationships/hyperlink" Target="https://podminky.urs.cz/item/CS_URS_2025_01/389941021" TargetMode="External"/><Relationship Id="rId91" Type="http://schemas.openxmlformats.org/officeDocument/2006/relationships/hyperlink" Target="https://podminky.urs.cz/item/CS_URS_2025_01/622811001" TargetMode="External"/><Relationship Id="rId145" Type="http://schemas.openxmlformats.org/officeDocument/2006/relationships/hyperlink" Target="https://podminky.urs.cz/item/CS_URS_2025_01/953943112" TargetMode="External"/><Relationship Id="rId166" Type="http://schemas.openxmlformats.org/officeDocument/2006/relationships/hyperlink" Target="https://podminky.urs.cz/item/CS_URS_2025_01/712831101" TargetMode="External"/><Relationship Id="rId187" Type="http://schemas.openxmlformats.org/officeDocument/2006/relationships/hyperlink" Target="https://podminky.urs.cz/item/CS_URS_2025_01/713191523" TargetMode="External"/><Relationship Id="rId1" Type="http://schemas.openxmlformats.org/officeDocument/2006/relationships/hyperlink" Target="https://podminky.urs.cz/item/CS_URS_2025_01/131251105" TargetMode="External"/><Relationship Id="rId212" Type="http://schemas.openxmlformats.org/officeDocument/2006/relationships/hyperlink" Target="https://podminky.urs.cz/item/CS_URS_2025_01/766622132" TargetMode="External"/><Relationship Id="rId233" Type="http://schemas.openxmlformats.org/officeDocument/2006/relationships/hyperlink" Target="https://podminky.urs.cz/item/CS_URS_2025_01/767531214" TargetMode="External"/><Relationship Id="rId254" Type="http://schemas.openxmlformats.org/officeDocument/2006/relationships/hyperlink" Target="https://podminky.urs.cz/item/CS_URS_2025_01/776141122" TargetMode="External"/><Relationship Id="rId28" Type="http://schemas.openxmlformats.org/officeDocument/2006/relationships/hyperlink" Target="https://podminky.urs.cz/item/CS_URS_2025_01/274351121" TargetMode="External"/><Relationship Id="rId49" Type="http://schemas.openxmlformats.org/officeDocument/2006/relationships/hyperlink" Target="https://podminky.urs.cz/item/CS_URS_2025_01/317168026" TargetMode="External"/><Relationship Id="rId114" Type="http://schemas.openxmlformats.org/officeDocument/2006/relationships/hyperlink" Target="https://podminky.urs.cz/item/CS_URS_2025_01/631351102" TargetMode="External"/><Relationship Id="rId275" Type="http://schemas.openxmlformats.org/officeDocument/2006/relationships/hyperlink" Target="https://podminky.urs.cz/item/CS_URS_2025_01/781472213" TargetMode="External"/><Relationship Id="rId60" Type="http://schemas.openxmlformats.org/officeDocument/2006/relationships/hyperlink" Target="https://podminky.urs.cz/item/CS_URS_2025_01/331361821" TargetMode="External"/><Relationship Id="rId81" Type="http://schemas.openxmlformats.org/officeDocument/2006/relationships/hyperlink" Target="https://podminky.urs.cz/item/CS_URS_2025_01/611381016" TargetMode="External"/><Relationship Id="rId135" Type="http://schemas.openxmlformats.org/officeDocument/2006/relationships/hyperlink" Target="https://podminky.urs.cz/item/CS_URS_2025_01/941211211" TargetMode="External"/><Relationship Id="rId156" Type="http://schemas.openxmlformats.org/officeDocument/2006/relationships/hyperlink" Target="https://podminky.urs.cz/item/CS_URS_2025_01/711161384" TargetMode="External"/><Relationship Id="rId177" Type="http://schemas.openxmlformats.org/officeDocument/2006/relationships/hyperlink" Target="https://podminky.urs.cz/item/CS_URS_2025_01/713121121" TargetMode="External"/><Relationship Id="rId198" Type="http://schemas.openxmlformats.org/officeDocument/2006/relationships/hyperlink" Target="https://podminky.urs.cz/item/CS_URS_2025_01/763164521" TargetMode="External"/><Relationship Id="rId202" Type="http://schemas.openxmlformats.org/officeDocument/2006/relationships/hyperlink" Target="https://podminky.urs.cz/item/CS_URS_2025_01/763164715" TargetMode="External"/><Relationship Id="rId223" Type="http://schemas.openxmlformats.org/officeDocument/2006/relationships/hyperlink" Target="https://podminky.urs.cz/item/CS_URS_2025_01/766660730" TargetMode="External"/><Relationship Id="rId244" Type="http://schemas.openxmlformats.org/officeDocument/2006/relationships/hyperlink" Target="https://podminky.urs.cz/item/CS_URS_2025_01/771574413" TargetMode="External"/><Relationship Id="rId18" Type="http://schemas.openxmlformats.org/officeDocument/2006/relationships/hyperlink" Target="https://podminky.urs.cz/item/CS_URS_2025_01/162751135" TargetMode="External"/><Relationship Id="rId39" Type="http://schemas.openxmlformats.org/officeDocument/2006/relationships/hyperlink" Target="https://podminky.urs.cz/item/CS_URS_2025_01/279113144" TargetMode="External"/><Relationship Id="rId265" Type="http://schemas.openxmlformats.org/officeDocument/2006/relationships/hyperlink" Target="https://podminky.urs.cz/item/CS_URS_2025_01/777111121" TargetMode="External"/><Relationship Id="rId286" Type="http://schemas.openxmlformats.org/officeDocument/2006/relationships/hyperlink" Target="https://podminky.urs.cz/item/CS_URS_2025_01/783317101"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podminky.urs.cz/item/CS_URS_2025_01/733222303" TargetMode="External"/><Relationship Id="rId18" Type="http://schemas.openxmlformats.org/officeDocument/2006/relationships/hyperlink" Target="https://podminky.urs.cz/item/CS_URS_2025_01/733223307" TargetMode="External"/><Relationship Id="rId26" Type="http://schemas.openxmlformats.org/officeDocument/2006/relationships/hyperlink" Target="https://podminky.urs.cz/item/CS_URS_2025_01/734242413" TargetMode="External"/><Relationship Id="rId39" Type="http://schemas.openxmlformats.org/officeDocument/2006/relationships/hyperlink" Target="https://podminky.urs.cz/item/CS_URS_2025_01/734292718" TargetMode="External"/><Relationship Id="rId21" Type="http://schemas.openxmlformats.org/officeDocument/2006/relationships/hyperlink" Target="https://podminky.urs.cz/item/CS_URS_2025_01/998733101" TargetMode="External"/><Relationship Id="rId34" Type="http://schemas.openxmlformats.org/officeDocument/2006/relationships/hyperlink" Target="https://podminky.urs.cz/item/CS_URS_2025_01/734291266" TargetMode="External"/><Relationship Id="rId42" Type="http://schemas.openxmlformats.org/officeDocument/2006/relationships/hyperlink" Target="https://podminky.urs.cz/item/CS_URS_2025_01/734494212" TargetMode="External"/><Relationship Id="rId47" Type="http://schemas.openxmlformats.org/officeDocument/2006/relationships/hyperlink" Target="https://podminky.urs.cz/item/CS_URS_2025_01/735152474" TargetMode="External"/><Relationship Id="rId50" Type="http://schemas.openxmlformats.org/officeDocument/2006/relationships/hyperlink" Target="https://podminky.urs.cz/item/CS_URS_2025_01/998735101" TargetMode="External"/><Relationship Id="rId55" Type="http://schemas.openxmlformats.org/officeDocument/2006/relationships/hyperlink" Target="https://podminky.urs.cz/item/CS_URS_2025_01/736110654" TargetMode="External"/><Relationship Id="rId63" Type="http://schemas.openxmlformats.org/officeDocument/2006/relationships/hyperlink" Target="https://podminky.urs.cz/item/CS_URS_2025_01/741110511" TargetMode="External"/><Relationship Id="rId68" Type="http://schemas.openxmlformats.org/officeDocument/2006/relationships/hyperlink" Target="https://podminky.urs.cz/item/CS_URS_2025_01/741132103" TargetMode="External"/><Relationship Id="rId76" Type="http://schemas.openxmlformats.org/officeDocument/2006/relationships/hyperlink" Target="https://podminky.urs.cz/item/CS_URS_2025_01/580204001" TargetMode="External"/><Relationship Id="rId7" Type="http://schemas.openxmlformats.org/officeDocument/2006/relationships/hyperlink" Target="https://podminky.urs.cz/item/CS_URS_2025_01/732331616" TargetMode="External"/><Relationship Id="rId71" Type="http://schemas.openxmlformats.org/officeDocument/2006/relationships/hyperlink" Target="https://podminky.urs.cz/item/CS_URS_2025_01/783614551" TargetMode="External"/><Relationship Id="rId2" Type="http://schemas.openxmlformats.org/officeDocument/2006/relationships/hyperlink" Target="https://podminky.urs.cz/item/CS_URS_2025_01/713463411" TargetMode="External"/><Relationship Id="rId16" Type="http://schemas.openxmlformats.org/officeDocument/2006/relationships/hyperlink" Target="https://podminky.urs.cz/item/CS_URS_2025_01/733223305" TargetMode="External"/><Relationship Id="rId29" Type="http://schemas.openxmlformats.org/officeDocument/2006/relationships/hyperlink" Target="https://podminky.urs.cz/item/CS_URS_2025_01/734242417" TargetMode="External"/><Relationship Id="rId11" Type="http://schemas.openxmlformats.org/officeDocument/2006/relationships/hyperlink" Target="https://podminky.urs.cz/item/CS_URS_2025_01/998732101" TargetMode="External"/><Relationship Id="rId24" Type="http://schemas.openxmlformats.org/officeDocument/2006/relationships/hyperlink" Target="https://podminky.urs.cz/item/CS_URS_2025_01/734211120" TargetMode="External"/><Relationship Id="rId32" Type="http://schemas.openxmlformats.org/officeDocument/2006/relationships/hyperlink" Target="https://podminky.urs.cz/item/CS_URS_2025_01/734291124" TargetMode="External"/><Relationship Id="rId37" Type="http://schemas.openxmlformats.org/officeDocument/2006/relationships/hyperlink" Target="https://podminky.urs.cz/item/CS_URS_2025_01/734292715" TargetMode="External"/><Relationship Id="rId40" Type="http://schemas.openxmlformats.org/officeDocument/2006/relationships/hyperlink" Target="https://podminky.urs.cz/item/CS_URS_2025_01/734411102" TargetMode="External"/><Relationship Id="rId45" Type="http://schemas.openxmlformats.org/officeDocument/2006/relationships/hyperlink" Target="https://podminky.urs.cz/item/CS_URS_2025_01/998734101" TargetMode="External"/><Relationship Id="rId53" Type="http://schemas.openxmlformats.org/officeDocument/2006/relationships/hyperlink" Target="https://podminky.urs.cz/item/CS_URS_2025_01/736110652" TargetMode="External"/><Relationship Id="rId58" Type="http://schemas.openxmlformats.org/officeDocument/2006/relationships/hyperlink" Target="https://podminky.urs.cz/item/CS_URS_2025_01/736111035" TargetMode="External"/><Relationship Id="rId66" Type="http://schemas.openxmlformats.org/officeDocument/2006/relationships/hyperlink" Target="https://podminky.urs.cz/item/CS_URS_2025_01/741124703" TargetMode="External"/><Relationship Id="rId74" Type="http://schemas.openxmlformats.org/officeDocument/2006/relationships/hyperlink" Target="https://podminky.urs.cz/item/CS_URS_2025_01/230120042" TargetMode="External"/><Relationship Id="rId5" Type="http://schemas.openxmlformats.org/officeDocument/2006/relationships/hyperlink" Target="https://podminky.urs.cz/item/CS_URS_2025_01/732294315" TargetMode="External"/><Relationship Id="rId15" Type="http://schemas.openxmlformats.org/officeDocument/2006/relationships/hyperlink" Target="https://podminky.urs.cz/item/CS_URS_2025_01/733223304" TargetMode="External"/><Relationship Id="rId23" Type="http://schemas.openxmlformats.org/officeDocument/2006/relationships/hyperlink" Target="https://podminky.urs.cz/item/CS_URS_2025_01/734261402" TargetMode="External"/><Relationship Id="rId28" Type="http://schemas.openxmlformats.org/officeDocument/2006/relationships/hyperlink" Target="https://podminky.urs.cz/item/CS_URS_2025_01/734242416" TargetMode="External"/><Relationship Id="rId36" Type="http://schemas.openxmlformats.org/officeDocument/2006/relationships/hyperlink" Target="https://podminky.urs.cz/item/CS_URS_2025_01/734292714" TargetMode="External"/><Relationship Id="rId49" Type="http://schemas.openxmlformats.org/officeDocument/2006/relationships/hyperlink" Target="https://podminky.urs.cz/item/CS_URS_2025_01/735191910" TargetMode="External"/><Relationship Id="rId57" Type="http://schemas.openxmlformats.org/officeDocument/2006/relationships/hyperlink" Target="https://podminky.urs.cz/item/CS_URS_2025_01/736111026" TargetMode="External"/><Relationship Id="rId61" Type="http://schemas.openxmlformats.org/officeDocument/2006/relationships/hyperlink" Target="https://podminky.urs.cz/item/CS_URS_2025_01/736111134" TargetMode="External"/><Relationship Id="rId10" Type="http://schemas.openxmlformats.org/officeDocument/2006/relationships/hyperlink" Target="https://podminky.urs.cz/item/CS_URS_2025_01/732421419" TargetMode="External"/><Relationship Id="rId19" Type="http://schemas.openxmlformats.org/officeDocument/2006/relationships/hyperlink" Target="https://podminky.urs.cz/item/CS_URS_2025_01/733291101" TargetMode="External"/><Relationship Id="rId31" Type="http://schemas.openxmlformats.org/officeDocument/2006/relationships/hyperlink" Target="https://podminky.urs.cz/item/CS_URS_2025_01/734291123" TargetMode="External"/><Relationship Id="rId44" Type="http://schemas.openxmlformats.org/officeDocument/2006/relationships/hyperlink" Target="https://podminky.urs.cz/item/CS_URS_2025_01/734494214" TargetMode="External"/><Relationship Id="rId52" Type="http://schemas.openxmlformats.org/officeDocument/2006/relationships/hyperlink" Target="https://podminky.urs.cz/item/CS_URS_2025_01/736110261" TargetMode="External"/><Relationship Id="rId60" Type="http://schemas.openxmlformats.org/officeDocument/2006/relationships/hyperlink" Target="https://podminky.urs.cz/item/CS_URS_2025_01/736111133" TargetMode="External"/><Relationship Id="rId65" Type="http://schemas.openxmlformats.org/officeDocument/2006/relationships/hyperlink" Target="https://podminky.urs.cz/item/CS_URS_2025_01/741122131" TargetMode="External"/><Relationship Id="rId73" Type="http://schemas.openxmlformats.org/officeDocument/2006/relationships/hyperlink" Target="https://podminky.urs.cz/item/CS_URS_2025_01/230120041" TargetMode="External"/><Relationship Id="rId4" Type="http://schemas.openxmlformats.org/officeDocument/2006/relationships/hyperlink" Target="https://podminky.urs.cz/item/CS_URS_2025_01/732294312" TargetMode="External"/><Relationship Id="rId9" Type="http://schemas.openxmlformats.org/officeDocument/2006/relationships/hyperlink" Target="https://podminky.urs.cz/item/CS_URS_2025_01/732421412" TargetMode="External"/><Relationship Id="rId14" Type="http://schemas.openxmlformats.org/officeDocument/2006/relationships/hyperlink" Target="https://podminky.urs.cz/item/CS_URS_2025_01/733222304" TargetMode="External"/><Relationship Id="rId22" Type="http://schemas.openxmlformats.org/officeDocument/2006/relationships/hyperlink" Target="https://podminky.urs.cz/item/CS_URS_2025_01/734221682" TargetMode="External"/><Relationship Id="rId27" Type="http://schemas.openxmlformats.org/officeDocument/2006/relationships/hyperlink" Target="https://podminky.urs.cz/item/CS_URS_2025_01/734242414" TargetMode="External"/><Relationship Id="rId30" Type="http://schemas.openxmlformats.org/officeDocument/2006/relationships/hyperlink" Target="https://podminky.urs.cz/item/CS_URS_2025_01/734251212" TargetMode="External"/><Relationship Id="rId35" Type="http://schemas.openxmlformats.org/officeDocument/2006/relationships/hyperlink" Target="https://podminky.urs.cz/item/CS_URS_2025_01/734291277" TargetMode="External"/><Relationship Id="rId43" Type="http://schemas.openxmlformats.org/officeDocument/2006/relationships/hyperlink" Target="https://podminky.urs.cz/item/CS_URS_2025_01/734494213" TargetMode="External"/><Relationship Id="rId48" Type="http://schemas.openxmlformats.org/officeDocument/2006/relationships/hyperlink" Target="https://podminky.urs.cz/item/CS_URS_2025_01/735152482" TargetMode="External"/><Relationship Id="rId56" Type="http://schemas.openxmlformats.org/officeDocument/2006/relationships/hyperlink" Target="https://podminky.urs.cz/item/CS_URS_2025_01/736111024" TargetMode="External"/><Relationship Id="rId64" Type="http://schemas.openxmlformats.org/officeDocument/2006/relationships/hyperlink" Target="https://podminky.urs.cz/item/CS_URS_2025_01/741122122" TargetMode="External"/><Relationship Id="rId69" Type="http://schemas.openxmlformats.org/officeDocument/2006/relationships/hyperlink" Target="https://podminky.urs.cz/item/CS_URS_2025_01/741132128" TargetMode="External"/><Relationship Id="rId77" Type="http://schemas.openxmlformats.org/officeDocument/2006/relationships/drawing" Target="../drawings/drawing4.xml"/><Relationship Id="rId8" Type="http://schemas.openxmlformats.org/officeDocument/2006/relationships/hyperlink" Target="https://podminky.urs.cz/item/CS_URS_2025_01/732331777" TargetMode="External"/><Relationship Id="rId51" Type="http://schemas.openxmlformats.org/officeDocument/2006/relationships/hyperlink" Target="https://podminky.urs.cz/item/CS_URS_2025_01/736110223" TargetMode="External"/><Relationship Id="rId72" Type="http://schemas.openxmlformats.org/officeDocument/2006/relationships/hyperlink" Target="https://podminky.urs.cz/item/CS_URS_2025_01/230071104" TargetMode="External"/><Relationship Id="rId3" Type="http://schemas.openxmlformats.org/officeDocument/2006/relationships/hyperlink" Target="https://podminky.urs.cz/item/CS_URS_2025_01/998713101" TargetMode="External"/><Relationship Id="rId12" Type="http://schemas.openxmlformats.org/officeDocument/2006/relationships/hyperlink" Target="https://podminky.urs.cz/item/CS_URS_2025_01/733222302" TargetMode="External"/><Relationship Id="rId17" Type="http://schemas.openxmlformats.org/officeDocument/2006/relationships/hyperlink" Target="https://podminky.urs.cz/item/CS_URS_2025_01/733223306" TargetMode="External"/><Relationship Id="rId25" Type="http://schemas.openxmlformats.org/officeDocument/2006/relationships/hyperlink" Target="https://podminky.urs.cz/item/CS_URS_2025_01/734211119" TargetMode="External"/><Relationship Id="rId33" Type="http://schemas.openxmlformats.org/officeDocument/2006/relationships/hyperlink" Target="https://podminky.urs.cz/item/CS_URS_2025_01/734291264" TargetMode="External"/><Relationship Id="rId38" Type="http://schemas.openxmlformats.org/officeDocument/2006/relationships/hyperlink" Target="https://podminky.urs.cz/item/CS_URS_2025_01/734292717" TargetMode="External"/><Relationship Id="rId46" Type="http://schemas.openxmlformats.org/officeDocument/2006/relationships/hyperlink" Target="https://podminky.urs.cz/item/CS_URS_2025_01/735152279" TargetMode="External"/><Relationship Id="rId59" Type="http://schemas.openxmlformats.org/officeDocument/2006/relationships/hyperlink" Target="https://podminky.urs.cz/item/CS_URS_2025_01/736111103" TargetMode="External"/><Relationship Id="rId67" Type="http://schemas.openxmlformats.org/officeDocument/2006/relationships/hyperlink" Target="https://podminky.urs.cz/item/CS_URS_2025_01/741130111" TargetMode="External"/><Relationship Id="rId20" Type="http://schemas.openxmlformats.org/officeDocument/2006/relationships/hyperlink" Target="https://podminky.urs.cz/item/CS_URS_2025_01/733291102" TargetMode="External"/><Relationship Id="rId41" Type="http://schemas.openxmlformats.org/officeDocument/2006/relationships/hyperlink" Target="https://podminky.urs.cz/item/CS_URS_2025_01/734421111" TargetMode="External"/><Relationship Id="rId54" Type="http://schemas.openxmlformats.org/officeDocument/2006/relationships/hyperlink" Target="https://podminky.urs.cz/item/CS_URS_2025_01/736110653" TargetMode="External"/><Relationship Id="rId62" Type="http://schemas.openxmlformats.org/officeDocument/2006/relationships/hyperlink" Target="https://podminky.urs.cz/item/CS_URS_2025_01/998736101" TargetMode="External"/><Relationship Id="rId70" Type="http://schemas.openxmlformats.org/officeDocument/2006/relationships/hyperlink" Target="https://podminky.urs.cz/item/CS_URS_2025_01/998741101" TargetMode="External"/><Relationship Id="rId75" Type="http://schemas.openxmlformats.org/officeDocument/2006/relationships/hyperlink" Target="https://podminky.urs.cz/item/CS_URS_2025_01/230120043" TargetMode="External"/><Relationship Id="rId1" Type="http://schemas.openxmlformats.org/officeDocument/2006/relationships/hyperlink" Target="https://podminky.urs.cz/item/CS_URS_2025_01/713463211" TargetMode="External"/><Relationship Id="rId6" Type="http://schemas.openxmlformats.org/officeDocument/2006/relationships/hyperlink" Target="https://podminky.urs.cz/item/CS_URS_2025_01/732199100"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podminky.urs.cz/item/CS_URS_2025_01/751510012" TargetMode="External"/><Relationship Id="rId18" Type="http://schemas.openxmlformats.org/officeDocument/2006/relationships/hyperlink" Target="https://podminky.urs.cz/item/CS_URS_2025_01/751510043" TargetMode="External"/><Relationship Id="rId26" Type="http://schemas.openxmlformats.org/officeDocument/2006/relationships/hyperlink" Target="https://podminky.urs.cz/item/CS_URS_2025_01/751311113" TargetMode="External"/><Relationship Id="rId39" Type="http://schemas.openxmlformats.org/officeDocument/2006/relationships/hyperlink" Target="https://podminky.urs.cz/item/CS_URS_2025_01/751514679" TargetMode="External"/><Relationship Id="rId21" Type="http://schemas.openxmlformats.org/officeDocument/2006/relationships/hyperlink" Target="https://podminky.urs.cz/item/CS_URS_2025_01/751581334" TargetMode="External"/><Relationship Id="rId34" Type="http://schemas.openxmlformats.org/officeDocument/2006/relationships/hyperlink" Target="https://podminky.urs.cz/item/CS_URS_2025_01/751111131.2" TargetMode="External"/><Relationship Id="rId42" Type="http://schemas.openxmlformats.org/officeDocument/2006/relationships/hyperlink" Target="https://podminky.urs.cz/item/CS_URS_2025_01/713411141" TargetMode="External"/><Relationship Id="rId47" Type="http://schemas.openxmlformats.org/officeDocument/2006/relationships/hyperlink" Target="https://podminky.urs.cz/item/CS_URS_2025_01/751311093" TargetMode="External"/><Relationship Id="rId50" Type="http://schemas.openxmlformats.org/officeDocument/2006/relationships/hyperlink" Target="https://podminky.urs.cz/item/CS_URS_2025_01/751510014.1" TargetMode="External"/><Relationship Id="rId55" Type="http://schemas.openxmlformats.org/officeDocument/2006/relationships/hyperlink" Target="https://podminky.urs.cz/item/CS_URS_2025_01/751377012" TargetMode="External"/><Relationship Id="rId63" Type="http://schemas.openxmlformats.org/officeDocument/2006/relationships/hyperlink" Target="https://podminky.urs.cz/item/CS_URS_2024_02/751514679.3" TargetMode="External"/><Relationship Id="rId68" Type="http://schemas.openxmlformats.org/officeDocument/2006/relationships/hyperlink" Target="https://podminky.urs.cz/item/CS_URS_2025_01/751510012" TargetMode="External"/><Relationship Id="rId76" Type="http://schemas.openxmlformats.org/officeDocument/2006/relationships/hyperlink" Target="https://podminky.urs.cz/item/CS_URS_2025_01/998751101.1" TargetMode="External"/><Relationship Id="rId7" Type="http://schemas.openxmlformats.org/officeDocument/2006/relationships/hyperlink" Target="https://podminky.urs.cz/item/CS_URS_2025_01/751322011" TargetMode="External"/><Relationship Id="rId71" Type="http://schemas.openxmlformats.org/officeDocument/2006/relationships/hyperlink" Target="https://podminky.urs.cz/item/CS_URS_2025_01/751741111" TargetMode="External"/><Relationship Id="rId2" Type="http://schemas.openxmlformats.org/officeDocument/2006/relationships/hyperlink" Target="https://podminky.urs.cz/item/CS_URS_2024_02/751613141" TargetMode="External"/><Relationship Id="rId16" Type="http://schemas.openxmlformats.org/officeDocument/2006/relationships/hyperlink" Target="https://podminky.urs.cz/item/CS_URS_2025_01/751510041" TargetMode="External"/><Relationship Id="rId29" Type="http://schemas.openxmlformats.org/officeDocument/2006/relationships/hyperlink" Target="https://podminky.urs.cz/item/CS_URS_2025_01/751510012" TargetMode="External"/><Relationship Id="rId11" Type="http://schemas.openxmlformats.org/officeDocument/2006/relationships/hyperlink" Target="https://podminky.urs.cz/item/CS_URS_2025_01/751537146.1" TargetMode="External"/><Relationship Id="rId24" Type="http://schemas.openxmlformats.org/officeDocument/2006/relationships/hyperlink" Target="https://podminky.urs.cz/item/CS_URS_2025_01/751514679" TargetMode="External"/><Relationship Id="rId32" Type="http://schemas.openxmlformats.org/officeDocument/2006/relationships/hyperlink" Target="https://podminky.urs.cz/item/CS_URS_2025_01/713411141" TargetMode="External"/><Relationship Id="rId37" Type="http://schemas.openxmlformats.org/officeDocument/2006/relationships/hyperlink" Target="https://podminky.urs.cz/item/CS_URS_2025_01/751398051" TargetMode="External"/><Relationship Id="rId40" Type="http://schemas.openxmlformats.org/officeDocument/2006/relationships/hyperlink" Target="https://podminky.urs.cz/item/CS_URS_2025_01/751510013.1" TargetMode="External"/><Relationship Id="rId45" Type="http://schemas.openxmlformats.org/officeDocument/2006/relationships/hyperlink" Target="https://podminky.urs.cz/item/CS_URS_2023_02/751344122.1" TargetMode="External"/><Relationship Id="rId53" Type="http://schemas.openxmlformats.org/officeDocument/2006/relationships/hyperlink" Target="https://podminky.urs.cz/item/CS_URS_2025_01/751581315" TargetMode="External"/><Relationship Id="rId58" Type="http://schemas.openxmlformats.org/officeDocument/2006/relationships/hyperlink" Target="https://podminky.urs.cz/item/CS_URS_2025_01/751510012" TargetMode="External"/><Relationship Id="rId66" Type="http://schemas.openxmlformats.org/officeDocument/2006/relationships/hyperlink" Target="https://podminky.urs.cz/item/CS_URS_2025_01/751322011" TargetMode="External"/><Relationship Id="rId74" Type="http://schemas.openxmlformats.org/officeDocument/2006/relationships/hyperlink" Target="https://podminky.urs.cz/item/CS_URS_2025_01/751721111" TargetMode="External"/><Relationship Id="rId5" Type="http://schemas.openxmlformats.org/officeDocument/2006/relationships/hyperlink" Target="https://podminky.urs.cz/item/CS_URS_2025_01/751514678" TargetMode="External"/><Relationship Id="rId15" Type="http://schemas.openxmlformats.org/officeDocument/2006/relationships/hyperlink" Target="https://podminky.urs.cz/item/CS_URS_2025_01/751510014" TargetMode="External"/><Relationship Id="rId23" Type="http://schemas.openxmlformats.org/officeDocument/2006/relationships/hyperlink" Target="https://podminky.urs.cz/item/CS_URS_2025_01/751111131" TargetMode="External"/><Relationship Id="rId28" Type="http://schemas.openxmlformats.org/officeDocument/2006/relationships/hyperlink" Target="https://podminky.urs.cz/item/CS_URS_2025_01/751514679" TargetMode="External"/><Relationship Id="rId36" Type="http://schemas.openxmlformats.org/officeDocument/2006/relationships/hyperlink" Target="https://podminky.urs.cz/item/CS_URS_2024_02/751398051.2" TargetMode="External"/><Relationship Id="rId49" Type="http://schemas.openxmlformats.org/officeDocument/2006/relationships/hyperlink" Target="https://podminky.urs.cz/item/CS_URS_2025_01/751311113" TargetMode="External"/><Relationship Id="rId57" Type="http://schemas.openxmlformats.org/officeDocument/2006/relationships/hyperlink" Target="https://podminky.urs.cz/item/CS_URS_2021_02/751510042.2" TargetMode="External"/><Relationship Id="rId61" Type="http://schemas.openxmlformats.org/officeDocument/2006/relationships/hyperlink" Target="https://podminky.urs.cz/item/CS_URS_2025_01/998751101.1" TargetMode="External"/><Relationship Id="rId10" Type="http://schemas.openxmlformats.org/officeDocument/2006/relationships/hyperlink" Target="https://podminky.urs.cz/item/CS_URS_2025_01/751398023" TargetMode="External"/><Relationship Id="rId19" Type="http://schemas.openxmlformats.org/officeDocument/2006/relationships/hyperlink" Target="https://podminky.urs.cz/item/CS_URS_2025_01/713411141" TargetMode="External"/><Relationship Id="rId31" Type="http://schemas.openxmlformats.org/officeDocument/2006/relationships/hyperlink" Target="https://podminky.urs.cz/item/CS_URS_2025_01/751581352" TargetMode="External"/><Relationship Id="rId44" Type="http://schemas.openxmlformats.org/officeDocument/2006/relationships/hyperlink" Target="https://podminky.urs.cz/item/CS_URS_2025_01/751122113" TargetMode="External"/><Relationship Id="rId52" Type="http://schemas.openxmlformats.org/officeDocument/2006/relationships/hyperlink" Target="https://podminky.urs.cz/item/CS_URS_2025_01/713411141" TargetMode="External"/><Relationship Id="rId60" Type="http://schemas.openxmlformats.org/officeDocument/2006/relationships/hyperlink" Target="https://podminky.urs.cz/item/CS_URS_2021_02/751398051.1" TargetMode="External"/><Relationship Id="rId65" Type="http://schemas.openxmlformats.org/officeDocument/2006/relationships/hyperlink" Target="https://podminky.urs.cz/item/CS_URS_2025_01/751398012" TargetMode="External"/><Relationship Id="rId73" Type="http://schemas.openxmlformats.org/officeDocument/2006/relationships/hyperlink" Target="https://podminky.urs.cz/item/CS_URS_2025_01/998751101.1" TargetMode="External"/><Relationship Id="rId4" Type="http://schemas.openxmlformats.org/officeDocument/2006/relationships/hyperlink" Target="https://podminky.urs.cz/item/CS_URS_2025_01/751514717" TargetMode="External"/><Relationship Id="rId9" Type="http://schemas.openxmlformats.org/officeDocument/2006/relationships/hyperlink" Target="https://podminky.urs.cz/item/CS_URS_2025_01/751322134" TargetMode="External"/><Relationship Id="rId14" Type="http://schemas.openxmlformats.org/officeDocument/2006/relationships/hyperlink" Target="https://podminky.urs.cz/item/CS_URS_2025_01/751510013" TargetMode="External"/><Relationship Id="rId22" Type="http://schemas.openxmlformats.org/officeDocument/2006/relationships/hyperlink" Target="https://podminky.urs.cz/item/CS_URS_2024_01/998751101.2" TargetMode="External"/><Relationship Id="rId27" Type="http://schemas.openxmlformats.org/officeDocument/2006/relationships/hyperlink" Target="https://podminky.urs.cz/item/CS_URS_2025_01/751398051" TargetMode="External"/><Relationship Id="rId30" Type="http://schemas.openxmlformats.org/officeDocument/2006/relationships/hyperlink" Target="https://podminky.urs.cz/item/CS_URS_2025_01/751510042" TargetMode="External"/><Relationship Id="rId35" Type="http://schemas.openxmlformats.org/officeDocument/2006/relationships/hyperlink" Target="https://podminky.urs.cz/item/CS_URS_2025_01/751514679.2" TargetMode="External"/><Relationship Id="rId43" Type="http://schemas.openxmlformats.org/officeDocument/2006/relationships/hyperlink" Target="https://podminky.urs.cz/item/CS_URS_2025_01/998751101.1" TargetMode="External"/><Relationship Id="rId48" Type="http://schemas.openxmlformats.org/officeDocument/2006/relationships/hyperlink" Target="https://podminky.urs.cz/item/CS_URS_2025_01/751398052" TargetMode="External"/><Relationship Id="rId56" Type="http://schemas.openxmlformats.org/officeDocument/2006/relationships/hyperlink" Target="https://podminky.urs.cz/item/CS_URS_2025_01/751514679" TargetMode="External"/><Relationship Id="rId64" Type="http://schemas.openxmlformats.org/officeDocument/2006/relationships/hyperlink" Target="https://podminky.urs.cz/item/CS_URS_2025_01/751398051.3" TargetMode="External"/><Relationship Id="rId69" Type="http://schemas.openxmlformats.org/officeDocument/2006/relationships/hyperlink" Target="https://podminky.urs.cz/item/CS_URS_2025_01/751581352" TargetMode="External"/><Relationship Id="rId77" Type="http://schemas.openxmlformats.org/officeDocument/2006/relationships/drawing" Target="../drawings/drawing5.xml"/><Relationship Id="rId8" Type="http://schemas.openxmlformats.org/officeDocument/2006/relationships/hyperlink" Target="https://podminky.urs.cz/item/CS_URS_2025_01/751322012" TargetMode="External"/><Relationship Id="rId51" Type="http://schemas.openxmlformats.org/officeDocument/2006/relationships/hyperlink" Target="https://podminky.urs.cz/item/CS_URS_2025_01/751510042" TargetMode="External"/><Relationship Id="rId72" Type="http://schemas.openxmlformats.org/officeDocument/2006/relationships/hyperlink" Target="https://podminky.urs.cz/item/CS_URS_2025_01/751791123" TargetMode="External"/><Relationship Id="rId3" Type="http://schemas.openxmlformats.org/officeDocument/2006/relationships/hyperlink" Target="https://podminky.urs.cz/item/CS_URS_2025_01/751344122" TargetMode="External"/><Relationship Id="rId12" Type="http://schemas.openxmlformats.org/officeDocument/2006/relationships/hyperlink" Target="https://podminky.urs.cz/item/CS_URS_2025_01/751691111" TargetMode="External"/><Relationship Id="rId17" Type="http://schemas.openxmlformats.org/officeDocument/2006/relationships/hyperlink" Target="https://podminky.urs.cz/item/CS_URS_2025_01/751510042" TargetMode="External"/><Relationship Id="rId25" Type="http://schemas.openxmlformats.org/officeDocument/2006/relationships/hyperlink" Target="https://podminky.urs.cz/item/CS_URS_2021_01/751322012.1" TargetMode="External"/><Relationship Id="rId33" Type="http://schemas.openxmlformats.org/officeDocument/2006/relationships/hyperlink" Target="https://podminky.urs.cz/item/CS_URS_2025_01/998751101.1" TargetMode="External"/><Relationship Id="rId38" Type="http://schemas.openxmlformats.org/officeDocument/2006/relationships/hyperlink" Target="https://podminky.urs.cz/item/CS_URS_2025_01/751311113" TargetMode="External"/><Relationship Id="rId46" Type="http://schemas.openxmlformats.org/officeDocument/2006/relationships/hyperlink" Target="https://podminky.urs.cz/item/CS_URS_2025_01/751311092.1" TargetMode="External"/><Relationship Id="rId59" Type="http://schemas.openxmlformats.org/officeDocument/2006/relationships/hyperlink" Target="https://podminky.urs.cz/item/CS_URS_2025_01/751537012" TargetMode="External"/><Relationship Id="rId67" Type="http://schemas.openxmlformats.org/officeDocument/2006/relationships/hyperlink" Target="https://podminky.urs.cz/item/CS_URS_2025_01/751510041" TargetMode="External"/><Relationship Id="rId20" Type="http://schemas.openxmlformats.org/officeDocument/2006/relationships/hyperlink" Target="https://podminky.urs.cz/item/CS_URS_2025_01/713391144" TargetMode="External"/><Relationship Id="rId41" Type="http://schemas.openxmlformats.org/officeDocument/2006/relationships/hyperlink" Target="https://podminky.urs.cz/item/CS_URS_2025_01/751510042.2.1" TargetMode="External"/><Relationship Id="rId54" Type="http://schemas.openxmlformats.org/officeDocument/2006/relationships/hyperlink" Target="https://podminky.urs.cz/item/CS_URS_2025_01/998751101.1" TargetMode="External"/><Relationship Id="rId62" Type="http://schemas.openxmlformats.org/officeDocument/2006/relationships/hyperlink" Target="https://podminky.urs.cz/item/CS_URS_2021_02/751111131.3" TargetMode="External"/><Relationship Id="rId70" Type="http://schemas.openxmlformats.org/officeDocument/2006/relationships/hyperlink" Target="https://podminky.urs.cz/item/CS_URS_2025_01/998751101" TargetMode="External"/><Relationship Id="rId75" Type="http://schemas.openxmlformats.org/officeDocument/2006/relationships/hyperlink" Target="https://podminky.urs.cz/item/CS_URS_2025_01/751711114" TargetMode="External"/><Relationship Id="rId1" Type="http://schemas.openxmlformats.org/officeDocument/2006/relationships/hyperlink" Target="https://podminky.urs.cz/item/CS_URS_2025_01/751611122" TargetMode="External"/><Relationship Id="rId6" Type="http://schemas.openxmlformats.org/officeDocument/2006/relationships/hyperlink" Target="https://podminky.urs.cz/item/CS_URS_2025_01/751514679"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podminky.urs.cz/item/CS_URS_2025_01/721194103" TargetMode="External"/><Relationship Id="rId21" Type="http://schemas.openxmlformats.org/officeDocument/2006/relationships/hyperlink" Target="https://podminky.urs.cz/item/CS_URS_2025_01/721174042" TargetMode="External"/><Relationship Id="rId42" Type="http://schemas.openxmlformats.org/officeDocument/2006/relationships/hyperlink" Target="https://podminky.urs.cz/item/CS_URS_2025_01/722175003" TargetMode="External"/><Relationship Id="rId47" Type="http://schemas.openxmlformats.org/officeDocument/2006/relationships/hyperlink" Target="https://podminky.urs.cz/item/CS_URS_2025_01/722182011" TargetMode="External"/><Relationship Id="rId63" Type="http://schemas.openxmlformats.org/officeDocument/2006/relationships/hyperlink" Target="https://podminky.urs.cz/item/CS_URS_2025_01/722232045" TargetMode="External"/><Relationship Id="rId68" Type="http://schemas.openxmlformats.org/officeDocument/2006/relationships/hyperlink" Target="https://podminky.urs.cz/item/CS_URS_2025_01/722239101" TargetMode="External"/><Relationship Id="rId84" Type="http://schemas.openxmlformats.org/officeDocument/2006/relationships/hyperlink" Target="https://podminky.urs.cz/item/CS_URS_2025_01/725244904" TargetMode="External"/><Relationship Id="rId89" Type="http://schemas.openxmlformats.org/officeDocument/2006/relationships/hyperlink" Target="https://podminky.urs.cz/item/CS_URS_2025_01/725829111" TargetMode="External"/><Relationship Id="rId7" Type="http://schemas.openxmlformats.org/officeDocument/2006/relationships/hyperlink" Target="https://podminky.urs.cz/item/CS_URS_2025_01/174151101" TargetMode="External"/><Relationship Id="rId71" Type="http://schemas.openxmlformats.org/officeDocument/2006/relationships/hyperlink" Target="https://podminky.urs.cz/item/CS_URS_2025_01/722290226" TargetMode="External"/><Relationship Id="rId92" Type="http://schemas.openxmlformats.org/officeDocument/2006/relationships/hyperlink" Target="https://podminky.urs.cz/item/CS_URS_2025_01/725849411" TargetMode="External"/><Relationship Id="rId2" Type="http://schemas.openxmlformats.org/officeDocument/2006/relationships/hyperlink" Target="https://podminky.urs.cz/item/CS_URS_2025_01/151101101" TargetMode="External"/><Relationship Id="rId16" Type="http://schemas.openxmlformats.org/officeDocument/2006/relationships/hyperlink" Target="https://podminky.urs.cz/item/CS_URS_2025_01/721174004" TargetMode="External"/><Relationship Id="rId29" Type="http://schemas.openxmlformats.org/officeDocument/2006/relationships/hyperlink" Target="https://podminky.urs.cz/item/CS_URS_2025_01/721194109" TargetMode="External"/><Relationship Id="rId11" Type="http://schemas.openxmlformats.org/officeDocument/2006/relationships/hyperlink" Target="https://podminky.urs.cz/item/CS_URS_2025_01/713463313" TargetMode="External"/><Relationship Id="rId24" Type="http://schemas.openxmlformats.org/officeDocument/2006/relationships/hyperlink" Target="https://podminky.urs.cz/item/CS_URS_2025_01/721174055" TargetMode="External"/><Relationship Id="rId32" Type="http://schemas.openxmlformats.org/officeDocument/2006/relationships/hyperlink" Target="https://podminky.urs.cz/item/CS_URS_2025_01/721229111" TargetMode="External"/><Relationship Id="rId37" Type="http://schemas.openxmlformats.org/officeDocument/2006/relationships/hyperlink" Target="https://podminky.urs.cz/item/CS_URS_2025_01/721290112" TargetMode="External"/><Relationship Id="rId40" Type="http://schemas.openxmlformats.org/officeDocument/2006/relationships/hyperlink" Target="https://podminky.urs.cz/item/CS_URS_2025_01/722130234" TargetMode="External"/><Relationship Id="rId45" Type="http://schemas.openxmlformats.org/officeDocument/2006/relationships/hyperlink" Target="https://podminky.urs.cz/item/CS_URS_2025_01/722181221" TargetMode="External"/><Relationship Id="rId53" Type="http://schemas.openxmlformats.org/officeDocument/2006/relationships/hyperlink" Target="https://podminky.urs.cz/item/CS_URS_2025_01/722221134" TargetMode="External"/><Relationship Id="rId58" Type="http://schemas.openxmlformats.org/officeDocument/2006/relationships/hyperlink" Target="https://podminky.urs.cz/item/CS_URS_2025_01/722231074" TargetMode="External"/><Relationship Id="rId66" Type="http://schemas.openxmlformats.org/officeDocument/2006/relationships/hyperlink" Target="https://podminky.urs.cz/item/CS_URS_2025_01/722232063" TargetMode="External"/><Relationship Id="rId74" Type="http://schemas.openxmlformats.org/officeDocument/2006/relationships/hyperlink" Target="https://podminky.urs.cz/item/CS_URS_2025_01/724231128" TargetMode="External"/><Relationship Id="rId79" Type="http://schemas.openxmlformats.org/officeDocument/2006/relationships/hyperlink" Target="https://podminky.urs.cz/item/CS_URS_2025_01/725119125" TargetMode="External"/><Relationship Id="rId87" Type="http://schemas.openxmlformats.org/officeDocument/2006/relationships/hyperlink" Target="https://podminky.urs.cz/item/CS_URS_2025_01/725813111" TargetMode="External"/><Relationship Id="rId102" Type="http://schemas.openxmlformats.org/officeDocument/2006/relationships/hyperlink" Target="https://podminky.urs.cz/item/CS_URS_2024_02/727223127" TargetMode="External"/><Relationship Id="rId5" Type="http://schemas.openxmlformats.org/officeDocument/2006/relationships/hyperlink" Target="https://podminky.urs.cz/item/CS_URS_2025_01/167151101" TargetMode="External"/><Relationship Id="rId61" Type="http://schemas.openxmlformats.org/officeDocument/2006/relationships/hyperlink" Target="https://podminky.urs.cz/item/CS_URS_2025_01/722231141" TargetMode="External"/><Relationship Id="rId82" Type="http://schemas.openxmlformats.org/officeDocument/2006/relationships/hyperlink" Target="https://podminky.urs.cz/item/CS_URS_2025_01/725219101" TargetMode="External"/><Relationship Id="rId90" Type="http://schemas.openxmlformats.org/officeDocument/2006/relationships/hyperlink" Target="https://podminky.urs.cz/item/CS_URS_2025_01/725829131" TargetMode="External"/><Relationship Id="rId95" Type="http://schemas.openxmlformats.org/officeDocument/2006/relationships/hyperlink" Target="https://podminky.urs.cz/item/CS_URS_2025_01/998725101" TargetMode="External"/><Relationship Id="rId19" Type="http://schemas.openxmlformats.org/officeDocument/2006/relationships/hyperlink" Target="https://podminky.urs.cz/item/CS_URS_2025_01/721174025" TargetMode="External"/><Relationship Id="rId14" Type="http://schemas.openxmlformats.org/officeDocument/2006/relationships/hyperlink" Target="https://podminky.urs.cz/item/CS_URS_2025_01/721173402" TargetMode="External"/><Relationship Id="rId22" Type="http://schemas.openxmlformats.org/officeDocument/2006/relationships/hyperlink" Target="https://podminky.urs.cz/item/CS_URS_2025_01/721174043" TargetMode="External"/><Relationship Id="rId27" Type="http://schemas.openxmlformats.org/officeDocument/2006/relationships/hyperlink" Target="https://podminky.urs.cz/item/CS_URS_2025_01/721194104" TargetMode="External"/><Relationship Id="rId30" Type="http://schemas.openxmlformats.org/officeDocument/2006/relationships/hyperlink" Target="https://podminky.urs.cz/item/CS_URS_2025_01/721211913" TargetMode="External"/><Relationship Id="rId35" Type="http://schemas.openxmlformats.org/officeDocument/2006/relationships/hyperlink" Target="https://podminky.urs.cz/item/CS_URS_2025_01/721279153" TargetMode="External"/><Relationship Id="rId43" Type="http://schemas.openxmlformats.org/officeDocument/2006/relationships/hyperlink" Target="https://podminky.urs.cz/item/CS_URS_2025_01/722175004" TargetMode="External"/><Relationship Id="rId48" Type="http://schemas.openxmlformats.org/officeDocument/2006/relationships/hyperlink" Target="https://podminky.urs.cz/item/CS_URS_2025_01/722182012" TargetMode="External"/><Relationship Id="rId56" Type="http://schemas.openxmlformats.org/officeDocument/2006/relationships/hyperlink" Target="https://podminky.urs.cz/item/CS_URS_2025_01/722224116" TargetMode="External"/><Relationship Id="rId64" Type="http://schemas.openxmlformats.org/officeDocument/2006/relationships/hyperlink" Target="https://podminky.urs.cz/item/CS_URS_2025_01/722232046" TargetMode="External"/><Relationship Id="rId69" Type="http://schemas.openxmlformats.org/officeDocument/2006/relationships/hyperlink" Target="https://podminky.urs.cz/item/CS_URS_2025_01/722239104" TargetMode="External"/><Relationship Id="rId77" Type="http://schemas.openxmlformats.org/officeDocument/2006/relationships/hyperlink" Target="https://podminky.urs.cz/item/CS_URS_2025_01/734419111" TargetMode="External"/><Relationship Id="rId100" Type="http://schemas.openxmlformats.org/officeDocument/2006/relationships/hyperlink" Target="https://podminky.urs.cz/item/CS_URS_2025_01/998726111" TargetMode="External"/><Relationship Id="rId8" Type="http://schemas.openxmlformats.org/officeDocument/2006/relationships/hyperlink" Target="https://podminky.urs.cz/item/CS_URS_2025_01/175151101" TargetMode="External"/><Relationship Id="rId51" Type="http://schemas.openxmlformats.org/officeDocument/2006/relationships/hyperlink" Target="https://podminky.urs.cz/item/CS_URS_2025_01/722220111" TargetMode="External"/><Relationship Id="rId72" Type="http://schemas.openxmlformats.org/officeDocument/2006/relationships/hyperlink" Target="https://podminky.urs.cz/item/CS_URS_2025_01/722290234" TargetMode="External"/><Relationship Id="rId80" Type="http://schemas.openxmlformats.org/officeDocument/2006/relationships/hyperlink" Target="https://podminky.urs.cz/item/CS_URS_2025_01/725119131" TargetMode="External"/><Relationship Id="rId85" Type="http://schemas.openxmlformats.org/officeDocument/2006/relationships/hyperlink" Target="https://podminky.urs.cz/item/CS_URS_2025_01/725319111" TargetMode="External"/><Relationship Id="rId93" Type="http://schemas.openxmlformats.org/officeDocument/2006/relationships/hyperlink" Target="https://podminky.urs.cz/item/CS_URS_2025_01/725869101" TargetMode="External"/><Relationship Id="rId98" Type="http://schemas.openxmlformats.org/officeDocument/2006/relationships/hyperlink" Target="https://podminky.urs.cz/item/CS_URS_2025_01/726111204" TargetMode="External"/><Relationship Id="rId3" Type="http://schemas.openxmlformats.org/officeDocument/2006/relationships/hyperlink" Target="https://podminky.urs.cz/item/CS_URS_2025_01/151101111" TargetMode="External"/><Relationship Id="rId12" Type="http://schemas.openxmlformats.org/officeDocument/2006/relationships/hyperlink" Target="https://podminky.urs.cz/item/CS_URS_2025_01/998713101" TargetMode="External"/><Relationship Id="rId17" Type="http://schemas.openxmlformats.org/officeDocument/2006/relationships/hyperlink" Target="https://podminky.urs.cz/item/CS_URS_2025_01/721174005" TargetMode="External"/><Relationship Id="rId25" Type="http://schemas.openxmlformats.org/officeDocument/2006/relationships/hyperlink" Target="https://podminky.urs.cz/item/CS_URS_2025_01/721175232" TargetMode="External"/><Relationship Id="rId33" Type="http://schemas.openxmlformats.org/officeDocument/2006/relationships/hyperlink" Target="https://podminky.urs.cz/item/CS_URS_2025_01/721239114" TargetMode="External"/><Relationship Id="rId38" Type="http://schemas.openxmlformats.org/officeDocument/2006/relationships/hyperlink" Target="https://podminky.urs.cz/item/CS_URS_2025_01/998721101" TargetMode="External"/><Relationship Id="rId46" Type="http://schemas.openxmlformats.org/officeDocument/2006/relationships/hyperlink" Target="https://podminky.urs.cz/item/CS_URS_2025_01/722181222" TargetMode="External"/><Relationship Id="rId59" Type="http://schemas.openxmlformats.org/officeDocument/2006/relationships/hyperlink" Target="https://podminky.urs.cz/item/CS_URS_2025_01/722231075" TargetMode="External"/><Relationship Id="rId67" Type="http://schemas.openxmlformats.org/officeDocument/2006/relationships/hyperlink" Target="https://podminky.urs.cz/item/CS_URS_2025_01/722232064" TargetMode="External"/><Relationship Id="rId103" Type="http://schemas.openxmlformats.org/officeDocument/2006/relationships/hyperlink" Target="https://podminky.urs.cz/item/CS_URS_2025_01/998727101" TargetMode="External"/><Relationship Id="rId20" Type="http://schemas.openxmlformats.org/officeDocument/2006/relationships/hyperlink" Target="https://podminky.urs.cz/item/CS_URS_2025_01/721174041" TargetMode="External"/><Relationship Id="rId41" Type="http://schemas.openxmlformats.org/officeDocument/2006/relationships/hyperlink" Target="https://podminky.urs.cz/item/CS_URS_2025_01/722175002" TargetMode="External"/><Relationship Id="rId54" Type="http://schemas.openxmlformats.org/officeDocument/2006/relationships/hyperlink" Target="https://podminky.urs.cz/item/CS_URS_2025_01/722221135" TargetMode="External"/><Relationship Id="rId62" Type="http://schemas.openxmlformats.org/officeDocument/2006/relationships/hyperlink" Target="https://podminky.urs.cz/item/CS_URS_2025_01/722232043" TargetMode="External"/><Relationship Id="rId70" Type="http://schemas.openxmlformats.org/officeDocument/2006/relationships/hyperlink" Target="https://podminky.urs.cz/item/CS_URS_2025_01/722250133" TargetMode="External"/><Relationship Id="rId75" Type="http://schemas.openxmlformats.org/officeDocument/2006/relationships/hyperlink" Target="https://podminky.urs.cz/item/CS_URS_2025_01/724233011" TargetMode="External"/><Relationship Id="rId83" Type="http://schemas.openxmlformats.org/officeDocument/2006/relationships/hyperlink" Target="https://podminky.urs.cz/item/CS_URS_2025_01/725239101" TargetMode="External"/><Relationship Id="rId88" Type="http://schemas.openxmlformats.org/officeDocument/2006/relationships/hyperlink" Target="https://podminky.urs.cz/item/CS_URS_2025_01/725829101" TargetMode="External"/><Relationship Id="rId91" Type="http://schemas.openxmlformats.org/officeDocument/2006/relationships/hyperlink" Target="https://podminky.urs.cz/item/CS_URS_2025_01/725829141" TargetMode="External"/><Relationship Id="rId96" Type="http://schemas.openxmlformats.org/officeDocument/2006/relationships/hyperlink" Target="https://podminky.urs.cz/item/CS_URS_2025_01/726111202" TargetMode="External"/><Relationship Id="rId1" Type="http://schemas.openxmlformats.org/officeDocument/2006/relationships/hyperlink" Target="https://podminky.urs.cz/item/CS_URS_2025_01/132251104" TargetMode="External"/><Relationship Id="rId6" Type="http://schemas.openxmlformats.org/officeDocument/2006/relationships/hyperlink" Target="https://podminky.urs.cz/item/CS_URS_2025_01/171201231" TargetMode="External"/><Relationship Id="rId15" Type="http://schemas.openxmlformats.org/officeDocument/2006/relationships/hyperlink" Target="https://podminky.urs.cz/item/CS_URS_2025_01/721173403" TargetMode="External"/><Relationship Id="rId23" Type="http://schemas.openxmlformats.org/officeDocument/2006/relationships/hyperlink" Target="https://podminky.urs.cz/item/CS_URS_2025_01/721174045" TargetMode="External"/><Relationship Id="rId28" Type="http://schemas.openxmlformats.org/officeDocument/2006/relationships/hyperlink" Target="https://podminky.urs.cz/item/CS_URS_2025_01/721194105" TargetMode="External"/><Relationship Id="rId36" Type="http://schemas.openxmlformats.org/officeDocument/2006/relationships/hyperlink" Target="https://podminky.urs.cz/item/CS_URS_2025_01/721290111" TargetMode="External"/><Relationship Id="rId49" Type="http://schemas.openxmlformats.org/officeDocument/2006/relationships/hyperlink" Target="https://podminky.urs.cz/item/CS_URS_2025_01/722182013" TargetMode="External"/><Relationship Id="rId57" Type="http://schemas.openxmlformats.org/officeDocument/2006/relationships/hyperlink" Target="https://podminky.urs.cz/item/CS_URS_2025_01/722229101" TargetMode="External"/><Relationship Id="rId10" Type="http://schemas.openxmlformats.org/officeDocument/2006/relationships/hyperlink" Target="https://podminky.urs.cz/item/CS_URS_2025_01/713463311" TargetMode="External"/><Relationship Id="rId31" Type="http://schemas.openxmlformats.org/officeDocument/2006/relationships/hyperlink" Target="https://podminky.urs.cz/item/CS_URS_2025_01/721219128" TargetMode="External"/><Relationship Id="rId44" Type="http://schemas.openxmlformats.org/officeDocument/2006/relationships/hyperlink" Target="https://podminky.urs.cz/item/CS_URS_2025_01/722175005" TargetMode="External"/><Relationship Id="rId52" Type="http://schemas.openxmlformats.org/officeDocument/2006/relationships/hyperlink" Target="https://podminky.urs.cz/item/CS_URS_2025_01/722220121" TargetMode="External"/><Relationship Id="rId60" Type="http://schemas.openxmlformats.org/officeDocument/2006/relationships/hyperlink" Target="https://podminky.urs.cz/item/CS_URS_2025_01/722231085" TargetMode="External"/><Relationship Id="rId65" Type="http://schemas.openxmlformats.org/officeDocument/2006/relationships/hyperlink" Target="https://podminky.urs.cz/item/CS_URS_2025_01/722232061" TargetMode="External"/><Relationship Id="rId73" Type="http://schemas.openxmlformats.org/officeDocument/2006/relationships/hyperlink" Target="https://podminky.urs.cz/item/CS_URS_2025_01/998722101" TargetMode="External"/><Relationship Id="rId78" Type="http://schemas.openxmlformats.org/officeDocument/2006/relationships/hyperlink" Target="https://podminky.urs.cz/item/CS_URS_2025_01/998724101" TargetMode="External"/><Relationship Id="rId81" Type="http://schemas.openxmlformats.org/officeDocument/2006/relationships/hyperlink" Target="https://podminky.urs.cz/item/CS_URS_2025_01/725129101" TargetMode="External"/><Relationship Id="rId86" Type="http://schemas.openxmlformats.org/officeDocument/2006/relationships/hyperlink" Target="https://podminky.urs.cz/item/CS_URS_2025_01/725339111" TargetMode="External"/><Relationship Id="rId94" Type="http://schemas.openxmlformats.org/officeDocument/2006/relationships/hyperlink" Target="https://podminky.urs.cz/item/CS_URS_2025_01/725869204" TargetMode="External"/><Relationship Id="rId99" Type="http://schemas.openxmlformats.org/officeDocument/2006/relationships/hyperlink" Target="https://podminky.urs.cz/item/CS_URS_2025_01/726131041" TargetMode="External"/><Relationship Id="rId101" Type="http://schemas.openxmlformats.org/officeDocument/2006/relationships/hyperlink" Target="https://podminky.urs.cz/item/CS_URS_2024_02/727223125" TargetMode="External"/><Relationship Id="rId4" Type="http://schemas.openxmlformats.org/officeDocument/2006/relationships/hyperlink" Target="https://podminky.urs.cz/item/CS_URS_2025_01/162751115" TargetMode="External"/><Relationship Id="rId9" Type="http://schemas.openxmlformats.org/officeDocument/2006/relationships/hyperlink" Target="https://podminky.urs.cz/item/CS_URS_2025_01/451572111" TargetMode="External"/><Relationship Id="rId13" Type="http://schemas.openxmlformats.org/officeDocument/2006/relationships/hyperlink" Target="https://podminky.urs.cz/item/CS_URS_2025_01/721173401" TargetMode="External"/><Relationship Id="rId18" Type="http://schemas.openxmlformats.org/officeDocument/2006/relationships/hyperlink" Target="https://podminky.urs.cz/item/CS_URS_2025_01/721174024" TargetMode="External"/><Relationship Id="rId39" Type="http://schemas.openxmlformats.org/officeDocument/2006/relationships/hyperlink" Target="https://podminky.urs.cz/item/CS_URS_2025_01/722130233" TargetMode="External"/><Relationship Id="rId34" Type="http://schemas.openxmlformats.org/officeDocument/2006/relationships/hyperlink" Target="https://podminky.urs.cz/item/CS_URS_2025_01/721239221" TargetMode="External"/><Relationship Id="rId50" Type="http://schemas.openxmlformats.org/officeDocument/2006/relationships/hyperlink" Target="https://podminky.urs.cz/item/CS_URS_2025_01/722182014" TargetMode="External"/><Relationship Id="rId55" Type="http://schemas.openxmlformats.org/officeDocument/2006/relationships/hyperlink" Target="https://podminky.urs.cz/item/CS_URS_2025_01/722224115" TargetMode="External"/><Relationship Id="rId76" Type="http://schemas.openxmlformats.org/officeDocument/2006/relationships/hyperlink" Target="https://podminky.urs.cz/item/CS_URS_2025_01/732429212" TargetMode="External"/><Relationship Id="rId97" Type="http://schemas.openxmlformats.org/officeDocument/2006/relationships/hyperlink" Target="https://podminky.urs.cz/item/CS_URS_2025_01/726111203" TargetMode="External"/><Relationship Id="rId10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125"/>
  <sheetViews>
    <sheetView showGridLines="0" tabSelected="1" workbookViewId="0"/>
  </sheetViews>
  <sheetFormatPr defaultRowHeight="14.4"/>
  <cols>
    <col min="1" max="1" width="8.28515625" style="1" customWidth="1"/>
    <col min="2" max="2" width="1.7109375" style="1" customWidth="1"/>
    <col min="3" max="3" width="4.140625" style="1" customWidth="1"/>
    <col min="4" max="33" width="2.7109375" style="1" customWidth="1"/>
    <col min="34" max="34" width="3.28515625" style="1" customWidth="1"/>
    <col min="35" max="35" width="31.7109375" style="1" customWidth="1"/>
    <col min="36" max="37" width="2.42578125" style="1" customWidth="1"/>
    <col min="38" max="38" width="8.28515625" style="1" customWidth="1"/>
    <col min="39" max="39" width="3.28515625" style="1" customWidth="1"/>
    <col min="40" max="40" width="13.28515625" style="1" customWidth="1"/>
    <col min="41" max="41" width="7.42578125" style="1" customWidth="1"/>
    <col min="42" max="42" width="4.140625" style="1" customWidth="1"/>
    <col min="43" max="43" width="15.7109375" style="1" hidden="1" customWidth="1"/>
    <col min="44" max="44" width="13.7109375" style="1" customWidth="1"/>
    <col min="45" max="47" width="25.85546875" style="1" hidden="1" customWidth="1"/>
    <col min="48" max="49" width="21.7109375" style="1" hidden="1" customWidth="1"/>
    <col min="50" max="51" width="25" style="1" hidden="1" customWidth="1"/>
    <col min="52" max="52" width="21.7109375" style="1" hidden="1" customWidth="1"/>
    <col min="53" max="53" width="19.140625" style="1" hidden="1" customWidth="1"/>
    <col min="54" max="54" width="25" style="1" hidden="1" customWidth="1"/>
    <col min="55" max="55" width="21.7109375" style="1" hidden="1" customWidth="1"/>
    <col min="56" max="56" width="19.140625" style="1" hidden="1" customWidth="1"/>
    <col min="57" max="57" width="66.42578125" style="1" customWidth="1"/>
    <col min="71" max="91" width="9.28515625" style="1" hidden="1"/>
  </cols>
  <sheetData>
    <row r="1" spans="1:74" ht="10.199999999999999">
      <c r="A1" s="17" t="s">
        <v>0</v>
      </c>
      <c r="AZ1" s="17" t="s">
        <v>1</v>
      </c>
      <c r="BA1" s="17" t="s">
        <v>2</v>
      </c>
      <c r="BB1" s="17" t="s">
        <v>3</v>
      </c>
      <c r="BT1" s="17" t="s">
        <v>4</v>
      </c>
      <c r="BU1" s="17" t="s">
        <v>4</v>
      </c>
      <c r="BV1" s="17" t="s">
        <v>5</v>
      </c>
    </row>
    <row r="2" spans="1:74" s="1" customFormat="1" ht="36.9" customHeight="1">
      <c r="AR2" s="323"/>
      <c r="AS2" s="323"/>
      <c r="AT2" s="323"/>
      <c r="AU2" s="323"/>
      <c r="AV2" s="323"/>
      <c r="AW2" s="323"/>
      <c r="AX2" s="323"/>
      <c r="AY2" s="323"/>
      <c r="AZ2" s="323"/>
      <c r="BA2" s="323"/>
      <c r="BB2" s="323"/>
      <c r="BC2" s="323"/>
      <c r="BD2" s="323"/>
      <c r="BE2" s="323"/>
      <c r="BS2" s="18" t="s">
        <v>6</v>
      </c>
      <c r="BT2" s="18" t="s">
        <v>7</v>
      </c>
    </row>
    <row r="3" spans="1:74" s="1" customFormat="1" ht="6.9"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pans="1:74" s="1" customFormat="1" ht="24.9"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pans="1:74" s="1" customFormat="1" ht="12" customHeight="1">
      <c r="B5" s="22"/>
      <c r="C5" s="23"/>
      <c r="D5" s="27" t="s">
        <v>13</v>
      </c>
      <c r="E5" s="23"/>
      <c r="F5" s="23"/>
      <c r="G5" s="23"/>
      <c r="H5" s="23"/>
      <c r="I5" s="23"/>
      <c r="J5" s="23"/>
      <c r="K5" s="307" t="s">
        <v>14</v>
      </c>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23"/>
      <c r="AQ5" s="23"/>
      <c r="AR5" s="21"/>
      <c r="BE5" s="304" t="s">
        <v>15</v>
      </c>
      <c r="BS5" s="18" t="s">
        <v>6</v>
      </c>
    </row>
    <row r="6" spans="1:74" s="1" customFormat="1" ht="36.9" customHeight="1">
      <c r="B6" s="22"/>
      <c r="C6" s="23"/>
      <c r="D6" s="29" t="s">
        <v>16</v>
      </c>
      <c r="E6" s="23"/>
      <c r="F6" s="23"/>
      <c r="G6" s="23"/>
      <c r="H6" s="23"/>
      <c r="I6" s="23"/>
      <c r="J6" s="23"/>
      <c r="K6" s="309" t="s">
        <v>17</v>
      </c>
      <c r="L6" s="308"/>
      <c r="M6" s="308"/>
      <c r="N6" s="308"/>
      <c r="O6" s="308"/>
      <c r="P6" s="308"/>
      <c r="Q6" s="308"/>
      <c r="R6" s="308"/>
      <c r="S6" s="308"/>
      <c r="T6" s="308"/>
      <c r="U6" s="308"/>
      <c r="V6" s="308"/>
      <c r="W6" s="308"/>
      <c r="X6" s="308"/>
      <c r="Y6" s="308"/>
      <c r="Z6" s="308"/>
      <c r="AA6" s="308"/>
      <c r="AB6" s="308"/>
      <c r="AC6" s="308"/>
      <c r="AD6" s="308"/>
      <c r="AE6" s="308"/>
      <c r="AF6" s="308"/>
      <c r="AG6" s="308"/>
      <c r="AH6" s="308"/>
      <c r="AI6" s="308"/>
      <c r="AJ6" s="308"/>
      <c r="AK6" s="308"/>
      <c r="AL6" s="308"/>
      <c r="AM6" s="308"/>
      <c r="AN6" s="308"/>
      <c r="AO6" s="308"/>
      <c r="AP6" s="23"/>
      <c r="AQ6" s="23"/>
      <c r="AR6" s="21"/>
      <c r="BE6" s="305"/>
      <c r="BS6" s="18" t="s">
        <v>6</v>
      </c>
    </row>
    <row r="7" spans="1:74" s="1" customFormat="1" ht="12" customHeight="1">
      <c r="B7" s="22"/>
      <c r="C7" s="23"/>
      <c r="D7" s="30"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0" t="s">
        <v>19</v>
      </c>
      <c r="AL7" s="23"/>
      <c r="AM7" s="23"/>
      <c r="AN7" s="28" t="s">
        <v>1</v>
      </c>
      <c r="AO7" s="23"/>
      <c r="AP7" s="23"/>
      <c r="AQ7" s="23"/>
      <c r="AR7" s="21"/>
      <c r="BE7" s="305"/>
      <c r="BS7" s="18" t="s">
        <v>6</v>
      </c>
    </row>
    <row r="8" spans="1:74" s="1" customFormat="1" ht="12" customHeight="1">
      <c r="B8" s="22"/>
      <c r="C8" s="23"/>
      <c r="D8" s="30"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0" t="s">
        <v>22</v>
      </c>
      <c r="AL8" s="23"/>
      <c r="AM8" s="23"/>
      <c r="AN8" s="31" t="s">
        <v>23</v>
      </c>
      <c r="AO8" s="23"/>
      <c r="AP8" s="23"/>
      <c r="AQ8" s="23"/>
      <c r="AR8" s="21"/>
      <c r="BE8" s="305"/>
      <c r="BS8" s="18" t="s">
        <v>6</v>
      </c>
    </row>
    <row r="9" spans="1:74"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05"/>
      <c r="BS9" s="18" t="s">
        <v>6</v>
      </c>
    </row>
    <row r="10" spans="1:74" s="1" customFormat="1" ht="12" customHeight="1">
      <c r="B10" s="22"/>
      <c r="C10" s="23"/>
      <c r="D10" s="30"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0" t="s">
        <v>25</v>
      </c>
      <c r="AL10" s="23"/>
      <c r="AM10" s="23"/>
      <c r="AN10" s="28" t="s">
        <v>26</v>
      </c>
      <c r="AO10" s="23"/>
      <c r="AP10" s="23"/>
      <c r="AQ10" s="23"/>
      <c r="AR10" s="21"/>
      <c r="BE10" s="305"/>
      <c r="BS10" s="18" t="s">
        <v>6</v>
      </c>
    </row>
    <row r="11" spans="1:74" s="1" customFormat="1" ht="18.45" customHeight="1">
      <c r="B11" s="22"/>
      <c r="C11" s="23"/>
      <c r="D11" s="23"/>
      <c r="E11" s="28" t="s">
        <v>27</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0" t="s">
        <v>28</v>
      </c>
      <c r="AL11" s="23"/>
      <c r="AM11" s="23"/>
      <c r="AN11" s="28" t="s">
        <v>29</v>
      </c>
      <c r="AO11" s="23"/>
      <c r="AP11" s="23"/>
      <c r="AQ11" s="23"/>
      <c r="AR11" s="21"/>
      <c r="BE11" s="305"/>
      <c r="BS11" s="18" t="s">
        <v>6</v>
      </c>
    </row>
    <row r="12" spans="1:74" s="1" customFormat="1" ht="6.9"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05"/>
      <c r="BS12" s="18" t="s">
        <v>6</v>
      </c>
    </row>
    <row r="13" spans="1:74" s="1" customFormat="1" ht="12" customHeight="1">
      <c r="B13" s="22"/>
      <c r="C13" s="23"/>
      <c r="D13" s="30" t="s">
        <v>30</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0" t="s">
        <v>25</v>
      </c>
      <c r="AL13" s="23"/>
      <c r="AM13" s="23"/>
      <c r="AN13" s="32" t="s">
        <v>31</v>
      </c>
      <c r="AO13" s="23"/>
      <c r="AP13" s="23"/>
      <c r="AQ13" s="23"/>
      <c r="AR13" s="21"/>
      <c r="BE13" s="305"/>
      <c r="BS13" s="18" t="s">
        <v>6</v>
      </c>
    </row>
    <row r="14" spans="1:74" ht="13.2">
      <c r="B14" s="22"/>
      <c r="C14" s="23"/>
      <c r="D14" s="23"/>
      <c r="E14" s="310" t="s">
        <v>31</v>
      </c>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0" t="s">
        <v>28</v>
      </c>
      <c r="AL14" s="23"/>
      <c r="AM14" s="23"/>
      <c r="AN14" s="32" t="s">
        <v>31</v>
      </c>
      <c r="AO14" s="23"/>
      <c r="AP14" s="23"/>
      <c r="AQ14" s="23"/>
      <c r="AR14" s="21"/>
      <c r="BE14" s="305"/>
      <c r="BS14" s="18" t="s">
        <v>6</v>
      </c>
    </row>
    <row r="15" spans="1:74" s="1" customFormat="1" ht="6.9"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05"/>
      <c r="BS15" s="18" t="s">
        <v>4</v>
      </c>
    </row>
    <row r="16" spans="1:74" s="1" customFormat="1" ht="12" customHeight="1">
      <c r="B16" s="22"/>
      <c r="C16" s="23"/>
      <c r="D16" s="30" t="s">
        <v>32</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0" t="s">
        <v>25</v>
      </c>
      <c r="AL16" s="23"/>
      <c r="AM16" s="23"/>
      <c r="AN16" s="28" t="s">
        <v>33</v>
      </c>
      <c r="AO16" s="23"/>
      <c r="AP16" s="23"/>
      <c r="AQ16" s="23"/>
      <c r="AR16" s="21"/>
      <c r="BE16" s="305"/>
      <c r="BS16" s="18" t="s">
        <v>4</v>
      </c>
    </row>
    <row r="17" spans="1:71" s="1" customFormat="1" ht="18.45" customHeight="1">
      <c r="B17" s="22"/>
      <c r="C17" s="23"/>
      <c r="D17" s="23"/>
      <c r="E17" s="28" t="s">
        <v>34</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0" t="s">
        <v>28</v>
      </c>
      <c r="AL17" s="23"/>
      <c r="AM17" s="23"/>
      <c r="AN17" s="28" t="s">
        <v>35</v>
      </c>
      <c r="AO17" s="23"/>
      <c r="AP17" s="23"/>
      <c r="AQ17" s="23"/>
      <c r="AR17" s="21"/>
      <c r="BE17" s="305"/>
      <c r="BS17" s="18" t="s">
        <v>36</v>
      </c>
    </row>
    <row r="18" spans="1:71" s="1" customFormat="1" ht="6.9"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05"/>
      <c r="BS18" s="18" t="s">
        <v>6</v>
      </c>
    </row>
    <row r="19" spans="1:71" s="1" customFormat="1" ht="12" customHeight="1">
      <c r="B19" s="22"/>
      <c r="C19" s="23"/>
      <c r="D19" s="30" t="s">
        <v>37</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0" t="s">
        <v>25</v>
      </c>
      <c r="AL19" s="23"/>
      <c r="AM19" s="23"/>
      <c r="AN19" s="28" t="s">
        <v>1</v>
      </c>
      <c r="AO19" s="23"/>
      <c r="AP19" s="23"/>
      <c r="AQ19" s="23"/>
      <c r="AR19" s="21"/>
      <c r="BE19" s="305"/>
      <c r="BS19" s="18" t="s">
        <v>6</v>
      </c>
    </row>
    <row r="20" spans="1:71" s="1" customFormat="1" ht="18.45" customHeight="1">
      <c r="B20" s="22"/>
      <c r="C20" s="23"/>
      <c r="D20" s="23"/>
      <c r="E20" s="28" t="s">
        <v>38</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0" t="s">
        <v>28</v>
      </c>
      <c r="AL20" s="23"/>
      <c r="AM20" s="23"/>
      <c r="AN20" s="28" t="s">
        <v>1</v>
      </c>
      <c r="AO20" s="23"/>
      <c r="AP20" s="23"/>
      <c r="AQ20" s="23"/>
      <c r="AR20" s="21"/>
      <c r="BE20" s="305"/>
      <c r="BS20" s="18" t="s">
        <v>36</v>
      </c>
    </row>
    <row r="21" spans="1:71" s="1" customFormat="1" ht="6.9"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05"/>
    </row>
    <row r="22" spans="1:71" s="1" customFormat="1" ht="12" customHeight="1">
      <c r="B22" s="22"/>
      <c r="C22" s="23"/>
      <c r="D22" s="30" t="s">
        <v>39</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05"/>
    </row>
    <row r="23" spans="1:71" s="1" customFormat="1" ht="155.25" customHeight="1">
      <c r="B23" s="22"/>
      <c r="C23" s="23"/>
      <c r="D23" s="23"/>
      <c r="E23" s="312" t="s">
        <v>40</v>
      </c>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312"/>
      <c r="AE23" s="312"/>
      <c r="AF23" s="312"/>
      <c r="AG23" s="312"/>
      <c r="AH23" s="312"/>
      <c r="AI23" s="312"/>
      <c r="AJ23" s="312"/>
      <c r="AK23" s="312"/>
      <c r="AL23" s="312"/>
      <c r="AM23" s="312"/>
      <c r="AN23" s="312"/>
      <c r="AO23" s="23"/>
      <c r="AP23" s="23"/>
      <c r="AQ23" s="23"/>
      <c r="AR23" s="21"/>
      <c r="BE23" s="305"/>
    </row>
    <row r="24" spans="1:71" s="1" customFormat="1" ht="6.9"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05"/>
    </row>
    <row r="25" spans="1:71" s="1" customFormat="1" ht="6.9" customHeight="1">
      <c r="B25" s="22"/>
      <c r="C25" s="2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23"/>
      <c r="AQ25" s="23"/>
      <c r="AR25" s="21"/>
      <c r="BE25" s="305"/>
    </row>
    <row r="26" spans="1:71" s="2" customFormat="1" ht="25.95" customHeight="1">
      <c r="A26" s="35"/>
      <c r="B26" s="36"/>
      <c r="C26" s="37"/>
      <c r="D26" s="38" t="s">
        <v>41</v>
      </c>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13">
        <f>ROUND(AG94,2)</f>
        <v>0</v>
      </c>
      <c r="AL26" s="314"/>
      <c r="AM26" s="314"/>
      <c r="AN26" s="314"/>
      <c r="AO26" s="314"/>
      <c r="AP26" s="37"/>
      <c r="AQ26" s="37"/>
      <c r="AR26" s="40"/>
      <c r="BE26" s="305"/>
    </row>
    <row r="27" spans="1:71" s="2" customFormat="1" ht="6.9" customHeight="1">
      <c r="A27" s="35"/>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40"/>
      <c r="BE27" s="305"/>
    </row>
    <row r="28" spans="1:71" s="2" customFormat="1" ht="13.2">
      <c r="A28" s="35"/>
      <c r="B28" s="36"/>
      <c r="C28" s="37"/>
      <c r="D28" s="37"/>
      <c r="E28" s="37"/>
      <c r="F28" s="37"/>
      <c r="G28" s="37"/>
      <c r="H28" s="37"/>
      <c r="I28" s="37"/>
      <c r="J28" s="37"/>
      <c r="K28" s="37"/>
      <c r="L28" s="315" t="s">
        <v>42</v>
      </c>
      <c r="M28" s="315"/>
      <c r="N28" s="315"/>
      <c r="O28" s="315"/>
      <c r="P28" s="315"/>
      <c r="Q28" s="37"/>
      <c r="R28" s="37"/>
      <c r="S28" s="37"/>
      <c r="T28" s="37"/>
      <c r="U28" s="37"/>
      <c r="V28" s="37"/>
      <c r="W28" s="315" t="s">
        <v>43</v>
      </c>
      <c r="X28" s="315"/>
      <c r="Y28" s="315"/>
      <c r="Z28" s="315"/>
      <c r="AA28" s="315"/>
      <c r="AB28" s="315"/>
      <c r="AC28" s="315"/>
      <c r="AD28" s="315"/>
      <c r="AE28" s="315"/>
      <c r="AF28" s="37"/>
      <c r="AG28" s="37"/>
      <c r="AH28" s="37"/>
      <c r="AI28" s="37"/>
      <c r="AJ28" s="37"/>
      <c r="AK28" s="315" t="s">
        <v>44</v>
      </c>
      <c r="AL28" s="315"/>
      <c r="AM28" s="315"/>
      <c r="AN28" s="315"/>
      <c r="AO28" s="315"/>
      <c r="AP28" s="37"/>
      <c r="AQ28" s="37"/>
      <c r="AR28" s="40"/>
      <c r="BE28" s="305"/>
    </row>
    <row r="29" spans="1:71" s="3" customFormat="1" ht="14.4" customHeight="1">
      <c r="B29" s="41"/>
      <c r="C29" s="42"/>
      <c r="D29" s="30" t="s">
        <v>45</v>
      </c>
      <c r="E29" s="42"/>
      <c r="F29" s="30" t="s">
        <v>46</v>
      </c>
      <c r="G29" s="42"/>
      <c r="H29" s="42"/>
      <c r="I29" s="42"/>
      <c r="J29" s="42"/>
      <c r="K29" s="42"/>
      <c r="L29" s="318">
        <v>0.21</v>
      </c>
      <c r="M29" s="317"/>
      <c r="N29" s="317"/>
      <c r="O29" s="317"/>
      <c r="P29" s="317"/>
      <c r="Q29" s="42"/>
      <c r="R29" s="42"/>
      <c r="S29" s="42"/>
      <c r="T29" s="42"/>
      <c r="U29" s="42"/>
      <c r="V29" s="42"/>
      <c r="W29" s="316">
        <f>ROUND(AZ94, 2)</f>
        <v>0</v>
      </c>
      <c r="X29" s="317"/>
      <c r="Y29" s="317"/>
      <c r="Z29" s="317"/>
      <c r="AA29" s="317"/>
      <c r="AB29" s="317"/>
      <c r="AC29" s="317"/>
      <c r="AD29" s="317"/>
      <c r="AE29" s="317"/>
      <c r="AF29" s="42"/>
      <c r="AG29" s="42"/>
      <c r="AH29" s="42"/>
      <c r="AI29" s="42"/>
      <c r="AJ29" s="42"/>
      <c r="AK29" s="316">
        <f>ROUND(AV94, 2)</f>
        <v>0</v>
      </c>
      <c r="AL29" s="317"/>
      <c r="AM29" s="317"/>
      <c r="AN29" s="317"/>
      <c r="AO29" s="317"/>
      <c r="AP29" s="42"/>
      <c r="AQ29" s="42"/>
      <c r="AR29" s="43"/>
      <c r="BE29" s="306"/>
    </row>
    <row r="30" spans="1:71" s="3" customFormat="1" ht="14.4" customHeight="1">
      <c r="B30" s="41"/>
      <c r="C30" s="42"/>
      <c r="D30" s="42"/>
      <c r="E30" s="42"/>
      <c r="F30" s="30" t="s">
        <v>47</v>
      </c>
      <c r="G30" s="42"/>
      <c r="H30" s="42"/>
      <c r="I30" s="42"/>
      <c r="J30" s="42"/>
      <c r="K30" s="42"/>
      <c r="L30" s="318">
        <v>0.12</v>
      </c>
      <c r="M30" s="317"/>
      <c r="N30" s="317"/>
      <c r="O30" s="317"/>
      <c r="P30" s="317"/>
      <c r="Q30" s="42"/>
      <c r="R30" s="42"/>
      <c r="S30" s="42"/>
      <c r="T30" s="42"/>
      <c r="U30" s="42"/>
      <c r="V30" s="42"/>
      <c r="W30" s="316">
        <f>ROUND(BA94, 2)</f>
        <v>0</v>
      </c>
      <c r="X30" s="317"/>
      <c r="Y30" s="317"/>
      <c r="Z30" s="317"/>
      <c r="AA30" s="317"/>
      <c r="AB30" s="317"/>
      <c r="AC30" s="317"/>
      <c r="AD30" s="317"/>
      <c r="AE30" s="317"/>
      <c r="AF30" s="42"/>
      <c r="AG30" s="42"/>
      <c r="AH30" s="42"/>
      <c r="AI30" s="42"/>
      <c r="AJ30" s="42"/>
      <c r="AK30" s="316">
        <f>ROUND(AW94, 2)</f>
        <v>0</v>
      </c>
      <c r="AL30" s="317"/>
      <c r="AM30" s="317"/>
      <c r="AN30" s="317"/>
      <c r="AO30" s="317"/>
      <c r="AP30" s="42"/>
      <c r="AQ30" s="42"/>
      <c r="AR30" s="43"/>
      <c r="BE30" s="306"/>
    </row>
    <row r="31" spans="1:71" s="3" customFormat="1" ht="14.4" hidden="1" customHeight="1">
      <c r="B31" s="41"/>
      <c r="C31" s="42"/>
      <c r="D31" s="42"/>
      <c r="E31" s="42"/>
      <c r="F31" s="30" t="s">
        <v>48</v>
      </c>
      <c r="G31" s="42"/>
      <c r="H31" s="42"/>
      <c r="I31" s="42"/>
      <c r="J31" s="42"/>
      <c r="K31" s="42"/>
      <c r="L31" s="318">
        <v>0.21</v>
      </c>
      <c r="M31" s="317"/>
      <c r="N31" s="317"/>
      <c r="O31" s="317"/>
      <c r="P31" s="317"/>
      <c r="Q31" s="42"/>
      <c r="R31" s="42"/>
      <c r="S31" s="42"/>
      <c r="T31" s="42"/>
      <c r="U31" s="42"/>
      <c r="V31" s="42"/>
      <c r="W31" s="316">
        <f>ROUND(BB94, 2)</f>
        <v>0</v>
      </c>
      <c r="X31" s="317"/>
      <c r="Y31" s="317"/>
      <c r="Z31" s="317"/>
      <c r="AA31" s="317"/>
      <c r="AB31" s="317"/>
      <c r="AC31" s="317"/>
      <c r="AD31" s="317"/>
      <c r="AE31" s="317"/>
      <c r="AF31" s="42"/>
      <c r="AG31" s="42"/>
      <c r="AH31" s="42"/>
      <c r="AI31" s="42"/>
      <c r="AJ31" s="42"/>
      <c r="AK31" s="316">
        <v>0</v>
      </c>
      <c r="AL31" s="317"/>
      <c r="AM31" s="317"/>
      <c r="AN31" s="317"/>
      <c r="AO31" s="317"/>
      <c r="AP31" s="42"/>
      <c r="AQ31" s="42"/>
      <c r="AR31" s="43"/>
      <c r="BE31" s="306"/>
    </row>
    <row r="32" spans="1:71" s="3" customFormat="1" ht="14.4" hidden="1" customHeight="1">
      <c r="B32" s="41"/>
      <c r="C32" s="42"/>
      <c r="D32" s="42"/>
      <c r="E32" s="42"/>
      <c r="F32" s="30" t="s">
        <v>49</v>
      </c>
      <c r="G32" s="42"/>
      <c r="H32" s="42"/>
      <c r="I32" s="42"/>
      <c r="J32" s="42"/>
      <c r="K32" s="42"/>
      <c r="L32" s="318">
        <v>0.12</v>
      </c>
      <c r="M32" s="317"/>
      <c r="N32" s="317"/>
      <c r="O32" s="317"/>
      <c r="P32" s="317"/>
      <c r="Q32" s="42"/>
      <c r="R32" s="42"/>
      <c r="S32" s="42"/>
      <c r="T32" s="42"/>
      <c r="U32" s="42"/>
      <c r="V32" s="42"/>
      <c r="W32" s="316">
        <f>ROUND(BC94, 2)</f>
        <v>0</v>
      </c>
      <c r="X32" s="317"/>
      <c r="Y32" s="317"/>
      <c r="Z32" s="317"/>
      <c r="AA32" s="317"/>
      <c r="AB32" s="317"/>
      <c r="AC32" s="317"/>
      <c r="AD32" s="317"/>
      <c r="AE32" s="317"/>
      <c r="AF32" s="42"/>
      <c r="AG32" s="42"/>
      <c r="AH32" s="42"/>
      <c r="AI32" s="42"/>
      <c r="AJ32" s="42"/>
      <c r="AK32" s="316">
        <v>0</v>
      </c>
      <c r="AL32" s="317"/>
      <c r="AM32" s="317"/>
      <c r="AN32" s="317"/>
      <c r="AO32" s="317"/>
      <c r="AP32" s="42"/>
      <c r="AQ32" s="42"/>
      <c r="AR32" s="43"/>
      <c r="BE32" s="306"/>
    </row>
    <row r="33" spans="1:57" s="3" customFormat="1" ht="14.4" hidden="1" customHeight="1">
      <c r="B33" s="41"/>
      <c r="C33" s="42"/>
      <c r="D33" s="42"/>
      <c r="E33" s="42"/>
      <c r="F33" s="30" t="s">
        <v>50</v>
      </c>
      <c r="G33" s="42"/>
      <c r="H33" s="42"/>
      <c r="I33" s="42"/>
      <c r="J33" s="42"/>
      <c r="K33" s="42"/>
      <c r="L33" s="318">
        <v>0</v>
      </c>
      <c r="M33" s="317"/>
      <c r="N33" s="317"/>
      <c r="O33" s="317"/>
      <c r="P33" s="317"/>
      <c r="Q33" s="42"/>
      <c r="R33" s="42"/>
      <c r="S33" s="42"/>
      <c r="T33" s="42"/>
      <c r="U33" s="42"/>
      <c r="V33" s="42"/>
      <c r="W33" s="316">
        <f>ROUND(BD94, 2)</f>
        <v>0</v>
      </c>
      <c r="X33" s="317"/>
      <c r="Y33" s="317"/>
      <c r="Z33" s="317"/>
      <c r="AA33" s="317"/>
      <c r="AB33" s="317"/>
      <c r="AC33" s="317"/>
      <c r="AD33" s="317"/>
      <c r="AE33" s="317"/>
      <c r="AF33" s="42"/>
      <c r="AG33" s="42"/>
      <c r="AH33" s="42"/>
      <c r="AI33" s="42"/>
      <c r="AJ33" s="42"/>
      <c r="AK33" s="316">
        <v>0</v>
      </c>
      <c r="AL33" s="317"/>
      <c r="AM33" s="317"/>
      <c r="AN33" s="317"/>
      <c r="AO33" s="317"/>
      <c r="AP33" s="42"/>
      <c r="AQ33" s="42"/>
      <c r="AR33" s="43"/>
      <c r="BE33" s="306"/>
    </row>
    <row r="34" spans="1:57" s="2" customFormat="1" ht="6.9" customHeight="1">
      <c r="A34" s="35"/>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40"/>
      <c r="BE34" s="305"/>
    </row>
    <row r="35" spans="1:57" s="2" customFormat="1" ht="25.95" customHeight="1">
      <c r="A35" s="35"/>
      <c r="B35" s="36"/>
      <c r="C35" s="44"/>
      <c r="D35" s="45" t="s">
        <v>51</v>
      </c>
      <c r="E35" s="46"/>
      <c r="F35" s="46"/>
      <c r="G35" s="46"/>
      <c r="H35" s="46"/>
      <c r="I35" s="46"/>
      <c r="J35" s="46"/>
      <c r="K35" s="46"/>
      <c r="L35" s="46"/>
      <c r="M35" s="46"/>
      <c r="N35" s="46"/>
      <c r="O35" s="46"/>
      <c r="P35" s="46"/>
      <c r="Q35" s="46"/>
      <c r="R35" s="46"/>
      <c r="S35" s="46"/>
      <c r="T35" s="47" t="s">
        <v>52</v>
      </c>
      <c r="U35" s="46"/>
      <c r="V35" s="46"/>
      <c r="W35" s="46"/>
      <c r="X35" s="322" t="s">
        <v>53</v>
      </c>
      <c r="Y35" s="320"/>
      <c r="Z35" s="320"/>
      <c r="AA35" s="320"/>
      <c r="AB35" s="320"/>
      <c r="AC35" s="46"/>
      <c r="AD35" s="46"/>
      <c r="AE35" s="46"/>
      <c r="AF35" s="46"/>
      <c r="AG35" s="46"/>
      <c r="AH35" s="46"/>
      <c r="AI35" s="46"/>
      <c r="AJ35" s="46"/>
      <c r="AK35" s="319">
        <f>SUM(AK26:AK33)</f>
        <v>0</v>
      </c>
      <c r="AL35" s="320"/>
      <c r="AM35" s="320"/>
      <c r="AN35" s="320"/>
      <c r="AO35" s="321"/>
      <c r="AP35" s="44"/>
      <c r="AQ35" s="44"/>
      <c r="AR35" s="40"/>
      <c r="BE35" s="35"/>
    </row>
    <row r="36" spans="1:57" s="2" customFormat="1" ht="6.9" customHeight="1">
      <c r="A36" s="35"/>
      <c r="B36" s="36"/>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40"/>
      <c r="BE36" s="35"/>
    </row>
    <row r="37" spans="1:57" s="2" customFormat="1" ht="14.4" customHeight="1">
      <c r="A37" s="35"/>
      <c r="B37" s="36"/>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40"/>
      <c r="BE37" s="35"/>
    </row>
    <row r="38" spans="1:57"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pans="1:57"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pans="1:57"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pans="1:57"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pans="1:57"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pans="1:57"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pans="1:57"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pans="1:57"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pans="1:57"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pans="1:5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pans="1:57"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pans="1:57" s="2" customFormat="1" ht="14.4" customHeight="1">
      <c r="B49" s="48"/>
      <c r="C49" s="49"/>
      <c r="D49" s="50" t="s">
        <v>54</v>
      </c>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0" t="s">
        <v>55</v>
      </c>
      <c r="AI49" s="51"/>
      <c r="AJ49" s="51"/>
      <c r="AK49" s="51"/>
      <c r="AL49" s="51"/>
      <c r="AM49" s="51"/>
      <c r="AN49" s="51"/>
      <c r="AO49" s="51"/>
      <c r="AP49" s="49"/>
      <c r="AQ49" s="49"/>
      <c r="AR49" s="52"/>
    </row>
    <row r="50" spans="1:57" ht="10.199999999999999">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spans="1:57" ht="10.199999999999999">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spans="1:57" ht="10.199999999999999">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spans="1:57" ht="10.199999999999999">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spans="1:57" ht="10.199999999999999">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spans="1:57" ht="10.199999999999999">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spans="1:57" ht="10.199999999999999">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spans="1:57" ht="10.199999999999999">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spans="1:57" ht="10.199999999999999">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spans="1:57" ht="10.19999999999999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pans="1:57" s="2" customFormat="1" ht="13.2">
      <c r="A60" s="35"/>
      <c r="B60" s="36"/>
      <c r="C60" s="37"/>
      <c r="D60" s="53" t="s">
        <v>56</v>
      </c>
      <c r="E60" s="39"/>
      <c r="F60" s="39"/>
      <c r="G60" s="39"/>
      <c r="H60" s="39"/>
      <c r="I60" s="39"/>
      <c r="J60" s="39"/>
      <c r="K60" s="39"/>
      <c r="L60" s="39"/>
      <c r="M60" s="39"/>
      <c r="N60" s="39"/>
      <c r="O60" s="39"/>
      <c r="P60" s="39"/>
      <c r="Q60" s="39"/>
      <c r="R60" s="39"/>
      <c r="S60" s="39"/>
      <c r="T60" s="39"/>
      <c r="U60" s="39"/>
      <c r="V60" s="53" t="s">
        <v>57</v>
      </c>
      <c r="W60" s="39"/>
      <c r="X60" s="39"/>
      <c r="Y60" s="39"/>
      <c r="Z60" s="39"/>
      <c r="AA60" s="39"/>
      <c r="AB60" s="39"/>
      <c r="AC60" s="39"/>
      <c r="AD60" s="39"/>
      <c r="AE60" s="39"/>
      <c r="AF60" s="39"/>
      <c r="AG60" s="39"/>
      <c r="AH60" s="53" t="s">
        <v>56</v>
      </c>
      <c r="AI60" s="39"/>
      <c r="AJ60" s="39"/>
      <c r="AK60" s="39"/>
      <c r="AL60" s="39"/>
      <c r="AM60" s="53" t="s">
        <v>57</v>
      </c>
      <c r="AN60" s="39"/>
      <c r="AO60" s="39"/>
      <c r="AP60" s="37"/>
      <c r="AQ60" s="37"/>
      <c r="AR60" s="40"/>
      <c r="BE60" s="35"/>
    </row>
    <row r="61" spans="1:57" ht="10.199999999999999">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spans="1:57" ht="10.199999999999999">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spans="1:57" ht="10.199999999999999">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pans="1:57" s="2" customFormat="1" ht="13.2">
      <c r="A64" s="35"/>
      <c r="B64" s="36"/>
      <c r="C64" s="37"/>
      <c r="D64" s="50" t="s">
        <v>58</v>
      </c>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0" t="s">
        <v>59</v>
      </c>
      <c r="AI64" s="54"/>
      <c r="AJ64" s="54"/>
      <c r="AK64" s="54"/>
      <c r="AL64" s="54"/>
      <c r="AM64" s="54"/>
      <c r="AN64" s="54"/>
      <c r="AO64" s="54"/>
      <c r="AP64" s="37"/>
      <c r="AQ64" s="37"/>
      <c r="AR64" s="40"/>
      <c r="BE64" s="35"/>
    </row>
    <row r="65" spans="1:57" ht="10.199999999999999">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spans="1:57" ht="10.199999999999999">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spans="1:57" ht="10.199999999999999">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spans="1:57" ht="10.199999999999999">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spans="1:57" ht="10.19999999999999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spans="1:57" ht="10.199999999999999">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spans="1:57" ht="10.199999999999999">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spans="1:57" ht="10.199999999999999">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spans="1:57" ht="10.199999999999999">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spans="1:57" ht="10.199999999999999">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pans="1:57" s="2" customFormat="1" ht="13.2">
      <c r="A75" s="35"/>
      <c r="B75" s="36"/>
      <c r="C75" s="37"/>
      <c r="D75" s="53" t="s">
        <v>56</v>
      </c>
      <c r="E75" s="39"/>
      <c r="F75" s="39"/>
      <c r="G75" s="39"/>
      <c r="H75" s="39"/>
      <c r="I75" s="39"/>
      <c r="J75" s="39"/>
      <c r="K75" s="39"/>
      <c r="L75" s="39"/>
      <c r="M75" s="39"/>
      <c r="N75" s="39"/>
      <c r="O75" s="39"/>
      <c r="P75" s="39"/>
      <c r="Q75" s="39"/>
      <c r="R75" s="39"/>
      <c r="S75" s="39"/>
      <c r="T75" s="39"/>
      <c r="U75" s="39"/>
      <c r="V75" s="53" t="s">
        <v>57</v>
      </c>
      <c r="W75" s="39"/>
      <c r="X75" s="39"/>
      <c r="Y75" s="39"/>
      <c r="Z75" s="39"/>
      <c r="AA75" s="39"/>
      <c r="AB75" s="39"/>
      <c r="AC75" s="39"/>
      <c r="AD75" s="39"/>
      <c r="AE75" s="39"/>
      <c r="AF75" s="39"/>
      <c r="AG75" s="39"/>
      <c r="AH75" s="53" t="s">
        <v>56</v>
      </c>
      <c r="AI75" s="39"/>
      <c r="AJ75" s="39"/>
      <c r="AK75" s="39"/>
      <c r="AL75" s="39"/>
      <c r="AM75" s="53" t="s">
        <v>57</v>
      </c>
      <c r="AN75" s="39"/>
      <c r="AO75" s="39"/>
      <c r="AP75" s="37"/>
      <c r="AQ75" s="37"/>
      <c r="AR75" s="40"/>
      <c r="BE75" s="35"/>
    </row>
    <row r="76" spans="1:57" s="2" customFormat="1" ht="10.199999999999999">
      <c r="A76" s="35"/>
      <c r="B76" s="36"/>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40"/>
      <c r="BE76" s="35"/>
    </row>
    <row r="77" spans="1:57" s="2" customFormat="1" ht="6.9" customHeight="1">
      <c r="A77" s="35"/>
      <c r="B77" s="55"/>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40"/>
      <c r="BE77" s="35"/>
    </row>
    <row r="81" spans="1:91" s="2" customFormat="1" ht="6.9" customHeight="1">
      <c r="A81" s="35"/>
      <c r="B81" s="57"/>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40"/>
      <c r="BE81" s="35"/>
    </row>
    <row r="82" spans="1:91" s="2" customFormat="1" ht="24.9" customHeight="1">
      <c r="A82" s="35"/>
      <c r="B82" s="36"/>
      <c r="C82" s="24" t="s">
        <v>60</v>
      </c>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40"/>
      <c r="BE82" s="35"/>
    </row>
    <row r="83" spans="1:91" s="2" customFormat="1" ht="6.9" customHeight="1">
      <c r="A83" s="35"/>
      <c r="B83" s="36"/>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40"/>
      <c r="BE83" s="35"/>
    </row>
    <row r="84" spans="1:91" s="4" customFormat="1" ht="12" customHeight="1">
      <c r="B84" s="59"/>
      <c r="C84" s="30" t="s">
        <v>13</v>
      </c>
      <c r="D84" s="60"/>
      <c r="E84" s="60"/>
      <c r="F84" s="60"/>
      <c r="G84" s="60"/>
      <c r="H84" s="60"/>
      <c r="I84" s="60"/>
      <c r="J84" s="60"/>
      <c r="K84" s="60"/>
      <c r="L84" s="60" t="str">
        <f>K5</f>
        <v>24-017</v>
      </c>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1"/>
    </row>
    <row r="85" spans="1:91" s="5" customFormat="1" ht="36.9" customHeight="1">
      <c r="B85" s="62"/>
      <c r="C85" s="63" t="s">
        <v>16</v>
      </c>
      <c r="D85" s="64"/>
      <c r="E85" s="64"/>
      <c r="F85" s="64"/>
      <c r="G85" s="64"/>
      <c r="H85" s="64"/>
      <c r="I85" s="64"/>
      <c r="J85" s="64"/>
      <c r="K85" s="64"/>
      <c r="L85" s="286" t="str">
        <f>K6</f>
        <v>Výstavba výjezdové základny ZZS KV – Velké Meziříčí</v>
      </c>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7"/>
      <c r="AJ85" s="287"/>
      <c r="AK85" s="287"/>
      <c r="AL85" s="287"/>
      <c r="AM85" s="287"/>
      <c r="AN85" s="287"/>
      <c r="AO85" s="287"/>
      <c r="AP85" s="64"/>
      <c r="AQ85" s="64"/>
      <c r="AR85" s="65"/>
    </row>
    <row r="86" spans="1:91" s="2" customFormat="1" ht="6.9" customHeight="1">
      <c r="A86" s="35"/>
      <c r="B86" s="36"/>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40"/>
      <c r="BE86" s="35"/>
    </row>
    <row r="87" spans="1:91" s="2" customFormat="1" ht="12" customHeight="1">
      <c r="A87" s="35"/>
      <c r="B87" s="36"/>
      <c r="C87" s="30" t="s">
        <v>20</v>
      </c>
      <c r="D87" s="37"/>
      <c r="E87" s="37"/>
      <c r="F87" s="37"/>
      <c r="G87" s="37"/>
      <c r="H87" s="37"/>
      <c r="I87" s="37"/>
      <c r="J87" s="37"/>
      <c r="K87" s="37"/>
      <c r="L87" s="66" t="str">
        <f>IF(K8="","",K8)</f>
        <v>Velké Meziříčí</v>
      </c>
      <c r="M87" s="37"/>
      <c r="N87" s="37"/>
      <c r="O87" s="37"/>
      <c r="P87" s="37"/>
      <c r="Q87" s="37"/>
      <c r="R87" s="37"/>
      <c r="S87" s="37"/>
      <c r="T87" s="37"/>
      <c r="U87" s="37"/>
      <c r="V87" s="37"/>
      <c r="W87" s="37"/>
      <c r="X87" s="37"/>
      <c r="Y87" s="37"/>
      <c r="Z87" s="37"/>
      <c r="AA87" s="37"/>
      <c r="AB87" s="37"/>
      <c r="AC87" s="37"/>
      <c r="AD87" s="37"/>
      <c r="AE87" s="37"/>
      <c r="AF87" s="37"/>
      <c r="AG87" s="37"/>
      <c r="AH87" s="37"/>
      <c r="AI87" s="30" t="s">
        <v>22</v>
      </c>
      <c r="AJ87" s="37"/>
      <c r="AK87" s="37"/>
      <c r="AL87" s="37"/>
      <c r="AM87" s="291" t="str">
        <f>IF(AN8= "","",AN8)</f>
        <v>27. 3. 2025</v>
      </c>
      <c r="AN87" s="291"/>
      <c r="AO87" s="37"/>
      <c r="AP87" s="37"/>
      <c r="AQ87" s="37"/>
      <c r="AR87" s="40"/>
      <c r="BE87" s="35"/>
    </row>
    <row r="88" spans="1:91" s="2" customFormat="1" ht="6.9" customHeight="1">
      <c r="A88" s="35"/>
      <c r="B88" s="36"/>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40"/>
      <c r="BE88" s="35"/>
    </row>
    <row r="89" spans="1:91" s="2" customFormat="1" ht="25.65" customHeight="1">
      <c r="A89" s="35"/>
      <c r="B89" s="36"/>
      <c r="C89" s="30" t="s">
        <v>24</v>
      </c>
      <c r="D89" s="37"/>
      <c r="E89" s="37"/>
      <c r="F89" s="37"/>
      <c r="G89" s="37"/>
      <c r="H89" s="37"/>
      <c r="I89" s="37"/>
      <c r="J89" s="37"/>
      <c r="K89" s="37"/>
      <c r="L89" s="60" t="str">
        <f>IF(E11= "","",E11)</f>
        <v>Kraj Vysočina</v>
      </c>
      <c r="M89" s="37"/>
      <c r="N89" s="37"/>
      <c r="O89" s="37"/>
      <c r="P89" s="37"/>
      <c r="Q89" s="37"/>
      <c r="R89" s="37"/>
      <c r="S89" s="37"/>
      <c r="T89" s="37"/>
      <c r="U89" s="37"/>
      <c r="V89" s="37"/>
      <c r="W89" s="37"/>
      <c r="X89" s="37"/>
      <c r="Y89" s="37"/>
      <c r="Z89" s="37"/>
      <c r="AA89" s="37"/>
      <c r="AB89" s="37"/>
      <c r="AC89" s="37"/>
      <c r="AD89" s="37"/>
      <c r="AE89" s="37"/>
      <c r="AF89" s="37"/>
      <c r="AG89" s="37"/>
      <c r="AH89" s="37"/>
      <c r="AI89" s="30" t="s">
        <v>32</v>
      </c>
      <c r="AJ89" s="37"/>
      <c r="AK89" s="37"/>
      <c r="AL89" s="37"/>
      <c r="AM89" s="292" t="str">
        <f>IF(E17="","",E17)</f>
        <v>PROJEKT CENTRUM NOVA s.r.o.</v>
      </c>
      <c r="AN89" s="293"/>
      <c r="AO89" s="293"/>
      <c r="AP89" s="293"/>
      <c r="AQ89" s="37"/>
      <c r="AR89" s="40"/>
      <c r="AS89" s="294" t="s">
        <v>61</v>
      </c>
      <c r="AT89" s="295"/>
      <c r="AU89" s="68"/>
      <c r="AV89" s="68"/>
      <c r="AW89" s="68"/>
      <c r="AX89" s="68"/>
      <c r="AY89" s="68"/>
      <c r="AZ89" s="68"/>
      <c r="BA89" s="68"/>
      <c r="BB89" s="68"/>
      <c r="BC89" s="68"/>
      <c r="BD89" s="69"/>
      <c r="BE89" s="35"/>
    </row>
    <row r="90" spans="1:91" s="2" customFormat="1" ht="15.15" customHeight="1">
      <c r="A90" s="35"/>
      <c r="B90" s="36"/>
      <c r="C90" s="30" t="s">
        <v>30</v>
      </c>
      <c r="D90" s="37"/>
      <c r="E90" s="37"/>
      <c r="F90" s="37"/>
      <c r="G90" s="37"/>
      <c r="H90" s="37"/>
      <c r="I90" s="37"/>
      <c r="J90" s="37"/>
      <c r="K90" s="37"/>
      <c r="L90" s="60" t="str">
        <f>IF(E14= "Vyplň údaj","",E14)</f>
        <v/>
      </c>
      <c r="M90" s="37"/>
      <c r="N90" s="37"/>
      <c r="O90" s="37"/>
      <c r="P90" s="37"/>
      <c r="Q90" s="37"/>
      <c r="R90" s="37"/>
      <c r="S90" s="37"/>
      <c r="T90" s="37"/>
      <c r="U90" s="37"/>
      <c r="V90" s="37"/>
      <c r="W90" s="37"/>
      <c r="X90" s="37"/>
      <c r="Y90" s="37"/>
      <c r="Z90" s="37"/>
      <c r="AA90" s="37"/>
      <c r="AB90" s="37"/>
      <c r="AC90" s="37"/>
      <c r="AD90" s="37"/>
      <c r="AE90" s="37"/>
      <c r="AF90" s="37"/>
      <c r="AG90" s="37"/>
      <c r="AH90" s="37"/>
      <c r="AI90" s="30" t="s">
        <v>37</v>
      </c>
      <c r="AJ90" s="37"/>
      <c r="AK90" s="37"/>
      <c r="AL90" s="37"/>
      <c r="AM90" s="292" t="str">
        <f>IF(E20="","",E20)</f>
        <v xml:space="preserve"> </v>
      </c>
      <c r="AN90" s="293"/>
      <c r="AO90" s="293"/>
      <c r="AP90" s="293"/>
      <c r="AQ90" s="37"/>
      <c r="AR90" s="40"/>
      <c r="AS90" s="296"/>
      <c r="AT90" s="297"/>
      <c r="AU90" s="70"/>
      <c r="AV90" s="70"/>
      <c r="AW90" s="70"/>
      <c r="AX90" s="70"/>
      <c r="AY90" s="70"/>
      <c r="AZ90" s="70"/>
      <c r="BA90" s="70"/>
      <c r="BB90" s="70"/>
      <c r="BC90" s="70"/>
      <c r="BD90" s="71"/>
      <c r="BE90" s="35"/>
    </row>
    <row r="91" spans="1:91" s="2" customFormat="1" ht="10.8" customHeight="1">
      <c r="A91" s="35"/>
      <c r="B91" s="36"/>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40"/>
      <c r="AS91" s="298"/>
      <c r="AT91" s="299"/>
      <c r="AU91" s="72"/>
      <c r="AV91" s="72"/>
      <c r="AW91" s="72"/>
      <c r="AX91" s="72"/>
      <c r="AY91" s="72"/>
      <c r="AZ91" s="72"/>
      <c r="BA91" s="72"/>
      <c r="BB91" s="72"/>
      <c r="BC91" s="72"/>
      <c r="BD91" s="73"/>
      <c r="BE91" s="35"/>
    </row>
    <row r="92" spans="1:91" s="2" customFormat="1" ht="29.25" customHeight="1">
      <c r="A92" s="35"/>
      <c r="B92" s="36"/>
      <c r="C92" s="290" t="s">
        <v>62</v>
      </c>
      <c r="D92" s="289"/>
      <c r="E92" s="289"/>
      <c r="F92" s="289"/>
      <c r="G92" s="289"/>
      <c r="H92" s="74"/>
      <c r="I92" s="288" t="s">
        <v>63</v>
      </c>
      <c r="J92" s="289"/>
      <c r="K92" s="289"/>
      <c r="L92" s="289"/>
      <c r="M92" s="289"/>
      <c r="N92" s="289"/>
      <c r="O92" s="289"/>
      <c r="P92" s="289"/>
      <c r="Q92" s="289"/>
      <c r="R92" s="289"/>
      <c r="S92" s="289"/>
      <c r="T92" s="289"/>
      <c r="U92" s="289"/>
      <c r="V92" s="289"/>
      <c r="W92" s="289"/>
      <c r="X92" s="289"/>
      <c r="Y92" s="289"/>
      <c r="Z92" s="289"/>
      <c r="AA92" s="289"/>
      <c r="AB92" s="289"/>
      <c r="AC92" s="289"/>
      <c r="AD92" s="289"/>
      <c r="AE92" s="289"/>
      <c r="AF92" s="289"/>
      <c r="AG92" s="300" t="s">
        <v>64</v>
      </c>
      <c r="AH92" s="289"/>
      <c r="AI92" s="289"/>
      <c r="AJ92" s="289"/>
      <c r="AK92" s="289"/>
      <c r="AL92" s="289"/>
      <c r="AM92" s="289"/>
      <c r="AN92" s="288" t="s">
        <v>65</v>
      </c>
      <c r="AO92" s="289"/>
      <c r="AP92" s="301"/>
      <c r="AQ92" s="75" t="s">
        <v>66</v>
      </c>
      <c r="AR92" s="40"/>
      <c r="AS92" s="76" t="s">
        <v>67</v>
      </c>
      <c r="AT92" s="77" t="s">
        <v>68</v>
      </c>
      <c r="AU92" s="77" t="s">
        <v>69</v>
      </c>
      <c r="AV92" s="77" t="s">
        <v>70</v>
      </c>
      <c r="AW92" s="77" t="s">
        <v>71</v>
      </c>
      <c r="AX92" s="77" t="s">
        <v>72</v>
      </c>
      <c r="AY92" s="77" t="s">
        <v>73</v>
      </c>
      <c r="AZ92" s="77" t="s">
        <v>74</v>
      </c>
      <c r="BA92" s="77" t="s">
        <v>75</v>
      </c>
      <c r="BB92" s="77" t="s">
        <v>76</v>
      </c>
      <c r="BC92" s="77" t="s">
        <v>77</v>
      </c>
      <c r="BD92" s="78" t="s">
        <v>78</v>
      </c>
      <c r="BE92" s="35"/>
    </row>
    <row r="93" spans="1:91" s="2" customFormat="1" ht="10.8" customHeight="1">
      <c r="A93" s="35"/>
      <c r="B93" s="36"/>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40"/>
      <c r="AS93" s="79"/>
      <c r="AT93" s="80"/>
      <c r="AU93" s="80"/>
      <c r="AV93" s="80"/>
      <c r="AW93" s="80"/>
      <c r="AX93" s="80"/>
      <c r="AY93" s="80"/>
      <c r="AZ93" s="80"/>
      <c r="BA93" s="80"/>
      <c r="BB93" s="80"/>
      <c r="BC93" s="80"/>
      <c r="BD93" s="81"/>
      <c r="BE93" s="35"/>
    </row>
    <row r="94" spans="1:91" s="6" customFormat="1" ht="32.4" customHeight="1">
      <c r="B94" s="82"/>
      <c r="C94" s="83" t="s">
        <v>79</v>
      </c>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302">
        <f>ROUND(AG95+AG97+AG106+AG110+AG113+AG117+AG122,2)</f>
        <v>0</v>
      </c>
      <c r="AH94" s="302"/>
      <c r="AI94" s="302"/>
      <c r="AJ94" s="302"/>
      <c r="AK94" s="302"/>
      <c r="AL94" s="302"/>
      <c r="AM94" s="302"/>
      <c r="AN94" s="303">
        <f t="shared" ref="AN94:AN123" si="0">SUM(AG94,AT94)</f>
        <v>0</v>
      </c>
      <c r="AO94" s="303"/>
      <c r="AP94" s="303"/>
      <c r="AQ94" s="86" t="s">
        <v>1</v>
      </c>
      <c r="AR94" s="87"/>
      <c r="AS94" s="88">
        <f>ROUND(AS95+AS97+AS106+AS110+AS113+AS117+AS122,2)</f>
        <v>0</v>
      </c>
      <c r="AT94" s="89">
        <f t="shared" ref="AT94:AT123" si="1">ROUND(SUM(AV94:AW94),2)</f>
        <v>0</v>
      </c>
      <c r="AU94" s="90">
        <f>ROUND(AU95+AU97+AU106+AU110+AU113+AU117+AU122,5)</f>
        <v>0</v>
      </c>
      <c r="AV94" s="89">
        <f>ROUND(AZ94*L29,2)</f>
        <v>0</v>
      </c>
      <c r="AW94" s="89">
        <f>ROUND(BA94*L30,2)</f>
        <v>0</v>
      </c>
      <c r="AX94" s="89">
        <f>ROUND(BB94*L29,2)</f>
        <v>0</v>
      </c>
      <c r="AY94" s="89">
        <f>ROUND(BC94*L30,2)</f>
        <v>0</v>
      </c>
      <c r="AZ94" s="89">
        <f>ROUND(AZ95+AZ97+AZ106+AZ110+AZ113+AZ117+AZ122,2)</f>
        <v>0</v>
      </c>
      <c r="BA94" s="89">
        <f>ROUND(BA95+BA97+BA106+BA110+BA113+BA117+BA122,2)</f>
        <v>0</v>
      </c>
      <c r="BB94" s="89">
        <f>ROUND(BB95+BB97+BB106+BB110+BB113+BB117+BB122,2)</f>
        <v>0</v>
      </c>
      <c r="BC94" s="89">
        <f>ROUND(BC95+BC97+BC106+BC110+BC113+BC117+BC122,2)</f>
        <v>0</v>
      </c>
      <c r="BD94" s="91">
        <f>ROUND(BD95+BD97+BD106+BD110+BD113+BD117+BD122,2)</f>
        <v>0</v>
      </c>
      <c r="BS94" s="92" t="s">
        <v>80</v>
      </c>
      <c r="BT94" s="92" t="s">
        <v>81</v>
      </c>
      <c r="BU94" s="93" t="s">
        <v>82</v>
      </c>
      <c r="BV94" s="92" t="s">
        <v>83</v>
      </c>
      <c r="BW94" s="92" t="s">
        <v>5</v>
      </c>
      <c r="BX94" s="92" t="s">
        <v>84</v>
      </c>
      <c r="CL94" s="92" t="s">
        <v>1</v>
      </c>
    </row>
    <row r="95" spans="1:91" s="7" customFormat="1" ht="16.5" customHeight="1">
      <c r="B95" s="94"/>
      <c r="C95" s="95"/>
      <c r="D95" s="280" t="s">
        <v>85</v>
      </c>
      <c r="E95" s="280"/>
      <c r="F95" s="280"/>
      <c r="G95" s="280"/>
      <c r="H95" s="280"/>
      <c r="I95" s="96"/>
      <c r="J95" s="280" t="s">
        <v>86</v>
      </c>
      <c r="K95" s="280"/>
      <c r="L95" s="280"/>
      <c r="M95" s="280"/>
      <c r="N95" s="280"/>
      <c r="O95" s="280"/>
      <c r="P95" s="280"/>
      <c r="Q95" s="280"/>
      <c r="R95" s="280"/>
      <c r="S95" s="280"/>
      <c r="T95" s="280"/>
      <c r="U95" s="280"/>
      <c r="V95" s="280"/>
      <c r="W95" s="280"/>
      <c r="X95" s="280"/>
      <c r="Y95" s="280"/>
      <c r="Z95" s="280"/>
      <c r="AA95" s="280"/>
      <c r="AB95" s="280"/>
      <c r="AC95" s="280"/>
      <c r="AD95" s="280"/>
      <c r="AE95" s="280"/>
      <c r="AF95" s="280"/>
      <c r="AG95" s="285">
        <f>ROUND(AG96,2)</f>
        <v>0</v>
      </c>
      <c r="AH95" s="284"/>
      <c r="AI95" s="284"/>
      <c r="AJ95" s="284"/>
      <c r="AK95" s="284"/>
      <c r="AL95" s="284"/>
      <c r="AM95" s="284"/>
      <c r="AN95" s="283">
        <f t="shared" si="0"/>
        <v>0</v>
      </c>
      <c r="AO95" s="284"/>
      <c r="AP95" s="284"/>
      <c r="AQ95" s="97" t="s">
        <v>87</v>
      </c>
      <c r="AR95" s="98"/>
      <c r="AS95" s="99">
        <f>ROUND(AS96,2)</f>
        <v>0</v>
      </c>
      <c r="AT95" s="100">
        <f t="shared" si="1"/>
        <v>0</v>
      </c>
      <c r="AU95" s="101">
        <f>ROUND(AU96,5)</f>
        <v>0</v>
      </c>
      <c r="AV95" s="100">
        <f>ROUND(AZ95*L29,2)</f>
        <v>0</v>
      </c>
      <c r="AW95" s="100">
        <f>ROUND(BA95*L30,2)</f>
        <v>0</v>
      </c>
      <c r="AX95" s="100">
        <f>ROUND(BB95*L29,2)</f>
        <v>0</v>
      </c>
      <c r="AY95" s="100">
        <f>ROUND(BC95*L30,2)</f>
        <v>0</v>
      </c>
      <c r="AZ95" s="100">
        <f>ROUND(AZ96,2)</f>
        <v>0</v>
      </c>
      <c r="BA95" s="100">
        <f>ROUND(BA96,2)</f>
        <v>0</v>
      </c>
      <c r="BB95" s="100">
        <f>ROUND(BB96,2)</f>
        <v>0</v>
      </c>
      <c r="BC95" s="100">
        <f>ROUND(BC96,2)</f>
        <v>0</v>
      </c>
      <c r="BD95" s="102">
        <f>ROUND(BD96,2)</f>
        <v>0</v>
      </c>
      <c r="BS95" s="103" t="s">
        <v>80</v>
      </c>
      <c r="BT95" s="103" t="s">
        <v>88</v>
      </c>
      <c r="BU95" s="103" t="s">
        <v>82</v>
      </c>
      <c r="BV95" s="103" t="s">
        <v>83</v>
      </c>
      <c r="BW95" s="103" t="s">
        <v>89</v>
      </c>
      <c r="BX95" s="103" t="s">
        <v>5</v>
      </c>
      <c r="CL95" s="103" t="s">
        <v>1</v>
      </c>
      <c r="CM95" s="103" t="s">
        <v>90</v>
      </c>
    </row>
    <row r="96" spans="1:91" s="4" customFormat="1" ht="16.5" customHeight="1">
      <c r="A96" s="104" t="s">
        <v>91</v>
      </c>
      <c r="B96" s="59"/>
      <c r="C96" s="105"/>
      <c r="D96" s="105"/>
      <c r="E96" s="279" t="s">
        <v>85</v>
      </c>
      <c r="F96" s="279"/>
      <c r="G96" s="279"/>
      <c r="H96" s="279"/>
      <c r="I96" s="279"/>
      <c r="J96" s="105"/>
      <c r="K96" s="279" t="s">
        <v>92</v>
      </c>
      <c r="L96" s="279"/>
      <c r="M96" s="279"/>
      <c r="N96" s="279"/>
      <c r="O96" s="279"/>
      <c r="P96" s="279"/>
      <c r="Q96" s="279"/>
      <c r="R96" s="279"/>
      <c r="S96" s="279"/>
      <c r="T96" s="279"/>
      <c r="U96" s="279"/>
      <c r="V96" s="279"/>
      <c r="W96" s="279"/>
      <c r="X96" s="279"/>
      <c r="Y96" s="279"/>
      <c r="Z96" s="279"/>
      <c r="AA96" s="279"/>
      <c r="AB96" s="279"/>
      <c r="AC96" s="279"/>
      <c r="AD96" s="279"/>
      <c r="AE96" s="279"/>
      <c r="AF96" s="279"/>
      <c r="AG96" s="281">
        <f>'VRN - Vedlejší a ostatní ...'!J32</f>
        <v>0</v>
      </c>
      <c r="AH96" s="282"/>
      <c r="AI96" s="282"/>
      <c r="AJ96" s="282"/>
      <c r="AK96" s="282"/>
      <c r="AL96" s="282"/>
      <c r="AM96" s="282"/>
      <c r="AN96" s="281">
        <f t="shared" si="0"/>
        <v>0</v>
      </c>
      <c r="AO96" s="282"/>
      <c r="AP96" s="282"/>
      <c r="AQ96" s="106" t="s">
        <v>93</v>
      </c>
      <c r="AR96" s="61"/>
      <c r="AS96" s="107">
        <v>0</v>
      </c>
      <c r="AT96" s="108">
        <f t="shared" si="1"/>
        <v>0</v>
      </c>
      <c r="AU96" s="109">
        <f>'VRN - Vedlejší a ostatní ...'!P121</f>
        <v>0</v>
      </c>
      <c r="AV96" s="108">
        <f>'VRN - Vedlejší a ostatní ...'!J35</f>
        <v>0</v>
      </c>
      <c r="AW96" s="108">
        <f>'VRN - Vedlejší a ostatní ...'!J36</f>
        <v>0</v>
      </c>
      <c r="AX96" s="108">
        <f>'VRN - Vedlejší a ostatní ...'!J37</f>
        <v>0</v>
      </c>
      <c r="AY96" s="108">
        <f>'VRN - Vedlejší a ostatní ...'!J38</f>
        <v>0</v>
      </c>
      <c r="AZ96" s="108">
        <f>'VRN - Vedlejší a ostatní ...'!F35</f>
        <v>0</v>
      </c>
      <c r="BA96" s="108">
        <f>'VRN - Vedlejší a ostatní ...'!F36</f>
        <v>0</v>
      </c>
      <c r="BB96" s="108">
        <f>'VRN - Vedlejší a ostatní ...'!F37</f>
        <v>0</v>
      </c>
      <c r="BC96" s="108">
        <f>'VRN - Vedlejší a ostatní ...'!F38</f>
        <v>0</v>
      </c>
      <c r="BD96" s="110">
        <f>'VRN - Vedlejší a ostatní ...'!F39</f>
        <v>0</v>
      </c>
      <c r="BT96" s="111" t="s">
        <v>90</v>
      </c>
      <c r="BV96" s="111" t="s">
        <v>83</v>
      </c>
      <c r="BW96" s="111" t="s">
        <v>94</v>
      </c>
      <c r="BX96" s="111" t="s">
        <v>89</v>
      </c>
      <c r="CL96" s="111" t="s">
        <v>1</v>
      </c>
    </row>
    <row r="97" spans="1:91" s="7" customFormat="1" ht="24.75" customHeight="1">
      <c r="B97" s="94"/>
      <c r="C97" s="95"/>
      <c r="D97" s="280" t="s">
        <v>95</v>
      </c>
      <c r="E97" s="280"/>
      <c r="F97" s="280"/>
      <c r="G97" s="280"/>
      <c r="H97" s="280"/>
      <c r="I97" s="96"/>
      <c r="J97" s="280" t="s">
        <v>96</v>
      </c>
      <c r="K97" s="280"/>
      <c r="L97" s="280"/>
      <c r="M97" s="280"/>
      <c r="N97" s="280"/>
      <c r="O97" s="280"/>
      <c r="P97" s="280"/>
      <c r="Q97" s="280"/>
      <c r="R97" s="280"/>
      <c r="S97" s="280"/>
      <c r="T97" s="280"/>
      <c r="U97" s="280"/>
      <c r="V97" s="280"/>
      <c r="W97" s="280"/>
      <c r="X97" s="280"/>
      <c r="Y97" s="280"/>
      <c r="Z97" s="280"/>
      <c r="AA97" s="280"/>
      <c r="AB97" s="280"/>
      <c r="AC97" s="280"/>
      <c r="AD97" s="280"/>
      <c r="AE97" s="280"/>
      <c r="AF97" s="280"/>
      <c r="AG97" s="285">
        <f>ROUND(SUM(AG98:AG105),2)</f>
        <v>0</v>
      </c>
      <c r="AH97" s="284"/>
      <c r="AI97" s="284"/>
      <c r="AJ97" s="284"/>
      <c r="AK97" s="284"/>
      <c r="AL97" s="284"/>
      <c r="AM97" s="284"/>
      <c r="AN97" s="283">
        <f t="shared" si="0"/>
        <v>0</v>
      </c>
      <c r="AO97" s="284"/>
      <c r="AP97" s="284"/>
      <c r="AQ97" s="97" t="s">
        <v>97</v>
      </c>
      <c r="AR97" s="98"/>
      <c r="AS97" s="99">
        <f>ROUND(SUM(AS98:AS105),2)</f>
        <v>0</v>
      </c>
      <c r="AT97" s="100">
        <f t="shared" si="1"/>
        <v>0</v>
      </c>
      <c r="AU97" s="101">
        <f>ROUND(SUM(AU98:AU105),5)</f>
        <v>0</v>
      </c>
      <c r="AV97" s="100">
        <f>ROUND(AZ97*L29,2)</f>
        <v>0</v>
      </c>
      <c r="AW97" s="100">
        <f>ROUND(BA97*L30,2)</f>
        <v>0</v>
      </c>
      <c r="AX97" s="100">
        <f>ROUND(BB97*L29,2)</f>
        <v>0</v>
      </c>
      <c r="AY97" s="100">
        <f>ROUND(BC97*L30,2)</f>
        <v>0</v>
      </c>
      <c r="AZ97" s="100">
        <f>ROUND(SUM(AZ98:AZ105),2)</f>
        <v>0</v>
      </c>
      <c r="BA97" s="100">
        <f>ROUND(SUM(BA98:BA105),2)</f>
        <v>0</v>
      </c>
      <c r="BB97" s="100">
        <f>ROUND(SUM(BB98:BB105),2)</f>
        <v>0</v>
      </c>
      <c r="BC97" s="100">
        <f>ROUND(SUM(BC98:BC105),2)</f>
        <v>0</v>
      </c>
      <c r="BD97" s="102">
        <f>ROUND(SUM(BD98:BD105),2)</f>
        <v>0</v>
      </c>
      <c r="BS97" s="103" t="s">
        <v>80</v>
      </c>
      <c r="BT97" s="103" t="s">
        <v>88</v>
      </c>
      <c r="BU97" s="103" t="s">
        <v>82</v>
      </c>
      <c r="BV97" s="103" t="s">
        <v>83</v>
      </c>
      <c r="BW97" s="103" t="s">
        <v>98</v>
      </c>
      <c r="BX97" s="103" t="s">
        <v>5</v>
      </c>
      <c r="CL97" s="103" t="s">
        <v>1</v>
      </c>
      <c r="CM97" s="103" t="s">
        <v>90</v>
      </c>
    </row>
    <row r="98" spans="1:91" s="4" customFormat="1" ht="16.5" customHeight="1">
      <c r="A98" s="104" t="s">
        <v>91</v>
      </c>
      <c r="B98" s="59"/>
      <c r="C98" s="105"/>
      <c r="D98" s="105"/>
      <c r="E98" s="279" t="s">
        <v>99</v>
      </c>
      <c r="F98" s="279"/>
      <c r="G98" s="279"/>
      <c r="H98" s="279"/>
      <c r="I98" s="279"/>
      <c r="J98" s="105"/>
      <c r="K98" s="279" t="s">
        <v>100</v>
      </c>
      <c r="L98" s="279"/>
      <c r="M98" s="279"/>
      <c r="N98" s="279"/>
      <c r="O98" s="279"/>
      <c r="P98" s="279"/>
      <c r="Q98" s="279"/>
      <c r="R98" s="279"/>
      <c r="S98" s="279"/>
      <c r="T98" s="279"/>
      <c r="U98" s="279"/>
      <c r="V98" s="279"/>
      <c r="W98" s="279"/>
      <c r="X98" s="279"/>
      <c r="Y98" s="279"/>
      <c r="Z98" s="279"/>
      <c r="AA98" s="279"/>
      <c r="AB98" s="279"/>
      <c r="AC98" s="279"/>
      <c r="AD98" s="279"/>
      <c r="AE98" s="279"/>
      <c r="AF98" s="279"/>
      <c r="AG98" s="281">
        <f>'01-01 - Architektonicko -...'!J32</f>
        <v>0</v>
      </c>
      <c r="AH98" s="282"/>
      <c r="AI98" s="282"/>
      <c r="AJ98" s="282"/>
      <c r="AK98" s="282"/>
      <c r="AL98" s="282"/>
      <c r="AM98" s="282"/>
      <c r="AN98" s="281">
        <f t="shared" si="0"/>
        <v>0</v>
      </c>
      <c r="AO98" s="282"/>
      <c r="AP98" s="282"/>
      <c r="AQ98" s="106" t="s">
        <v>93</v>
      </c>
      <c r="AR98" s="61"/>
      <c r="AS98" s="107">
        <v>0</v>
      </c>
      <c r="AT98" s="108">
        <f t="shared" si="1"/>
        <v>0</v>
      </c>
      <c r="AU98" s="109">
        <f>'01-01 - Architektonicko -...'!P153</f>
        <v>0</v>
      </c>
      <c r="AV98" s="108">
        <f>'01-01 - Architektonicko -...'!J35</f>
        <v>0</v>
      </c>
      <c r="AW98" s="108">
        <f>'01-01 - Architektonicko -...'!J36</f>
        <v>0</v>
      </c>
      <c r="AX98" s="108">
        <f>'01-01 - Architektonicko -...'!J37</f>
        <v>0</v>
      </c>
      <c r="AY98" s="108">
        <f>'01-01 - Architektonicko -...'!J38</f>
        <v>0</v>
      </c>
      <c r="AZ98" s="108">
        <f>'01-01 - Architektonicko -...'!F35</f>
        <v>0</v>
      </c>
      <c r="BA98" s="108">
        <f>'01-01 - Architektonicko -...'!F36</f>
        <v>0</v>
      </c>
      <c r="BB98" s="108">
        <f>'01-01 - Architektonicko -...'!F37</f>
        <v>0</v>
      </c>
      <c r="BC98" s="108">
        <f>'01-01 - Architektonicko -...'!F38</f>
        <v>0</v>
      </c>
      <c r="BD98" s="110">
        <f>'01-01 - Architektonicko -...'!F39</f>
        <v>0</v>
      </c>
      <c r="BT98" s="111" t="s">
        <v>90</v>
      </c>
      <c r="BV98" s="111" t="s">
        <v>83</v>
      </c>
      <c r="BW98" s="111" t="s">
        <v>101</v>
      </c>
      <c r="BX98" s="111" t="s">
        <v>98</v>
      </c>
      <c r="CL98" s="111" t="s">
        <v>102</v>
      </c>
    </row>
    <row r="99" spans="1:91" s="4" customFormat="1" ht="16.5" customHeight="1">
      <c r="A99" s="104" t="s">
        <v>91</v>
      </c>
      <c r="B99" s="59"/>
      <c r="C99" s="105"/>
      <c r="D99" s="105"/>
      <c r="E99" s="279" t="s">
        <v>103</v>
      </c>
      <c r="F99" s="279"/>
      <c r="G99" s="279"/>
      <c r="H99" s="279"/>
      <c r="I99" s="279"/>
      <c r="J99" s="105"/>
      <c r="K99" s="279" t="s">
        <v>104</v>
      </c>
      <c r="L99" s="279"/>
      <c r="M99" s="279"/>
      <c r="N99" s="279"/>
      <c r="O99" s="279"/>
      <c r="P99" s="279"/>
      <c r="Q99" s="279"/>
      <c r="R99" s="279"/>
      <c r="S99" s="279"/>
      <c r="T99" s="279"/>
      <c r="U99" s="279"/>
      <c r="V99" s="279"/>
      <c r="W99" s="279"/>
      <c r="X99" s="279"/>
      <c r="Y99" s="279"/>
      <c r="Z99" s="279"/>
      <c r="AA99" s="279"/>
      <c r="AB99" s="279"/>
      <c r="AC99" s="279"/>
      <c r="AD99" s="279"/>
      <c r="AE99" s="279"/>
      <c r="AF99" s="279"/>
      <c r="AG99" s="281">
        <f>'14-A - Zařízení pro vytáp...'!J32</f>
        <v>0</v>
      </c>
      <c r="AH99" s="282"/>
      <c r="AI99" s="282"/>
      <c r="AJ99" s="282"/>
      <c r="AK99" s="282"/>
      <c r="AL99" s="282"/>
      <c r="AM99" s="282"/>
      <c r="AN99" s="281">
        <f t="shared" si="0"/>
        <v>0</v>
      </c>
      <c r="AO99" s="282"/>
      <c r="AP99" s="282"/>
      <c r="AQ99" s="106" t="s">
        <v>93</v>
      </c>
      <c r="AR99" s="61"/>
      <c r="AS99" s="107">
        <v>0</v>
      </c>
      <c r="AT99" s="108">
        <f t="shared" si="1"/>
        <v>0</v>
      </c>
      <c r="AU99" s="109">
        <f>'14-A - Zařízení pro vytáp...'!P133</f>
        <v>0</v>
      </c>
      <c r="AV99" s="108">
        <f>'14-A - Zařízení pro vytáp...'!J35</f>
        <v>0</v>
      </c>
      <c r="AW99" s="108">
        <f>'14-A - Zařízení pro vytáp...'!J36</f>
        <v>0</v>
      </c>
      <c r="AX99" s="108">
        <f>'14-A - Zařízení pro vytáp...'!J37</f>
        <v>0</v>
      </c>
      <c r="AY99" s="108">
        <f>'14-A - Zařízení pro vytáp...'!J38</f>
        <v>0</v>
      </c>
      <c r="AZ99" s="108">
        <f>'14-A - Zařízení pro vytáp...'!F35</f>
        <v>0</v>
      </c>
      <c r="BA99" s="108">
        <f>'14-A - Zařízení pro vytáp...'!F36</f>
        <v>0</v>
      </c>
      <c r="BB99" s="108">
        <f>'14-A - Zařízení pro vytáp...'!F37</f>
        <v>0</v>
      </c>
      <c r="BC99" s="108">
        <f>'14-A - Zařízení pro vytáp...'!F38</f>
        <v>0</v>
      </c>
      <c r="BD99" s="110">
        <f>'14-A - Zařízení pro vytáp...'!F39</f>
        <v>0</v>
      </c>
      <c r="BT99" s="111" t="s">
        <v>90</v>
      </c>
      <c r="BV99" s="111" t="s">
        <v>83</v>
      </c>
      <c r="BW99" s="111" t="s">
        <v>105</v>
      </c>
      <c r="BX99" s="111" t="s">
        <v>98</v>
      </c>
      <c r="CL99" s="111" t="s">
        <v>102</v>
      </c>
    </row>
    <row r="100" spans="1:91" s="4" customFormat="1" ht="16.5" customHeight="1">
      <c r="A100" s="104" t="s">
        <v>91</v>
      </c>
      <c r="B100" s="59"/>
      <c r="C100" s="105"/>
      <c r="D100" s="105"/>
      <c r="E100" s="279" t="s">
        <v>106</v>
      </c>
      <c r="F100" s="279"/>
      <c r="G100" s="279"/>
      <c r="H100" s="279"/>
      <c r="I100" s="279"/>
      <c r="J100" s="105"/>
      <c r="K100" s="279" t="s">
        <v>107</v>
      </c>
      <c r="L100" s="279"/>
      <c r="M100" s="279"/>
      <c r="N100" s="279"/>
      <c r="O100" s="279"/>
      <c r="P100" s="279"/>
      <c r="Q100" s="279"/>
      <c r="R100" s="279"/>
      <c r="S100" s="279"/>
      <c r="T100" s="279"/>
      <c r="U100" s="279"/>
      <c r="V100" s="279"/>
      <c r="W100" s="279"/>
      <c r="X100" s="279"/>
      <c r="Y100" s="279"/>
      <c r="Z100" s="279"/>
      <c r="AA100" s="279"/>
      <c r="AB100" s="279"/>
      <c r="AC100" s="279"/>
      <c r="AD100" s="279"/>
      <c r="AE100" s="279"/>
      <c r="AF100" s="279"/>
      <c r="AG100" s="281">
        <f>'14-B - Zařízení vzduchote...'!J32</f>
        <v>0</v>
      </c>
      <c r="AH100" s="282"/>
      <c r="AI100" s="282"/>
      <c r="AJ100" s="282"/>
      <c r="AK100" s="282"/>
      <c r="AL100" s="282"/>
      <c r="AM100" s="282"/>
      <c r="AN100" s="281">
        <f t="shared" si="0"/>
        <v>0</v>
      </c>
      <c r="AO100" s="282"/>
      <c r="AP100" s="282"/>
      <c r="AQ100" s="106" t="s">
        <v>93</v>
      </c>
      <c r="AR100" s="61"/>
      <c r="AS100" s="107">
        <v>0</v>
      </c>
      <c r="AT100" s="108">
        <f t="shared" si="1"/>
        <v>0</v>
      </c>
      <c r="AU100" s="109">
        <f>'14-B - Zařízení vzduchote...'!P131</f>
        <v>0</v>
      </c>
      <c r="AV100" s="108">
        <f>'14-B - Zařízení vzduchote...'!J35</f>
        <v>0</v>
      </c>
      <c r="AW100" s="108">
        <f>'14-B - Zařízení vzduchote...'!J36</f>
        <v>0</v>
      </c>
      <c r="AX100" s="108">
        <f>'14-B - Zařízení vzduchote...'!J37</f>
        <v>0</v>
      </c>
      <c r="AY100" s="108">
        <f>'14-B - Zařízení vzduchote...'!J38</f>
        <v>0</v>
      </c>
      <c r="AZ100" s="108">
        <f>'14-B - Zařízení vzduchote...'!F35</f>
        <v>0</v>
      </c>
      <c r="BA100" s="108">
        <f>'14-B - Zařízení vzduchote...'!F36</f>
        <v>0</v>
      </c>
      <c r="BB100" s="108">
        <f>'14-B - Zařízení vzduchote...'!F37</f>
        <v>0</v>
      </c>
      <c r="BC100" s="108">
        <f>'14-B - Zařízení vzduchote...'!F38</f>
        <v>0</v>
      </c>
      <c r="BD100" s="110">
        <f>'14-B - Zařízení vzduchote...'!F39</f>
        <v>0</v>
      </c>
      <c r="BT100" s="111" t="s">
        <v>90</v>
      </c>
      <c r="BV100" s="111" t="s">
        <v>83</v>
      </c>
      <c r="BW100" s="111" t="s">
        <v>108</v>
      </c>
      <c r="BX100" s="111" t="s">
        <v>98</v>
      </c>
      <c r="CL100" s="111" t="s">
        <v>102</v>
      </c>
    </row>
    <row r="101" spans="1:91" s="4" customFormat="1" ht="16.5" customHeight="1">
      <c r="A101" s="104" t="s">
        <v>91</v>
      </c>
      <c r="B101" s="59"/>
      <c r="C101" s="105"/>
      <c r="D101" s="105"/>
      <c r="E101" s="279" t="s">
        <v>109</v>
      </c>
      <c r="F101" s="279"/>
      <c r="G101" s="279"/>
      <c r="H101" s="279"/>
      <c r="I101" s="279"/>
      <c r="J101" s="105"/>
      <c r="K101" s="279" t="s">
        <v>110</v>
      </c>
      <c r="L101" s="279"/>
      <c r="M101" s="279"/>
      <c r="N101" s="279"/>
      <c r="O101" s="279"/>
      <c r="P101" s="279"/>
      <c r="Q101" s="279"/>
      <c r="R101" s="279"/>
      <c r="S101" s="279"/>
      <c r="T101" s="279"/>
      <c r="U101" s="279"/>
      <c r="V101" s="279"/>
      <c r="W101" s="279"/>
      <c r="X101" s="279"/>
      <c r="Y101" s="279"/>
      <c r="Z101" s="279"/>
      <c r="AA101" s="279"/>
      <c r="AB101" s="279"/>
      <c r="AC101" s="279"/>
      <c r="AD101" s="279"/>
      <c r="AE101" s="279"/>
      <c r="AF101" s="279"/>
      <c r="AG101" s="281">
        <f>'14-C - Zařízení zdravotně...'!J32</f>
        <v>0</v>
      </c>
      <c r="AH101" s="282"/>
      <c r="AI101" s="282"/>
      <c r="AJ101" s="282"/>
      <c r="AK101" s="282"/>
      <c r="AL101" s="282"/>
      <c r="AM101" s="282"/>
      <c r="AN101" s="281">
        <f t="shared" si="0"/>
        <v>0</v>
      </c>
      <c r="AO101" s="282"/>
      <c r="AP101" s="282"/>
      <c r="AQ101" s="106" t="s">
        <v>93</v>
      </c>
      <c r="AR101" s="61"/>
      <c r="AS101" s="107">
        <v>0</v>
      </c>
      <c r="AT101" s="108">
        <f t="shared" si="1"/>
        <v>0</v>
      </c>
      <c r="AU101" s="109">
        <f>'14-C - Zařízení zdravotně...'!P131</f>
        <v>0</v>
      </c>
      <c r="AV101" s="108">
        <f>'14-C - Zařízení zdravotně...'!J35</f>
        <v>0</v>
      </c>
      <c r="AW101" s="108">
        <f>'14-C - Zařízení zdravotně...'!J36</f>
        <v>0</v>
      </c>
      <c r="AX101" s="108">
        <f>'14-C - Zařízení zdravotně...'!J37</f>
        <v>0</v>
      </c>
      <c r="AY101" s="108">
        <f>'14-C - Zařízení zdravotně...'!J38</f>
        <v>0</v>
      </c>
      <c r="AZ101" s="108">
        <f>'14-C - Zařízení zdravotně...'!F35</f>
        <v>0</v>
      </c>
      <c r="BA101" s="108">
        <f>'14-C - Zařízení zdravotně...'!F36</f>
        <v>0</v>
      </c>
      <c r="BB101" s="108">
        <f>'14-C - Zařízení zdravotně...'!F37</f>
        <v>0</v>
      </c>
      <c r="BC101" s="108">
        <f>'14-C - Zařízení zdravotně...'!F38</f>
        <v>0</v>
      </c>
      <c r="BD101" s="110">
        <f>'14-C - Zařízení zdravotně...'!F39</f>
        <v>0</v>
      </c>
      <c r="BT101" s="111" t="s">
        <v>90</v>
      </c>
      <c r="BV101" s="111" t="s">
        <v>83</v>
      </c>
      <c r="BW101" s="111" t="s">
        <v>111</v>
      </c>
      <c r="BX101" s="111" t="s">
        <v>98</v>
      </c>
      <c r="CL101" s="111" t="s">
        <v>102</v>
      </c>
    </row>
    <row r="102" spans="1:91" s="4" customFormat="1" ht="23.25" customHeight="1">
      <c r="A102" s="104" t="s">
        <v>91</v>
      </c>
      <c r="B102" s="59"/>
      <c r="C102" s="105"/>
      <c r="D102" s="105"/>
      <c r="E102" s="279" t="s">
        <v>112</v>
      </c>
      <c r="F102" s="279"/>
      <c r="G102" s="279"/>
      <c r="H102" s="279"/>
      <c r="I102" s="279"/>
      <c r="J102" s="105"/>
      <c r="K102" s="279" t="s">
        <v>113</v>
      </c>
      <c r="L102" s="279"/>
      <c r="M102" s="279"/>
      <c r="N102" s="279"/>
      <c r="O102" s="279"/>
      <c r="P102" s="279"/>
      <c r="Q102" s="279"/>
      <c r="R102" s="279"/>
      <c r="S102" s="279"/>
      <c r="T102" s="279"/>
      <c r="U102" s="279"/>
      <c r="V102" s="279"/>
      <c r="W102" s="279"/>
      <c r="X102" s="279"/>
      <c r="Y102" s="279"/>
      <c r="Z102" s="279"/>
      <c r="AA102" s="279"/>
      <c r="AB102" s="279"/>
      <c r="AC102" s="279"/>
      <c r="AD102" s="279"/>
      <c r="AE102" s="279"/>
      <c r="AF102" s="279"/>
      <c r="AG102" s="281">
        <f>'14-D - Zařízení silnoprou...'!J32</f>
        <v>0</v>
      </c>
      <c r="AH102" s="282"/>
      <c r="AI102" s="282"/>
      <c r="AJ102" s="282"/>
      <c r="AK102" s="282"/>
      <c r="AL102" s="282"/>
      <c r="AM102" s="282"/>
      <c r="AN102" s="281">
        <f t="shared" si="0"/>
        <v>0</v>
      </c>
      <c r="AO102" s="282"/>
      <c r="AP102" s="282"/>
      <c r="AQ102" s="106" t="s">
        <v>93</v>
      </c>
      <c r="AR102" s="61"/>
      <c r="AS102" s="107">
        <v>0</v>
      </c>
      <c r="AT102" s="108">
        <f t="shared" si="1"/>
        <v>0</v>
      </c>
      <c r="AU102" s="109">
        <f>'14-D - Zařízení silnoprou...'!P130</f>
        <v>0</v>
      </c>
      <c r="AV102" s="108">
        <f>'14-D - Zařízení silnoprou...'!J35</f>
        <v>0</v>
      </c>
      <c r="AW102" s="108">
        <f>'14-D - Zařízení silnoprou...'!J36</f>
        <v>0</v>
      </c>
      <c r="AX102" s="108">
        <f>'14-D - Zařízení silnoprou...'!J37</f>
        <v>0</v>
      </c>
      <c r="AY102" s="108">
        <f>'14-D - Zařízení silnoprou...'!J38</f>
        <v>0</v>
      </c>
      <c r="AZ102" s="108">
        <f>'14-D - Zařízení silnoprou...'!F35</f>
        <v>0</v>
      </c>
      <c r="BA102" s="108">
        <f>'14-D - Zařízení silnoprou...'!F36</f>
        <v>0</v>
      </c>
      <c r="BB102" s="108">
        <f>'14-D - Zařízení silnoprou...'!F37</f>
        <v>0</v>
      </c>
      <c r="BC102" s="108">
        <f>'14-D - Zařízení silnoprou...'!F38</f>
        <v>0</v>
      </c>
      <c r="BD102" s="110">
        <f>'14-D - Zařízení silnoprou...'!F39</f>
        <v>0</v>
      </c>
      <c r="BT102" s="111" t="s">
        <v>90</v>
      </c>
      <c r="BV102" s="111" t="s">
        <v>83</v>
      </c>
      <c r="BW102" s="111" t="s">
        <v>114</v>
      </c>
      <c r="BX102" s="111" t="s">
        <v>98</v>
      </c>
      <c r="CL102" s="111" t="s">
        <v>102</v>
      </c>
    </row>
    <row r="103" spans="1:91" s="4" customFormat="1" ht="16.5" customHeight="1">
      <c r="A103" s="104" t="s">
        <v>91</v>
      </c>
      <c r="B103" s="59"/>
      <c r="C103" s="105"/>
      <c r="D103" s="105"/>
      <c r="E103" s="279" t="s">
        <v>115</v>
      </c>
      <c r="F103" s="279"/>
      <c r="G103" s="279"/>
      <c r="H103" s="279"/>
      <c r="I103" s="279"/>
      <c r="J103" s="105"/>
      <c r="K103" s="279" t="s">
        <v>116</v>
      </c>
      <c r="L103" s="279"/>
      <c r="M103" s="279"/>
      <c r="N103" s="279"/>
      <c r="O103" s="279"/>
      <c r="P103" s="279"/>
      <c r="Q103" s="279"/>
      <c r="R103" s="279"/>
      <c r="S103" s="279"/>
      <c r="T103" s="279"/>
      <c r="U103" s="279"/>
      <c r="V103" s="279"/>
      <c r="W103" s="279"/>
      <c r="X103" s="279"/>
      <c r="Y103" s="279"/>
      <c r="Z103" s="279"/>
      <c r="AA103" s="279"/>
      <c r="AB103" s="279"/>
      <c r="AC103" s="279"/>
      <c r="AD103" s="279"/>
      <c r="AE103" s="279"/>
      <c r="AF103" s="279"/>
      <c r="AG103" s="281">
        <f>'14-E - Zařízení slaboprou...'!J32</f>
        <v>0</v>
      </c>
      <c r="AH103" s="282"/>
      <c r="AI103" s="282"/>
      <c r="AJ103" s="282"/>
      <c r="AK103" s="282"/>
      <c r="AL103" s="282"/>
      <c r="AM103" s="282"/>
      <c r="AN103" s="281">
        <f t="shared" si="0"/>
        <v>0</v>
      </c>
      <c r="AO103" s="282"/>
      <c r="AP103" s="282"/>
      <c r="AQ103" s="106" t="s">
        <v>93</v>
      </c>
      <c r="AR103" s="61"/>
      <c r="AS103" s="107">
        <v>0</v>
      </c>
      <c r="AT103" s="108">
        <f t="shared" si="1"/>
        <v>0</v>
      </c>
      <c r="AU103" s="109">
        <f>'14-E - Zařízení slaboprou...'!P126</f>
        <v>0</v>
      </c>
      <c r="AV103" s="108">
        <f>'14-E - Zařízení slaboprou...'!J35</f>
        <v>0</v>
      </c>
      <c r="AW103" s="108">
        <f>'14-E - Zařízení slaboprou...'!J36</f>
        <v>0</v>
      </c>
      <c r="AX103" s="108">
        <f>'14-E - Zařízení slaboprou...'!J37</f>
        <v>0</v>
      </c>
      <c r="AY103" s="108">
        <f>'14-E - Zařízení slaboprou...'!J38</f>
        <v>0</v>
      </c>
      <c r="AZ103" s="108">
        <f>'14-E - Zařízení slaboprou...'!F35</f>
        <v>0</v>
      </c>
      <c r="BA103" s="108">
        <f>'14-E - Zařízení slaboprou...'!F36</f>
        <v>0</v>
      </c>
      <c r="BB103" s="108">
        <f>'14-E - Zařízení slaboprou...'!F37</f>
        <v>0</v>
      </c>
      <c r="BC103" s="108">
        <f>'14-E - Zařízení slaboprou...'!F38</f>
        <v>0</v>
      </c>
      <c r="BD103" s="110">
        <f>'14-E - Zařízení slaboprou...'!F39</f>
        <v>0</v>
      </c>
      <c r="BT103" s="111" t="s">
        <v>90</v>
      </c>
      <c r="BV103" s="111" t="s">
        <v>83</v>
      </c>
      <c r="BW103" s="111" t="s">
        <v>117</v>
      </c>
      <c r="BX103" s="111" t="s">
        <v>98</v>
      </c>
      <c r="CL103" s="111" t="s">
        <v>102</v>
      </c>
    </row>
    <row r="104" spans="1:91" s="4" customFormat="1" ht="16.5" customHeight="1">
      <c r="A104" s="104" t="s">
        <v>91</v>
      </c>
      <c r="B104" s="59"/>
      <c r="C104" s="105"/>
      <c r="D104" s="105"/>
      <c r="E104" s="279" t="s">
        <v>118</v>
      </c>
      <c r="F104" s="279"/>
      <c r="G104" s="279"/>
      <c r="H104" s="279"/>
      <c r="I104" s="279"/>
      <c r="J104" s="105"/>
      <c r="K104" s="279" t="s">
        <v>119</v>
      </c>
      <c r="L104" s="279"/>
      <c r="M104" s="279"/>
      <c r="N104" s="279"/>
      <c r="O104" s="279"/>
      <c r="P104" s="279"/>
      <c r="Q104" s="279"/>
      <c r="R104" s="279"/>
      <c r="S104" s="279"/>
      <c r="T104" s="279"/>
      <c r="U104" s="279"/>
      <c r="V104" s="279"/>
      <c r="W104" s="279"/>
      <c r="X104" s="279"/>
      <c r="Y104" s="279"/>
      <c r="Z104" s="279"/>
      <c r="AA104" s="279"/>
      <c r="AB104" s="279"/>
      <c r="AC104" s="279"/>
      <c r="AD104" s="279"/>
      <c r="AE104" s="279"/>
      <c r="AF104" s="279"/>
      <c r="AG104" s="281">
        <f>'14-F - Měření a regulace ...'!J32</f>
        <v>0</v>
      </c>
      <c r="AH104" s="282"/>
      <c r="AI104" s="282"/>
      <c r="AJ104" s="282"/>
      <c r="AK104" s="282"/>
      <c r="AL104" s="282"/>
      <c r="AM104" s="282"/>
      <c r="AN104" s="281">
        <f t="shared" si="0"/>
        <v>0</v>
      </c>
      <c r="AO104" s="282"/>
      <c r="AP104" s="282"/>
      <c r="AQ104" s="106" t="s">
        <v>93</v>
      </c>
      <c r="AR104" s="61"/>
      <c r="AS104" s="107">
        <v>0</v>
      </c>
      <c r="AT104" s="108">
        <f t="shared" si="1"/>
        <v>0</v>
      </c>
      <c r="AU104" s="109">
        <f>'14-F - Měření a regulace ...'!P158</f>
        <v>0</v>
      </c>
      <c r="AV104" s="108">
        <f>'14-F - Měření a regulace ...'!J35</f>
        <v>0</v>
      </c>
      <c r="AW104" s="108">
        <f>'14-F - Měření a regulace ...'!J36</f>
        <v>0</v>
      </c>
      <c r="AX104" s="108">
        <f>'14-F - Měření a regulace ...'!J37</f>
        <v>0</v>
      </c>
      <c r="AY104" s="108">
        <f>'14-F - Měření a regulace ...'!J38</f>
        <v>0</v>
      </c>
      <c r="AZ104" s="108">
        <f>'14-F - Měření a regulace ...'!F35</f>
        <v>0</v>
      </c>
      <c r="BA104" s="108">
        <f>'14-F - Měření a regulace ...'!F36</f>
        <v>0</v>
      </c>
      <c r="BB104" s="108">
        <f>'14-F - Měření a regulace ...'!F37</f>
        <v>0</v>
      </c>
      <c r="BC104" s="108">
        <f>'14-F - Měření a regulace ...'!F38</f>
        <v>0</v>
      </c>
      <c r="BD104" s="110">
        <f>'14-F - Měření a regulace ...'!F39</f>
        <v>0</v>
      </c>
      <c r="BT104" s="111" t="s">
        <v>90</v>
      </c>
      <c r="BV104" s="111" t="s">
        <v>83</v>
      </c>
      <c r="BW104" s="111" t="s">
        <v>120</v>
      </c>
      <c r="BX104" s="111" t="s">
        <v>98</v>
      </c>
      <c r="CL104" s="111" t="s">
        <v>102</v>
      </c>
    </row>
    <row r="105" spans="1:91" s="4" customFormat="1" ht="16.5" customHeight="1">
      <c r="A105" s="104" t="s">
        <v>91</v>
      </c>
      <c r="B105" s="59"/>
      <c r="C105" s="105"/>
      <c r="D105" s="105"/>
      <c r="E105" s="279" t="s">
        <v>121</v>
      </c>
      <c r="F105" s="279"/>
      <c r="G105" s="279"/>
      <c r="H105" s="279"/>
      <c r="I105" s="279"/>
      <c r="J105" s="105"/>
      <c r="K105" s="279" t="s">
        <v>122</v>
      </c>
      <c r="L105" s="279"/>
      <c r="M105" s="279"/>
      <c r="N105" s="279"/>
      <c r="O105" s="279"/>
      <c r="P105" s="279"/>
      <c r="Q105" s="279"/>
      <c r="R105" s="279"/>
      <c r="S105" s="279"/>
      <c r="T105" s="279"/>
      <c r="U105" s="279"/>
      <c r="V105" s="279"/>
      <c r="W105" s="279"/>
      <c r="X105" s="279"/>
      <c r="Y105" s="279"/>
      <c r="Z105" s="279"/>
      <c r="AA105" s="279"/>
      <c r="AB105" s="279"/>
      <c r="AC105" s="279"/>
      <c r="AD105" s="279"/>
      <c r="AE105" s="279"/>
      <c r="AF105" s="279"/>
      <c r="AG105" s="281">
        <f>'14-G - PV systém (FVE)'!J32</f>
        <v>0</v>
      </c>
      <c r="AH105" s="282"/>
      <c r="AI105" s="282"/>
      <c r="AJ105" s="282"/>
      <c r="AK105" s="282"/>
      <c r="AL105" s="282"/>
      <c r="AM105" s="282"/>
      <c r="AN105" s="281">
        <f t="shared" si="0"/>
        <v>0</v>
      </c>
      <c r="AO105" s="282"/>
      <c r="AP105" s="282"/>
      <c r="AQ105" s="106" t="s">
        <v>93</v>
      </c>
      <c r="AR105" s="61"/>
      <c r="AS105" s="107">
        <v>0</v>
      </c>
      <c r="AT105" s="108">
        <f t="shared" si="1"/>
        <v>0</v>
      </c>
      <c r="AU105" s="109">
        <f>'14-G - PV systém (FVE)'!P123</f>
        <v>0</v>
      </c>
      <c r="AV105" s="108">
        <f>'14-G - PV systém (FVE)'!J35</f>
        <v>0</v>
      </c>
      <c r="AW105" s="108">
        <f>'14-G - PV systém (FVE)'!J36</f>
        <v>0</v>
      </c>
      <c r="AX105" s="108">
        <f>'14-G - PV systém (FVE)'!J37</f>
        <v>0</v>
      </c>
      <c r="AY105" s="108">
        <f>'14-G - PV systém (FVE)'!J38</f>
        <v>0</v>
      </c>
      <c r="AZ105" s="108">
        <f>'14-G - PV systém (FVE)'!F35</f>
        <v>0</v>
      </c>
      <c r="BA105" s="108">
        <f>'14-G - PV systém (FVE)'!F36</f>
        <v>0</v>
      </c>
      <c r="BB105" s="108">
        <f>'14-G - PV systém (FVE)'!F37</f>
        <v>0</v>
      </c>
      <c r="BC105" s="108">
        <f>'14-G - PV systém (FVE)'!F38</f>
        <v>0</v>
      </c>
      <c r="BD105" s="110">
        <f>'14-G - PV systém (FVE)'!F39</f>
        <v>0</v>
      </c>
      <c r="BT105" s="111" t="s">
        <v>90</v>
      </c>
      <c r="BV105" s="111" t="s">
        <v>83</v>
      </c>
      <c r="BW105" s="111" t="s">
        <v>123</v>
      </c>
      <c r="BX105" s="111" t="s">
        <v>98</v>
      </c>
      <c r="CL105" s="111" t="s">
        <v>102</v>
      </c>
    </row>
    <row r="106" spans="1:91" s="7" customFormat="1" ht="16.5" customHeight="1">
      <c r="B106" s="94"/>
      <c r="C106" s="95"/>
      <c r="D106" s="280" t="s">
        <v>124</v>
      </c>
      <c r="E106" s="280"/>
      <c r="F106" s="280"/>
      <c r="G106" s="280"/>
      <c r="H106" s="280"/>
      <c r="I106" s="96"/>
      <c r="J106" s="280" t="s">
        <v>125</v>
      </c>
      <c r="K106" s="280"/>
      <c r="L106" s="280"/>
      <c r="M106" s="280"/>
      <c r="N106" s="280"/>
      <c r="O106" s="280"/>
      <c r="P106" s="280"/>
      <c r="Q106" s="280"/>
      <c r="R106" s="280"/>
      <c r="S106" s="280"/>
      <c r="T106" s="280"/>
      <c r="U106" s="280"/>
      <c r="V106" s="280"/>
      <c r="W106" s="280"/>
      <c r="X106" s="280"/>
      <c r="Y106" s="280"/>
      <c r="Z106" s="280"/>
      <c r="AA106" s="280"/>
      <c r="AB106" s="280"/>
      <c r="AC106" s="280"/>
      <c r="AD106" s="280"/>
      <c r="AE106" s="280"/>
      <c r="AF106" s="280"/>
      <c r="AG106" s="285">
        <f>ROUND(SUM(AG107:AG109),2)</f>
        <v>0</v>
      </c>
      <c r="AH106" s="284"/>
      <c r="AI106" s="284"/>
      <c r="AJ106" s="284"/>
      <c r="AK106" s="284"/>
      <c r="AL106" s="284"/>
      <c r="AM106" s="284"/>
      <c r="AN106" s="283">
        <f t="shared" si="0"/>
        <v>0</v>
      </c>
      <c r="AO106" s="284"/>
      <c r="AP106" s="284"/>
      <c r="AQ106" s="97" t="s">
        <v>97</v>
      </c>
      <c r="AR106" s="98"/>
      <c r="AS106" s="99">
        <f>ROUND(SUM(AS107:AS109),2)</f>
        <v>0</v>
      </c>
      <c r="AT106" s="100">
        <f t="shared" si="1"/>
        <v>0</v>
      </c>
      <c r="AU106" s="101">
        <f>ROUND(SUM(AU107:AU109),5)</f>
        <v>0</v>
      </c>
      <c r="AV106" s="100">
        <f>ROUND(AZ106*L29,2)</f>
        <v>0</v>
      </c>
      <c r="AW106" s="100">
        <f>ROUND(BA106*L30,2)</f>
        <v>0</v>
      </c>
      <c r="AX106" s="100">
        <f>ROUND(BB106*L29,2)</f>
        <v>0</v>
      </c>
      <c r="AY106" s="100">
        <f>ROUND(BC106*L30,2)</f>
        <v>0</v>
      </c>
      <c r="AZ106" s="100">
        <f>ROUND(SUM(AZ107:AZ109),2)</f>
        <v>0</v>
      </c>
      <c r="BA106" s="100">
        <f>ROUND(SUM(BA107:BA109),2)</f>
        <v>0</v>
      </c>
      <c r="BB106" s="100">
        <f>ROUND(SUM(BB107:BB109),2)</f>
        <v>0</v>
      </c>
      <c r="BC106" s="100">
        <f>ROUND(SUM(BC107:BC109),2)</f>
        <v>0</v>
      </c>
      <c r="BD106" s="102">
        <f>ROUND(SUM(BD107:BD109),2)</f>
        <v>0</v>
      </c>
      <c r="BS106" s="103" t="s">
        <v>80</v>
      </c>
      <c r="BT106" s="103" t="s">
        <v>88</v>
      </c>
      <c r="BU106" s="103" t="s">
        <v>82</v>
      </c>
      <c r="BV106" s="103" t="s">
        <v>83</v>
      </c>
      <c r="BW106" s="103" t="s">
        <v>126</v>
      </c>
      <c r="BX106" s="103" t="s">
        <v>5</v>
      </c>
      <c r="CL106" s="103" t="s">
        <v>1</v>
      </c>
      <c r="CM106" s="103" t="s">
        <v>90</v>
      </c>
    </row>
    <row r="107" spans="1:91" s="4" customFormat="1" ht="16.5" customHeight="1">
      <c r="A107" s="104" t="s">
        <v>91</v>
      </c>
      <c r="B107" s="59"/>
      <c r="C107" s="105"/>
      <c r="D107" s="105"/>
      <c r="E107" s="279" t="s">
        <v>127</v>
      </c>
      <c r="F107" s="279"/>
      <c r="G107" s="279"/>
      <c r="H107" s="279"/>
      <c r="I107" s="279"/>
      <c r="J107" s="105"/>
      <c r="K107" s="279" t="s">
        <v>128</v>
      </c>
      <c r="L107" s="279"/>
      <c r="M107" s="279"/>
      <c r="N107" s="279"/>
      <c r="O107" s="279"/>
      <c r="P107" s="279"/>
      <c r="Q107" s="279"/>
      <c r="R107" s="279"/>
      <c r="S107" s="279"/>
      <c r="T107" s="279"/>
      <c r="U107" s="279"/>
      <c r="V107" s="279"/>
      <c r="W107" s="279"/>
      <c r="X107" s="279"/>
      <c r="Y107" s="279"/>
      <c r="Z107" s="279"/>
      <c r="AA107" s="279"/>
      <c r="AB107" s="279"/>
      <c r="AC107" s="279"/>
      <c r="AD107" s="279"/>
      <c r="AE107" s="279"/>
      <c r="AF107" s="279"/>
      <c r="AG107" s="281">
        <f>'03-01 - Sadové úpravy'!J32</f>
        <v>0</v>
      </c>
      <c r="AH107" s="282"/>
      <c r="AI107" s="282"/>
      <c r="AJ107" s="282"/>
      <c r="AK107" s="282"/>
      <c r="AL107" s="282"/>
      <c r="AM107" s="282"/>
      <c r="AN107" s="281">
        <f t="shared" si="0"/>
        <v>0</v>
      </c>
      <c r="AO107" s="282"/>
      <c r="AP107" s="282"/>
      <c r="AQ107" s="106" t="s">
        <v>93</v>
      </c>
      <c r="AR107" s="61"/>
      <c r="AS107" s="107">
        <v>0</v>
      </c>
      <c r="AT107" s="108">
        <f t="shared" si="1"/>
        <v>0</v>
      </c>
      <c r="AU107" s="109">
        <f>'03-01 - Sadové úpravy'!P123</f>
        <v>0</v>
      </c>
      <c r="AV107" s="108">
        <f>'03-01 - Sadové úpravy'!J35</f>
        <v>0</v>
      </c>
      <c r="AW107" s="108">
        <f>'03-01 - Sadové úpravy'!J36</f>
        <v>0</v>
      </c>
      <c r="AX107" s="108">
        <f>'03-01 - Sadové úpravy'!J37</f>
        <v>0</v>
      </c>
      <c r="AY107" s="108">
        <f>'03-01 - Sadové úpravy'!J38</f>
        <v>0</v>
      </c>
      <c r="AZ107" s="108">
        <f>'03-01 - Sadové úpravy'!F35</f>
        <v>0</v>
      </c>
      <c r="BA107" s="108">
        <f>'03-01 - Sadové úpravy'!F36</f>
        <v>0</v>
      </c>
      <c r="BB107" s="108">
        <f>'03-01 - Sadové úpravy'!F37</f>
        <v>0</v>
      </c>
      <c r="BC107" s="108">
        <f>'03-01 - Sadové úpravy'!F38</f>
        <v>0</v>
      </c>
      <c r="BD107" s="110">
        <f>'03-01 - Sadové úpravy'!F39</f>
        <v>0</v>
      </c>
      <c r="BT107" s="111" t="s">
        <v>90</v>
      </c>
      <c r="BV107" s="111" t="s">
        <v>83</v>
      </c>
      <c r="BW107" s="111" t="s">
        <v>129</v>
      </c>
      <c r="BX107" s="111" t="s">
        <v>126</v>
      </c>
      <c r="CL107" s="111" t="s">
        <v>130</v>
      </c>
    </row>
    <row r="108" spans="1:91" s="4" customFormat="1" ht="16.5" customHeight="1">
      <c r="A108" s="104" t="s">
        <v>91</v>
      </c>
      <c r="B108" s="59"/>
      <c r="C108" s="105"/>
      <c r="D108" s="105"/>
      <c r="E108" s="279" t="s">
        <v>131</v>
      </c>
      <c r="F108" s="279"/>
      <c r="G108" s="279"/>
      <c r="H108" s="279"/>
      <c r="I108" s="279"/>
      <c r="J108" s="105"/>
      <c r="K108" s="279" t="s">
        <v>132</v>
      </c>
      <c r="L108" s="279"/>
      <c r="M108" s="279"/>
      <c r="N108" s="279"/>
      <c r="O108" s="279"/>
      <c r="P108" s="279"/>
      <c r="Q108" s="279"/>
      <c r="R108" s="279"/>
      <c r="S108" s="279"/>
      <c r="T108" s="279"/>
      <c r="U108" s="279"/>
      <c r="V108" s="279"/>
      <c r="W108" s="279"/>
      <c r="X108" s="279"/>
      <c r="Y108" s="279"/>
      <c r="Z108" s="279"/>
      <c r="AA108" s="279"/>
      <c r="AB108" s="279"/>
      <c r="AC108" s="279"/>
      <c r="AD108" s="279"/>
      <c r="AE108" s="279"/>
      <c r="AF108" s="279"/>
      <c r="AG108" s="281">
        <f>'03-02 - Výsadba stromů'!J32</f>
        <v>0</v>
      </c>
      <c r="AH108" s="282"/>
      <c r="AI108" s="282"/>
      <c r="AJ108" s="282"/>
      <c r="AK108" s="282"/>
      <c r="AL108" s="282"/>
      <c r="AM108" s="282"/>
      <c r="AN108" s="281">
        <f t="shared" si="0"/>
        <v>0</v>
      </c>
      <c r="AO108" s="282"/>
      <c r="AP108" s="282"/>
      <c r="AQ108" s="106" t="s">
        <v>93</v>
      </c>
      <c r="AR108" s="61"/>
      <c r="AS108" s="107">
        <v>0</v>
      </c>
      <c r="AT108" s="108">
        <f t="shared" si="1"/>
        <v>0</v>
      </c>
      <c r="AU108" s="109">
        <f>'03-02 - Výsadba stromů'!P124</f>
        <v>0</v>
      </c>
      <c r="AV108" s="108">
        <f>'03-02 - Výsadba stromů'!J35</f>
        <v>0</v>
      </c>
      <c r="AW108" s="108">
        <f>'03-02 - Výsadba stromů'!J36</f>
        <v>0</v>
      </c>
      <c r="AX108" s="108">
        <f>'03-02 - Výsadba stromů'!J37</f>
        <v>0</v>
      </c>
      <c r="AY108" s="108">
        <f>'03-02 - Výsadba stromů'!J38</f>
        <v>0</v>
      </c>
      <c r="AZ108" s="108">
        <f>'03-02 - Výsadba stromů'!F35</f>
        <v>0</v>
      </c>
      <c r="BA108" s="108">
        <f>'03-02 - Výsadba stromů'!F36</f>
        <v>0</v>
      </c>
      <c r="BB108" s="108">
        <f>'03-02 - Výsadba stromů'!F37</f>
        <v>0</v>
      </c>
      <c r="BC108" s="108">
        <f>'03-02 - Výsadba stromů'!F38</f>
        <v>0</v>
      </c>
      <c r="BD108" s="110">
        <f>'03-02 - Výsadba stromů'!F39</f>
        <v>0</v>
      </c>
      <c r="BT108" s="111" t="s">
        <v>90</v>
      </c>
      <c r="BV108" s="111" t="s">
        <v>83</v>
      </c>
      <c r="BW108" s="111" t="s">
        <v>133</v>
      </c>
      <c r="BX108" s="111" t="s">
        <v>126</v>
      </c>
      <c r="CL108" s="111" t="s">
        <v>130</v>
      </c>
    </row>
    <row r="109" spans="1:91" s="4" customFormat="1" ht="16.5" customHeight="1">
      <c r="A109" s="104" t="s">
        <v>91</v>
      </c>
      <c r="B109" s="59"/>
      <c r="C109" s="105"/>
      <c r="D109" s="105"/>
      <c r="E109" s="279" t="s">
        <v>134</v>
      </c>
      <c r="F109" s="279"/>
      <c r="G109" s="279"/>
      <c r="H109" s="279"/>
      <c r="I109" s="279"/>
      <c r="J109" s="105"/>
      <c r="K109" s="279" t="s">
        <v>135</v>
      </c>
      <c r="L109" s="279"/>
      <c r="M109" s="279"/>
      <c r="N109" s="279"/>
      <c r="O109" s="279"/>
      <c r="P109" s="279"/>
      <c r="Q109" s="279"/>
      <c r="R109" s="279"/>
      <c r="S109" s="279"/>
      <c r="T109" s="279"/>
      <c r="U109" s="279"/>
      <c r="V109" s="279"/>
      <c r="W109" s="279"/>
      <c r="X109" s="279"/>
      <c r="Y109" s="279"/>
      <c r="Z109" s="279"/>
      <c r="AA109" s="279"/>
      <c r="AB109" s="279"/>
      <c r="AC109" s="279"/>
      <c r="AD109" s="279"/>
      <c r="AE109" s="279"/>
      <c r="AF109" s="279"/>
      <c r="AG109" s="281">
        <f>'03-03 - Výsadba keřů'!J32</f>
        <v>0</v>
      </c>
      <c r="AH109" s="282"/>
      <c r="AI109" s="282"/>
      <c r="AJ109" s="282"/>
      <c r="AK109" s="282"/>
      <c r="AL109" s="282"/>
      <c r="AM109" s="282"/>
      <c r="AN109" s="281">
        <f t="shared" si="0"/>
        <v>0</v>
      </c>
      <c r="AO109" s="282"/>
      <c r="AP109" s="282"/>
      <c r="AQ109" s="106" t="s">
        <v>93</v>
      </c>
      <c r="AR109" s="61"/>
      <c r="AS109" s="107">
        <v>0</v>
      </c>
      <c r="AT109" s="108">
        <f t="shared" si="1"/>
        <v>0</v>
      </c>
      <c r="AU109" s="109">
        <f>'03-03 - Výsadba keřů'!P123</f>
        <v>0</v>
      </c>
      <c r="AV109" s="108">
        <f>'03-03 - Výsadba keřů'!J35</f>
        <v>0</v>
      </c>
      <c r="AW109" s="108">
        <f>'03-03 - Výsadba keřů'!J36</f>
        <v>0</v>
      </c>
      <c r="AX109" s="108">
        <f>'03-03 - Výsadba keřů'!J37</f>
        <v>0</v>
      </c>
      <c r="AY109" s="108">
        <f>'03-03 - Výsadba keřů'!J38</f>
        <v>0</v>
      </c>
      <c r="AZ109" s="108">
        <f>'03-03 - Výsadba keřů'!F35</f>
        <v>0</v>
      </c>
      <c r="BA109" s="108">
        <f>'03-03 - Výsadba keřů'!F36</f>
        <v>0</v>
      </c>
      <c r="BB109" s="108">
        <f>'03-03 - Výsadba keřů'!F37</f>
        <v>0</v>
      </c>
      <c r="BC109" s="108">
        <f>'03-03 - Výsadba keřů'!F38</f>
        <v>0</v>
      </c>
      <c r="BD109" s="110">
        <f>'03-03 - Výsadba keřů'!F39</f>
        <v>0</v>
      </c>
      <c r="BT109" s="111" t="s">
        <v>90</v>
      </c>
      <c r="BV109" s="111" t="s">
        <v>83</v>
      </c>
      <c r="BW109" s="111" t="s">
        <v>136</v>
      </c>
      <c r="BX109" s="111" t="s">
        <v>126</v>
      </c>
      <c r="CL109" s="111" t="s">
        <v>137</v>
      </c>
    </row>
    <row r="110" spans="1:91" s="7" customFormat="1" ht="16.5" customHeight="1">
      <c r="B110" s="94"/>
      <c r="C110" s="95"/>
      <c r="D110" s="280" t="s">
        <v>138</v>
      </c>
      <c r="E110" s="280"/>
      <c r="F110" s="280"/>
      <c r="G110" s="280"/>
      <c r="H110" s="280"/>
      <c r="I110" s="96"/>
      <c r="J110" s="280" t="s">
        <v>139</v>
      </c>
      <c r="K110" s="280"/>
      <c r="L110" s="280"/>
      <c r="M110" s="280"/>
      <c r="N110" s="280"/>
      <c r="O110" s="280"/>
      <c r="P110" s="280"/>
      <c r="Q110" s="280"/>
      <c r="R110" s="280"/>
      <c r="S110" s="280"/>
      <c r="T110" s="280"/>
      <c r="U110" s="280"/>
      <c r="V110" s="280"/>
      <c r="W110" s="280"/>
      <c r="X110" s="280"/>
      <c r="Y110" s="280"/>
      <c r="Z110" s="280"/>
      <c r="AA110" s="280"/>
      <c r="AB110" s="280"/>
      <c r="AC110" s="280"/>
      <c r="AD110" s="280"/>
      <c r="AE110" s="280"/>
      <c r="AF110" s="280"/>
      <c r="AG110" s="285">
        <f>ROUND(SUM(AG111:AG112),2)</f>
        <v>0</v>
      </c>
      <c r="AH110" s="284"/>
      <c r="AI110" s="284"/>
      <c r="AJ110" s="284"/>
      <c r="AK110" s="284"/>
      <c r="AL110" s="284"/>
      <c r="AM110" s="284"/>
      <c r="AN110" s="283">
        <f t="shared" si="0"/>
        <v>0</v>
      </c>
      <c r="AO110" s="284"/>
      <c r="AP110" s="284"/>
      <c r="AQ110" s="97" t="s">
        <v>140</v>
      </c>
      <c r="AR110" s="98"/>
      <c r="AS110" s="99">
        <f>ROUND(SUM(AS111:AS112),2)</f>
        <v>0</v>
      </c>
      <c r="AT110" s="100">
        <f t="shared" si="1"/>
        <v>0</v>
      </c>
      <c r="AU110" s="101">
        <f>ROUND(SUM(AU111:AU112),5)</f>
        <v>0</v>
      </c>
      <c r="AV110" s="100">
        <f>ROUND(AZ110*L29,2)</f>
        <v>0</v>
      </c>
      <c r="AW110" s="100">
        <f>ROUND(BA110*L30,2)</f>
        <v>0</v>
      </c>
      <c r="AX110" s="100">
        <f>ROUND(BB110*L29,2)</f>
        <v>0</v>
      </c>
      <c r="AY110" s="100">
        <f>ROUND(BC110*L30,2)</f>
        <v>0</v>
      </c>
      <c r="AZ110" s="100">
        <f>ROUND(SUM(AZ111:AZ112),2)</f>
        <v>0</v>
      </c>
      <c r="BA110" s="100">
        <f>ROUND(SUM(BA111:BA112),2)</f>
        <v>0</v>
      </c>
      <c r="BB110" s="100">
        <f>ROUND(SUM(BB111:BB112),2)</f>
        <v>0</v>
      </c>
      <c r="BC110" s="100">
        <f>ROUND(SUM(BC111:BC112),2)</f>
        <v>0</v>
      </c>
      <c r="BD110" s="102">
        <f>ROUND(SUM(BD111:BD112),2)</f>
        <v>0</v>
      </c>
      <c r="BS110" s="103" t="s">
        <v>80</v>
      </c>
      <c r="BT110" s="103" t="s">
        <v>88</v>
      </c>
      <c r="BU110" s="103" t="s">
        <v>82</v>
      </c>
      <c r="BV110" s="103" t="s">
        <v>83</v>
      </c>
      <c r="BW110" s="103" t="s">
        <v>141</v>
      </c>
      <c r="BX110" s="103" t="s">
        <v>5</v>
      </c>
      <c r="CL110" s="103" t="s">
        <v>1</v>
      </c>
      <c r="CM110" s="103" t="s">
        <v>90</v>
      </c>
    </row>
    <row r="111" spans="1:91" s="4" customFormat="1" ht="16.5" customHeight="1">
      <c r="A111" s="104" t="s">
        <v>91</v>
      </c>
      <c r="B111" s="59"/>
      <c r="C111" s="105"/>
      <c r="D111" s="105"/>
      <c r="E111" s="279" t="s">
        <v>142</v>
      </c>
      <c r="F111" s="279"/>
      <c r="G111" s="279"/>
      <c r="H111" s="279"/>
      <c r="I111" s="279"/>
      <c r="J111" s="105"/>
      <c r="K111" s="279" t="s">
        <v>143</v>
      </c>
      <c r="L111" s="279"/>
      <c r="M111" s="279"/>
      <c r="N111" s="279"/>
      <c r="O111" s="279"/>
      <c r="P111" s="279"/>
      <c r="Q111" s="279"/>
      <c r="R111" s="279"/>
      <c r="S111" s="279"/>
      <c r="T111" s="279"/>
      <c r="U111" s="279"/>
      <c r="V111" s="279"/>
      <c r="W111" s="279"/>
      <c r="X111" s="279"/>
      <c r="Y111" s="279"/>
      <c r="Z111" s="279"/>
      <c r="AA111" s="279"/>
      <c r="AB111" s="279"/>
      <c r="AC111" s="279"/>
      <c r="AD111" s="279"/>
      <c r="AE111" s="279"/>
      <c r="AF111" s="279"/>
      <c r="AG111" s="281">
        <f>'IO-01-1 - Zpevněné plochy'!J32</f>
        <v>0</v>
      </c>
      <c r="AH111" s="282"/>
      <c r="AI111" s="282"/>
      <c r="AJ111" s="282"/>
      <c r="AK111" s="282"/>
      <c r="AL111" s="282"/>
      <c r="AM111" s="282"/>
      <c r="AN111" s="281">
        <f t="shared" si="0"/>
        <v>0</v>
      </c>
      <c r="AO111" s="282"/>
      <c r="AP111" s="282"/>
      <c r="AQ111" s="106" t="s">
        <v>93</v>
      </c>
      <c r="AR111" s="61"/>
      <c r="AS111" s="107">
        <v>0</v>
      </c>
      <c r="AT111" s="108">
        <f t="shared" si="1"/>
        <v>0</v>
      </c>
      <c r="AU111" s="109">
        <f>'IO-01-1 - Zpevněné plochy'!P136</f>
        <v>0</v>
      </c>
      <c r="AV111" s="108">
        <f>'IO-01-1 - Zpevněné plochy'!J35</f>
        <v>0</v>
      </c>
      <c r="AW111" s="108">
        <f>'IO-01-1 - Zpevněné plochy'!J36</f>
        <v>0</v>
      </c>
      <c r="AX111" s="108">
        <f>'IO-01-1 - Zpevněné plochy'!J37</f>
        <v>0</v>
      </c>
      <c r="AY111" s="108">
        <f>'IO-01-1 - Zpevněné plochy'!J38</f>
        <v>0</v>
      </c>
      <c r="AZ111" s="108">
        <f>'IO-01-1 - Zpevněné plochy'!F35</f>
        <v>0</v>
      </c>
      <c r="BA111" s="108">
        <f>'IO-01-1 - Zpevněné plochy'!F36</f>
        <v>0</v>
      </c>
      <c r="BB111" s="108">
        <f>'IO-01-1 - Zpevněné plochy'!F37</f>
        <v>0</v>
      </c>
      <c r="BC111" s="108">
        <f>'IO-01-1 - Zpevněné plochy'!F38</f>
        <v>0</v>
      </c>
      <c r="BD111" s="110">
        <f>'IO-01-1 - Zpevněné plochy'!F39</f>
        <v>0</v>
      </c>
      <c r="BT111" s="111" t="s">
        <v>90</v>
      </c>
      <c r="BV111" s="111" t="s">
        <v>83</v>
      </c>
      <c r="BW111" s="111" t="s">
        <v>144</v>
      </c>
      <c r="BX111" s="111" t="s">
        <v>141</v>
      </c>
      <c r="CL111" s="111" t="s">
        <v>145</v>
      </c>
    </row>
    <row r="112" spans="1:91" s="4" customFormat="1" ht="16.5" customHeight="1">
      <c r="A112" s="104" t="s">
        <v>91</v>
      </c>
      <c r="B112" s="59"/>
      <c r="C112" s="105"/>
      <c r="D112" s="105"/>
      <c r="E112" s="279" t="s">
        <v>146</v>
      </c>
      <c r="F112" s="279"/>
      <c r="G112" s="279"/>
      <c r="H112" s="279"/>
      <c r="I112" s="279"/>
      <c r="J112" s="105"/>
      <c r="K112" s="279" t="s">
        <v>147</v>
      </c>
      <c r="L112" s="279"/>
      <c r="M112" s="279"/>
      <c r="N112" s="279"/>
      <c r="O112" s="279"/>
      <c r="P112" s="279"/>
      <c r="Q112" s="279"/>
      <c r="R112" s="279"/>
      <c r="S112" s="279"/>
      <c r="T112" s="279"/>
      <c r="U112" s="279"/>
      <c r="V112" s="279"/>
      <c r="W112" s="279"/>
      <c r="X112" s="279"/>
      <c r="Y112" s="279"/>
      <c r="Z112" s="279"/>
      <c r="AA112" s="279"/>
      <c r="AB112" s="279"/>
      <c r="AC112" s="279"/>
      <c r="AD112" s="279"/>
      <c r="AE112" s="279"/>
      <c r="AF112" s="279"/>
      <c r="AG112" s="281">
        <f>'IO-01-2 - Oplocení'!J32</f>
        <v>0</v>
      </c>
      <c r="AH112" s="282"/>
      <c r="AI112" s="282"/>
      <c r="AJ112" s="282"/>
      <c r="AK112" s="282"/>
      <c r="AL112" s="282"/>
      <c r="AM112" s="282"/>
      <c r="AN112" s="281">
        <f t="shared" si="0"/>
        <v>0</v>
      </c>
      <c r="AO112" s="282"/>
      <c r="AP112" s="282"/>
      <c r="AQ112" s="106" t="s">
        <v>93</v>
      </c>
      <c r="AR112" s="61"/>
      <c r="AS112" s="107">
        <v>0</v>
      </c>
      <c r="AT112" s="108">
        <f t="shared" si="1"/>
        <v>0</v>
      </c>
      <c r="AU112" s="109">
        <f>'IO-01-2 - Oplocení'!P127</f>
        <v>0</v>
      </c>
      <c r="AV112" s="108">
        <f>'IO-01-2 - Oplocení'!J35</f>
        <v>0</v>
      </c>
      <c r="AW112" s="108">
        <f>'IO-01-2 - Oplocení'!J36</f>
        <v>0</v>
      </c>
      <c r="AX112" s="108">
        <f>'IO-01-2 - Oplocení'!J37</f>
        <v>0</v>
      </c>
      <c r="AY112" s="108">
        <f>'IO-01-2 - Oplocení'!J38</f>
        <v>0</v>
      </c>
      <c r="AZ112" s="108">
        <f>'IO-01-2 - Oplocení'!F35</f>
        <v>0</v>
      </c>
      <c r="BA112" s="108">
        <f>'IO-01-2 - Oplocení'!F36</f>
        <v>0</v>
      </c>
      <c r="BB112" s="108">
        <f>'IO-01-2 - Oplocení'!F37</f>
        <v>0</v>
      </c>
      <c r="BC112" s="108">
        <f>'IO-01-2 - Oplocení'!F38</f>
        <v>0</v>
      </c>
      <c r="BD112" s="110">
        <f>'IO-01-2 - Oplocení'!F39</f>
        <v>0</v>
      </c>
      <c r="BT112" s="111" t="s">
        <v>90</v>
      </c>
      <c r="BV112" s="111" t="s">
        <v>83</v>
      </c>
      <c r="BW112" s="111" t="s">
        <v>148</v>
      </c>
      <c r="BX112" s="111" t="s">
        <v>141</v>
      </c>
      <c r="CL112" s="111" t="s">
        <v>149</v>
      </c>
    </row>
    <row r="113" spans="1:91" s="7" customFormat="1" ht="16.5" customHeight="1">
      <c r="B113" s="94"/>
      <c r="C113" s="95"/>
      <c r="D113" s="280" t="s">
        <v>150</v>
      </c>
      <c r="E113" s="280"/>
      <c r="F113" s="280"/>
      <c r="G113" s="280"/>
      <c r="H113" s="280"/>
      <c r="I113" s="96"/>
      <c r="J113" s="280" t="s">
        <v>151</v>
      </c>
      <c r="K113" s="280"/>
      <c r="L113" s="280"/>
      <c r="M113" s="280"/>
      <c r="N113" s="280"/>
      <c r="O113" s="280"/>
      <c r="P113" s="280"/>
      <c r="Q113" s="280"/>
      <c r="R113" s="280"/>
      <c r="S113" s="280"/>
      <c r="T113" s="280"/>
      <c r="U113" s="280"/>
      <c r="V113" s="280"/>
      <c r="W113" s="280"/>
      <c r="X113" s="280"/>
      <c r="Y113" s="280"/>
      <c r="Z113" s="280"/>
      <c r="AA113" s="280"/>
      <c r="AB113" s="280"/>
      <c r="AC113" s="280"/>
      <c r="AD113" s="280"/>
      <c r="AE113" s="280"/>
      <c r="AF113" s="280"/>
      <c r="AG113" s="285">
        <f>ROUND(SUM(AG114:AG116),2)</f>
        <v>0</v>
      </c>
      <c r="AH113" s="284"/>
      <c r="AI113" s="284"/>
      <c r="AJ113" s="284"/>
      <c r="AK113" s="284"/>
      <c r="AL113" s="284"/>
      <c r="AM113" s="284"/>
      <c r="AN113" s="283">
        <f t="shared" si="0"/>
        <v>0</v>
      </c>
      <c r="AO113" s="284"/>
      <c r="AP113" s="284"/>
      <c r="AQ113" s="97" t="s">
        <v>140</v>
      </c>
      <c r="AR113" s="98"/>
      <c r="AS113" s="99">
        <f>ROUND(SUM(AS114:AS116),2)</f>
        <v>0</v>
      </c>
      <c r="AT113" s="100">
        <f t="shared" si="1"/>
        <v>0</v>
      </c>
      <c r="AU113" s="101">
        <f>ROUND(SUM(AU114:AU116),5)</f>
        <v>0</v>
      </c>
      <c r="AV113" s="100">
        <f>ROUND(AZ113*L29,2)</f>
        <v>0</v>
      </c>
      <c r="AW113" s="100">
        <f>ROUND(BA113*L30,2)</f>
        <v>0</v>
      </c>
      <c r="AX113" s="100">
        <f>ROUND(BB113*L29,2)</f>
        <v>0</v>
      </c>
      <c r="AY113" s="100">
        <f>ROUND(BC113*L30,2)</f>
        <v>0</v>
      </c>
      <c r="AZ113" s="100">
        <f>ROUND(SUM(AZ114:AZ116),2)</f>
        <v>0</v>
      </c>
      <c r="BA113" s="100">
        <f>ROUND(SUM(BA114:BA116),2)</f>
        <v>0</v>
      </c>
      <c r="BB113" s="100">
        <f>ROUND(SUM(BB114:BB116),2)</f>
        <v>0</v>
      </c>
      <c r="BC113" s="100">
        <f>ROUND(SUM(BC114:BC116),2)</f>
        <v>0</v>
      </c>
      <c r="BD113" s="102">
        <f>ROUND(SUM(BD114:BD116),2)</f>
        <v>0</v>
      </c>
      <c r="BS113" s="103" t="s">
        <v>80</v>
      </c>
      <c r="BT113" s="103" t="s">
        <v>88</v>
      </c>
      <c r="BU113" s="103" t="s">
        <v>82</v>
      </c>
      <c r="BV113" s="103" t="s">
        <v>83</v>
      </c>
      <c r="BW113" s="103" t="s">
        <v>152</v>
      </c>
      <c r="BX113" s="103" t="s">
        <v>5</v>
      </c>
      <c r="CL113" s="103" t="s">
        <v>1</v>
      </c>
      <c r="CM113" s="103" t="s">
        <v>90</v>
      </c>
    </row>
    <row r="114" spans="1:91" s="4" customFormat="1" ht="23.25" customHeight="1">
      <c r="A114" s="104" t="s">
        <v>91</v>
      </c>
      <c r="B114" s="59"/>
      <c r="C114" s="105"/>
      <c r="D114" s="105"/>
      <c r="E114" s="279" t="s">
        <v>153</v>
      </c>
      <c r="F114" s="279"/>
      <c r="G114" s="279"/>
      <c r="H114" s="279"/>
      <c r="I114" s="279"/>
      <c r="J114" s="105"/>
      <c r="K114" s="279" t="s">
        <v>154</v>
      </c>
      <c r="L114" s="279"/>
      <c r="M114" s="279"/>
      <c r="N114" s="279"/>
      <c r="O114" s="279"/>
      <c r="P114" s="279"/>
      <c r="Q114" s="279"/>
      <c r="R114" s="279"/>
      <c r="S114" s="279"/>
      <c r="T114" s="279"/>
      <c r="U114" s="279"/>
      <c r="V114" s="279"/>
      <c r="W114" s="279"/>
      <c r="X114" s="279"/>
      <c r="Y114" s="279"/>
      <c r="Z114" s="279"/>
      <c r="AA114" s="279"/>
      <c r="AB114" s="279"/>
      <c r="AC114" s="279"/>
      <c r="AD114" s="279"/>
      <c r="AE114" s="279"/>
      <c r="AF114" s="279"/>
      <c r="AG114" s="281">
        <f>'IO-02a - Areálová splaško...'!J32</f>
        <v>0</v>
      </c>
      <c r="AH114" s="282"/>
      <c r="AI114" s="282"/>
      <c r="AJ114" s="282"/>
      <c r="AK114" s="282"/>
      <c r="AL114" s="282"/>
      <c r="AM114" s="282"/>
      <c r="AN114" s="281">
        <f t="shared" si="0"/>
        <v>0</v>
      </c>
      <c r="AO114" s="282"/>
      <c r="AP114" s="282"/>
      <c r="AQ114" s="106" t="s">
        <v>93</v>
      </c>
      <c r="AR114" s="61"/>
      <c r="AS114" s="107">
        <v>0</v>
      </c>
      <c r="AT114" s="108">
        <f t="shared" si="1"/>
        <v>0</v>
      </c>
      <c r="AU114" s="109">
        <f>'IO-02a - Areálová splaško...'!P126</f>
        <v>0</v>
      </c>
      <c r="AV114" s="108">
        <f>'IO-02a - Areálová splaško...'!J35</f>
        <v>0</v>
      </c>
      <c r="AW114" s="108">
        <f>'IO-02a - Areálová splaško...'!J36</f>
        <v>0</v>
      </c>
      <c r="AX114" s="108">
        <f>'IO-02a - Areálová splaško...'!J37</f>
        <v>0</v>
      </c>
      <c r="AY114" s="108">
        <f>'IO-02a - Areálová splaško...'!J38</f>
        <v>0</v>
      </c>
      <c r="AZ114" s="108">
        <f>'IO-02a - Areálová splaško...'!F35</f>
        <v>0</v>
      </c>
      <c r="BA114" s="108">
        <f>'IO-02a - Areálová splaško...'!F36</f>
        <v>0</v>
      </c>
      <c r="BB114" s="108">
        <f>'IO-02a - Areálová splaško...'!F37</f>
        <v>0</v>
      </c>
      <c r="BC114" s="108">
        <f>'IO-02a - Areálová splaško...'!F38</f>
        <v>0</v>
      </c>
      <c r="BD114" s="110">
        <f>'IO-02a - Areálová splaško...'!F39</f>
        <v>0</v>
      </c>
      <c r="BT114" s="111" t="s">
        <v>90</v>
      </c>
      <c r="BV114" s="111" t="s">
        <v>83</v>
      </c>
      <c r="BW114" s="111" t="s">
        <v>155</v>
      </c>
      <c r="BX114" s="111" t="s">
        <v>152</v>
      </c>
      <c r="CL114" s="111" t="s">
        <v>156</v>
      </c>
    </row>
    <row r="115" spans="1:91" s="4" customFormat="1" ht="23.25" customHeight="1">
      <c r="A115" s="104" t="s">
        <v>91</v>
      </c>
      <c r="B115" s="59"/>
      <c r="C115" s="105"/>
      <c r="D115" s="105"/>
      <c r="E115" s="279" t="s">
        <v>157</v>
      </c>
      <c r="F115" s="279"/>
      <c r="G115" s="279"/>
      <c r="H115" s="279"/>
      <c r="I115" s="279"/>
      <c r="J115" s="105"/>
      <c r="K115" s="279" t="s">
        <v>158</v>
      </c>
      <c r="L115" s="279"/>
      <c r="M115" s="279"/>
      <c r="N115" s="279"/>
      <c r="O115" s="279"/>
      <c r="P115" s="279"/>
      <c r="Q115" s="279"/>
      <c r="R115" s="279"/>
      <c r="S115" s="279"/>
      <c r="T115" s="279"/>
      <c r="U115" s="279"/>
      <c r="V115" s="279"/>
      <c r="W115" s="279"/>
      <c r="X115" s="279"/>
      <c r="Y115" s="279"/>
      <c r="Z115" s="279"/>
      <c r="AA115" s="279"/>
      <c r="AB115" s="279"/>
      <c r="AC115" s="279"/>
      <c r="AD115" s="279"/>
      <c r="AE115" s="279"/>
      <c r="AF115" s="279"/>
      <c r="AG115" s="281">
        <f>'IO-02b - Areálová dešťová...'!J32</f>
        <v>0</v>
      </c>
      <c r="AH115" s="282"/>
      <c r="AI115" s="282"/>
      <c r="AJ115" s="282"/>
      <c r="AK115" s="282"/>
      <c r="AL115" s="282"/>
      <c r="AM115" s="282"/>
      <c r="AN115" s="281">
        <f t="shared" si="0"/>
        <v>0</v>
      </c>
      <c r="AO115" s="282"/>
      <c r="AP115" s="282"/>
      <c r="AQ115" s="106" t="s">
        <v>93</v>
      </c>
      <c r="AR115" s="61"/>
      <c r="AS115" s="107">
        <v>0</v>
      </c>
      <c r="AT115" s="108">
        <f t="shared" si="1"/>
        <v>0</v>
      </c>
      <c r="AU115" s="109">
        <f>'IO-02b - Areálová dešťová...'!P129</f>
        <v>0</v>
      </c>
      <c r="AV115" s="108">
        <f>'IO-02b - Areálová dešťová...'!J35</f>
        <v>0</v>
      </c>
      <c r="AW115" s="108">
        <f>'IO-02b - Areálová dešťová...'!J36</f>
        <v>0</v>
      </c>
      <c r="AX115" s="108">
        <f>'IO-02b - Areálová dešťová...'!J37</f>
        <v>0</v>
      </c>
      <c r="AY115" s="108">
        <f>'IO-02b - Areálová dešťová...'!J38</f>
        <v>0</v>
      </c>
      <c r="AZ115" s="108">
        <f>'IO-02b - Areálová dešťová...'!F35</f>
        <v>0</v>
      </c>
      <c r="BA115" s="108">
        <f>'IO-02b - Areálová dešťová...'!F36</f>
        <v>0</v>
      </c>
      <c r="BB115" s="108">
        <f>'IO-02b - Areálová dešťová...'!F37</f>
        <v>0</v>
      </c>
      <c r="BC115" s="108">
        <f>'IO-02b - Areálová dešťová...'!F38</f>
        <v>0</v>
      </c>
      <c r="BD115" s="110">
        <f>'IO-02b - Areálová dešťová...'!F39</f>
        <v>0</v>
      </c>
      <c r="BT115" s="111" t="s">
        <v>90</v>
      </c>
      <c r="BV115" s="111" t="s">
        <v>83</v>
      </c>
      <c r="BW115" s="111" t="s">
        <v>159</v>
      </c>
      <c r="BX115" s="111" t="s">
        <v>152</v>
      </c>
      <c r="CL115" s="111" t="s">
        <v>160</v>
      </c>
    </row>
    <row r="116" spans="1:91" s="4" customFormat="1" ht="16.5" customHeight="1">
      <c r="A116" s="104" t="s">
        <v>91</v>
      </c>
      <c r="B116" s="59"/>
      <c r="C116" s="105"/>
      <c r="D116" s="105"/>
      <c r="E116" s="279" t="s">
        <v>161</v>
      </c>
      <c r="F116" s="279"/>
      <c r="G116" s="279"/>
      <c r="H116" s="279"/>
      <c r="I116" s="279"/>
      <c r="J116" s="105"/>
      <c r="K116" s="279" t="s">
        <v>162</v>
      </c>
      <c r="L116" s="279"/>
      <c r="M116" s="279"/>
      <c r="N116" s="279"/>
      <c r="O116" s="279"/>
      <c r="P116" s="279"/>
      <c r="Q116" s="279"/>
      <c r="R116" s="279"/>
      <c r="S116" s="279"/>
      <c r="T116" s="279"/>
      <c r="U116" s="279"/>
      <c r="V116" s="279"/>
      <c r="W116" s="279"/>
      <c r="X116" s="279"/>
      <c r="Y116" s="279"/>
      <c r="Z116" s="279"/>
      <c r="AA116" s="279"/>
      <c r="AB116" s="279"/>
      <c r="AC116" s="279"/>
      <c r="AD116" s="279"/>
      <c r="AE116" s="279"/>
      <c r="AF116" s="279"/>
      <c r="AG116" s="281">
        <f>'IO-02c - Vodovodní přípoj...'!J32</f>
        <v>0</v>
      </c>
      <c r="AH116" s="282"/>
      <c r="AI116" s="282"/>
      <c r="AJ116" s="282"/>
      <c r="AK116" s="282"/>
      <c r="AL116" s="282"/>
      <c r="AM116" s="282"/>
      <c r="AN116" s="281">
        <f t="shared" si="0"/>
        <v>0</v>
      </c>
      <c r="AO116" s="282"/>
      <c r="AP116" s="282"/>
      <c r="AQ116" s="106" t="s">
        <v>93</v>
      </c>
      <c r="AR116" s="61"/>
      <c r="AS116" s="107">
        <v>0</v>
      </c>
      <c r="AT116" s="108">
        <f t="shared" si="1"/>
        <v>0</v>
      </c>
      <c r="AU116" s="109">
        <f>'IO-02c - Vodovodní přípoj...'!P127</f>
        <v>0</v>
      </c>
      <c r="AV116" s="108">
        <f>'IO-02c - Vodovodní přípoj...'!J35</f>
        <v>0</v>
      </c>
      <c r="AW116" s="108">
        <f>'IO-02c - Vodovodní přípoj...'!J36</f>
        <v>0</v>
      </c>
      <c r="AX116" s="108">
        <f>'IO-02c - Vodovodní přípoj...'!J37</f>
        <v>0</v>
      </c>
      <c r="AY116" s="108">
        <f>'IO-02c - Vodovodní přípoj...'!J38</f>
        <v>0</v>
      </c>
      <c r="AZ116" s="108">
        <f>'IO-02c - Vodovodní přípoj...'!F35</f>
        <v>0</v>
      </c>
      <c r="BA116" s="108">
        <f>'IO-02c - Vodovodní přípoj...'!F36</f>
        <v>0</v>
      </c>
      <c r="BB116" s="108">
        <f>'IO-02c - Vodovodní přípoj...'!F37</f>
        <v>0</v>
      </c>
      <c r="BC116" s="108">
        <f>'IO-02c - Vodovodní přípoj...'!F38</f>
        <v>0</v>
      </c>
      <c r="BD116" s="110">
        <f>'IO-02c - Vodovodní přípoj...'!F39</f>
        <v>0</v>
      </c>
      <c r="BT116" s="111" t="s">
        <v>90</v>
      </c>
      <c r="BV116" s="111" t="s">
        <v>83</v>
      </c>
      <c r="BW116" s="111" t="s">
        <v>163</v>
      </c>
      <c r="BX116" s="111" t="s">
        <v>152</v>
      </c>
      <c r="CL116" s="111" t="s">
        <v>164</v>
      </c>
    </row>
    <row r="117" spans="1:91" s="7" customFormat="1" ht="16.5" customHeight="1">
      <c r="B117" s="94"/>
      <c r="C117" s="95"/>
      <c r="D117" s="280" t="s">
        <v>165</v>
      </c>
      <c r="E117" s="280"/>
      <c r="F117" s="280"/>
      <c r="G117" s="280"/>
      <c r="H117" s="280"/>
      <c r="I117" s="96"/>
      <c r="J117" s="280" t="s">
        <v>166</v>
      </c>
      <c r="K117" s="280"/>
      <c r="L117" s="280"/>
      <c r="M117" s="280"/>
      <c r="N117" s="280"/>
      <c r="O117" s="280"/>
      <c r="P117" s="280"/>
      <c r="Q117" s="280"/>
      <c r="R117" s="280"/>
      <c r="S117" s="280"/>
      <c r="T117" s="280"/>
      <c r="U117" s="280"/>
      <c r="V117" s="280"/>
      <c r="W117" s="280"/>
      <c r="X117" s="280"/>
      <c r="Y117" s="280"/>
      <c r="Z117" s="280"/>
      <c r="AA117" s="280"/>
      <c r="AB117" s="280"/>
      <c r="AC117" s="280"/>
      <c r="AD117" s="280"/>
      <c r="AE117" s="280"/>
      <c r="AF117" s="280"/>
      <c r="AG117" s="285">
        <f>ROUND(SUM(AG118:AG121),2)</f>
        <v>0</v>
      </c>
      <c r="AH117" s="284"/>
      <c r="AI117" s="284"/>
      <c r="AJ117" s="284"/>
      <c r="AK117" s="284"/>
      <c r="AL117" s="284"/>
      <c r="AM117" s="284"/>
      <c r="AN117" s="283">
        <f t="shared" si="0"/>
        <v>0</v>
      </c>
      <c r="AO117" s="284"/>
      <c r="AP117" s="284"/>
      <c r="AQ117" s="97" t="s">
        <v>97</v>
      </c>
      <c r="AR117" s="98"/>
      <c r="AS117" s="99">
        <f>ROUND(SUM(AS118:AS121),2)</f>
        <v>0</v>
      </c>
      <c r="AT117" s="100">
        <f t="shared" si="1"/>
        <v>0</v>
      </c>
      <c r="AU117" s="101">
        <f>ROUND(SUM(AU118:AU121),5)</f>
        <v>0</v>
      </c>
      <c r="AV117" s="100">
        <f>ROUND(AZ117*L29,2)</f>
        <v>0</v>
      </c>
      <c r="AW117" s="100">
        <f>ROUND(BA117*L30,2)</f>
        <v>0</v>
      </c>
      <c r="AX117" s="100">
        <f>ROUND(BB117*L29,2)</f>
        <v>0</v>
      </c>
      <c r="AY117" s="100">
        <f>ROUND(BC117*L30,2)</f>
        <v>0</v>
      </c>
      <c r="AZ117" s="100">
        <f>ROUND(SUM(AZ118:AZ121),2)</f>
        <v>0</v>
      </c>
      <c r="BA117" s="100">
        <f>ROUND(SUM(BA118:BA121),2)</f>
        <v>0</v>
      </c>
      <c r="BB117" s="100">
        <f>ROUND(SUM(BB118:BB121),2)</f>
        <v>0</v>
      </c>
      <c r="BC117" s="100">
        <f>ROUND(SUM(BC118:BC121),2)</f>
        <v>0</v>
      </c>
      <c r="BD117" s="102">
        <f>ROUND(SUM(BD118:BD121),2)</f>
        <v>0</v>
      </c>
      <c r="BS117" s="103" t="s">
        <v>80</v>
      </c>
      <c r="BT117" s="103" t="s">
        <v>88</v>
      </c>
      <c r="BU117" s="103" t="s">
        <v>82</v>
      </c>
      <c r="BV117" s="103" t="s">
        <v>83</v>
      </c>
      <c r="BW117" s="103" t="s">
        <v>167</v>
      </c>
      <c r="BX117" s="103" t="s">
        <v>5</v>
      </c>
      <c r="CL117" s="103" t="s">
        <v>1</v>
      </c>
      <c r="CM117" s="103" t="s">
        <v>90</v>
      </c>
    </row>
    <row r="118" spans="1:91" s="4" customFormat="1" ht="16.5" customHeight="1">
      <c r="A118" s="104" t="s">
        <v>91</v>
      </c>
      <c r="B118" s="59"/>
      <c r="C118" s="105"/>
      <c r="D118" s="105"/>
      <c r="E118" s="279" t="s">
        <v>168</v>
      </c>
      <c r="F118" s="279"/>
      <c r="G118" s="279"/>
      <c r="H118" s="279"/>
      <c r="I118" s="279"/>
      <c r="J118" s="105"/>
      <c r="K118" s="279" t="s">
        <v>169</v>
      </c>
      <c r="L118" s="279"/>
      <c r="M118" s="279"/>
      <c r="N118" s="279"/>
      <c r="O118" s="279"/>
      <c r="P118" s="279"/>
      <c r="Q118" s="279"/>
      <c r="R118" s="279"/>
      <c r="S118" s="279"/>
      <c r="T118" s="279"/>
      <c r="U118" s="279"/>
      <c r="V118" s="279"/>
      <c r="W118" s="279"/>
      <c r="X118" s="279"/>
      <c r="Y118" s="279"/>
      <c r="Z118" s="279"/>
      <c r="AA118" s="279"/>
      <c r="AB118" s="279"/>
      <c r="AC118" s="279"/>
      <c r="AD118" s="279"/>
      <c r="AE118" s="279"/>
      <c r="AF118" s="279"/>
      <c r="AG118" s="281">
        <f>'IO-03a - Přípojaka NN'!J32</f>
        <v>0</v>
      </c>
      <c r="AH118" s="282"/>
      <c r="AI118" s="282"/>
      <c r="AJ118" s="282"/>
      <c r="AK118" s="282"/>
      <c r="AL118" s="282"/>
      <c r="AM118" s="282"/>
      <c r="AN118" s="281">
        <f t="shared" si="0"/>
        <v>0</v>
      </c>
      <c r="AO118" s="282"/>
      <c r="AP118" s="282"/>
      <c r="AQ118" s="106" t="s">
        <v>93</v>
      </c>
      <c r="AR118" s="61"/>
      <c r="AS118" s="107">
        <v>0</v>
      </c>
      <c r="AT118" s="108">
        <f t="shared" si="1"/>
        <v>0</v>
      </c>
      <c r="AU118" s="109">
        <f>'IO-03a - Přípojaka NN'!P123</f>
        <v>0</v>
      </c>
      <c r="AV118" s="108">
        <f>'IO-03a - Přípojaka NN'!J35</f>
        <v>0</v>
      </c>
      <c r="AW118" s="108">
        <f>'IO-03a - Přípojaka NN'!J36</f>
        <v>0</v>
      </c>
      <c r="AX118" s="108">
        <f>'IO-03a - Přípojaka NN'!J37</f>
        <v>0</v>
      </c>
      <c r="AY118" s="108">
        <f>'IO-03a - Přípojaka NN'!J38</f>
        <v>0</v>
      </c>
      <c r="AZ118" s="108">
        <f>'IO-03a - Přípojaka NN'!F35</f>
        <v>0</v>
      </c>
      <c r="BA118" s="108">
        <f>'IO-03a - Přípojaka NN'!F36</f>
        <v>0</v>
      </c>
      <c r="BB118" s="108">
        <f>'IO-03a - Přípojaka NN'!F37</f>
        <v>0</v>
      </c>
      <c r="BC118" s="108">
        <f>'IO-03a - Přípojaka NN'!F38</f>
        <v>0</v>
      </c>
      <c r="BD118" s="110">
        <f>'IO-03a - Přípojaka NN'!F39</f>
        <v>0</v>
      </c>
      <c r="BT118" s="111" t="s">
        <v>90</v>
      </c>
      <c r="BV118" s="111" t="s">
        <v>83</v>
      </c>
      <c r="BW118" s="111" t="s">
        <v>170</v>
      </c>
      <c r="BX118" s="111" t="s">
        <v>167</v>
      </c>
      <c r="CL118" s="111" t="s">
        <v>171</v>
      </c>
    </row>
    <row r="119" spans="1:91" s="4" customFormat="1" ht="16.5" customHeight="1">
      <c r="A119" s="104" t="s">
        <v>91</v>
      </c>
      <c r="B119" s="59"/>
      <c r="C119" s="105"/>
      <c r="D119" s="105"/>
      <c r="E119" s="279" t="s">
        <v>172</v>
      </c>
      <c r="F119" s="279"/>
      <c r="G119" s="279"/>
      <c r="H119" s="279"/>
      <c r="I119" s="279"/>
      <c r="J119" s="105"/>
      <c r="K119" s="279" t="s">
        <v>173</v>
      </c>
      <c r="L119" s="279"/>
      <c r="M119" s="279"/>
      <c r="N119" s="279"/>
      <c r="O119" s="279"/>
      <c r="P119" s="279"/>
      <c r="Q119" s="279"/>
      <c r="R119" s="279"/>
      <c r="S119" s="279"/>
      <c r="T119" s="279"/>
      <c r="U119" s="279"/>
      <c r="V119" s="279"/>
      <c r="W119" s="279"/>
      <c r="X119" s="279"/>
      <c r="Y119" s="279"/>
      <c r="Z119" s="279"/>
      <c r="AA119" s="279"/>
      <c r="AB119" s="279"/>
      <c r="AC119" s="279"/>
      <c r="AD119" s="279"/>
      <c r="AE119" s="279"/>
      <c r="AF119" s="279"/>
      <c r="AG119" s="281">
        <f>'IO-03b - Přípojka SLP - R...'!J32</f>
        <v>0</v>
      </c>
      <c r="AH119" s="282"/>
      <c r="AI119" s="282"/>
      <c r="AJ119" s="282"/>
      <c r="AK119" s="282"/>
      <c r="AL119" s="282"/>
      <c r="AM119" s="282"/>
      <c r="AN119" s="281">
        <f t="shared" si="0"/>
        <v>0</v>
      </c>
      <c r="AO119" s="282"/>
      <c r="AP119" s="282"/>
      <c r="AQ119" s="106" t="s">
        <v>93</v>
      </c>
      <c r="AR119" s="61"/>
      <c r="AS119" s="107">
        <v>0</v>
      </c>
      <c r="AT119" s="108">
        <f t="shared" si="1"/>
        <v>0</v>
      </c>
      <c r="AU119" s="109">
        <f>'IO-03b - Přípojka SLP - R...'!P123</f>
        <v>0</v>
      </c>
      <c r="AV119" s="108">
        <f>'IO-03b - Přípojka SLP - R...'!J35</f>
        <v>0</v>
      </c>
      <c r="AW119" s="108">
        <f>'IO-03b - Přípojka SLP - R...'!J36</f>
        <v>0</v>
      </c>
      <c r="AX119" s="108">
        <f>'IO-03b - Přípojka SLP - R...'!J37</f>
        <v>0</v>
      </c>
      <c r="AY119" s="108">
        <f>'IO-03b - Přípojka SLP - R...'!J38</f>
        <v>0</v>
      </c>
      <c r="AZ119" s="108">
        <f>'IO-03b - Přípojka SLP - R...'!F35</f>
        <v>0</v>
      </c>
      <c r="BA119" s="108">
        <f>'IO-03b - Přípojka SLP - R...'!F36</f>
        <v>0</v>
      </c>
      <c r="BB119" s="108">
        <f>'IO-03b - Přípojka SLP - R...'!F37</f>
        <v>0</v>
      </c>
      <c r="BC119" s="108">
        <f>'IO-03b - Přípojka SLP - R...'!F38</f>
        <v>0</v>
      </c>
      <c r="BD119" s="110">
        <f>'IO-03b - Přípojka SLP - R...'!F39</f>
        <v>0</v>
      </c>
      <c r="BT119" s="111" t="s">
        <v>90</v>
      </c>
      <c r="BV119" s="111" t="s">
        <v>83</v>
      </c>
      <c r="BW119" s="111" t="s">
        <v>174</v>
      </c>
      <c r="BX119" s="111" t="s">
        <v>167</v>
      </c>
      <c r="CL119" s="111" t="s">
        <v>175</v>
      </c>
    </row>
    <row r="120" spans="1:91" s="4" customFormat="1" ht="16.5" customHeight="1">
      <c r="A120" s="104" t="s">
        <v>91</v>
      </c>
      <c r="B120" s="59"/>
      <c r="C120" s="105"/>
      <c r="D120" s="105"/>
      <c r="E120" s="279" t="s">
        <v>176</v>
      </c>
      <c r="F120" s="279"/>
      <c r="G120" s="279"/>
      <c r="H120" s="279"/>
      <c r="I120" s="279"/>
      <c r="J120" s="105"/>
      <c r="K120" s="279" t="s">
        <v>177</v>
      </c>
      <c r="L120" s="279"/>
      <c r="M120" s="279"/>
      <c r="N120" s="279"/>
      <c r="O120" s="279"/>
      <c r="P120" s="279"/>
      <c r="Q120" s="279"/>
      <c r="R120" s="279"/>
      <c r="S120" s="279"/>
      <c r="T120" s="279"/>
      <c r="U120" s="279"/>
      <c r="V120" s="279"/>
      <c r="W120" s="279"/>
      <c r="X120" s="279"/>
      <c r="Y120" s="279"/>
      <c r="Z120" s="279"/>
      <c r="AA120" s="279"/>
      <c r="AB120" s="279"/>
      <c r="AC120" s="279"/>
      <c r="AD120" s="279"/>
      <c r="AE120" s="279"/>
      <c r="AF120" s="279"/>
      <c r="AG120" s="281">
        <f>'IO-03c - Areálové vedení ...'!J32</f>
        <v>0</v>
      </c>
      <c r="AH120" s="282"/>
      <c r="AI120" s="282"/>
      <c r="AJ120" s="282"/>
      <c r="AK120" s="282"/>
      <c r="AL120" s="282"/>
      <c r="AM120" s="282"/>
      <c r="AN120" s="281">
        <f t="shared" si="0"/>
        <v>0</v>
      </c>
      <c r="AO120" s="282"/>
      <c r="AP120" s="282"/>
      <c r="AQ120" s="106" t="s">
        <v>93</v>
      </c>
      <c r="AR120" s="61"/>
      <c r="AS120" s="107">
        <v>0</v>
      </c>
      <c r="AT120" s="108">
        <f t="shared" si="1"/>
        <v>0</v>
      </c>
      <c r="AU120" s="109">
        <f>'IO-03c - Areálové vedení ...'!P125</f>
        <v>0</v>
      </c>
      <c r="AV120" s="108">
        <f>'IO-03c - Areálové vedení ...'!J35</f>
        <v>0</v>
      </c>
      <c r="AW120" s="108">
        <f>'IO-03c - Areálové vedení ...'!J36</f>
        <v>0</v>
      </c>
      <c r="AX120" s="108">
        <f>'IO-03c - Areálové vedení ...'!J37</f>
        <v>0</v>
      </c>
      <c r="AY120" s="108">
        <f>'IO-03c - Areálové vedení ...'!J38</f>
        <v>0</v>
      </c>
      <c r="AZ120" s="108">
        <f>'IO-03c - Areálové vedení ...'!F35</f>
        <v>0</v>
      </c>
      <c r="BA120" s="108">
        <f>'IO-03c - Areálové vedení ...'!F36</f>
        <v>0</v>
      </c>
      <c r="BB120" s="108">
        <f>'IO-03c - Areálové vedení ...'!F37</f>
        <v>0</v>
      </c>
      <c r="BC120" s="108">
        <f>'IO-03c - Areálové vedení ...'!F38</f>
        <v>0</v>
      </c>
      <c r="BD120" s="110">
        <f>'IO-03c - Areálové vedení ...'!F39</f>
        <v>0</v>
      </c>
      <c r="BT120" s="111" t="s">
        <v>90</v>
      </c>
      <c r="BV120" s="111" t="s">
        <v>83</v>
      </c>
      <c r="BW120" s="111" t="s">
        <v>178</v>
      </c>
      <c r="BX120" s="111" t="s">
        <v>167</v>
      </c>
      <c r="CL120" s="111" t="s">
        <v>171</v>
      </c>
    </row>
    <row r="121" spans="1:91" s="4" customFormat="1" ht="16.5" customHeight="1">
      <c r="A121" s="104" t="s">
        <v>91</v>
      </c>
      <c r="B121" s="59"/>
      <c r="C121" s="105"/>
      <c r="D121" s="105"/>
      <c r="E121" s="279" t="s">
        <v>179</v>
      </c>
      <c r="F121" s="279"/>
      <c r="G121" s="279"/>
      <c r="H121" s="279"/>
      <c r="I121" s="279"/>
      <c r="J121" s="105"/>
      <c r="K121" s="279" t="s">
        <v>180</v>
      </c>
      <c r="L121" s="279"/>
      <c r="M121" s="279"/>
      <c r="N121" s="279"/>
      <c r="O121" s="279"/>
      <c r="P121" s="279"/>
      <c r="Q121" s="279"/>
      <c r="R121" s="279"/>
      <c r="S121" s="279"/>
      <c r="T121" s="279"/>
      <c r="U121" s="279"/>
      <c r="V121" s="279"/>
      <c r="W121" s="279"/>
      <c r="X121" s="279"/>
      <c r="Y121" s="279"/>
      <c r="Z121" s="279"/>
      <c r="AA121" s="279"/>
      <c r="AB121" s="279"/>
      <c r="AC121" s="279"/>
      <c r="AD121" s="279"/>
      <c r="AE121" s="279"/>
      <c r="AF121" s="279"/>
      <c r="AG121" s="281">
        <f>'IO-03d - Úprava sítě veře...'!J32</f>
        <v>0</v>
      </c>
      <c r="AH121" s="282"/>
      <c r="AI121" s="282"/>
      <c r="AJ121" s="282"/>
      <c r="AK121" s="282"/>
      <c r="AL121" s="282"/>
      <c r="AM121" s="282"/>
      <c r="AN121" s="281">
        <f t="shared" si="0"/>
        <v>0</v>
      </c>
      <c r="AO121" s="282"/>
      <c r="AP121" s="282"/>
      <c r="AQ121" s="106" t="s">
        <v>93</v>
      </c>
      <c r="AR121" s="61"/>
      <c r="AS121" s="107">
        <v>0</v>
      </c>
      <c r="AT121" s="108">
        <f t="shared" si="1"/>
        <v>0</v>
      </c>
      <c r="AU121" s="109">
        <f>'IO-03d - Úprava sítě veře...'!P123</f>
        <v>0</v>
      </c>
      <c r="AV121" s="108">
        <f>'IO-03d - Úprava sítě veře...'!J35</f>
        <v>0</v>
      </c>
      <c r="AW121" s="108">
        <f>'IO-03d - Úprava sítě veře...'!J36</f>
        <v>0</v>
      </c>
      <c r="AX121" s="108">
        <f>'IO-03d - Úprava sítě veře...'!J37</f>
        <v>0</v>
      </c>
      <c r="AY121" s="108">
        <f>'IO-03d - Úprava sítě veře...'!J38</f>
        <v>0</v>
      </c>
      <c r="AZ121" s="108">
        <f>'IO-03d - Úprava sítě veře...'!F35</f>
        <v>0</v>
      </c>
      <c r="BA121" s="108">
        <f>'IO-03d - Úprava sítě veře...'!F36</f>
        <v>0</v>
      </c>
      <c r="BB121" s="108">
        <f>'IO-03d - Úprava sítě veře...'!F37</f>
        <v>0</v>
      </c>
      <c r="BC121" s="108">
        <f>'IO-03d - Úprava sítě veře...'!F38</f>
        <v>0</v>
      </c>
      <c r="BD121" s="110">
        <f>'IO-03d - Úprava sítě veře...'!F39</f>
        <v>0</v>
      </c>
      <c r="BT121" s="111" t="s">
        <v>90</v>
      </c>
      <c r="BV121" s="111" t="s">
        <v>83</v>
      </c>
      <c r="BW121" s="111" t="s">
        <v>181</v>
      </c>
      <c r="BX121" s="111" t="s">
        <v>167</v>
      </c>
      <c r="CL121" s="111" t="s">
        <v>182</v>
      </c>
    </row>
    <row r="122" spans="1:91" s="7" customFormat="1" ht="16.5" customHeight="1">
      <c r="B122" s="94"/>
      <c r="C122" s="95"/>
      <c r="D122" s="280" t="s">
        <v>183</v>
      </c>
      <c r="E122" s="280"/>
      <c r="F122" s="280"/>
      <c r="G122" s="280"/>
      <c r="H122" s="280"/>
      <c r="I122" s="96"/>
      <c r="J122" s="280" t="s">
        <v>184</v>
      </c>
      <c r="K122" s="280"/>
      <c r="L122" s="280"/>
      <c r="M122" s="280"/>
      <c r="N122" s="280"/>
      <c r="O122" s="280"/>
      <c r="P122" s="280"/>
      <c r="Q122" s="280"/>
      <c r="R122" s="280"/>
      <c r="S122" s="280"/>
      <c r="T122" s="280"/>
      <c r="U122" s="280"/>
      <c r="V122" s="280"/>
      <c r="W122" s="280"/>
      <c r="X122" s="280"/>
      <c r="Y122" s="280"/>
      <c r="Z122" s="280"/>
      <c r="AA122" s="280"/>
      <c r="AB122" s="280"/>
      <c r="AC122" s="280"/>
      <c r="AD122" s="280"/>
      <c r="AE122" s="280"/>
      <c r="AF122" s="280"/>
      <c r="AG122" s="285">
        <f>ROUND(AG123,2)</f>
        <v>0</v>
      </c>
      <c r="AH122" s="284"/>
      <c r="AI122" s="284"/>
      <c r="AJ122" s="284"/>
      <c r="AK122" s="284"/>
      <c r="AL122" s="284"/>
      <c r="AM122" s="284"/>
      <c r="AN122" s="283">
        <f t="shared" si="0"/>
        <v>0</v>
      </c>
      <c r="AO122" s="284"/>
      <c r="AP122" s="284"/>
      <c r="AQ122" s="97" t="s">
        <v>140</v>
      </c>
      <c r="AR122" s="98"/>
      <c r="AS122" s="99">
        <f>ROUND(AS123,2)</f>
        <v>0</v>
      </c>
      <c r="AT122" s="100">
        <f t="shared" si="1"/>
        <v>0</v>
      </c>
      <c r="AU122" s="101">
        <f>ROUND(AU123,5)</f>
        <v>0</v>
      </c>
      <c r="AV122" s="100">
        <f>ROUND(AZ122*L29,2)</f>
        <v>0</v>
      </c>
      <c r="AW122" s="100">
        <f>ROUND(BA122*L30,2)</f>
        <v>0</v>
      </c>
      <c r="AX122" s="100">
        <f>ROUND(BB122*L29,2)</f>
        <v>0</v>
      </c>
      <c r="AY122" s="100">
        <f>ROUND(BC122*L30,2)</f>
        <v>0</v>
      </c>
      <c r="AZ122" s="100">
        <f>ROUND(AZ123,2)</f>
        <v>0</v>
      </c>
      <c r="BA122" s="100">
        <f>ROUND(BA123,2)</f>
        <v>0</v>
      </c>
      <c r="BB122" s="100">
        <f>ROUND(BB123,2)</f>
        <v>0</v>
      </c>
      <c r="BC122" s="100">
        <f>ROUND(BC123,2)</f>
        <v>0</v>
      </c>
      <c r="BD122" s="102">
        <f>ROUND(BD123,2)</f>
        <v>0</v>
      </c>
      <c r="BS122" s="103" t="s">
        <v>80</v>
      </c>
      <c r="BT122" s="103" t="s">
        <v>88</v>
      </c>
      <c r="BU122" s="103" t="s">
        <v>82</v>
      </c>
      <c r="BV122" s="103" t="s">
        <v>83</v>
      </c>
      <c r="BW122" s="103" t="s">
        <v>185</v>
      </c>
      <c r="BX122" s="103" t="s">
        <v>5</v>
      </c>
      <c r="CL122" s="103" t="s">
        <v>1</v>
      </c>
      <c r="CM122" s="103" t="s">
        <v>90</v>
      </c>
    </row>
    <row r="123" spans="1:91" s="4" customFormat="1" ht="16.5" customHeight="1">
      <c r="A123" s="104" t="s">
        <v>91</v>
      </c>
      <c r="B123" s="59"/>
      <c r="C123" s="105"/>
      <c r="D123" s="105"/>
      <c r="E123" s="279" t="s">
        <v>186</v>
      </c>
      <c r="F123" s="279"/>
      <c r="G123" s="279"/>
      <c r="H123" s="279"/>
      <c r="I123" s="279"/>
      <c r="J123" s="105"/>
      <c r="K123" s="279" t="s">
        <v>184</v>
      </c>
      <c r="L123" s="279"/>
      <c r="M123" s="279"/>
      <c r="N123" s="279"/>
      <c r="O123" s="279"/>
      <c r="P123" s="279"/>
      <c r="Q123" s="279"/>
      <c r="R123" s="279"/>
      <c r="S123" s="279"/>
      <c r="T123" s="279"/>
      <c r="U123" s="279"/>
      <c r="V123" s="279"/>
      <c r="W123" s="279"/>
      <c r="X123" s="279"/>
      <c r="Y123" s="279"/>
      <c r="Z123" s="279"/>
      <c r="AA123" s="279"/>
      <c r="AB123" s="279"/>
      <c r="AC123" s="279"/>
      <c r="AD123" s="279"/>
      <c r="AE123" s="279"/>
      <c r="AF123" s="279"/>
      <c r="AG123" s="281">
        <f>'IO 18 - Prodloužení SEK'!J32</f>
        <v>0</v>
      </c>
      <c r="AH123" s="282"/>
      <c r="AI123" s="282"/>
      <c r="AJ123" s="282"/>
      <c r="AK123" s="282"/>
      <c r="AL123" s="282"/>
      <c r="AM123" s="282"/>
      <c r="AN123" s="281">
        <f t="shared" si="0"/>
        <v>0</v>
      </c>
      <c r="AO123" s="282"/>
      <c r="AP123" s="282"/>
      <c r="AQ123" s="106" t="s">
        <v>93</v>
      </c>
      <c r="AR123" s="61"/>
      <c r="AS123" s="112">
        <v>0</v>
      </c>
      <c r="AT123" s="113">
        <f t="shared" si="1"/>
        <v>0</v>
      </c>
      <c r="AU123" s="114">
        <f>'IO 18 - Prodloužení SEK'!P124</f>
        <v>0</v>
      </c>
      <c r="AV123" s="113">
        <f>'IO 18 - Prodloužení SEK'!J35</f>
        <v>0</v>
      </c>
      <c r="AW123" s="113">
        <f>'IO 18 - Prodloužení SEK'!J36</f>
        <v>0</v>
      </c>
      <c r="AX123" s="113">
        <f>'IO 18 - Prodloužení SEK'!J37</f>
        <v>0</v>
      </c>
      <c r="AY123" s="113">
        <f>'IO 18 - Prodloužení SEK'!J38</f>
        <v>0</v>
      </c>
      <c r="AZ123" s="113">
        <f>'IO 18 - Prodloužení SEK'!F35</f>
        <v>0</v>
      </c>
      <c r="BA123" s="113">
        <f>'IO 18 - Prodloužení SEK'!F36</f>
        <v>0</v>
      </c>
      <c r="BB123" s="113">
        <f>'IO 18 - Prodloužení SEK'!F37</f>
        <v>0</v>
      </c>
      <c r="BC123" s="113">
        <f>'IO 18 - Prodloužení SEK'!F38</f>
        <v>0</v>
      </c>
      <c r="BD123" s="115">
        <f>'IO 18 - Prodloužení SEK'!F39</f>
        <v>0</v>
      </c>
      <c r="BT123" s="111" t="s">
        <v>90</v>
      </c>
      <c r="BV123" s="111" t="s">
        <v>83</v>
      </c>
      <c r="BW123" s="111" t="s">
        <v>187</v>
      </c>
      <c r="BX123" s="111" t="s">
        <v>185</v>
      </c>
      <c r="CL123" s="111" t="s">
        <v>175</v>
      </c>
    </row>
    <row r="124" spans="1:91" s="2" customFormat="1" ht="30" customHeight="1">
      <c r="A124" s="35"/>
      <c r="B124" s="36"/>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40"/>
      <c r="AS124" s="35"/>
      <c r="AT124" s="35"/>
      <c r="AU124" s="35"/>
      <c r="AV124" s="35"/>
      <c r="AW124" s="35"/>
      <c r="AX124" s="35"/>
      <c r="AY124" s="35"/>
      <c r="AZ124" s="35"/>
      <c r="BA124" s="35"/>
      <c r="BB124" s="35"/>
      <c r="BC124" s="35"/>
      <c r="BD124" s="35"/>
      <c r="BE124" s="35"/>
    </row>
    <row r="125" spans="1:91" s="2" customFormat="1" ht="6.9" customHeight="1">
      <c r="A125" s="35"/>
      <c r="B125" s="55"/>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40"/>
      <c r="AS125" s="35"/>
      <c r="AT125" s="35"/>
      <c r="AU125" s="35"/>
      <c r="AV125" s="35"/>
      <c r="AW125" s="35"/>
      <c r="AX125" s="35"/>
      <c r="AY125" s="35"/>
      <c r="AZ125" s="35"/>
      <c r="BA125" s="35"/>
      <c r="BB125" s="35"/>
      <c r="BC125" s="35"/>
      <c r="BD125" s="35"/>
      <c r="BE125" s="35"/>
    </row>
  </sheetData>
  <sheetProtection algorithmName="SHA-512" hashValue="2CkOdPqtSECkPbxUVh74XLbZbvDAN/33EKPSZfzSvQqRQuhoUy6n/QnQvMbOnO288PsItkiTzJwVxm3d5itXmQ==" saltValue="HBajlG/fY707HQxGzLrW2fHO4qBZycZCYWoFYAxqLNCZY8sHS2FnCG0pBLue8+8iqYdKMO3xSDrXa5jrnjhjEg==" spinCount="100000" sheet="1" objects="1" scenarios="1" formatColumns="0" formatRows="0"/>
  <mergeCells count="154">
    <mergeCell ref="AK35:AO35"/>
    <mergeCell ref="X35:AB35"/>
    <mergeCell ref="AR2:BE2"/>
    <mergeCell ref="BE5:BE34"/>
    <mergeCell ref="K5:AO5"/>
    <mergeCell ref="K6:AO6"/>
    <mergeCell ref="E14:AJ14"/>
    <mergeCell ref="E23:AN23"/>
    <mergeCell ref="AK26:AO26"/>
    <mergeCell ref="L28:P28"/>
    <mergeCell ref="W28:AE28"/>
    <mergeCell ref="AK28:AO28"/>
    <mergeCell ref="AK29:AO29"/>
    <mergeCell ref="W29:AE29"/>
    <mergeCell ref="L29:P29"/>
    <mergeCell ref="AK30:AO30"/>
    <mergeCell ref="W30:AE30"/>
    <mergeCell ref="L30:P30"/>
    <mergeCell ref="W31:AE31"/>
    <mergeCell ref="L31:P31"/>
    <mergeCell ref="AK31:AO31"/>
    <mergeCell ref="L32:P32"/>
    <mergeCell ref="W32:AE32"/>
    <mergeCell ref="AK32:AO32"/>
    <mergeCell ref="L33:P33"/>
    <mergeCell ref="W33:AE33"/>
    <mergeCell ref="AK33:AO33"/>
    <mergeCell ref="E102:I102"/>
    <mergeCell ref="K103:AF103"/>
    <mergeCell ref="E103:I103"/>
    <mergeCell ref="AM87:AN87"/>
    <mergeCell ref="AM89:AP89"/>
    <mergeCell ref="AS89:AT91"/>
    <mergeCell ref="AM90:AP90"/>
    <mergeCell ref="AG92:AM92"/>
    <mergeCell ref="AN92:AP92"/>
    <mergeCell ref="AG95:AM95"/>
    <mergeCell ref="AN95:AP95"/>
    <mergeCell ref="AG96:AM96"/>
    <mergeCell ref="AN96:AP96"/>
    <mergeCell ref="AN97:AP97"/>
    <mergeCell ref="AG97:AM97"/>
    <mergeCell ref="AG98:AM98"/>
    <mergeCell ref="AN98:AP98"/>
    <mergeCell ref="AG99:AM99"/>
    <mergeCell ref="AN99:AP99"/>
    <mergeCell ref="AG100:AM100"/>
    <mergeCell ref="AN100:AP100"/>
    <mergeCell ref="AG94:AM94"/>
    <mergeCell ref="AN94:AP94"/>
    <mergeCell ref="AN121:AP121"/>
    <mergeCell ref="AG121:AM121"/>
    <mergeCell ref="AN122:AP122"/>
    <mergeCell ref="AG122:AM122"/>
    <mergeCell ref="AN123:AP123"/>
    <mergeCell ref="AG123:AM123"/>
    <mergeCell ref="L85:AO85"/>
    <mergeCell ref="I92:AF92"/>
    <mergeCell ref="C92:G92"/>
    <mergeCell ref="J95:AF95"/>
    <mergeCell ref="D95:H95"/>
    <mergeCell ref="K96:AF96"/>
    <mergeCell ref="E96:I96"/>
    <mergeCell ref="J97:AF97"/>
    <mergeCell ref="D97:H97"/>
    <mergeCell ref="K98:AF98"/>
    <mergeCell ref="E98:I98"/>
    <mergeCell ref="E99:I99"/>
    <mergeCell ref="K99:AF99"/>
    <mergeCell ref="K100:AF100"/>
    <mergeCell ref="E100:I100"/>
    <mergeCell ref="K101:AF101"/>
    <mergeCell ref="E101:I101"/>
    <mergeCell ref="K102:AF102"/>
    <mergeCell ref="AN116:AP116"/>
    <mergeCell ref="AG116:AM116"/>
    <mergeCell ref="AN117:AP117"/>
    <mergeCell ref="AG117:AM117"/>
    <mergeCell ref="AN118:AP118"/>
    <mergeCell ref="AG118:AM118"/>
    <mergeCell ref="AN119:AP119"/>
    <mergeCell ref="AG119:AM119"/>
    <mergeCell ref="AN120:AP120"/>
    <mergeCell ref="AG120:AM120"/>
    <mergeCell ref="AG111:AM111"/>
    <mergeCell ref="AN111:AP111"/>
    <mergeCell ref="AG112:AM112"/>
    <mergeCell ref="AN112:AP112"/>
    <mergeCell ref="AG113:AM113"/>
    <mergeCell ref="AN113:AP113"/>
    <mergeCell ref="AN114:AP114"/>
    <mergeCell ref="AG114:AM114"/>
    <mergeCell ref="AG115:AM115"/>
    <mergeCell ref="AN115:AP115"/>
    <mergeCell ref="AN106:AP106"/>
    <mergeCell ref="AG106:AM106"/>
    <mergeCell ref="AG107:AM107"/>
    <mergeCell ref="AN107:AP107"/>
    <mergeCell ref="AN108:AP108"/>
    <mergeCell ref="AG108:AM108"/>
    <mergeCell ref="AN109:AP109"/>
    <mergeCell ref="AG109:AM109"/>
    <mergeCell ref="AG110:AM110"/>
    <mergeCell ref="AN110:AP110"/>
    <mergeCell ref="AN101:AP101"/>
    <mergeCell ref="AG101:AM101"/>
    <mergeCell ref="AG102:AM102"/>
    <mergeCell ref="AN102:AP102"/>
    <mergeCell ref="AN103:AP103"/>
    <mergeCell ref="AG103:AM103"/>
    <mergeCell ref="AG104:AM104"/>
    <mergeCell ref="AN104:AP104"/>
    <mergeCell ref="AN105:AP105"/>
    <mergeCell ref="AG105:AM105"/>
    <mergeCell ref="E119:I119"/>
    <mergeCell ref="K119:AF119"/>
    <mergeCell ref="E120:I120"/>
    <mergeCell ref="K120:AF120"/>
    <mergeCell ref="E121:I121"/>
    <mergeCell ref="K121:AF121"/>
    <mergeCell ref="D122:H122"/>
    <mergeCell ref="J122:AF122"/>
    <mergeCell ref="E123:I123"/>
    <mergeCell ref="K123:AF123"/>
    <mergeCell ref="E114:I114"/>
    <mergeCell ref="K114:AF114"/>
    <mergeCell ref="K115:AF115"/>
    <mergeCell ref="E115:I115"/>
    <mergeCell ref="K116:AF116"/>
    <mergeCell ref="E116:I116"/>
    <mergeCell ref="J117:AF117"/>
    <mergeCell ref="D117:H117"/>
    <mergeCell ref="K118:AF118"/>
    <mergeCell ref="E118:I118"/>
    <mergeCell ref="K109:AF109"/>
    <mergeCell ref="E109:I109"/>
    <mergeCell ref="D110:H110"/>
    <mergeCell ref="J110:AF110"/>
    <mergeCell ref="E111:I111"/>
    <mergeCell ref="K111:AF111"/>
    <mergeCell ref="K112:AF112"/>
    <mergeCell ref="E112:I112"/>
    <mergeCell ref="J113:AF113"/>
    <mergeCell ref="D113:H113"/>
    <mergeCell ref="K104:AF104"/>
    <mergeCell ref="E104:I104"/>
    <mergeCell ref="E105:I105"/>
    <mergeCell ref="K105:AF105"/>
    <mergeCell ref="J106:AF106"/>
    <mergeCell ref="D106:H106"/>
    <mergeCell ref="E107:I107"/>
    <mergeCell ref="K107:AF107"/>
    <mergeCell ref="E108:I108"/>
    <mergeCell ref="K108:AF108"/>
  </mergeCells>
  <hyperlinks>
    <hyperlink ref="A96" location="'VRN - Vedlejší a ostatní ...'!C2" display="/"/>
    <hyperlink ref="A98" location="'01-01 - Architektonicko -...'!C2" display="/"/>
    <hyperlink ref="A99" location="'14-A - Zařízení pro vytáp...'!C2" display="/"/>
    <hyperlink ref="A100" location="'14-B - Zařízení vzduchote...'!C2" display="/"/>
    <hyperlink ref="A101" location="'14-C - Zařízení zdravotně...'!C2" display="/"/>
    <hyperlink ref="A102" location="'14-D - Zařízení silnoprou...'!C2" display="/"/>
    <hyperlink ref="A103" location="'14-E - Zařízení slaboprou...'!C2" display="/"/>
    <hyperlink ref="A104" location="'14-F - Měření a regulace ...'!C2" display="/"/>
    <hyperlink ref="A105" location="'14-G - PV systém (FVE)'!C2" display="/"/>
    <hyperlink ref="A107" location="'03-01 - Sadové úpravy'!C2" display="/"/>
    <hyperlink ref="A108" location="'03-02 - Výsadba stromů'!C2" display="/"/>
    <hyperlink ref="A109" location="'03-03 - Výsadba keřů'!C2" display="/"/>
    <hyperlink ref="A111" location="'IO-01-1 - Zpevněné plochy'!C2" display="/"/>
    <hyperlink ref="A112" location="'IO-01-2 - Oplocení'!C2" display="/"/>
    <hyperlink ref="A114" location="'IO-02a - Areálová splaško...'!C2" display="/"/>
    <hyperlink ref="A115" location="'IO-02b - Areálová dešťová...'!C2" display="/"/>
    <hyperlink ref="A116" location="'IO-02c - Vodovodní přípoj...'!C2" display="/"/>
    <hyperlink ref="A118" location="'IO-03a - Přípojaka NN'!C2" display="/"/>
    <hyperlink ref="A119" location="'IO-03b - Přípojka SLP - R...'!C2" display="/"/>
    <hyperlink ref="A120" location="'IO-03c - Areálové vedení ...'!C2" display="/"/>
    <hyperlink ref="A121" location="'IO-03d - Úprava sítě veře...'!C2" display="/"/>
    <hyperlink ref="A123" location="'IO 18 - Prodloužení SEK'!C2" display="/"/>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91"/>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123</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317</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6784</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74.5" customHeight="1">
      <c r="A29" s="122"/>
      <c r="B29" s="123"/>
      <c r="C29" s="122"/>
      <c r="D29" s="122"/>
      <c r="E29" s="330" t="s">
        <v>6785</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ROUND((SUM(BE123:BE190)),  2)</f>
        <v>0</v>
      </c>
      <c r="G35" s="35"/>
      <c r="H35" s="35"/>
      <c r="I35" s="131">
        <v>0.21</v>
      </c>
      <c r="J35" s="130">
        <f>ROUND(((SUM(BE123:BE190))*I35),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ROUND((SUM(BF123:BF190)),  2)</f>
        <v>0</v>
      </c>
      <c r="G36" s="35"/>
      <c r="H36" s="35"/>
      <c r="I36" s="131">
        <v>0.12</v>
      </c>
      <c r="J36" s="130">
        <f>ROUND(((SUM(BF123:BF190))*I36),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ROUND((SUM(BG123:BG190)),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ROUND((SUM(BH123:BH190)),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ROUND((SUM(BI123:BI190)),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317</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14-G - PV systém (FVE)</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6786</v>
      </c>
      <c r="E99" s="157"/>
      <c r="F99" s="157"/>
      <c r="G99" s="157"/>
      <c r="H99" s="157"/>
      <c r="I99" s="157"/>
      <c r="J99" s="158">
        <f>J124</f>
        <v>0</v>
      </c>
      <c r="K99" s="155"/>
      <c r="L99" s="159"/>
    </row>
    <row r="100" spans="1:47" s="9" customFormat="1" ht="24.9" customHeight="1">
      <c r="B100" s="154"/>
      <c r="C100" s="155"/>
      <c r="D100" s="156" t="s">
        <v>6787</v>
      </c>
      <c r="E100" s="157"/>
      <c r="F100" s="157"/>
      <c r="G100" s="157"/>
      <c r="H100" s="157"/>
      <c r="I100" s="157"/>
      <c r="J100" s="158">
        <f>J129</f>
        <v>0</v>
      </c>
      <c r="K100" s="155"/>
      <c r="L100" s="159"/>
    </row>
    <row r="101" spans="1:47" s="9" customFormat="1" ht="24.9" customHeight="1">
      <c r="B101" s="154"/>
      <c r="C101" s="155"/>
      <c r="D101" s="156" t="s">
        <v>6788</v>
      </c>
      <c r="E101" s="157"/>
      <c r="F101" s="157"/>
      <c r="G101" s="157"/>
      <c r="H101" s="157"/>
      <c r="I101" s="157"/>
      <c r="J101" s="158">
        <f>J184</f>
        <v>0</v>
      </c>
      <c r="K101" s="155"/>
      <c r="L101" s="159"/>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6.9"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6.9"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4.9" customHeight="1">
      <c r="A108" s="35"/>
      <c r="B108" s="36"/>
      <c r="C108" s="24" t="s">
        <v>200</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6.9"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1" t="str">
        <f>E7</f>
        <v>Výstavba výjezdové základny ZZS KV – Velké Meziříčí</v>
      </c>
      <c r="F111" s="332"/>
      <c r="G111" s="332"/>
      <c r="H111" s="332"/>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189</v>
      </c>
      <c r="D112" s="23"/>
      <c r="E112" s="23"/>
      <c r="F112" s="23"/>
      <c r="G112" s="23"/>
      <c r="H112" s="23"/>
      <c r="I112" s="23"/>
      <c r="J112" s="23"/>
      <c r="K112" s="23"/>
      <c r="L112" s="21"/>
    </row>
    <row r="113" spans="1:65" s="2" customFormat="1" ht="16.5" customHeight="1">
      <c r="A113" s="35"/>
      <c r="B113" s="36"/>
      <c r="C113" s="37"/>
      <c r="D113" s="37"/>
      <c r="E113" s="331" t="s">
        <v>317</v>
      </c>
      <c r="F113" s="333"/>
      <c r="G113" s="333"/>
      <c r="H113" s="333"/>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191</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286" t="str">
        <f>E11</f>
        <v>14-G - PV systém (FVE)</v>
      </c>
      <c r="F115" s="333"/>
      <c r="G115" s="333"/>
      <c r="H115" s="333"/>
      <c r="I115" s="37"/>
      <c r="J115" s="37"/>
      <c r="K115" s="37"/>
      <c r="L115" s="52"/>
      <c r="S115" s="35"/>
      <c r="T115" s="35"/>
      <c r="U115" s="35"/>
      <c r="V115" s="35"/>
      <c r="W115" s="35"/>
      <c r="X115" s="35"/>
      <c r="Y115" s="35"/>
      <c r="Z115" s="35"/>
      <c r="AA115" s="35"/>
      <c r="AB115" s="35"/>
      <c r="AC115" s="35"/>
      <c r="AD115" s="35"/>
      <c r="AE115" s="35"/>
    </row>
    <row r="116" spans="1:65" s="2" customFormat="1" ht="6.9"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Velké Meziříčí</v>
      </c>
      <c r="G117" s="37"/>
      <c r="H117" s="37"/>
      <c r="I117" s="30" t="s">
        <v>22</v>
      </c>
      <c r="J117" s="67" t="str">
        <f>IF(J14="","",J14)</f>
        <v>27. 3. 2025</v>
      </c>
      <c r="K117" s="37"/>
      <c r="L117" s="52"/>
      <c r="S117" s="35"/>
      <c r="T117" s="35"/>
      <c r="U117" s="35"/>
      <c r="V117" s="35"/>
      <c r="W117" s="35"/>
      <c r="X117" s="35"/>
      <c r="Y117" s="35"/>
      <c r="Z117" s="35"/>
      <c r="AA117" s="35"/>
      <c r="AB117" s="35"/>
      <c r="AC117" s="35"/>
      <c r="AD117" s="35"/>
      <c r="AE117" s="35"/>
    </row>
    <row r="118" spans="1:65" s="2" customFormat="1" ht="6.9"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3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201</v>
      </c>
      <c r="D122" s="163" t="s">
        <v>66</v>
      </c>
      <c r="E122" s="163" t="s">
        <v>62</v>
      </c>
      <c r="F122" s="163" t="s">
        <v>63</v>
      </c>
      <c r="G122" s="163" t="s">
        <v>202</v>
      </c>
      <c r="H122" s="163" t="s">
        <v>203</v>
      </c>
      <c r="I122" s="163" t="s">
        <v>204</v>
      </c>
      <c r="J122" s="163" t="s">
        <v>196</v>
      </c>
      <c r="K122" s="164" t="s">
        <v>205</v>
      </c>
      <c r="L122" s="165"/>
      <c r="M122" s="76" t="s">
        <v>1</v>
      </c>
      <c r="N122" s="77" t="s">
        <v>45</v>
      </c>
      <c r="O122" s="77" t="s">
        <v>206</v>
      </c>
      <c r="P122" s="77" t="s">
        <v>207</v>
      </c>
      <c r="Q122" s="77" t="s">
        <v>208</v>
      </c>
      <c r="R122" s="77" t="s">
        <v>209</v>
      </c>
      <c r="S122" s="77" t="s">
        <v>210</v>
      </c>
      <c r="T122" s="78" t="s">
        <v>211</v>
      </c>
      <c r="U122" s="160"/>
      <c r="V122" s="160"/>
      <c r="W122" s="160"/>
      <c r="X122" s="160"/>
      <c r="Y122" s="160"/>
      <c r="Z122" s="160"/>
      <c r="AA122" s="160"/>
      <c r="AB122" s="160"/>
      <c r="AC122" s="160"/>
      <c r="AD122" s="160"/>
      <c r="AE122" s="160"/>
    </row>
    <row r="123" spans="1:65" s="2" customFormat="1" ht="22.8" customHeight="1">
      <c r="A123" s="35"/>
      <c r="B123" s="36"/>
      <c r="C123" s="83" t="s">
        <v>212</v>
      </c>
      <c r="D123" s="37"/>
      <c r="E123" s="37"/>
      <c r="F123" s="37"/>
      <c r="G123" s="37"/>
      <c r="H123" s="37"/>
      <c r="I123" s="37"/>
      <c r="J123" s="166">
        <f>BK123</f>
        <v>0</v>
      </c>
      <c r="K123" s="37"/>
      <c r="L123" s="40"/>
      <c r="M123" s="79"/>
      <c r="N123" s="167"/>
      <c r="O123" s="80"/>
      <c r="P123" s="168">
        <f>P124+P129+P184</f>
        <v>0</v>
      </c>
      <c r="Q123" s="80"/>
      <c r="R123" s="168">
        <f>R124+R129+R184</f>
        <v>0</v>
      </c>
      <c r="S123" s="80"/>
      <c r="T123" s="169">
        <f>T124+T129+T184</f>
        <v>0</v>
      </c>
      <c r="U123" s="35"/>
      <c r="V123" s="35"/>
      <c r="W123" s="35"/>
      <c r="X123" s="35"/>
      <c r="Y123" s="35"/>
      <c r="Z123" s="35"/>
      <c r="AA123" s="35"/>
      <c r="AB123" s="35"/>
      <c r="AC123" s="35"/>
      <c r="AD123" s="35"/>
      <c r="AE123" s="35"/>
      <c r="AT123" s="18" t="s">
        <v>80</v>
      </c>
      <c r="AU123" s="18" t="s">
        <v>198</v>
      </c>
      <c r="BK123" s="170">
        <f>BK124+BK129+BK184</f>
        <v>0</v>
      </c>
    </row>
    <row r="124" spans="1:65" s="11" customFormat="1" ht="25.95" customHeight="1">
      <c r="B124" s="171"/>
      <c r="C124" s="172"/>
      <c r="D124" s="173" t="s">
        <v>80</v>
      </c>
      <c r="E124" s="174" t="s">
        <v>6076</v>
      </c>
      <c r="F124" s="174" t="s">
        <v>6789</v>
      </c>
      <c r="G124" s="172"/>
      <c r="H124" s="172"/>
      <c r="I124" s="175"/>
      <c r="J124" s="176">
        <f>BK124</f>
        <v>0</v>
      </c>
      <c r="K124" s="172"/>
      <c r="L124" s="177"/>
      <c r="M124" s="178"/>
      <c r="N124" s="179"/>
      <c r="O124" s="179"/>
      <c r="P124" s="180">
        <f>SUM(P125:P128)</f>
        <v>0</v>
      </c>
      <c r="Q124" s="179"/>
      <c r="R124" s="180">
        <f>SUM(R125:R128)</f>
        <v>0</v>
      </c>
      <c r="S124" s="179"/>
      <c r="T124" s="181">
        <f>SUM(T125:T128)</f>
        <v>0</v>
      </c>
      <c r="AR124" s="182" t="s">
        <v>88</v>
      </c>
      <c r="AT124" s="183" t="s">
        <v>80</v>
      </c>
      <c r="AU124" s="183" t="s">
        <v>81</v>
      </c>
      <c r="AY124" s="182" t="s">
        <v>215</v>
      </c>
      <c r="BK124" s="184">
        <f>SUM(BK125:BK128)</f>
        <v>0</v>
      </c>
    </row>
    <row r="125" spans="1:65" s="2" customFormat="1" ht="24.15" customHeight="1">
      <c r="A125" s="35"/>
      <c r="B125" s="36"/>
      <c r="C125" s="185" t="s">
        <v>88</v>
      </c>
      <c r="D125" s="185" t="s">
        <v>216</v>
      </c>
      <c r="E125" s="186" t="s">
        <v>6790</v>
      </c>
      <c r="F125" s="187" t="s">
        <v>6791</v>
      </c>
      <c r="G125" s="188" t="s">
        <v>6080</v>
      </c>
      <c r="H125" s="189">
        <v>17</v>
      </c>
      <c r="I125" s="190"/>
      <c r="J125" s="191">
        <f>ROUND(I125*H125,2)</f>
        <v>0</v>
      </c>
      <c r="K125" s="187" t="s">
        <v>1</v>
      </c>
      <c r="L125" s="40"/>
      <c r="M125" s="192" t="s">
        <v>1</v>
      </c>
      <c r="N125" s="193" t="s">
        <v>46</v>
      </c>
      <c r="O125" s="72"/>
      <c r="P125" s="194">
        <f>O125*H125</f>
        <v>0</v>
      </c>
      <c r="Q125" s="194">
        <v>0</v>
      </c>
      <c r="R125" s="194">
        <f>Q125*H125</f>
        <v>0</v>
      </c>
      <c r="S125" s="194">
        <v>0</v>
      </c>
      <c r="T125" s="195">
        <f>S125*H125</f>
        <v>0</v>
      </c>
      <c r="U125" s="35"/>
      <c r="V125" s="35"/>
      <c r="W125" s="35"/>
      <c r="X125" s="35"/>
      <c r="Y125" s="35"/>
      <c r="Z125" s="35"/>
      <c r="AA125" s="35"/>
      <c r="AB125" s="35"/>
      <c r="AC125" s="35"/>
      <c r="AD125" s="35"/>
      <c r="AE125" s="35"/>
      <c r="AR125" s="196" t="s">
        <v>214</v>
      </c>
      <c r="AT125" s="196" t="s">
        <v>216</v>
      </c>
      <c r="AU125" s="196" t="s">
        <v>88</v>
      </c>
      <c r="AY125" s="18" t="s">
        <v>215</v>
      </c>
      <c r="BE125" s="197">
        <f>IF(N125="základní",J125,0)</f>
        <v>0</v>
      </c>
      <c r="BF125" s="197">
        <f>IF(N125="snížená",J125,0)</f>
        <v>0</v>
      </c>
      <c r="BG125" s="197">
        <f>IF(N125="zákl. přenesená",J125,0)</f>
        <v>0</v>
      </c>
      <c r="BH125" s="197">
        <f>IF(N125="sníž. přenesená",J125,0)</f>
        <v>0</v>
      </c>
      <c r="BI125" s="197">
        <f>IF(N125="nulová",J125,0)</f>
        <v>0</v>
      </c>
      <c r="BJ125" s="18" t="s">
        <v>88</v>
      </c>
      <c r="BK125" s="197">
        <f>ROUND(I125*H125,2)</f>
        <v>0</v>
      </c>
      <c r="BL125" s="18" t="s">
        <v>214</v>
      </c>
      <c r="BM125" s="196" t="s">
        <v>90</v>
      </c>
    </row>
    <row r="126" spans="1:65" s="2" customFormat="1" ht="19.2">
      <c r="A126" s="35"/>
      <c r="B126" s="36"/>
      <c r="C126" s="37"/>
      <c r="D126" s="198" t="s">
        <v>221</v>
      </c>
      <c r="E126" s="37"/>
      <c r="F126" s="199" t="s">
        <v>6791</v>
      </c>
      <c r="G126" s="37"/>
      <c r="H126" s="37"/>
      <c r="I126" s="200"/>
      <c r="J126" s="37"/>
      <c r="K126" s="37"/>
      <c r="L126" s="40"/>
      <c r="M126" s="201"/>
      <c r="N126" s="202"/>
      <c r="O126" s="72"/>
      <c r="P126" s="72"/>
      <c r="Q126" s="72"/>
      <c r="R126" s="72"/>
      <c r="S126" s="72"/>
      <c r="T126" s="73"/>
      <c r="U126" s="35"/>
      <c r="V126" s="35"/>
      <c r="W126" s="35"/>
      <c r="X126" s="35"/>
      <c r="Y126" s="35"/>
      <c r="Z126" s="35"/>
      <c r="AA126" s="35"/>
      <c r="AB126" s="35"/>
      <c r="AC126" s="35"/>
      <c r="AD126" s="35"/>
      <c r="AE126" s="35"/>
      <c r="AT126" s="18" t="s">
        <v>221</v>
      </c>
      <c r="AU126" s="18" t="s">
        <v>88</v>
      </c>
    </row>
    <row r="127" spans="1:65" s="2" customFormat="1" ht="33" customHeight="1">
      <c r="A127" s="35"/>
      <c r="B127" s="36"/>
      <c r="C127" s="185" t="s">
        <v>90</v>
      </c>
      <c r="D127" s="185" t="s">
        <v>216</v>
      </c>
      <c r="E127" s="186" t="s">
        <v>6792</v>
      </c>
      <c r="F127" s="187" t="s">
        <v>6793</v>
      </c>
      <c r="G127" s="188" t="s">
        <v>6080</v>
      </c>
      <c r="H127" s="189">
        <v>17</v>
      </c>
      <c r="I127" s="190"/>
      <c r="J127" s="191">
        <f>ROUND(I127*H127,2)</f>
        <v>0</v>
      </c>
      <c r="K127" s="187" t="s">
        <v>1</v>
      </c>
      <c r="L127" s="40"/>
      <c r="M127" s="192" t="s">
        <v>1</v>
      </c>
      <c r="N127" s="193" t="s">
        <v>46</v>
      </c>
      <c r="O127" s="72"/>
      <c r="P127" s="194">
        <f>O127*H127</f>
        <v>0</v>
      </c>
      <c r="Q127" s="194">
        <v>0</v>
      </c>
      <c r="R127" s="194">
        <f>Q127*H127</f>
        <v>0</v>
      </c>
      <c r="S127" s="194">
        <v>0</v>
      </c>
      <c r="T127" s="195">
        <f>S127*H127</f>
        <v>0</v>
      </c>
      <c r="U127" s="35"/>
      <c r="V127" s="35"/>
      <c r="W127" s="35"/>
      <c r="X127" s="35"/>
      <c r="Y127" s="35"/>
      <c r="Z127" s="35"/>
      <c r="AA127" s="35"/>
      <c r="AB127" s="35"/>
      <c r="AC127" s="35"/>
      <c r="AD127" s="35"/>
      <c r="AE127" s="35"/>
      <c r="AR127" s="196" t="s">
        <v>214</v>
      </c>
      <c r="AT127" s="196" t="s">
        <v>216</v>
      </c>
      <c r="AU127" s="196" t="s">
        <v>88</v>
      </c>
      <c r="AY127" s="18" t="s">
        <v>215</v>
      </c>
      <c r="BE127" s="197">
        <f>IF(N127="základní",J127,0)</f>
        <v>0</v>
      </c>
      <c r="BF127" s="197">
        <f>IF(N127="snížená",J127,0)</f>
        <v>0</v>
      </c>
      <c r="BG127" s="197">
        <f>IF(N127="zákl. přenesená",J127,0)</f>
        <v>0</v>
      </c>
      <c r="BH127" s="197">
        <f>IF(N127="sníž. přenesená",J127,0)</f>
        <v>0</v>
      </c>
      <c r="BI127" s="197">
        <f>IF(N127="nulová",J127,0)</f>
        <v>0</v>
      </c>
      <c r="BJ127" s="18" t="s">
        <v>88</v>
      </c>
      <c r="BK127" s="197">
        <f>ROUND(I127*H127,2)</f>
        <v>0</v>
      </c>
      <c r="BL127" s="18" t="s">
        <v>214</v>
      </c>
      <c r="BM127" s="196" t="s">
        <v>214</v>
      </c>
    </row>
    <row r="128" spans="1:65" s="2" customFormat="1" ht="19.2">
      <c r="A128" s="35"/>
      <c r="B128" s="36"/>
      <c r="C128" s="37"/>
      <c r="D128" s="198" t="s">
        <v>221</v>
      </c>
      <c r="E128" s="37"/>
      <c r="F128" s="199" t="s">
        <v>6793</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221</v>
      </c>
      <c r="AU128" s="18" t="s">
        <v>88</v>
      </c>
    </row>
    <row r="129" spans="1:65" s="11" customFormat="1" ht="25.95" customHeight="1">
      <c r="B129" s="171"/>
      <c r="C129" s="172"/>
      <c r="D129" s="173" t="s">
        <v>80</v>
      </c>
      <c r="E129" s="174" t="s">
        <v>6129</v>
      </c>
      <c r="F129" s="174" t="s">
        <v>6794</v>
      </c>
      <c r="G129" s="172"/>
      <c r="H129" s="172"/>
      <c r="I129" s="175"/>
      <c r="J129" s="176">
        <f>BK129</f>
        <v>0</v>
      </c>
      <c r="K129" s="172"/>
      <c r="L129" s="177"/>
      <c r="M129" s="178"/>
      <c r="N129" s="179"/>
      <c r="O129" s="179"/>
      <c r="P129" s="180">
        <f>SUM(P130:P183)</f>
        <v>0</v>
      </c>
      <c r="Q129" s="179"/>
      <c r="R129" s="180">
        <f>SUM(R130:R183)</f>
        <v>0</v>
      </c>
      <c r="S129" s="179"/>
      <c r="T129" s="181">
        <f>SUM(T130:T183)</f>
        <v>0</v>
      </c>
      <c r="AR129" s="182" t="s">
        <v>88</v>
      </c>
      <c r="AT129" s="183" t="s">
        <v>80</v>
      </c>
      <c r="AU129" s="183" t="s">
        <v>81</v>
      </c>
      <c r="AY129" s="182" t="s">
        <v>215</v>
      </c>
      <c r="BK129" s="184">
        <f>SUM(BK130:BK183)</f>
        <v>0</v>
      </c>
    </row>
    <row r="130" spans="1:65" s="2" customFormat="1" ht="33" customHeight="1">
      <c r="A130" s="35"/>
      <c r="B130" s="36"/>
      <c r="C130" s="185" t="s">
        <v>227</v>
      </c>
      <c r="D130" s="185" t="s">
        <v>216</v>
      </c>
      <c r="E130" s="186" t="s">
        <v>6795</v>
      </c>
      <c r="F130" s="187" t="s">
        <v>6796</v>
      </c>
      <c r="G130" s="188" t="s">
        <v>797</v>
      </c>
      <c r="H130" s="189">
        <v>30</v>
      </c>
      <c r="I130" s="190"/>
      <c r="J130" s="191">
        <f>ROUND(I130*H130,2)</f>
        <v>0</v>
      </c>
      <c r="K130" s="187" t="s">
        <v>1</v>
      </c>
      <c r="L130" s="40"/>
      <c r="M130" s="192" t="s">
        <v>1</v>
      </c>
      <c r="N130" s="193" t="s">
        <v>46</v>
      </c>
      <c r="O130" s="72"/>
      <c r="P130" s="194">
        <f>O130*H130</f>
        <v>0</v>
      </c>
      <c r="Q130" s="194">
        <v>0</v>
      </c>
      <c r="R130" s="194">
        <f>Q130*H130</f>
        <v>0</v>
      </c>
      <c r="S130" s="194">
        <v>0</v>
      </c>
      <c r="T130" s="195">
        <f>S130*H130</f>
        <v>0</v>
      </c>
      <c r="U130" s="35"/>
      <c r="V130" s="35"/>
      <c r="W130" s="35"/>
      <c r="X130" s="35"/>
      <c r="Y130" s="35"/>
      <c r="Z130" s="35"/>
      <c r="AA130" s="35"/>
      <c r="AB130" s="35"/>
      <c r="AC130" s="35"/>
      <c r="AD130" s="35"/>
      <c r="AE130" s="35"/>
      <c r="AR130" s="196" t="s">
        <v>214</v>
      </c>
      <c r="AT130" s="196" t="s">
        <v>216</v>
      </c>
      <c r="AU130" s="196" t="s">
        <v>88</v>
      </c>
      <c r="AY130" s="18" t="s">
        <v>215</v>
      </c>
      <c r="BE130" s="197">
        <f>IF(N130="základní",J130,0)</f>
        <v>0</v>
      </c>
      <c r="BF130" s="197">
        <f>IF(N130="snížená",J130,0)</f>
        <v>0</v>
      </c>
      <c r="BG130" s="197">
        <f>IF(N130="zákl. přenesená",J130,0)</f>
        <v>0</v>
      </c>
      <c r="BH130" s="197">
        <f>IF(N130="sníž. přenesená",J130,0)</f>
        <v>0</v>
      </c>
      <c r="BI130" s="197">
        <f>IF(N130="nulová",J130,0)</f>
        <v>0</v>
      </c>
      <c r="BJ130" s="18" t="s">
        <v>88</v>
      </c>
      <c r="BK130" s="197">
        <f>ROUND(I130*H130,2)</f>
        <v>0</v>
      </c>
      <c r="BL130" s="18" t="s">
        <v>214</v>
      </c>
      <c r="BM130" s="196" t="s">
        <v>241</v>
      </c>
    </row>
    <row r="131" spans="1:65" s="2" customFormat="1" ht="19.2">
      <c r="A131" s="35"/>
      <c r="B131" s="36"/>
      <c r="C131" s="37"/>
      <c r="D131" s="198" t="s">
        <v>221</v>
      </c>
      <c r="E131" s="37"/>
      <c r="F131" s="199" t="s">
        <v>6796</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221</v>
      </c>
      <c r="AU131" s="18" t="s">
        <v>88</v>
      </c>
    </row>
    <row r="132" spans="1:65" s="2" customFormat="1" ht="24.15" customHeight="1">
      <c r="A132" s="35"/>
      <c r="B132" s="36"/>
      <c r="C132" s="185" t="s">
        <v>214</v>
      </c>
      <c r="D132" s="185" t="s">
        <v>216</v>
      </c>
      <c r="E132" s="186" t="s">
        <v>6797</v>
      </c>
      <c r="F132" s="187" t="s">
        <v>6798</v>
      </c>
      <c r="G132" s="188" t="s">
        <v>797</v>
      </c>
      <c r="H132" s="189">
        <v>20</v>
      </c>
      <c r="I132" s="190"/>
      <c r="J132" s="191">
        <f>ROUND(I132*H132,2)</f>
        <v>0</v>
      </c>
      <c r="K132" s="187" t="s">
        <v>1</v>
      </c>
      <c r="L132" s="40"/>
      <c r="M132" s="192" t="s">
        <v>1</v>
      </c>
      <c r="N132" s="193" t="s">
        <v>46</v>
      </c>
      <c r="O132" s="72"/>
      <c r="P132" s="194">
        <f>O132*H132</f>
        <v>0</v>
      </c>
      <c r="Q132" s="194">
        <v>0</v>
      </c>
      <c r="R132" s="194">
        <f>Q132*H132</f>
        <v>0</v>
      </c>
      <c r="S132" s="194">
        <v>0</v>
      </c>
      <c r="T132" s="195">
        <f>S132*H132</f>
        <v>0</v>
      </c>
      <c r="U132" s="35"/>
      <c r="V132" s="35"/>
      <c r="W132" s="35"/>
      <c r="X132" s="35"/>
      <c r="Y132" s="35"/>
      <c r="Z132" s="35"/>
      <c r="AA132" s="35"/>
      <c r="AB132" s="35"/>
      <c r="AC132" s="35"/>
      <c r="AD132" s="35"/>
      <c r="AE132" s="35"/>
      <c r="AR132" s="196" t="s">
        <v>214</v>
      </c>
      <c r="AT132" s="196" t="s">
        <v>216</v>
      </c>
      <c r="AU132" s="196" t="s">
        <v>88</v>
      </c>
      <c r="AY132" s="18" t="s">
        <v>215</v>
      </c>
      <c r="BE132" s="197">
        <f>IF(N132="základní",J132,0)</f>
        <v>0</v>
      </c>
      <c r="BF132" s="197">
        <f>IF(N132="snížená",J132,0)</f>
        <v>0</v>
      </c>
      <c r="BG132" s="197">
        <f>IF(N132="zákl. přenesená",J132,0)</f>
        <v>0</v>
      </c>
      <c r="BH132" s="197">
        <f>IF(N132="sníž. přenesená",J132,0)</f>
        <v>0</v>
      </c>
      <c r="BI132" s="197">
        <f>IF(N132="nulová",J132,0)</f>
        <v>0</v>
      </c>
      <c r="BJ132" s="18" t="s">
        <v>88</v>
      </c>
      <c r="BK132" s="197">
        <f>ROUND(I132*H132,2)</f>
        <v>0</v>
      </c>
      <c r="BL132" s="18" t="s">
        <v>214</v>
      </c>
      <c r="BM132" s="196" t="s">
        <v>251</v>
      </c>
    </row>
    <row r="133" spans="1:65" s="2" customFormat="1" ht="19.2">
      <c r="A133" s="35"/>
      <c r="B133" s="36"/>
      <c r="C133" s="37"/>
      <c r="D133" s="198" t="s">
        <v>221</v>
      </c>
      <c r="E133" s="37"/>
      <c r="F133" s="199" t="s">
        <v>6798</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221</v>
      </c>
      <c r="AU133" s="18" t="s">
        <v>88</v>
      </c>
    </row>
    <row r="134" spans="1:65" s="2" customFormat="1" ht="24.15" customHeight="1">
      <c r="A134" s="35"/>
      <c r="B134" s="36"/>
      <c r="C134" s="185" t="s">
        <v>236</v>
      </c>
      <c r="D134" s="185" t="s">
        <v>216</v>
      </c>
      <c r="E134" s="186" t="s">
        <v>6799</v>
      </c>
      <c r="F134" s="187" t="s">
        <v>6800</v>
      </c>
      <c r="G134" s="188" t="s">
        <v>797</v>
      </c>
      <c r="H134" s="189">
        <v>180</v>
      </c>
      <c r="I134" s="190"/>
      <c r="J134" s="191">
        <f>ROUND(I134*H134,2)</f>
        <v>0</v>
      </c>
      <c r="K134" s="187" t="s">
        <v>1</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214</v>
      </c>
      <c r="AT134" s="196" t="s">
        <v>216</v>
      </c>
      <c r="AU134" s="196" t="s">
        <v>88</v>
      </c>
      <c r="AY134" s="18" t="s">
        <v>215</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214</v>
      </c>
      <c r="BM134" s="196" t="s">
        <v>261</v>
      </c>
    </row>
    <row r="135" spans="1:65" s="2" customFormat="1" ht="19.2">
      <c r="A135" s="35"/>
      <c r="B135" s="36"/>
      <c r="C135" s="37"/>
      <c r="D135" s="198" t="s">
        <v>221</v>
      </c>
      <c r="E135" s="37"/>
      <c r="F135" s="199" t="s">
        <v>6800</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221</v>
      </c>
      <c r="AU135" s="18" t="s">
        <v>88</v>
      </c>
    </row>
    <row r="136" spans="1:65" s="2" customFormat="1" ht="16.5" customHeight="1">
      <c r="A136" s="35"/>
      <c r="B136" s="36"/>
      <c r="C136" s="185" t="s">
        <v>241</v>
      </c>
      <c r="D136" s="185" t="s">
        <v>216</v>
      </c>
      <c r="E136" s="186" t="s">
        <v>6801</v>
      </c>
      <c r="F136" s="187" t="s">
        <v>6802</v>
      </c>
      <c r="G136" s="188" t="s">
        <v>219</v>
      </c>
      <c r="H136" s="189">
        <v>1</v>
      </c>
      <c r="I136" s="190"/>
      <c r="J136" s="191">
        <f>ROUND(I136*H136,2)</f>
        <v>0</v>
      </c>
      <c r="K136" s="187" t="s">
        <v>1</v>
      </c>
      <c r="L136" s="40"/>
      <c r="M136" s="192" t="s">
        <v>1</v>
      </c>
      <c r="N136" s="193" t="s">
        <v>46</v>
      </c>
      <c r="O136" s="72"/>
      <c r="P136" s="194">
        <f>O136*H136</f>
        <v>0</v>
      </c>
      <c r="Q136" s="194">
        <v>0</v>
      </c>
      <c r="R136" s="194">
        <f>Q136*H136</f>
        <v>0</v>
      </c>
      <c r="S136" s="194">
        <v>0</v>
      </c>
      <c r="T136" s="195">
        <f>S136*H136</f>
        <v>0</v>
      </c>
      <c r="U136" s="35"/>
      <c r="V136" s="35"/>
      <c r="W136" s="35"/>
      <c r="X136" s="35"/>
      <c r="Y136" s="35"/>
      <c r="Z136" s="35"/>
      <c r="AA136" s="35"/>
      <c r="AB136" s="35"/>
      <c r="AC136" s="35"/>
      <c r="AD136" s="35"/>
      <c r="AE136" s="35"/>
      <c r="AR136" s="196" t="s">
        <v>214</v>
      </c>
      <c r="AT136" s="196" t="s">
        <v>216</v>
      </c>
      <c r="AU136" s="196" t="s">
        <v>88</v>
      </c>
      <c r="AY136" s="18" t="s">
        <v>215</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214</v>
      </c>
      <c r="BM136" s="196" t="s">
        <v>8</v>
      </c>
    </row>
    <row r="137" spans="1:65" s="2" customFormat="1" ht="10.199999999999999">
      <c r="A137" s="35"/>
      <c r="B137" s="36"/>
      <c r="C137" s="37"/>
      <c r="D137" s="198" t="s">
        <v>221</v>
      </c>
      <c r="E137" s="37"/>
      <c r="F137" s="199" t="s">
        <v>6802</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221</v>
      </c>
      <c r="AU137" s="18" t="s">
        <v>88</v>
      </c>
    </row>
    <row r="138" spans="1:65" s="2" customFormat="1" ht="24.15" customHeight="1">
      <c r="A138" s="35"/>
      <c r="B138" s="36"/>
      <c r="C138" s="185" t="s">
        <v>246</v>
      </c>
      <c r="D138" s="185" t="s">
        <v>216</v>
      </c>
      <c r="E138" s="186" t="s">
        <v>6803</v>
      </c>
      <c r="F138" s="187" t="s">
        <v>6804</v>
      </c>
      <c r="G138" s="188" t="s">
        <v>797</v>
      </c>
      <c r="H138" s="189">
        <v>80</v>
      </c>
      <c r="I138" s="190"/>
      <c r="J138" s="191">
        <f>ROUND(I138*H138,2)</f>
        <v>0</v>
      </c>
      <c r="K138" s="187" t="s">
        <v>1</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214</v>
      </c>
      <c r="AT138" s="196" t="s">
        <v>216</v>
      </c>
      <c r="AU138" s="196" t="s">
        <v>88</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214</v>
      </c>
      <c r="BM138" s="196" t="s">
        <v>280</v>
      </c>
    </row>
    <row r="139" spans="1:65" s="2" customFormat="1" ht="10.199999999999999">
      <c r="A139" s="35"/>
      <c r="B139" s="36"/>
      <c r="C139" s="37"/>
      <c r="D139" s="198" t="s">
        <v>221</v>
      </c>
      <c r="E139" s="37"/>
      <c r="F139" s="199" t="s">
        <v>6804</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88</v>
      </c>
    </row>
    <row r="140" spans="1:65" s="2" customFormat="1" ht="24.15" customHeight="1">
      <c r="A140" s="35"/>
      <c r="B140" s="36"/>
      <c r="C140" s="185" t="s">
        <v>251</v>
      </c>
      <c r="D140" s="185" t="s">
        <v>216</v>
      </c>
      <c r="E140" s="186" t="s">
        <v>6805</v>
      </c>
      <c r="F140" s="187" t="s">
        <v>6806</v>
      </c>
      <c r="G140" s="188" t="s">
        <v>797</v>
      </c>
      <c r="H140" s="189">
        <v>10</v>
      </c>
      <c r="I140" s="190"/>
      <c r="J140" s="191">
        <f>ROUND(I140*H140,2)</f>
        <v>0</v>
      </c>
      <c r="K140" s="187" t="s">
        <v>1</v>
      </c>
      <c r="L140" s="40"/>
      <c r="M140" s="192" t="s">
        <v>1</v>
      </c>
      <c r="N140" s="193"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214</v>
      </c>
      <c r="AT140" s="196" t="s">
        <v>216</v>
      </c>
      <c r="AU140" s="196" t="s">
        <v>88</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214</v>
      </c>
      <c r="BM140" s="196" t="s">
        <v>291</v>
      </c>
    </row>
    <row r="141" spans="1:65" s="2" customFormat="1" ht="10.199999999999999">
      <c r="A141" s="35"/>
      <c r="B141" s="36"/>
      <c r="C141" s="37"/>
      <c r="D141" s="198" t="s">
        <v>221</v>
      </c>
      <c r="E141" s="37"/>
      <c r="F141" s="199" t="s">
        <v>6806</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88</v>
      </c>
    </row>
    <row r="142" spans="1:65" s="2" customFormat="1" ht="24.15" customHeight="1">
      <c r="A142" s="35"/>
      <c r="B142" s="36"/>
      <c r="C142" s="185" t="s">
        <v>256</v>
      </c>
      <c r="D142" s="185" t="s">
        <v>216</v>
      </c>
      <c r="E142" s="186" t="s">
        <v>6807</v>
      </c>
      <c r="F142" s="187" t="s">
        <v>6808</v>
      </c>
      <c r="G142" s="188" t="s">
        <v>797</v>
      </c>
      <c r="H142" s="189">
        <v>40</v>
      </c>
      <c r="I142" s="190"/>
      <c r="J142" s="191">
        <f>ROUND(I142*H142,2)</f>
        <v>0</v>
      </c>
      <c r="K142" s="187" t="s">
        <v>1</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214</v>
      </c>
      <c r="AT142" s="196" t="s">
        <v>216</v>
      </c>
      <c r="AU142" s="196" t="s">
        <v>88</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214</v>
      </c>
      <c r="BM142" s="196" t="s">
        <v>300</v>
      </c>
    </row>
    <row r="143" spans="1:65" s="2" customFormat="1" ht="10.199999999999999">
      <c r="A143" s="35"/>
      <c r="B143" s="36"/>
      <c r="C143" s="37"/>
      <c r="D143" s="198" t="s">
        <v>221</v>
      </c>
      <c r="E143" s="37"/>
      <c r="F143" s="199" t="s">
        <v>6808</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88</v>
      </c>
    </row>
    <row r="144" spans="1:65" s="2" customFormat="1" ht="24.15" customHeight="1">
      <c r="A144" s="35"/>
      <c r="B144" s="36"/>
      <c r="C144" s="185" t="s">
        <v>261</v>
      </c>
      <c r="D144" s="185" t="s">
        <v>216</v>
      </c>
      <c r="E144" s="186" t="s">
        <v>6809</v>
      </c>
      <c r="F144" s="187" t="s">
        <v>6810</v>
      </c>
      <c r="G144" s="188" t="s">
        <v>797</v>
      </c>
      <c r="H144" s="189">
        <v>60</v>
      </c>
      <c r="I144" s="190"/>
      <c r="J144" s="191">
        <f>ROUND(I144*H144,2)</f>
        <v>0</v>
      </c>
      <c r="K144" s="187" t="s">
        <v>1</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214</v>
      </c>
      <c r="AT144" s="196" t="s">
        <v>216</v>
      </c>
      <c r="AU144" s="196" t="s">
        <v>88</v>
      </c>
      <c r="AY144" s="18" t="s">
        <v>215</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214</v>
      </c>
      <c r="BM144" s="196" t="s">
        <v>309</v>
      </c>
    </row>
    <row r="145" spans="1:65" s="2" customFormat="1" ht="10.199999999999999">
      <c r="A145" s="35"/>
      <c r="B145" s="36"/>
      <c r="C145" s="37"/>
      <c r="D145" s="198" t="s">
        <v>221</v>
      </c>
      <c r="E145" s="37"/>
      <c r="F145" s="199" t="s">
        <v>6810</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221</v>
      </c>
      <c r="AU145" s="18" t="s">
        <v>88</v>
      </c>
    </row>
    <row r="146" spans="1:65" s="2" customFormat="1" ht="16.5" customHeight="1">
      <c r="A146" s="35"/>
      <c r="B146" s="36"/>
      <c r="C146" s="185" t="s">
        <v>266</v>
      </c>
      <c r="D146" s="185" t="s">
        <v>216</v>
      </c>
      <c r="E146" s="186" t="s">
        <v>6811</v>
      </c>
      <c r="F146" s="187" t="s">
        <v>6812</v>
      </c>
      <c r="G146" s="188" t="s">
        <v>797</v>
      </c>
      <c r="H146" s="189">
        <v>30</v>
      </c>
      <c r="I146" s="190"/>
      <c r="J146" s="191">
        <f>ROUND(I146*H146,2)</f>
        <v>0</v>
      </c>
      <c r="K146" s="187" t="s">
        <v>1</v>
      </c>
      <c r="L146" s="40"/>
      <c r="M146" s="192" t="s">
        <v>1</v>
      </c>
      <c r="N146" s="193" t="s">
        <v>46</v>
      </c>
      <c r="O146" s="72"/>
      <c r="P146" s="194">
        <f>O146*H146</f>
        <v>0</v>
      </c>
      <c r="Q146" s="194">
        <v>0</v>
      </c>
      <c r="R146" s="194">
        <f>Q146*H146</f>
        <v>0</v>
      </c>
      <c r="S146" s="194">
        <v>0</v>
      </c>
      <c r="T146" s="195">
        <f>S146*H146</f>
        <v>0</v>
      </c>
      <c r="U146" s="35"/>
      <c r="V146" s="35"/>
      <c r="W146" s="35"/>
      <c r="X146" s="35"/>
      <c r="Y146" s="35"/>
      <c r="Z146" s="35"/>
      <c r="AA146" s="35"/>
      <c r="AB146" s="35"/>
      <c r="AC146" s="35"/>
      <c r="AD146" s="35"/>
      <c r="AE146" s="35"/>
      <c r="AR146" s="196" t="s">
        <v>214</v>
      </c>
      <c r="AT146" s="196" t="s">
        <v>216</v>
      </c>
      <c r="AU146" s="196" t="s">
        <v>88</v>
      </c>
      <c r="AY146" s="18" t="s">
        <v>215</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214</v>
      </c>
      <c r="BM146" s="196" t="s">
        <v>538</v>
      </c>
    </row>
    <row r="147" spans="1:65" s="2" customFormat="1" ht="10.199999999999999">
      <c r="A147" s="35"/>
      <c r="B147" s="36"/>
      <c r="C147" s="37"/>
      <c r="D147" s="198" t="s">
        <v>221</v>
      </c>
      <c r="E147" s="37"/>
      <c r="F147" s="199" t="s">
        <v>6812</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221</v>
      </c>
      <c r="AU147" s="18" t="s">
        <v>88</v>
      </c>
    </row>
    <row r="148" spans="1:65" s="2" customFormat="1" ht="16.5" customHeight="1">
      <c r="A148" s="35"/>
      <c r="B148" s="36"/>
      <c r="C148" s="185" t="s">
        <v>8</v>
      </c>
      <c r="D148" s="185" t="s">
        <v>216</v>
      </c>
      <c r="E148" s="186" t="s">
        <v>6813</v>
      </c>
      <c r="F148" s="187" t="s">
        <v>6814</v>
      </c>
      <c r="G148" s="188" t="s">
        <v>797</v>
      </c>
      <c r="H148" s="189">
        <v>20</v>
      </c>
      <c r="I148" s="190"/>
      <c r="J148" s="191">
        <f>ROUND(I148*H148,2)</f>
        <v>0</v>
      </c>
      <c r="K148" s="187" t="s">
        <v>1</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214</v>
      </c>
      <c r="AT148" s="196" t="s">
        <v>216</v>
      </c>
      <c r="AU148" s="196" t="s">
        <v>88</v>
      </c>
      <c r="AY148" s="18" t="s">
        <v>215</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214</v>
      </c>
      <c r="BM148" s="196" t="s">
        <v>553</v>
      </c>
    </row>
    <row r="149" spans="1:65" s="2" customFormat="1" ht="10.199999999999999">
      <c r="A149" s="35"/>
      <c r="B149" s="36"/>
      <c r="C149" s="37"/>
      <c r="D149" s="198" t="s">
        <v>221</v>
      </c>
      <c r="E149" s="37"/>
      <c r="F149" s="199" t="s">
        <v>6814</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221</v>
      </c>
      <c r="AU149" s="18" t="s">
        <v>88</v>
      </c>
    </row>
    <row r="150" spans="1:65" s="2" customFormat="1" ht="16.5" customHeight="1">
      <c r="A150" s="35"/>
      <c r="B150" s="36"/>
      <c r="C150" s="185" t="s">
        <v>275</v>
      </c>
      <c r="D150" s="185" t="s">
        <v>216</v>
      </c>
      <c r="E150" s="186" t="s">
        <v>6815</v>
      </c>
      <c r="F150" s="187" t="s">
        <v>6816</v>
      </c>
      <c r="G150" s="188" t="s">
        <v>797</v>
      </c>
      <c r="H150" s="189">
        <v>5</v>
      </c>
      <c r="I150" s="190"/>
      <c r="J150" s="191">
        <f>ROUND(I150*H150,2)</f>
        <v>0</v>
      </c>
      <c r="K150" s="187" t="s">
        <v>1</v>
      </c>
      <c r="L150" s="40"/>
      <c r="M150" s="192" t="s">
        <v>1</v>
      </c>
      <c r="N150" s="193" t="s">
        <v>46</v>
      </c>
      <c r="O150" s="72"/>
      <c r="P150" s="194">
        <f>O150*H150</f>
        <v>0</v>
      </c>
      <c r="Q150" s="194">
        <v>0</v>
      </c>
      <c r="R150" s="194">
        <f>Q150*H150</f>
        <v>0</v>
      </c>
      <c r="S150" s="194">
        <v>0</v>
      </c>
      <c r="T150" s="195">
        <f>S150*H150</f>
        <v>0</v>
      </c>
      <c r="U150" s="35"/>
      <c r="V150" s="35"/>
      <c r="W150" s="35"/>
      <c r="X150" s="35"/>
      <c r="Y150" s="35"/>
      <c r="Z150" s="35"/>
      <c r="AA150" s="35"/>
      <c r="AB150" s="35"/>
      <c r="AC150" s="35"/>
      <c r="AD150" s="35"/>
      <c r="AE150" s="35"/>
      <c r="AR150" s="196" t="s">
        <v>214</v>
      </c>
      <c r="AT150" s="196" t="s">
        <v>216</v>
      </c>
      <c r="AU150" s="196" t="s">
        <v>88</v>
      </c>
      <c r="AY150" s="18" t="s">
        <v>215</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214</v>
      </c>
      <c r="BM150" s="196" t="s">
        <v>574</v>
      </c>
    </row>
    <row r="151" spans="1:65" s="2" customFormat="1" ht="10.199999999999999">
      <c r="A151" s="35"/>
      <c r="B151" s="36"/>
      <c r="C151" s="37"/>
      <c r="D151" s="198" t="s">
        <v>221</v>
      </c>
      <c r="E151" s="37"/>
      <c r="F151" s="199" t="s">
        <v>6816</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221</v>
      </c>
      <c r="AU151" s="18" t="s">
        <v>88</v>
      </c>
    </row>
    <row r="152" spans="1:65" s="2" customFormat="1" ht="16.5" customHeight="1">
      <c r="A152" s="35"/>
      <c r="B152" s="36"/>
      <c r="C152" s="185" t="s">
        <v>280</v>
      </c>
      <c r="D152" s="185" t="s">
        <v>216</v>
      </c>
      <c r="E152" s="186" t="s">
        <v>6817</v>
      </c>
      <c r="F152" s="187" t="s">
        <v>6818</v>
      </c>
      <c r="G152" s="188" t="s">
        <v>6080</v>
      </c>
      <c r="H152" s="189">
        <v>2</v>
      </c>
      <c r="I152" s="190"/>
      <c r="J152" s="191">
        <f>ROUND(I152*H152,2)</f>
        <v>0</v>
      </c>
      <c r="K152" s="187" t="s">
        <v>1</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214</v>
      </c>
      <c r="AT152" s="196" t="s">
        <v>216</v>
      </c>
      <c r="AU152" s="196" t="s">
        <v>88</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214</v>
      </c>
      <c r="BM152" s="196" t="s">
        <v>589</v>
      </c>
    </row>
    <row r="153" spans="1:65" s="2" customFormat="1" ht="10.199999999999999">
      <c r="A153" s="35"/>
      <c r="B153" s="36"/>
      <c r="C153" s="37"/>
      <c r="D153" s="198" t="s">
        <v>221</v>
      </c>
      <c r="E153" s="37"/>
      <c r="F153" s="199" t="s">
        <v>6818</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88</v>
      </c>
    </row>
    <row r="154" spans="1:65" s="2" customFormat="1" ht="44.25" customHeight="1">
      <c r="A154" s="35"/>
      <c r="B154" s="36"/>
      <c r="C154" s="185" t="s">
        <v>285</v>
      </c>
      <c r="D154" s="185" t="s">
        <v>216</v>
      </c>
      <c r="E154" s="186" t="s">
        <v>6819</v>
      </c>
      <c r="F154" s="187" t="s">
        <v>6820</v>
      </c>
      <c r="G154" s="188" t="s">
        <v>219</v>
      </c>
      <c r="H154" s="189">
        <v>1</v>
      </c>
      <c r="I154" s="190"/>
      <c r="J154" s="191">
        <f>ROUND(I154*H154,2)</f>
        <v>0</v>
      </c>
      <c r="K154" s="187" t="s">
        <v>1</v>
      </c>
      <c r="L154" s="40"/>
      <c r="M154" s="192" t="s">
        <v>1</v>
      </c>
      <c r="N154" s="193" t="s">
        <v>46</v>
      </c>
      <c r="O154" s="72"/>
      <c r="P154" s="194">
        <f>O154*H154</f>
        <v>0</v>
      </c>
      <c r="Q154" s="194">
        <v>0</v>
      </c>
      <c r="R154" s="194">
        <f>Q154*H154</f>
        <v>0</v>
      </c>
      <c r="S154" s="194">
        <v>0</v>
      </c>
      <c r="T154" s="195">
        <f>S154*H154</f>
        <v>0</v>
      </c>
      <c r="U154" s="35"/>
      <c r="V154" s="35"/>
      <c r="W154" s="35"/>
      <c r="X154" s="35"/>
      <c r="Y154" s="35"/>
      <c r="Z154" s="35"/>
      <c r="AA154" s="35"/>
      <c r="AB154" s="35"/>
      <c r="AC154" s="35"/>
      <c r="AD154" s="35"/>
      <c r="AE154" s="35"/>
      <c r="AR154" s="196" t="s">
        <v>214</v>
      </c>
      <c r="AT154" s="196" t="s">
        <v>216</v>
      </c>
      <c r="AU154" s="196" t="s">
        <v>88</v>
      </c>
      <c r="AY154" s="18" t="s">
        <v>215</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214</v>
      </c>
      <c r="BM154" s="196" t="s">
        <v>625</v>
      </c>
    </row>
    <row r="155" spans="1:65" s="2" customFormat="1" ht="28.8">
      <c r="A155" s="35"/>
      <c r="B155" s="36"/>
      <c r="C155" s="37"/>
      <c r="D155" s="198" t="s">
        <v>221</v>
      </c>
      <c r="E155" s="37"/>
      <c r="F155" s="199" t="s">
        <v>6820</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221</v>
      </c>
      <c r="AU155" s="18" t="s">
        <v>88</v>
      </c>
    </row>
    <row r="156" spans="1:65" s="2" customFormat="1" ht="24.15" customHeight="1">
      <c r="A156" s="35"/>
      <c r="B156" s="36"/>
      <c r="C156" s="185" t="s">
        <v>291</v>
      </c>
      <c r="D156" s="185" t="s">
        <v>216</v>
      </c>
      <c r="E156" s="186" t="s">
        <v>6821</v>
      </c>
      <c r="F156" s="187" t="s">
        <v>6822</v>
      </c>
      <c r="G156" s="188" t="s">
        <v>219</v>
      </c>
      <c r="H156" s="189">
        <v>1</v>
      </c>
      <c r="I156" s="190"/>
      <c r="J156" s="191">
        <f>ROUND(I156*H156,2)</f>
        <v>0</v>
      </c>
      <c r="K156" s="187" t="s">
        <v>1</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214</v>
      </c>
      <c r="AT156" s="196" t="s">
        <v>216</v>
      </c>
      <c r="AU156" s="196" t="s">
        <v>88</v>
      </c>
      <c r="AY156" s="18" t="s">
        <v>215</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214</v>
      </c>
      <c r="BM156" s="196" t="s">
        <v>676</v>
      </c>
    </row>
    <row r="157" spans="1:65" s="2" customFormat="1" ht="19.2">
      <c r="A157" s="35"/>
      <c r="B157" s="36"/>
      <c r="C157" s="37"/>
      <c r="D157" s="198" t="s">
        <v>221</v>
      </c>
      <c r="E157" s="37"/>
      <c r="F157" s="199" t="s">
        <v>6822</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221</v>
      </c>
      <c r="AU157" s="18" t="s">
        <v>88</v>
      </c>
    </row>
    <row r="158" spans="1:65" s="2" customFormat="1" ht="24.15" customHeight="1">
      <c r="A158" s="35"/>
      <c r="B158" s="36"/>
      <c r="C158" s="185" t="s">
        <v>296</v>
      </c>
      <c r="D158" s="185" t="s">
        <v>216</v>
      </c>
      <c r="E158" s="186" t="s">
        <v>6823</v>
      </c>
      <c r="F158" s="187" t="s">
        <v>6824</v>
      </c>
      <c r="G158" s="188" t="s">
        <v>219</v>
      </c>
      <c r="H158" s="189">
        <v>1</v>
      </c>
      <c r="I158" s="190"/>
      <c r="J158" s="191">
        <f>ROUND(I158*H158,2)</f>
        <v>0</v>
      </c>
      <c r="K158" s="187" t="s">
        <v>1</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214</v>
      </c>
      <c r="AT158" s="196" t="s">
        <v>216</v>
      </c>
      <c r="AU158" s="196" t="s">
        <v>88</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214</v>
      </c>
      <c r="BM158" s="196" t="s">
        <v>713</v>
      </c>
    </row>
    <row r="159" spans="1:65" s="2" customFormat="1" ht="19.2">
      <c r="A159" s="35"/>
      <c r="B159" s="36"/>
      <c r="C159" s="37"/>
      <c r="D159" s="198" t="s">
        <v>221</v>
      </c>
      <c r="E159" s="37"/>
      <c r="F159" s="199" t="s">
        <v>6824</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88</v>
      </c>
    </row>
    <row r="160" spans="1:65" s="2" customFormat="1" ht="24.15" customHeight="1">
      <c r="A160" s="35"/>
      <c r="B160" s="36"/>
      <c r="C160" s="185" t="s">
        <v>300</v>
      </c>
      <c r="D160" s="185" t="s">
        <v>216</v>
      </c>
      <c r="E160" s="186" t="s">
        <v>6825</v>
      </c>
      <c r="F160" s="187" t="s">
        <v>6826</v>
      </c>
      <c r="G160" s="188" t="s">
        <v>6080</v>
      </c>
      <c r="H160" s="189">
        <v>17</v>
      </c>
      <c r="I160" s="190"/>
      <c r="J160" s="191">
        <f>ROUND(I160*H160,2)</f>
        <v>0</v>
      </c>
      <c r="K160" s="187" t="s">
        <v>1</v>
      </c>
      <c r="L160" s="40"/>
      <c r="M160" s="192" t="s">
        <v>1</v>
      </c>
      <c r="N160" s="193" t="s">
        <v>46</v>
      </c>
      <c r="O160" s="72"/>
      <c r="P160" s="194">
        <f>O160*H160</f>
        <v>0</v>
      </c>
      <c r="Q160" s="194">
        <v>0</v>
      </c>
      <c r="R160" s="194">
        <f>Q160*H160</f>
        <v>0</v>
      </c>
      <c r="S160" s="194">
        <v>0</v>
      </c>
      <c r="T160" s="195">
        <f>S160*H160</f>
        <v>0</v>
      </c>
      <c r="U160" s="35"/>
      <c r="V160" s="35"/>
      <c r="W160" s="35"/>
      <c r="X160" s="35"/>
      <c r="Y160" s="35"/>
      <c r="Z160" s="35"/>
      <c r="AA160" s="35"/>
      <c r="AB160" s="35"/>
      <c r="AC160" s="35"/>
      <c r="AD160" s="35"/>
      <c r="AE160" s="35"/>
      <c r="AR160" s="196" t="s">
        <v>214</v>
      </c>
      <c r="AT160" s="196" t="s">
        <v>216</v>
      </c>
      <c r="AU160" s="196" t="s">
        <v>88</v>
      </c>
      <c r="AY160" s="18" t="s">
        <v>215</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214</v>
      </c>
      <c r="BM160" s="196" t="s">
        <v>727</v>
      </c>
    </row>
    <row r="161" spans="1:65" s="2" customFormat="1" ht="10.199999999999999">
      <c r="A161" s="35"/>
      <c r="B161" s="36"/>
      <c r="C161" s="37"/>
      <c r="D161" s="198" t="s">
        <v>221</v>
      </c>
      <c r="E161" s="37"/>
      <c r="F161" s="199" t="s">
        <v>6826</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221</v>
      </c>
      <c r="AU161" s="18" t="s">
        <v>88</v>
      </c>
    </row>
    <row r="162" spans="1:65" s="2" customFormat="1" ht="24.15" customHeight="1">
      <c r="A162" s="35"/>
      <c r="B162" s="36"/>
      <c r="C162" s="185" t="s">
        <v>305</v>
      </c>
      <c r="D162" s="185" t="s">
        <v>216</v>
      </c>
      <c r="E162" s="186" t="s">
        <v>6827</v>
      </c>
      <c r="F162" s="187" t="s">
        <v>6828</v>
      </c>
      <c r="G162" s="188" t="s">
        <v>6080</v>
      </c>
      <c r="H162" s="189">
        <v>1</v>
      </c>
      <c r="I162" s="190"/>
      <c r="J162" s="191">
        <f>ROUND(I162*H162,2)</f>
        <v>0</v>
      </c>
      <c r="K162" s="187" t="s">
        <v>1</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214</v>
      </c>
      <c r="AT162" s="196" t="s">
        <v>216</v>
      </c>
      <c r="AU162" s="196" t="s">
        <v>88</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214</v>
      </c>
      <c r="BM162" s="196" t="s">
        <v>745</v>
      </c>
    </row>
    <row r="163" spans="1:65" s="2" customFormat="1" ht="10.199999999999999">
      <c r="A163" s="35"/>
      <c r="B163" s="36"/>
      <c r="C163" s="37"/>
      <c r="D163" s="198" t="s">
        <v>221</v>
      </c>
      <c r="E163" s="37"/>
      <c r="F163" s="199" t="s">
        <v>6828</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88</v>
      </c>
    </row>
    <row r="164" spans="1:65" s="2" customFormat="1" ht="16.5" customHeight="1">
      <c r="A164" s="35"/>
      <c r="B164" s="36"/>
      <c r="C164" s="185" t="s">
        <v>309</v>
      </c>
      <c r="D164" s="185" t="s">
        <v>216</v>
      </c>
      <c r="E164" s="186" t="s">
        <v>6829</v>
      </c>
      <c r="F164" s="187" t="s">
        <v>6830</v>
      </c>
      <c r="G164" s="188" t="s">
        <v>6080</v>
      </c>
      <c r="H164" s="189">
        <v>17</v>
      </c>
      <c r="I164" s="190"/>
      <c r="J164" s="191">
        <f>ROUND(I164*H164,2)</f>
        <v>0</v>
      </c>
      <c r="K164" s="187" t="s">
        <v>1</v>
      </c>
      <c r="L164" s="40"/>
      <c r="M164" s="192" t="s">
        <v>1</v>
      </c>
      <c r="N164" s="193"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214</v>
      </c>
      <c r="AT164" s="196" t="s">
        <v>216</v>
      </c>
      <c r="AU164" s="196" t="s">
        <v>88</v>
      </c>
      <c r="AY164" s="18" t="s">
        <v>215</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214</v>
      </c>
      <c r="BM164" s="196" t="s">
        <v>758</v>
      </c>
    </row>
    <row r="165" spans="1:65" s="2" customFormat="1" ht="10.199999999999999">
      <c r="A165" s="35"/>
      <c r="B165" s="36"/>
      <c r="C165" s="37"/>
      <c r="D165" s="198" t="s">
        <v>221</v>
      </c>
      <c r="E165" s="37"/>
      <c r="F165" s="199" t="s">
        <v>6830</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221</v>
      </c>
      <c r="AU165" s="18" t="s">
        <v>88</v>
      </c>
    </row>
    <row r="166" spans="1:65" s="2" customFormat="1" ht="16.5" customHeight="1">
      <c r="A166" s="35"/>
      <c r="B166" s="36"/>
      <c r="C166" s="185" t="s">
        <v>7</v>
      </c>
      <c r="D166" s="185" t="s">
        <v>216</v>
      </c>
      <c r="E166" s="186" t="s">
        <v>6831</v>
      </c>
      <c r="F166" s="187" t="s">
        <v>6832</v>
      </c>
      <c r="G166" s="188" t="s">
        <v>6080</v>
      </c>
      <c r="H166" s="189">
        <v>1</v>
      </c>
      <c r="I166" s="190"/>
      <c r="J166" s="191">
        <f>ROUND(I166*H166,2)</f>
        <v>0</v>
      </c>
      <c r="K166" s="187" t="s">
        <v>1</v>
      </c>
      <c r="L166" s="40"/>
      <c r="M166" s="192" t="s">
        <v>1</v>
      </c>
      <c r="N166" s="193" t="s">
        <v>46</v>
      </c>
      <c r="O166" s="72"/>
      <c r="P166" s="194">
        <f>O166*H166</f>
        <v>0</v>
      </c>
      <c r="Q166" s="194">
        <v>0</v>
      </c>
      <c r="R166" s="194">
        <f>Q166*H166</f>
        <v>0</v>
      </c>
      <c r="S166" s="194">
        <v>0</v>
      </c>
      <c r="T166" s="195">
        <f>S166*H166</f>
        <v>0</v>
      </c>
      <c r="U166" s="35"/>
      <c r="V166" s="35"/>
      <c r="W166" s="35"/>
      <c r="X166" s="35"/>
      <c r="Y166" s="35"/>
      <c r="Z166" s="35"/>
      <c r="AA166" s="35"/>
      <c r="AB166" s="35"/>
      <c r="AC166" s="35"/>
      <c r="AD166" s="35"/>
      <c r="AE166" s="35"/>
      <c r="AR166" s="196" t="s">
        <v>214</v>
      </c>
      <c r="AT166" s="196" t="s">
        <v>216</v>
      </c>
      <c r="AU166" s="196" t="s">
        <v>88</v>
      </c>
      <c r="AY166" s="18" t="s">
        <v>215</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214</v>
      </c>
      <c r="BM166" s="196" t="s">
        <v>802</v>
      </c>
    </row>
    <row r="167" spans="1:65" s="2" customFormat="1" ht="10.199999999999999">
      <c r="A167" s="35"/>
      <c r="B167" s="36"/>
      <c r="C167" s="37"/>
      <c r="D167" s="198" t="s">
        <v>221</v>
      </c>
      <c r="E167" s="37"/>
      <c r="F167" s="199" t="s">
        <v>6832</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221</v>
      </c>
      <c r="AU167" s="18" t="s">
        <v>88</v>
      </c>
    </row>
    <row r="168" spans="1:65" s="2" customFormat="1" ht="16.5" customHeight="1">
      <c r="A168" s="35"/>
      <c r="B168" s="36"/>
      <c r="C168" s="185" t="s">
        <v>538</v>
      </c>
      <c r="D168" s="185" t="s">
        <v>216</v>
      </c>
      <c r="E168" s="186" t="s">
        <v>6833</v>
      </c>
      <c r="F168" s="187" t="s">
        <v>6834</v>
      </c>
      <c r="G168" s="188" t="s">
        <v>6080</v>
      </c>
      <c r="H168" s="189">
        <v>17</v>
      </c>
      <c r="I168" s="190"/>
      <c r="J168" s="191">
        <f>ROUND(I168*H168,2)</f>
        <v>0</v>
      </c>
      <c r="K168" s="187" t="s">
        <v>1</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214</v>
      </c>
      <c r="AT168" s="196" t="s">
        <v>216</v>
      </c>
      <c r="AU168" s="196" t="s">
        <v>88</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214</v>
      </c>
      <c r="BM168" s="196" t="s">
        <v>816</v>
      </c>
    </row>
    <row r="169" spans="1:65" s="2" customFormat="1" ht="10.199999999999999">
      <c r="A169" s="35"/>
      <c r="B169" s="36"/>
      <c r="C169" s="37"/>
      <c r="D169" s="198" t="s">
        <v>221</v>
      </c>
      <c r="E169" s="37"/>
      <c r="F169" s="199" t="s">
        <v>6834</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88</v>
      </c>
    </row>
    <row r="170" spans="1:65" s="2" customFormat="1" ht="16.5" customHeight="1">
      <c r="A170" s="35"/>
      <c r="B170" s="36"/>
      <c r="C170" s="185" t="s">
        <v>544</v>
      </c>
      <c r="D170" s="185" t="s">
        <v>216</v>
      </c>
      <c r="E170" s="186" t="s">
        <v>6835</v>
      </c>
      <c r="F170" s="187" t="s">
        <v>6836</v>
      </c>
      <c r="G170" s="188" t="s">
        <v>6080</v>
      </c>
      <c r="H170" s="189">
        <v>1</v>
      </c>
      <c r="I170" s="190"/>
      <c r="J170" s="191">
        <f>ROUND(I170*H170,2)</f>
        <v>0</v>
      </c>
      <c r="K170" s="187" t="s">
        <v>1</v>
      </c>
      <c r="L170" s="40"/>
      <c r="M170" s="192" t="s">
        <v>1</v>
      </c>
      <c r="N170" s="193" t="s">
        <v>46</v>
      </c>
      <c r="O170" s="72"/>
      <c r="P170" s="194">
        <f>O170*H170</f>
        <v>0</v>
      </c>
      <c r="Q170" s="194">
        <v>0</v>
      </c>
      <c r="R170" s="194">
        <f>Q170*H170</f>
        <v>0</v>
      </c>
      <c r="S170" s="194">
        <v>0</v>
      </c>
      <c r="T170" s="195">
        <f>S170*H170</f>
        <v>0</v>
      </c>
      <c r="U170" s="35"/>
      <c r="V170" s="35"/>
      <c r="W170" s="35"/>
      <c r="X170" s="35"/>
      <c r="Y170" s="35"/>
      <c r="Z170" s="35"/>
      <c r="AA170" s="35"/>
      <c r="AB170" s="35"/>
      <c r="AC170" s="35"/>
      <c r="AD170" s="35"/>
      <c r="AE170" s="35"/>
      <c r="AR170" s="196" t="s">
        <v>214</v>
      </c>
      <c r="AT170" s="196" t="s">
        <v>216</v>
      </c>
      <c r="AU170" s="196" t="s">
        <v>88</v>
      </c>
      <c r="AY170" s="18" t="s">
        <v>215</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214</v>
      </c>
      <c r="BM170" s="196" t="s">
        <v>901</v>
      </c>
    </row>
    <row r="171" spans="1:65" s="2" customFormat="1" ht="10.199999999999999">
      <c r="A171" s="35"/>
      <c r="B171" s="36"/>
      <c r="C171" s="37"/>
      <c r="D171" s="198" t="s">
        <v>221</v>
      </c>
      <c r="E171" s="37"/>
      <c r="F171" s="199" t="s">
        <v>6836</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221</v>
      </c>
      <c r="AU171" s="18" t="s">
        <v>88</v>
      </c>
    </row>
    <row r="172" spans="1:65" s="2" customFormat="1" ht="16.5" customHeight="1">
      <c r="A172" s="35"/>
      <c r="B172" s="36"/>
      <c r="C172" s="185" t="s">
        <v>553</v>
      </c>
      <c r="D172" s="185" t="s">
        <v>216</v>
      </c>
      <c r="E172" s="186" t="s">
        <v>6837</v>
      </c>
      <c r="F172" s="187" t="s">
        <v>6838</v>
      </c>
      <c r="G172" s="188" t="s">
        <v>219</v>
      </c>
      <c r="H172" s="189">
        <v>1</v>
      </c>
      <c r="I172" s="190"/>
      <c r="J172" s="191">
        <f>ROUND(I172*H172,2)</f>
        <v>0</v>
      </c>
      <c r="K172" s="187" t="s">
        <v>1</v>
      </c>
      <c r="L172" s="40"/>
      <c r="M172" s="192" t="s">
        <v>1</v>
      </c>
      <c r="N172" s="193" t="s">
        <v>46</v>
      </c>
      <c r="O172" s="72"/>
      <c r="P172" s="194">
        <f>O172*H172</f>
        <v>0</v>
      </c>
      <c r="Q172" s="194">
        <v>0</v>
      </c>
      <c r="R172" s="194">
        <f>Q172*H172</f>
        <v>0</v>
      </c>
      <c r="S172" s="194">
        <v>0</v>
      </c>
      <c r="T172" s="195">
        <f>S172*H172</f>
        <v>0</v>
      </c>
      <c r="U172" s="35"/>
      <c r="V172" s="35"/>
      <c r="W172" s="35"/>
      <c r="X172" s="35"/>
      <c r="Y172" s="35"/>
      <c r="Z172" s="35"/>
      <c r="AA172" s="35"/>
      <c r="AB172" s="35"/>
      <c r="AC172" s="35"/>
      <c r="AD172" s="35"/>
      <c r="AE172" s="35"/>
      <c r="AR172" s="196" t="s">
        <v>214</v>
      </c>
      <c r="AT172" s="196" t="s">
        <v>216</v>
      </c>
      <c r="AU172" s="196" t="s">
        <v>88</v>
      </c>
      <c r="AY172" s="18" t="s">
        <v>215</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214</v>
      </c>
      <c r="BM172" s="196" t="s">
        <v>920</v>
      </c>
    </row>
    <row r="173" spans="1:65" s="2" customFormat="1" ht="10.199999999999999">
      <c r="A173" s="35"/>
      <c r="B173" s="36"/>
      <c r="C173" s="37"/>
      <c r="D173" s="198" t="s">
        <v>221</v>
      </c>
      <c r="E173" s="37"/>
      <c r="F173" s="199" t="s">
        <v>6838</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221</v>
      </c>
      <c r="AU173" s="18" t="s">
        <v>88</v>
      </c>
    </row>
    <row r="174" spans="1:65" s="2" customFormat="1" ht="16.5" customHeight="1">
      <c r="A174" s="35"/>
      <c r="B174" s="36"/>
      <c r="C174" s="185" t="s">
        <v>564</v>
      </c>
      <c r="D174" s="185" t="s">
        <v>216</v>
      </c>
      <c r="E174" s="186" t="s">
        <v>6839</v>
      </c>
      <c r="F174" s="187" t="s">
        <v>6840</v>
      </c>
      <c r="G174" s="188" t="s">
        <v>219</v>
      </c>
      <c r="H174" s="189">
        <v>1</v>
      </c>
      <c r="I174" s="190"/>
      <c r="J174" s="191">
        <f>ROUND(I174*H174,2)</f>
        <v>0</v>
      </c>
      <c r="K174" s="187" t="s">
        <v>1</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214</v>
      </c>
      <c r="AT174" s="196" t="s">
        <v>216</v>
      </c>
      <c r="AU174" s="196" t="s">
        <v>88</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214</v>
      </c>
      <c r="BM174" s="196" t="s">
        <v>934</v>
      </c>
    </row>
    <row r="175" spans="1:65" s="2" customFormat="1" ht="10.199999999999999">
      <c r="A175" s="35"/>
      <c r="B175" s="36"/>
      <c r="C175" s="37"/>
      <c r="D175" s="198" t="s">
        <v>221</v>
      </c>
      <c r="E175" s="37"/>
      <c r="F175" s="199" t="s">
        <v>6840</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88</v>
      </c>
    </row>
    <row r="176" spans="1:65" s="2" customFormat="1" ht="16.5" customHeight="1">
      <c r="A176" s="35"/>
      <c r="B176" s="36"/>
      <c r="C176" s="185" t="s">
        <v>574</v>
      </c>
      <c r="D176" s="185" t="s">
        <v>216</v>
      </c>
      <c r="E176" s="186" t="s">
        <v>6841</v>
      </c>
      <c r="F176" s="187" t="s">
        <v>6842</v>
      </c>
      <c r="G176" s="188" t="s">
        <v>219</v>
      </c>
      <c r="H176" s="189">
        <v>1</v>
      </c>
      <c r="I176" s="190"/>
      <c r="J176" s="191">
        <f>ROUND(I176*H176,2)</f>
        <v>0</v>
      </c>
      <c r="K176" s="187" t="s">
        <v>1</v>
      </c>
      <c r="L176" s="40"/>
      <c r="M176" s="192" t="s">
        <v>1</v>
      </c>
      <c r="N176" s="193" t="s">
        <v>46</v>
      </c>
      <c r="O176" s="72"/>
      <c r="P176" s="194">
        <f>O176*H176</f>
        <v>0</v>
      </c>
      <c r="Q176" s="194">
        <v>0</v>
      </c>
      <c r="R176" s="194">
        <f>Q176*H176</f>
        <v>0</v>
      </c>
      <c r="S176" s="194">
        <v>0</v>
      </c>
      <c r="T176" s="195">
        <f>S176*H176</f>
        <v>0</v>
      </c>
      <c r="U176" s="35"/>
      <c r="V176" s="35"/>
      <c r="W176" s="35"/>
      <c r="X176" s="35"/>
      <c r="Y176" s="35"/>
      <c r="Z176" s="35"/>
      <c r="AA176" s="35"/>
      <c r="AB176" s="35"/>
      <c r="AC176" s="35"/>
      <c r="AD176" s="35"/>
      <c r="AE176" s="35"/>
      <c r="AR176" s="196" t="s">
        <v>214</v>
      </c>
      <c r="AT176" s="196" t="s">
        <v>216</v>
      </c>
      <c r="AU176" s="196" t="s">
        <v>88</v>
      </c>
      <c r="AY176" s="18" t="s">
        <v>215</v>
      </c>
      <c r="BE176" s="197">
        <f>IF(N176="základní",J176,0)</f>
        <v>0</v>
      </c>
      <c r="BF176" s="197">
        <f>IF(N176="snížená",J176,0)</f>
        <v>0</v>
      </c>
      <c r="BG176" s="197">
        <f>IF(N176="zákl. přenesená",J176,0)</f>
        <v>0</v>
      </c>
      <c r="BH176" s="197">
        <f>IF(N176="sníž. přenesená",J176,0)</f>
        <v>0</v>
      </c>
      <c r="BI176" s="197">
        <f>IF(N176="nulová",J176,0)</f>
        <v>0</v>
      </c>
      <c r="BJ176" s="18" t="s">
        <v>88</v>
      </c>
      <c r="BK176" s="197">
        <f>ROUND(I176*H176,2)</f>
        <v>0</v>
      </c>
      <c r="BL176" s="18" t="s">
        <v>214</v>
      </c>
      <c r="BM176" s="196" t="s">
        <v>944</v>
      </c>
    </row>
    <row r="177" spans="1:65" s="2" customFormat="1" ht="10.199999999999999">
      <c r="A177" s="35"/>
      <c r="B177" s="36"/>
      <c r="C177" s="37"/>
      <c r="D177" s="198" t="s">
        <v>221</v>
      </c>
      <c r="E177" s="37"/>
      <c r="F177" s="199" t="s">
        <v>6842</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221</v>
      </c>
      <c r="AU177" s="18" t="s">
        <v>88</v>
      </c>
    </row>
    <row r="178" spans="1:65" s="2" customFormat="1" ht="16.5" customHeight="1">
      <c r="A178" s="35"/>
      <c r="B178" s="36"/>
      <c r="C178" s="185" t="s">
        <v>580</v>
      </c>
      <c r="D178" s="185" t="s">
        <v>216</v>
      </c>
      <c r="E178" s="186" t="s">
        <v>6843</v>
      </c>
      <c r="F178" s="187" t="s">
        <v>6844</v>
      </c>
      <c r="G178" s="188" t="s">
        <v>219</v>
      </c>
      <c r="H178" s="189">
        <v>1</v>
      </c>
      <c r="I178" s="190"/>
      <c r="J178" s="191">
        <f>ROUND(I178*H178,2)</f>
        <v>0</v>
      </c>
      <c r="K178" s="187" t="s">
        <v>1</v>
      </c>
      <c r="L178" s="40"/>
      <c r="M178" s="192" t="s">
        <v>1</v>
      </c>
      <c r="N178" s="193" t="s">
        <v>46</v>
      </c>
      <c r="O178" s="72"/>
      <c r="P178" s="194">
        <f>O178*H178</f>
        <v>0</v>
      </c>
      <c r="Q178" s="194">
        <v>0</v>
      </c>
      <c r="R178" s="194">
        <f>Q178*H178</f>
        <v>0</v>
      </c>
      <c r="S178" s="194">
        <v>0</v>
      </c>
      <c r="T178" s="195">
        <f>S178*H178</f>
        <v>0</v>
      </c>
      <c r="U178" s="35"/>
      <c r="V178" s="35"/>
      <c r="W178" s="35"/>
      <c r="X178" s="35"/>
      <c r="Y178" s="35"/>
      <c r="Z178" s="35"/>
      <c r="AA178" s="35"/>
      <c r="AB178" s="35"/>
      <c r="AC178" s="35"/>
      <c r="AD178" s="35"/>
      <c r="AE178" s="35"/>
      <c r="AR178" s="196" t="s">
        <v>214</v>
      </c>
      <c r="AT178" s="196" t="s">
        <v>216</v>
      </c>
      <c r="AU178" s="196" t="s">
        <v>88</v>
      </c>
      <c r="AY178" s="18" t="s">
        <v>215</v>
      </c>
      <c r="BE178" s="197">
        <f>IF(N178="základní",J178,0)</f>
        <v>0</v>
      </c>
      <c r="BF178" s="197">
        <f>IF(N178="snížená",J178,0)</f>
        <v>0</v>
      </c>
      <c r="BG178" s="197">
        <f>IF(N178="zákl. přenesená",J178,0)</f>
        <v>0</v>
      </c>
      <c r="BH178" s="197">
        <f>IF(N178="sníž. přenesená",J178,0)</f>
        <v>0</v>
      </c>
      <c r="BI178" s="197">
        <f>IF(N178="nulová",J178,0)</f>
        <v>0</v>
      </c>
      <c r="BJ178" s="18" t="s">
        <v>88</v>
      </c>
      <c r="BK178" s="197">
        <f>ROUND(I178*H178,2)</f>
        <v>0</v>
      </c>
      <c r="BL178" s="18" t="s">
        <v>214</v>
      </c>
      <c r="BM178" s="196" t="s">
        <v>959</v>
      </c>
    </row>
    <row r="179" spans="1:65" s="2" customFormat="1" ht="10.199999999999999">
      <c r="A179" s="35"/>
      <c r="B179" s="36"/>
      <c r="C179" s="37"/>
      <c r="D179" s="198" t="s">
        <v>221</v>
      </c>
      <c r="E179" s="37"/>
      <c r="F179" s="199" t="s">
        <v>6844</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221</v>
      </c>
      <c r="AU179" s="18" t="s">
        <v>88</v>
      </c>
    </row>
    <row r="180" spans="1:65" s="2" customFormat="1" ht="33" customHeight="1">
      <c r="A180" s="35"/>
      <c r="B180" s="36"/>
      <c r="C180" s="185" t="s">
        <v>589</v>
      </c>
      <c r="D180" s="185" t="s">
        <v>216</v>
      </c>
      <c r="E180" s="186" t="s">
        <v>6845</v>
      </c>
      <c r="F180" s="187" t="s">
        <v>6413</v>
      </c>
      <c r="G180" s="188" t="s">
        <v>219</v>
      </c>
      <c r="H180" s="189">
        <v>1</v>
      </c>
      <c r="I180" s="190"/>
      <c r="J180" s="191">
        <f>ROUND(I180*H180,2)</f>
        <v>0</v>
      </c>
      <c r="K180" s="187" t="s">
        <v>1</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214</v>
      </c>
      <c r="AT180" s="196" t="s">
        <v>216</v>
      </c>
      <c r="AU180" s="196" t="s">
        <v>88</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214</v>
      </c>
      <c r="BM180" s="196" t="s">
        <v>977</v>
      </c>
    </row>
    <row r="181" spans="1:65" s="2" customFormat="1" ht="19.2">
      <c r="A181" s="35"/>
      <c r="B181" s="36"/>
      <c r="C181" s="37"/>
      <c r="D181" s="198" t="s">
        <v>221</v>
      </c>
      <c r="E181" s="37"/>
      <c r="F181" s="199" t="s">
        <v>6413</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88</v>
      </c>
    </row>
    <row r="182" spans="1:65" s="2" customFormat="1" ht="24.15" customHeight="1">
      <c r="A182" s="35"/>
      <c r="B182" s="36"/>
      <c r="C182" s="185" t="s">
        <v>609</v>
      </c>
      <c r="D182" s="185" t="s">
        <v>216</v>
      </c>
      <c r="E182" s="186" t="s">
        <v>6846</v>
      </c>
      <c r="F182" s="187" t="s">
        <v>6415</v>
      </c>
      <c r="G182" s="188" t="s">
        <v>219</v>
      </c>
      <c r="H182" s="189">
        <v>1</v>
      </c>
      <c r="I182" s="190"/>
      <c r="J182" s="191">
        <f>ROUND(I182*H182,2)</f>
        <v>0</v>
      </c>
      <c r="K182" s="187" t="s">
        <v>1</v>
      </c>
      <c r="L182" s="40"/>
      <c r="M182" s="192" t="s">
        <v>1</v>
      </c>
      <c r="N182" s="193" t="s">
        <v>46</v>
      </c>
      <c r="O182" s="72"/>
      <c r="P182" s="194">
        <f>O182*H182</f>
        <v>0</v>
      </c>
      <c r="Q182" s="194">
        <v>0</v>
      </c>
      <c r="R182" s="194">
        <f>Q182*H182</f>
        <v>0</v>
      </c>
      <c r="S182" s="194">
        <v>0</v>
      </c>
      <c r="T182" s="195">
        <f>S182*H182</f>
        <v>0</v>
      </c>
      <c r="U182" s="35"/>
      <c r="V182" s="35"/>
      <c r="W182" s="35"/>
      <c r="X182" s="35"/>
      <c r="Y182" s="35"/>
      <c r="Z182" s="35"/>
      <c r="AA182" s="35"/>
      <c r="AB182" s="35"/>
      <c r="AC182" s="35"/>
      <c r="AD182" s="35"/>
      <c r="AE182" s="35"/>
      <c r="AR182" s="196" t="s">
        <v>214</v>
      </c>
      <c r="AT182" s="196" t="s">
        <v>216</v>
      </c>
      <c r="AU182" s="196" t="s">
        <v>88</v>
      </c>
      <c r="AY182" s="18" t="s">
        <v>215</v>
      </c>
      <c r="BE182" s="197">
        <f>IF(N182="základní",J182,0)</f>
        <v>0</v>
      </c>
      <c r="BF182" s="197">
        <f>IF(N182="snížená",J182,0)</f>
        <v>0</v>
      </c>
      <c r="BG182" s="197">
        <f>IF(N182="zákl. přenesená",J182,0)</f>
        <v>0</v>
      </c>
      <c r="BH182" s="197">
        <f>IF(N182="sníž. přenesená",J182,0)</f>
        <v>0</v>
      </c>
      <c r="BI182" s="197">
        <f>IF(N182="nulová",J182,0)</f>
        <v>0</v>
      </c>
      <c r="BJ182" s="18" t="s">
        <v>88</v>
      </c>
      <c r="BK182" s="197">
        <f>ROUND(I182*H182,2)</f>
        <v>0</v>
      </c>
      <c r="BL182" s="18" t="s">
        <v>214</v>
      </c>
      <c r="BM182" s="196" t="s">
        <v>999</v>
      </c>
    </row>
    <row r="183" spans="1:65" s="2" customFormat="1" ht="19.2">
      <c r="A183" s="35"/>
      <c r="B183" s="36"/>
      <c r="C183" s="37"/>
      <c r="D183" s="198" t="s">
        <v>221</v>
      </c>
      <c r="E183" s="37"/>
      <c r="F183" s="199" t="s">
        <v>6415</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221</v>
      </c>
      <c r="AU183" s="18" t="s">
        <v>88</v>
      </c>
    </row>
    <row r="184" spans="1:65" s="11" customFormat="1" ht="25.95" customHeight="1">
      <c r="B184" s="171"/>
      <c r="C184" s="172"/>
      <c r="D184" s="173" t="s">
        <v>80</v>
      </c>
      <c r="E184" s="174" t="s">
        <v>6199</v>
      </c>
      <c r="F184" s="174" t="s">
        <v>6428</v>
      </c>
      <c r="G184" s="172"/>
      <c r="H184" s="172"/>
      <c r="I184" s="175"/>
      <c r="J184" s="176">
        <f>BK184</f>
        <v>0</v>
      </c>
      <c r="K184" s="172"/>
      <c r="L184" s="177"/>
      <c r="M184" s="178"/>
      <c r="N184" s="179"/>
      <c r="O184" s="179"/>
      <c r="P184" s="180">
        <f>SUM(P185:P190)</f>
        <v>0</v>
      </c>
      <c r="Q184" s="179"/>
      <c r="R184" s="180">
        <f>SUM(R185:R190)</f>
        <v>0</v>
      </c>
      <c r="S184" s="179"/>
      <c r="T184" s="181">
        <f>SUM(T185:T190)</f>
        <v>0</v>
      </c>
      <c r="AR184" s="182" t="s">
        <v>88</v>
      </c>
      <c r="AT184" s="183" t="s">
        <v>80</v>
      </c>
      <c r="AU184" s="183" t="s">
        <v>81</v>
      </c>
      <c r="AY184" s="182" t="s">
        <v>215</v>
      </c>
      <c r="BK184" s="184">
        <f>SUM(BK185:BK190)</f>
        <v>0</v>
      </c>
    </row>
    <row r="185" spans="1:65" s="2" customFormat="1" ht="24.15" customHeight="1">
      <c r="A185" s="35"/>
      <c r="B185" s="36"/>
      <c r="C185" s="185" t="s">
        <v>625</v>
      </c>
      <c r="D185" s="185" t="s">
        <v>216</v>
      </c>
      <c r="E185" s="186" t="s">
        <v>6847</v>
      </c>
      <c r="F185" s="187" t="s">
        <v>6432</v>
      </c>
      <c r="G185" s="188" t="s">
        <v>6420</v>
      </c>
      <c r="H185" s="189">
        <v>1</v>
      </c>
      <c r="I185" s="190"/>
      <c r="J185" s="191">
        <f>ROUND(I185*H185,2)</f>
        <v>0</v>
      </c>
      <c r="K185" s="187" t="s">
        <v>1</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214</v>
      </c>
      <c r="AT185" s="196" t="s">
        <v>216</v>
      </c>
      <c r="AU185" s="196" t="s">
        <v>88</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214</v>
      </c>
      <c r="BM185" s="196" t="s">
        <v>1014</v>
      </c>
    </row>
    <row r="186" spans="1:65" s="2" customFormat="1" ht="10.199999999999999">
      <c r="A186" s="35"/>
      <c r="B186" s="36"/>
      <c r="C186" s="37"/>
      <c r="D186" s="198" t="s">
        <v>221</v>
      </c>
      <c r="E186" s="37"/>
      <c r="F186" s="199" t="s">
        <v>6432</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88</v>
      </c>
    </row>
    <row r="187" spans="1:65" s="2" customFormat="1" ht="24.15" customHeight="1">
      <c r="A187" s="35"/>
      <c r="B187" s="36"/>
      <c r="C187" s="185" t="s">
        <v>631</v>
      </c>
      <c r="D187" s="185" t="s">
        <v>216</v>
      </c>
      <c r="E187" s="186" t="s">
        <v>6848</v>
      </c>
      <c r="F187" s="187" t="s">
        <v>6434</v>
      </c>
      <c r="G187" s="188" t="s">
        <v>6420</v>
      </c>
      <c r="H187" s="189">
        <v>1</v>
      </c>
      <c r="I187" s="190"/>
      <c r="J187" s="191">
        <f>ROUND(I187*H187,2)</f>
        <v>0</v>
      </c>
      <c r="K187" s="187" t="s">
        <v>1</v>
      </c>
      <c r="L187" s="40"/>
      <c r="M187" s="192" t="s">
        <v>1</v>
      </c>
      <c r="N187" s="193"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214</v>
      </c>
      <c r="AT187" s="196" t="s">
        <v>216</v>
      </c>
      <c r="AU187" s="196" t="s">
        <v>88</v>
      </c>
      <c r="AY187" s="18" t="s">
        <v>215</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214</v>
      </c>
      <c r="BM187" s="196" t="s">
        <v>1030</v>
      </c>
    </row>
    <row r="188" spans="1:65" s="2" customFormat="1" ht="10.199999999999999">
      <c r="A188" s="35"/>
      <c r="B188" s="36"/>
      <c r="C188" s="37"/>
      <c r="D188" s="198" t="s">
        <v>221</v>
      </c>
      <c r="E188" s="37"/>
      <c r="F188" s="199" t="s">
        <v>6434</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221</v>
      </c>
      <c r="AU188" s="18" t="s">
        <v>88</v>
      </c>
    </row>
    <row r="189" spans="1:65" s="2" customFormat="1" ht="24.15" customHeight="1">
      <c r="A189" s="35"/>
      <c r="B189" s="36"/>
      <c r="C189" s="185" t="s">
        <v>676</v>
      </c>
      <c r="D189" s="185" t="s">
        <v>216</v>
      </c>
      <c r="E189" s="186" t="s">
        <v>6849</v>
      </c>
      <c r="F189" s="187" t="s">
        <v>6436</v>
      </c>
      <c r="G189" s="188" t="s">
        <v>6420</v>
      </c>
      <c r="H189" s="189">
        <v>1</v>
      </c>
      <c r="I189" s="190"/>
      <c r="J189" s="191">
        <f>ROUND(I189*H189,2)</f>
        <v>0</v>
      </c>
      <c r="K189" s="187" t="s">
        <v>1</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214</v>
      </c>
      <c r="AT189" s="196" t="s">
        <v>216</v>
      </c>
      <c r="AU189" s="196" t="s">
        <v>88</v>
      </c>
      <c r="AY189" s="18" t="s">
        <v>215</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214</v>
      </c>
      <c r="BM189" s="196" t="s">
        <v>1043</v>
      </c>
    </row>
    <row r="190" spans="1:65" s="2" customFormat="1" ht="10.199999999999999">
      <c r="A190" s="35"/>
      <c r="B190" s="36"/>
      <c r="C190" s="37"/>
      <c r="D190" s="198" t="s">
        <v>221</v>
      </c>
      <c r="E190" s="37"/>
      <c r="F190" s="199" t="s">
        <v>6436</v>
      </c>
      <c r="G190" s="37"/>
      <c r="H190" s="37"/>
      <c r="I190" s="200"/>
      <c r="J190" s="37"/>
      <c r="K190" s="37"/>
      <c r="L190" s="40"/>
      <c r="M190" s="270"/>
      <c r="N190" s="271"/>
      <c r="O190" s="205"/>
      <c r="P190" s="205"/>
      <c r="Q190" s="205"/>
      <c r="R190" s="205"/>
      <c r="S190" s="205"/>
      <c r="T190" s="272"/>
      <c r="U190" s="35"/>
      <c r="V190" s="35"/>
      <c r="W190" s="35"/>
      <c r="X190" s="35"/>
      <c r="Y190" s="35"/>
      <c r="Z190" s="35"/>
      <c r="AA190" s="35"/>
      <c r="AB190" s="35"/>
      <c r="AC190" s="35"/>
      <c r="AD190" s="35"/>
      <c r="AE190" s="35"/>
      <c r="AT190" s="18" t="s">
        <v>221</v>
      </c>
      <c r="AU190" s="18" t="s">
        <v>88</v>
      </c>
    </row>
    <row r="191" spans="1:65" s="2" customFormat="1" ht="6.9" customHeight="1">
      <c r="A191" s="35"/>
      <c r="B191" s="55"/>
      <c r="C191" s="56"/>
      <c r="D191" s="56"/>
      <c r="E191" s="56"/>
      <c r="F191" s="56"/>
      <c r="G191" s="56"/>
      <c r="H191" s="56"/>
      <c r="I191" s="56"/>
      <c r="J191" s="56"/>
      <c r="K191" s="56"/>
      <c r="L191" s="40"/>
      <c r="M191" s="35"/>
      <c r="O191" s="35"/>
      <c r="P191" s="35"/>
      <c r="Q191" s="35"/>
      <c r="R191" s="35"/>
      <c r="S191" s="35"/>
      <c r="T191" s="35"/>
      <c r="U191" s="35"/>
      <c r="V191" s="35"/>
      <c r="W191" s="35"/>
      <c r="X191" s="35"/>
      <c r="Y191" s="35"/>
      <c r="Z191" s="35"/>
      <c r="AA191" s="35"/>
      <c r="AB191" s="35"/>
      <c r="AC191" s="35"/>
      <c r="AD191" s="35"/>
      <c r="AE191" s="35"/>
    </row>
  </sheetData>
  <sheetProtection algorithmName="SHA-512" hashValue="Sw4AhtINewIC5KCf41m+hLUkUqWLy/wkJUNTYz8zSHvHrctcZ/9ShOVgxvMgZEx4rHC9LWv6N/dTYf5h5qDbhg==" saltValue="wmu8yAyh04cWa0afBSzQd9A22zjNDZbXzH5eFvjk39q6T0gYdigzuLkR+NxnvFRELHZyhD4OCRx8lUkFYM4IDA==" spinCount="100000" sheet="1" objects="1" scenarios="1" formatColumns="0" formatRows="0" autoFilter="0"/>
  <autoFilter ref="C122:K19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21"/>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129</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6850</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6851</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130</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50.5" customHeight="1">
      <c r="A29" s="122"/>
      <c r="B29" s="123"/>
      <c r="C29" s="122"/>
      <c r="D29" s="122"/>
      <c r="E29" s="330" t="s">
        <v>6852</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ROUND((SUM(BE123:BE220)),  2)</f>
        <v>0</v>
      </c>
      <c r="G35" s="35"/>
      <c r="H35" s="35"/>
      <c r="I35" s="131">
        <v>0.21</v>
      </c>
      <c r="J35" s="130">
        <f>ROUND(((SUM(BE123:BE220))*I35),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ROUND((SUM(BF123:BF220)),  2)</f>
        <v>0</v>
      </c>
      <c r="G36" s="35"/>
      <c r="H36" s="35"/>
      <c r="I36" s="131">
        <v>0.12</v>
      </c>
      <c r="J36" s="130">
        <f>ROUND(((SUM(BF123:BF220))*I36),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ROUND((SUM(BG123:BG220)),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ROUND((SUM(BH123:BH220)),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ROUND((SUM(BI123:BI220)),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6850</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03-01 - Sadové úpravy</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320</v>
      </c>
      <c r="E99" s="157"/>
      <c r="F99" s="157"/>
      <c r="G99" s="157"/>
      <c r="H99" s="157"/>
      <c r="I99" s="157"/>
      <c r="J99" s="158">
        <f>J124</f>
        <v>0</v>
      </c>
      <c r="K99" s="155"/>
      <c r="L99" s="159"/>
    </row>
    <row r="100" spans="1:47" s="12" customFormat="1" ht="19.95" customHeight="1">
      <c r="B100" s="208"/>
      <c r="C100" s="105"/>
      <c r="D100" s="209" t="s">
        <v>321</v>
      </c>
      <c r="E100" s="210"/>
      <c r="F100" s="210"/>
      <c r="G100" s="210"/>
      <c r="H100" s="210"/>
      <c r="I100" s="210"/>
      <c r="J100" s="211">
        <f>J125</f>
        <v>0</v>
      </c>
      <c r="K100" s="105"/>
      <c r="L100" s="212"/>
    </row>
    <row r="101" spans="1:47" s="12" customFormat="1" ht="19.95" customHeight="1">
      <c r="B101" s="208"/>
      <c r="C101" s="105"/>
      <c r="D101" s="209" t="s">
        <v>334</v>
      </c>
      <c r="E101" s="210"/>
      <c r="F101" s="210"/>
      <c r="G101" s="210"/>
      <c r="H101" s="210"/>
      <c r="I101" s="210"/>
      <c r="J101" s="211">
        <f>J217</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6.9"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6.9"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4.9" customHeight="1">
      <c r="A108" s="35"/>
      <c r="B108" s="36"/>
      <c r="C108" s="24" t="s">
        <v>200</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6.9"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1" t="str">
        <f>E7</f>
        <v>Výstavba výjezdové základny ZZS KV – Velké Meziříčí</v>
      </c>
      <c r="F111" s="332"/>
      <c r="G111" s="332"/>
      <c r="H111" s="332"/>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189</v>
      </c>
      <c r="D112" s="23"/>
      <c r="E112" s="23"/>
      <c r="F112" s="23"/>
      <c r="G112" s="23"/>
      <c r="H112" s="23"/>
      <c r="I112" s="23"/>
      <c r="J112" s="23"/>
      <c r="K112" s="23"/>
      <c r="L112" s="21"/>
    </row>
    <row r="113" spans="1:65" s="2" customFormat="1" ht="16.5" customHeight="1">
      <c r="A113" s="35"/>
      <c r="B113" s="36"/>
      <c r="C113" s="37"/>
      <c r="D113" s="37"/>
      <c r="E113" s="331" t="s">
        <v>6850</v>
      </c>
      <c r="F113" s="333"/>
      <c r="G113" s="333"/>
      <c r="H113" s="333"/>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191</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286" t="str">
        <f>E11</f>
        <v>03-01 - Sadové úpravy</v>
      </c>
      <c r="F115" s="333"/>
      <c r="G115" s="333"/>
      <c r="H115" s="333"/>
      <c r="I115" s="37"/>
      <c r="J115" s="37"/>
      <c r="K115" s="37"/>
      <c r="L115" s="52"/>
      <c r="S115" s="35"/>
      <c r="T115" s="35"/>
      <c r="U115" s="35"/>
      <c r="V115" s="35"/>
      <c r="W115" s="35"/>
      <c r="X115" s="35"/>
      <c r="Y115" s="35"/>
      <c r="Z115" s="35"/>
      <c r="AA115" s="35"/>
      <c r="AB115" s="35"/>
      <c r="AC115" s="35"/>
      <c r="AD115" s="35"/>
      <c r="AE115" s="35"/>
    </row>
    <row r="116" spans="1:65" s="2" customFormat="1" ht="6.9"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Velké Meziříčí</v>
      </c>
      <c r="G117" s="37"/>
      <c r="H117" s="37"/>
      <c r="I117" s="30" t="s">
        <v>22</v>
      </c>
      <c r="J117" s="67" t="str">
        <f>IF(J14="","",J14)</f>
        <v>27. 3. 2025</v>
      </c>
      <c r="K117" s="37"/>
      <c r="L117" s="52"/>
      <c r="S117" s="35"/>
      <c r="T117" s="35"/>
      <c r="U117" s="35"/>
      <c r="V117" s="35"/>
      <c r="W117" s="35"/>
      <c r="X117" s="35"/>
      <c r="Y117" s="35"/>
      <c r="Z117" s="35"/>
      <c r="AA117" s="35"/>
      <c r="AB117" s="35"/>
      <c r="AC117" s="35"/>
      <c r="AD117" s="35"/>
      <c r="AE117" s="35"/>
    </row>
    <row r="118" spans="1:65" s="2" customFormat="1" ht="6.9"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3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201</v>
      </c>
      <c r="D122" s="163" t="s">
        <v>66</v>
      </c>
      <c r="E122" s="163" t="s">
        <v>62</v>
      </c>
      <c r="F122" s="163" t="s">
        <v>63</v>
      </c>
      <c r="G122" s="163" t="s">
        <v>202</v>
      </c>
      <c r="H122" s="163" t="s">
        <v>203</v>
      </c>
      <c r="I122" s="163" t="s">
        <v>204</v>
      </c>
      <c r="J122" s="163" t="s">
        <v>196</v>
      </c>
      <c r="K122" s="164" t="s">
        <v>205</v>
      </c>
      <c r="L122" s="165"/>
      <c r="M122" s="76" t="s">
        <v>1</v>
      </c>
      <c r="N122" s="77" t="s">
        <v>45</v>
      </c>
      <c r="O122" s="77" t="s">
        <v>206</v>
      </c>
      <c r="P122" s="77" t="s">
        <v>207</v>
      </c>
      <c r="Q122" s="77" t="s">
        <v>208</v>
      </c>
      <c r="R122" s="77" t="s">
        <v>209</v>
      </c>
      <c r="S122" s="77" t="s">
        <v>210</v>
      </c>
      <c r="T122" s="78" t="s">
        <v>211</v>
      </c>
      <c r="U122" s="160"/>
      <c r="V122" s="160"/>
      <c r="W122" s="160"/>
      <c r="X122" s="160"/>
      <c r="Y122" s="160"/>
      <c r="Z122" s="160"/>
      <c r="AA122" s="160"/>
      <c r="AB122" s="160"/>
      <c r="AC122" s="160"/>
      <c r="AD122" s="160"/>
      <c r="AE122" s="160"/>
    </row>
    <row r="123" spans="1:65" s="2" customFormat="1" ht="22.8" customHeight="1">
      <c r="A123" s="35"/>
      <c r="B123" s="36"/>
      <c r="C123" s="83" t="s">
        <v>212</v>
      </c>
      <c r="D123" s="37"/>
      <c r="E123" s="37"/>
      <c r="F123" s="37"/>
      <c r="G123" s="37"/>
      <c r="H123" s="37"/>
      <c r="I123" s="37"/>
      <c r="J123" s="166">
        <f>BK123</f>
        <v>0</v>
      </c>
      <c r="K123" s="37"/>
      <c r="L123" s="40"/>
      <c r="M123" s="79"/>
      <c r="N123" s="167"/>
      <c r="O123" s="80"/>
      <c r="P123" s="168">
        <f>P124</f>
        <v>0</v>
      </c>
      <c r="Q123" s="80"/>
      <c r="R123" s="168">
        <f>R124</f>
        <v>14.004778</v>
      </c>
      <c r="S123" s="80"/>
      <c r="T123" s="169">
        <f>T124</f>
        <v>0</v>
      </c>
      <c r="U123" s="35"/>
      <c r="V123" s="35"/>
      <c r="W123" s="35"/>
      <c r="X123" s="35"/>
      <c r="Y123" s="35"/>
      <c r="Z123" s="35"/>
      <c r="AA123" s="35"/>
      <c r="AB123" s="35"/>
      <c r="AC123" s="35"/>
      <c r="AD123" s="35"/>
      <c r="AE123" s="35"/>
      <c r="AT123" s="18" t="s">
        <v>80</v>
      </c>
      <c r="AU123" s="18" t="s">
        <v>198</v>
      </c>
      <c r="BK123" s="170">
        <f>BK124</f>
        <v>0</v>
      </c>
    </row>
    <row r="124" spans="1:65" s="11" customFormat="1" ht="25.95" customHeight="1">
      <c r="B124" s="171"/>
      <c r="C124" s="172"/>
      <c r="D124" s="173" t="s">
        <v>80</v>
      </c>
      <c r="E124" s="174" t="s">
        <v>353</v>
      </c>
      <c r="F124" s="174" t="s">
        <v>354</v>
      </c>
      <c r="G124" s="172"/>
      <c r="H124" s="172"/>
      <c r="I124" s="175"/>
      <c r="J124" s="176">
        <f>BK124</f>
        <v>0</v>
      </c>
      <c r="K124" s="172"/>
      <c r="L124" s="177"/>
      <c r="M124" s="178"/>
      <c r="N124" s="179"/>
      <c r="O124" s="179"/>
      <c r="P124" s="180">
        <f>P125+P217</f>
        <v>0</v>
      </c>
      <c r="Q124" s="179"/>
      <c r="R124" s="180">
        <f>R125+R217</f>
        <v>14.004778</v>
      </c>
      <c r="S124" s="179"/>
      <c r="T124" s="181">
        <f>T125+T217</f>
        <v>0</v>
      </c>
      <c r="AR124" s="182" t="s">
        <v>88</v>
      </c>
      <c r="AT124" s="183" t="s">
        <v>80</v>
      </c>
      <c r="AU124" s="183" t="s">
        <v>81</v>
      </c>
      <c r="AY124" s="182" t="s">
        <v>215</v>
      </c>
      <c r="BK124" s="184">
        <f>BK125+BK217</f>
        <v>0</v>
      </c>
    </row>
    <row r="125" spans="1:65" s="11" customFormat="1" ht="22.8" customHeight="1">
      <c r="B125" s="171"/>
      <c r="C125" s="172"/>
      <c r="D125" s="173" t="s">
        <v>80</v>
      </c>
      <c r="E125" s="213" t="s">
        <v>88</v>
      </c>
      <c r="F125" s="213" t="s">
        <v>355</v>
      </c>
      <c r="G125" s="172"/>
      <c r="H125" s="172"/>
      <c r="I125" s="175"/>
      <c r="J125" s="214">
        <f>BK125</f>
        <v>0</v>
      </c>
      <c r="K125" s="172"/>
      <c r="L125" s="177"/>
      <c r="M125" s="178"/>
      <c r="N125" s="179"/>
      <c r="O125" s="179"/>
      <c r="P125" s="180">
        <f>SUM(P126:P216)</f>
        <v>0</v>
      </c>
      <c r="Q125" s="179"/>
      <c r="R125" s="180">
        <f>SUM(R126:R216)</f>
        <v>14.004778</v>
      </c>
      <c r="S125" s="179"/>
      <c r="T125" s="181">
        <f>SUM(T126:T216)</f>
        <v>0</v>
      </c>
      <c r="AR125" s="182" t="s">
        <v>88</v>
      </c>
      <c r="AT125" s="183" t="s">
        <v>80</v>
      </c>
      <c r="AU125" s="183" t="s">
        <v>88</v>
      </c>
      <c r="AY125" s="182" t="s">
        <v>215</v>
      </c>
      <c r="BK125" s="184">
        <f>SUM(BK126:BK216)</f>
        <v>0</v>
      </c>
    </row>
    <row r="126" spans="1:65" s="2" customFormat="1" ht="24.15" customHeight="1">
      <c r="A126" s="35"/>
      <c r="B126" s="36"/>
      <c r="C126" s="185" t="s">
        <v>88</v>
      </c>
      <c r="D126" s="185" t="s">
        <v>216</v>
      </c>
      <c r="E126" s="186" t="s">
        <v>6853</v>
      </c>
      <c r="F126" s="187" t="s">
        <v>6854</v>
      </c>
      <c r="G126" s="188" t="s">
        <v>523</v>
      </c>
      <c r="H126" s="189">
        <v>1500</v>
      </c>
      <c r="I126" s="190"/>
      <c r="J126" s="191">
        <f>ROUND(I126*H126,2)</f>
        <v>0</v>
      </c>
      <c r="K126" s="187" t="s">
        <v>359</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214</v>
      </c>
      <c r="AT126" s="196" t="s">
        <v>216</v>
      </c>
      <c r="AU126" s="196" t="s">
        <v>90</v>
      </c>
      <c r="AY126" s="18" t="s">
        <v>215</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214</v>
      </c>
      <c r="BM126" s="196" t="s">
        <v>6855</v>
      </c>
    </row>
    <row r="127" spans="1:65" s="2" customFormat="1" ht="19.2">
      <c r="A127" s="35"/>
      <c r="B127" s="36"/>
      <c r="C127" s="37"/>
      <c r="D127" s="198" t="s">
        <v>221</v>
      </c>
      <c r="E127" s="37"/>
      <c r="F127" s="199" t="s">
        <v>6856</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221</v>
      </c>
      <c r="AU127" s="18" t="s">
        <v>90</v>
      </c>
    </row>
    <row r="128" spans="1:65" s="2" customFormat="1" ht="10.199999999999999">
      <c r="A128" s="35"/>
      <c r="B128" s="36"/>
      <c r="C128" s="37"/>
      <c r="D128" s="215" t="s">
        <v>362</v>
      </c>
      <c r="E128" s="37"/>
      <c r="F128" s="216" t="s">
        <v>6857</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362</v>
      </c>
      <c r="AU128" s="18" t="s">
        <v>90</v>
      </c>
    </row>
    <row r="129" spans="1:65" s="14" customFormat="1" ht="10.199999999999999">
      <c r="B129" s="227"/>
      <c r="C129" s="228"/>
      <c r="D129" s="198" t="s">
        <v>364</v>
      </c>
      <c r="E129" s="229" t="s">
        <v>1</v>
      </c>
      <c r="F129" s="230" t="s">
        <v>6858</v>
      </c>
      <c r="G129" s="228"/>
      <c r="H129" s="231">
        <v>1500</v>
      </c>
      <c r="I129" s="232"/>
      <c r="J129" s="228"/>
      <c r="K129" s="228"/>
      <c r="L129" s="233"/>
      <c r="M129" s="234"/>
      <c r="N129" s="235"/>
      <c r="O129" s="235"/>
      <c r="P129" s="235"/>
      <c r="Q129" s="235"/>
      <c r="R129" s="235"/>
      <c r="S129" s="235"/>
      <c r="T129" s="236"/>
      <c r="AT129" s="237" t="s">
        <v>364</v>
      </c>
      <c r="AU129" s="237" t="s">
        <v>90</v>
      </c>
      <c r="AV129" s="14" t="s">
        <v>90</v>
      </c>
      <c r="AW129" s="14" t="s">
        <v>36</v>
      </c>
      <c r="AX129" s="14" t="s">
        <v>81</v>
      </c>
      <c r="AY129" s="237" t="s">
        <v>215</v>
      </c>
    </row>
    <row r="130" spans="1:65" s="15" customFormat="1" ht="10.199999999999999">
      <c r="B130" s="238"/>
      <c r="C130" s="239"/>
      <c r="D130" s="198" t="s">
        <v>364</v>
      </c>
      <c r="E130" s="240" t="s">
        <v>1</v>
      </c>
      <c r="F130" s="241" t="s">
        <v>368</v>
      </c>
      <c r="G130" s="239"/>
      <c r="H130" s="242">
        <v>1500</v>
      </c>
      <c r="I130" s="243"/>
      <c r="J130" s="239"/>
      <c r="K130" s="239"/>
      <c r="L130" s="244"/>
      <c r="M130" s="245"/>
      <c r="N130" s="246"/>
      <c r="O130" s="246"/>
      <c r="P130" s="246"/>
      <c r="Q130" s="246"/>
      <c r="R130" s="246"/>
      <c r="S130" s="246"/>
      <c r="T130" s="247"/>
      <c r="AT130" s="248" t="s">
        <v>364</v>
      </c>
      <c r="AU130" s="248" t="s">
        <v>90</v>
      </c>
      <c r="AV130" s="15" t="s">
        <v>214</v>
      </c>
      <c r="AW130" s="15" t="s">
        <v>36</v>
      </c>
      <c r="AX130" s="15" t="s">
        <v>88</v>
      </c>
      <c r="AY130" s="248" t="s">
        <v>215</v>
      </c>
    </row>
    <row r="131" spans="1:65" s="2" customFormat="1" ht="16.5" customHeight="1">
      <c r="A131" s="35"/>
      <c r="B131" s="36"/>
      <c r="C131" s="185" t="s">
        <v>90</v>
      </c>
      <c r="D131" s="185" t="s">
        <v>216</v>
      </c>
      <c r="E131" s="186" t="s">
        <v>460</v>
      </c>
      <c r="F131" s="187" t="s">
        <v>461</v>
      </c>
      <c r="G131" s="188" t="s">
        <v>358</v>
      </c>
      <c r="H131" s="189">
        <v>300</v>
      </c>
      <c r="I131" s="190"/>
      <c r="J131" s="191">
        <f>ROUND(I131*H131,2)</f>
        <v>0</v>
      </c>
      <c r="K131" s="187" t="s">
        <v>359</v>
      </c>
      <c r="L131" s="40"/>
      <c r="M131" s="192" t="s">
        <v>1</v>
      </c>
      <c r="N131" s="193" t="s">
        <v>46</v>
      </c>
      <c r="O131" s="72"/>
      <c r="P131" s="194">
        <f>O131*H131</f>
        <v>0</v>
      </c>
      <c r="Q131" s="194">
        <v>0</v>
      </c>
      <c r="R131" s="194">
        <f>Q131*H131</f>
        <v>0</v>
      </c>
      <c r="S131" s="194">
        <v>0</v>
      </c>
      <c r="T131" s="195">
        <f>S131*H131</f>
        <v>0</v>
      </c>
      <c r="U131" s="35"/>
      <c r="V131" s="35"/>
      <c r="W131" s="35"/>
      <c r="X131" s="35"/>
      <c r="Y131" s="35"/>
      <c r="Z131" s="35"/>
      <c r="AA131" s="35"/>
      <c r="AB131" s="35"/>
      <c r="AC131" s="35"/>
      <c r="AD131" s="35"/>
      <c r="AE131" s="35"/>
      <c r="AR131" s="196" t="s">
        <v>214</v>
      </c>
      <c r="AT131" s="196" t="s">
        <v>216</v>
      </c>
      <c r="AU131" s="196" t="s">
        <v>90</v>
      </c>
      <c r="AY131" s="18" t="s">
        <v>215</v>
      </c>
      <c r="BE131" s="197">
        <f>IF(N131="základní",J131,0)</f>
        <v>0</v>
      </c>
      <c r="BF131" s="197">
        <f>IF(N131="snížená",J131,0)</f>
        <v>0</v>
      </c>
      <c r="BG131" s="197">
        <f>IF(N131="zákl. přenesená",J131,0)</f>
        <v>0</v>
      </c>
      <c r="BH131" s="197">
        <f>IF(N131="sníž. přenesená",J131,0)</f>
        <v>0</v>
      </c>
      <c r="BI131" s="197">
        <f>IF(N131="nulová",J131,0)</f>
        <v>0</v>
      </c>
      <c r="BJ131" s="18" t="s">
        <v>88</v>
      </c>
      <c r="BK131" s="197">
        <f>ROUND(I131*H131,2)</f>
        <v>0</v>
      </c>
      <c r="BL131" s="18" t="s">
        <v>214</v>
      </c>
      <c r="BM131" s="196" t="s">
        <v>6859</v>
      </c>
    </row>
    <row r="132" spans="1:65" s="2" customFormat="1" ht="19.2">
      <c r="A132" s="35"/>
      <c r="B132" s="36"/>
      <c r="C132" s="37"/>
      <c r="D132" s="198" t="s">
        <v>221</v>
      </c>
      <c r="E132" s="37"/>
      <c r="F132" s="199" t="s">
        <v>463</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221</v>
      </c>
      <c r="AU132" s="18" t="s">
        <v>90</v>
      </c>
    </row>
    <row r="133" spans="1:65" s="2" customFormat="1" ht="10.199999999999999">
      <c r="A133" s="35"/>
      <c r="B133" s="36"/>
      <c r="C133" s="37"/>
      <c r="D133" s="215" t="s">
        <v>362</v>
      </c>
      <c r="E133" s="37"/>
      <c r="F133" s="216" t="s">
        <v>464</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362</v>
      </c>
      <c r="AU133" s="18" t="s">
        <v>90</v>
      </c>
    </row>
    <row r="134" spans="1:65" s="13" customFormat="1" ht="10.199999999999999">
      <c r="B134" s="217"/>
      <c r="C134" s="218"/>
      <c r="D134" s="198" t="s">
        <v>364</v>
      </c>
      <c r="E134" s="219" t="s">
        <v>1</v>
      </c>
      <c r="F134" s="220" t="s">
        <v>6860</v>
      </c>
      <c r="G134" s="218"/>
      <c r="H134" s="219" t="s">
        <v>1</v>
      </c>
      <c r="I134" s="221"/>
      <c r="J134" s="218"/>
      <c r="K134" s="218"/>
      <c r="L134" s="222"/>
      <c r="M134" s="223"/>
      <c r="N134" s="224"/>
      <c r="O134" s="224"/>
      <c r="P134" s="224"/>
      <c r="Q134" s="224"/>
      <c r="R134" s="224"/>
      <c r="S134" s="224"/>
      <c r="T134" s="225"/>
      <c r="AT134" s="226" t="s">
        <v>364</v>
      </c>
      <c r="AU134" s="226" t="s">
        <v>90</v>
      </c>
      <c r="AV134" s="13" t="s">
        <v>88</v>
      </c>
      <c r="AW134" s="13" t="s">
        <v>36</v>
      </c>
      <c r="AX134" s="13" t="s">
        <v>81</v>
      </c>
      <c r="AY134" s="226" t="s">
        <v>215</v>
      </c>
    </row>
    <row r="135" spans="1:65" s="14" customFormat="1" ht="10.199999999999999">
      <c r="B135" s="227"/>
      <c r="C135" s="228"/>
      <c r="D135" s="198" t="s">
        <v>364</v>
      </c>
      <c r="E135" s="229" t="s">
        <v>1</v>
      </c>
      <c r="F135" s="230" t="s">
        <v>6861</v>
      </c>
      <c r="G135" s="228"/>
      <c r="H135" s="231">
        <v>300</v>
      </c>
      <c r="I135" s="232"/>
      <c r="J135" s="228"/>
      <c r="K135" s="228"/>
      <c r="L135" s="233"/>
      <c r="M135" s="234"/>
      <c r="N135" s="235"/>
      <c r="O135" s="235"/>
      <c r="P135" s="235"/>
      <c r="Q135" s="235"/>
      <c r="R135" s="235"/>
      <c r="S135" s="235"/>
      <c r="T135" s="236"/>
      <c r="AT135" s="237" t="s">
        <v>364</v>
      </c>
      <c r="AU135" s="237" t="s">
        <v>90</v>
      </c>
      <c r="AV135" s="14" t="s">
        <v>90</v>
      </c>
      <c r="AW135" s="14" t="s">
        <v>36</v>
      </c>
      <c r="AX135" s="14" t="s">
        <v>88</v>
      </c>
      <c r="AY135" s="237" t="s">
        <v>215</v>
      </c>
    </row>
    <row r="136" spans="1:65" s="2" customFormat="1" ht="33" customHeight="1">
      <c r="A136" s="35"/>
      <c r="B136" s="36"/>
      <c r="C136" s="185" t="s">
        <v>227</v>
      </c>
      <c r="D136" s="185" t="s">
        <v>216</v>
      </c>
      <c r="E136" s="186" t="s">
        <v>6862</v>
      </c>
      <c r="F136" s="187" t="s">
        <v>6863</v>
      </c>
      <c r="G136" s="188" t="s">
        <v>358</v>
      </c>
      <c r="H136" s="189">
        <v>10</v>
      </c>
      <c r="I136" s="190"/>
      <c r="J136" s="191">
        <f>ROUND(I136*H136,2)</f>
        <v>0</v>
      </c>
      <c r="K136" s="187" t="s">
        <v>359</v>
      </c>
      <c r="L136" s="40"/>
      <c r="M136" s="192" t="s">
        <v>1</v>
      </c>
      <c r="N136" s="193" t="s">
        <v>46</v>
      </c>
      <c r="O136" s="72"/>
      <c r="P136" s="194">
        <f>O136*H136</f>
        <v>0</v>
      </c>
      <c r="Q136" s="194">
        <v>0</v>
      </c>
      <c r="R136" s="194">
        <f>Q136*H136</f>
        <v>0</v>
      </c>
      <c r="S136" s="194">
        <v>0</v>
      </c>
      <c r="T136" s="195">
        <f>S136*H136</f>
        <v>0</v>
      </c>
      <c r="U136" s="35"/>
      <c r="V136" s="35"/>
      <c r="W136" s="35"/>
      <c r="X136" s="35"/>
      <c r="Y136" s="35"/>
      <c r="Z136" s="35"/>
      <c r="AA136" s="35"/>
      <c r="AB136" s="35"/>
      <c r="AC136" s="35"/>
      <c r="AD136" s="35"/>
      <c r="AE136" s="35"/>
      <c r="AR136" s="196" t="s">
        <v>214</v>
      </c>
      <c r="AT136" s="196" t="s">
        <v>216</v>
      </c>
      <c r="AU136" s="196" t="s">
        <v>90</v>
      </c>
      <c r="AY136" s="18" t="s">
        <v>215</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214</v>
      </c>
      <c r="BM136" s="196" t="s">
        <v>6864</v>
      </c>
    </row>
    <row r="137" spans="1:65" s="2" customFormat="1" ht="19.2">
      <c r="A137" s="35"/>
      <c r="B137" s="36"/>
      <c r="C137" s="37"/>
      <c r="D137" s="198" t="s">
        <v>221</v>
      </c>
      <c r="E137" s="37"/>
      <c r="F137" s="199" t="s">
        <v>6865</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221</v>
      </c>
      <c r="AU137" s="18" t="s">
        <v>90</v>
      </c>
    </row>
    <row r="138" spans="1:65" s="2" customFormat="1" ht="10.199999999999999">
      <c r="A138" s="35"/>
      <c r="B138" s="36"/>
      <c r="C138" s="37"/>
      <c r="D138" s="215" t="s">
        <v>362</v>
      </c>
      <c r="E138" s="37"/>
      <c r="F138" s="216" t="s">
        <v>6866</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362</v>
      </c>
      <c r="AU138" s="18" t="s">
        <v>90</v>
      </c>
    </row>
    <row r="139" spans="1:65" s="2" customFormat="1" ht="37.799999999999997" customHeight="1">
      <c r="A139" s="35"/>
      <c r="B139" s="36"/>
      <c r="C139" s="185" t="s">
        <v>214</v>
      </c>
      <c r="D139" s="185" t="s">
        <v>216</v>
      </c>
      <c r="E139" s="186" t="s">
        <v>497</v>
      </c>
      <c r="F139" s="187" t="s">
        <v>498</v>
      </c>
      <c r="G139" s="188" t="s">
        <v>358</v>
      </c>
      <c r="H139" s="189">
        <v>10</v>
      </c>
      <c r="I139" s="190"/>
      <c r="J139" s="191">
        <f>ROUND(I139*H139,2)</f>
        <v>0</v>
      </c>
      <c r="K139" s="187" t="s">
        <v>359</v>
      </c>
      <c r="L139" s="40"/>
      <c r="M139" s="192" t="s">
        <v>1</v>
      </c>
      <c r="N139" s="193" t="s">
        <v>46</v>
      </c>
      <c r="O139" s="72"/>
      <c r="P139" s="194">
        <f>O139*H139</f>
        <v>0</v>
      </c>
      <c r="Q139" s="194">
        <v>0</v>
      </c>
      <c r="R139" s="194">
        <f>Q139*H139</f>
        <v>0</v>
      </c>
      <c r="S139" s="194">
        <v>0</v>
      </c>
      <c r="T139" s="195">
        <f>S139*H139</f>
        <v>0</v>
      </c>
      <c r="U139" s="35"/>
      <c r="V139" s="35"/>
      <c r="W139" s="35"/>
      <c r="X139" s="35"/>
      <c r="Y139" s="35"/>
      <c r="Z139" s="35"/>
      <c r="AA139" s="35"/>
      <c r="AB139" s="35"/>
      <c r="AC139" s="35"/>
      <c r="AD139" s="35"/>
      <c r="AE139" s="35"/>
      <c r="AR139" s="196" t="s">
        <v>214</v>
      </c>
      <c r="AT139" s="196" t="s">
        <v>216</v>
      </c>
      <c r="AU139" s="196" t="s">
        <v>90</v>
      </c>
      <c r="AY139" s="18" t="s">
        <v>215</v>
      </c>
      <c r="BE139" s="197">
        <f>IF(N139="základní",J139,0)</f>
        <v>0</v>
      </c>
      <c r="BF139" s="197">
        <f>IF(N139="snížená",J139,0)</f>
        <v>0</v>
      </c>
      <c r="BG139" s="197">
        <f>IF(N139="zákl. přenesená",J139,0)</f>
        <v>0</v>
      </c>
      <c r="BH139" s="197">
        <f>IF(N139="sníž. přenesená",J139,0)</f>
        <v>0</v>
      </c>
      <c r="BI139" s="197">
        <f>IF(N139="nulová",J139,0)</f>
        <v>0</v>
      </c>
      <c r="BJ139" s="18" t="s">
        <v>88</v>
      </c>
      <c r="BK139" s="197">
        <f>ROUND(I139*H139,2)</f>
        <v>0</v>
      </c>
      <c r="BL139" s="18" t="s">
        <v>214</v>
      </c>
      <c r="BM139" s="196" t="s">
        <v>6867</v>
      </c>
    </row>
    <row r="140" spans="1:65" s="2" customFormat="1" ht="38.4">
      <c r="A140" s="35"/>
      <c r="B140" s="36"/>
      <c r="C140" s="37"/>
      <c r="D140" s="198" t="s">
        <v>221</v>
      </c>
      <c r="E140" s="37"/>
      <c r="F140" s="199" t="s">
        <v>500</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221</v>
      </c>
      <c r="AU140" s="18" t="s">
        <v>90</v>
      </c>
    </row>
    <row r="141" spans="1:65" s="2" customFormat="1" ht="10.199999999999999">
      <c r="A141" s="35"/>
      <c r="B141" s="36"/>
      <c r="C141" s="37"/>
      <c r="D141" s="215" t="s">
        <v>362</v>
      </c>
      <c r="E141" s="37"/>
      <c r="F141" s="216" t="s">
        <v>501</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362</v>
      </c>
      <c r="AU141" s="18" t="s">
        <v>90</v>
      </c>
    </row>
    <row r="142" spans="1:65" s="2" customFormat="1" ht="33" customHeight="1">
      <c r="A142" s="35"/>
      <c r="B142" s="36"/>
      <c r="C142" s="185" t="s">
        <v>236</v>
      </c>
      <c r="D142" s="185" t="s">
        <v>216</v>
      </c>
      <c r="E142" s="186" t="s">
        <v>5319</v>
      </c>
      <c r="F142" s="187" t="s">
        <v>5320</v>
      </c>
      <c r="G142" s="188" t="s">
        <v>583</v>
      </c>
      <c r="H142" s="189">
        <v>22</v>
      </c>
      <c r="I142" s="190"/>
      <c r="J142" s="191">
        <f>ROUND(I142*H142,2)</f>
        <v>0</v>
      </c>
      <c r="K142" s="187" t="s">
        <v>359</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214</v>
      </c>
      <c r="AT142" s="196" t="s">
        <v>216</v>
      </c>
      <c r="AU142" s="196" t="s">
        <v>90</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214</v>
      </c>
      <c r="BM142" s="196" t="s">
        <v>6868</v>
      </c>
    </row>
    <row r="143" spans="1:65" s="2" customFormat="1" ht="28.8">
      <c r="A143" s="35"/>
      <c r="B143" s="36"/>
      <c r="C143" s="37"/>
      <c r="D143" s="198" t="s">
        <v>221</v>
      </c>
      <c r="E143" s="37"/>
      <c r="F143" s="199" t="s">
        <v>5322</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90</v>
      </c>
    </row>
    <row r="144" spans="1:65" s="2" customFormat="1" ht="10.199999999999999">
      <c r="A144" s="35"/>
      <c r="B144" s="36"/>
      <c r="C144" s="37"/>
      <c r="D144" s="215" t="s">
        <v>362</v>
      </c>
      <c r="E144" s="37"/>
      <c r="F144" s="216" t="s">
        <v>5323</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362</v>
      </c>
      <c r="AU144" s="18" t="s">
        <v>90</v>
      </c>
    </row>
    <row r="145" spans="1:65" s="14" customFormat="1" ht="10.199999999999999">
      <c r="B145" s="227"/>
      <c r="C145" s="228"/>
      <c r="D145" s="198" t="s">
        <v>364</v>
      </c>
      <c r="E145" s="229" t="s">
        <v>1</v>
      </c>
      <c r="F145" s="230" t="s">
        <v>6869</v>
      </c>
      <c r="G145" s="228"/>
      <c r="H145" s="231">
        <v>22</v>
      </c>
      <c r="I145" s="232"/>
      <c r="J145" s="228"/>
      <c r="K145" s="228"/>
      <c r="L145" s="233"/>
      <c r="M145" s="234"/>
      <c r="N145" s="235"/>
      <c r="O145" s="235"/>
      <c r="P145" s="235"/>
      <c r="Q145" s="235"/>
      <c r="R145" s="235"/>
      <c r="S145" s="235"/>
      <c r="T145" s="236"/>
      <c r="AT145" s="237" t="s">
        <v>364</v>
      </c>
      <c r="AU145" s="237" t="s">
        <v>90</v>
      </c>
      <c r="AV145" s="14" t="s">
        <v>90</v>
      </c>
      <c r="AW145" s="14" t="s">
        <v>36</v>
      </c>
      <c r="AX145" s="14" t="s">
        <v>88</v>
      </c>
      <c r="AY145" s="237" t="s">
        <v>215</v>
      </c>
    </row>
    <row r="146" spans="1:65" s="2" customFormat="1" ht="24.15" customHeight="1">
      <c r="A146" s="35"/>
      <c r="B146" s="36"/>
      <c r="C146" s="185" t="s">
        <v>241</v>
      </c>
      <c r="D146" s="185" t="s">
        <v>216</v>
      </c>
      <c r="E146" s="186" t="s">
        <v>465</v>
      </c>
      <c r="F146" s="187" t="s">
        <v>466</v>
      </c>
      <c r="G146" s="188" t="s">
        <v>358</v>
      </c>
      <c r="H146" s="189">
        <v>189.4</v>
      </c>
      <c r="I146" s="190"/>
      <c r="J146" s="191">
        <f>ROUND(I146*H146,2)</f>
        <v>0</v>
      </c>
      <c r="K146" s="187" t="s">
        <v>359</v>
      </c>
      <c r="L146" s="40"/>
      <c r="M146" s="192" t="s">
        <v>1</v>
      </c>
      <c r="N146" s="193" t="s">
        <v>46</v>
      </c>
      <c r="O146" s="72"/>
      <c r="P146" s="194">
        <f>O146*H146</f>
        <v>0</v>
      </c>
      <c r="Q146" s="194">
        <v>0</v>
      </c>
      <c r="R146" s="194">
        <f>Q146*H146</f>
        <v>0</v>
      </c>
      <c r="S146" s="194">
        <v>0</v>
      </c>
      <c r="T146" s="195">
        <f>S146*H146</f>
        <v>0</v>
      </c>
      <c r="U146" s="35"/>
      <c r="V146" s="35"/>
      <c r="W146" s="35"/>
      <c r="X146" s="35"/>
      <c r="Y146" s="35"/>
      <c r="Z146" s="35"/>
      <c r="AA146" s="35"/>
      <c r="AB146" s="35"/>
      <c r="AC146" s="35"/>
      <c r="AD146" s="35"/>
      <c r="AE146" s="35"/>
      <c r="AR146" s="196" t="s">
        <v>214</v>
      </c>
      <c r="AT146" s="196" t="s">
        <v>216</v>
      </c>
      <c r="AU146" s="196" t="s">
        <v>90</v>
      </c>
      <c r="AY146" s="18" t="s">
        <v>215</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214</v>
      </c>
      <c r="BM146" s="196" t="s">
        <v>6870</v>
      </c>
    </row>
    <row r="147" spans="1:65" s="2" customFormat="1" ht="28.8">
      <c r="A147" s="35"/>
      <c r="B147" s="36"/>
      <c r="C147" s="37"/>
      <c r="D147" s="198" t="s">
        <v>221</v>
      </c>
      <c r="E147" s="37"/>
      <c r="F147" s="199" t="s">
        <v>468</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221</v>
      </c>
      <c r="AU147" s="18" t="s">
        <v>90</v>
      </c>
    </row>
    <row r="148" spans="1:65" s="2" customFormat="1" ht="10.199999999999999">
      <c r="A148" s="35"/>
      <c r="B148" s="36"/>
      <c r="C148" s="37"/>
      <c r="D148" s="215" t="s">
        <v>362</v>
      </c>
      <c r="E148" s="37"/>
      <c r="F148" s="216" t="s">
        <v>469</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362</v>
      </c>
      <c r="AU148" s="18" t="s">
        <v>90</v>
      </c>
    </row>
    <row r="149" spans="1:65" s="2" customFormat="1" ht="37.799999999999997" customHeight="1">
      <c r="A149" s="35"/>
      <c r="B149" s="36"/>
      <c r="C149" s="185" t="s">
        <v>246</v>
      </c>
      <c r="D149" s="185" t="s">
        <v>216</v>
      </c>
      <c r="E149" s="186" t="s">
        <v>440</v>
      </c>
      <c r="F149" s="187" t="s">
        <v>441</v>
      </c>
      <c r="G149" s="188" t="s">
        <v>358</v>
      </c>
      <c r="H149" s="189">
        <v>189.4</v>
      </c>
      <c r="I149" s="190"/>
      <c r="J149" s="191">
        <f>ROUND(I149*H149,2)</f>
        <v>0</v>
      </c>
      <c r="K149" s="187" t="s">
        <v>359</v>
      </c>
      <c r="L149" s="40"/>
      <c r="M149" s="192" t="s">
        <v>1</v>
      </c>
      <c r="N149" s="193" t="s">
        <v>46</v>
      </c>
      <c r="O149" s="72"/>
      <c r="P149" s="194">
        <f>O149*H149</f>
        <v>0</v>
      </c>
      <c r="Q149" s="194">
        <v>0</v>
      </c>
      <c r="R149" s="194">
        <f>Q149*H149</f>
        <v>0</v>
      </c>
      <c r="S149" s="194">
        <v>0</v>
      </c>
      <c r="T149" s="195">
        <f>S149*H149</f>
        <v>0</v>
      </c>
      <c r="U149" s="35"/>
      <c r="V149" s="35"/>
      <c r="W149" s="35"/>
      <c r="X149" s="35"/>
      <c r="Y149" s="35"/>
      <c r="Z149" s="35"/>
      <c r="AA149" s="35"/>
      <c r="AB149" s="35"/>
      <c r="AC149" s="35"/>
      <c r="AD149" s="35"/>
      <c r="AE149" s="35"/>
      <c r="AR149" s="196" t="s">
        <v>214</v>
      </c>
      <c r="AT149" s="196" t="s">
        <v>216</v>
      </c>
      <c r="AU149" s="196" t="s">
        <v>90</v>
      </c>
      <c r="AY149" s="18" t="s">
        <v>215</v>
      </c>
      <c r="BE149" s="197">
        <f>IF(N149="základní",J149,0)</f>
        <v>0</v>
      </c>
      <c r="BF149" s="197">
        <f>IF(N149="snížená",J149,0)</f>
        <v>0</v>
      </c>
      <c r="BG149" s="197">
        <f>IF(N149="zákl. přenesená",J149,0)</f>
        <v>0</v>
      </c>
      <c r="BH149" s="197">
        <f>IF(N149="sníž. přenesená",J149,0)</f>
        <v>0</v>
      </c>
      <c r="BI149" s="197">
        <f>IF(N149="nulová",J149,0)</f>
        <v>0</v>
      </c>
      <c r="BJ149" s="18" t="s">
        <v>88</v>
      </c>
      <c r="BK149" s="197">
        <f>ROUND(I149*H149,2)</f>
        <v>0</v>
      </c>
      <c r="BL149" s="18" t="s">
        <v>214</v>
      </c>
      <c r="BM149" s="196" t="s">
        <v>6871</v>
      </c>
    </row>
    <row r="150" spans="1:65" s="2" customFormat="1" ht="38.4">
      <c r="A150" s="35"/>
      <c r="B150" s="36"/>
      <c r="C150" s="37"/>
      <c r="D150" s="198" t="s">
        <v>221</v>
      </c>
      <c r="E150" s="37"/>
      <c r="F150" s="199" t="s">
        <v>443</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221</v>
      </c>
      <c r="AU150" s="18" t="s">
        <v>90</v>
      </c>
    </row>
    <row r="151" spans="1:65" s="2" customFormat="1" ht="10.199999999999999">
      <c r="A151" s="35"/>
      <c r="B151" s="36"/>
      <c r="C151" s="37"/>
      <c r="D151" s="215" t="s">
        <v>362</v>
      </c>
      <c r="E151" s="37"/>
      <c r="F151" s="216" t="s">
        <v>444</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362</v>
      </c>
      <c r="AU151" s="18" t="s">
        <v>90</v>
      </c>
    </row>
    <row r="152" spans="1:65" s="13" customFormat="1" ht="10.199999999999999">
      <c r="B152" s="217"/>
      <c r="C152" s="218"/>
      <c r="D152" s="198" t="s">
        <v>364</v>
      </c>
      <c r="E152" s="219" t="s">
        <v>1</v>
      </c>
      <c r="F152" s="220" t="s">
        <v>6872</v>
      </c>
      <c r="G152" s="218"/>
      <c r="H152" s="219" t="s">
        <v>1</v>
      </c>
      <c r="I152" s="221"/>
      <c r="J152" s="218"/>
      <c r="K152" s="218"/>
      <c r="L152" s="222"/>
      <c r="M152" s="223"/>
      <c r="N152" s="224"/>
      <c r="O152" s="224"/>
      <c r="P152" s="224"/>
      <c r="Q152" s="224"/>
      <c r="R152" s="224"/>
      <c r="S152" s="224"/>
      <c r="T152" s="225"/>
      <c r="AT152" s="226" t="s">
        <v>364</v>
      </c>
      <c r="AU152" s="226" t="s">
        <v>90</v>
      </c>
      <c r="AV152" s="13" t="s">
        <v>88</v>
      </c>
      <c r="AW152" s="13" t="s">
        <v>36</v>
      </c>
      <c r="AX152" s="13" t="s">
        <v>81</v>
      </c>
      <c r="AY152" s="226" t="s">
        <v>215</v>
      </c>
    </row>
    <row r="153" spans="1:65" s="14" customFormat="1" ht="10.199999999999999">
      <c r="B153" s="227"/>
      <c r="C153" s="228"/>
      <c r="D153" s="198" t="s">
        <v>364</v>
      </c>
      <c r="E153" s="229" t="s">
        <v>1</v>
      </c>
      <c r="F153" s="230" t="s">
        <v>6873</v>
      </c>
      <c r="G153" s="228"/>
      <c r="H153" s="231">
        <v>189.4</v>
      </c>
      <c r="I153" s="232"/>
      <c r="J153" s="228"/>
      <c r="K153" s="228"/>
      <c r="L153" s="233"/>
      <c r="M153" s="234"/>
      <c r="N153" s="235"/>
      <c r="O153" s="235"/>
      <c r="P153" s="235"/>
      <c r="Q153" s="235"/>
      <c r="R153" s="235"/>
      <c r="S153" s="235"/>
      <c r="T153" s="236"/>
      <c r="AT153" s="237" t="s">
        <v>364</v>
      </c>
      <c r="AU153" s="237" t="s">
        <v>90</v>
      </c>
      <c r="AV153" s="14" t="s">
        <v>90</v>
      </c>
      <c r="AW153" s="14" t="s">
        <v>36</v>
      </c>
      <c r="AX153" s="14" t="s">
        <v>81</v>
      </c>
      <c r="AY153" s="237" t="s">
        <v>215</v>
      </c>
    </row>
    <row r="154" spans="1:65" s="15" customFormat="1" ht="10.199999999999999">
      <c r="B154" s="238"/>
      <c r="C154" s="239"/>
      <c r="D154" s="198" t="s">
        <v>364</v>
      </c>
      <c r="E154" s="240" t="s">
        <v>1</v>
      </c>
      <c r="F154" s="241" t="s">
        <v>368</v>
      </c>
      <c r="G154" s="239"/>
      <c r="H154" s="242">
        <v>189.4</v>
      </c>
      <c r="I154" s="243"/>
      <c r="J154" s="239"/>
      <c r="K154" s="239"/>
      <c r="L154" s="244"/>
      <c r="M154" s="245"/>
      <c r="N154" s="246"/>
      <c r="O154" s="246"/>
      <c r="P154" s="246"/>
      <c r="Q154" s="246"/>
      <c r="R154" s="246"/>
      <c r="S154" s="246"/>
      <c r="T154" s="247"/>
      <c r="AT154" s="248" t="s">
        <v>364</v>
      </c>
      <c r="AU154" s="248" t="s">
        <v>90</v>
      </c>
      <c r="AV154" s="15" t="s">
        <v>214</v>
      </c>
      <c r="AW154" s="15" t="s">
        <v>36</v>
      </c>
      <c r="AX154" s="15" t="s">
        <v>88</v>
      </c>
      <c r="AY154" s="248" t="s">
        <v>215</v>
      </c>
    </row>
    <row r="155" spans="1:65" s="2" customFormat="1" ht="33" customHeight="1">
      <c r="A155" s="35"/>
      <c r="B155" s="36"/>
      <c r="C155" s="185" t="s">
        <v>251</v>
      </c>
      <c r="D155" s="185" t="s">
        <v>216</v>
      </c>
      <c r="E155" s="186" t="s">
        <v>6874</v>
      </c>
      <c r="F155" s="187" t="s">
        <v>6875</v>
      </c>
      <c r="G155" s="188" t="s">
        <v>523</v>
      </c>
      <c r="H155" s="189">
        <v>1320</v>
      </c>
      <c r="I155" s="190"/>
      <c r="J155" s="191">
        <f>ROUND(I155*H155,2)</f>
        <v>0</v>
      </c>
      <c r="K155" s="187" t="s">
        <v>359</v>
      </c>
      <c r="L155" s="40"/>
      <c r="M155" s="192" t="s">
        <v>1</v>
      </c>
      <c r="N155" s="193" t="s">
        <v>46</v>
      </c>
      <c r="O155" s="72"/>
      <c r="P155" s="194">
        <f>O155*H155</f>
        <v>0</v>
      </c>
      <c r="Q155" s="194">
        <v>0</v>
      </c>
      <c r="R155" s="194">
        <f>Q155*H155</f>
        <v>0</v>
      </c>
      <c r="S155" s="194">
        <v>0</v>
      </c>
      <c r="T155" s="195">
        <f>S155*H155</f>
        <v>0</v>
      </c>
      <c r="U155" s="35"/>
      <c r="V155" s="35"/>
      <c r="W155" s="35"/>
      <c r="X155" s="35"/>
      <c r="Y155" s="35"/>
      <c r="Z155" s="35"/>
      <c r="AA155" s="35"/>
      <c r="AB155" s="35"/>
      <c r="AC155" s="35"/>
      <c r="AD155" s="35"/>
      <c r="AE155" s="35"/>
      <c r="AR155" s="196" t="s">
        <v>214</v>
      </c>
      <c r="AT155" s="196" t="s">
        <v>216</v>
      </c>
      <c r="AU155" s="196" t="s">
        <v>90</v>
      </c>
      <c r="AY155" s="18" t="s">
        <v>215</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214</v>
      </c>
      <c r="BM155" s="196" t="s">
        <v>6876</v>
      </c>
    </row>
    <row r="156" spans="1:65" s="2" customFormat="1" ht="38.4">
      <c r="A156" s="35"/>
      <c r="B156" s="36"/>
      <c r="C156" s="37"/>
      <c r="D156" s="198" t="s">
        <v>221</v>
      </c>
      <c r="E156" s="37"/>
      <c r="F156" s="199" t="s">
        <v>6877</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221</v>
      </c>
      <c r="AU156" s="18" t="s">
        <v>90</v>
      </c>
    </row>
    <row r="157" spans="1:65" s="2" customFormat="1" ht="10.199999999999999">
      <c r="A157" s="35"/>
      <c r="B157" s="36"/>
      <c r="C157" s="37"/>
      <c r="D157" s="215" t="s">
        <v>362</v>
      </c>
      <c r="E157" s="37"/>
      <c r="F157" s="216" t="s">
        <v>6878</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362</v>
      </c>
      <c r="AU157" s="18" t="s">
        <v>90</v>
      </c>
    </row>
    <row r="158" spans="1:65" s="2" customFormat="1" ht="33" customHeight="1">
      <c r="A158" s="35"/>
      <c r="B158" s="36"/>
      <c r="C158" s="185" t="s">
        <v>256</v>
      </c>
      <c r="D158" s="185" t="s">
        <v>216</v>
      </c>
      <c r="E158" s="186" t="s">
        <v>6879</v>
      </c>
      <c r="F158" s="187" t="s">
        <v>6880</v>
      </c>
      <c r="G158" s="188" t="s">
        <v>523</v>
      </c>
      <c r="H158" s="189">
        <v>1320</v>
      </c>
      <c r="I158" s="190"/>
      <c r="J158" s="191">
        <f>ROUND(I158*H158,2)</f>
        <v>0</v>
      </c>
      <c r="K158" s="187" t="s">
        <v>359</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214</v>
      </c>
      <c r="AT158" s="196" t="s">
        <v>216</v>
      </c>
      <c r="AU158" s="196" t="s">
        <v>90</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214</v>
      </c>
      <c r="BM158" s="196" t="s">
        <v>6881</v>
      </c>
    </row>
    <row r="159" spans="1:65" s="2" customFormat="1" ht="28.8">
      <c r="A159" s="35"/>
      <c r="B159" s="36"/>
      <c r="C159" s="37"/>
      <c r="D159" s="198" t="s">
        <v>221</v>
      </c>
      <c r="E159" s="37"/>
      <c r="F159" s="199" t="s">
        <v>6882</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90</v>
      </c>
    </row>
    <row r="160" spans="1:65" s="2" customFormat="1" ht="10.199999999999999">
      <c r="A160" s="35"/>
      <c r="B160" s="36"/>
      <c r="C160" s="37"/>
      <c r="D160" s="215" t="s">
        <v>362</v>
      </c>
      <c r="E160" s="37"/>
      <c r="F160" s="216" t="s">
        <v>6883</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362</v>
      </c>
      <c r="AU160" s="18" t="s">
        <v>90</v>
      </c>
    </row>
    <row r="161" spans="1:65" s="2" customFormat="1" ht="33" customHeight="1">
      <c r="A161" s="35"/>
      <c r="B161" s="36"/>
      <c r="C161" s="185" t="s">
        <v>261</v>
      </c>
      <c r="D161" s="185" t="s">
        <v>216</v>
      </c>
      <c r="E161" s="186" t="s">
        <v>6884</v>
      </c>
      <c r="F161" s="187" t="s">
        <v>6885</v>
      </c>
      <c r="G161" s="188" t="s">
        <v>523</v>
      </c>
      <c r="H161" s="189">
        <v>1320</v>
      </c>
      <c r="I161" s="190"/>
      <c r="J161" s="191">
        <f>ROUND(I161*H161,2)</f>
        <v>0</v>
      </c>
      <c r="K161" s="187" t="s">
        <v>359</v>
      </c>
      <c r="L161" s="40"/>
      <c r="M161" s="192" t="s">
        <v>1</v>
      </c>
      <c r="N161" s="193" t="s">
        <v>46</v>
      </c>
      <c r="O161" s="72"/>
      <c r="P161" s="194">
        <f>O161*H161</f>
        <v>0</v>
      </c>
      <c r="Q161" s="194">
        <v>0</v>
      </c>
      <c r="R161" s="194">
        <f>Q161*H161</f>
        <v>0</v>
      </c>
      <c r="S161" s="194">
        <v>0</v>
      </c>
      <c r="T161" s="195">
        <f>S161*H161</f>
        <v>0</v>
      </c>
      <c r="U161" s="35"/>
      <c r="V161" s="35"/>
      <c r="W161" s="35"/>
      <c r="X161" s="35"/>
      <c r="Y161" s="35"/>
      <c r="Z161" s="35"/>
      <c r="AA161" s="35"/>
      <c r="AB161" s="35"/>
      <c r="AC161" s="35"/>
      <c r="AD161" s="35"/>
      <c r="AE161" s="35"/>
      <c r="AR161" s="196" t="s">
        <v>214</v>
      </c>
      <c r="AT161" s="196" t="s">
        <v>216</v>
      </c>
      <c r="AU161" s="196" t="s">
        <v>90</v>
      </c>
      <c r="AY161" s="18" t="s">
        <v>215</v>
      </c>
      <c r="BE161" s="197">
        <f>IF(N161="základní",J161,0)</f>
        <v>0</v>
      </c>
      <c r="BF161" s="197">
        <f>IF(N161="snížená",J161,0)</f>
        <v>0</v>
      </c>
      <c r="BG161" s="197">
        <f>IF(N161="zákl. přenesená",J161,0)</f>
        <v>0</v>
      </c>
      <c r="BH161" s="197">
        <f>IF(N161="sníž. přenesená",J161,0)</f>
        <v>0</v>
      </c>
      <c r="BI161" s="197">
        <f>IF(N161="nulová",J161,0)</f>
        <v>0</v>
      </c>
      <c r="BJ161" s="18" t="s">
        <v>88</v>
      </c>
      <c r="BK161" s="197">
        <f>ROUND(I161*H161,2)</f>
        <v>0</v>
      </c>
      <c r="BL161" s="18" t="s">
        <v>214</v>
      </c>
      <c r="BM161" s="196" t="s">
        <v>6886</v>
      </c>
    </row>
    <row r="162" spans="1:65" s="2" customFormat="1" ht="19.2">
      <c r="A162" s="35"/>
      <c r="B162" s="36"/>
      <c r="C162" s="37"/>
      <c r="D162" s="198" t="s">
        <v>221</v>
      </c>
      <c r="E162" s="37"/>
      <c r="F162" s="199" t="s">
        <v>6887</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221</v>
      </c>
      <c r="AU162" s="18" t="s">
        <v>90</v>
      </c>
    </row>
    <row r="163" spans="1:65" s="2" customFormat="1" ht="10.199999999999999">
      <c r="A163" s="35"/>
      <c r="B163" s="36"/>
      <c r="C163" s="37"/>
      <c r="D163" s="215" t="s">
        <v>362</v>
      </c>
      <c r="E163" s="37"/>
      <c r="F163" s="216" t="s">
        <v>6888</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362</v>
      </c>
      <c r="AU163" s="18" t="s">
        <v>90</v>
      </c>
    </row>
    <row r="164" spans="1:65" s="2" customFormat="1" ht="16.5" customHeight="1">
      <c r="A164" s="35"/>
      <c r="B164" s="36"/>
      <c r="C164" s="260" t="s">
        <v>266</v>
      </c>
      <c r="D164" s="260" t="s">
        <v>539</v>
      </c>
      <c r="E164" s="261" t="s">
        <v>6889</v>
      </c>
      <c r="F164" s="262" t="s">
        <v>6890</v>
      </c>
      <c r="G164" s="263" t="s">
        <v>358</v>
      </c>
      <c r="H164" s="264">
        <v>66</v>
      </c>
      <c r="I164" s="265"/>
      <c r="J164" s="266">
        <f>ROUND(I164*H164,2)</f>
        <v>0</v>
      </c>
      <c r="K164" s="262" t="s">
        <v>359</v>
      </c>
      <c r="L164" s="267"/>
      <c r="M164" s="268" t="s">
        <v>1</v>
      </c>
      <c r="N164" s="269" t="s">
        <v>46</v>
      </c>
      <c r="O164" s="72"/>
      <c r="P164" s="194">
        <f>O164*H164</f>
        <v>0</v>
      </c>
      <c r="Q164" s="194">
        <v>0.21</v>
      </c>
      <c r="R164" s="194">
        <f>Q164*H164</f>
        <v>13.86</v>
      </c>
      <c r="S164" s="194">
        <v>0</v>
      </c>
      <c r="T164" s="195">
        <f>S164*H164</f>
        <v>0</v>
      </c>
      <c r="U164" s="35"/>
      <c r="V164" s="35"/>
      <c r="W164" s="35"/>
      <c r="X164" s="35"/>
      <c r="Y164" s="35"/>
      <c r="Z164" s="35"/>
      <c r="AA164" s="35"/>
      <c r="AB164" s="35"/>
      <c r="AC164" s="35"/>
      <c r="AD164" s="35"/>
      <c r="AE164" s="35"/>
      <c r="AR164" s="196" t="s">
        <v>251</v>
      </c>
      <c r="AT164" s="196" t="s">
        <v>539</v>
      </c>
      <c r="AU164" s="196" t="s">
        <v>90</v>
      </c>
      <c r="AY164" s="18" t="s">
        <v>215</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214</v>
      </c>
      <c r="BM164" s="196" t="s">
        <v>6891</v>
      </c>
    </row>
    <row r="165" spans="1:65" s="2" customFormat="1" ht="10.199999999999999">
      <c r="A165" s="35"/>
      <c r="B165" s="36"/>
      <c r="C165" s="37"/>
      <c r="D165" s="198" t="s">
        <v>221</v>
      </c>
      <c r="E165" s="37"/>
      <c r="F165" s="199" t="s">
        <v>6892</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221</v>
      </c>
      <c r="AU165" s="18" t="s">
        <v>90</v>
      </c>
    </row>
    <row r="166" spans="1:65" s="14" customFormat="1" ht="10.199999999999999">
      <c r="B166" s="227"/>
      <c r="C166" s="228"/>
      <c r="D166" s="198" t="s">
        <v>364</v>
      </c>
      <c r="E166" s="229" t="s">
        <v>1</v>
      </c>
      <c r="F166" s="230" t="s">
        <v>6893</v>
      </c>
      <c r="G166" s="228"/>
      <c r="H166" s="231">
        <v>66</v>
      </c>
      <c r="I166" s="232"/>
      <c r="J166" s="228"/>
      <c r="K166" s="228"/>
      <c r="L166" s="233"/>
      <c r="M166" s="234"/>
      <c r="N166" s="235"/>
      <c r="O166" s="235"/>
      <c r="P166" s="235"/>
      <c r="Q166" s="235"/>
      <c r="R166" s="235"/>
      <c r="S166" s="235"/>
      <c r="T166" s="236"/>
      <c r="AT166" s="237" t="s">
        <v>364</v>
      </c>
      <c r="AU166" s="237" t="s">
        <v>90</v>
      </c>
      <c r="AV166" s="14" t="s">
        <v>90</v>
      </c>
      <c r="AW166" s="14" t="s">
        <v>36</v>
      </c>
      <c r="AX166" s="14" t="s">
        <v>81</v>
      </c>
      <c r="AY166" s="237" t="s">
        <v>215</v>
      </c>
    </row>
    <row r="167" spans="1:65" s="15" customFormat="1" ht="10.199999999999999">
      <c r="B167" s="238"/>
      <c r="C167" s="239"/>
      <c r="D167" s="198" t="s">
        <v>364</v>
      </c>
      <c r="E167" s="240" t="s">
        <v>1</v>
      </c>
      <c r="F167" s="241" t="s">
        <v>368</v>
      </c>
      <c r="G167" s="239"/>
      <c r="H167" s="242">
        <v>66</v>
      </c>
      <c r="I167" s="243"/>
      <c r="J167" s="239"/>
      <c r="K167" s="239"/>
      <c r="L167" s="244"/>
      <c r="M167" s="245"/>
      <c r="N167" s="246"/>
      <c r="O167" s="246"/>
      <c r="P167" s="246"/>
      <c r="Q167" s="246"/>
      <c r="R167" s="246"/>
      <c r="S167" s="246"/>
      <c r="T167" s="247"/>
      <c r="AT167" s="248" t="s">
        <v>364</v>
      </c>
      <c r="AU167" s="248" t="s">
        <v>90</v>
      </c>
      <c r="AV167" s="15" t="s">
        <v>214</v>
      </c>
      <c r="AW167" s="15" t="s">
        <v>36</v>
      </c>
      <c r="AX167" s="15" t="s">
        <v>88</v>
      </c>
      <c r="AY167" s="248" t="s">
        <v>215</v>
      </c>
    </row>
    <row r="168" spans="1:65" s="2" customFormat="1" ht="21.75" customHeight="1">
      <c r="A168" s="35"/>
      <c r="B168" s="36"/>
      <c r="C168" s="185" t="s">
        <v>8</v>
      </c>
      <c r="D168" s="185" t="s">
        <v>216</v>
      </c>
      <c r="E168" s="186" t="s">
        <v>6894</v>
      </c>
      <c r="F168" s="187" t="s">
        <v>6895</v>
      </c>
      <c r="G168" s="188" t="s">
        <v>523</v>
      </c>
      <c r="H168" s="189">
        <v>1320</v>
      </c>
      <c r="I168" s="190"/>
      <c r="J168" s="191">
        <f>ROUND(I168*H168,2)</f>
        <v>0</v>
      </c>
      <c r="K168" s="187" t="s">
        <v>359</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214</v>
      </c>
      <c r="AT168" s="196" t="s">
        <v>216</v>
      </c>
      <c r="AU168" s="196" t="s">
        <v>90</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214</v>
      </c>
      <c r="BM168" s="196" t="s">
        <v>6896</v>
      </c>
    </row>
    <row r="169" spans="1:65" s="2" customFormat="1" ht="10.199999999999999">
      <c r="A169" s="35"/>
      <c r="B169" s="36"/>
      <c r="C169" s="37"/>
      <c r="D169" s="198" t="s">
        <v>221</v>
      </c>
      <c r="E169" s="37"/>
      <c r="F169" s="199" t="s">
        <v>6897</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90</v>
      </c>
    </row>
    <row r="170" spans="1:65" s="2" customFormat="1" ht="10.199999999999999">
      <c r="A170" s="35"/>
      <c r="B170" s="36"/>
      <c r="C170" s="37"/>
      <c r="D170" s="215" t="s">
        <v>362</v>
      </c>
      <c r="E170" s="37"/>
      <c r="F170" s="216" t="s">
        <v>6898</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362</v>
      </c>
      <c r="AU170" s="18" t="s">
        <v>90</v>
      </c>
    </row>
    <row r="171" spans="1:65" s="2" customFormat="1" ht="21.75" customHeight="1">
      <c r="A171" s="35"/>
      <c r="B171" s="36"/>
      <c r="C171" s="185" t="s">
        <v>275</v>
      </c>
      <c r="D171" s="185" t="s">
        <v>216</v>
      </c>
      <c r="E171" s="186" t="s">
        <v>6899</v>
      </c>
      <c r="F171" s="187" t="s">
        <v>6900</v>
      </c>
      <c r="G171" s="188" t="s">
        <v>523</v>
      </c>
      <c r="H171" s="189">
        <v>1320</v>
      </c>
      <c r="I171" s="190"/>
      <c r="J171" s="191">
        <f>ROUND(I171*H171,2)</f>
        <v>0</v>
      </c>
      <c r="K171" s="187" t="s">
        <v>359</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214</v>
      </c>
      <c r="AT171" s="196" t="s">
        <v>216</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214</v>
      </c>
      <c r="BM171" s="196" t="s">
        <v>6901</v>
      </c>
    </row>
    <row r="172" spans="1:65" s="2" customFormat="1" ht="10.199999999999999">
      <c r="A172" s="35"/>
      <c r="B172" s="36"/>
      <c r="C172" s="37"/>
      <c r="D172" s="198" t="s">
        <v>221</v>
      </c>
      <c r="E172" s="37"/>
      <c r="F172" s="199" t="s">
        <v>6902</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221</v>
      </c>
      <c r="AU172" s="18" t="s">
        <v>90</v>
      </c>
    </row>
    <row r="173" spans="1:65" s="2" customFormat="1" ht="10.199999999999999">
      <c r="A173" s="35"/>
      <c r="B173" s="36"/>
      <c r="C173" s="37"/>
      <c r="D173" s="215" t="s">
        <v>362</v>
      </c>
      <c r="E173" s="37"/>
      <c r="F173" s="216" t="s">
        <v>6903</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362</v>
      </c>
      <c r="AU173" s="18" t="s">
        <v>90</v>
      </c>
    </row>
    <row r="174" spans="1:65" s="2" customFormat="1" ht="16.5" customHeight="1">
      <c r="A174" s="35"/>
      <c r="B174" s="36"/>
      <c r="C174" s="185" t="s">
        <v>280</v>
      </c>
      <c r="D174" s="185" t="s">
        <v>216</v>
      </c>
      <c r="E174" s="186" t="s">
        <v>6904</v>
      </c>
      <c r="F174" s="187" t="s">
        <v>6905</v>
      </c>
      <c r="G174" s="188" t="s">
        <v>523</v>
      </c>
      <c r="H174" s="189">
        <v>1320</v>
      </c>
      <c r="I174" s="190"/>
      <c r="J174" s="191">
        <f>ROUND(I174*H174,2)</f>
        <v>0</v>
      </c>
      <c r="K174" s="187" t="s">
        <v>359</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214</v>
      </c>
      <c r="AT174" s="196" t="s">
        <v>216</v>
      </c>
      <c r="AU174" s="196" t="s">
        <v>90</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214</v>
      </c>
      <c r="BM174" s="196" t="s">
        <v>6906</v>
      </c>
    </row>
    <row r="175" spans="1:65" s="2" customFormat="1" ht="10.199999999999999">
      <c r="A175" s="35"/>
      <c r="B175" s="36"/>
      <c r="C175" s="37"/>
      <c r="D175" s="198" t="s">
        <v>221</v>
      </c>
      <c r="E175" s="37"/>
      <c r="F175" s="199" t="s">
        <v>6907</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90</v>
      </c>
    </row>
    <row r="176" spans="1:65" s="2" customFormat="1" ht="10.199999999999999">
      <c r="A176" s="35"/>
      <c r="B176" s="36"/>
      <c r="C176" s="37"/>
      <c r="D176" s="215" t="s">
        <v>362</v>
      </c>
      <c r="E176" s="37"/>
      <c r="F176" s="216" t="s">
        <v>6908</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362</v>
      </c>
      <c r="AU176" s="18" t="s">
        <v>90</v>
      </c>
    </row>
    <row r="177" spans="1:65" s="2" customFormat="1" ht="21.75" customHeight="1">
      <c r="A177" s="35"/>
      <c r="B177" s="36"/>
      <c r="C177" s="185" t="s">
        <v>285</v>
      </c>
      <c r="D177" s="185" t="s">
        <v>216</v>
      </c>
      <c r="E177" s="186" t="s">
        <v>6909</v>
      </c>
      <c r="F177" s="187" t="s">
        <v>6910</v>
      </c>
      <c r="G177" s="188" t="s">
        <v>6911</v>
      </c>
      <c r="H177" s="189">
        <v>0.26400000000000001</v>
      </c>
      <c r="I177" s="190"/>
      <c r="J177" s="191">
        <f>ROUND(I177*H177,2)</f>
        <v>0</v>
      </c>
      <c r="K177" s="187" t="s">
        <v>359</v>
      </c>
      <c r="L177" s="40"/>
      <c r="M177" s="192" t="s">
        <v>1</v>
      </c>
      <c r="N177" s="193"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214</v>
      </c>
      <c r="AT177" s="196" t="s">
        <v>216</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214</v>
      </c>
      <c r="BM177" s="196" t="s">
        <v>6912</v>
      </c>
    </row>
    <row r="178" spans="1:65" s="2" customFormat="1" ht="19.2">
      <c r="A178" s="35"/>
      <c r="B178" s="36"/>
      <c r="C178" s="37"/>
      <c r="D178" s="198" t="s">
        <v>221</v>
      </c>
      <c r="E178" s="37"/>
      <c r="F178" s="199" t="s">
        <v>6913</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90</v>
      </c>
    </row>
    <row r="179" spans="1:65" s="2" customFormat="1" ht="10.199999999999999">
      <c r="A179" s="35"/>
      <c r="B179" s="36"/>
      <c r="C179" s="37"/>
      <c r="D179" s="215" t="s">
        <v>362</v>
      </c>
      <c r="E179" s="37"/>
      <c r="F179" s="216" t="s">
        <v>6914</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362</v>
      </c>
      <c r="AU179" s="18" t="s">
        <v>90</v>
      </c>
    </row>
    <row r="180" spans="1:65" s="14" customFormat="1" ht="10.199999999999999">
      <c r="B180" s="227"/>
      <c r="C180" s="228"/>
      <c r="D180" s="198" t="s">
        <v>364</v>
      </c>
      <c r="E180" s="229" t="s">
        <v>1</v>
      </c>
      <c r="F180" s="230" t="s">
        <v>6915</v>
      </c>
      <c r="G180" s="228"/>
      <c r="H180" s="231">
        <v>0.26400000000000001</v>
      </c>
      <c r="I180" s="232"/>
      <c r="J180" s="228"/>
      <c r="K180" s="228"/>
      <c r="L180" s="233"/>
      <c r="M180" s="234"/>
      <c r="N180" s="235"/>
      <c r="O180" s="235"/>
      <c r="P180" s="235"/>
      <c r="Q180" s="235"/>
      <c r="R180" s="235"/>
      <c r="S180" s="235"/>
      <c r="T180" s="236"/>
      <c r="AT180" s="237" t="s">
        <v>364</v>
      </c>
      <c r="AU180" s="237" t="s">
        <v>90</v>
      </c>
      <c r="AV180" s="14" t="s">
        <v>90</v>
      </c>
      <c r="AW180" s="14" t="s">
        <v>36</v>
      </c>
      <c r="AX180" s="14" t="s">
        <v>81</v>
      </c>
      <c r="AY180" s="237" t="s">
        <v>215</v>
      </c>
    </row>
    <row r="181" spans="1:65" s="15" customFormat="1" ht="10.199999999999999">
      <c r="B181" s="238"/>
      <c r="C181" s="239"/>
      <c r="D181" s="198" t="s">
        <v>364</v>
      </c>
      <c r="E181" s="240" t="s">
        <v>1</v>
      </c>
      <c r="F181" s="241" t="s">
        <v>368</v>
      </c>
      <c r="G181" s="239"/>
      <c r="H181" s="242">
        <v>0.26400000000000001</v>
      </c>
      <c r="I181" s="243"/>
      <c r="J181" s="239"/>
      <c r="K181" s="239"/>
      <c r="L181" s="244"/>
      <c r="M181" s="245"/>
      <c r="N181" s="246"/>
      <c r="O181" s="246"/>
      <c r="P181" s="246"/>
      <c r="Q181" s="246"/>
      <c r="R181" s="246"/>
      <c r="S181" s="246"/>
      <c r="T181" s="247"/>
      <c r="AT181" s="248" t="s">
        <v>364</v>
      </c>
      <c r="AU181" s="248" t="s">
        <v>90</v>
      </c>
      <c r="AV181" s="15" t="s">
        <v>214</v>
      </c>
      <c r="AW181" s="15" t="s">
        <v>36</v>
      </c>
      <c r="AX181" s="15" t="s">
        <v>88</v>
      </c>
      <c r="AY181" s="248" t="s">
        <v>215</v>
      </c>
    </row>
    <row r="182" spans="1:65" s="2" customFormat="1" ht="16.5" customHeight="1">
      <c r="A182" s="35"/>
      <c r="B182" s="36"/>
      <c r="C182" s="260" t="s">
        <v>291</v>
      </c>
      <c r="D182" s="260" t="s">
        <v>539</v>
      </c>
      <c r="E182" s="261" t="s">
        <v>6916</v>
      </c>
      <c r="F182" s="262" t="s">
        <v>6917</v>
      </c>
      <c r="G182" s="263" t="s">
        <v>4055</v>
      </c>
      <c r="H182" s="264">
        <v>7.92</v>
      </c>
      <c r="I182" s="265"/>
      <c r="J182" s="266">
        <f>ROUND(I182*H182,2)</f>
        <v>0</v>
      </c>
      <c r="K182" s="262" t="s">
        <v>359</v>
      </c>
      <c r="L182" s="267"/>
      <c r="M182" s="268" t="s">
        <v>1</v>
      </c>
      <c r="N182" s="269" t="s">
        <v>46</v>
      </c>
      <c r="O182" s="72"/>
      <c r="P182" s="194">
        <f>O182*H182</f>
        <v>0</v>
      </c>
      <c r="Q182" s="194">
        <v>1E-3</v>
      </c>
      <c r="R182" s="194">
        <f>Q182*H182</f>
        <v>7.92E-3</v>
      </c>
      <c r="S182" s="194">
        <v>0</v>
      </c>
      <c r="T182" s="195">
        <f>S182*H182</f>
        <v>0</v>
      </c>
      <c r="U182" s="35"/>
      <c r="V182" s="35"/>
      <c r="W182" s="35"/>
      <c r="X182" s="35"/>
      <c r="Y182" s="35"/>
      <c r="Z182" s="35"/>
      <c r="AA182" s="35"/>
      <c r="AB182" s="35"/>
      <c r="AC182" s="35"/>
      <c r="AD182" s="35"/>
      <c r="AE182" s="35"/>
      <c r="AR182" s="196" t="s">
        <v>251</v>
      </c>
      <c r="AT182" s="196" t="s">
        <v>539</v>
      </c>
      <c r="AU182" s="196" t="s">
        <v>90</v>
      </c>
      <c r="AY182" s="18" t="s">
        <v>215</v>
      </c>
      <c r="BE182" s="197">
        <f>IF(N182="základní",J182,0)</f>
        <v>0</v>
      </c>
      <c r="BF182" s="197">
        <f>IF(N182="snížená",J182,0)</f>
        <v>0</v>
      </c>
      <c r="BG182" s="197">
        <f>IF(N182="zákl. přenesená",J182,0)</f>
        <v>0</v>
      </c>
      <c r="BH182" s="197">
        <f>IF(N182="sníž. přenesená",J182,0)</f>
        <v>0</v>
      </c>
      <c r="BI182" s="197">
        <f>IF(N182="nulová",J182,0)</f>
        <v>0</v>
      </c>
      <c r="BJ182" s="18" t="s">
        <v>88</v>
      </c>
      <c r="BK182" s="197">
        <f>ROUND(I182*H182,2)</f>
        <v>0</v>
      </c>
      <c r="BL182" s="18" t="s">
        <v>214</v>
      </c>
      <c r="BM182" s="196" t="s">
        <v>6918</v>
      </c>
    </row>
    <row r="183" spans="1:65" s="2" customFormat="1" ht="10.199999999999999">
      <c r="A183" s="35"/>
      <c r="B183" s="36"/>
      <c r="C183" s="37"/>
      <c r="D183" s="198" t="s">
        <v>221</v>
      </c>
      <c r="E183" s="37"/>
      <c r="F183" s="199" t="s">
        <v>6917</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221</v>
      </c>
      <c r="AU183" s="18" t="s">
        <v>90</v>
      </c>
    </row>
    <row r="184" spans="1:65" s="14" customFormat="1" ht="10.199999999999999">
      <c r="B184" s="227"/>
      <c r="C184" s="228"/>
      <c r="D184" s="198" t="s">
        <v>364</v>
      </c>
      <c r="E184" s="228"/>
      <c r="F184" s="230" t="s">
        <v>6919</v>
      </c>
      <c r="G184" s="228"/>
      <c r="H184" s="231">
        <v>7.92</v>
      </c>
      <c r="I184" s="232"/>
      <c r="J184" s="228"/>
      <c r="K184" s="228"/>
      <c r="L184" s="233"/>
      <c r="M184" s="234"/>
      <c r="N184" s="235"/>
      <c r="O184" s="235"/>
      <c r="P184" s="235"/>
      <c r="Q184" s="235"/>
      <c r="R184" s="235"/>
      <c r="S184" s="235"/>
      <c r="T184" s="236"/>
      <c r="AT184" s="237" t="s">
        <v>364</v>
      </c>
      <c r="AU184" s="237" t="s">
        <v>90</v>
      </c>
      <c r="AV184" s="14" t="s">
        <v>90</v>
      </c>
      <c r="AW184" s="14" t="s">
        <v>4</v>
      </c>
      <c r="AX184" s="14" t="s">
        <v>88</v>
      </c>
      <c r="AY184" s="237" t="s">
        <v>215</v>
      </c>
    </row>
    <row r="185" spans="1:65" s="2" customFormat="1" ht="16.5" customHeight="1">
      <c r="A185" s="35"/>
      <c r="B185" s="36"/>
      <c r="C185" s="185" t="s">
        <v>296</v>
      </c>
      <c r="D185" s="185" t="s">
        <v>216</v>
      </c>
      <c r="E185" s="186" t="s">
        <v>6920</v>
      </c>
      <c r="F185" s="187" t="s">
        <v>6921</v>
      </c>
      <c r="G185" s="188" t="s">
        <v>358</v>
      </c>
      <c r="H185" s="189">
        <v>19.8</v>
      </c>
      <c r="I185" s="190"/>
      <c r="J185" s="191">
        <f>ROUND(I185*H185,2)</f>
        <v>0</v>
      </c>
      <c r="K185" s="187" t="s">
        <v>359</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214</v>
      </c>
      <c r="AT185" s="196" t="s">
        <v>216</v>
      </c>
      <c r="AU185" s="196" t="s">
        <v>90</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214</v>
      </c>
      <c r="BM185" s="196" t="s">
        <v>6922</v>
      </c>
    </row>
    <row r="186" spans="1:65" s="2" customFormat="1" ht="10.199999999999999">
      <c r="A186" s="35"/>
      <c r="B186" s="36"/>
      <c r="C186" s="37"/>
      <c r="D186" s="198" t="s">
        <v>221</v>
      </c>
      <c r="E186" s="37"/>
      <c r="F186" s="199" t="s">
        <v>6923</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90</v>
      </c>
    </row>
    <row r="187" spans="1:65" s="2" customFormat="1" ht="10.199999999999999">
      <c r="A187" s="35"/>
      <c r="B187" s="36"/>
      <c r="C187" s="37"/>
      <c r="D187" s="215" t="s">
        <v>362</v>
      </c>
      <c r="E187" s="37"/>
      <c r="F187" s="216" t="s">
        <v>6924</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362</v>
      </c>
      <c r="AU187" s="18" t="s">
        <v>90</v>
      </c>
    </row>
    <row r="188" spans="1:65" s="13" customFormat="1" ht="10.199999999999999">
      <c r="B188" s="217"/>
      <c r="C188" s="218"/>
      <c r="D188" s="198" t="s">
        <v>364</v>
      </c>
      <c r="E188" s="219" t="s">
        <v>1</v>
      </c>
      <c r="F188" s="220" t="s">
        <v>6925</v>
      </c>
      <c r="G188" s="218"/>
      <c r="H188" s="219" t="s">
        <v>1</v>
      </c>
      <c r="I188" s="221"/>
      <c r="J188" s="218"/>
      <c r="K188" s="218"/>
      <c r="L188" s="222"/>
      <c r="M188" s="223"/>
      <c r="N188" s="224"/>
      <c r="O188" s="224"/>
      <c r="P188" s="224"/>
      <c r="Q188" s="224"/>
      <c r="R188" s="224"/>
      <c r="S188" s="224"/>
      <c r="T188" s="225"/>
      <c r="AT188" s="226" t="s">
        <v>364</v>
      </c>
      <c r="AU188" s="226" t="s">
        <v>90</v>
      </c>
      <c r="AV188" s="13" t="s">
        <v>88</v>
      </c>
      <c r="AW188" s="13" t="s">
        <v>36</v>
      </c>
      <c r="AX188" s="13" t="s">
        <v>81</v>
      </c>
      <c r="AY188" s="226" t="s">
        <v>215</v>
      </c>
    </row>
    <row r="189" spans="1:65" s="14" customFormat="1" ht="10.199999999999999">
      <c r="B189" s="227"/>
      <c r="C189" s="228"/>
      <c r="D189" s="198" t="s">
        <v>364</v>
      </c>
      <c r="E189" s="229" t="s">
        <v>1</v>
      </c>
      <c r="F189" s="230" t="s">
        <v>6926</v>
      </c>
      <c r="G189" s="228"/>
      <c r="H189" s="231">
        <v>19.8</v>
      </c>
      <c r="I189" s="232"/>
      <c r="J189" s="228"/>
      <c r="K189" s="228"/>
      <c r="L189" s="233"/>
      <c r="M189" s="234"/>
      <c r="N189" s="235"/>
      <c r="O189" s="235"/>
      <c r="P189" s="235"/>
      <c r="Q189" s="235"/>
      <c r="R189" s="235"/>
      <c r="S189" s="235"/>
      <c r="T189" s="236"/>
      <c r="AT189" s="237" t="s">
        <v>364</v>
      </c>
      <c r="AU189" s="237" t="s">
        <v>90</v>
      </c>
      <c r="AV189" s="14" t="s">
        <v>90</v>
      </c>
      <c r="AW189" s="14" t="s">
        <v>36</v>
      </c>
      <c r="AX189" s="14" t="s">
        <v>81</v>
      </c>
      <c r="AY189" s="237" t="s">
        <v>215</v>
      </c>
    </row>
    <row r="190" spans="1:65" s="15" customFormat="1" ht="10.199999999999999">
      <c r="B190" s="238"/>
      <c r="C190" s="239"/>
      <c r="D190" s="198" t="s">
        <v>364</v>
      </c>
      <c r="E190" s="240" t="s">
        <v>1</v>
      </c>
      <c r="F190" s="241" t="s">
        <v>368</v>
      </c>
      <c r="G190" s="239"/>
      <c r="H190" s="242">
        <v>19.8</v>
      </c>
      <c r="I190" s="243"/>
      <c r="J190" s="239"/>
      <c r="K190" s="239"/>
      <c r="L190" s="244"/>
      <c r="M190" s="245"/>
      <c r="N190" s="246"/>
      <c r="O190" s="246"/>
      <c r="P190" s="246"/>
      <c r="Q190" s="246"/>
      <c r="R190" s="246"/>
      <c r="S190" s="246"/>
      <c r="T190" s="247"/>
      <c r="AT190" s="248" t="s">
        <v>364</v>
      </c>
      <c r="AU190" s="248" t="s">
        <v>90</v>
      </c>
      <c r="AV190" s="15" t="s">
        <v>214</v>
      </c>
      <c r="AW190" s="15" t="s">
        <v>36</v>
      </c>
      <c r="AX190" s="15" t="s">
        <v>88</v>
      </c>
      <c r="AY190" s="248" t="s">
        <v>215</v>
      </c>
    </row>
    <row r="191" spans="1:65" s="2" customFormat="1" ht="24.15" customHeight="1">
      <c r="A191" s="35"/>
      <c r="B191" s="36"/>
      <c r="C191" s="185" t="s">
        <v>300</v>
      </c>
      <c r="D191" s="185" t="s">
        <v>216</v>
      </c>
      <c r="E191" s="186" t="s">
        <v>6927</v>
      </c>
      <c r="F191" s="187" t="s">
        <v>6928</v>
      </c>
      <c r="G191" s="188" t="s">
        <v>523</v>
      </c>
      <c r="H191" s="189">
        <v>1320</v>
      </c>
      <c r="I191" s="190"/>
      <c r="J191" s="191">
        <f>ROUND(I191*H191,2)</f>
        <v>0</v>
      </c>
      <c r="K191" s="187" t="s">
        <v>359</v>
      </c>
      <c r="L191" s="40"/>
      <c r="M191" s="192" t="s">
        <v>1</v>
      </c>
      <c r="N191" s="193" t="s">
        <v>46</v>
      </c>
      <c r="O191" s="72"/>
      <c r="P191" s="194">
        <f>O191*H191</f>
        <v>0</v>
      </c>
      <c r="Q191" s="194">
        <v>0</v>
      </c>
      <c r="R191" s="194">
        <f>Q191*H191</f>
        <v>0</v>
      </c>
      <c r="S191" s="194">
        <v>0</v>
      </c>
      <c r="T191" s="195">
        <f>S191*H191</f>
        <v>0</v>
      </c>
      <c r="U191" s="35"/>
      <c r="V191" s="35"/>
      <c r="W191" s="35"/>
      <c r="X191" s="35"/>
      <c r="Y191" s="35"/>
      <c r="Z191" s="35"/>
      <c r="AA191" s="35"/>
      <c r="AB191" s="35"/>
      <c r="AC191" s="35"/>
      <c r="AD191" s="35"/>
      <c r="AE191" s="35"/>
      <c r="AR191" s="196" t="s">
        <v>214</v>
      </c>
      <c r="AT191" s="196" t="s">
        <v>216</v>
      </c>
      <c r="AU191" s="196" t="s">
        <v>90</v>
      </c>
      <c r="AY191" s="18" t="s">
        <v>215</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214</v>
      </c>
      <c r="BM191" s="196" t="s">
        <v>6929</v>
      </c>
    </row>
    <row r="192" spans="1:65" s="2" customFormat="1" ht="28.8">
      <c r="A192" s="35"/>
      <c r="B192" s="36"/>
      <c r="C192" s="37"/>
      <c r="D192" s="198" t="s">
        <v>221</v>
      </c>
      <c r="E192" s="37"/>
      <c r="F192" s="199" t="s">
        <v>6930</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221</v>
      </c>
      <c r="AU192" s="18" t="s">
        <v>90</v>
      </c>
    </row>
    <row r="193" spans="1:65" s="2" customFormat="1" ht="10.199999999999999">
      <c r="A193" s="35"/>
      <c r="B193" s="36"/>
      <c r="C193" s="37"/>
      <c r="D193" s="215" t="s">
        <v>362</v>
      </c>
      <c r="E193" s="37"/>
      <c r="F193" s="216" t="s">
        <v>6931</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362</v>
      </c>
      <c r="AU193" s="18" t="s">
        <v>90</v>
      </c>
    </row>
    <row r="194" spans="1:65" s="2" customFormat="1" ht="16.5" customHeight="1">
      <c r="A194" s="35"/>
      <c r="B194" s="36"/>
      <c r="C194" s="260" t="s">
        <v>305</v>
      </c>
      <c r="D194" s="260" t="s">
        <v>539</v>
      </c>
      <c r="E194" s="261" t="s">
        <v>6932</v>
      </c>
      <c r="F194" s="262" t="s">
        <v>6933</v>
      </c>
      <c r="G194" s="263" t="s">
        <v>1155</v>
      </c>
      <c r="H194" s="264">
        <v>19.8</v>
      </c>
      <c r="I194" s="265"/>
      <c r="J194" s="266">
        <f>ROUND(I194*H194,2)</f>
        <v>0</v>
      </c>
      <c r="K194" s="262" t="s">
        <v>359</v>
      </c>
      <c r="L194" s="267"/>
      <c r="M194" s="268" t="s">
        <v>1</v>
      </c>
      <c r="N194" s="269" t="s">
        <v>46</v>
      </c>
      <c r="O194" s="72"/>
      <c r="P194" s="194">
        <f>O194*H194</f>
        <v>0</v>
      </c>
      <c r="Q194" s="194">
        <v>1E-3</v>
      </c>
      <c r="R194" s="194">
        <f>Q194*H194</f>
        <v>1.9800000000000002E-2</v>
      </c>
      <c r="S194" s="194">
        <v>0</v>
      </c>
      <c r="T194" s="195">
        <f>S194*H194</f>
        <v>0</v>
      </c>
      <c r="U194" s="35"/>
      <c r="V194" s="35"/>
      <c r="W194" s="35"/>
      <c r="X194" s="35"/>
      <c r="Y194" s="35"/>
      <c r="Z194" s="35"/>
      <c r="AA194" s="35"/>
      <c r="AB194" s="35"/>
      <c r="AC194" s="35"/>
      <c r="AD194" s="35"/>
      <c r="AE194" s="35"/>
      <c r="AR194" s="196" t="s">
        <v>251</v>
      </c>
      <c r="AT194" s="196" t="s">
        <v>539</v>
      </c>
      <c r="AU194" s="196" t="s">
        <v>90</v>
      </c>
      <c r="AY194" s="18" t="s">
        <v>215</v>
      </c>
      <c r="BE194" s="197">
        <f>IF(N194="základní",J194,0)</f>
        <v>0</v>
      </c>
      <c r="BF194" s="197">
        <f>IF(N194="snížená",J194,0)</f>
        <v>0</v>
      </c>
      <c r="BG194" s="197">
        <f>IF(N194="zákl. přenesená",J194,0)</f>
        <v>0</v>
      </c>
      <c r="BH194" s="197">
        <f>IF(N194="sníž. přenesená",J194,0)</f>
        <v>0</v>
      </c>
      <c r="BI194" s="197">
        <f>IF(N194="nulová",J194,0)</f>
        <v>0</v>
      </c>
      <c r="BJ194" s="18" t="s">
        <v>88</v>
      </c>
      <c r="BK194" s="197">
        <f>ROUND(I194*H194,2)</f>
        <v>0</v>
      </c>
      <c r="BL194" s="18" t="s">
        <v>214</v>
      </c>
      <c r="BM194" s="196" t="s">
        <v>6934</v>
      </c>
    </row>
    <row r="195" spans="1:65" s="2" customFormat="1" ht="10.199999999999999">
      <c r="A195" s="35"/>
      <c r="B195" s="36"/>
      <c r="C195" s="37"/>
      <c r="D195" s="198" t="s">
        <v>221</v>
      </c>
      <c r="E195" s="37"/>
      <c r="F195" s="199" t="s">
        <v>6933</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221</v>
      </c>
      <c r="AU195" s="18" t="s">
        <v>90</v>
      </c>
    </row>
    <row r="196" spans="1:65" s="14" customFormat="1" ht="10.199999999999999">
      <c r="B196" s="227"/>
      <c r="C196" s="228"/>
      <c r="D196" s="198" t="s">
        <v>364</v>
      </c>
      <c r="E196" s="228"/>
      <c r="F196" s="230" t="s">
        <v>6935</v>
      </c>
      <c r="G196" s="228"/>
      <c r="H196" s="231">
        <v>19.8</v>
      </c>
      <c r="I196" s="232"/>
      <c r="J196" s="228"/>
      <c r="K196" s="228"/>
      <c r="L196" s="233"/>
      <c r="M196" s="234"/>
      <c r="N196" s="235"/>
      <c r="O196" s="235"/>
      <c r="P196" s="235"/>
      <c r="Q196" s="235"/>
      <c r="R196" s="235"/>
      <c r="S196" s="235"/>
      <c r="T196" s="236"/>
      <c r="AT196" s="237" t="s">
        <v>364</v>
      </c>
      <c r="AU196" s="237" t="s">
        <v>90</v>
      </c>
      <c r="AV196" s="14" t="s">
        <v>90</v>
      </c>
      <c r="AW196" s="14" t="s">
        <v>4</v>
      </c>
      <c r="AX196" s="14" t="s">
        <v>88</v>
      </c>
      <c r="AY196" s="237" t="s">
        <v>215</v>
      </c>
    </row>
    <row r="197" spans="1:65" s="2" customFormat="1" ht="16.5" customHeight="1">
      <c r="A197" s="35"/>
      <c r="B197" s="36"/>
      <c r="C197" s="185" t="s">
        <v>309</v>
      </c>
      <c r="D197" s="185" t="s">
        <v>216</v>
      </c>
      <c r="E197" s="186" t="s">
        <v>6936</v>
      </c>
      <c r="F197" s="187" t="s">
        <v>6937</v>
      </c>
      <c r="G197" s="188" t="s">
        <v>358</v>
      </c>
      <c r="H197" s="189">
        <v>0.105</v>
      </c>
      <c r="I197" s="190"/>
      <c r="J197" s="191">
        <f>ROUND(I197*H197,2)</f>
        <v>0</v>
      </c>
      <c r="K197" s="187" t="s">
        <v>359</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214</v>
      </c>
      <c r="AT197" s="196" t="s">
        <v>216</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214</v>
      </c>
      <c r="BM197" s="196" t="s">
        <v>6938</v>
      </c>
    </row>
    <row r="198" spans="1:65" s="2" customFormat="1" ht="10.199999999999999">
      <c r="A198" s="35"/>
      <c r="B198" s="36"/>
      <c r="C198" s="37"/>
      <c r="D198" s="198" t="s">
        <v>221</v>
      </c>
      <c r="E198" s="37"/>
      <c r="F198" s="199" t="s">
        <v>6939</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90</v>
      </c>
    </row>
    <row r="199" spans="1:65" s="2" customFormat="1" ht="10.199999999999999">
      <c r="A199" s="35"/>
      <c r="B199" s="36"/>
      <c r="C199" s="37"/>
      <c r="D199" s="215" t="s">
        <v>362</v>
      </c>
      <c r="E199" s="37"/>
      <c r="F199" s="216" t="s">
        <v>6940</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362</v>
      </c>
      <c r="AU199" s="18" t="s">
        <v>90</v>
      </c>
    </row>
    <row r="200" spans="1:65" s="13" customFormat="1" ht="10.199999999999999">
      <c r="B200" s="217"/>
      <c r="C200" s="218"/>
      <c r="D200" s="198" t="s">
        <v>364</v>
      </c>
      <c r="E200" s="219" t="s">
        <v>1</v>
      </c>
      <c r="F200" s="220" t="s">
        <v>6941</v>
      </c>
      <c r="G200" s="218"/>
      <c r="H200" s="219" t="s">
        <v>1</v>
      </c>
      <c r="I200" s="221"/>
      <c r="J200" s="218"/>
      <c r="K200" s="218"/>
      <c r="L200" s="222"/>
      <c r="M200" s="223"/>
      <c r="N200" s="224"/>
      <c r="O200" s="224"/>
      <c r="P200" s="224"/>
      <c r="Q200" s="224"/>
      <c r="R200" s="224"/>
      <c r="S200" s="224"/>
      <c r="T200" s="225"/>
      <c r="AT200" s="226" t="s">
        <v>364</v>
      </c>
      <c r="AU200" s="226" t="s">
        <v>90</v>
      </c>
      <c r="AV200" s="13" t="s">
        <v>88</v>
      </c>
      <c r="AW200" s="13" t="s">
        <v>36</v>
      </c>
      <c r="AX200" s="13" t="s">
        <v>81</v>
      </c>
      <c r="AY200" s="226" t="s">
        <v>215</v>
      </c>
    </row>
    <row r="201" spans="1:65" s="14" customFormat="1" ht="10.199999999999999">
      <c r="B201" s="227"/>
      <c r="C201" s="228"/>
      <c r="D201" s="198" t="s">
        <v>364</v>
      </c>
      <c r="E201" s="229" t="s">
        <v>1</v>
      </c>
      <c r="F201" s="230" t="s">
        <v>6942</v>
      </c>
      <c r="G201" s="228"/>
      <c r="H201" s="231">
        <v>0.105</v>
      </c>
      <c r="I201" s="232"/>
      <c r="J201" s="228"/>
      <c r="K201" s="228"/>
      <c r="L201" s="233"/>
      <c r="M201" s="234"/>
      <c r="N201" s="235"/>
      <c r="O201" s="235"/>
      <c r="P201" s="235"/>
      <c r="Q201" s="235"/>
      <c r="R201" s="235"/>
      <c r="S201" s="235"/>
      <c r="T201" s="236"/>
      <c r="AT201" s="237" t="s">
        <v>364</v>
      </c>
      <c r="AU201" s="237" t="s">
        <v>90</v>
      </c>
      <c r="AV201" s="14" t="s">
        <v>90</v>
      </c>
      <c r="AW201" s="14" t="s">
        <v>36</v>
      </c>
      <c r="AX201" s="14" t="s">
        <v>81</v>
      </c>
      <c r="AY201" s="237" t="s">
        <v>215</v>
      </c>
    </row>
    <row r="202" spans="1:65" s="15" customFormat="1" ht="10.199999999999999">
      <c r="B202" s="238"/>
      <c r="C202" s="239"/>
      <c r="D202" s="198" t="s">
        <v>364</v>
      </c>
      <c r="E202" s="240" t="s">
        <v>1</v>
      </c>
      <c r="F202" s="241" t="s">
        <v>368</v>
      </c>
      <c r="G202" s="239"/>
      <c r="H202" s="242">
        <v>0.105</v>
      </c>
      <c r="I202" s="243"/>
      <c r="J202" s="239"/>
      <c r="K202" s="239"/>
      <c r="L202" s="244"/>
      <c r="M202" s="245"/>
      <c r="N202" s="246"/>
      <c r="O202" s="246"/>
      <c r="P202" s="246"/>
      <c r="Q202" s="246"/>
      <c r="R202" s="246"/>
      <c r="S202" s="246"/>
      <c r="T202" s="247"/>
      <c r="AT202" s="248" t="s">
        <v>364</v>
      </c>
      <c r="AU202" s="248" t="s">
        <v>90</v>
      </c>
      <c r="AV202" s="15" t="s">
        <v>214</v>
      </c>
      <c r="AW202" s="15" t="s">
        <v>36</v>
      </c>
      <c r="AX202" s="15" t="s">
        <v>88</v>
      </c>
      <c r="AY202" s="248" t="s">
        <v>215</v>
      </c>
    </row>
    <row r="203" spans="1:65" s="2" customFormat="1" ht="16.5" customHeight="1">
      <c r="A203" s="35"/>
      <c r="B203" s="36"/>
      <c r="C203" s="260" t="s">
        <v>7</v>
      </c>
      <c r="D203" s="260" t="s">
        <v>539</v>
      </c>
      <c r="E203" s="261" t="s">
        <v>6943</v>
      </c>
      <c r="F203" s="262" t="s">
        <v>6944</v>
      </c>
      <c r="G203" s="263" t="s">
        <v>1155</v>
      </c>
      <c r="H203" s="264">
        <v>117.05800000000001</v>
      </c>
      <c r="I203" s="265"/>
      <c r="J203" s="266">
        <f>ROUND(I203*H203,2)</f>
        <v>0</v>
      </c>
      <c r="K203" s="262" t="s">
        <v>6945</v>
      </c>
      <c r="L203" s="267"/>
      <c r="M203" s="268" t="s">
        <v>1</v>
      </c>
      <c r="N203" s="269" t="s">
        <v>46</v>
      </c>
      <c r="O203" s="72"/>
      <c r="P203" s="194">
        <f>O203*H203</f>
        <v>0</v>
      </c>
      <c r="Q203" s="194">
        <v>1E-3</v>
      </c>
      <c r="R203" s="194">
        <f>Q203*H203</f>
        <v>0.11705800000000001</v>
      </c>
      <c r="S203" s="194">
        <v>0</v>
      </c>
      <c r="T203" s="195">
        <f>S203*H203</f>
        <v>0</v>
      </c>
      <c r="U203" s="35"/>
      <c r="V203" s="35"/>
      <c r="W203" s="35"/>
      <c r="X203" s="35"/>
      <c r="Y203" s="35"/>
      <c r="Z203" s="35"/>
      <c r="AA203" s="35"/>
      <c r="AB203" s="35"/>
      <c r="AC203" s="35"/>
      <c r="AD203" s="35"/>
      <c r="AE203" s="35"/>
      <c r="AR203" s="196" t="s">
        <v>251</v>
      </c>
      <c r="AT203" s="196" t="s">
        <v>539</v>
      </c>
      <c r="AU203" s="196" t="s">
        <v>90</v>
      </c>
      <c r="AY203" s="18" t="s">
        <v>215</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214</v>
      </c>
      <c r="BM203" s="196" t="s">
        <v>6946</v>
      </c>
    </row>
    <row r="204" spans="1:65" s="2" customFormat="1" ht="10.199999999999999">
      <c r="A204" s="35"/>
      <c r="B204" s="36"/>
      <c r="C204" s="37"/>
      <c r="D204" s="198" t="s">
        <v>221</v>
      </c>
      <c r="E204" s="37"/>
      <c r="F204" s="199" t="s">
        <v>6944</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221</v>
      </c>
      <c r="AU204" s="18" t="s">
        <v>90</v>
      </c>
    </row>
    <row r="205" spans="1:65" s="2" customFormat="1" ht="24.15" customHeight="1">
      <c r="A205" s="35"/>
      <c r="B205" s="36"/>
      <c r="C205" s="185" t="s">
        <v>538</v>
      </c>
      <c r="D205" s="185" t="s">
        <v>216</v>
      </c>
      <c r="E205" s="186" t="s">
        <v>465</v>
      </c>
      <c r="F205" s="187" t="s">
        <v>466</v>
      </c>
      <c r="G205" s="188" t="s">
        <v>358</v>
      </c>
      <c r="H205" s="189">
        <v>110.6</v>
      </c>
      <c r="I205" s="190"/>
      <c r="J205" s="191">
        <f>ROUND(I205*H205,2)</f>
        <v>0</v>
      </c>
      <c r="K205" s="187" t="s">
        <v>359</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214</v>
      </c>
      <c r="AT205" s="196" t="s">
        <v>216</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214</v>
      </c>
      <c r="BM205" s="196" t="s">
        <v>6947</v>
      </c>
    </row>
    <row r="206" spans="1:65" s="2" customFormat="1" ht="28.8">
      <c r="A206" s="35"/>
      <c r="B206" s="36"/>
      <c r="C206" s="37"/>
      <c r="D206" s="198" t="s">
        <v>221</v>
      </c>
      <c r="E206" s="37"/>
      <c r="F206" s="199" t="s">
        <v>468</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90</v>
      </c>
    </row>
    <row r="207" spans="1:65" s="2" customFormat="1" ht="10.199999999999999">
      <c r="A207" s="35"/>
      <c r="B207" s="36"/>
      <c r="C207" s="37"/>
      <c r="D207" s="215" t="s">
        <v>362</v>
      </c>
      <c r="E207" s="37"/>
      <c r="F207" s="216" t="s">
        <v>469</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362</v>
      </c>
      <c r="AU207" s="18" t="s">
        <v>90</v>
      </c>
    </row>
    <row r="208" spans="1:65" s="13" customFormat="1" ht="10.199999999999999">
      <c r="B208" s="217"/>
      <c r="C208" s="218"/>
      <c r="D208" s="198" t="s">
        <v>364</v>
      </c>
      <c r="E208" s="219" t="s">
        <v>1</v>
      </c>
      <c r="F208" s="220" t="s">
        <v>6948</v>
      </c>
      <c r="G208" s="218"/>
      <c r="H208" s="219" t="s">
        <v>1</v>
      </c>
      <c r="I208" s="221"/>
      <c r="J208" s="218"/>
      <c r="K208" s="218"/>
      <c r="L208" s="222"/>
      <c r="M208" s="223"/>
      <c r="N208" s="224"/>
      <c r="O208" s="224"/>
      <c r="P208" s="224"/>
      <c r="Q208" s="224"/>
      <c r="R208" s="224"/>
      <c r="S208" s="224"/>
      <c r="T208" s="225"/>
      <c r="AT208" s="226" t="s">
        <v>364</v>
      </c>
      <c r="AU208" s="226" t="s">
        <v>90</v>
      </c>
      <c r="AV208" s="13" t="s">
        <v>88</v>
      </c>
      <c r="AW208" s="13" t="s">
        <v>36</v>
      </c>
      <c r="AX208" s="13" t="s">
        <v>81</v>
      </c>
      <c r="AY208" s="226" t="s">
        <v>215</v>
      </c>
    </row>
    <row r="209" spans="1:65" s="14" customFormat="1" ht="10.199999999999999">
      <c r="B209" s="227"/>
      <c r="C209" s="228"/>
      <c r="D209" s="198" t="s">
        <v>364</v>
      </c>
      <c r="E209" s="229" t="s">
        <v>1</v>
      </c>
      <c r="F209" s="230" t="s">
        <v>6949</v>
      </c>
      <c r="G209" s="228"/>
      <c r="H209" s="231">
        <v>110.6</v>
      </c>
      <c r="I209" s="232"/>
      <c r="J209" s="228"/>
      <c r="K209" s="228"/>
      <c r="L209" s="233"/>
      <c r="M209" s="234"/>
      <c r="N209" s="235"/>
      <c r="O209" s="235"/>
      <c r="P209" s="235"/>
      <c r="Q209" s="235"/>
      <c r="R209" s="235"/>
      <c r="S209" s="235"/>
      <c r="T209" s="236"/>
      <c r="AT209" s="237" t="s">
        <v>364</v>
      </c>
      <c r="AU209" s="237" t="s">
        <v>90</v>
      </c>
      <c r="AV209" s="14" t="s">
        <v>90</v>
      </c>
      <c r="AW209" s="14" t="s">
        <v>36</v>
      </c>
      <c r="AX209" s="14" t="s">
        <v>81</v>
      </c>
      <c r="AY209" s="237" t="s">
        <v>215</v>
      </c>
    </row>
    <row r="210" spans="1:65" s="15" customFormat="1" ht="10.199999999999999">
      <c r="B210" s="238"/>
      <c r="C210" s="239"/>
      <c r="D210" s="198" t="s">
        <v>364</v>
      </c>
      <c r="E210" s="240" t="s">
        <v>1</v>
      </c>
      <c r="F210" s="241" t="s">
        <v>368</v>
      </c>
      <c r="G210" s="239"/>
      <c r="H210" s="242">
        <v>110.6</v>
      </c>
      <c r="I210" s="243"/>
      <c r="J210" s="239"/>
      <c r="K210" s="239"/>
      <c r="L210" s="244"/>
      <c r="M210" s="245"/>
      <c r="N210" s="246"/>
      <c r="O210" s="246"/>
      <c r="P210" s="246"/>
      <c r="Q210" s="246"/>
      <c r="R210" s="246"/>
      <c r="S210" s="246"/>
      <c r="T210" s="247"/>
      <c r="AT210" s="248" t="s">
        <v>364</v>
      </c>
      <c r="AU210" s="248" t="s">
        <v>90</v>
      </c>
      <c r="AV210" s="15" t="s">
        <v>214</v>
      </c>
      <c r="AW210" s="15" t="s">
        <v>36</v>
      </c>
      <c r="AX210" s="15" t="s">
        <v>88</v>
      </c>
      <c r="AY210" s="248" t="s">
        <v>215</v>
      </c>
    </row>
    <row r="211" spans="1:65" s="2" customFormat="1" ht="37.799999999999997" customHeight="1">
      <c r="A211" s="35"/>
      <c r="B211" s="36"/>
      <c r="C211" s="185" t="s">
        <v>544</v>
      </c>
      <c r="D211" s="185" t="s">
        <v>216</v>
      </c>
      <c r="E211" s="186" t="s">
        <v>6950</v>
      </c>
      <c r="F211" s="187" t="s">
        <v>6951</v>
      </c>
      <c r="G211" s="188" t="s">
        <v>358</v>
      </c>
      <c r="H211" s="189">
        <v>110.6</v>
      </c>
      <c r="I211" s="190"/>
      <c r="J211" s="191">
        <f>ROUND(I211*H211,2)</f>
        <v>0</v>
      </c>
      <c r="K211" s="187" t="s">
        <v>359</v>
      </c>
      <c r="L211" s="40"/>
      <c r="M211" s="192" t="s">
        <v>1</v>
      </c>
      <c r="N211" s="193" t="s">
        <v>46</v>
      </c>
      <c r="O211" s="72"/>
      <c r="P211" s="194">
        <f>O211*H211</f>
        <v>0</v>
      </c>
      <c r="Q211" s="194">
        <v>0</v>
      </c>
      <c r="R211" s="194">
        <f>Q211*H211</f>
        <v>0</v>
      </c>
      <c r="S211" s="194">
        <v>0</v>
      </c>
      <c r="T211" s="195">
        <f>S211*H211</f>
        <v>0</v>
      </c>
      <c r="U211" s="35"/>
      <c r="V211" s="35"/>
      <c r="W211" s="35"/>
      <c r="X211" s="35"/>
      <c r="Y211" s="35"/>
      <c r="Z211" s="35"/>
      <c r="AA211" s="35"/>
      <c r="AB211" s="35"/>
      <c r="AC211" s="35"/>
      <c r="AD211" s="35"/>
      <c r="AE211" s="35"/>
      <c r="AR211" s="196" t="s">
        <v>214</v>
      </c>
      <c r="AT211" s="196" t="s">
        <v>216</v>
      </c>
      <c r="AU211" s="196" t="s">
        <v>90</v>
      </c>
      <c r="AY211" s="18" t="s">
        <v>215</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214</v>
      </c>
      <c r="BM211" s="196" t="s">
        <v>6952</v>
      </c>
    </row>
    <row r="212" spans="1:65" s="2" customFormat="1" ht="38.4">
      <c r="A212" s="35"/>
      <c r="B212" s="36"/>
      <c r="C212" s="37"/>
      <c r="D212" s="198" t="s">
        <v>221</v>
      </c>
      <c r="E212" s="37"/>
      <c r="F212" s="199" t="s">
        <v>6953</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221</v>
      </c>
      <c r="AU212" s="18" t="s">
        <v>90</v>
      </c>
    </row>
    <row r="213" spans="1:65" s="2" customFormat="1" ht="10.199999999999999">
      <c r="A213" s="35"/>
      <c r="B213" s="36"/>
      <c r="C213" s="37"/>
      <c r="D213" s="215" t="s">
        <v>362</v>
      </c>
      <c r="E213" s="37"/>
      <c r="F213" s="216" t="s">
        <v>6954</v>
      </c>
      <c r="G213" s="37"/>
      <c r="H213" s="37"/>
      <c r="I213" s="200"/>
      <c r="J213" s="37"/>
      <c r="K213" s="37"/>
      <c r="L213" s="40"/>
      <c r="M213" s="201"/>
      <c r="N213" s="202"/>
      <c r="O213" s="72"/>
      <c r="P213" s="72"/>
      <c r="Q213" s="72"/>
      <c r="R213" s="72"/>
      <c r="S213" s="72"/>
      <c r="T213" s="73"/>
      <c r="U213" s="35"/>
      <c r="V213" s="35"/>
      <c r="W213" s="35"/>
      <c r="X213" s="35"/>
      <c r="Y213" s="35"/>
      <c r="Z213" s="35"/>
      <c r="AA213" s="35"/>
      <c r="AB213" s="35"/>
      <c r="AC213" s="35"/>
      <c r="AD213" s="35"/>
      <c r="AE213" s="35"/>
      <c r="AT213" s="18" t="s">
        <v>362</v>
      </c>
      <c r="AU213" s="18" t="s">
        <v>90</v>
      </c>
    </row>
    <row r="214" spans="1:65" s="2" customFormat="1" ht="24.15" customHeight="1">
      <c r="A214" s="35"/>
      <c r="B214" s="36"/>
      <c r="C214" s="185" t="s">
        <v>553</v>
      </c>
      <c r="D214" s="185" t="s">
        <v>216</v>
      </c>
      <c r="E214" s="186" t="s">
        <v>6955</v>
      </c>
      <c r="F214" s="187" t="s">
        <v>6956</v>
      </c>
      <c r="G214" s="188" t="s">
        <v>358</v>
      </c>
      <c r="H214" s="189">
        <v>110.6</v>
      </c>
      <c r="I214" s="190"/>
      <c r="J214" s="191">
        <f>ROUND(I214*H214,2)</f>
        <v>0</v>
      </c>
      <c r="K214" s="187" t="s">
        <v>359</v>
      </c>
      <c r="L214" s="40"/>
      <c r="M214" s="192" t="s">
        <v>1</v>
      </c>
      <c r="N214" s="193" t="s">
        <v>46</v>
      </c>
      <c r="O214" s="72"/>
      <c r="P214" s="194">
        <f>O214*H214</f>
        <v>0</v>
      </c>
      <c r="Q214" s="194">
        <v>0</v>
      </c>
      <c r="R214" s="194">
        <f>Q214*H214</f>
        <v>0</v>
      </c>
      <c r="S214" s="194">
        <v>0</v>
      </c>
      <c r="T214" s="195">
        <f>S214*H214</f>
        <v>0</v>
      </c>
      <c r="U214" s="35"/>
      <c r="V214" s="35"/>
      <c r="W214" s="35"/>
      <c r="X214" s="35"/>
      <c r="Y214" s="35"/>
      <c r="Z214" s="35"/>
      <c r="AA214" s="35"/>
      <c r="AB214" s="35"/>
      <c r="AC214" s="35"/>
      <c r="AD214" s="35"/>
      <c r="AE214" s="35"/>
      <c r="AR214" s="196" t="s">
        <v>214</v>
      </c>
      <c r="AT214" s="196" t="s">
        <v>216</v>
      </c>
      <c r="AU214" s="196" t="s">
        <v>90</v>
      </c>
      <c r="AY214" s="18" t="s">
        <v>215</v>
      </c>
      <c r="BE214" s="197">
        <f>IF(N214="základní",J214,0)</f>
        <v>0</v>
      </c>
      <c r="BF214" s="197">
        <f>IF(N214="snížená",J214,0)</f>
        <v>0</v>
      </c>
      <c r="BG214" s="197">
        <f>IF(N214="zákl. přenesená",J214,0)</f>
        <v>0</v>
      </c>
      <c r="BH214" s="197">
        <f>IF(N214="sníž. přenesená",J214,0)</f>
        <v>0</v>
      </c>
      <c r="BI214" s="197">
        <f>IF(N214="nulová",J214,0)</f>
        <v>0</v>
      </c>
      <c r="BJ214" s="18" t="s">
        <v>88</v>
      </c>
      <c r="BK214" s="197">
        <f>ROUND(I214*H214,2)</f>
        <v>0</v>
      </c>
      <c r="BL214" s="18" t="s">
        <v>214</v>
      </c>
      <c r="BM214" s="196" t="s">
        <v>6957</v>
      </c>
    </row>
    <row r="215" spans="1:65" s="2" customFormat="1" ht="28.8">
      <c r="A215" s="35"/>
      <c r="B215" s="36"/>
      <c r="C215" s="37"/>
      <c r="D215" s="198" t="s">
        <v>221</v>
      </c>
      <c r="E215" s="37"/>
      <c r="F215" s="199" t="s">
        <v>6958</v>
      </c>
      <c r="G215" s="37"/>
      <c r="H215" s="37"/>
      <c r="I215" s="200"/>
      <c r="J215" s="37"/>
      <c r="K215" s="37"/>
      <c r="L215" s="40"/>
      <c r="M215" s="201"/>
      <c r="N215" s="202"/>
      <c r="O215" s="72"/>
      <c r="P215" s="72"/>
      <c r="Q215" s="72"/>
      <c r="R215" s="72"/>
      <c r="S215" s="72"/>
      <c r="T215" s="73"/>
      <c r="U215" s="35"/>
      <c r="V215" s="35"/>
      <c r="W215" s="35"/>
      <c r="X215" s="35"/>
      <c r="Y215" s="35"/>
      <c r="Z215" s="35"/>
      <c r="AA215" s="35"/>
      <c r="AB215" s="35"/>
      <c r="AC215" s="35"/>
      <c r="AD215" s="35"/>
      <c r="AE215" s="35"/>
      <c r="AT215" s="18" t="s">
        <v>221</v>
      </c>
      <c r="AU215" s="18" t="s">
        <v>90</v>
      </c>
    </row>
    <row r="216" spans="1:65" s="2" customFormat="1" ht="10.199999999999999">
      <c r="A216" s="35"/>
      <c r="B216" s="36"/>
      <c r="C216" s="37"/>
      <c r="D216" s="215" t="s">
        <v>362</v>
      </c>
      <c r="E216" s="37"/>
      <c r="F216" s="216" t="s">
        <v>6959</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362</v>
      </c>
      <c r="AU216" s="18" t="s">
        <v>90</v>
      </c>
    </row>
    <row r="217" spans="1:65" s="11" customFormat="1" ht="22.8" customHeight="1">
      <c r="B217" s="171"/>
      <c r="C217" s="172"/>
      <c r="D217" s="173" t="s">
        <v>80</v>
      </c>
      <c r="E217" s="213" t="s">
        <v>2229</v>
      </c>
      <c r="F217" s="213" t="s">
        <v>2230</v>
      </c>
      <c r="G217" s="172"/>
      <c r="H217" s="172"/>
      <c r="I217" s="175"/>
      <c r="J217" s="214">
        <f>BK217</f>
        <v>0</v>
      </c>
      <c r="K217" s="172"/>
      <c r="L217" s="177"/>
      <c r="M217" s="178"/>
      <c r="N217" s="179"/>
      <c r="O217" s="179"/>
      <c r="P217" s="180">
        <f>SUM(P218:P220)</f>
        <v>0</v>
      </c>
      <c r="Q217" s="179"/>
      <c r="R217" s="180">
        <f>SUM(R218:R220)</f>
        <v>0</v>
      </c>
      <c r="S217" s="179"/>
      <c r="T217" s="181">
        <f>SUM(T218:T220)</f>
        <v>0</v>
      </c>
      <c r="AR217" s="182" t="s">
        <v>88</v>
      </c>
      <c r="AT217" s="183" t="s">
        <v>80</v>
      </c>
      <c r="AU217" s="183" t="s">
        <v>88</v>
      </c>
      <c r="AY217" s="182" t="s">
        <v>215</v>
      </c>
      <c r="BK217" s="184">
        <f>SUM(BK218:BK220)</f>
        <v>0</v>
      </c>
    </row>
    <row r="218" spans="1:65" s="2" customFormat="1" ht="24.15" customHeight="1">
      <c r="A218" s="35"/>
      <c r="B218" s="36"/>
      <c r="C218" s="185" t="s">
        <v>564</v>
      </c>
      <c r="D218" s="185" t="s">
        <v>216</v>
      </c>
      <c r="E218" s="186" t="s">
        <v>6960</v>
      </c>
      <c r="F218" s="187" t="s">
        <v>6961</v>
      </c>
      <c r="G218" s="188" t="s">
        <v>583</v>
      </c>
      <c r="H218" s="189">
        <v>14.005000000000001</v>
      </c>
      <c r="I218" s="190"/>
      <c r="J218" s="191">
        <f>ROUND(I218*H218,2)</f>
        <v>0</v>
      </c>
      <c r="K218" s="187" t="s">
        <v>359</v>
      </c>
      <c r="L218" s="40"/>
      <c r="M218" s="192" t="s">
        <v>1</v>
      </c>
      <c r="N218" s="193" t="s">
        <v>46</v>
      </c>
      <c r="O218" s="72"/>
      <c r="P218" s="194">
        <f>O218*H218</f>
        <v>0</v>
      </c>
      <c r="Q218" s="194">
        <v>0</v>
      </c>
      <c r="R218" s="194">
        <f>Q218*H218</f>
        <v>0</v>
      </c>
      <c r="S218" s="194">
        <v>0</v>
      </c>
      <c r="T218" s="195">
        <f>S218*H218</f>
        <v>0</v>
      </c>
      <c r="U218" s="35"/>
      <c r="V218" s="35"/>
      <c r="W218" s="35"/>
      <c r="X218" s="35"/>
      <c r="Y218" s="35"/>
      <c r="Z218" s="35"/>
      <c r="AA218" s="35"/>
      <c r="AB218" s="35"/>
      <c r="AC218" s="35"/>
      <c r="AD218" s="35"/>
      <c r="AE218" s="35"/>
      <c r="AR218" s="196" t="s">
        <v>214</v>
      </c>
      <c r="AT218" s="196" t="s">
        <v>216</v>
      </c>
      <c r="AU218" s="196" t="s">
        <v>90</v>
      </c>
      <c r="AY218" s="18" t="s">
        <v>215</v>
      </c>
      <c r="BE218" s="197">
        <f>IF(N218="základní",J218,0)</f>
        <v>0</v>
      </c>
      <c r="BF218" s="197">
        <f>IF(N218="snížená",J218,0)</f>
        <v>0</v>
      </c>
      <c r="BG218" s="197">
        <f>IF(N218="zákl. přenesená",J218,0)</f>
        <v>0</v>
      </c>
      <c r="BH218" s="197">
        <f>IF(N218="sníž. přenesená",J218,0)</f>
        <v>0</v>
      </c>
      <c r="BI218" s="197">
        <f>IF(N218="nulová",J218,0)</f>
        <v>0</v>
      </c>
      <c r="BJ218" s="18" t="s">
        <v>88</v>
      </c>
      <c r="BK218" s="197">
        <f>ROUND(I218*H218,2)</f>
        <v>0</v>
      </c>
      <c r="BL218" s="18" t="s">
        <v>214</v>
      </c>
      <c r="BM218" s="196" t="s">
        <v>6962</v>
      </c>
    </row>
    <row r="219" spans="1:65" s="2" customFormat="1" ht="19.2">
      <c r="A219" s="35"/>
      <c r="B219" s="36"/>
      <c r="C219" s="37"/>
      <c r="D219" s="198" t="s">
        <v>221</v>
      </c>
      <c r="E219" s="37"/>
      <c r="F219" s="199" t="s">
        <v>6963</v>
      </c>
      <c r="G219" s="37"/>
      <c r="H219" s="37"/>
      <c r="I219" s="200"/>
      <c r="J219" s="37"/>
      <c r="K219" s="37"/>
      <c r="L219" s="40"/>
      <c r="M219" s="201"/>
      <c r="N219" s="202"/>
      <c r="O219" s="72"/>
      <c r="P219" s="72"/>
      <c r="Q219" s="72"/>
      <c r="R219" s="72"/>
      <c r="S219" s="72"/>
      <c r="T219" s="73"/>
      <c r="U219" s="35"/>
      <c r="V219" s="35"/>
      <c r="W219" s="35"/>
      <c r="X219" s="35"/>
      <c r="Y219" s="35"/>
      <c r="Z219" s="35"/>
      <c r="AA219" s="35"/>
      <c r="AB219" s="35"/>
      <c r="AC219" s="35"/>
      <c r="AD219" s="35"/>
      <c r="AE219" s="35"/>
      <c r="AT219" s="18" t="s">
        <v>221</v>
      </c>
      <c r="AU219" s="18" t="s">
        <v>90</v>
      </c>
    </row>
    <row r="220" spans="1:65" s="2" customFormat="1" ht="10.199999999999999">
      <c r="A220" s="35"/>
      <c r="B220" s="36"/>
      <c r="C220" s="37"/>
      <c r="D220" s="215" t="s">
        <v>362</v>
      </c>
      <c r="E220" s="37"/>
      <c r="F220" s="216" t="s">
        <v>6964</v>
      </c>
      <c r="G220" s="37"/>
      <c r="H220" s="37"/>
      <c r="I220" s="200"/>
      <c r="J220" s="37"/>
      <c r="K220" s="37"/>
      <c r="L220" s="40"/>
      <c r="M220" s="270"/>
      <c r="N220" s="271"/>
      <c r="O220" s="205"/>
      <c r="P220" s="205"/>
      <c r="Q220" s="205"/>
      <c r="R220" s="205"/>
      <c r="S220" s="205"/>
      <c r="T220" s="272"/>
      <c r="U220" s="35"/>
      <c r="V220" s="35"/>
      <c r="W220" s="35"/>
      <c r="X220" s="35"/>
      <c r="Y220" s="35"/>
      <c r="Z220" s="35"/>
      <c r="AA220" s="35"/>
      <c r="AB220" s="35"/>
      <c r="AC220" s="35"/>
      <c r="AD220" s="35"/>
      <c r="AE220" s="35"/>
      <c r="AT220" s="18" t="s">
        <v>362</v>
      </c>
      <c r="AU220" s="18" t="s">
        <v>90</v>
      </c>
    </row>
    <row r="221" spans="1:65" s="2" customFormat="1" ht="6.9" customHeight="1">
      <c r="A221" s="35"/>
      <c r="B221" s="55"/>
      <c r="C221" s="56"/>
      <c r="D221" s="56"/>
      <c r="E221" s="56"/>
      <c r="F221" s="56"/>
      <c r="G221" s="56"/>
      <c r="H221" s="56"/>
      <c r="I221" s="56"/>
      <c r="J221" s="56"/>
      <c r="K221" s="56"/>
      <c r="L221" s="40"/>
      <c r="M221" s="35"/>
      <c r="O221" s="35"/>
      <c r="P221" s="35"/>
      <c r="Q221" s="35"/>
      <c r="R221" s="35"/>
      <c r="S221" s="35"/>
      <c r="T221" s="35"/>
      <c r="U221" s="35"/>
      <c r="V221" s="35"/>
      <c r="W221" s="35"/>
      <c r="X221" s="35"/>
      <c r="Y221" s="35"/>
      <c r="Z221" s="35"/>
      <c r="AA221" s="35"/>
      <c r="AB221" s="35"/>
      <c r="AC221" s="35"/>
      <c r="AD221" s="35"/>
      <c r="AE221" s="35"/>
    </row>
  </sheetData>
  <sheetProtection algorithmName="SHA-512" hashValue="airOLekzd/nXl16W+2M5UbKJiXIxQdRH/PJo73t8CpXPmCl2HQ3mO1Uq58qZ+CYF9Qa9dQk2kIKyMWMox0x4iA==" saltValue="MrNIJgKsZ8oCJkSA6mrVcvXRLCgSd++ltWYS07bc+IOYPGT01dmg0e6W2CicMt8VqbSUUdou7qAm0GTGw5zuzQ==" spinCount="100000" sheet="1" objects="1" scenarios="1" formatColumns="0" formatRows="0" autoFilter="0"/>
  <autoFilter ref="C122:K220"/>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33" r:id="rId2"/>
    <hyperlink ref="F138" r:id="rId3"/>
    <hyperlink ref="F141" r:id="rId4"/>
    <hyperlink ref="F144" r:id="rId5"/>
    <hyperlink ref="F148" r:id="rId6"/>
    <hyperlink ref="F151" r:id="rId7"/>
    <hyperlink ref="F157" r:id="rId8"/>
    <hyperlink ref="F160" r:id="rId9"/>
    <hyperlink ref="F163" r:id="rId10"/>
    <hyperlink ref="F170" r:id="rId11"/>
    <hyperlink ref="F173" r:id="rId12"/>
    <hyperlink ref="F176" r:id="rId13"/>
    <hyperlink ref="F179" r:id="rId14"/>
    <hyperlink ref="F187" r:id="rId15"/>
    <hyperlink ref="F193" r:id="rId16"/>
    <hyperlink ref="F199" r:id="rId17"/>
    <hyperlink ref="F207" r:id="rId18"/>
    <hyperlink ref="F213" r:id="rId19"/>
    <hyperlink ref="F216" r:id="rId20"/>
    <hyperlink ref="F220" r:id="rId21"/>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34"/>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133</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6850</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6965</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130</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50.5" customHeight="1">
      <c r="A29" s="122"/>
      <c r="B29" s="123"/>
      <c r="C29" s="122"/>
      <c r="D29" s="122"/>
      <c r="E29" s="330" t="s">
        <v>6852</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ROUND(J124,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ROUND((SUM(BE124:BE233)),  2)</f>
        <v>0</v>
      </c>
      <c r="G35" s="35"/>
      <c r="H35" s="35"/>
      <c r="I35" s="131">
        <v>0.21</v>
      </c>
      <c r="J35" s="130">
        <f>ROUND(((SUM(BE124:BE233))*I35),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ROUND((SUM(BF124:BF233)),  2)</f>
        <v>0</v>
      </c>
      <c r="G36" s="35"/>
      <c r="H36" s="35"/>
      <c r="I36" s="131">
        <v>0.12</v>
      </c>
      <c r="J36" s="130">
        <f>ROUND(((SUM(BF124:BF233))*I36),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ROUND((SUM(BG124:BG233)),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ROUND((SUM(BH124:BH233)),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ROUND((SUM(BI124:BI233)),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6850</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03-02 - Výsadba stromů</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J124</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320</v>
      </c>
      <c r="E99" s="157"/>
      <c r="F99" s="157"/>
      <c r="G99" s="157"/>
      <c r="H99" s="157"/>
      <c r="I99" s="157"/>
      <c r="J99" s="158">
        <f>J125</f>
        <v>0</v>
      </c>
      <c r="K99" s="155"/>
      <c r="L99" s="159"/>
    </row>
    <row r="100" spans="1:47" s="12" customFormat="1" ht="19.95" customHeight="1">
      <c r="B100" s="208"/>
      <c r="C100" s="105"/>
      <c r="D100" s="209" t="s">
        <v>321</v>
      </c>
      <c r="E100" s="210"/>
      <c r="F100" s="210"/>
      <c r="G100" s="210"/>
      <c r="H100" s="210"/>
      <c r="I100" s="210"/>
      <c r="J100" s="211">
        <f>J126</f>
        <v>0</v>
      </c>
      <c r="K100" s="105"/>
      <c r="L100" s="212"/>
    </row>
    <row r="101" spans="1:47" s="12" customFormat="1" ht="19.95" customHeight="1">
      <c r="B101" s="208"/>
      <c r="C101" s="105"/>
      <c r="D101" s="209" t="s">
        <v>322</v>
      </c>
      <c r="E101" s="210"/>
      <c r="F101" s="210"/>
      <c r="G101" s="210"/>
      <c r="H101" s="210"/>
      <c r="I101" s="210"/>
      <c r="J101" s="211">
        <f>J214</f>
        <v>0</v>
      </c>
      <c r="K101" s="105"/>
      <c r="L101" s="212"/>
    </row>
    <row r="102" spans="1:47" s="12" customFormat="1" ht="19.95" customHeight="1">
      <c r="B102" s="208"/>
      <c r="C102" s="105"/>
      <c r="D102" s="209" t="s">
        <v>334</v>
      </c>
      <c r="E102" s="210"/>
      <c r="F102" s="210"/>
      <c r="G102" s="210"/>
      <c r="H102" s="210"/>
      <c r="I102" s="210"/>
      <c r="J102" s="211">
        <f>J230</f>
        <v>0</v>
      </c>
      <c r="K102" s="105"/>
      <c r="L102" s="212"/>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 customHeight="1">
      <c r="A109" s="35"/>
      <c r="B109" s="36"/>
      <c r="C109" s="24" t="s">
        <v>200</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1" t="str">
        <f>E7</f>
        <v>Výstavba výjezdové základny ZZS KV – Velké Meziříčí</v>
      </c>
      <c r="F112" s="332"/>
      <c r="G112" s="332"/>
      <c r="H112" s="332"/>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189</v>
      </c>
      <c r="D113" s="23"/>
      <c r="E113" s="23"/>
      <c r="F113" s="23"/>
      <c r="G113" s="23"/>
      <c r="H113" s="23"/>
      <c r="I113" s="23"/>
      <c r="J113" s="23"/>
      <c r="K113" s="23"/>
      <c r="L113" s="21"/>
    </row>
    <row r="114" spans="1:65" s="2" customFormat="1" ht="16.5" customHeight="1">
      <c r="A114" s="35"/>
      <c r="B114" s="36"/>
      <c r="C114" s="37"/>
      <c r="D114" s="37"/>
      <c r="E114" s="331" t="s">
        <v>6850</v>
      </c>
      <c r="F114" s="333"/>
      <c r="G114" s="333"/>
      <c r="H114" s="333"/>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191</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6.5" customHeight="1">
      <c r="A116" s="35"/>
      <c r="B116" s="36"/>
      <c r="C116" s="37"/>
      <c r="D116" s="37"/>
      <c r="E116" s="286" t="str">
        <f>E11</f>
        <v>03-02 - Výsadba stromů</v>
      </c>
      <c r="F116" s="333"/>
      <c r="G116" s="333"/>
      <c r="H116" s="333"/>
      <c r="I116" s="37"/>
      <c r="J116" s="37"/>
      <c r="K116" s="37"/>
      <c r="L116" s="52"/>
      <c r="S116" s="35"/>
      <c r="T116" s="35"/>
      <c r="U116" s="35"/>
      <c r="V116" s="35"/>
      <c r="W116" s="35"/>
      <c r="X116" s="35"/>
      <c r="Y116" s="35"/>
      <c r="Z116" s="35"/>
      <c r="AA116" s="35"/>
      <c r="AB116" s="35"/>
      <c r="AC116" s="35"/>
      <c r="AD116" s="35"/>
      <c r="AE116" s="35"/>
    </row>
    <row r="117" spans="1:65" s="2" customFormat="1" ht="6.9"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2" customHeight="1">
      <c r="A118" s="35"/>
      <c r="B118" s="36"/>
      <c r="C118" s="30" t="s">
        <v>20</v>
      </c>
      <c r="D118" s="37"/>
      <c r="E118" s="37"/>
      <c r="F118" s="28" t="str">
        <f>F14</f>
        <v>Velké Meziříčí</v>
      </c>
      <c r="G118" s="37"/>
      <c r="H118" s="37"/>
      <c r="I118" s="30" t="s">
        <v>22</v>
      </c>
      <c r="J118" s="67" t="str">
        <f>IF(J14="","",J14)</f>
        <v>27. 3. 2025</v>
      </c>
      <c r="K118" s="37"/>
      <c r="L118" s="52"/>
      <c r="S118" s="35"/>
      <c r="T118" s="35"/>
      <c r="U118" s="35"/>
      <c r="V118" s="35"/>
      <c r="W118" s="35"/>
      <c r="X118" s="35"/>
      <c r="Y118" s="35"/>
      <c r="Z118" s="35"/>
      <c r="AA118" s="35"/>
      <c r="AB118" s="35"/>
      <c r="AC118" s="35"/>
      <c r="AD118" s="35"/>
      <c r="AE118" s="35"/>
    </row>
    <row r="119" spans="1:65" s="2" customFormat="1" ht="6.9"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25.65" customHeight="1">
      <c r="A120" s="35"/>
      <c r="B120" s="36"/>
      <c r="C120" s="30" t="s">
        <v>24</v>
      </c>
      <c r="D120" s="37"/>
      <c r="E120" s="37"/>
      <c r="F120" s="28" t="str">
        <f>E17</f>
        <v>Kraj Vysočina</v>
      </c>
      <c r="G120" s="37"/>
      <c r="H120" s="37"/>
      <c r="I120" s="30" t="s">
        <v>32</v>
      </c>
      <c r="J120" s="33" t="str">
        <f>E23</f>
        <v>PROJEKT CENTRUM NOVA s.r.o.</v>
      </c>
      <c r="K120" s="37"/>
      <c r="L120" s="52"/>
      <c r="S120" s="35"/>
      <c r="T120" s="35"/>
      <c r="U120" s="35"/>
      <c r="V120" s="35"/>
      <c r="W120" s="35"/>
      <c r="X120" s="35"/>
      <c r="Y120" s="35"/>
      <c r="Z120" s="35"/>
      <c r="AA120" s="35"/>
      <c r="AB120" s="35"/>
      <c r="AC120" s="35"/>
      <c r="AD120" s="35"/>
      <c r="AE120" s="35"/>
    </row>
    <row r="121" spans="1:65" s="2" customFormat="1" ht="15.15" customHeight="1">
      <c r="A121" s="35"/>
      <c r="B121" s="36"/>
      <c r="C121" s="30" t="s">
        <v>30</v>
      </c>
      <c r="D121" s="37"/>
      <c r="E121" s="37"/>
      <c r="F121" s="28" t="str">
        <f>IF(E20="","",E20)</f>
        <v>Vyplň údaj</v>
      </c>
      <c r="G121" s="37"/>
      <c r="H121" s="37"/>
      <c r="I121" s="30" t="s">
        <v>37</v>
      </c>
      <c r="J121" s="33" t="str">
        <f>E26</f>
        <v xml:space="preserve"> </v>
      </c>
      <c r="K121" s="37"/>
      <c r="L121" s="52"/>
      <c r="S121" s="35"/>
      <c r="T121" s="35"/>
      <c r="U121" s="35"/>
      <c r="V121" s="35"/>
      <c r="W121" s="35"/>
      <c r="X121" s="35"/>
      <c r="Y121" s="35"/>
      <c r="Z121" s="35"/>
      <c r="AA121" s="35"/>
      <c r="AB121" s="35"/>
      <c r="AC121" s="35"/>
      <c r="AD121" s="35"/>
      <c r="AE121" s="35"/>
    </row>
    <row r="122" spans="1:65" s="2" customFormat="1" ht="10.3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5" s="10" customFormat="1" ht="29.25" customHeight="1">
      <c r="A123" s="160"/>
      <c r="B123" s="161"/>
      <c r="C123" s="162" t="s">
        <v>201</v>
      </c>
      <c r="D123" s="163" t="s">
        <v>66</v>
      </c>
      <c r="E123" s="163" t="s">
        <v>62</v>
      </c>
      <c r="F123" s="163" t="s">
        <v>63</v>
      </c>
      <c r="G123" s="163" t="s">
        <v>202</v>
      </c>
      <c r="H123" s="163" t="s">
        <v>203</v>
      </c>
      <c r="I123" s="163" t="s">
        <v>204</v>
      </c>
      <c r="J123" s="163" t="s">
        <v>196</v>
      </c>
      <c r="K123" s="164" t="s">
        <v>205</v>
      </c>
      <c r="L123" s="165"/>
      <c r="M123" s="76" t="s">
        <v>1</v>
      </c>
      <c r="N123" s="77" t="s">
        <v>45</v>
      </c>
      <c r="O123" s="77" t="s">
        <v>206</v>
      </c>
      <c r="P123" s="77" t="s">
        <v>207</v>
      </c>
      <c r="Q123" s="77" t="s">
        <v>208</v>
      </c>
      <c r="R123" s="77" t="s">
        <v>209</v>
      </c>
      <c r="S123" s="77" t="s">
        <v>210</v>
      </c>
      <c r="T123" s="78" t="s">
        <v>211</v>
      </c>
      <c r="U123" s="160"/>
      <c r="V123" s="160"/>
      <c r="W123" s="160"/>
      <c r="X123" s="160"/>
      <c r="Y123" s="160"/>
      <c r="Z123" s="160"/>
      <c r="AA123" s="160"/>
      <c r="AB123" s="160"/>
      <c r="AC123" s="160"/>
      <c r="AD123" s="160"/>
      <c r="AE123" s="160"/>
    </row>
    <row r="124" spans="1:65" s="2" customFormat="1" ht="22.8" customHeight="1">
      <c r="A124" s="35"/>
      <c r="B124" s="36"/>
      <c r="C124" s="83" t="s">
        <v>212</v>
      </c>
      <c r="D124" s="37"/>
      <c r="E124" s="37"/>
      <c r="F124" s="37"/>
      <c r="G124" s="37"/>
      <c r="H124" s="37"/>
      <c r="I124" s="37"/>
      <c r="J124" s="166">
        <f>BK124</f>
        <v>0</v>
      </c>
      <c r="K124" s="37"/>
      <c r="L124" s="40"/>
      <c r="M124" s="79"/>
      <c r="N124" s="167"/>
      <c r="O124" s="80"/>
      <c r="P124" s="168">
        <f>P125</f>
        <v>0</v>
      </c>
      <c r="Q124" s="80"/>
      <c r="R124" s="168">
        <f>R125</f>
        <v>5.9303200000000009</v>
      </c>
      <c r="S124" s="80"/>
      <c r="T124" s="169">
        <f>T125</f>
        <v>0</v>
      </c>
      <c r="U124" s="35"/>
      <c r="V124" s="35"/>
      <c r="W124" s="35"/>
      <c r="X124" s="35"/>
      <c r="Y124" s="35"/>
      <c r="Z124" s="35"/>
      <c r="AA124" s="35"/>
      <c r="AB124" s="35"/>
      <c r="AC124" s="35"/>
      <c r="AD124" s="35"/>
      <c r="AE124" s="35"/>
      <c r="AT124" s="18" t="s">
        <v>80</v>
      </c>
      <c r="AU124" s="18" t="s">
        <v>198</v>
      </c>
      <c r="BK124" s="170">
        <f>BK125</f>
        <v>0</v>
      </c>
    </row>
    <row r="125" spans="1:65" s="11" customFormat="1" ht="25.95" customHeight="1">
      <c r="B125" s="171"/>
      <c r="C125" s="172"/>
      <c r="D125" s="173" t="s">
        <v>80</v>
      </c>
      <c r="E125" s="174" t="s">
        <v>353</v>
      </c>
      <c r="F125" s="174" t="s">
        <v>354</v>
      </c>
      <c r="G125" s="172"/>
      <c r="H125" s="172"/>
      <c r="I125" s="175"/>
      <c r="J125" s="176">
        <f>BK125</f>
        <v>0</v>
      </c>
      <c r="K125" s="172"/>
      <c r="L125" s="177"/>
      <c r="M125" s="178"/>
      <c r="N125" s="179"/>
      <c r="O125" s="179"/>
      <c r="P125" s="180">
        <f>P126+P214+P230</f>
        <v>0</v>
      </c>
      <c r="Q125" s="179"/>
      <c r="R125" s="180">
        <f>R126+R214+R230</f>
        <v>5.9303200000000009</v>
      </c>
      <c r="S125" s="179"/>
      <c r="T125" s="181">
        <f>T126+T214+T230</f>
        <v>0</v>
      </c>
      <c r="AR125" s="182" t="s">
        <v>88</v>
      </c>
      <c r="AT125" s="183" t="s">
        <v>80</v>
      </c>
      <c r="AU125" s="183" t="s">
        <v>81</v>
      </c>
      <c r="AY125" s="182" t="s">
        <v>215</v>
      </c>
      <c r="BK125" s="184">
        <f>BK126+BK214+BK230</f>
        <v>0</v>
      </c>
    </row>
    <row r="126" spans="1:65" s="11" customFormat="1" ht="22.8" customHeight="1">
      <c r="B126" s="171"/>
      <c r="C126" s="172"/>
      <c r="D126" s="173" t="s">
        <v>80</v>
      </c>
      <c r="E126" s="213" t="s">
        <v>88</v>
      </c>
      <c r="F126" s="213" t="s">
        <v>355</v>
      </c>
      <c r="G126" s="172"/>
      <c r="H126" s="172"/>
      <c r="I126" s="175"/>
      <c r="J126" s="214">
        <f>BK126</f>
        <v>0</v>
      </c>
      <c r="K126" s="172"/>
      <c r="L126" s="177"/>
      <c r="M126" s="178"/>
      <c r="N126" s="179"/>
      <c r="O126" s="179"/>
      <c r="P126" s="180">
        <f>SUM(P127:P213)</f>
        <v>0</v>
      </c>
      <c r="Q126" s="179"/>
      <c r="R126" s="180">
        <f>SUM(R127:R213)</f>
        <v>4.9464900000000007</v>
      </c>
      <c r="S126" s="179"/>
      <c r="T126" s="181">
        <f>SUM(T127:T213)</f>
        <v>0</v>
      </c>
      <c r="AR126" s="182" t="s">
        <v>88</v>
      </c>
      <c r="AT126" s="183" t="s">
        <v>80</v>
      </c>
      <c r="AU126" s="183" t="s">
        <v>88</v>
      </c>
      <c r="AY126" s="182" t="s">
        <v>215</v>
      </c>
      <c r="BK126" s="184">
        <f>SUM(BK127:BK213)</f>
        <v>0</v>
      </c>
    </row>
    <row r="127" spans="1:65" s="2" customFormat="1" ht="24.15" customHeight="1">
      <c r="A127" s="35"/>
      <c r="B127" s="36"/>
      <c r="C127" s="185" t="s">
        <v>88</v>
      </c>
      <c r="D127" s="185" t="s">
        <v>216</v>
      </c>
      <c r="E127" s="186" t="s">
        <v>6966</v>
      </c>
      <c r="F127" s="187" t="s">
        <v>6967</v>
      </c>
      <c r="G127" s="188" t="s">
        <v>716</v>
      </c>
      <c r="H127" s="189">
        <v>10</v>
      </c>
      <c r="I127" s="190"/>
      <c r="J127" s="191">
        <f>ROUND(I127*H127,2)</f>
        <v>0</v>
      </c>
      <c r="K127" s="187" t="s">
        <v>359</v>
      </c>
      <c r="L127" s="40"/>
      <c r="M127" s="192" t="s">
        <v>1</v>
      </c>
      <c r="N127" s="193" t="s">
        <v>46</v>
      </c>
      <c r="O127" s="72"/>
      <c r="P127" s="194">
        <f>O127*H127</f>
        <v>0</v>
      </c>
      <c r="Q127" s="194">
        <v>0</v>
      </c>
      <c r="R127" s="194">
        <f>Q127*H127</f>
        <v>0</v>
      </c>
      <c r="S127" s="194">
        <v>0</v>
      </c>
      <c r="T127" s="195">
        <f>S127*H127</f>
        <v>0</v>
      </c>
      <c r="U127" s="35"/>
      <c r="V127" s="35"/>
      <c r="W127" s="35"/>
      <c r="X127" s="35"/>
      <c r="Y127" s="35"/>
      <c r="Z127" s="35"/>
      <c r="AA127" s="35"/>
      <c r="AB127" s="35"/>
      <c r="AC127" s="35"/>
      <c r="AD127" s="35"/>
      <c r="AE127" s="35"/>
      <c r="AR127" s="196" t="s">
        <v>214</v>
      </c>
      <c r="AT127" s="196" t="s">
        <v>216</v>
      </c>
      <c r="AU127" s="196" t="s">
        <v>90</v>
      </c>
      <c r="AY127" s="18" t="s">
        <v>215</v>
      </c>
      <c r="BE127" s="197">
        <f>IF(N127="základní",J127,0)</f>
        <v>0</v>
      </c>
      <c r="BF127" s="197">
        <f>IF(N127="snížená",J127,0)</f>
        <v>0</v>
      </c>
      <c r="BG127" s="197">
        <f>IF(N127="zákl. přenesená",J127,0)</f>
        <v>0</v>
      </c>
      <c r="BH127" s="197">
        <f>IF(N127="sníž. přenesená",J127,0)</f>
        <v>0</v>
      </c>
      <c r="BI127" s="197">
        <f>IF(N127="nulová",J127,0)</f>
        <v>0</v>
      </c>
      <c r="BJ127" s="18" t="s">
        <v>88</v>
      </c>
      <c r="BK127" s="197">
        <f>ROUND(I127*H127,2)</f>
        <v>0</v>
      </c>
      <c r="BL127" s="18" t="s">
        <v>214</v>
      </c>
      <c r="BM127" s="196" t="s">
        <v>6968</v>
      </c>
    </row>
    <row r="128" spans="1:65" s="2" customFormat="1" ht="19.2">
      <c r="A128" s="35"/>
      <c r="B128" s="36"/>
      <c r="C128" s="37"/>
      <c r="D128" s="198" t="s">
        <v>221</v>
      </c>
      <c r="E128" s="37"/>
      <c r="F128" s="199" t="s">
        <v>6969</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221</v>
      </c>
      <c r="AU128" s="18" t="s">
        <v>90</v>
      </c>
    </row>
    <row r="129" spans="1:65" s="2" customFormat="1" ht="10.199999999999999">
      <c r="A129" s="35"/>
      <c r="B129" s="36"/>
      <c r="C129" s="37"/>
      <c r="D129" s="215" t="s">
        <v>362</v>
      </c>
      <c r="E129" s="37"/>
      <c r="F129" s="216" t="s">
        <v>6970</v>
      </c>
      <c r="G129" s="37"/>
      <c r="H129" s="37"/>
      <c r="I129" s="200"/>
      <c r="J129" s="37"/>
      <c r="K129" s="37"/>
      <c r="L129" s="40"/>
      <c r="M129" s="201"/>
      <c r="N129" s="202"/>
      <c r="O129" s="72"/>
      <c r="P129" s="72"/>
      <c r="Q129" s="72"/>
      <c r="R129" s="72"/>
      <c r="S129" s="72"/>
      <c r="T129" s="73"/>
      <c r="U129" s="35"/>
      <c r="V129" s="35"/>
      <c r="W129" s="35"/>
      <c r="X129" s="35"/>
      <c r="Y129" s="35"/>
      <c r="Z129" s="35"/>
      <c r="AA129" s="35"/>
      <c r="AB129" s="35"/>
      <c r="AC129" s="35"/>
      <c r="AD129" s="35"/>
      <c r="AE129" s="35"/>
      <c r="AT129" s="18" t="s">
        <v>362</v>
      </c>
      <c r="AU129" s="18" t="s">
        <v>90</v>
      </c>
    </row>
    <row r="130" spans="1:65" s="2" customFormat="1" ht="33" customHeight="1">
      <c r="A130" s="35"/>
      <c r="B130" s="36"/>
      <c r="C130" s="185" t="s">
        <v>90</v>
      </c>
      <c r="D130" s="185" t="s">
        <v>216</v>
      </c>
      <c r="E130" s="186" t="s">
        <v>6971</v>
      </c>
      <c r="F130" s="187" t="s">
        <v>6972</v>
      </c>
      <c r="G130" s="188" t="s">
        <v>358</v>
      </c>
      <c r="H130" s="189">
        <v>4</v>
      </c>
      <c r="I130" s="190"/>
      <c r="J130" s="191">
        <f>ROUND(I130*H130,2)</f>
        <v>0</v>
      </c>
      <c r="K130" s="187" t="s">
        <v>359</v>
      </c>
      <c r="L130" s="40"/>
      <c r="M130" s="192" t="s">
        <v>1</v>
      </c>
      <c r="N130" s="193" t="s">
        <v>46</v>
      </c>
      <c r="O130" s="72"/>
      <c r="P130" s="194">
        <f>O130*H130</f>
        <v>0</v>
      </c>
      <c r="Q130" s="194">
        <v>0</v>
      </c>
      <c r="R130" s="194">
        <f>Q130*H130</f>
        <v>0</v>
      </c>
      <c r="S130" s="194">
        <v>0</v>
      </c>
      <c r="T130" s="195">
        <f>S130*H130</f>
        <v>0</v>
      </c>
      <c r="U130" s="35"/>
      <c r="V130" s="35"/>
      <c r="W130" s="35"/>
      <c r="X130" s="35"/>
      <c r="Y130" s="35"/>
      <c r="Z130" s="35"/>
      <c r="AA130" s="35"/>
      <c r="AB130" s="35"/>
      <c r="AC130" s="35"/>
      <c r="AD130" s="35"/>
      <c r="AE130" s="35"/>
      <c r="AR130" s="196" t="s">
        <v>214</v>
      </c>
      <c r="AT130" s="196" t="s">
        <v>216</v>
      </c>
      <c r="AU130" s="196" t="s">
        <v>90</v>
      </c>
      <c r="AY130" s="18" t="s">
        <v>215</v>
      </c>
      <c r="BE130" s="197">
        <f>IF(N130="základní",J130,0)</f>
        <v>0</v>
      </c>
      <c r="BF130" s="197">
        <f>IF(N130="snížená",J130,0)</f>
        <v>0</v>
      </c>
      <c r="BG130" s="197">
        <f>IF(N130="zákl. přenesená",J130,0)</f>
        <v>0</v>
      </c>
      <c r="BH130" s="197">
        <f>IF(N130="sníž. přenesená",J130,0)</f>
        <v>0</v>
      </c>
      <c r="BI130" s="197">
        <f>IF(N130="nulová",J130,0)</f>
        <v>0</v>
      </c>
      <c r="BJ130" s="18" t="s">
        <v>88</v>
      </c>
      <c r="BK130" s="197">
        <f>ROUND(I130*H130,2)</f>
        <v>0</v>
      </c>
      <c r="BL130" s="18" t="s">
        <v>214</v>
      </c>
      <c r="BM130" s="196" t="s">
        <v>6973</v>
      </c>
    </row>
    <row r="131" spans="1:65" s="2" customFormat="1" ht="28.8">
      <c r="A131" s="35"/>
      <c r="B131" s="36"/>
      <c r="C131" s="37"/>
      <c r="D131" s="198" t="s">
        <v>221</v>
      </c>
      <c r="E131" s="37"/>
      <c r="F131" s="199" t="s">
        <v>6974</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221</v>
      </c>
      <c r="AU131" s="18" t="s">
        <v>90</v>
      </c>
    </row>
    <row r="132" spans="1:65" s="2" customFormat="1" ht="10.199999999999999">
      <c r="A132" s="35"/>
      <c r="B132" s="36"/>
      <c r="C132" s="37"/>
      <c r="D132" s="215" t="s">
        <v>362</v>
      </c>
      <c r="E132" s="37"/>
      <c r="F132" s="216" t="s">
        <v>6975</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362</v>
      </c>
      <c r="AU132" s="18" t="s">
        <v>90</v>
      </c>
    </row>
    <row r="133" spans="1:65" s="13" customFormat="1" ht="10.199999999999999">
      <c r="B133" s="217"/>
      <c r="C133" s="218"/>
      <c r="D133" s="198" t="s">
        <v>364</v>
      </c>
      <c r="E133" s="219" t="s">
        <v>1</v>
      </c>
      <c r="F133" s="220" t="s">
        <v>6976</v>
      </c>
      <c r="G133" s="218"/>
      <c r="H133" s="219" t="s">
        <v>1</v>
      </c>
      <c r="I133" s="221"/>
      <c r="J133" s="218"/>
      <c r="K133" s="218"/>
      <c r="L133" s="222"/>
      <c r="M133" s="223"/>
      <c r="N133" s="224"/>
      <c r="O133" s="224"/>
      <c r="P133" s="224"/>
      <c r="Q133" s="224"/>
      <c r="R133" s="224"/>
      <c r="S133" s="224"/>
      <c r="T133" s="225"/>
      <c r="AT133" s="226" t="s">
        <v>364</v>
      </c>
      <c r="AU133" s="226" t="s">
        <v>90</v>
      </c>
      <c r="AV133" s="13" t="s">
        <v>88</v>
      </c>
      <c r="AW133" s="13" t="s">
        <v>36</v>
      </c>
      <c r="AX133" s="13" t="s">
        <v>81</v>
      </c>
      <c r="AY133" s="226" t="s">
        <v>215</v>
      </c>
    </row>
    <row r="134" spans="1:65" s="14" customFormat="1" ht="10.199999999999999">
      <c r="B134" s="227"/>
      <c r="C134" s="228"/>
      <c r="D134" s="198" t="s">
        <v>364</v>
      </c>
      <c r="E134" s="229" t="s">
        <v>1</v>
      </c>
      <c r="F134" s="230" t="s">
        <v>6977</v>
      </c>
      <c r="G134" s="228"/>
      <c r="H134" s="231">
        <v>4</v>
      </c>
      <c r="I134" s="232"/>
      <c r="J134" s="228"/>
      <c r="K134" s="228"/>
      <c r="L134" s="233"/>
      <c r="M134" s="234"/>
      <c r="N134" s="235"/>
      <c r="O134" s="235"/>
      <c r="P134" s="235"/>
      <c r="Q134" s="235"/>
      <c r="R134" s="235"/>
      <c r="S134" s="235"/>
      <c r="T134" s="236"/>
      <c r="AT134" s="237" t="s">
        <v>364</v>
      </c>
      <c r="AU134" s="237" t="s">
        <v>90</v>
      </c>
      <c r="AV134" s="14" t="s">
        <v>90</v>
      </c>
      <c r="AW134" s="14" t="s">
        <v>36</v>
      </c>
      <c r="AX134" s="14" t="s">
        <v>81</v>
      </c>
      <c r="AY134" s="237" t="s">
        <v>215</v>
      </c>
    </row>
    <row r="135" spans="1:65" s="15" customFormat="1" ht="10.199999999999999">
      <c r="B135" s="238"/>
      <c r="C135" s="239"/>
      <c r="D135" s="198" t="s">
        <v>364</v>
      </c>
      <c r="E135" s="240" t="s">
        <v>1</v>
      </c>
      <c r="F135" s="241" t="s">
        <v>368</v>
      </c>
      <c r="G135" s="239"/>
      <c r="H135" s="242">
        <v>4</v>
      </c>
      <c r="I135" s="243"/>
      <c r="J135" s="239"/>
      <c r="K135" s="239"/>
      <c r="L135" s="244"/>
      <c r="M135" s="245"/>
      <c r="N135" s="246"/>
      <c r="O135" s="246"/>
      <c r="P135" s="246"/>
      <c r="Q135" s="246"/>
      <c r="R135" s="246"/>
      <c r="S135" s="246"/>
      <c r="T135" s="247"/>
      <c r="AT135" s="248" t="s">
        <v>364</v>
      </c>
      <c r="AU135" s="248" t="s">
        <v>90</v>
      </c>
      <c r="AV135" s="15" t="s">
        <v>214</v>
      </c>
      <c r="AW135" s="15" t="s">
        <v>36</v>
      </c>
      <c r="AX135" s="15" t="s">
        <v>88</v>
      </c>
      <c r="AY135" s="248" t="s">
        <v>215</v>
      </c>
    </row>
    <row r="136" spans="1:65" s="2" customFormat="1" ht="24.15" customHeight="1">
      <c r="A136" s="35"/>
      <c r="B136" s="36"/>
      <c r="C136" s="185" t="s">
        <v>227</v>
      </c>
      <c r="D136" s="185" t="s">
        <v>216</v>
      </c>
      <c r="E136" s="186" t="s">
        <v>5313</v>
      </c>
      <c r="F136" s="187" t="s">
        <v>5314</v>
      </c>
      <c r="G136" s="188" t="s">
        <v>358</v>
      </c>
      <c r="H136" s="189">
        <v>10.6</v>
      </c>
      <c r="I136" s="190"/>
      <c r="J136" s="191">
        <f>ROUND(I136*H136,2)</f>
        <v>0</v>
      </c>
      <c r="K136" s="187" t="s">
        <v>359</v>
      </c>
      <c r="L136" s="40"/>
      <c r="M136" s="192" t="s">
        <v>1</v>
      </c>
      <c r="N136" s="193" t="s">
        <v>46</v>
      </c>
      <c r="O136" s="72"/>
      <c r="P136" s="194">
        <f>O136*H136</f>
        <v>0</v>
      </c>
      <c r="Q136" s="194">
        <v>0</v>
      </c>
      <c r="R136" s="194">
        <f>Q136*H136</f>
        <v>0</v>
      </c>
      <c r="S136" s="194">
        <v>0</v>
      </c>
      <c r="T136" s="195">
        <f>S136*H136</f>
        <v>0</v>
      </c>
      <c r="U136" s="35"/>
      <c r="V136" s="35"/>
      <c r="W136" s="35"/>
      <c r="X136" s="35"/>
      <c r="Y136" s="35"/>
      <c r="Z136" s="35"/>
      <c r="AA136" s="35"/>
      <c r="AB136" s="35"/>
      <c r="AC136" s="35"/>
      <c r="AD136" s="35"/>
      <c r="AE136" s="35"/>
      <c r="AR136" s="196" t="s">
        <v>214</v>
      </c>
      <c r="AT136" s="196" t="s">
        <v>216</v>
      </c>
      <c r="AU136" s="196" t="s">
        <v>90</v>
      </c>
      <c r="AY136" s="18" t="s">
        <v>215</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214</v>
      </c>
      <c r="BM136" s="196" t="s">
        <v>6978</v>
      </c>
    </row>
    <row r="137" spans="1:65" s="2" customFormat="1" ht="28.8">
      <c r="A137" s="35"/>
      <c r="B137" s="36"/>
      <c r="C137" s="37"/>
      <c r="D137" s="198" t="s">
        <v>221</v>
      </c>
      <c r="E137" s="37"/>
      <c r="F137" s="199" t="s">
        <v>5316</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221</v>
      </c>
      <c r="AU137" s="18" t="s">
        <v>90</v>
      </c>
    </row>
    <row r="138" spans="1:65" s="2" customFormat="1" ht="10.199999999999999">
      <c r="A138" s="35"/>
      <c r="B138" s="36"/>
      <c r="C138" s="37"/>
      <c r="D138" s="215" t="s">
        <v>362</v>
      </c>
      <c r="E138" s="37"/>
      <c r="F138" s="216" t="s">
        <v>5317</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362</v>
      </c>
      <c r="AU138" s="18" t="s">
        <v>90</v>
      </c>
    </row>
    <row r="139" spans="1:65" s="13" customFormat="1" ht="10.199999999999999">
      <c r="B139" s="217"/>
      <c r="C139" s="218"/>
      <c r="D139" s="198" t="s">
        <v>364</v>
      </c>
      <c r="E139" s="219" t="s">
        <v>1</v>
      </c>
      <c r="F139" s="220" t="s">
        <v>6979</v>
      </c>
      <c r="G139" s="218"/>
      <c r="H139" s="219" t="s">
        <v>1</v>
      </c>
      <c r="I139" s="221"/>
      <c r="J139" s="218"/>
      <c r="K139" s="218"/>
      <c r="L139" s="222"/>
      <c r="M139" s="223"/>
      <c r="N139" s="224"/>
      <c r="O139" s="224"/>
      <c r="P139" s="224"/>
      <c r="Q139" s="224"/>
      <c r="R139" s="224"/>
      <c r="S139" s="224"/>
      <c r="T139" s="225"/>
      <c r="AT139" s="226" t="s">
        <v>364</v>
      </c>
      <c r="AU139" s="226" t="s">
        <v>90</v>
      </c>
      <c r="AV139" s="13" t="s">
        <v>88</v>
      </c>
      <c r="AW139" s="13" t="s">
        <v>36</v>
      </c>
      <c r="AX139" s="13" t="s">
        <v>81</v>
      </c>
      <c r="AY139" s="226" t="s">
        <v>215</v>
      </c>
    </row>
    <row r="140" spans="1:65" s="14" customFormat="1" ht="10.199999999999999">
      <c r="B140" s="227"/>
      <c r="C140" s="228"/>
      <c r="D140" s="198" t="s">
        <v>364</v>
      </c>
      <c r="E140" s="229" t="s">
        <v>1</v>
      </c>
      <c r="F140" s="230" t="s">
        <v>261</v>
      </c>
      <c r="G140" s="228"/>
      <c r="H140" s="231">
        <v>10</v>
      </c>
      <c r="I140" s="232"/>
      <c r="J140" s="228"/>
      <c r="K140" s="228"/>
      <c r="L140" s="233"/>
      <c r="M140" s="234"/>
      <c r="N140" s="235"/>
      <c r="O140" s="235"/>
      <c r="P140" s="235"/>
      <c r="Q140" s="235"/>
      <c r="R140" s="235"/>
      <c r="S140" s="235"/>
      <c r="T140" s="236"/>
      <c r="AT140" s="237" t="s">
        <v>364</v>
      </c>
      <c r="AU140" s="237" t="s">
        <v>90</v>
      </c>
      <c r="AV140" s="14" t="s">
        <v>90</v>
      </c>
      <c r="AW140" s="14" t="s">
        <v>36</v>
      </c>
      <c r="AX140" s="14" t="s">
        <v>81</v>
      </c>
      <c r="AY140" s="237" t="s">
        <v>215</v>
      </c>
    </row>
    <row r="141" spans="1:65" s="13" customFormat="1" ht="10.199999999999999">
      <c r="B141" s="217"/>
      <c r="C141" s="218"/>
      <c r="D141" s="198" t="s">
        <v>364</v>
      </c>
      <c r="E141" s="219" t="s">
        <v>1</v>
      </c>
      <c r="F141" s="220" t="s">
        <v>6980</v>
      </c>
      <c r="G141" s="218"/>
      <c r="H141" s="219" t="s">
        <v>1</v>
      </c>
      <c r="I141" s="221"/>
      <c r="J141" s="218"/>
      <c r="K141" s="218"/>
      <c r="L141" s="222"/>
      <c r="M141" s="223"/>
      <c r="N141" s="224"/>
      <c r="O141" s="224"/>
      <c r="P141" s="224"/>
      <c r="Q141" s="224"/>
      <c r="R141" s="224"/>
      <c r="S141" s="224"/>
      <c r="T141" s="225"/>
      <c r="AT141" s="226" t="s">
        <v>364</v>
      </c>
      <c r="AU141" s="226" t="s">
        <v>90</v>
      </c>
      <c r="AV141" s="13" t="s">
        <v>88</v>
      </c>
      <c r="AW141" s="13" t="s">
        <v>36</v>
      </c>
      <c r="AX141" s="13" t="s">
        <v>81</v>
      </c>
      <c r="AY141" s="226" t="s">
        <v>215</v>
      </c>
    </row>
    <row r="142" spans="1:65" s="14" customFormat="1" ht="10.199999999999999">
      <c r="B142" s="227"/>
      <c r="C142" s="228"/>
      <c r="D142" s="198" t="s">
        <v>364</v>
      </c>
      <c r="E142" s="229" t="s">
        <v>1</v>
      </c>
      <c r="F142" s="230" t="s">
        <v>6981</v>
      </c>
      <c r="G142" s="228"/>
      <c r="H142" s="231">
        <v>0.6</v>
      </c>
      <c r="I142" s="232"/>
      <c r="J142" s="228"/>
      <c r="K142" s="228"/>
      <c r="L142" s="233"/>
      <c r="M142" s="234"/>
      <c r="N142" s="235"/>
      <c r="O142" s="235"/>
      <c r="P142" s="235"/>
      <c r="Q142" s="235"/>
      <c r="R142" s="235"/>
      <c r="S142" s="235"/>
      <c r="T142" s="236"/>
      <c r="AT142" s="237" t="s">
        <v>364</v>
      </c>
      <c r="AU142" s="237" t="s">
        <v>90</v>
      </c>
      <c r="AV142" s="14" t="s">
        <v>90</v>
      </c>
      <c r="AW142" s="14" t="s">
        <v>36</v>
      </c>
      <c r="AX142" s="14" t="s">
        <v>81</v>
      </c>
      <c r="AY142" s="237" t="s">
        <v>215</v>
      </c>
    </row>
    <row r="143" spans="1:65" s="15" customFormat="1" ht="10.199999999999999">
      <c r="B143" s="238"/>
      <c r="C143" s="239"/>
      <c r="D143" s="198" t="s">
        <v>364</v>
      </c>
      <c r="E143" s="240" t="s">
        <v>1</v>
      </c>
      <c r="F143" s="241" t="s">
        <v>368</v>
      </c>
      <c r="G143" s="239"/>
      <c r="H143" s="242">
        <v>10.6</v>
      </c>
      <c r="I143" s="243"/>
      <c r="J143" s="239"/>
      <c r="K143" s="239"/>
      <c r="L143" s="244"/>
      <c r="M143" s="245"/>
      <c r="N143" s="246"/>
      <c r="O143" s="246"/>
      <c r="P143" s="246"/>
      <c r="Q143" s="246"/>
      <c r="R143" s="246"/>
      <c r="S143" s="246"/>
      <c r="T143" s="247"/>
      <c r="AT143" s="248" t="s">
        <v>364</v>
      </c>
      <c r="AU143" s="248" t="s">
        <v>90</v>
      </c>
      <c r="AV143" s="15" t="s">
        <v>214</v>
      </c>
      <c r="AW143" s="15" t="s">
        <v>36</v>
      </c>
      <c r="AX143" s="15" t="s">
        <v>88</v>
      </c>
      <c r="AY143" s="248" t="s">
        <v>215</v>
      </c>
    </row>
    <row r="144" spans="1:65" s="2" customFormat="1" ht="37.799999999999997" customHeight="1">
      <c r="A144" s="35"/>
      <c r="B144" s="36"/>
      <c r="C144" s="185" t="s">
        <v>214</v>
      </c>
      <c r="D144" s="185" t="s">
        <v>216</v>
      </c>
      <c r="E144" s="186" t="s">
        <v>5308</v>
      </c>
      <c r="F144" s="187" t="s">
        <v>5309</v>
      </c>
      <c r="G144" s="188" t="s">
        <v>358</v>
      </c>
      <c r="H144" s="189">
        <v>10.6</v>
      </c>
      <c r="I144" s="190"/>
      <c r="J144" s="191">
        <f>ROUND(I144*H144,2)</f>
        <v>0</v>
      </c>
      <c r="K144" s="187" t="s">
        <v>359</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214</v>
      </c>
      <c r="AT144" s="196" t="s">
        <v>216</v>
      </c>
      <c r="AU144" s="196" t="s">
        <v>90</v>
      </c>
      <c r="AY144" s="18" t="s">
        <v>215</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214</v>
      </c>
      <c r="BM144" s="196" t="s">
        <v>6982</v>
      </c>
    </row>
    <row r="145" spans="1:65" s="2" customFormat="1" ht="38.4">
      <c r="A145" s="35"/>
      <c r="B145" s="36"/>
      <c r="C145" s="37"/>
      <c r="D145" s="198" t="s">
        <v>221</v>
      </c>
      <c r="E145" s="37"/>
      <c r="F145" s="199" t="s">
        <v>5311</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221</v>
      </c>
      <c r="AU145" s="18" t="s">
        <v>90</v>
      </c>
    </row>
    <row r="146" spans="1:65" s="2" customFormat="1" ht="10.199999999999999">
      <c r="A146" s="35"/>
      <c r="B146" s="36"/>
      <c r="C146" s="37"/>
      <c r="D146" s="215" t="s">
        <v>362</v>
      </c>
      <c r="E146" s="37"/>
      <c r="F146" s="216" t="s">
        <v>5312</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362</v>
      </c>
      <c r="AU146" s="18" t="s">
        <v>90</v>
      </c>
    </row>
    <row r="147" spans="1:65" s="2" customFormat="1" ht="33" customHeight="1">
      <c r="A147" s="35"/>
      <c r="B147" s="36"/>
      <c r="C147" s="185" t="s">
        <v>236</v>
      </c>
      <c r="D147" s="185" t="s">
        <v>216</v>
      </c>
      <c r="E147" s="186" t="s">
        <v>5319</v>
      </c>
      <c r="F147" s="187" t="s">
        <v>5320</v>
      </c>
      <c r="G147" s="188" t="s">
        <v>583</v>
      </c>
      <c r="H147" s="189">
        <v>22.26</v>
      </c>
      <c r="I147" s="190"/>
      <c r="J147" s="191">
        <f>ROUND(I147*H147,2)</f>
        <v>0</v>
      </c>
      <c r="K147" s="187" t="s">
        <v>359</v>
      </c>
      <c r="L147" s="40"/>
      <c r="M147" s="192" t="s">
        <v>1</v>
      </c>
      <c r="N147" s="193" t="s">
        <v>46</v>
      </c>
      <c r="O147" s="72"/>
      <c r="P147" s="194">
        <f>O147*H147</f>
        <v>0</v>
      </c>
      <c r="Q147" s="194">
        <v>0</v>
      </c>
      <c r="R147" s="194">
        <f>Q147*H147</f>
        <v>0</v>
      </c>
      <c r="S147" s="194">
        <v>0</v>
      </c>
      <c r="T147" s="195">
        <f>S147*H147</f>
        <v>0</v>
      </c>
      <c r="U147" s="35"/>
      <c r="V147" s="35"/>
      <c r="W147" s="35"/>
      <c r="X147" s="35"/>
      <c r="Y147" s="35"/>
      <c r="Z147" s="35"/>
      <c r="AA147" s="35"/>
      <c r="AB147" s="35"/>
      <c r="AC147" s="35"/>
      <c r="AD147" s="35"/>
      <c r="AE147" s="35"/>
      <c r="AR147" s="196" t="s">
        <v>214</v>
      </c>
      <c r="AT147" s="196" t="s">
        <v>216</v>
      </c>
      <c r="AU147" s="196" t="s">
        <v>90</v>
      </c>
      <c r="AY147" s="18" t="s">
        <v>215</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214</v>
      </c>
      <c r="BM147" s="196" t="s">
        <v>6983</v>
      </c>
    </row>
    <row r="148" spans="1:65" s="2" customFormat="1" ht="28.8">
      <c r="A148" s="35"/>
      <c r="B148" s="36"/>
      <c r="C148" s="37"/>
      <c r="D148" s="198" t="s">
        <v>221</v>
      </c>
      <c r="E148" s="37"/>
      <c r="F148" s="199" t="s">
        <v>5322</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221</v>
      </c>
      <c r="AU148" s="18" t="s">
        <v>90</v>
      </c>
    </row>
    <row r="149" spans="1:65" s="2" customFormat="1" ht="10.199999999999999">
      <c r="A149" s="35"/>
      <c r="B149" s="36"/>
      <c r="C149" s="37"/>
      <c r="D149" s="215" t="s">
        <v>362</v>
      </c>
      <c r="E149" s="37"/>
      <c r="F149" s="216" t="s">
        <v>5323</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362</v>
      </c>
      <c r="AU149" s="18" t="s">
        <v>90</v>
      </c>
    </row>
    <row r="150" spans="1:65" s="14" customFormat="1" ht="10.199999999999999">
      <c r="B150" s="227"/>
      <c r="C150" s="228"/>
      <c r="D150" s="198" t="s">
        <v>364</v>
      </c>
      <c r="E150" s="229" t="s">
        <v>1</v>
      </c>
      <c r="F150" s="230" t="s">
        <v>6984</v>
      </c>
      <c r="G150" s="228"/>
      <c r="H150" s="231">
        <v>22.26</v>
      </c>
      <c r="I150" s="232"/>
      <c r="J150" s="228"/>
      <c r="K150" s="228"/>
      <c r="L150" s="233"/>
      <c r="M150" s="234"/>
      <c r="N150" s="235"/>
      <c r="O150" s="235"/>
      <c r="P150" s="235"/>
      <c r="Q150" s="235"/>
      <c r="R150" s="235"/>
      <c r="S150" s="235"/>
      <c r="T150" s="236"/>
      <c r="AT150" s="237" t="s">
        <v>364</v>
      </c>
      <c r="AU150" s="237" t="s">
        <v>90</v>
      </c>
      <c r="AV150" s="14" t="s">
        <v>90</v>
      </c>
      <c r="AW150" s="14" t="s">
        <v>36</v>
      </c>
      <c r="AX150" s="14" t="s">
        <v>81</v>
      </c>
      <c r="AY150" s="237" t="s">
        <v>215</v>
      </c>
    </row>
    <row r="151" spans="1:65" s="15" customFormat="1" ht="10.199999999999999">
      <c r="B151" s="238"/>
      <c r="C151" s="239"/>
      <c r="D151" s="198" t="s">
        <v>364</v>
      </c>
      <c r="E151" s="240" t="s">
        <v>1</v>
      </c>
      <c r="F151" s="241" t="s">
        <v>368</v>
      </c>
      <c r="G151" s="239"/>
      <c r="H151" s="242">
        <v>22.26</v>
      </c>
      <c r="I151" s="243"/>
      <c r="J151" s="239"/>
      <c r="K151" s="239"/>
      <c r="L151" s="244"/>
      <c r="M151" s="245"/>
      <c r="N151" s="246"/>
      <c r="O151" s="246"/>
      <c r="P151" s="246"/>
      <c r="Q151" s="246"/>
      <c r="R151" s="246"/>
      <c r="S151" s="246"/>
      <c r="T151" s="247"/>
      <c r="AT151" s="248" t="s">
        <v>364</v>
      </c>
      <c r="AU151" s="248" t="s">
        <v>90</v>
      </c>
      <c r="AV151" s="15" t="s">
        <v>214</v>
      </c>
      <c r="AW151" s="15" t="s">
        <v>36</v>
      </c>
      <c r="AX151" s="15" t="s">
        <v>88</v>
      </c>
      <c r="AY151" s="248" t="s">
        <v>215</v>
      </c>
    </row>
    <row r="152" spans="1:65" s="2" customFormat="1" ht="24.15" customHeight="1">
      <c r="A152" s="35"/>
      <c r="B152" s="36"/>
      <c r="C152" s="185" t="s">
        <v>241</v>
      </c>
      <c r="D152" s="185" t="s">
        <v>216</v>
      </c>
      <c r="E152" s="186" t="s">
        <v>505</v>
      </c>
      <c r="F152" s="187" t="s">
        <v>5325</v>
      </c>
      <c r="G152" s="188" t="s">
        <v>358</v>
      </c>
      <c r="H152" s="189">
        <v>3.4</v>
      </c>
      <c r="I152" s="190"/>
      <c r="J152" s="191">
        <f>ROUND(I152*H152,2)</f>
        <v>0</v>
      </c>
      <c r="K152" s="187" t="s">
        <v>359</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214</v>
      </c>
      <c r="AT152" s="196" t="s">
        <v>216</v>
      </c>
      <c r="AU152" s="196" t="s">
        <v>90</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214</v>
      </c>
      <c r="BM152" s="196" t="s">
        <v>6985</v>
      </c>
    </row>
    <row r="153" spans="1:65" s="2" customFormat="1" ht="28.8">
      <c r="A153" s="35"/>
      <c r="B153" s="36"/>
      <c r="C153" s="37"/>
      <c r="D153" s="198" t="s">
        <v>221</v>
      </c>
      <c r="E153" s="37"/>
      <c r="F153" s="199" t="s">
        <v>508</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90</v>
      </c>
    </row>
    <row r="154" spans="1:65" s="2" customFormat="1" ht="10.199999999999999">
      <c r="A154" s="35"/>
      <c r="B154" s="36"/>
      <c r="C154" s="37"/>
      <c r="D154" s="215" t="s">
        <v>362</v>
      </c>
      <c r="E154" s="37"/>
      <c r="F154" s="216" t="s">
        <v>509</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362</v>
      </c>
      <c r="AU154" s="18" t="s">
        <v>90</v>
      </c>
    </row>
    <row r="155" spans="1:65" s="14" customFormat="1" ht="10.199999999999999">
      <c r="B155" s="227"/>
      <c r="C155" s="228"/>
      <c r="D155" s="198" t="s">
        <v>364</v>
      </c>
      <c r="E155" s="229" t="s">
        <v>1</v>
      </c>
      <c r="F155" s="230" t="s">
        <v>214</v>
      </c>
      <c r="G155" s="228"/>
      <c r="H155" s="231">
        <v>4</v>
      </c>
      <c r="I155" s="232"/>
      <c r="J155" s="228"/>
      <c r="K155" s="228"/>
      <c r="L155" s="233"/>
      <c r="M155" s="234"/>
      <c r="N155" s="235"/>
      <c r="O155" s="235"/>
      <c r="P155" s="235"/>
      <c r="Q155" s="235"/>
      <c r="R155" s="235"/>
      <c r="S155" s="235"/>
      <c r="T155" s="236"/>
      <c r="AT155" s="237" t="s">
        <v>364</v>
      </c>
      <c r="AU155" s="237" t="s">
        <v>90</v>
      </c>
      <c r="AV155" s="14" t="s">
        <v>90</v>
      </c>
      <c r="AW155" s="14" t="s">
        <v>36</v>
      </c>
      <c r="AX155" s="14" t="s">
        <v>81</v>
      </c>
      <c r="AY155" s="237" t="s">
        <v>215</v>
      </c>
    </row>
    <row r="156" spans="1:65" s="14" customFormat="1" ht="10.199999999999999">
      <c r="B156" s="227"/>
      <c r="C156" s="228"/>
      <c r="D156" s="198" t="s">
        <v>364</v>
      </c>
      <c r="E156" s="229" t="s">
        <v>1</v>
      </c>
      <c r="F156" s="230" t="s">
        <v>6986</v>
      </c>
      <c r="G156" s="228"/>
      <c r="H156" s="231">
        <v>-0.6</v>
      </c>
      <c r="I156" s="232"/>
      <c r="J156" s="228"/>
      <c r="K156" s="228"/>
      <c r="L156" s="233"/>
      <c r="M156" s="234"/>
      <c r="N156" s="235"/>
      <c r="O156" s="235"/>
      <c r="P156" s="235"/>
      <c r="Q156" s="235"/>
      <c r="R156" s="235"/>
      <c r="S156" s="235"/>
      <c r="T156" s="236"/>
      <c r="AT156" s="237" t="s">
        <v>364</v>
      </c>
      <c r="AU156" s="237" t="s">
        <v>90</v>
      </c>
      <c r="AV156" s="14" t="s">
        <v>90</v>
      </c>
      <c r="AW156" s="14" t="s">
        <v>36</v>
      </c>
      <c r="AX156" s="14" t="s">
        <v>81</v>
      </c>
      <c r="AY156" s="237" t="s">
        <v>215</v>
      </c>
    </row>
    <row r="157" spans="1:65" s="15" customFormat="1" ht="10.199999999999999">
      <c r="B157" s="238"/>
      <c r="C157" s="239"/>
      <c r="D157" s="198" t="s">
        <v>364</v>
      </c>
      <c r="E157" s="240" t="s">
        <v>1</v>
      </c>
      <c r="F157" s="241" t="s">
        <v>368</v>
      </c>
      <c r="G157" s="239"/>
      <c r="H157" s="242">
        <v>3.4</v>
      </c>
      <c r="I157" s="243"/>
      <c r="J157" s="239"/>
      <c r="K157" s="239"/>
      <c r="L157" s="244"/>
      <c r="M157" s="245"/>
      <c r="N157" s="246"/>
      <c r="O157" s="246"/>
      <c r="P157" s="246"/>
      <c r="Q157" s="246"/>
      <c r="R157" s="246"/>
      <c r="S157" s="246"/>
      <c r="T157" s="247"/>
      <c r="AT157" s="248" t="s">
        <v>364</v>
      </c>
      <c r="AU157" s="248" t="s">
        <v>90</v>
      </c>
      <c r="AV157" s="15" t="s">
        <v>214</v>
      </c>
      <c r="AW157" s="15" t="s">
        <v>36</v>
      </c>
      <c r="AX157" s="15" t="s">
        <v>88</v>
      </c>
      <c r="AY157" s="248" t="s">
        <v>215</v>
      </c>
    </row>
    <row r="158" spans="1:65" s="2" customFormat="1" ht="44.25" customHeight="1">
      <c r="A158" s="35"/>
      <c r="B158" s="36"/>
      <c r="C158" s="185" t="s">
        <v>246</v>
      </c>
      <c r="D158" s="185" t="s">
        <v>216</v>
      </c>
      <c r="E158" s="186" t="s">
        <v>6987</v>
      </c>
      <c r="F158" s="187" t="s">
        <v>6988</v>
      </c>
      <c r="G158" s="188" t="s">
        <v>716</v>
      </c>
      <c r="H158" s="189">
        <v>10</v>
      </c>
      <c r="I158" s="190"/>
      <c r="J158" s="191">
        <f>ROUND(I158*H158,2)</f>
        <v>0</v>
      </c>
      <c r="K158" s="187" t="s">
        <v>359</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214</v>
      </c>
      <c r="AT158" s="196" t="s">
        <v>216</v>
      </c>
      <c r="AU158" s="196" t="s">
        <v>90</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214</v>
      </c>
      <c r="BM158" s="196" t="s">
        <v>6989</v>
      </c>
    </row>
    <row r="159" spans="1:65" s="2" customFormat="1" ht="28.8">
      <c r="A159" s="35"/>
      <c r="B159" s="36"/>
      <c r="C159" s="37"/>
      <c r="D159" s="198" t="s">
        <v>221</v>
      </c>
      <c r="E159" s="37"/>
      <c r="F159" s="199" t="s">
        <v>6990</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90</v>
      </c>
    </row>
    <row r="160" spans="1:65" s="2" customFormat="1" ht="10.199999999999999">
      <c r="A160" s="35"/>
      <c r="B160" s="36"/>
      <c r="C160" s="37"/>
      <c r="D160" s="215" t="s">
        <v>362</v>
      </c>
      <c r="E160" s="37"/>
      <c r="F160" s="216" t="s">
        <v>6991</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362</v>
      </c>
      <c r="AU160" s="18" t="s">
        <v>90</v>
      </c>
    </row>
    <row r="161" spans="1:65" s="2" customFormat="1" ht="24.15" customHeight="1">
      <c r="A161" s="35"/>
      <c r="B161" s="36"/>
      <c r="C161" s="260" t="s">
        <v>251</v>
      </c>
      <c r="D161" s="260" t="s">
        <v>539</v>
      </c>
      <c r="E161" s="261" t="s">
        <v>6992</v>
      </c>
      <c r="F161" s="262" t="s">
        <v>6993</v>
      </c>
      <c r="G161" s="263" t="s">
        <v>358</v>
      </c>
      <c r="H161" s="264">
        <v>8.5</v>
      </c>
      <c r="I161" s="265"/>
      <c r="J161" s="266">
        <f>ROUND(I161*H161,2)</f>
        <v>0</v>
      </c>
      <c r="K161" s="262" t="s">
        <v>359</v>
      </c>
      <c r="L161" s="267"/>
      <c r="M161" s="268" t="s">
        <v>1</v>
      </c>
      <c r="N161" s="269" t="s">
        <v>46</v>
      </c>
      <c r="O161" s="72"/>
      <c r="P161" s="194">
        <f>O161*H161</f>
        <v>0</v>
      </c>
      <c r="Q161" s="194">
        <v>0.22</v>
      </c>
      <c r="R161" s="194">
        <f>Q161*H161</f>
        <v>1.87</v>
      </c>
      <c r="S161" s="194">
        <v>0</v>
      </c>
      <c r="T161" s="195">
        <f>S161*H161</f>
        <v>0</v>
      </c>
      <c r="U161" s="35"/>
      <c r="V161" s="35"/>
      <c r="W161" s="35"/>
      <c r="X161" s="35"/>
      <c r="Y161" s="35"/>
      <c r="Z161" s="35"/>
      <c r="AA161" s="35"/>
      <c r="AB161" s="35"/>
      <c r="AC161" s="35"/>
      <c r="AD161" s="35"/>
      <c r="AE161" s="35"/>
      <c r="AR161" s="196" t="s">
        <v>251</v>
      </c>
      <c r="AT161" s="196" t="s">
        <v>539</v>
      </c>
      <c r="AU161" s="196" t="s">
        <v>90</v>
      </c>
      <c r="AY161" s="18" t="s">
        <v>215</v>
      </c>
      <c r="BE161" s="197">
        <f>IF(N161="základní",J161,0)</f>
        <v>0</v>
      </c>
      <c r="BF161" s="197">
        <f>IF(N161="snížená",J161,0)</f>
        <v>0</v>
      </c>
      <c r="BG161" s="197">
        <f>IF(N161="zákl. přenesená",J161,0)</f>
        <v>0</v>
      </c>
      <c r="BH161" s="197">
        <f>IF(N161="sníž. přenesená",J161,0)</f>
        <v>0</v>
      </c>
      <c r="BI161" s="197">
        <f>IF(N161="nulová",J161,0)</f>
        <v>0</v>
      </c>
      <c r="BJ161" s="18" t="s">
        <v>88</v>
      </c>
      <c r="BK161" s="197">
        <f>ROUND(I161*H161,2)</f>
        <v>0</v>
      </c>
      <c r="BL161" s="18" t="s">
        <v>214</v>
      </c>
      <c r="BM161" s="196" t="s">
        <v>6994</v>
      </c>
    </row>
    <row r="162" spans="1:65" s="2" customFormat="1" ht="10.199999999999999">
      <c r="A162" s="35"/>
      <c r="B162" s="36"/>
      <c r="C162" s="37"/>
      <c r="D162" s="198" t="s">
        <v>221</v>
      </c>
      <c r="E162" s="37"/>
      <c r="F162" s="199" t="s">
        <v>6995</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221</v>
      </c>
      <c r="AU162" s="18" t="s">
        <v>90</v>
      </c>
    </row>
    <row r="163" spans="1:65" s="14" customFormat="1" ht="10.199999999999999">
      <c r="B163" s="227"/>
      <c r="C163" s="228"/>
      <c r="D163" s="198" t="s">
        <v>364</v>
      </c>
      <c r="E163" s="229" t="s">
        <v>1</v>
      </c>
      <c r="F163" s="230" t="s">
        <v>6996</v>
      </c>
      <c r="G163" s="228"/>
      <c r="H163" s="231">
        <v>10</v>
      </c>
      <c r="I163" s="232"/>
      <c r="J163" s="228"/>
      <c r="K163" s="228"/>
      <c r="L163" s="233"/>
      <c r="M163" s="234"/>
      <c r="N163" s="235"/>
      <c r="O163" s="235"/>
      <c r="P163" s="235"/>
      <c r="Q163" s="235"/>
      <c r="R163" s="235"/>
      <c r="S163" s="235"/>
      <c r="T163" s="236"/>
      <c r="AT163" s="237" t="s">
        <v>364</v>
      </c>
      <c r="AU163" s="237" t="s">
        <v>90</v>
      </c>
      <c r="AV163" s="14" t="s">
        <v>90</v>
      </c>
      <c r="AW163" s="14" t="s">
        <v>36</v>
      </c>
      <c r="AX163" s="14" t="s">
        <v>81</v>
      </c>
      <c r="AY163" s="237" t="s">
        <v>215</v>
      </c>
    </row>
    <row r="164" spans="1:65" s="13" customFormat="1" ht="10.199999999999999">
      <c r="B164" s="217"/>
      <c r="C164" s="218"/>
      <c r="D164" s="198" t="s">
        <v>364</v>
      </c>
      <c r="E164" s="219" t="s">
        <v>1</v>
      </c>
      <c r="F164" s="220" t="s">
        <v>6980</v>
      </c>
      <c r="G164" s="218"/>
      <c r="H164" s="219" t="s">
        <v>1</v>
      </c>
      <c r="I164" s="221"/>
      <c r="J164" s="218"/>
      <c r="K164" s="218"/>
      <c r="L164" s="222"/>
      <c r="M164" s="223"/>
      <c r="N164" s="224"/>
      <c r="O164" s="224"/>
      <c r="P164" s="224"/>
      <c r="Q164" s="224"/>
      <c r="R164" s="224"/>
      <c r="S164" s="224"/>
      <c r="T164" s="225"/>
      <c r="AT164" s="226" t="s">
        <v>364</v>
      </c>
      <c r="AU164" s="226" t="s">
        <v>90</v>
      </c>
      <c r="AV164" s="13" t="s">
        <v>88</v>
      </c>
      <c r="AW164" s="13" t="s">
        <v>36</v>
      </c>
      <c r="AX164" s="13" t="s">
        <v>81</v>
      </c>
      <c r="AY164" s="226" t="s">
        <v>215</v>
      </c>
    </row>
    <row r="165" spans="1:65" s="14" customFormat="1" ht="10.199999999999999">
      <c r="B165" s="227"/>
      <c r="C165" s="228"/>
      <c r="D165" s="198" t="s">
        <v>364</v>
      </c>
      <c r="E165" s="229" t="s">
        <v>1</v>
      </c>
      <c r="F165" s="230" t="s">
        <v>6997</v>
      </c>
      <c r="G165" s="228"/>
      <c r="H165" s="231">
        <v>-1.5</v>
      </c>
      <c r="I165" s="232"/>
      <c r="J165" s="228"/>
      <c r="K165" s="228"/>
      <c r="L165" s="233"/>
      <c r="M165" s="234"/>
      <c r="N165" s="235"/>
      <c r="O165" s="235"/>
      <c r="P165" s="235"/>
      <c r="Q165" s="235"/>
      <c r="R165" s="235"/>
      <c r="S165" s="235"/>
      <c r="T165" s="236"/>
      <c r="AT165" s="237" t="s">
        <v>364</v>
      </c>
      <c r="AU165" s="237" t="s">
        <v>90</v>
      </c>
      <c r="AV165" s="14" t="s">
        <v>90</v>
      </c>
      <c r="AW165" s="14" t="s">
        <v>36</v>
      </c>
      <c r="AX165" s="14" t="s">
        <v>81</v>
      </c>
      <c r="AY165" s="237" t="s">
        <v>215</v>
      </c>
    </row>
    <row r="166" spans="1:65" s="15" customFormat="1" ht="10.199999999999999">
      <c r="B166" s="238"/>
      <c r="C166" s="239"/>
      <c r="D166" s="198" t="s">
        <v>364</v>
      </c>
      <c r="E166" s="240" t="s">
        <v>1</v>
      </c>
      <c r="F166" s="241" t="s">
        <v>368</v>
      </c>
      <c r="G166" s="239"/>
      <c r="H166" s="242">
        <v>8.5</v>
      </c>
      <c r="I166" s="243"/>
      <c r="J166" s="239"/>
      <c r="K166" s="239"/>
      <c r="L166" s="244"/>
      <c r="M166" s="245"/>
      <c r="N166" s="246"/>
      <c r="O166" s="246"/>
      <c r="P166" s="246"/>
      <c r="Q166" s="246"/>
      <c r="R166" s="246"/>
      <c r="S166" s="246"/>
      <c r="T166" s="247"/>
      <c r="AT166" s="248" t="s">
        <v>364</v>
      </c>
      <c r="AU166" s="248" t="s">
        <v>90</v>
      </c>
      <c r="AV166" s="15" t="s">
        <v>214</v>
      </c>
      <c r="AW166" s="15" t="s">
        <v>36</v>
      </c>
      <c r="AX166" s="15" t="s">
        <v>88</v>
      </c>
      <c r="AY166" s="248" t="s">
        <v>215</v>
      </c>
    </row>
    <row r="167" spans="1:65" s="2" customFormat="1" ht="24.15" customHeight="1">
      <c r="A167" s="35"/>
      <c r="B167" s="36"/>
      <c r="C167" s="185" t="s">
        <v>256</v>
      </c>
      <c r="D167" s="185" t="s">
        <v>216</v>
      </c>
      <c r="E167" s="186" t="s">
        <v>6998</v>
      </c>
      <c r="F167" s="187" t="s">
        <v>6999</v>
      </c>
      <c r="G167" s="188" t="s">
        <v>716</v>
      </c>
      <c r="H167" s="189">
        <v>10</v>
      </c>
      <c r="I167" s="190"/>
      <c r="J167" s="191">
        <f>ROUND(I167*H167,2)</f>
        <v>0</v>
      </c>
      <c r="K167" s="187" t="s">
        <v>359</v>
      </c>
      <c r="L167" s="40"/>
      <c r="M167" s="192" t="s">
        <v>1</v>
      </c>
      <c r="N167" s="193" t="s">
        <v>46</v>
      </c>
      <c r="O167" s="72"/>
      <c r="P167" s="194">
        <f>O167*H167</f>
        <v>0</v>
      </c>
      <c r="Q167" s="194">
        <v>0</v>
      </c>
      <c r="R167" s="194">
        <f>Q167*H167</f>
        <v>0</v>
      </c>
      <c r="S167" s="194">
        <v>0</v>
      </c>
      <c r="T167" s="195">
        <f>S167*H167</f>
        <v>0</v>
      </c>
      <c r="U167" s="35"/>
      <c r="V167" s="35"/>
      <c r="W167" s="35"/>
      <c r="X167" s="35"/>
      <c r="Y167" s="35"/>
      <c r="Z167" s="35"/>
      <c r="AA167" s="35"/>
      <c r="AB167" s="35"/>
      <c r="AC167" s="35"/>
      <c r="AD167" s="35"/>
      <c r="AE167" s="35"/>
      <c r="AR167" s="196" t="s">
        <v>214</v>
      </c>
      <c r="AT167" s="196" t="s">
        <v>216</v>
      </c>
      <c r="AU167" s="196" t="s">
        <v>90</v>
      </c>
      <c r="AY167" s="18" t="s">
        <v>215</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214</v>
      </c>
      <c r="BM167" s="196" t="s">
        <v>7000</v>
      </c>
    </row>
    <row r="168" spans="1:65" s="2" customFormat="1" ht="28.8">
      <c r="A168" s="35"/>
      <c r="B168" s="36"/>
      <c r="C168" s="37"/>
      <c r="D168" s="198" t="s">
        <v>221</v>
      </c>
      <c r="E168" s="37"/>
      <c r="F168" s="199" t="s">
        <v>7001</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221</v>
      </c>
      <c r="AU168" s="18" t="s">
        <v>90</v>
      </c>
    </row>
    <row r="169" spans="1:65" s="2" customFormat="1" ht="10.199999999999999">
      <c r="A169" s="35"/>
      <c r="B169" s="36"/>
      <c r="C169" s="37"/>
      <c r="D169" s="215" t="s">
        <v>362</v>
      </c>
      <c r="E169" s="37"/>
      <c r="F169" s="216" t="s">
        <v>7002</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362</v>
      </c>
      <c r="AU169" s="18" t="s">
        <v>90</v>
      </c>
    </row>
    <row r="170" spans="1:65" s="2" customFormat="1" ht="16.5" customHeight="1">
      <c r="A170" s="35"/>
      <c r="B170" s="36"/>
      <c r="C170" s="260" t="s">
        <v>261</v>
      </c>
      <c r="D170" s="260" t="s">
        <v>539</v>
      </c>
      <c r="E170" s="261" t="s">
        <v>7003</v>
      </c>
      <c r="F170" s="262" t="s">
        <v>7004</v>
      </c>
      <c r="G170" s="263" t="s">
        <v>716</v>
      </c>
      <c r="H170" s="264">
        <v>3</v>
      </c>
      <c r="I170" s="265"/>
      <c r="J170" s="266">
        <f>ROUND(I170*H170,2)</f>
        <v>0</v>
      </c>
      <c r="K170" s="262" t="s">
        <v>1</v>
      </c>
      <c r="L170" s="267"/>
      <c r="M170" s="268" t="s">
        <v>1</v>
      </c>
      <c r="N170" s="269" t="s">
        <v>46</v>
      </c>
      <c r="O170" s="72"/>
      <c r="P170" s="194">
        <f>O170*H170</f>
        <v>0</v>
      </c>
      <c r="Q170" s="194">
        <v>3.0000000000000001E-5</v>
      </c>
      <c r="R170" s="194">
        <f>Q170*H170</f>
        <v>9.0000000000000006E-5</v>
      </c>
      <c r="S170" s="194">
        <v>0</v>
      </c>
      <c r="T170" s="195">
        <f>S170*H170</f>
        <v>0</v>
      </c>
      <c r="U170" s="35"/>
      <c r="V170" s="35"/>
      <c r="W170" s="35"/>
      <c r="X170" s="35"/>
      <c r="Y170" s="35"/>
      <c r="Z170" s="35"/>
      <c r="AA170" s="35"/>
      <c r="AB170" s="35"/>
      <c r="AC170" s="35"/>
      <c r="AD170" s="35"/>
      <c r="AE170" s="35"/>
      <c r="AR170" s="196" t="s">
        <v>251</v>
      </c>
      <c r="AT170" s="196" t="s">
        <v>539</v>
      </c>
      <c r="AU170" s="196" t="s">
        <v>90</v>
      </c>
      <c r="AY170" s="18" t="s">
        <v>215</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214</v>
      </c>
      <c r="BM170" s="196" t="s">
        <v>7005</v>
      </c>
    </row>
    <row r="171" spans="1:65" s="2" customFormat="1" ht="16.5" customHeight="1">
      <c r="A171" s="35"/>
      <c r="B171" s="36"/>
      <c r="C171" s="260" t="s">
        <v>580</v>
      </c>
      <c r="D171" s="260" t="s">
        <v>539</v>
      </c>
      <c r="E171" s="261" t="s">
        <v>7006</v>
      </c>
      <c r="F171" s="262" t="s">
        <v>7007</v>
      </c>
      <c r="G171" s="263" t="s">
        <v>716</v>
      </c>
      <c r="H171" s="264">
        <v>7</v>
      </c>
      <c r="I171" s="265"/>
      <c r="J171" s="266">
        <f>ROUND(I171*H171,2)</f>
        <v>0</v>
      </c>
      <c r="K171" s="262" t="s">
        <v>1</v>
      </c>
      <c r="L171" s="267"/>
      <c r="M171" s="268" t="s">
        <v>1</v>
      </c>
      <c r="N171" s="269" t="s">
        <v>46</v>
      </c>
      <c r="O171" s="72"/>
      <c r="P171" s="194">
        <f>O171*H171</f>
        <v>0</v>
      </c>
      <c r="Q171" s="194">
        <v>2.3E-3</v>
      </c>
      <c r="R171" s="194">
        <f>Q171*H171</f>
        <v>1.61E-2</v>
      </c>
      <c r="S171" s="194">
        <v>0</v>
      </c>
      <c r="T171" s="195">
        <f>S171*H171</f>
        <v>0</v>
      </c>
      <c r="U171" s="35"/>
      <c r="V171" s="35"/>
      <c r="W171" s="35"/>
      <c r="X171" s="35"/>
      <c r="Y171" s="35"/>
      <c r="Z171" s="35"/>
      <c r="AA171" s="35"/>
      <c r="AB171" s="35"/>
      <c r="AC171" s="35"/>
      <c r="AD171" s="35"/>
      <c r="AE171" s="35"/>
      <c r="AR171" s="196" t="s">
        <v>251</v>
      </c>
      <c r="AT171" s="196" t="s">
        <v>539</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214</v>
      </c>
      <c r="BM171" s="196" t="s">
        <v>7008</v>
      </c>
    </row>
    <row r="172" spans="1:65" s="2" customFormat="1" ht="16.5" customHeight="1">
      <c r="A172" s="35"/>
      <c r="B172" s="36"/>
      <c r="C172" s="260" t="s">
        <v>266</v>
      </c>
      <c r="D172" s="260" t="s">
        <v>539</v>
      </c>
      <c r="E172" s="261" t="s">
        <v>7009</v>
      </c>
      <c r="F172" s="262" t="s">
        <v>7010</v>
      </c>
      <c r="G172" s="263" t="s">
        <v>716</v>
      </c>
      <c r="H172" s="264">
        <v>100</v>
      </c>
      <c r="I172" s="265"/>
      <c r="J172" s="266">
        <f>ROUND(I172*H172,2)</f>
        <v>0</v>
      </c>
      <c r="K172" s="262" t="s">
        <v>1</v>
      </c>
      <c r="L172" s="267"/>
      <c r="M172" s="268" t="s">
        <v>1</v>
      </c>
      <c r="N172" s="269" t="s">
        <v>46</v>
      </c>
      <c r="O172" s="72"/>
      <c r="P172" s="194">
        <f>O172*H172</f>
        <v>0</v>
      </c>
      <c r="Q172" s="194">
        <v>0</v>
      </c>
      <c r="R172" s="194">
        <f>Q172*H172</f>
        <v>0</v>
      </c>
      <c r="S172" s="194">
        <v>0</v>
      </c>
      <c r="T172" s="195">
        <f>S172*H172</f>
        <v>0</v>
      </c>
      <c r="U172" s="35"/>
      <c r="V172" s="35"/>
      <c r="W172" s="35"/>
      <c r="X172" s="35"/>
      <c r="Y172" s="35"/>
      <c r="Z172" s="35"/>
      <c r="AA172" s="35"/>
      <c r="AB172" s="35"/>
      <c r="AC172" s="35"/>
      <c r="AD172" s="35"/>
      <c r="AE172" s="35"/>
      <c r="AR172" s="196" t="s">
        <v>251</v>
      </c>
      <c r="AT172" s="196" t="s">
        <v>539</v>
      </c>
      <c r="AU172" s="196" t="s">
        <v>90</v>
      </c>
      <c r="AY172" s="18" t="s">
        <v>215</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214</v>
      </c>
      <c r="BM172" s="196" t="s">
        <v>7011</v>
      </c>
    </row>
    <row r="173" spans="1:65" s="2" customFormat="1" ht="10.199999999999999">
      <c r="A173" s="35"/>
      <c r="B173" s="36"/>
      <c r="C173" s="37"/>
      <c r="D173" s="198" t="s">
        <v>221</v>
      </c>
      <c r="E173" s="37"/>
      <c r="F173" s="199" t="s">
        <v>7010</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221</v>
      </c>
      <c r="AU173" s="18" t="s">
        <v>90</v>
      </c>
    </row>
    <row r="174" spans="1:65" s="2" customFormat="1" ht="33" customHeight="1">
      <c r="A174" s="35"/>
      <c r="B174" s="36"/>
      <c r="C174" s="185" t="s">
        <v>8</v>
      </c>
      <c r="D174" s="185" t="s">
        <v>216</v>
      </c>
      <c r="E174" s="186" t="s">
        <v>7012</v>
      </c>
      <c r="F174" s="187" t="s">
        <v>7013</v>
      </c>
      <c r="G174" s="188" t="s">
        <v>716</v>
      </c>
      <c r="H174" s="189">
        <v>10</v>
      </c>
      <c r="I174" s="190"/>
      <c r="J174" s="191">
        <f>ROUND(I174*H174,2)</f>
        <v>0</v>
      </c>
      <c r="K174" s="187" t="s">
        <v>359</v>
      </c>
      <c r="L174" s="40"/>
      <c r="M174" s="192" t="s">
        <v>1</v>
      </c>
      <c r="N174" s="193" t="s">
        <v>46</v>
      </c>
      <c r="O174" s="72"/>
      <c r="P174" s="194">
        <f>O174*H174</f>
        <v>0</v>
      </c>
      <c r="Q174" s="194">
        <v>5.0000000000000002E-5</v>
      </c>
      <c r="R174" s="194">
        <f>Q174*H174</f>
        <v>5.0000000000000001E-4</v>
      </c>
      <c r="S174" s="194">
        <v>0</v>
      </c>
      <c r="T174" s="195">
        <f>S174*H174</f>
        <v>0</v>
      </c>
      <c r="U174" s="35"/>
      <c r="V174" s="35"/>
      <c r="W174" s="35"/>
      <c r="X174" s="35"/>
      <c r="Y174" s="35"/>
      <c r="Z174" s="35"/>
      <c r="AA174" s="35"/>
      <c r="AB174" s="35"/>
      <c r="AC174" s="35"/>
      <c r="AD174" s="35"/>
      <c r="AE174" s="35"/>
      <c r="AR174" s="196" t="s">
        <v>214</v>
      </c>
      <c r="AT174" s="196" t="s">
        <v>216</v>
      </c>
      <c r="AU174" s="196" t="s">
        <v>90</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214</v>
      </c>
      <c r="BM174" s="196" t="s">
        <v>7014</v>
      </c>
    </row>
    <row r="175" spans="1:65" s="2" customFormat="1" ht="19.2">
      <c r="A175" s="35"/>
      <c r="B175" s="36"/>
      <c r="C175" s="37"/>
      <c r="D175" s="198" t="s">
        <v>221</v>
      </c>
      <c r="E175" s="37"/>
      <c r="F175" s="199" t="s">
        <v>7015</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90</v>
      </c>
    </row>
    <row r="176" spans="1:65" s="2" customFormat="1" ht="10.199999999999999">
      <c r="A176" s="35"/>
      <c r="B176" s="36"/>
      <c r="C176" s="37"/>
      <c r="D176" s="215" t="s">
        <v>362</v>
      </c>
      <c r="E176" s="37"/>
      <c r="F176" s="216" t="s">
        <v>7016</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362</v>
      </c>
      <c r="AU176" s="18" t="s">
        <v>90</v>
      </c>
    </row>
    <row r="177" spans="1:65" s="2" customFormat="1" ht="21.75" customHeight="1">
      <c r="A177" s="35"/>
      <c r="B177" s="36"/>
      <c r="C177" s="260" t="s">
        <v>275</v>
      </c>
      <c r="D177" s="260" t="s">
        <v>539</v>
      </c>
      <c r="E177" s="261" t="s">
        <v>7017</v>
      </c>
      <c r="F177" s="262" t="s">
        <v>7018</v>
      </c>
      <c r="G177" s="263" t="s">
        <v>716</v>
      </c>
      <c r="H177" s="264">
        <v>30</v>
      </c>
      <c r="I177" s="265"/>
      <c r="J177" s="266">
        <f>ROUND(I177*H177,2)</f>
        <v>0</v>
      </c>
      <c r="K177" s="262" t="s">
        <v>359</v>
      </c>
      <c r="L177" s="267"/>
      <c r="M177" s="268" t="s">
        <v>1</v>
      </c>
      <c r="N177" s="269" t="s">
        <v>46</v>
      </c>
      <c r="O177" s="72"/>
      <c r="P177" s="194">
        <f>O177*H177</f>
        <v>0</v>
      </c>
      <c r="Q177" s="194">
        <v>4.7200000000000002E-3</v>
      </c>
      <c r="R177" s="194">
        <f>Q177*H177</f>
        <v>0.1416</v>
      </c>
      <c r="S177" s="194">
        <v>0</v>
      </c>
      <c r="T177" s="195">
        <f>S177*H177</f>
        <v>0</v>
      </c>
      <c r="U177" s="35"/>
      <c r="V177" s="35"/>
      <c r="W177" s="35"/>
      <c r="X177" s="35"/>
      <c r="Y177" s="35"/>
      <c r="Z177" s="35"/>
      <c r="AA177" s="35"/>
      <c r="AB177" s="35"/>
      <c r="AC177" s="35"/>
      <c r="AD177" s="35"/>
      <c r="AE177" s="35"/>
      <c r="AR177" s="196" t="s">
        <v>251</v>
      </c>
      <c r="AT177" s="196" t="s">
        <v>539</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214</v>
      </c>
      <c r="BM177" s="196" t="s">
        <v>7019</v>
      </c>
    </row>
    <row r="178" spans="1:65" s="2" customFormat="1" ht="10.199999999999999">
      <c r="A178" s="35"/>
      <c r="B178" s="36"/>
      <c r="C178" s="37"/>
      <c r="D178" s="198" t="s">
        <v>221</v>
      </c>
      <c r="E178" s="37"/>
      <c r="F178" s="199" t="s">
        <v>7018</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90</v>
      </c>
    </row>
    <row r="179" spans="1:65" s="14" customFormat="1" ht="10.199999999999999">
      <c r="B179" s="227"/>
      <c r="C179" s="228"/>
      <c r="D179" s="198" t="s">
        <v>364</v>
      </c>
      <c r="E179" s="228"/>
      <c r="F179" s="230" t="s">
        <v>7020</v>
      </c>
      <c r="G179" s="228"/>
      <c r="H179" s="231">
        <v>30</v>
      </c>
      <c r="I179" s="232"/>
      <c r="J179" s="228"/>
      <c r="K179" s="228"/>
      <c r="L179" s="233"/>
      <c r="M179" s="234"/>
      <c r="N179" s="235"/>
      <c r="O179" s="235"/>
      <c r="P179" s="235"/>
      <c r="Q179" s="235"/>
      <c r="R179" s="235"/>
      <c r="S179" s="235"/>
      <c r="T179" s="236"/>
      <c r="AT179" s="237" t="s">
        <v>364</v>
      </c>
      <c r="AU179" s="237" t="s">
        <v>90</v>
      </c>
      <c r="AV179" s="14" t="s">
        <v>90</v>
      </c>
      <c r="AW179" s="14" t="s">
        <v>4</v>
      </c>
      <c r="AX179" s="14" t="s">
        <v>88</v>
      </c>
      <c r="AY179" s="237" t="s">
        <v>215</v>
      </c>
    </row>
    <row r="180" spans="1:65" s="2" customFormat="1" ht="24.15" customHeight="1">
      <c r="A180" s="35"/>
      <c r="B180" s="36"/>
      <c r="C180" s="185" t="s">
        <v>280</v>
      </c>
      <c r="D180" s="185" t="s">
        <v>216</v>
      </c>
      <c r="E180" s="186" t="s">
        <v>7021</v>
      </c>
      <c r="F180" s="187" t="s">
        <v>7022</v>
      </c>
      <c r="G180" s="188" t="s">
        <v>523</v>
      </c>
      <c r="H180" s="189">
        <v>20</v>
      </c>
      <c r="I180" s="190"/>
      <c r="J180" s="191">
        <f>ROUND(I180*H180,2)</f>
        <v>0</v>
      </c>
      <c r="K180" s="187" t="s">
        <v>359</v>
      </c>
      <c r="L180" s="40"/>
      <c r="M180" s="192" t="s">
        <v>1</v>
      </c>
      <c r="N180" s="193" t="s">
        <v>46</v>
      </c>
      <c r="O180" s="72"/>
      <c r="P180" s="194">
        <f>O180*H180</f>
        <v>0</v>
      </c>
      <c r="Q180" s="194">
        <v>3.6000000000000002E-4</v>
      </c>
      <c r="R180" s="194">
        <f>Q180*H180</f>
        <v>7.2000000000000007E-3</v>
      </c>
      <c r="S180" s="194">
        <v>0</v>
      </c>
      <c r="T180" s="195">
        <f>S180*H180</f>
        <v>0</v>
      </c>
      <c r="U180" s="35"/>
      <c r="V180" s="35"/>
      <c r="W180" s="35"/>
      <c r="X180" s="35"/>
      <c r="Y180" s="35"/>
      <c r="Z180" s="35"/>
      <c r="AA180" s="35"/>
      <c r="AB180" s="35"/>
      <c r="AC180" s="35"/>
      <c r="AD180" s="35"/>
      <c r="AE180" s="35"/>
      <c r="AR180" s="196" t="s">
        <v>214</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214</v>
      </c>
      <c r="BM180" s="196" t="s">
        <v>7023</v>
      </c>
    </row>
    <row r="181" spans="1:65" s="2" customFormat="1" ht="19.2">
      <c r="A181" s="35"/>
      <c r="B181" s="36"/>
      <c r="C181" s="37"/>
      <c r="D181" s="198" t="s">
        <v>221</v>
      </c>
      <c r="E181" s="37"/>
      <c r="F181" s="199" t="s">
        <v>7024</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199999999999999">
      <c r="A182" s="35"/>
      <c r="B182" s="36"/>
      <c r="C182" s="37"/>
      <c r="D182" s="215" t="s">
        <v>362</v>
      </c>
      <c r="E182" s="37"/>
      <c r="F182" s="216" t="s">
        <v>7025</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14" customFormat="1" ht="10.199999999999999">
      <c r="B183" s="227"/>
      <c r="C183" s="228"/>
      <c r="D183" s="198" t="s">
        <v>364</v>
      </c>
      <c r="E183" s="229" t="s">
        <v>1</v>
      </c>
      <c r="F183" s="230" t="s">
        <v>7026</v>
      </c>
      <c r="G183" s="228"/>
      <c r="H183" s="231">
        <v>20</v>
      </c>
      <c r="I183" s="232"/>
      <c r="J183" s="228"/>
      <c r="K183" s="228"/>
      <c r="L183" s="233"/>
      <c r="M183" s="234"/>
      <c r="N183" s="235"/>
      <c r="O183" s="235"/>
      <c r="P183" s="235"/>
      <c r="Q183" s="235"/>
      <c r="R183" s="235"/>
      <c r="S183" s="235"/>
      <c r="T183" s="236"/>
      <c r="AT183" s="237" t="s">
        <v>364</v>
      </c>
      <c r="AU183" s="237" t="s">
        <v>90</v>
      </c>
      <c r="AV183" s="14" t="s">
        <v>90</v>
      </c>
      <c r="AW183" s="14" t="s">
        <v>36</v>
      </c>
      <c r="AX183" s="14" t="s">
        <v>81</v>
      </c>
      <c r="AY183" s="237" t="s">
        <v>215</v>
      </c>
    </row>
    <row r="184" spans="1:65" s="15" customFormat="1" ht="10.199999999999999">
      <c r="B184" s="238"/>
      <c r="C184" s="239"/>
      <c r="D184" s="198" t="s">
        <v>364</v>
      </c>
      <c r="E184" s="240" t="s">
        <v>1</v>
      </c>
      <c r="F184" s="241" t="s">
        <v>368</v>
      </c>
      <c r="G184" s="239"/>
      <c r="H184" s="242">
        <v>20</v>
      </c>
      <c r="I184" s="243"/>
      <c r="J184" s="239"/>
      <c r="K184" s="239"/>
      <c r="L184" s="244"/>
      <c r="M184" s="245"/>
      <c r="N184" s="246"/>
      <c r="O184" s="246"/>
      <c r="P184" s="246"/>
      <c r="Q184" s="246"/>
      <c r="R184" s="246"/>
      <c r="S184" s="246"/>
      <c r="T184" s="247"/>
      <c r="AT184" s="248" t="s">
        <v>364</v>
      </c>
      <c r="AU184" s="248" t="s">
        <v>90</v>
      </c>
      <c r="AV184" s="15" t="s">
        <v>214</v>
      </c>
      <c r="AW184" s="15" t="s">
        <v>36</v>
      </c>
      <c r="AX184" s="15" t="s">
        <v>88</v>
      </c>
      <c r="AY184" s="248" t="s">
        <v>215</v>
      </c>
    </row>
    <row r="185" spans="1:65" s="2" customFormat="1" ht="24.15" customHeight="1">
      <c r="A185" s="35"/>
      <c r="B185" s="36"/>
      <c r="C185" s="185" t="s">
        <v>285</v>
      </c>
      <c r="D185" s="185" t="s">
        <v>216</v>
      </c>
      <c r="E185" s="186" t="s">
        <v>7027</v>
      </c>
      <c r="F185" s="187" t="s">
        <v>7028</v>
      </c>
      <c r="G185" s="188" t="s">
        <v>716</v>
      </c>
      <c r="H185" s="189">
        <v>20</v>
      </c>
      <c r="I185" s="190"/>
      <c r="J185" s="191">
        <f>ROUND(I185*H185,2)</f>
        <v>0</v>
      </c>
      <c r="K185" s="187" t="s">
        <v>359</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214</v>
      </c>
      <c r="AT185" s="196" t="s">
        <v>216</v>
      </c>
      <c r="AU185" s="196" t="s">
        <v>90</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214</v>
      </c>
      <c r="BM185" s="196" t="s">
        <v>7029</v>
      </c>
    </row>
    <row r="186" spans="1:65" s="2" customFormat="1" ht="19.2">
      <c r="A186" s="35"/>
      <c r="B186" s="36"/>
      <c r="C186" s="37"/>
      <c r="D186" s="198" t="s">
        <v>221</v>
      </c>
      <c r="E186" s="37"/>
      <c r="F186" s="199" t="s">
        <v>7030</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90</v>
      </c>
    </row>
    <row r="187" spans="1:65" s="2" customFormat="1" ht="10.199999999999999">
      <c r="A187" s="35"/>
      <c r="B187" s="36"/>
      <c r="C187" s="37"/>
      <c r="D187" s="215" t="s">
        <v>362</v>
      </c>
      <c r="E187" s="37"/>
      <c r="F187" s="216" t="s">
        <v>7031</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362</v>
      </c>
      <c r="AU187" s="18" t="s">
        <v>90</v>
      </c>
    </row>
    <row r="188" spans="1:65" s="14" customFormat="1" ht="10.199999999999999">
      <c r="B188" s="227"/>
      <c r="C188" s="228"/>
      <c r="D188" s="198" t="s">
        <v>364</v>
      </c>
      <c r="E188" s="229" t="s">
        <v>1</v>
      </c>
      <c r="F188" s="230" t="s">
        <v>7026</v>
      </c>
      <c r="G188" s="228"/>
      <c r="H188" s="231">
        <v>20</v>
      </c>
      <c r="I188" s="232"/>
      <c r="J188" s="228"/>
      <c r="K188" s="228"/>
      <c r="L188" s="233"/>
      <c r="M188" s="234"/>
      <c r="N188" s="235"/>
      <c r="O188" s="235"/>
      <c r="P188" s="235"/>
      <c r="Q188" s="235"/>
      <c r="R188" s="235"/>
      <c r="S188" s="235"/>
      <c r="T188" s="236"/>
      <c r="AT188" s="237" t="s">
        <v>364</v>
      </c>
      <c r="AU188" s="237" t="s">
        <v>90</v>
      </c>
      <c r="AV188" s="14" t="s">
        <v>90</v>
      </c>
      <c r="AW188" s="14" t="s">
        <v>36</v>
      </c>
      <c r="AX188" s="14" t="s">
        <v>81</v>
      </c>
      <c r="AY188" s="237" t="s">
        <v>215</v>
      </c>
    </row>
    <row r="189" spans="1:65" s="15" customFormat="1" ht="10.199999999999999">
      <c r="B189" s="238"/>
      <c r="C189" s="239"/>
      <c r="D189" s="198" t="s">
        <v>364</v>
      </c>
      <c r="E189" s="240" t="s">
        <v>1</v>
      </c>
      <c r="F189" s="241" t="s">
        <v>368</v>
      </c>
      <c r="G189" s="239"/>
      <c r="H189" s="242">
        <v>20</v>
      </c>
      <c r="I189" s="243"/>
      <c r="J189" s="239"/>
      <c r="K189" s="239"/>
      <c r="L189" s="244"/>
      <c r="M189" s="245"/>
      <c r="N189" s="246"/>
      <c r="O189" s="246"/>
      <c r="P189" s="246"/>
      <c r="Q189" s="246"/>
      <c r="R189" s="246"/>
      <c r="S189" s="246"/>
      <c r="T189" s="247"/>
      <c r="AT189" s="248" t="s">
        <v>364</v>
      </c>
      <c r="AU189" s="248" t="s">
        <v>90</v>
      </c>
      <c r="AV189" s="15" t="s">
        <v>214</v>
      </c>
      <c r="AW189" s="15" t="s">
        <v>36</v>
      </c>
      <c r="AX189" s="15" t="s">
        <v>88</v>
      </c>
      <c r="AY189" s="248" t="s">
        <v>215</v>
      </c>
    </row>
    <row r="190" spans="1:65" s="2" customFormat="1" ht="24.15" customHeight="1">
      <c r="A190" s="35"/>
      <c r="B190" s="36"/>
      <c r="C190" s="185" t="s">
        <v>291</v>
      </c>
      <c r="D190" s="185" t="s">
        <v>216</v>
      </c>
      <c r="E190" s="186" t="s">
        <v>7032</v>
      </c>
      <c r="F190" s="187" t="s">
        <v>7033</v>
      </c>
      <c r="G190" s="188" t="s">
        <v>523</v>
      </c>
      <c r="H190" s="189">
        <v>10</v>
      </c>
      <c r="I190" s="190"/>
      <c r="J190" s="191">
        <f>ROUND(I190*H190,2)</f>
        <v>0</v>
      </c>
      <c r="K190" s="187" t="s">
        <v>359</v>
      </c>
      <c r="L190" s="40"/>
      <c r="M190" s="192" t="s">
        <v>1</v>
      </c>
      <c r="N190" s="193" t="s">
        <v>46</v>
      </c>
      <c r="O190" s="72"/>
      <c r="P190" s="194">
        <f>O190*H190</f>
        <v>0</v>
      </c>
      <c r="Q190" s="194">
        <v>0</v>
      </c>
      <c r="R190" s="194">
        <f>Q190*H190</f>
        <v>0</v>
      </c>
      <c r="S190" s="194">
        <v>0</v>
      </c>
      <c r="T190" s="195">
        <f>S190*H190</f>
        <v>0</v>
      </c>
      <c r="U190" s="35"/>
      <c r="V190" s="35"/>
      <c r="W190" s="35"/>
      <c r="X190" s="35"/>
      <c r="Y190" s="35"/>
      <c r="Z190" s="35"/>
      <c r="AA190" s="35"/>
      <c r="AB190" s="35"/>
      <c r="AC190" s="35"/>
      <c r="AD190" s="35"/>
      <c r="AE190" s="35"/>
      <c r="AR190" s="196" t="s">
        <v>214</v>
      </c>
      <c r="AT190" s="196" t="s">
        <v>216</v>
      </c>
      <c r="AU190" s="196" t="s">
        <v>90</v>
      </c>
      <c r="AY190" s="18" t="s">
        <v>215</v>
      </c>
      <c r="BE190" s="197">
        <f>IF(N190="základní",J190,0)</f>
        <v>0</v>
      </c>
      <c r="BF190" s="197">
        <f>IF(N190="snížená",J190,0)</f>
        <v>0</v>
      </c>
      <c r="BG190" s="197">
        <f>IF(N190="zákl. přenesená",J190,0)</f>
        <v>0</v>
      </c>
      <c r="BH190" s="197">
        <f>IF(N190="sníž. přenesená",J190,0)</f>
        <v>0</v>
      </c>
      <c r="BI190" s="197">
        <f>IF(N190="nulová",J190,0)</f>
        <v>0</v>
      </c>
      <c r="BJ190" s="18" t="s">
        <v>88</v>
      </c>
      <c r="BK190" s="197">
        <f>ROUND(I190*H190,2)</f>
        <v>0</v>
      </c>
      <c r="BL190" s="18" t="s">
        <v>214</v>
      </c>
      <c r="BM190" s="196" t="s">
        <v>7034</v>
      </c>
    </row>
    <row r="191" spans="1:65" s="2" customFormat="1" ht="19.2">
      <c r="A191" s="35"/>
      <c r="B191" s="36"/>
      <c r="C191" s="37"/>
      <c r="D191" s="198" t="s">
        <v>221</v>
      </c>
      <c r="E191" s="37"/>
      <c r="F191" s="199" t="s">
        <v>7035</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221</v>
      </c>
      <c r="AU191" s="18" t="s">
        <v>90</v>
      </c>
    </row>
    <row r="192" spans="1:65" s="2" customFormat="1" ht="10.199999999999999">
      <c r="A192" s="35"/>
      <c r="B192" s="36"/>
      <c r="C192" s="37"/>
      <c r="D192" s="215" t="s">
        <v>362</v>
      </c>
      <c r="E192" s="37"/>
      <c r="F192" s="216" t="s">
        <v>7036</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362</v>
      </c>
      <c r="AU192" s="18" t="s">
        <v>90</v>
      </c>
    </row>
    <row r="193" spans="1:65" s="2" customFormat="1" ht="16.5" customHeight="1">
      <c r="A193" s="35"/>
      <c r="B193" s="36"/>
      <c r="C193" s="260" t="s">
        <v>296</v>
      </c>
      <c r="D193" s="260" t="s">
        <v>539</v>
      </c>
      <c r="E193" s="261" t="s">
        <v>7037</v>
      </c>
      <c r="F193" s="262" t="s">
        <v>7038</v>
      </c>
      <c r="G193" s="263" t="s">
        <v>1155</v>
      </c>
      <c r="H193" s="264">
        <v>5</v>
      </c>
      <c r="I193" s="265"/>
      <c r="J193" s="266">
        <f>ROUND(I193*H193,2)</f>
        <v>0</v>
      </c>
      <c r="K193" s="262" t="s">
        <v>1</v>
      </c>
      <c r="L193" s="267"/>
      <c r="M193" s="268" t="s">
        <v>1</v>
      </c>
      <c r="N193" s="269" t="s">
        <v>46</v>
      </c>
      <c r="O193" s="72"/>
      <c r="P193" s="194">
        <f>O193*H193</f>
        <v>0</v>
      </c>
      <c r="Q193" s="194">
        <v>1E-3</v>
      </c>
      <c r="R193" s="194">
        <f>Q193*H193</f>
        <v>5.0000000000000001E-3</v>
      </c>
      <c r="S193" s="194">
        <v>0</v>
      </c>
      <c r="T193" s="195">
        <f>S193*H193</f>
        <v>0</v>
      </c>
      <c r="U193" s="35"/>
      <c r="V193" s="35"/>
      <c r="W193" s="35"/>
      <c r="X193" s="35"/>
      <c r="Y193" s="35"/>
      <c r="Z193" s="35"/>
      <c r="AA193" s="35"/>
      <c r="AB193" s="35"/>
      <c r="AC193" s="35"/>
      <c r="AD193" s="35"/>
      <c r="AE193" s="35"/>
      <c r="AR193" s="196" t="s">
        <v>251</v>
      </c>
      <c r="AT193" s="196" t="s">
        <v>539</v>
      </c>
      <c r="AU193" s="196" t="s">
        <v>90</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214</v>
      </c>
      <c r="BM193" s="196" t="s">
        <v>7039</v>
      </c>
    </row>
    <row r="194" spans="1:65" s="14" customFormat="1" ht="10.199999999999999">
      <c r="B194" s="227"/>
      <c r="C194" s="228"/>
      <c r="D194" s="198" t="s">
        <v>364</v>
      </c>
      <c r="E194" s="229" t="s">
        <v>1</v>
      </c>
      <c r="F194" s="230" t="s">
        <v>7040</v>
      </c>
      <c r="G194" s="228"/>
      <c r="H194" s="231">
        <v>5</v>
      </c>
      <c r="I194" s="232"/>
      <c r="J194" s="228"/>
      <c r="K194" s="228"/>
      <c r="L194" s="233"/>
      <c r="M194" s="234"/>
      <c r="N194" s="235"/>
      <c r="O194" s="235"/>
      <c r="P194" s="235"/>
      <c r="Q194" s="235"/>
      <c r="R194" s="235"/>
      <c r="S194" s="235"/>
      <c r="T194" s="236"/>
      <c r="AT194" s="237" t="s">
        <v>364</v>
      </c>
      <c r="AU194" s="237" t="s">
        <v>90</v>
      </c>
      <c r="AV194" s="14" t="s">
        <v>90</v>
      </c>
      <c r="AW194" s="14" t="s">
        <v>36</v>
      </c>
      <c r="AX194" s="14" t="s">
        <v>81</v>
      </c>
      <c r="AY194" s="237" t="s">
        <v>215</v>
      </c>
    </row>
    <row r="195" spans="1:65" s="15" customFormat="1" ht="10.199999999999999">
      <c r="B195" s="238"/>
      <c r="C195" s="239"/>
      <c r="D195" s="198" t="s">
        <v>364</v>
      </c>
      <c r="E195" s="240" t="s">
        <v>1</v>
      </c>
      <c r="F195" s="241" t="s">
        <v>368</v>
      </c>
      <c r="G195" s="239"/>
      <c r="H195" s="242">
        <v>5</v>
      </c>
      <c r="I195" s="243"/>
      <c r="J195" s="239"/>
      <c r="K195" s="239"/>
      <c r="L195" s="244"/>
      <c r="M195" s="245"/>
      <c r="N195" s="246"/>
      <c r="O195" s="246"/>
      <c r="P195" s="246"/>
      <c r="Q195" s="246"/>
      <c r="R195" s="246"/>
      <c r="S195" s="246"/>
      <c r="T195" s="247"/>
      <c r="AT195" s="248" t="s">
        <v>364</v>
      </c>
      <c r="AU195" s="248" t="s">
        <v>90</v>
      </c>
      <c r="AV195" s="15" t="s">
        <v>214</v>
      </c>
      <c r="AW195" s="15" t="s">
        <v>36</v>
      </c>
      <c r="AX195" s="15" t="s">
        <v>88</v>
      </c>
      <c r="AY195" s="248" t="s">
        <v>215</v>
      </c>
    </row>
    <row r="196" spans="1:65" s="2" customFormat="1" ht="16.5" customHeight="1">
      <c r="A196" s="35"/>
      <c r="B196" s="36"/>
      <c r="C196" s="185" t="s">
        <v>300</v>
      </c>
      <c r="D196" s="185" t="s">
        <v>216</v>
      </c>
      <c r="E196" s="186" t="s">
        <v>7041</v>
      </c>
      <c r="F196" s="187" t="s">
        <v>7042</v>
      </c>
      <c r="G196" s="188" t="s">
        <v>716</v>
      </c>
      <c r="H196" s="189">
        <v>100</v>
      </c>
      <c r="I196" s="190"/>
      <c r="J196" s="191">
        <f>ROUND(I196*H196,2)</f>
        <v>0</v>
      </c>
      <c r="K196" s="187" t="s">
        <v>359</v>
      </c>
      <c r="L196" s="40"/>
      <c r="M196" s="192" t="s">
        <v>1</v>
      </c>
      <c r="N196" s="193" t="s">
        <v>46</v>
      </c>
      <c r="O196" s="72"/>
      <c r="P196" s="194">
        <f>O196*H196</f>
        <v>0</v>
      </c>
      <c r="Q196" s="194">
        <v>0</v>
      </c>
      <c r="R196" s="194">
        <f>Q196*H196</f>
        <v>0</v>
      </c>
      <c r="S196" s="194">
        <v>0</v>
      </c>
      <c r="T196" s="195">
        <f>S196*H196</f>
        <v>0</v>
      </c>
      <c r="U196" s="35"/>
      <c r="V196" s="35"/>
      <c r="W196" s="35"/>
      <c r="X196" s="35"/>
      <c r="Y196" s="35"/>
      <c r="Z196" s="35"/>
      <c r="AA196" s="35"/>
      <c r="AB196" s="35"/>
      <c r="AC196" s="35"/>
      <c r="AD196" s="35"/>
      <c r="AE196" s="35"/>
      <c r="AR196" s="196" t="s">
        <v>214</v>
      </c>
      <c r="AT196" s="196" t="s">
        <v>216</v>
      </c>
      <c r="AU196" s="196" t="s">
        <v>90</v>
      </c>
      <c r="AY196" s="18" t="s">
        <v>215</v>
      </c>
      <c r="BE196" s="197">
        <f>IF(N196="základní",J196,0)</f>
        <v>0</v>
      </c>
      <c r="BF196" s="197">
        <f>IF(N196="snížená",J196,0)</f>
        <v>0</v>
      </c>
      <c r="BG196" s="197">
        <f>IF(N196="zákl. přenesená",J196,0)</f>
        <v>0</v>
      </c>
      <c r="BH196" s="197">
        <f>IF(N196="sníž. přenesená",J196,0)</f>
        <v>0</v>
      </c>
      <c r="BI196" s="197">
        <f>IF(N196="nulová",J196,0)</f>
        <v>0</v>
      </c>
      <c r="BJ196" s="18" t="s">
        <v>88</v>
      </c>
      <c r="BK196" s="197">
        <f>ROUND(I196*H196,2)</f>
        <v>0</v>
      </c>
      <c r="BL196" s="18" t="s">
        <v>214</v>
      </c>
      <c r="BM196" s="196" t="s">
        <v>7043</v>
      </c>
    </row>
    <row r="197" spans="1:65" s="2" customFormat="1" ht="10.199999999999999">
      <c r="A197" s="35"/>
      <c r="B197" s="36"/>
      <c r="C197" s="37"/>
      <c r="D197" s="215" t="s">
        <v>362</v>
      </c>
      <c r="E197" s="37"/>
      <c r="F197" s="216" t="s">
        <v>7044</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362</v>
      </c>
      <c r="AU197" s="18" t="s">
        <v>90</v>
      </c>
    </row>
    <row r="198" spans="1:65" s="14" customFormat="1" ht="10.199999999999999">
      <c r="B198" s="227"/>
      <c r="C198" s="228"/>
      <c r="D198" s="198" t="s">
        <v>364</v>
      </c>
      <c r="E198" s="229" t="s">
        <v>1</v>
      </c>
      <c r="F198" s="230" t="s">
        <v>7045</v>
      </c>
      <c r="G198" s="228"/>
      <c r="H198" s="231">
        <v>100</v>
      </c>
      <c r="I198" s="232"/>
      <c r="J198" s="228"/>
      <c r="K198" s="228"/>
      <c r="L198" s="233"/>
      <c r="M198" s="234"/>
      <c r="N198" s="235"/>
      <c r="O198" s="235"/>
      <c r="P198" s="235"/>
      <c r="Q198" s="235"/>
      <c r="R198" s="235"/>
      <c r="S198" s="235"/>
      <c r="T198" s="236"/>
      <c r="AT198" s="237" t="s">
        <v>364</v>
      </c>
      <c r="AU198" s="237" t="s">
        <v>90</v>
      </c>
      <c r="AV198" s="14" t="s">
        <v>90</v>
      </c>
      <c r="AW198" s="14" t="s">
        <v>36</v>
      </c>
      <c r="AX198" s="14" t="s">
        <v>81</v>
      </c>
      <c r="AY198" s="237" t="s">
        <v>215</v>
      </c>
    </row>
    <row r="199" spans="1:65" s="15" customFormat="1" ht="10.199999999999999">
      <c r="B199" s="238"/>
      <c r="C199" s="239"/>
      <c r="D199" s="198" t="s">
        <v>364</v>
      </c>
      <c r="E199" s="240" t="s">
        <v>1</v>
      </c>
      <c r="F199" s="241" t="s">
        <v>368</v>
      </c>
      <c r="G199" s="239"/>
      <c r="H199" s="242">
        <v>100</v>
      </c>
      <c r="I199" s="243"/>
      <c r="J199" s="239"/>
      <c r="K199" s="239"/>
      <c r="L199" s="244"/>
      <c r="M199" s="245"/>
      <c r="N199" s="246"/>
      <c r="O199" s="246"/>
      <c r="P199" s="246"/>
      <c r="Q199" s="246"/>
      <c r="R199" s="246"/>
      <c r="S199" s="246"/>
      <c r="T199" s="247"/>
      <c r="AT199" s="248" t="s">
        <v>364</v>
      </c>
      <c r="AU199" s="248" t="s">
        <v>90</v>
      </c>
      <c r="AV199" s="15" t="s">
        <v>214</v>
      </c>
      <c r="AW199" s="15" t="s">
        <v>36</v>
      </c>
      <c r="AX199" s="15" t="s">
        <v>88</v>
      </c>
      <c r="AY199" s="248" t="s">
        <v>215</v>
      </c>
    </row>
    <row r="200" spans="1:65" s="2" customFormat="1" ht="33" customHeight="1">
      <c r="A200" s="35"/>
      <c r="B200" s="36"/>
      <c r="C200" s="185" t="s">
        <v>305</v>
      </c>
      <c r="D200" s="185" t="s">
        <v>216</v>
      </c>
      <c r="E200" s="186" t="s">
        <v>7046</v>
      </c>
      <c r="F200" s="187" t="s">
        <v>7047</v>
      </c>
      <c r="G200" s="188" t="s">
        <v>523</v>
      </c>
      <c r="H200" s="189">
        <v>10</v>
      </c>
      <c r="I200" s="190"/>
      <c r="J200" s="191">
        <f>ROUND(I200*H200,2)</f>
        <v>0</v>
      </c>
      <c r="K200" s="187" t="s">
        <v>359</v>
      </c>
      <c r="L200" s="40"/>
      <c r="M200" s="192" t="s">
        <v>1</v>
      </c>
      <c r="N200" s="193" t="s">
        <v>46</v>
      </c>
      <c r="O200" s="72"/>
      <c r="P200" s="194">
        <f>O200*H200</f>
        <v>0</v>
      </c>
      <c r="Q200" s="194">
        <v>0.27</v>
      </c>
      <c r="R200" s="194">
        <f>Q200*H200</f>
        <v>2.7</v>
      </c>
      <c r="S200" s="194">
        <v>0</v>
      </c>
      <c r="T200" s="195">
        <f>S200*H200</f>
        <v>0</v>
      </c>
      <c r="U200" s="35"/>
      <c r="V200" s="35"/>
      <c r="W200" s="35"/>
      <c r="X200" s="35"/>
      <c r="Y200" s="35"/>
      <c r="Z200" s="35"/>
      <c r="AA200" s="35"/>
      <c r="AB200" s="35"/>
      <c r="AC200" s="35"/>
      <c r="AD200" s="35"/>
      <c r="AE200" s="35"/>
      <c r="AR200" s="196" t="s">
        <v>214</v>
      </c>
      <c r="AT200" s="196" t="s">
        <v>216</v>
      </c>
      <c r="AU200" s="196" t="s">
        <v>90</v>
      </c>
      <c r="AY200" s="18" t="s">
        <v>215</v>
      </c>
      <c r="BE200" s="197">
        <f>IF(N200="základní",J200,0)</f>
        <v>0</v>
      </c>
      <c r="BF200" s="197">
        <f>IF(N200="snížená",J200,0)</f>
        <v>0</v>
      </c>
      <c r="BG200" s="197">
        <f>IF(N200="zákl. přenesená",J200,0)</f>
        <v>0</v>
      </c>
      <c r="BH200" s="197">
        <f>IF(N200="sníž. přenesená",J200,0)</f>
        <v>0</v>
      </c>
      <c r="BI200" s="197">
        <f>IF(N200="nulová",J200,0)</f>
        <v>0</v>
      </c>
      <c r="BJ200" s="18" t="s">
        <v>88</v>
      </c>
      <c r="BK200" s="197">
        <f>ROUND(I200*H200,2)</f>
        <v>0</v>
      </c>
      <c r="BL200" s="18" t="s">
        <v>214</v>
      </c>
      <c r="BM200" s="196" t="s">
        <v>7048</v>
      </c>
    </row>
    <row r="201" spans="1:65" s="2" customFormat="1" ht="10.199999999999999">
      <c r="A201" s="35"/>
      <c r="B201" s="36"/>
      <c r="C201" s="37"/>
      <c r="D201" s="215" t="s">
        <v>362</v>
      </c>
      <c r="E201" s="37"/>
      <c r="F201" s="216" t="s">
        <v>7049</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362</v>
      </c>
      <c r="AU201" s="18" t="s">
        <v>90</v>
      </c>
    </row>
    <row r="202" spans="1:65" s="2" customFormat="1" ht="24.15" customHeight="1">
      <c r="A202" s="35"/>
      <c r="B202" s="36"/>
      <c r="C202" s="185" t="s">
        <v>309</v>
      </c>
      <c r="D202" s="185" t="s">
        <v>216</v>
      </c>
      <c r="E202" s="186" t="s">
        <v>7050</v>
      </c>
      <c r="F202" s="187" t="s">
        <v>7051</v>
      </c>
      <c r="G202" s="188" t="s">
        <v>523</v>
      </c>
      <c r="H202" s="189">
        <v>10</v>
      </c>
      <c r="I202" s="190"/>
      <c r="J202" s="191">
        <f>ROUND(I202*H202,2)</f>
        <v>0</v>
      </c>
      <c r="K202" s="187" t="s">
        <v>359</v>
      </c>
      <c r="L202" s="40"/>
      <c r="M202" s="192" t="s">
        <v>1</v>
      </c>
      <c r="N202" s="193" t="s">
        <v>46</v>
      </c>
      <c r="O202" s="72"/>
      <c r="P202" s="194">
        <f>O202*H202</f>
        <v>0</v>
      </c>
      <c r="Q202" s="194">
        <v>0</v>
      </c>
      <c r="R202" s="194">
        <f>Q202*H202</f>
        <v>0</v>
      </c>
      <c r="S202" s="194">
        <v>0</v>
      </c>
      <c r="T202" s="195">
        <f>S202*H202</f>
        <v>0</v>
      </c>
      <c r="U202" s="35"/>
      <c r="V202" s="35"/>
      <c r="W202" s="35"/>
      <c r="X202" s="35"/>
      <c r="Y202" s="35"/>
      <c r="Z202" s="35"/>
      <c r="AA202" s="35"/>
      <c r="AB202" s="35"/>
      <c r="AC202" s="35"/>
      <c r="AD202" s="35"/>
      <c r="AE202" s="35"/>
      <c r="AR202" s="196" t="s">
        <v>214</v>
      </c>
      <c r="AT202" s="196" t="s">
        <v>216</v>
      </c>
      <c r="AU202" s="196" t="s">
        <v>90</v>
      </c>
      <c r="AY202" s="18" t="s">
        <v>215</v>
      </c>
      <c r="BE202" s="197">
        <f>IF(N202="základní",J202,0)</f>
        <v>0</v>
      </c>
      <c r="BF202" s="197">
        <f>IF(N202="snížená",J202,0)</f>
        <v>0</v>
      </c>
      <c r="BG202" s="197">
        <f>IF(N202="zákl. přenesená",J202,0)</f>
        <v>0</v>
      </c>
      <c r="BH202" s="197">
        <f>IF(N202="sníž. přenesená",J202,0)</f>
        <v>0</v>
      </c>
      <c r="BI202" s="197">
        <f>IF(N202="nulová",J202,0)</f>
        <v>0</v>
      </c>
      <c r="BJ202" s="18" t="s">
        <v>88</v>
      </c>
      <c r="BK202" s="197">
        <f>ROUND(I202*H202,2)</f>
        <v>0</v>
      </c>
      <c r="BL202" s="18" t="s">
        <v>214</v>
      </c>
      <c r="BM202" s="196" t="s">
        <v>7052</v>
      </c>
    </row>
    <row r="203" spans="1:65" s="2" customFormat="1" ht="19.2">
      <c r="A203" s="35"/>
      <c r="B203" s="36"/>
      <c r="C203" s="37"/>
      <c r="D203" s="198" t="s">
        <v>221</v>
      </c>
      <c r="E203" s="37"/>
      <c r="F203" s="199" t="s">
        <v>7053</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221</v>
      </c>
      <c r="AU203" s="18" t="s">
        <v>90</v>
      </c>
    </row>
    <row r="204" spans="1:65" s="2" customFormat="1" ht="10.199999999999999">
      <c r="A204" s="35"/>
      <c r="B204" s="36"/>
      <c r="C204" s="37"/>
      <c r="D204" s="215" t="s">
        <v>362</v>
      </c>
      <c r="E204" s="37"/>
      <c r="F204" s="216" t="s">
        <v>7054</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362</v>
      </c>
      <c r="AU204" s="18" t="s">
        <v>90</v>
      </c>
    </row>
    <row r="205" spans="1:65" s="2" customFormat="1" ht="16.5" customHeight="1">
      <c r="A205" s="35"/>
      <c r="B205" s="36"/>
      <c r="C205" s="260" t="s">
        <v>7</v>
      </c>
      <c r="D205" s="260" t="s">
        <v>539</v>
      </c>
      <c r="E205" s="261" t="s">
        <v>7055</v>
      </c>
      <c r="F205" s="262" t="s">
        <v>7056</v>
      </c>
      <c r="G205" s="263" t="s">
        <v>358</v>
      </c>
      <c r="H205" s="264">
        <v>1.03</v>
      </c>
      <c r="I205" s="265"/>
      <c r="J205" s="266">
        <f>ROUND(I205*H205,2)</f>
        <v>0</v>
      </c>
      <c r="K205" s="262" t="s">
        <v>359</v>
      </c>
      <c r="L205" s="267"/>
      <c r="M205" s="268" t="s">
        <v>1</v>
      </c>
      <c r="N205" s="269" t="s">
        <v>46</v>
      </c>
      <c r="O205" s="72"/>
      <c r="P205" s="194">
        <f>O205*H205</f>
        <v>0</v>
      </c>
      <c r="Q205" s="194">
        <v>0.2</v>
      </c>
      <c r="R205" s="194">
        <f>Q205*H205</f>
        <v>0.20600000000000002</v>
      </c>
      <c r="S205" s="194">
        <v>0</v>
      </c>
      <c r="T205" s="195">
        <f>S205*H205</f>
        <v>0</v>
      </c>
      <c r="U205" s="35"/>
      <c r="V205" s="35"/>
      <c r="W205" s="35"/>
      <c r="X205" s="35"/>
      <c r="Y205" s="35"/>
      <c r="Z205" s="35"/>
      <c r="AA205" s="35"/>
      <c r="AB205" s="35"/>
      <c r="AC205" s="35"/>
      <c r="AD205" s="35"/>
      <c r="AE205" s="35"/>
      <c r="AR205" s="196" t="s">
        <v>251</v>
      </c>
      <c r="AT205" s="196" t="s">
        <v>539</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214</v>
      </c>
      <c r="BM205" s="196" t="s">
        <v>7057</v>
      </c>
    </row>
    <row r="206" spans="1:65" s="2" customFormat="1" ht="10.199999999999999">
      <c r="A206" s="35"/>
      <c r="B206" s="36"/>
      <c r="C206" s="37"/>
      <c r="D206" s="198" t="s">
        <v>221</v>
      </c>
      <c r="E206" s="37"/>
      <c r="F206" s="199" t="s">
        <v>7056</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90</v>
      </c>
    </row>
    <row r="207" spans="1:65" s="14" customFormat="1" ht="10.199999999999999">
      <c r="B207" s="227"/>
      <c r="C207" s="228"/>
      <c r="D207" s="198" t="s">
        <v>364</v>
      </c>
      <c r="E207" s="229" t="s">
        <v>1</v>
      </c>
      <c r="F207" s="230" t="s">
        <v>7058</v>
      </c>
      <c r="G207" s="228"/>
      <c r="H207" s="231">
        <v>1.03</v>
      </c>
      <c r="I207" s="232"/>
      <c r="J207" s="228"/>
      <c r="K207" s="228"/>
      <c r="L207" s="233"/>
      <c r="M207" s="234"/>
      <c r="N207" s="235"/>
      <c r="O207" s="235"/>
      <c r="P207" s="235"/>
      <c r="Q207" s="235"/>
      <c r="R207" s="235"/>
      <c r="S207" s="235"/>
      <c r="T207" s="236"/>
      <c r="AT207" s="237" t="s">
        <v>364</v>
      </c>
      <c r="AU207" s="237" t="s">
        <v>90</v>
      </c>
      <c r="AV207" s="14" t="s">
        <v>90</v>
      </c>
      <c r="AW207" s="14" t="s">
        <v>36</v>
      </c>
      <c r="AX207" s="14" t="s">
        <v>81</v>
      </c>
      <c r="AY207" s="237" t="s">
        <v>215</v>
      </c>
    </row>
    <row r="208" spans="1:65" s="15" customFormat="1" ht="10.199999999999999">
      <c r="B208" s="238"/>
      <c r="C208" s="239"/>
      <c r="D208" s="198" t="s">
        <v>364</v>
      </c>
      <c r="E208" s="240" t="s">
        <v>1</v>
      </c>
      <c r="F208" s="241" t="s">
        <v>368</v>
      </c>
      <c r="G208" s="239"/>
      <c r="H208" s="242">
        <v>1.03</v>
      </c>
      <c r="I208" s="243"/>
      <c r="J208" s="239"/>
      <c r="K208" s="239"/>
      <c r="L208" s="244"/>
      <c r="M208" s="245"/>
      <c r="N208" s="246"/>
      <c r="O208" s="246"/>
      <c r="P208" s="246"/>
      <c r="Q208" s="246"/>
      <c r="R208" s="246"/>
      <c r="S208" s="246"/>
      <c r="T208" s="247"/>
      <c r="AT208" s="248" t="s">
        <v>364</v>
      </c>
      <c r="AU208" s="248" t="s">
        <v>90</v>
      </c>
      <c r="AV208" s="15" t="s">
        <v>214</v>
      </c>
      <c r="AW208" s="15" t="s">
        <v>36</v>
      </c>
      <c r="AX208" s="15" t="s">
        <v>88</v>
      </c>
      <c r="AY208" s="248" t="s">
        <v>215</v>
      </c>
    </row>
    <row r="209" spans="1:65" s="2" customFormat="1" ht="16.5" customHeight="1">
      <c r="A209" s="35"/>
      <c r="B209" s="36"/>
      <c r="C209" s="185" t="s">
        <v>538</v>
      </c>
      <c r="D209" s="185" t="s">
        <v>216</v>
      </c>
      <c r="E209" s="186" t="s">
        <v>7059</v>
      </c>
      <c r="F209" s="187" t="s">
        <v>7060</v>
      </c>
      <c r="G209" s="188" t="s">
        <v>358</v>
      </c>
      <c r="H209" s="189">
        <v>3</v>
      </c>
      <c r="I209" s="190"/>
      <c r="J209" s="191">
        <f>ROUND(I209*H209,2)</f>
        <v>0</v>
      </c>
      <c r="K209" s="187" t="s">
        <v>359</v>
      </c>
      <c r="L209" s="40"/>
      <c r="M209" s="192" t="s">
        <v>1</v>
      </c>
      <c r="N209" s="193" t="s">
        <v>46</v>
      </c>
      <c r="O209" s="72"/>
      <c r="P209" s="194">
        <f>O209*H209</f>
        <v>0</v>
      </c>
      <c r="Q209" s="194">
        <v>0</v>
      </c>
      <c r="R209" s="194">
        <f>Q209*H209</f>
        <v>0</v>
      </c>
      <c r="S209" s="194">
        <v>0</v>
      </c>
      <c r="T209" s="195">
        <f>S209*H209</f>
        <v>0</v>
      </c>
      <c r="U209" s="35"/>
      <c r="V209" s="35"/>
      <c r="W209" s="35"/>
      <c r="X209" s="35"/>
      <c r="Y209" s="35"/>
      <c r="Z209" s="35"/>
      <c r="AA209" s="35"/>
      <c r="AB209" s="35"/>
      <c r="AC209" s="35"/>
      <c r="AD209" s="35"/>
      <c r="AE209" s="35"/>
      <c r="AR209" s="196" t="s">
        <v>214</v>
      </c>
      <c r="AT209" s="196" t="s">
        <v>216</v>
      </c>
      <c r="AU209" s="196" t="s">
        <v>90</v>
      </c>
      <c r="AY209" s="18" t="s">
        <v>215</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214</v>
      </c>
      <c r="BM209" s="196" t="s">
        <v>7061</v>
      </c>
    </row>
    <row r="210" spans="1:65" s="2" customFormat="1" ht="10.199999999999999">
      <c r="A210" s="35"/>
      <c r="B210" s="36"/>
      <c r="C210" s="37"/>
      <c r="D210" s="215" t="s">
        <v>362</v>
      </c>
      <c r="E210" s="37"/>
      <c r="F210" s="216" t="s">
        <v>7062</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362</v>
      </c>
      <c r="AU210" s="18" t="s">
        <v>90</v>
      </c>
    </row>
    <row r="211" spans="1:65" s="13" customFormat="1" ht="10.199999999999999">
      <c r="B211" s="217"/>
      <c r="C211" s="218"/>
      <c r="D211" s="198" t="s">
        <v>364</v>
      </c>
      <c r="E211" s="219" t="s">
        <v>1</v>
      </c>
      <c r="F211" s="220" t="s">
        <v>7063</v>
      </c>
      <c r="G211" s="218"/>
      <c r="H211" s="219" t="s">
        <v>1</v>
      </c>
      <c r="I211" s="221"/>
      <c r="J211" s="218"/>
      <c r="K211" s="218"/>
      <c r="L211" s="222"/>
      <c r="M211" s="223"/>
      <c r="N211" s="224"/>
      <c r="O211" s="224"/>
      <c r="P211" s="224"/>
      <c r="Q211" s="224"/>
      <c r="R211" s="224"/>
      <c r="S211" s="224"/>
      <c r="T211" s="225"/>
      <c r="AT211" s="226" t="s">
        <v>364</v>
      </c>
      <c r="AU211" s="226" t="s">
        <v>90</v>
      </c>
      <c r="AV211" s="13" t="s">
        <v>88</v>
      </c>
      <c r="AW211" s="13" t="s">
        <v>36</v>
      </c>
      <c r="AX211" s="13" t="s">
        <v>81</v>
      </c>
      <c r="AY211" s="226" t="s">
        <v>215</v>
      </c>
    </row>
    <row r="212" spans="1:65" s="14" customFormat="1" ht="10.199999999999999">
      <c r="B212" s="227"/>
      <c r="C212" s="228"/>
      <c r="D212" s="198" t="s">
        <v>364</v>
      </c>
      <c r="E212" s="229" t="s">
        <v>1</v>
      </c>
      <c r="F212" s="230" t="s">
        <v>7064</v>
      </c>
      <c r="G212" s="228"/>
      <c r="H212" s="231">
        <v>3</v>
      </c>
      <c r="I212" s="232"/>
      <c r="J212" s="228"/>
      <c r="K212" s="228"/>
      <c r="L212" s="233"/>
      <c r="M212" s="234"/>
      <c r="N212" s="235"/>
      <c r="O212" s="235"/>
      <c r="P212" s="235"/>
      <c r="Q212" s="235"/>
      <c r="R212" s="235"/>
      <c r="S212" s="235"/>
      <c r="T212" s="236"/>
      <c r="AT212" s="237" t="s">
        <v>364</v>
      </c>
      <c r="AU212" s="237" t="s">
        <v>90</v>
      </c>
      <c r="AV212" s="14" t="s">
        <v>90</v>
      </c>
      <c r="AW212" s="14" t="s">
        <v>36</v>
      </c>
      <c r="AX212" s="14" t="s">
        <v>81</v>
      </c>
      <c r="AY212" s="237" t="s">
        <v>215</v>
      </c>
    </row>
    <row r="213" spans="1:65" s="15" customFormat="1" ht="10.199999999999999">
      <c r="B213" s="238"/>
      <c r="C213" s="239"/>
      <c r="D213" s="198" t="s">
        <v>364</v>
      </c>
      <c r="E213" s="240" t="s">
        <v>1</v>
      </c>
      <c r="F213" s="241" t="s">
        <v>368</v>
      </c>
      <c r="G213" s="239"/>
      <c r="H213" s="242">
        <v>3</v>
      </c>
      <c r="I213" s="243"/>
      <c r="J213" s="239"/>
      <c r="K213" s="239"/>
      <c r="L213" s="244"/>
      <c r="M213" s="245"/>
      <c r="N213" s="246"/>
      <c r="O213" s="246"/>
      <c r="P213" s="246"/>
      <c r="Q213" s="246"/>
      <c r="R213" s="246"/>
      <c r="S213" s="246"/>
      <c r="T213" s="247"/>
      <c r="AT213" s="248" t="s">
        <v>364</v>
      </c>
      <c r="AU213" s="248" t="s">
        <v>90</v>
      </c>
      <c r="AV213" s="15" t="s">
        <v>214</v>
      </c>
      <c r="AW213" s="15" t="s">
        <v>36</v>
      </c>
      <c r="AX213" s="15" t="s">
        <v>88</v>
      </c>
      <c r="AY213" s="248" t="s">
        <v>215</v>
      </c>
    </row>
    <row r="214" spans="1:65" s="11" customFormat="1" ht="22.8" customHeight="1">
      <c r="B214" s="171"/>
      <c r="C214" s="172"/>
      <c r="D214" s="173" t="s">
        <v>80</v>
      </c>
      <c r="E214" s="213" t="s">
        <v>90</v>
      </c>
      <c r="F214" s="213" t="s">
        <v>529</v>
      </c>
      <c r="G214" s="172"/>
      <c r="H214" s="172"/>
      <c r="I214" s="175"/>
      <c r="J214" s="214">
        <f>BK214</f>
        <v>0</v>
      </c>
      <c r="K214" s="172"/>
      <c r="L214" s="177"/>
      <c r="M214" s="178"/>
      <c r="N214" s="179"/>
      <c r="O214" s="179"/>
      <c r="P214" s="180">
        <f>SUM(P215:P229)</f>
        <v>0</v>
      </c>
      <c r="Q214" s="179"/>
      <c r="R214" s="180">
        <f>SUM(R215:R229)</f>
        <v>0.98382999999999987</v>
      </c>
      <c r="S214" s="179"/>
      <c r="T214" s="181">
        <f>SUM(T215:T229)</f>
        <v>0</v>
      </c>
      <c r="AR214" s="182" t="s">
        <v>88</v>
      </c>
      <c r="AT214" s="183" t="s">
        <v>80</v>
      </c>
      <c r="AU214" s="183" t="s">
        <v>88</v>
      </c>
      <c r="AY214" s="182" t="s">
        <v>215</v>
      </c>
      <c r="BK214" s="184">
        <f>SUM(BK215:BK229)</f>
        <v>0</v>
      </c>
    </row>
    <row r="215" spans="1:65" s="2" customFormat="1" ht="33" customHeight="1">
      <c r="A215" s="35"/>
      <c r="B215" s="36"/>
      <c r="C215" s="185" t="s">
        <v>544</v>
      </c>
      <c r="D215" s="185" t="s">
        <v>216</v>
      </c>
      <c r="E215" s="186" t="s">
        <v>7065</v>
      </c>
      <c r="F215" s="187" t="s">
        <v>7066</v>
      </c>
      <c r="G215" s="188" t="s">
        <v>358</v>
      </c>
      <c r="H215" s="189">
        <v>0.6</v>
      </c>
      <c r="I215" s="190"/>
      <c r="J215" s="191">
        <f>ROUND(I215*H215,2)</f>
        <v>0</v>
      </c>
      <c r="K215" s="187" t="s">
        <v>359</v>
      </c>
      <c r="L215" s="40"/>
      <c r="M215" s="192" t="s">
        <v>1</v>
      </c>
      <c r="N215" s="193" t="s">
        <v>46</v>
      </c>
      <c r="O215" s="72"/>
      <c r="P215" s="194">
        <f>O215*H215</f>
        <v>0</v>
      </c>
      <c r="Q215" s="194">
        <v>1.63</v>
      </c>
      <c r="R215" s="194">
        <f>Q215*H215</f>
        <v>0.97799999999999987</v>
      </c>
      <c r="S215" s="194">
        <v>0</v>
      </c>
      <c r="T215" s="195">
        <f>S215*H215</f>
        <v>0</v>
      </c>
      <c r="U215" s="35"/>
      <c r="V215" s="35"/>
      <c r="W215" s="35"/>
      <c r="X215" s="35"/>
      <c r="Y215" s="35"/>
      <c r="Z215" s="35"/>
      <c r="AA215" s="35"/>
      <c r="AB215" s="35"/>
      <c r="AC215" s="35"/>
      <c r="AD215" s="35"/>
      <c r="AE215" s="35"/>
      <c r="AR215" s="196" t="s">
        <v>214</v>
      </c>
      <c r="AT215" s="196" t="s">
        <v>216</v>
      </c>
      <c r="AU215" s="196" t="s">
        <v>90</v>
      </c>
      <c r="AY215" s="18" t="s">
        <v>215</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214</v>
      </c>
      <c r="BM215" s="196" t="s">
        <v>7067</v>
      </c>
    </row>
    <row r="216" spans="1:65" s="2" customFormat="1" ht="28.8">
      <c r="A216" s="35"/>
      <c r="B216" s="36"/>
      <c r="C216" s="37"/>
      <c r="D216" s="198" t="s">
        <v>221</v>
      </c>
      <c r="E216" s="37"/>
      <c r="F216" s="199" t="s">
        <v>7068</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221</v>
      </c>
      <c r="AU216" s="18" t="s">
        <v>90</v>
      </c>
    </row>
    <row r="217" spans="1:65" s="2" customFormat="1" ht="10.199999999999999">
      <c r="A217" s="35"/>
      <c r="B217" s="36"/>
      <c r="C217" s="37"/>
      <c r="D217" s="215" t="s">
        <v>362</v>
      </c>
      <c r="E217" s="37"/>
      <c r="F217" s="216" t="s">
        <v>7069</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362</v>
      </c>
      <c r="AU217" s="18" t="s">
        <v>90</v>
      </c>
    </row>
    <row r="218" spans="1:65" s="13" customFormat="1" ht="10.199999999999999">
      <c r="B218" s="217"/>
      <c r="C218" s="218"/>
      <c r="D218" s="198" t="s">
        <v>364</v>
      </c>
      <c r="E218" s="219" t="s">
        <v>1</v>
      </c>
      <c r="F218" s="220" t="s">
        <v>6976</v>
      </c>
      <c r="G218" s="218"/>
      <c r="H218" s="219" t="s">
        <v>1</v>
      </c>
      <c r="I218" s="221"/>
      <c r="J218" s="218"/>
      <c r="K218" s="218"/>
      <c r="L218" s="222"/>
      <c r="M218" s="223"/>
      <c r="N218" s="224"/>
      <c r="O218" s="224"/>
      <c r="P218" s="224"/>
      <c r="Q218" s="224"/>
      <c r="R218" s="224"/>
      <c r="S218" s="224"/>
      <c r="T218" s="225"/>
      <c r="AT218" s="226" t="s">
        <v>364</v>
      </c>
      <c r="AU218" s="226" t="s">
        <v>90</v>
      </c>
      <c r="AV218" s="13" t="s">
        <v>88</v>
      </c>
      <c r="AW218" s="13" t="s">
        <v>36</v>
      </c>
      <c r="AX218" s="13" t="s">
        <v>81</v>
      </c>
      <c r="AY218" s="226" t="s">
        <v>215</v>
      </c>
    </row>
    <row r="219" spans="1:65" s="14" customFormat="1" ht="10.199999999999999">
      <c r="B219" s="227"/>
      <c r="C219" s="228"/>
      <c r="D219" s="198" t="s">
        <v>364</v>
      </c>
      <c r="E219" s="229" t="s">
        <v>1</v>
      </c>
      <c r="F219" s="230" t="s">
        <v>7070</v>
      </c>
      <c r="G219" s="228"/>
      <c r="H219" s="231">
        <v>0.6</v>
      </c>
      <c r="I219" s="232"/>
      <c r="J219" s="228"/>
      <c r="K219" s="228"/>
      <c r="L219" s="233"/>
      <c r="M219" s="234"/>
      <c r="N219" s="235"/>
      <c r="O219" s="235"/>
      <c r="P219" s="235"/>
      <c r="Q219" s="235"/>
      <c r="R219" s="235"/>
      <c r="S219" s="235"/>
      <c r="T219" s="236"/>
      <c r="AT219" s="237" t="s">
        <v>364</v>
      </c>
      <c r="AU219" s="237" t="s">
        <v>90</v>
      </c>
      <c r="AV219" s="14" t="s">
        <v>90</v>
      </c>
      <c r="AW219" s="14" t="s">
        <v>36</v>
      </c>
      <c r="AX219" s="14" t="s">
        <v>81</v>
      </c>
      <c r="AY219" s="237" t="s">
        <v>215</v>
      </c>
    </row>
    <row r="220" spans="1:65" s="15" customFormat="1" ht="10.199999999999999">
      <c r="B220" s="238"/>
      <c r="C220" s="239"/>
      <c r="D220" s="198" t="s">
        <v>364</v>
      </c>
      <c r="E220" s="240" t="s">
        <v>1</v>
      </c>
      <c r="F220" s="241" t="s">
        <v>368</v>
      </c>
      <c r="G220" s="239"/>
      <c r="H220" s="242">
        <v>0.6</v>
      </c>
      <c r="I220" s="243"/>
      <c r="J220" s="239"/>
      <c r="K220" s="239"/>
      <c r="L220" s="244"/>
      <c r="M220" s="245"/>
      <c r="N220" s="246"/>
      <c r="O220" s="246"/>
      <c r="P220" s="246"/>
      <c r="Q220" s="246"/>
      <c r="R220" s="246"/>
      <c r="S220" s="246"/>
      <c r="T220" s="247"/>
      <c r="AT220" s="248" t="s">
        <v>364</v>
      </c>
      <c r="AU220" s="248" t="s">
        <v>90</v>
      </c>
      <c r="AV220" s="15" t="s">
        <v>214</v>
      </c>
      <c r="AW220" s="15" t="s">
        <v>36</v>
      </c>
      <c r="AX220" s="15" t="s">
        <v>88</v>
      </c>
      <c r="AY220" s="248" t="s">
        <v>215</v>
      </c>
    </row>
    <row r="221" spans="1:65" s="2" customFormat="1" ht="24.15" customHeight="1">
      <c r="A221" s="35"/>
      <c r="B221" s="36"/>
      <c r="C221" s="185" t="s">
        <v>553</v>
      </c>
      <c r="D221" s="185" t="s">
        <v>216</v>
      </c>
      <c r="E221" s="186" t="s">
        <v>7071</v>
      </c>
      <c r="F221" s="187" t="s">
        <v>7072</v>
      </c>
      <c r="G221" s="188" t="s">
        <v>523</v>
      </c>
      <c r="H221" s="189">
        <v>11</v>
      </c>
      <c r="I221" s="190"/>
      <c r="J221" s="191">
        <f>ROUND(I221*H221,2)</f>
        <v>0</v>
      </c>
      <c r="K221" s="187" t="s">
        <v>359</v>
      </c>
      <c r="L221" s="40"/>
      <c r="M221" s="192" t="s">
        <v>1</v>
      </c>
      <c r="N221" s="193" t="s">
        <v>46</v>
      </c>
      <c r="O221" s="72"/>
      <c r="P221" s="194">
        <f>O221*H221</f>
        <v>0</v>
      </c>
      <c r="Q221" s="194">
        <v>1.7000000000000001E-4</v>
      </c>
      <c r="R221" s="194">
        <f>Q221*H221</f>
        <v>1.8700000000000001E-3</v>
      </c>
      <c r="S221" s="194">
        <v>0</v>
      </c>
      <c r="T221" s="195">
        <f>S221*H221</f>
        <v>0</v>
      </c>
      <c r="U221" s="35"/>
      <c r="V221" s="35"/>
      <c r="W221" s="35"/>
      <c r="X221" s="35"/>
      <c r="Y221" s="35"/>
      <c r="Z221" s="35"/>
      <c r="AA221" s="35"/>
      <c r="AB221" s="35"/>
      <c r="AC221" s="35"/>
      <c r="AD221" s="35"/>
      <c r="AE221" s="35"/>
      <c r="AR221" s="196" t="s">
        <v>214</v>
      </c>
      <c r="AT221" s="196" t="s">
        <v>216</v>
      </c>
      <c r="AU221" s="196" t="s">
        <v>90</v>
      </c>
      <c r="AY221" s="18" t="s">
        <v>215</v>
      </c>
      <c r="BE221" s="197">
        <f>IF(N221="základní",J221,0)</f>
        <v>0</v>
      </c>
      <c r="BF221" s="197">
        <f>IF(N221="snížená",J221,0)</f>
        <v>0</v>
      </c>
      <c r="BG221" s="197">
        <f>IF(N221="zákl. přenesená",J221,0)</f>
        <v>0</v>
      </c>
      <c r="BH221" s="197">
        <f>IF(N221="sníž. přenesená",J221,0)</f>
        <v>0</v>
      </c>
      <c r="BI221" s="197">
        <f>IF(N221="nulová",J221,0)</f>
        <v>0</v>
      </c>
      <c r="BJ221" s="18" t="s">
        <v>88</v>
      </c>
      <c r="BK221" s="197">
        <f>ROUND(I221*H221,2)</f>
        <v>0</v>
      </c>
      <c r="BL221" s="18" t="s">
        <v>214</v>
      </c>
      <c r="BM221" s="196" t="s">
        <v>7073</v>
      </c>
    </row>
    <row r="222" spans="1:65" s="2" customFormat="1" ht="28.8">
      <c r="A222" s="35"/>
      <c r="B222" s="36"/>
      <c r="C222" s="37"/>
      <c r="D222" s="198" t="s">
        <v>221</v>
      </c>
      <c r="E222" s="37"/>
      <c r="F222" s="199" t="s">
        <v>7074</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221</v>
      </c>
      <c r="AU222" s="18" t="s">
        <v>90</v>
      </c>
    </row>
    <row r="223" spans="1:65" s="2" customFormat="1" ht="10.199999999999999">
      <c r="A223" s="35"/>
      <c r="B223" s="36"/>
      <c r="C223" s="37"/>
      <c r="D223" s="215" t="s">
        <v>362</v>
      </c>
      <c r="E223" s="37"/>
      <c r="F223" s="216" t="s">
        <v>7075</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362</v>
      </c>
      <c r="AU223" s="18" t="s">
        <v>90</v>
      </c>
    </row>
    <row r="224" spans="1:65" s="14" customFormat="1" ht="10.199999999999999">
      <c r="B224" s="227"/>
      <c r="C224" s="228"/>
      <c r="D224" s="198" t="s">
        <v>364</v>
      </c>
      <c r="E224" s="229" t="s">
        <v>1</v>
      </c>
      <c r="F224" s="230" t="s">
        <v>7076</v>
      </c>
      <c r="G224" s="228"/>
      <c r="H224" s="231">
        <v>11</v>
      </c>
      <c r="I224" s="232"/>
      <c r="J224" s="228"/>
      <c r="K224" s="228"/>
      <c r="L224" s="233"/>
      <c r="M224" s="234"/>
      <c r="N224" s="235"/>
      <c r="O224" s="235"/>
      <c r="P224" s="235"/>
      <c r="Q224" s="235"/>
      <c r="R224" s="235"/>
      <c r="S224" s="235"/>
      <c r="T224" s="236"/>
      <c r="AT224" s="237" t="s">
        <v>364</v>
      </c>
      <c r="AU224" s="237" t="s">
        <v>90</v>
      </c>
      <c r="AV224" s="14" t="s">
        <v>90</v>
      </c>
      <c r="AW224" s="14" t="s">
        <v>36</v>
      </c>
      <c r="AX224" s="14" t="s">
        <v>81</v>
      </c>
      <c r="AY224" s="237" t="s">
        <v>215</v>
      </c>
    </row>
    <row r="225" spans="1:65" s="15" customFormat="1" ht="10.199999999999999">
      <c r="B225" s="238"/>
      <c r="C225" s="239"/>
      <c r="D225" s="198" t="s">
        <v>364</v>
      </c>
      <c r="E225" s="240" t="s">
        <v>1</v>
      </c>
      <c r="F225" s="241" t="s">
        <v>368</v>
      </c>
      <c r="G225" s="239"/>
      <c r="H225" s="242">
        <v>11</v>
      </c>
      <c r="I225" s="243"/>
      <c r="J225" s="239"/>
      <c r="K225" s="239"/>
      <c r="L225" s="244"/>
      <c r="M225" s="245"/>
      <c r="N225" s="246"/>
      <c r="O225" s="246"/>
      <c r="P225" s="246"/>
      <c r="Q225" s="246"/>
      <c r="R225" s="246"/>
      <c r="S225" s="246"/>
      <c r="T225" s="247"/>
      <c r="AT225" s="248" t="s">
        <v>364</v>
      </c>
      <c r="AU225" s="248" t="s">
        <v>90</v>
      </c>
      <c r="AV225" s="15" t="s">
        <v>214</v>
      </c>
      <c r="AW225" s="15" t="s">
        <v>36</v>
      </c>
      <c r="AX225" s="15" t="s">
        <v>88</v>
      </c>
      <c r="AY225" s="248" t="s">
        <v>215</v>
      </c>
    </row>
    <row r="226" spans="1:65" s="2" customFormat="1" ht="24.15" customHeight="1">
      <c r="A226" s="35"/>
      <c r="B226" s="36"/>
      <c r="C226" s="260" t="s">
        <v>564</v>
      </c>
      <c r="D226" s="260" t="s">
        <v>539</v>
      </c>
      <c r="E226" s="261" t="s">
        <v>540</v>
      </c>
      <c r="F226" s="262" t="s">
        <v>541</v>
      </c>
      <c r="G226" s="263" t="s">
        <v>523</v>
      </c>
      <c r="H226" s="264">
        <v>13.2</v>
      </c>
      <c r="I226" s="265"/>
      <c r="J226" s="266">
        <f>ROUND(I226*H226,2)</f>
        <v>0</v>
      </c>
      <c r="K226" s="262" t="s">
        <v>359</v>
      </c>
      <c r="L226" s="267"/>
      <c r="M226" s="268" t="s">
        <v>1</v>
      </c>
      <c r="N226" s="269" t="s">
        <v>46</v>
      </c>
      <c r="O226" s="72"/>
      <c r="P226" s="194">
        <f>O226*H226</f>
        <v>0</v>
      </c>
      <c r="Q226" s="194">
        <v>2.9999999999999997E-4</v>
      </c>
      <c r="R226" s="194">
        <f>Q226*H226</f>
        <v>3.9599999999999991E-3</v>
      </c>
      <c r="S226" s="194">
        <v>0</v>
      </c>
      <c r="T226" s="195">
        <f>S226*H226</f>
        <v>0</v>
      </c>
      <c r="U226" s="35"/>
      <c r="V226" s="35"/>
      <c r="W226" s="35"/>
      <c r="X226" s="35"/>
      <c r="Y226" s="35"/>
      <c r="Z226" s="35"/>
      <c r="AA226" s="35"/>
      <c r="AB226" s="35"/>
      <c r="AC226" s="35"/>
      <c r="AD226" s="35"/>
      <c r="AE226" s="35"/>
      <c r="AR226" s="196" t="s">
        <v>251</v>
      </c>
      <c r="AT226" s="196" t="s">
        <v>539</v>
      </c>
      <c r="AU226" s="196" t="s">
        <v>90</v>
      </c>
      <c r="AY226" s="18" t="s">
        <v>215</v>
      </c>
      <c r="BE226" s="197">
        <f>IF(N226="základní",J226,0)</f>
        <v>0</v>
      </c>
      <c r="BF226" s="197">
        <f>IF(N226="snížená",J226,0)</f>
        <v>0</v>
      </c>
      <c r="BG226" s="197">
        <f>IF(N226="zákl. přenesená",J226,0)</f>
        <v>0</v>
      </c>
      <c r="BH226" s="197">
        <f>IF(N226="sníž. přenesená",J226,0)</f>
        <v>0</v>
      </c>
      <c r="BI226" s="197">
        <f>IF(N226="nulová",J226,0)</f>
        <v>0</v>
      </c>
      <c r="BJ226" s="18" t="s">
        <v>88</v>
      </c>
      <c r="BK226" s="197">
        <f>ROUND(I226*H226,2)</f>
        <v>0</v>
      </c>
      <c r="BL226" s="18" t="s">
        <v>214</v>
      </c>
      <c r="BM226" s="196" t="s">
        <v>7077</v>
      </c>
    </row>
    <row r="227" spans="1:65" s="2" customFormat="1" ht="19.2">
      <c r="A227" s="35"/>
      <c r="B227" s="36"/>
      <c r="C227" s="37"/>
      <c r="D227" s="198" t="s">
        <v>221</v>
      </c>
      <c r="E227" s="37"/>
      <c r="F227" s="199" t="s">
        <v>541</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221</v>
      </c>
      <c r="AU227" s="18" t="s">
        <v>90</v>
      </c>
    </row>
    <row r="228" spans="1:65" s="14" customFormat="1" ht="10.199999999999999">
      <c r="B228" s="227"/>
      <c r="C228" s="228"/>
      <c r="D228" s="198" t="s">
        <v>364</v>
      </c>
      <c r="E228" s="229" t="s">
        <v>1</v>
      </c>
      <c r="F228" s="230" t="s">
        <v>7078</v>
      </c>
      <c r="G228" s="228"/>
      <c r="H228" s="231">
        <v>13.2</v>
      </c>
      <c r="I228" s="232"/>
      <c r="J228" s="228"/>
      <c r="K228" s="228"/>
      <c r="L228" s="233"/>
      <c r="M228" s="234"/>
      <c r="N228" s="235"/>
      <c r="O228" s="235"/>
      <c r="P228" s="235"/>
      <c r="Q228" s="235"/>
      <c r="R228" s="235"/>
      <c r="S228" s="235"/>
      <c r="T228" s="236"/>
      <c r="AT228" s="237" t="s">
        <v>364</v>
      </c>
      <c r="AU228" s="237" t="s">
        <v>90</v>
      </c>
      <c r="AV228" s="14" t="s">
        <v>90</v>
      </c>
      <c r="AW228" s="14" t="s">
        <v>36</v>
      </c>
      <c r="AX228" s="14" t="s">
        <v>81</v>
      </c>
      <c r="AY228" s="237" t="s">
        <v>215</v>
      </c>
    </row>
    <row r="229" spans="1:65" s="15" customFormat="1" ht="10.199999999999999">
      <c r="B229" s="238"/>
      <c r="C229" s="239"/>
      <c r="D229" s="198" t="s">
        <v>364</v>
      </c>
      <c r="E229" s="240" t="s">
        <v>1</v>
      </c>
      <c r="F229" s="241" t="s">
        <v>368</v>
      </c>
      <c r="G229" s="239"/>
      <c r="H229" s="242">
        <v>13.2</v>
      </c>
      <c r="I229" s="243"/>
      <c r="J229" s="239"/>
      <c r="K229" s="239"/>
      <c r="L229" s="244"/>
      <c r="M229" s="245"/>
      <c r="N229" s="246"/>
      <c r="O229" s="246"/>
      <c r="P229" s="246"/>
      <c r="Q229" s="246"/>
      <c r="R229" s="246"/>
      <c r="S229" s="246"/>
      <c r="T229" s="247"/>
      <c r="AT229" s="248" t="s">
        <v>364</v>
      </c>
      <c r="AU229" s="248" t="s">
        <v>90</v>
      </c>
      <c r="AV229" s="15" t="s">
        <v>214</v>
      </c>
      <c r="AW229" s="15" t="s">
        <v>36</v>
      </c>
      <c r="AX229" s="15" t="s">
        <v>88</v>
      </c>
      <c r="AY229" s="248" t="s">
        <v>215</v>
      </c>
    </row>
    <row r="230" spans="1:65" s="11" customFormat="1" ht="22.8" customHeight="1">
      <c r="B230" s="171"/>
      <c r="C230" s="172"/>
      <c r="D230" s="173" t="s">
        <v>80</v>
      </c>
      <c r="E230" s="213" t="s">
        <v>2229</v>
      </c>
      <c r="F230" s="213" t="s">
        <v>2230</v>
      </c>
      <c r="G230" s="172"/>
      <c r="H230" s="172"/>
      <c r="I230" s="175"/>
      <c r="J230" s="214">
        <f>BK230</f>
        <v>0</v>
      </c>
      <c r="K230" s="172"/>
      <c r="L230" s="177"/>
      <c r="M230" s="178"/>
      <c r="N230" s="179"/>
      <c r="O230" s="179"/>
      <c r="P230" s="180">
        <f>SUM(P231:P233)</f>
        <v>0</v>
      </c>
      <c r="Q230" s="179"/>
      <c r="R230" s="180">
        <f>SUM(R231:R233)</f>
        <v>0</v>
      </c>
      <c r="S230" s="179"/>
      <c r="T230" s="181">
        <f>SUM(T231:T233)</f>
        <v>0</v>
      </c>
      <c r="AR230" s="182" t="s">
        <v>88</v>
      </c>
      <c r="AT230" s="183" t="s">
        <v>80</v>
      </c>
      <c r="AU230" s="183" t="s">
        <v>88</v>
      </c>
      <c r="AY230" s="182" t="s">
        <v>215</v>
      </c>
      <c r="BK230" s="184">
        <f>SUM(BK231:BK233)</f>
        <v>0</v>
      </c>
    </row>
    <row r="231" spans="1:65" s="2" customFormat="1" ht="24.15" customHeight="1">
      <c r="A231" s="35"/>
      <c r="B231" s="36"/>
      <c r="C231" s="185" t="s">
        <v>574</v>
      </c>
      <c r="D231" s="185" t="s">
        <v>216</v>
      </c>
      <c r="E231" s="186" t="s">
        <v>6960</v>
      </c>
      <c r="F231" s="187" t="s">
        <v>6961</v>
      </c>
      <c r="G231" s="188" t="s">
        <v>583</v>
      </c>
      <c r="H231" s="189">
        <v>5.93</v>
      </c>
      <c r="I231" s="190"/>
      <c r="J231" s="191">
        <f>ROUND(I231*H231,2)</f>
        <v>0</v>
      </c>
      <c r="K231" s="187" t="s">
        <v>359</v>
      </c>
      <c r="L231" s="40"/>
      <c r="M231" s="192" t="s">
        <v>1</v>
      </c>
      <c r="N231" s="193" t="s">
        <v>46</v>
      </c>
      <c r="O231" s="72"/>
      <c r="P231" s="194">
        <f>O231*H231</f>
        <v>0</v>
      </c>
      <c r="Q231" s="194">
        <v>0</v>
      </c>
      <c r="R231" s="194">
        <f>Q231*H231</f>
        <v>0</v>
      </c>
      <c r="S231" s="194">
        <v>0</v>
      </c>
      <c r="T231" s="195">
        <f>S231*H231</f>
        <v>0</v>
      </c>
      <c r="U231" s="35"/>
      <c r="V231" s="35"/>
      <c r="W231" s="35"/>
      <c r="X231" s="35"/>
      <c r="Y231" s="35"/>
      <c r="Z231" s="35"/>
      <c r="AA231" s="35"/>
      <c r="AB231" s="35"/>
      <c r="AC231" s="35"/>
      <c r="AD231" s="35"/>
      <c r="AE231" s="35"/>
      <c r="AR231" s="196" t="s">
        <v>214</v>
      </c>
      <c r="AT231" s="196" t="s">
        <v>216</v>
      </c>
      <c r="AU231" s="196" t="s">
        <v>90</v>
      </c>
      <c r="AY231" s="18" t="s">
        <v>215</v>
      </c>
      <c r="BE231" s="197">
        <f>IF(N231="základní",J231,0)</f>
        <v>0</v>
      </c>
      <c r="BF231" s="197">
        <f>IF(N231="snížená",J231,0)</f>
        <v>0</v>
      </c>
      <c r="BG231" s="197">
        <f>IF(N231="zákl. přenesená",J231,0)</f>
        <v>0</v>
      </c>
      <c r="BH231" s="197">
        <f>IF(N231="sníž. přenesená",J231,0)</f>
        <v>0</v>
      </c>
      <c r="BI231" s="197">
        <f>IF(N231="nulová",J231,0)</f>
        <v>0</v>
      </c>
      <c r="BJ231" s="18" t="s">
        <v>88</v>
      </c>
      <c r="BK231" s="197">
        <f>ROUND(I231*H231,2)</f>
        <v>0</v>
      </c>
      <c r="BL231" s="18" t="s">
        <v>214</v>
      </c>
      <c r="BM231" s="196" t="s">
        <v>7079</v>
      </c>
    </row>
    <row r="232" spans="1:65" s="2" customFormat="1" ht="19.2">
      <c r="A232" s="35"/>
      <c r="B232" s="36"/>
      <c r="C232" s="37"/>
      <c r="D232" s="198" t="s">
        <v>221</v>
      </c>
      <c r="E232" s="37"/>
      <c r="F232" s="199" t="s">
        <v>7080</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221</v>
      </c>
      <c r="AU232" s="18" t="s">
        <v>90</v>
      </c>
    </row>
    <row r="233" spans="1:65" s="2" customFormat="1" ht="10.199999999999999">
      <c r="A233" s="35"/>
      <c r="B233" s="36"/>
      <c r="C233" s="37"/>
      <c r="D233" s="215" t="s">
        <v>362</v>
      </c>
      <c r="E233" s="37"/>
      <c r="F233" s="216" t="s">
        <v>6964</v>
      </c>
      <c r="G233" s="37"/>
      <c r="H233" s="37"/>
      <c r="I233" s="200"/>
      <c r="J233" s="37"/>
      <c r="K233" s="37"/>
      <c r="L233" s="40"/>
      <c r="M233" s="270"/>
      <c r="N233" s="271"/>
      <c r="O233" s="205"/>
      <c r="P233" s="205"/>
      <c r="Q233" s="205"/>
      <c r="R233" s="205"/>
      <c r="S233" s="205"/>
      <c r="T233" s="272"/>
      <c r="U233" s="35"/>
      <c r="V233" s="35"/>
      <c r="W233" s="35"/>
      <c r="X233" s="35"/>
      <c r="Y233" s="35"/>
      <c r="Z233" s="35"/>
      <c r="AA233" s="35"/>
      <c r="AB233" s="35"/>
      <c r="AC233" s="35"/>
      <c r="AD233" s="35"/>
      <c r="AE233" s="35"/>
      <c r="AT233" s="18" t="s">
        <v>362</v>
      </c>
      <c r="AU233" s="18" t="s">
        <v>90</v>
      </c>
    </row>
    <row r="234" spans="1:65" s="2" customFormat="1" ht="6.9" customHeight="1">
      <c r="A234" s="35"/>
      <c r="B234" s="55"/>
      <c r="C234" s="56"/>
      <c r="D234" s="56"/>
      <c r="E234" s="56"/>
      <c r="F234" s="56"/>
      <c r="G234" s="56"/>
      <c r="H234" s="56"/>
      <c r="I234" s="56"/>
      <c r="J234" s="56"/>
      <c r="K234" s="56"/>
      <c r="L234" s="40"/>
      <c r="M234" s="35"/>
      <c r="O234" s="35"/>
      <c r="P234" s="35"/>
      <c r="Q234" s="35"/>
      <c r="R234" s="35"/>
      <c r="S234" s="35"/>
      <c r="T234" s="35"/>
      <c r="U234" s="35"/>
      <c r="V234" s="35"/>
      <c r="W234" s="35"/>
      <c r="X234" s="35"/>
      <c r="Y234" s="35"/>
      <c r="Z234" s="35"/>
      <c r="AA234" s="35"/>
      <c r="AB234" s="35"/>
      <c r="AC234" s="35"/>
      <c r="AD234" s="35"/>
      <c r="AE234" s="35"/>
    </row>
  </sheetData>
  <sheetProtection algorithmName="SHA-512" hashValue="ktGyomqdgGJGj245onS+5FpXocYVP+0E59I1zsstUjOtMSVs9ghR2vElGCs9Pvv4v5999SM5lggewAF7UMqpWg==" saltValue="qSukHkd/GLVtUHWV/y7O3ewuh672hNkIrg10KbMLXMLC6a+urIJ6ft+HkorsSs30cH7b7QtO9dfgR/y5I5pCcA==" spinCount="100000" sheet="1" objects="1" scenarios="1" formatColumns="0" formatRows="0" autoFilter="0"/>
  <autoFilter ref="C123:K233"/>
  <mergeCells count="12">
    <mergeCell ref="E116:H116"/>
    <mergeCell ref="L2:V2"/>
    <mergeCell ref="E85:H85"/>
    <mergeCell ref="E87:H87"/>
    <mergeCell ref="E89:H89"/>
    <mergeCell ref="E112:H112"/>
    <mergeCell ref="E114:H114"/>
    <mergeCell ref="E7:H7"/>
    <mergeCell ref="E9:H9"/>
    <mergeCell ref="E11:H11"/>
    <mergeCell ref="E20:H20"/>
    <mergeCell ref="E29:H29"/>
  </mergeCells>
  <hyperlinks>
    <hyperlink ref="F129" r:id="rId1"/>
    <hyperlink ref="F132" r:id="rId2"/>
    <hyperlink ref="F138" r:id="rId3"/>
    <hyperlink ref="F146" r:id="rId4"/>
    <hyperlink ref="F149" r:id="rId5"/>
    <hyperlink ref="F154" r:id="rId6"/>
    <hyperlink ref="F160" r:id="rId7"/>
    <hyperlink ref="F169" r:id="rId8"/>
    <hyperlink ref="F176" r:id="rId9"/>
    <hyperlink ref="F182" r:id="rId10"/>
    <hyperlink ref="F187" r:id="rId11"/>
    <hyperlink ref="F192" r:id="rId12"/>
    <hyperlink ref="F197" r:id="rId13"/>
    <hyperlink ref="F201" r:id="rId14"/>
    <hyperlink ref="F204" r:id="rId15"/>
    <hyperlink ref="F210" r:id="rId16"/>
    <hyperlink ref="F217" r:id="rId17"/>
    <hyperlink ref="F223" r:id="rId18"/>
    <hyperlink ref="F233" r:id="rId19"/>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09"/>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136</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6850</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7081</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137</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50.5" customHeight="1">
      <c r="A29" s="122"/>
      <c r="B29" s="123"/>
      <c r="C29" s="122"/>
      <c r="D29" s="122"/>
      <c r="E29" s="330" t="s">
        <v>6852</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ROUND((SUM(BE123:BE208)),  2)</f>
        <v>0</v>
      </c>
      <c r="G35" s="35"/>
      <c r="H35" s="35"/>
      <c r="I35" s="131">
        <v>0.21</v>
      </c>
      <c r="J35" s="130">
        <f>ROUND(((SUM(BE123:BE208))*I35),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ROUND((SUM(BF123:BF208)),  2)</f>
        <v>0</v>
      </c>
      <c r="G36" s="35"/>
      <c r="H36" s="35"/>
      <c r="I36" s="131">
        <v>0.12</v>
      </c>
      <c r="J36" s="130">
        <f>ROUND(((SUM(BF123:BF208))*I36),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ROUND((SUM(BG123:BG208)),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ROUND((SUM(BH123:BH208)),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ROUND((SUM(BI123:BI208)),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6850</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03-03 - Výsadba keřů</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320</v>
      </c>
      <c r="E99" s="157"/>
      <c r="F99" s="157"/>
      <c r="G99" s="157"/>
      <c r="H99" s="157"/>
      <c r="I99" s="157"/>
      <c r="J99" s="158">
        <f>J124</f>
        <v>0</v>
      </c>
      <c r="K99" s="155"/>
      <c r="L99" s="159"/>
    </row>
    <row r="100" spans="1:47" s="12" customFormat="1" ht="19.95" customHeight="1">
      <c r="B100" s="208"/>
      <c r="C100" s="105"/>
      <c r="D100" s="209" t="s">
        <v>321</v>
      </c>
      <c r="E100" s="210"/>
      <c r="F100" s="210"/>
      <c r="G100" s="210"/>
      <c r="H100" s="210"/>
      <c r="I100" s="210"/>
      <c r="J100" s="211">
        <f>J125</f>
        <v>0</v>
      </c>
      <c r="K100" s="105"/>
      <c r="L100" s="212"/>
    </row>
    <row r="101" spans="1:47" s="12" customFormat="1" ht="19.95" customHeight="1">
      <c r="B101" s="208"/>
      <c r="C101" s="105"/>
      <c r="D101" s="209" t="s">
        <v>334</v>
      </c>
      <c r="E101" s="210"/>
      <c r="F101" s="210"/>
      <c r="G101" s="210"/>
      <c r="H101" s="210"/>
      <c r="I101" s="210"/>
      <c r="J101" s="211">
        <f>J205</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6.9"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6.9"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4.9" customHeight="1">
      <c r="A108" s="35"/>
      <c r="B108" s="36"/>
      <c r="C108" s="24" t="s">
        <v>200</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6.9"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1" t="str">
        <f>E7</f>
        <v>Výstavba výjezdové základny ZZS KV – Velké Meziříčí</v>
      </c>
      <c r="F111" s="332"/>
      <c r="G111" s="332"/>
      <c r="H111" s="332"/>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189</v>
      </c>
      <c r="D112" s="23"/>
      <c r="E112" s="23"/>
      <c r="F112" s="23"/>
      <c r="G112" s="23"/>
      <c r="H112" s="23"/>
      <c r="I112" s="23"/>
      <c r="J112" s="23"/>
      <c r="K112" s="23"/>
      <c r="L112" s="21"/>
    </row>
    <row r="113" spans="1:65" s="2" customFormat="1" ht="16.5" customHeight="1">
      <c r="A113" s="35"/>
      <c r="B113" s="36"/>
      <c r="C113" s="37"/>
      <c r="D113" s="37"/>
      <c r="E113" s="331" t="s">
        <v>6850</v>
      </c>
      <c r="F113" s="333"/>
      <c r="G113" s="333"/>
      <c r="H113" s="333"/>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191</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286" t="str">
        <f>E11</f>
        <v>03-03 - Výsadba keřů</v>
      </c>
      <c r="F115" s="333"/>
      <c r="G115" s="333"/>
      <c r="H115" s="333"/>
      <c r="I115" s="37"/>
      <c r="J115" s="37"/>
      <c r="K115" s="37"/>
      <c r="L115" s="52"/>
      <c r="S115" s="35"/>
      <c r="T115" s="35"/>
      <c r="U115" s="35"/>
      <c r="V115" s="35"/>
      <c r="W115" s="35"/>
      <c r="X115" s="35"/>
      <c r="Y115" s="35"/>
      <c r="Z115" s="35"/>
      <c r="AA115" s="35"/>
      <c r="AB115" s="35"/>
      <c r="AC115" s="35"/>
      <c r="AD115" s="35"/>
      <c r="AE115" s="35"/>
    </row>
    <row r="116" spans="1:65" s="2" customFormat="1" ht="6.9"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Velké Meziříčí</v>
      </c>
      <c r="G117" s="37"/>
      <c r="H117" s="37"/>
      <c r="I117" s="30" t="s">
        <v>22</v>
      </c>
      <c r="J117" s="67" t="str">
        <f>IF(J14="","",J14)</f>
        <v>27. 3. 2025</v>
      </c>
      <c r="K117" s="37"/>
      <c r="L117" s="52"/>
      <c r="S117" s="35"/>
      <c r="T117" s="35"/>
      <c r="U117" s="35"/>
      <c r="V117" s="35"/>
      <c r="W117" s="35"/>
      <c r="X117" s="35"/>
      <c r="Y117" s="35"/>
      <c r="Z117" s="35"/>
      <c r="AA117" s="35"/>
      <c r="AB117" s="35"/>
      <c r="AC117" s="35"/>
      <c r="AD117" s="35"/>
      <c r="AE117" s="35"/>
    </row>
    <row r="118" spans="1:65" s="2" customFormat="1" ht="6.9"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3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201</v>
      </c>
      <c r="D122" s="163" t="s">
        <v>66</v>
      </c>
      <c r="E122" s="163" t="s">
        <v>62</v>
      </c>
      <c r="F122" s="163" t="s">
        <v>63</v>
      </c>
      <c r="G122" s="163" t="s">
        <v>202</v>
      </c>
      <c r="H122" s="163" t="s">
        <v>203</v>
      </c>
      <c r="I122" s="163" t="s">
        <v>204</v>
      </c>
      <c r="J122" s="163" t="s">
        <v>196</v>
      </c>
      <c r="K122" s="164" t="s">
        <v>205</v>
      </c>
      <c r="L122" s="165"/>
      <c r="M122" s="76" t="s">
        <v>1</v>
      </c>
      <c r="N122" s="77" t="s">
        <v>45</v>
      </c>
      <c r="O122" s="77" t="s">
        <v>206</v>
      </c>
      <c r="P122" s="77" t="s">
        <v>207</v>
      </c>
      <c r="Q122" s="77" t="s">
        <v>208</v>
      </c>
      <c r="R122" s="77" t="s">
        <v>209</v>
      </c>
      <c r="S122" s="77" t="s">
        <v>210</v>
      </c>
      <c r="T122" s="78" t="s">
        <v>211</v>
      </c>
      <c r="U122" s="160"/>
      <c r="V122" s="160"/>
      <c r="W122" s="160"/>
      <c r="X122" s="160"/>
      <c r="Y122" s="160"/>
      <c r="Z122" s="160"/>
      <c r="AA122" s="160"/>
      <c r="AB122" s="160"/>
      <c r="AC122" s="160"/>
      <c r="AD122" s="160"/>
      <c r="AE122" s="160"/>
    </row>
    <row r="123" spans="1:65" s="2" customFormat="1" ht="22.8" customHeight="1">
      <c r="A123" s="35"/>
      <c r="B123" s="36"/>
      <c r="C123" s="83" t="s">
        <v>212</v>
      </c>
      <c r="D123" s="37"/>
      <c r="E123" s="37"/>
      <c r="F123" s="37"/>
      <c r="G123" s="37"/>
      <c r="H123" s="37"/>
      <c r="I123" s="37"/>
      <c r="J123" s="166">
        <f>BK123</f>
        <v>0</v>
      </c>
      <c r="K123" s="37"/>
      <c r="L123" s="40"/>
      <c r="M123" s="79"/>
      <c r="N123" s="167"/>
      <c r="O123" s="80"/>
      <c r="P123" s="168">
        <f>P124</f>
        <v>0</v>
      </c>
      <c r="Q123" s="80"/>
      <c r="R123" s="168">
        <f>R124</f>
        <v>0.71077000000000001</v>
      </c>
      <c r="S123" s="80"/>
      <c r="T123" s="169">
        <f>T124</f>
        <v>0</v>
      </c>
      <c r="U123" s="35"/>
      <c r="V123" s="35"/>
      <c r="W123" s="35"/>
      <c r="X123" s="35"/>
      <c r="Y123" s="35"/>
      <c r="Z123" s="35"/>
      <c r="AA123" s="35"/>
      <c r="AB123" s="35"/>
      <c r="AC123" s="35"/>
      <c r="AD123" s="35"/>
      <c r="AE123" s="35"/>
      <c r="AT123" s="18" t="s">
        <v>80</v>
      </c>
      <c r="AU123" s="18" t="s">
        <v>198</v>
      </c>
      <c r="BK123" s="170">
        <f>BK124</f>
        <v>0</v>
      </c>
    </row>
    <row r="124" spans="1:65" s="11" customFormat="1" ht="25.95" customHeight="1">
      <c r="B124" s="171"/>
      <c r="C124" s="172"/>
      <c r="D124" s="173" t="s">
        <v>80</v>
      </c>
      <c r="E124" s="174" t="s">
        <v>353</v>
      </c>
      <c r="F124" s="174" t="s">
        <v>354</v>
      </c>
      <c r="G124" s="172"/>
      <c r="H124" s="172"/>
      <c r="I124" s="175"/>
      <c r="J124" s="176">
        <f>BK124</f>
        <v>0</v>
      </c>
      <c r="K124" s="172"/>
      <c r="L124" s="177"/>
      <c r="M124" s="178"/>
      <c r="N124" s="179"/>
      <c r="O124" s="179"/>
      <c r="P124" s="180">
        <f>P125+P205</f>
        <v>0</v>
      </c>
      <c r="Q124" s="179"/>
      <c r="R124" s="180">
        <f>R125+R205</f>
        <v>0.71077000000000001</v>
      </c>
      <c r="S124" s="179"/>
      <c r="T124" s="181">
        <f>T125+T205</f>
        <v>0</v>
      </c>
      <c r="AR124" s="182" t="s">
        <v>88</v>
      </c>
      <c r="AT124" s="183" t="s">
        <v>80</v>
      </c>
      <c r="AU124" s="183" t="s">
        <v>81</v>
      </c>
      <c r="AY124" s="182" t="s">
        <v>215</v>
      </c>
      <c r="BK124" s="184">
        <f>BK125+BK205</f>
        <v>0</v>
      </c>
    </row>
    <row r="125" spans="1:65" s="11" customFormat="1" ht="22.8" customHeight="1">
      <c r="B125" s="171"/>
      <c r="C125" s="172"/>
      <c r="D125" s="173" t="s">
        <v>80</v>
      </c>
      <c r="E125" s="213" t="s">
        <v>88</v>
      </c>
      <c r="F125" s="213" t="s">
        <v>355</v>
      </c>
      <c r="G125" s="172"/>
      <c r="H125" s="172"/>
      <c r="I125" s="175"/>
      <c r="J125" s="214">
        <f>BK125</f>
        <v>0</v>
      </c>
      <c r="K125" s="172"/>
      <c r="L125" s="177"/>
      <c r="M125" s="178"/>
      <c r="N125" s="179"/>
      <c r="O125" s="179"/>
      <c r="P125" s="180">
        <f>SUM(P126:P204)</f>
        <v>0</v>
      </c>
      <c r="Q125" s="179"/>
      <c r="R125" s="180">
        <f>SUM(R126:R204)</f>
        <v>0.71077000000000001</v>
      </c>
      <c r="S125" s="179"/>
      <c r="T125" s="181">
        <f>SUM(T126:T204)</f>
        <v>0</v>
      </c>
      <c r="AR125" s="182" t="s">
        <v>88</v>
      </c>
      <c r="AT125" s="183" t="s">
        <v>80</v>
      </c>
      <c r="AU125" s="183" t="s">
        <v>88</v>
      </c>
      <c r="AY125" s="182" t="s">
        <v>215</v>
      </c>
      <c r="BK125" s="184">
        <f>SUM(BK126:BK204)</f>
        <v>0</v>
      </c>
    </row>
    <row r="126" spans="1:65" s="2" customFormat="1" ht="24.15" customHeight="1">
      <c r="A126" s="35"/>
      <c r="B126" s="36"/>
      <c r="C126" s="185" t="s">
        <v>88</v>
      </c>
      <c r="D126" s="185" t="s">
        <v>216</v>
      </c>
      <c r="E126" s="186" t="s">
        <v>6966</v>
      </c>
      <c r="F126" s="187" t="s">
        <v>6967</v>
      </c>
      <c r="G126" s="188" t="s">
        <v>716</v>
      </c>
      <c r="H126" s="189">
        <v>35</v>
      </c>
      <c r="I126" s="190"/>
      <c r="J126" s="191">
        <f>ROUND(I126*H126,2)</f>
        <v>0</v>
      </c>
      <c r="K126" s="187" t="s">
        <v>359</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214</v>
      </c>
      <c r="AT126" s="196" t="s">
        <v>216</v>
      </c>
      <c r="AU126" s="196" t="s">
        <v>90</v>
      </c>
      <c r="AY126" s="18" t="s">
        <v>215</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214</v>
      </c>
      <c r="BM126" s="196" t="s">
        <v>6968</v>
      </c>
    </row>
    <row r="127" spans="1:65" s="2" customFormat="1" ht="19.2">
      <c r="A127" s="35"/>
      <c r="B127" s="36"/>
      <c r="C127" s="37"/>
      <c r="D127" s="198" t="s">
        <v>221</v>
      </c>
      <c r="E127" s="37"/>
      <c r="F127" s="199" t="s">
        <v>6969</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221</v>
      </c>
      <c r="AU127" s="18" t="s">
        <v>90</v>
      </c>
    </row>
    <row r="128" spans="1:65" s="2" customFormat="1" ht="10.199999999999999">
      <c r="A128" s="35"/>
      <c r="B128" s="36"/>
      <c r="C128" s="37"/>
      <c r="D128" s="215" t="s">
        <v>362</v>
      </c>
      <c r="E128" s="37"/>
      <c r="F128" s="216" t="s">
        <v>6970</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362</v>
      </c>
      <c r="AU128" s="18" t="s">
        <v>90</v>
      </c>
    </row>
    <row r="129" spans="1:65" s="2" customFormat="1" ht="33" customHeight="1">
      <c r="A129" s="35"/>
      <c r="B129" s="36"/>
      <c r="C129" s="185" t="s">
        <v>90</v>
      </c>
      <c r="D129" s="185" t="s">
        <v>216</v>
      </c>
      <c r="E129" s="186" t="s">
        <v>6862</v>
      </c>
      <c r="F129" s="187" t="s">
        <v>6863</v>
      </c>
      <c r="G129" s="188" t="s">
        <v>358</v>
      </c>
      <c r="H129" s="189">
        <v>1</v>
      </c>
      <c r="I129" s="190"/>
      <c r="J129" s="191">
        <f>ROUND(I129*H129,2)</f>
        <v>0</v>
      </c>
      <c r="K129" s="187" t="s">
        <v>1</v>
      </c>
      <c r="L129" s="40"/>
      <c r="M129" s="192" t="s">
        <v>1</v>
      </c>
      <c r="N129" s="193" t="s">
        <v>46</v>
      </c>
      <c r="O129" s="72"/>
      <c r="P129" s="194">
        <f>O129*H129</f>
        <v>0</v>
      </c>
      <c r="Q129" s="194">
        <v>0</v>
      </c>
      <c r="R129" s="194">
        <f>Q129*H129</f>
        <v>0</v>
      </c>
      <c r="S129" s="194">
        <v>0</v>
      </c>
      <c r="T129" s="195">
        <f>S129*H129</f>
        <v>0</v>
      </c>
      <c r="U129" s="35"/>
      <c r="V129" s="35"/>
      <c r="W129" s="35"/>
      <c r="X129" s="35"/>
      <c r="Y129" s="35"/>
      <c r="Z129" s="35"/>
      <c r="AA129" s="35"/>
      <c r="AB129" s="35"/>
      <c r="AC129" s="35"/>
      <c r="AD129" s="35"/>
      <c r="AE129" s="35"/>
      <c r="AR129" s="196" t="s">
        <v>214</v>
      </c>
      <c r="AT129" s="196" t="s">
        <v>216</v>
      </c>
      <c r="AU129" s="196" t="s">
        <v>90</v>
      </c>
      <c r="AY129" s="18" t="s">
        <v>215</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214</v>
      </c>
      <c r="BM129" s="196" t="s">
        <v>7082</v>
      </c>
    </row>
    <row r="130" spans="1:65" s="2" customFormat="1" ht="19.2">
      <c r="A130" s="35"/>
      <c r="B130" s="36"/>
      <c r="C130" s="37"/>
      <c r="D130" s="198" t="s">
        <v>221</v>
      </c>
      <c r="E130" s="37"/>
      <c r="F130" s="199" t="s">
        <v>6865</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221</v>
      </c>
      <c r="AU130" s="18" t="s">
        <v>90</v>
      </c>
    </row>
    <row r="131" spans="1:65" s="2" customFormat="1" ht="24.15" customHeight="1">
      <c r="A131" s="35"/>
      <c r="B131" s="36"/>
      <c r="C131" s="185" t="s">
        <v>227</v>
      </c>
      <c r="D131" s="185" t="s">
        <v>216</v>
      </c>
      <c r="E131" s="186" t="s">
        <v>486</v>
      </c>
      <c r="F131" s="187" t="s">
        <v>487</v>
      </c>
      <c r="G131" s="188" t="s">
        <v>358</v>
      </c>
      <c r="H131" s="189">
        <v>1</v>
      </c>
      <c r="I131" s="190"/>
      <c r="J131" s="191">
        <f>ROUND(I131*H131,2)</f>
        <v>0</v>
      </c>
      <c r="K131" s="187" t="s">
        <v>359</v>
      </c>
      <c r="L131" s="40"/>
      <c r="M131" s="192" t="s">
        <v>1</v>
      </c>
      <c r="N131" s="193" t="s">
        <v>46</v>
      </c>
      <c r="O131" s="72"/>
      <c r="P131" s="194">
        <f>O131*H131</f>
        <v>0</v>
      </c>
      <c r="Q131" s="194">
        <v>0</v>
      </c>
      <c r="R131" s="194">
        <f>Q131*H131</f>
        <v>0</v>
      </c>
      <c r="S131" s="194">
        <v>0</v>
      </c>
      <c r="T131" s="195">
        <f>S131*H131</f>
        <v>0</v>
      </c>
      <c r="U131" s="35"/>
      <c r="V131" s="35"/>
      <c r="W131" s="35"/>
      <c r="X131" s="35"/>
      <c r="Y131" s="35"/>
      <c r="Z131" s="35"/>
      <c r="AA131" s="35"/>
      <c r="AB131" s="35"/>
      <c r="AC131" s="35"/>
      <c r="AD131" s="35"/>
      <c r="AE131" s="35"/>
      <c r="AR131" s="196" t="s">
        <v>214</v>
      </c>
      <c r="AT131" s="196" t="s">
        <v>216</v>
      </c>
      <c r="AU131" s="196" t="s">
        <v>90</v>
      </c>
      <c r="AY131" s="18" t="s">
        <v>215</v>
      </c>
      <c r="BE131" s="197">
        <f>IF(N131="základní",J131,0)</f>
        <v>0</v>
      </c>
      <c r="BF131" s="197">
        <f>IF(N131="snížená",J131,0)</f>
        <v>0</v>
      </c>
      <c r="BG131" s="197">
        <f>IF(N131="zákl. přenesená",J131,0)</f>
        <v>0</v>
      </c>
      <c r="BH131" s="197">
        <f>IF(N131="sníž. přenesená",J131,0)</f>
        <v>0</v>
      </c>
      <c r="BI131" s="197">
        <f>IF(N131="nulová",J131,0)</f>
        <v>0</v>
      </c>
      <c r="BJ131" s="18" t="s">
        <v>88</v>
      </c>
      <c r="BK131" s="197">
        <f>ROUND(I131*H131,2)</f>
        <v>0</v>
      </c>
      <c r="BL131" s="18" t="s">
        <v>214</v>
      </c>
      <c r="BM131" s="196" t="s">
        <v>7083</v>
      </c>
    </row>
    <row r="132" spans="1:65" s="2" customFormat="1" ht="28.8">
      <c r="A132" s="35"/>
      <c r="B132" s="36"/>
      <c r="C132" s="37"/>
      <c r="D132" s="198" t="s">
        <v>221</v>
      </c>
      <c r="E132" s="37"/>
      <c r="F132" s="199" t="s">
        <v>489</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221</v>
      </c>
      <c r="AU132" s="18" t="s">
        <v>90</v>
      </c>
    </row>
    <row r="133" spans="1:65" s="2" customFormat="1" ht="10.199999999999999">
      <c r="A133" s="35"/>
      <c r="B133" s="36"/>
      <c r="C133" s="37"/>
      <c r="D133" s="215" t="s">
        <v>362</v>
      </c>
      <c r="E133" s="37"/>
      <c r="F133" s="216" t="s">
        <v>490</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362</v>
      </c>
      <c r="AU133" s="18" t="s">
        <v>90</v>
      </c>
    </row>
    <row r="134" spans="1:65" s="2" customFormat="1" ht="24.15" customHeight="1">
      <c r="A134" s="35"/>
      <c r="B134" s="36"/>
      <c r="C134" s="185" t="s">
        <v>214</v>
      </c>
      <c r="D134" s="185" t="s">
        <v>216</v>
      </c>
      <c r="E134" s="186" t="s">
        <v>5313</v>
      </c>
      <c r="F134" s="187" t="s">
        <v>5314</v>
      </c>
      <c r="G134" s="188" t="s">
        <v>358</v>
      </c>
      <c r="H134" s="189">
        <v>0.7</v>
      </c>
      <c r="I134" s="190"/>
      <c r="J134" s="191">
        <f>ROUND(I134*H134,2)</f>
        <v>0</v>
      </c>
      <c r="K134" s="187" t="s">
        <v>359</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214</v>
      </c>
      <c r="AT134" s="196" t="s">
        <v>216</v>
      </c>
      <c r="AU134" s="196" t="s">
        <v>90</v>
      </c>
      <c r="AY134" s="18" t="s">
        <v>215</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214</v>
      </c>
      <c r="BM134" s="196" t="s">
        <v>6978</v>
      </c>
    </row>
    <row r="135" spans="1:65" s="2" customFormat="1" ht="28.8">
      <c r="A135" s="35"/>
      <c r="B135" s="36"/>
      <c r="C135" s="37"/>
      <c r="D135" s="198" t="s">
        <v>221</v>
      </c>
      <c r="E135" s="37"/>
      <c r="F135" s="199" t="s">
        <v>5316</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221</v>
      </c>
      <c r="AU135" s="18" t="s">
        <v>90</v>
      </c>
    </row>
    <row r="136" spans="1:65" s="2" customFormat="1" ht="10.199999999999999">
      <c r="A136" s="35"/>
      <c r="B136" s="36"/>
      <c r="C136" s="37"/>
      <c r="D136" s="215" t="s">
        <v>362</v>
      </c>
      <c r="E136" s="37"/>
      <c r="F136" s="216" t="s">
        <v>5317</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362</v>
      </c>
      <c r="AU136" s="18" t="s">
        <v>90</v>
      </c>
    </row>
    <row r="137" spans="1:65" s="13" customFormat="1" ht="10.199999999999999">
      <c r="B137" s="217"/>
      <c r="C137" s="218"/>
      <c r="D137" s="198" t="s">
        <v>364</v>
      </c>
      <c r="E137" s="219" t="s">
        <v>1</v>
      </c>
      <c r="F137" s="220" t="s">
        <v>6979</v>
      </c>
      <c r="G137" s="218"/>
      <c r="H137" s="219" t="s">
        <v>1</v>
      </c>
      <c r="I137" s="221"/>
      <c r="J137" s="218"/>
      <c r="K137" s="218"/>
      <c r="L137" s="222"/>
      <c r="M137" s="223"/>
      <c r="N137" s="224"/>
      <c r="O137" s="224"/>
      <c r="P137" s="224"/>
      <c r="Q137" s="224"/>
      <c r="R137" s="224"/>
      <c r="S137" s="224"/>
      <c r="T137" s="225"/>
      <c r="AT137" s="226" t="s">
        <v>364</v>
      </c>
      <c r="AU137" s="226" t="s">
        <v>90</v>
      </c>
      <c r="AV137" s="13" t="s">
        <v>88</v>
      </c>
      <c r="AW137" s="13" t="s">
        <v>36</v>
      </c>
      <c r="AX137" s="13" t="s">
        <v>81</v>
      </c>
      <c r="AY137" s="226" t="s">
        <v>215</v>
      </c>
    </row>
    <row r="138" spans="1:65" s="14" customFormat="1" ht="10.199999999999999">
      <c r="B138" s="227"/>
      <c r="C138" s="228"/>
      <c r="D138" s="198" t="s">
        <v>364</v>
      </c>
      <c r="E138" s="229" t="s">
        <v>1</v>
      </c>
      <c r="F138" s="230" t="s">
        <v>7084</v>
      </c>
      <c r="G138" s="228"/>
      <c r="H138" s="231">
        <v>0.7</v>
      </c>
      <c r="I138" s="232"/>
      <c r="J138" s="228"/>
      <c r="K138" s="228"/>
      <c r="L138" s="233"/>
      <c r="M138" s="234"/>
      <c r="N138" s="235"/>
      <c r="O138" s="235"/>
      <c r="P138" s="235"/>
      <c r="Q138" s="235"/>
      <c r="R138" s="235"/>
      <c r="S138" s="235"/>
      <c r="T138" s="236"/>
      <c r="AT138" s="237" t="s">
        <v>364</v>
      </c>
      <c r="AU138" s="237" t="s">
        <v>90</v>
      </c>
      <c r="AV138" s="14" t="s">
        <v>90</v>
      </c>
      <c r="AW138" s="14" t="s">
        <v>36</v>
      </c>
      <c r="AX138" s="14" t="s">
        <v>81</v>
      </c>
      <c r="AY138" s="237" t="s">
        <v>215</v>
      </c>
    </row>
    <row r="139" spans="1:65" s="15" customFormat="1" ht="10.199999999999999">
      <c r="B139" s="238"/>
      <c r="C139" s="239"/>
      <c r="D139" s="198" t="s">
        <v>364</v>
      </c>
      <c r="E139" s="240" t="s">
        <v>1</v>
      </c>
      <c r="F139" s="241" t="s">
        <v>368</v>
      </c>
      <c r="G139" s="239"/>
      <c r="H139" s="242">
        <v>0.7</v>
      </c>
      <c r="I139" s="243"/>
      <c r="J139" s="239"/>
      <c r="K139" s="239"/>
      <c r="L139" s="244"/>
      <c r="M139" s="245"/>
      <c r="N139" s="246"/>
      <c r="O139" s="246"/>
      <c r="P139" s="246"/>
      <c r="Q139" s="246"/>
      <c r="R139" s="246"/>
      <c r="S139" s="246"/>
      <c r="T139" s="247"/>
      <c r="AT139" s="248" t="s">
        <v>364</v>
      </c>
      <c r="AU139" s="248" t="s">
        <v>90</v>
      </c>
      <c r="AV139" s="15" t="s">
        <v>214</v>
      </c>
      <c r="AW139" s="15" t="s">
        <v>36</v>
      </c>
      <c r="AX139" s="15" t="s">
        <v>88</v>
      </c>
      <c r="AY139" s="248" t="s">
        <v>215</v>
      </c>
    </row>
    <row r="140" spans="1:65" s="2" customFormat="1" ht="37.799999999999997" customHeight="1">
      <c r="A140" s="35"/>
      <c r="B140" s="36"/>
      <c r="C140" s="185" t="s">
        <v>236</v>
      </c>
      <c r="D140" s="185" t="s">
        <v>216</v>
      </c>
      <c r="E140" s="186" t="s">
        <v>5308</v>
      </c>
      <c r="F140" s="187" t="s">
        <v>5309</v>
      </c>
      <c r="G140" s="188" t="s">
        <v>358</v>
      </c>
      <c r="H140" s="189">
        <v>0.7</v>
      </c>
      <c r="I140" s="190"/>
      <c r="J140" s="191">
        <f>ROUND(I140*H140,2)</f>
        <v>0</v>
      </c>
      <c r="K140" s="187" t="s">
        <v>359</v>
      </c>
      <c r="L140" s="40"/>
      <c r="M140" s="192" t="s">
        <v>1</v>
      </c>
      <c r="N140" s="193"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214</v>
      </c>
      <c r="AT140" s="196" t="s">
        <v>216</v>
      </c>
      <c r="AU140" s="196" t="s">
        <v>90</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214</v>
      </c>
      <c r="BM140" s="196" t="s">
        <v>7085</v>
      </c>
    </row>
    <row r="141" spans="1:65" s="2" customFormat="1" ht="38.4">
      <c r="A141" s="35"/>
      <c r="B141" s="36"/>
      <c r="C141" s="37"/>
      <c r="D141" s="198" t="s">
        <v>221</v>
      </c>
      <c r="E141" s="37"/>
      <c r="F141" s="199" t="s">
        <v>5311</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90</v>
      </c>
    </row>
    <row r="142" spans="1:65" s="2" customFormat="1" ht="10.199999999999999">
      <c r="A142" s="35"/>
      <c r="B142" s="36"/>
      <c r="C142" s="37"/>
      <c r="D142" s="215" t="s">
        <v>362</v>
      </c>
      <c r="E142" s="37"/>
      <c r="F142" s="216" t="s">
        <v>5312</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362</v>
      </c>
      <c r="AU142" s="18" t="s">
        <v>90</v>
      </c>
    </row>
    <row r="143" spans="1:65" s="2" customFormat="1" ht="37.799999999999997" customHeight="1">
      <c r="A143" s="35"/>
      <c r="B143" s="36"/>
      <c r="C143" s="185" t="s">
        <v>241</v>
      </c>
      <c r="D143" s="185" t="s">
        <v>216</v>
      </c>
      <c r="E143" s="186" t="s">
        <v>497</v>
      </c>
      <c r="F143" s="187" t="s">
        <v>498</v>
      </c>
      <c r="G143" s="188" t="s">
        <v>358</v>
      </c>
      <c r="H143" s="189">
        <v>1</v>
      </c>
      <c r="I143" s="190"/>
      <c r="J143" s="191">
        <f>ROUND(I143*H143,2)</f>
        <v>0</v>
      </c>
      <c r="K143" s="187" t="s">
        <v>359</v>
      </c>
      <c r="L143" s="40"/>
      <c r="M143" s="192" t="s">
        <v>1</v>
      </c>
      <c r="N143" s="193" t="s">
        <v>46</v>
      </c>
      <c r="O143" s="72"/>
      <c r="P143" s="194">
        <f>O143*H143</f>
        <v>0</v>
      </c>
      <c r="Q143" s="194">
        <v>0</v>
      </c>
      <c r="R143" s="194">
        <f>Q143*H143</f>
        <v>0</v>
      </c>
      <c r="S143" s="194">
        <v>0</v>
      </c>
      <c r="T143" s="195">
        <f>S143*H143</f>
        <v>0</v>
      </c>
      <c r="U143" s="35"/>
      <c r="V143" s="35"/>
      <c r="W143" s="35"/>
      <c r="X143" s="35"/>
      <c r="Y143" s="35"/>
      <c r="Z143" s="35"/>
      <c r="AA143" s="35"/>
      <c r="AB143" s="35"/>
      <c r="AC143" s="35"/>
      <c r="AD143" s="35"/>
      <c r="AE143" s="35"/>
      <c r="AR143" s="196" t="s">
        <v>214</v>
      </c>
      <c r="AT143" s="196" t="s">
        <v>216</v>
      </c>
      <c r="AU143" s="196" t="s">
        <v>90</v>
      </c>
      <c r="AY143" s="18" t="s">
        <v>215</v>
      </c>
      <c r="BE143" s="197">
        <f>IF(N143="základní",J143,0)</f>
        <v>0</v>
      </c>
      <c r="BF143" s="197">
        <f>IF(N143="snížená",J143,0)</f>
        <v>0</v>
      </c>
      <c r="BG143" s="197">
        <f>IF(N143="zákl. přenesená",J143,0)</f>
        <v>0</v>
      </c>
      <c r="BH143" s="197">
        <f>IF(N143="sníž. přenesená",J143,0)</f>
        <v>0</v>
      </c>
      <c r="BI143" s="197">
        <f>IF(N143="nulová",J143,0)</f>
        <v>0</v>
      </c>
      <c r="BJ143" s="18" t="s">
        <v>88</v>
      </c>
      <c r="BK143" s="197">
        <f>ROUND(I143*H143,2)</f>
        <v>0</v>
      </c>
      <c r="BL143" s="18" t="s">
        <v>214</v>
      </c>
      <c r="BM143" s="196" t="s">
        <v>7086</v>
      </c>
    </row>
    <row r="144" spans="1:65" s="2" customFormat="1" ht="38.4">
      <c r="A144" s="35"/>
      <c r="B144" s="36"/>
      <c r="C144" s="37"/>
      <c r="D144" s="198" t="s">
        <v>221</v>
      </c>
      <c r="E144" s="37"/>
      <c r="F144" s="199" t="s">
        <v>500</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221</v>
      </c>
      <c r="AU144" s="18" t="s">
        <v>90</v>
      </c>
    </row>
    <row r="145" spans="1:65" s="2" customFormat="1" ht="10.199999999999999">
      <c r="A145" s="35"/>
      <c r="B145" s="36"/>
      <c r="C145" s="37"/>
      <c r="D145" s="215" t="s">
        <v>362</v>
      </c>
      <c r="E145" s="37"/>
      <c r="F145" s="216" t="s">
        <v>501</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362</v>
      </c>
      <c r="AU145" s="18" t="s">
        <v>90</v>
      </c>
    </row>
    <row r="146" spans="1:65" s="2" customFormat="1" ht="33" customHeight="1">
      <c r="A146" s="35"/>
      <c r="B146" s="36"/>
      <c r="C146" s="185" t="s">
        <v>246</v>
      </c>
      <c r="D146" s="185" t="s">
        <v>216</v>
      </c>
      <c r="E146" s="186" t="s">
        <v>5319</v>
      </c>
      <c r="F146" s="187" t="s">
        <v>5320</v>
      </c>
      <c r="G146" s="188" t="s">
        <v>583</v>
      </c>
      <c r="H146" s="189">
        <v>3.67</v>
      </c>
      <c r="I146" s="190"/>
      <c r="J146" s="191">
        <f>ROUND(I146*H146,2)</f>
        <v>0</v>
      </c>
      <c r="K146" s="187" t="s">
        <v>359</v>
      </c>
      <c r="L146" s="40"/>
      <c r="M146" s="192" t="s">
        <v>1</v>
      </c>
      <c r="N146" s="193" t="s">
        <v>46</v>
      </c>
      <c r="O146" s="72"/>
      <c r="P146" s="194">
        <f>O146*H146</f>
        <v>0</v>
      </c>
      <c r="Q146" s="194">
        <v>0</v>
      </c>
      <c r="R146" s="194">
        <f>Q146*H146</f>
        <v>0</v>
      </c>
      <c r="S146" s="194">
        <v>0</v>
      </c>
      <c r="T146" s="195">
        <f>S146*H146</f>
        <v>0</v>
      </c>
      <c r="U146" s="35"/>
      <c r="V146" s="35"/>
      <c r="W146" s="35"/>
      <c r="X146" s="35"/>
      <c r="Y146" s="35"/>
      <c r="Z146" s="35"/>
      <c r="AA146" s="35"/>
      <c r="AB146" s="35"/>
      <c r="AC146" s="35"/>
      <c r="AD146" s="35"/>
      <c r="AE146" s="35"/>
      <c r="AR146" s="196" t="s">
        <v>214</v>
      </c>
      <c r="AT146" s="196" t="s">
        <v>216</v>
      </c>
      <c r="AU146" s="196" t="s">
        <v>90</v>
      </c>
      <c r="AY146" s="18" t="s">
        <v>215</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214</v>
      </c>
      <c r="BM146" s="196" t="s">
        <v>6983</v>
      </c>
    </row>
    <row r="147" spans="1:65" s="2" customFormat="1" ht="28.8">
      <c r="A147" s="35"/>
      <c r="B147" s="36"/>
      <c r="C147" s="37"/>
      <c r="D147" s="198" t="s">
        <v>221</v>
      </c>
      <c r="E147" s="37"/>
      <c r="F147" s="199" t="s">
        <v>5322</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221</v>
      </c>
      <c r="AU147" s="18" t="s">
        <v>90</v>
      </c>
    </row>
    <row r="148" spans="1:65" s="2" customFormat="1" ht="10.199999999999999">
      <c r="A148" s="35"/>
      <c r="B148" s="36"/>
      <c r="C148" s="37"/>
      <c r="D148" s="215" t="s">
        <v>362</v>
      </c>
      <c r="E148" s="37"/>
      <c r="F148" s="216" t="s">
        <v>5323</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362</v>
      </c>
      <c r="AU148" s="18" t="s">
        <v>90</v>
      </c>
    </row>
    <row r="149" spans="1:65" s="14" customFormat="1" ht="10.199999999999999">
      <c r="B149" s="227"/>
      <c r="C149" s="228"/>
      <c r="D149" s="198" t="s">
        <v>364</v>
      </c>
      <c r="E149" s="229" t="s">
        <v>1</v>
      </c>
      <c r="F149" s="230" t="s">
        <v>7087</v>
      </c>
      <c r="G149" s="228"/>
      <c r="H149" s="231">
        <v>1.47</v>
      </c>
      <c r="I149" s="232"/>
      <c r="J149" s="228"/>
      <c r="K149" s="228"/>
      <c r="L149" s="233"/>
      <c r="M149" s="234"/>
      <c r="N149" s="235"/>
      <c r="O149" s="235"/>
      <c r="P149" s="235"/>
      <c r="Q149" s="235"/>
      <c r="R149" s="235"/>
      <c r="S149" s="235"/>
      <c r="T149" s="236"/>
      <c r="AT149" s="237" t="s">
        <v>364</v>
      </c>
      <c r="AU149" s="237" t="s">
        <v>90</v>
      </c>
      <c r="AV149" s="14" t="s">
        <v>90</v>
      </c>
      <c r="AW149" s="14" t="s">
        <v>36</v>
      </c>
      <c r="AX149" s="14" t="s">
        <v>81</v>
      </c>
      <c r="AY149" s="237" t="s">
        <v>215</v>
      </c>
    </row>
    <row r="150" spans="1:65" s="14" customFormat="1" ht="10.199999999999999">
      <c r="B150" s="227"/>
      <c r="C150" s="228"/>
      <c r="D150" s="198" t="s">
        <v>364</v>
      </c>
      <c r="E150" s="229" t="s">
        <v>1</v>
      </c>
      <c r="F150" s="230" t="s">
        <v>7088</v>
      </c>
      <c r="G150" s="228"/>
      <c r="H150" s="231">
        <v>2.2000000000000002</v>
      </c>
      <c r="I150" s="232"/>
      <c r="J150" s="228"/>
      <c r="K150" s="228"/>
      <c r="L150" s="233"/>
      <c r="M150" s="234"/>
      <c r="N150" s="235"/>
      <c r="O150" s="235"/>
      <c r="P150" s="235"/>
      <c r="Q150" s="235"/>
      <c r="R150" s="235"/>
      <c r="S150" s="235"/>
      <c r="T150" s="236"/>
      <c r="AT150" s="237" t="s">
        <v>364</v>
      </c>
      <c r="AU150" s="237" t="s">
        <v>90</v>
      </c>
      <c r="AV150" s="14" t="s">
        <v>90</v>
      </c>
      <c r="AW150" s="14" t="s">
        <v>36</v>
      </c>
      <c r="AX150" s="14" t="s">
        <v>81</v>
      </c>
      <c r="AY150" s="237" t="s">
        <v>215</v>
      </c>
    </row>
    <row r="151" spans="1:65" s="15" customFormat="1" ht="10.199999999999999">
      <c r="B151" s="238"/>
      <c r="C151" s="239"/>
      <c r="D151" s="198" t="s">
        <v>364</v>
      </c>
      <c r="E151" s="240" t="s">
        <v>1</v>
      </c>
      <c r="F151" s="241" t="s">
        <v>368</v>
      </c>
      <c r="G151" s="239"/>
      <c r="H151" s="242">
        <v>3.67</v>
      </c>
      <c r="I151" s="243"/>
      <c r="J151" s="239"/>
      <c r="K151" s="239"/>
      <c r="L151" s="244"/>
      <c r="M151" s="245"/>
      <c r="N151" s="246"/>
      <c r="O151" s="246"/>
      <c r="P151" s="246"/>
      <c r="Q151" s="246"/>
      <c r="R151" s="246"/>
      <c r="S151" s="246"/>
      <c r="T151" s="247"/>
      <c r="AT151" s="248" t="s">
        <v>364</v>
      </c>
      <c r="AU151" s="248" t="s">
        <v>90</v>
      </c>
      <c r="AV151" s="15" t="s">
        <v>214</v>
      </c>
      <c r="AW151" s="15" t="s">
        <v>36</v>
      </c>
      <c r="AX151" s="15" t="s">
        <v>88</v>
      </c>
      <c r="AY151" s="248" t="s">
        <v>215</v>
      </c>
    </row>
    <row r="152" spans="1:65" s="2" customFormat="1" ht="37.799999999999997" customHeight="1">
      <c r="A152" s="35"/>
      <c r="B152" s="36"/>
      <c r="C152" s="185" t="s">
        <v>251</v>
      </c>
      <c r="D152" s="185" t="s">
        <v>216</v>
      </c>
      <c r="E152" s="186" t="s">
        <v>7089</v>
      </c>
      <c r="F152" s="187" t="s">
        <v>7090</v>
      </c>
      <c r="G152" s="188" t="s">
        <v>716</v>
      </c>
      <c r="H152" s="189">
        <v>35</v>
      </c>
      <c r="I152" s="190"/>
      <c r="J152" s="191">
        <f>ROUND(I152*H152,2)</f>
        <v>0</v>
      </c>
      <c r="K152" s="187" t="s">
        <v>359</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214</v>
      </c>
      <c r="AT152" s="196" t="s">
        <v>216</v>
      </c>
      <c r="AU152" s="196" t="s">
        <v>90</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214</v>
      </c>
      <c r="BM152" s="196" t="s">
        <v>7091</v>
      </c>
    </row>
    <row r="153" spans="1:65" s="2" customFormat="1" ht="28.8">
      <c r="A153" s="35"/>
      <c r="B153" s="36"/>
      <c r="C153" s="37"/>
      <c r="D153" s="198" t="s">
        <v>221</v>
      </c>
      <c r="E153" s="37"/>
      <c r="F153" s="199" t="s">
        <v>7092</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90</v>
      </c>
    </row>
    <row r="154" spans="1:65" s="2" customFormat="1" ht="10.199999999999999">
      <c r="A154" s="35"/>
      <c r="B154" s="36"/>
      <c r="C154" s="37"/>
      <c r="D154" s="215" t="s">
        <v>362</v>
      </c>
      <c r="E154" s="37"/>
      <c r="F154" s="216" t="s">
        <v>7093</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362</v>
      </c>
      <c r="AU154" s="18" t="s">
        <v>90</v>
      </c>
    </row>
    <row r="155" spans="1:65" s="2" customFormat="1" ht="24.15" customHeight="1">
      <c r="A155" s="35"/>
      <c r="B155" s="36"/>
      <c r="C155" s="260" t="s">
        <v>256</v>
      </c>
      <c r="D155" s="260" t="s">
        <v>539</v>
      </c>
      <c r="E155" s="261" t="s">
        <v>6992</v>
      </c>
      <c r="F155" s="262" t="s">
        <v>6993</v>
      </c>
      <c r="G155" s="263" t="s">
        <v>358</v>
      </c>
      <c r="H155" s="264">
        <v>0.7</v>
      </c>
      <c r="I155" s="265"/>
      <c r="J155" s="266">
        <f>ROUND(I155*H155,2)</f>
        <v>0</v>
      </c>
      <c r="K155" s="262" t="s">
        <v>359</v>
      </c>
      <c r="L155" s="267"/>
      <c r="M155" s="268" t="s">
        <v>1</v>
      </c>
      <c r="N155" s="269" t="s">
        <v>46</v>
      </c>
      <c r="O155" s="72"/>
      <c r="P155" s="194">
        <f>O155*H155</f>
        <v>0</v>
      </c>
      <c r="Q155" s="194">
        <v>0.22</v>
      </c>
      <c r="R155" s="194">
        <f>Q155*H155</f>
        <v>0.154</v>
      </c>
      <c r="S155" s="194">
        <v>0</v>
      </c>
      <c r="T155" s="195">
        <f>S155*H155</f>
        <v>0</v>
      </c>
      <c r="U155" s="35"/>
      <c r="V155" s="35"/>
      <c r="W155" s="35"/>
      <c r="X155" s="35"/>
      <c r="Y155" s="35"/>
      <c r="Z155" s="35"/>
      <c r="AA155" s="35"/>
      <c r="AB155" s="35"/>
      <c r="AC155" s="35"/>
      <c r="AD155" s="35"/>
      <c r="AE155" s="35"/>
      <c r="AR155" s="196" t="s">
        <v>251</v>
      </c>
      <c r="AT155" s="196" t="s">
        <v>539</v>
      </c>
      <c r="AU155" s="196" t="s">
        <v>90</v>
      </c>
      <c r="AY155" s="18" t="s">
        <v>215</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214</v>
      </c>
      <c r="BM155" s="196" t="s">
        <v>7094</v>
      </c>
    </row>
    <row r="156" spans="1:65" s="2" customFormat="1" ht="10.199999999999999">
      <c r="A156" s="35"/>
      <c r="B156" s="36"/>
      <c r="C156" s="37"/>
      <c r="D156" s="198" t="s">
        <v>221</v>
      </c>
      <c r="E156" s="37"/>
      <c r="F156" s="199" t="s">
        <v>6995</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221</v>
      </c>
      <c r="AU156" s="18" t="s">
        <v>90</v>
      </c>
    </row>
    <row r="157" spans="1:65" s="14" customFormat="1" ht="10.199999999999999">
      <c r="B157" s="227"/>
      <c r="C157" s="228"/>
      <c r="D157" s="198" t="s">
        <v>364</v>
      </c>
      <c r="E157" s="229" t="s">
        <v>1</v>
      </c>
      <c r="F157" s="230" t="s">
        <v>7084</v>
      </c>
      <c r="G157" s="228"/>
      <c r="H157" s="231">
        <v>0.7</v>
      </c>
      <c r="I157" s="232"/>
      <c r="J157" s="228"/>
      <c r="K157" s="228"/>
      <c r="L157" s="233"/>
      <c r="M157" s="234"/>
      <c r="N157" s="235"/>
      <c r="O157" s="235"/>
      <c r="P157" s="235"/>
      <c r="Q157" s="235"/>
      <c r="R157" s="235"/>
      <c r="S157" s="235"/>
      <c r="T157" s="236"/>
      <c r="AT157" s="237" t="s">
        <v>364</v>
      </c>
      <c r="AU157" s="237" t="s">
        <v>90</v>
      </c>
      <c r="AV157" s="14" t="s">
        <v>90</v>
      </c>
      <c r="AW157" s="14" t="s">
        <v>36</v>
      </c>
      <c r="AX157" s="14" t="s">
        <v>81</v>
      </c>
      <c r="AY157" s="237" t="s">
        <v>215</v>
      </c>
    </row>
    <row r="158" spans="1:65" s="15" customFormat="1" ht="10.199999999999999">
      <c r="B158" s="238"/>
      <c r="C158" s="239"/>
      <c r="D158" s="198" t="s">
        <v>364</v>
      </c>
      <c r="E158" s="240" t="s">
        <v>1</v>
      </c>
      <c r="F158" s="241" t="s">
        <v>368</v>
      </c>
      <c r="G158" s="239"/>
      <c r="H158" s="242">
        <v>0.7</v>
      </c>
      <c r="I158" s="243"/>
      <c r="J158" s="239"/>
      <c r="K158" s="239"/>
      <c r="L158" s="244"/>
      <c r="M158" s="245"/>
      <c r="N158" s="246"/>
      <c r="O158" s="246"/>
      <c r="P158" s="246"/>
      <c r="Q158" s="246"/>
      <c r="R158" s="246"/>
      <c r="S158" s="246"/>
      <c r="T158" s="247"/>
      <c r="AT158" s="248" t="s">
        <v>364</v>
      </c>
      <c r="AU158" s="248" t="s">
        <v>90</v>
      </c>
      <c r="AV158" s="15" t="s">
        <v>214</v>
      </c>
      <c r="AW158" s="15" t="s">
        <v>36</v>
      </c>
      <c r="AX158" s="15" t="s">
        <v>88</v>
      </c>
      <c r="AY158" s="248" t="s">
        <v>215</v>
      </c>
    </row>
    <row r="159" spans="1:65" s="2" customFormat="1" ht="24.15" customHeight="1">
      <c r="A159" s="35"/>
      <c r="B159" s="36"/>
      <c r="C159" s="185" t="s">
        <v>261</v>
      </c>
      <c r="D159" s="185" t="s">
        <v>216</v>
      </c>
      <c r="E159" s="186" t="s">
        <v>7095</v>
      </c>
      <c r="F159" s="187" t="s">
        <v>7096</v>
      </c>
      <c r="G159" s="188" t="s">
        <v>7097</v>
      </c>
      <c r="H159" s="189">
        <v>0.35</v>
      </c>
      <c r="I159" s="190"/>
      <c r="J159" s="191">
        <f>ROUND(I159*H159,2)</f>
        <v>0</v>
      </c>
      <c r="K159" s="187" t="s">
        <v>359</v>
      </c>
      <c r="L159" s="40"/>
      <c r="M159" s="192" t="s">
        <v>1</v>
      </c>
      <c r="N159" s="193" t="s">
        <v>46</v>
      </c>
      <c r="O159" s="72"/>
      <c r="P159" s="194">
        <f>O159*H159</f>
        <v>0</v>
      </c>
      <c r="Q159" s="194">
        <v>0</v>
      </c>
      <c r="R159" s="194">
        <f>Q159*H159</f>
        <v>0</v>
      </c>
      <c r="S159" s="194">
        <v>0</v>
      </c>
      <c r="T159" s="195">
        <f>S159*H159</f>
        <v>0</v>
      </c>
      <c r="U159" s="35"/>
      <c r="V159" s="35"/>
      <c r="W159" s="35"/>
      <c r="X159" s="35"/>
      <c r="Y159" s="35"/>
      <c r="Z159" s="35"/>
      <c r="AA159" s="35"/>
      <c r="AB159" s="35"/>
      <c r="AC159" s="35"/>
      <c r="AD159" s="35"/>
      <c r="AE159" s="35"/>
      <c r="AR159" s="196" t="s">
        <v>214</v>
      </c>
      <c r="AT159" s="196" t="s">
        <v>216</v>
      </c>
      <c r="AU159" s="196" t="s">
        <v>90</v>
      </c>
      <c r="AY159" s="18" t="s">
        <v>215</v>
      </c>
      <c r="BE159" s="197">
        <f>IF(N159="základní",J159,0)</f>
        <v>0</v>
      </c>
      <c r="BF159" s="197">
        <f>IF(N159="snížená",J159,0)</f>
        <v>0</v>
      </c>
      <c r="BG159" s="197">
        <f>IF(N159="zákl. přenesená",J159,0)</f>
        <v>0</v>
      </c>
      <c r="BH159" s="197">
        <f>IF(N159="sníž. přenesená",J159,0)</f>
        <v>0</v>
      </c>
      <c r="BI159" s="197">
        <f>IF(N159="nulová",J159,0)</f>
        <v>0</v>
      </c>
      <c r="BJ159" s="18" t="s">
        <v>88</v>
      </c>
      <c r="BK159" s="197">
        <f>ROUND(I159*H159,2)</f>
        <v>0</v>
      </c>
      <c r="BL159" s="18" t="s">
        <v>214</v>
      </c>
      <c r="BM159" s="196" t="s">
        <v>7098</v>
      </c>
    </row>
    <row r="160" spans="1:65" s="2" customFormat="1" ht="19.2">
      <c r="A160" s="35"/>
      <c r="B160" s="36"/>
      <c r="C160" s="37"/>
      <c r="D160" s="198" t="s">
        <v>221</v>
      </c>
      <c r="E160" s="37"/>
      <c r="F160" s="199" t="s">
        <v>7099</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221</v>
      </c>
      <c r="AU160" s="18" t="s">
        <v>90</v>
      </c>
    </row>
    <row r="161" spans="1:65" s="2" customFormat="1" ht="10.199999999999999">
      <c r="A161" s="35"/>
      <c r="B161" s="36"/>
      <c r="C161" s="37"/>
      <c r="D161" s="215" t="s">
        <v>362</v>
      </c>
      <c r="E161" s="37"/>
      <c r="F161" s="216" t="s">
        <v>7100</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362</v>
      </c>
      <c r="AU161" s="18" t="s">
        <v>90</v>
      </c>
    </row>
    <row r="162" spans="1:65" s="14" customFormat="1" ht="10.199999999999999">
      <c r="B162" s="227"/>
      <c r="C162" s="228"/>
      <c r="D162" s="198" t="s">
        <v>364</v>
      </c>
      <c r="E162" s="229" t="s">
        <v>1</v>
      </c>
      <c r="F162" s="230" t="s">
        <v>7101</v>
      </c>
      <c r="G162" s="228"/>
      <c r="H162" s="231">
        <v>0.35</v>
      </c>
      <c r="I162" s="232"/>
      <c r="J162" s="228"/>
      <c r="K162" s="228"/>
      <c r="L162" s="233"/>
      <c r="M162" s="234"/>
      <c r="N162" s="235"/>
      <c r="O162" s="235"/>
      <c r="P162" s="235"/>
      <c r="Q162" s="235"/>
      <c r="R162" s="235"/>
      <c r="S162" s="235"/>
      <c r="T162" s="236"/>
      <c r="AT162" s="237" t="s">
        <v>364</v>
      </c>
      <c r="AU162" s="237" t="s">
        <v>90</v>
      </c>
      <c r="AV162" s="14" t="s">
        <v>90</v>
      </c>
      <c r="AW162" s="14" t="s">
        <v>36</v>
      </c>
      <c r="AX162" s="14" t="s">
        <v>81</v>
      </c>
      <c r="AY162" s="237" t="s">
        <v>215</v>
      </c>
    </row>
    <row r="163" spans="1:65" s="15" customFormat="1" ht="10.199999999999999">
      <c r="B163" s="238"/>
      <c r="C163" s="239"/>
      <c r="D163" s="198" t="s">
        <v>364</v>
      </c>
      <c r="E163" s="240" t="s">
        <v>1</v>
      </c>
      <c r="F163" s="241" t="s">
        <v>368</v>
      </c>
      <c r="G163" s="239"/>
      <c r="H163" s="242">
        <v>0.35</v>
      </c>
      <c r="I163" s="243"/>
      <c r="J163" s="239"/>
      <c r="K163" s="239"/>
      <c r="L163" s="244"/>
      <c r="M163" s="245"/>
      <c r="N163" s="246"/>
      <c r="O163" s="246"/>
      <c r="P163" s="246"/>
      <c r="Q163" s="246"/>
      <c r="R163" s="246"/>
      <c r="S163" s="246"/>
      <c r="T163" s="247"/>
      <c r="AT163" s="248" t="s">
        <v>364</v>
      </c>
      <c r="AU163" s="248" t="s">
        <v>90</v>
      </c>
      <c r="AV163" s="15" t="s">
        <v>214</v>
      </c>
      <c r="AW163" s="15" t="s">
        <v>36</v>
      </c>
      <c r="AX163" s="15" t="s">
        <v>88</v>
      </c>
      <c r="AY163" s="248" t="s">
        <v>215</v>
      </c>
    </row>
    <row r="164" spans="1:65" s="2" customFormat="1" ht="24.15" customHeight="1">
      <c r="A164" s="35"/>
      <c r="B164" s="36"/>
      <c r="C164" s="185" t="s">
        <v>266</v>
      </c>
      <c r="D164" s="185" t="s">
        <v>216</v>
      </c>
      <c r="E164" s="186" t="s">
        <v>7102</v>
      </c>
      <c r="F164" s="187" t="s">
        <v>7103</v>
      </c>
      <c r="G164" s="188" t="s">
        <v>716</v>
      </c>
      <c r="H164" s="189">
        <v>35</v>
      </c>
      <c r="I164" s="190"/>
      <c r="J164" s="191">
        <f>ROUND(I164*H164,2)</f>
        <v>0</v>
      </c>
      <c r="K164" s="187" t="s">
        <v>359</v>
      </c>
      <c r="L164" s="40"/>
      <c r="M164" s="192" t="s">
        <v>1</v>
      </c>
      <c r="N164" s="193"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214</v>
      </c>
      <c r="AT164" s="196" t="s">
        <v>216</v>
      </c>
      <c r="AU164" s="196" t="s">
        <v>90</v>
      </c>
      <c r="AY164" s="18" t="s">
        <v>215</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214</v>
      </c>
      <c r="BM164" s="196" t="s">
        <v>7104</v>
      </c>
    </row>
    <row r="165" spans="1:65" s="2" customFormat="1" ht="28.8">
      <c r="A165" s="35"/>
      <c r="B165" s="36"/>
      <c r="C165" s="37"/>
      <c r="D165" s="198" t="s">
        <v>221</v>
      </c>
      <c r="E165" s="37"/>
      <c r="F165" s="199" t="s">
        <v>7105</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221</v>
      </c>
      <c r="AU165" s="18" t="s">
        <v>90</v>
      </c>
    </row>
    <row r="166" spans="1:65" s="2" customFormat="1" ht="10.199999999999999">
      <c r="A166" s="35"/>
      <c r="B166" s="36"/>
      <c r="C166" s="37"/>
      <c r="D166" s="215" t="s">
        <v>362</v>
      </c>
      <c r="E166" s="37"/>
      <c r="F166" s="216" t="s">
        <v>7106</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362</v>
      </c>
      <c r="AU166" s="18" t="s">
        <v>90</v>
      </c>
    </row>
    <row r="167" spans="1:65" s="2" customFormat="1" ht="16.5" customHeight="1">
      <c r="A167" s="35"/>
      <c r="B167" s="36"/>
      <c r="C167" s="260" t="s">
        <v>8</v>
      </c>
      <c r="D167" s="260" t="s">
        <v>539</v>
      </c>
      <c r="E167" s="261" t="s">
        <v>7107</v>
      </c>
      <c r="F167" s="262" t="s">
        <v>7108</v>
      </c>
      <c r="G167" s="263" t="s">
        <v>716</v>
      </c>
      <c r="H167" s="264">
        <v>16</v>
      </c>
      <c r="I167" s="265"/>
      <c r="J167" s="266">
        <f>ROUND(I167*H167,2)</f>
        <v>0</v>
      </c>
      <c r="K167" s="262" t="s">
        <v>1</v>
      </c>
      <c r="L167" s="267"/>
      <c r="M167" s="268" t="s">
        <v>1</v>
      </c>
      <c r="N167" s="269" t="s">
        <v>46</v>
      </c>
      <c r="O167" s="72"/>
      <c r="P167" s="194">
        <f>O167*H167</f>
        <v>0</v>
      </c>
      <c r="Q167" s="194">
        <v>0.01</v>
      </c>
      <c r="R167" s="194">
        <f>Q167*H167</f>
        <v>0.16</v>
      </c>
      <c r="S167" s="194">
        <v>0</v>
      </c>
      <c r="T167" s="195">
        <f>S167*H167</f>
        <v>0</v>
      </c>
      <c r="U167" s="35"/>
      <c r="V167" s="35"/>
      <c r="W167" s="35"/>
      <c r="X167" s="35"/>
      <c r="Y167" s="35"/>
      <c r="Z167" s="35"/>
      <c r="AA167" s="35"/>
      <c r="AB167" s="35"/>
      <c r="AC167" s="35"/>
      <c r="AD167" s="35"/>
      <c r="AE167" s="35"/>
      <c r="AR167" s="196" t="s">
        <v>251</v>
      </c>
      <c r="AT167" s="196" t="s">
        <v>539</v>
      </c>
      <c r="AU167" s="196" t="s">
        <v>90</v>
      </c>
      <c r="AY167" s="18" t="s">
        <v>215</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214</v>
      </c>
      <c r="BM167" s="196" t="s">
        <v>7109</v>
      </c>
    </row>
    <row r="168" spans="1:65" s="2" customFormat="1" ht="16.5" customHeight="1">
      <c r="A168" s="35"/>
      <c r="B168" s="36"/>
      <c r="C168" s="260" t="s">
        <v>275</v>
      </c>
      <c r="D168" s="260" t="s">
        <v>539</v>
      </c>
      <c r="E168" s="261" t="s">
        <v>7110</v>
      </c>
      <c r="F168" s="262" t="s">
        <v>7111</v>
      </c>
      <c r="G168" s="263" t="s">
        <v>716</v>
      </c>
      <c r="H168" s="264">
        <v>19</v>
      </c>
      <c r="I168" s="265"/>
      <c r="J168" s="266">
        <f>ROUND(I168*H168,2)</f>
        <v>0</v>
      </c>
      <c r="K168" s="262" t="s">
        <v>1</v>
      </c>
      <c r="L168" s="267"/>
      <c r="M168" s="268" t="s">
        <v>1</v>
      </c>
      <c r="N168" s="269" t="s">
        <v>46</v>
      </c>
      <c r="O168" s="72"/>
      <c r="P168" s="194">
        <f>O168*H168</f>
        <v>0</v>
      </c>
      <c r="Q168" s="194">
        <v>3.0000000000000001E-5</v>
      </c>
      <c r="R168" s="194">
        <f>Q168*H168</f>
        <v>5.6999999999999998E-4</v>
      </c>
      <c r="S168" s="194">
        <v>0</v>
      </c>
      <c r="T168" s="195">
        <f>S168*H168</f>
        <v>0</v>
      </c>
      <c r="U168" s="35"/>
      <c r="V168" s="35"/>
      <c r="W168" s="35"/>
      <c r="X168" s="35"/>
      <c r="Y168" s="35"/>
      <c r="Z168" s="35"/>
      <c r="AA168" s="35"/>
      <c r="AB168" s="35"/>
      <c r="AC168" s="35"/>
      <c r="AD168" s="35"/>
      <c r="AE168" s="35"/>
      <c r="AR168" s="196" t="s">
        <v>251</v>
      </c>
      <c r="AT168" s="196" t="s">
        <v>539</v>
      </c>
      <c r="AU168" s="196" t="s">
        <v>90</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214</v>
      </c>
      <c r="BM168" s="196" t="s">
        <v>7112</v>
      </c>
    </row>
    <row r="169" spans="1:65" s="2" customFormat="1" ht="16.5" customHeight="1">
      <c r="A169" s="35"/>
      <c r="B169" s="36"/>
      <c r="C169" s="260" t="s">
        <v>280</v>
      </c>
      <c r="D169" s="260" t="s">
        <v>539</v>
      </c>
      <c r="E169" s="261" t="s">
        <v>7113</v>
      </c>
      <c r="F169" s="262" t="s">
        <v>7010</v>
      </c>
      <c r="G169" s="263" t="s">
        <v>716</v>
      </c>
      <c r="H169" s="264">
        <v>175</v>
      </c>
      <c r="I169" s="265"/>
      <c r="J169" s="266">
        <f>ROUND(I169*H169,2)</f>
        <v>0</v>
      </c>
      <c r="K169" s="262" t="s">
        <v>1</v>
      </c>
      <c r="L169" s="267"/>
      <c r="M169" s="268" t="s">
        <v>1</v>
      </c>
      <c r="N169" s="269" t="s">
        <v>46</v>
      </c>
      <c r="O169" s="72"/>
      <c r="P169" s="194">
        <f>O169*H169</f>
        <v>0</v>
      </c>
      <c r="Q169" s="194">
        <v>0</v>
      </c>
      <c r="R169" s="194">
        <f>Q169*H169</f>
        <v>0</v>
      </c>
      <c r="S169" s="194">
        <v>0</v>
      </c>
      <c r="T169" s="195">
        <f>S169*H169</f>
        <v>0</v>
      </c>
      <c r="U169" s="35"/>
      <c r="V169" s="35"/>
      <c r="W169" s="35"/>
      <c r="X169" s="35"/>
      <c r="Y169" s="35"/>
      <c r="Z169" s="35"/>
      <c r="AA169" s="35"/>
      <c r="AB169" s="35"/>
      <c r="AC169" s="35"/>
      <c r="AD169" s="35"/>
      <c r="AE169" s="35"/>
      <c r="AR169" s="196" t="s">
        <v>251</v>
      </c>
      <c r="AT169" s="196" t="s">
        <v>539</v>
      </c>
      <c r="AU169" s="196" t="s">
        <v>90</v>
      </c>
      <c r="AY169" s="18" t="s">
        <v>215</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214</v>
      </c>
      <c r="BM169" s="196" t="s">
        <v>7011</v>
      </c>
    </row>
    <row r="170" spans="1:65" s="2" customFormat="1" ht="10.199999999999999">
      <c r="A170" s="35"/>
      <c r="B170" s="36"/>
      <c r="C170" s="37"/>
      <c r="D170" s="198" t="s">
        <v>221</v>
      </c>
      <c r="E170" s="37"/>
      <c r="F170" s="199" t="s">
        <v>7010</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221</v>
      </c>
      <c r="AU170" s="18" t="s">
        <v>90</v>
      </c>
    </row>
    <row r="171" spans="1:65" s="14" customFormat="1" ht="10.199999999999999">
      <c r="B171" s="227"/>
      <c r="C171" s="228"/>
      <c r="D171" s="198" t="s">
        <v>364</v>
      </c>
      <c r="E171" s="229" t="s">
        <v>1</v>
      </c>
      <c r="F171" s="230" t="s">
        <v>7114</v>
      </c>
      <c r="G171" s="228"/>
      <c r="H171" s="231">
        <v>175</v>
      </c>
      <c r="I171" s="232"/>
      <c r="J171" s="228"/>
      <c r="K171" s="228"/>
      <c r="L171" s="233"/>
      <c r="M171" s="234"/>
      <c r="N171" s="235"/>
      <c r="O171" s="235"/>
      <c r="P171" s="235"/>
      <c r="Q171" s="235"/>
      <c r="R171" s="235"/>
      <c r="S171" s="235"/>
      <c r="T171" s="236"/>
      <c r="AT171" s="237" t="s">
        <v>364</v>
      </c>
      <c r="AU171" s="237" t="s">
        <v>90</v>
      </c>
      <c r="AV171" s="14" t="s">
        <v>90</v>
      </c>
      <c r="AW171" s="14" t="s">
        <v>36</v>
      </c>
      <c r="AX171" s="14" t="s">
        <v>81</v>
      </c>
      <c r="AY171" s="237" t="s">
        <v>215</v>
      </c>
    </row>
    <row r="172" spans="1:65" s="15" customFormat="1" ht="10.199999999999999">
      <c r="B172" s="238"/>
      <c r="C172" s="239"/>
      <c r="D172" s="198" t="s">
        <v>364</v>
      </c>
      <c r="E172" s="240" t="s">
        <v>1</v>
      </c>
      <c r="F172" s="241" t="s">
        <v>368</v>
      </c>
      <c r="G172" s="239"/>
      <c r="H172" s="242">
        <v>175</v>
      </c>
      <c r="I172" s="243"/>
      <c r="J172" s="239"/>
      <c r="K172" s="239"/>
      <c r="L172" s="244"/>
      <c r="M172" s="245"/>
      <c r="N172" s="246"/>
      <c r="O172" s="246"/>
      <c r="P172" s="246"/>
      <c r="Q172" s="246"/>
      <c r="R172" s="246"/>
      <c r="S172" s="246"/>
      <c r="T172" s="247"/>
      <c r="AT172" s="248" t="s">
        <v>364</v>
      </c>
      <c r="AU172" s="248" t="s">
        <v>90</v>
      </c>
      <c r="AV172" s="15" t="s">
        <v>214</v>
      </c>
      <c r="AW172" s="15" t="s">
        <v>36</v>
      </c>
      <c r="AX172" s="15" t="s">
        <v>88</v>
      </c>
      <c r="AY172" s="248" t="s">
        <v>215</v>
      </c>
    </row>
    <row r="173" spans="1:65" s="2" customFormat="1" ht="24.15" customHeight="1">
      <c r="A173" s="35"/>
      <c r="B173" s="36"/>
      <c r="C173" s="185" t="s">
        <v>285</v>
      </c>
      <c r="D173" s="185" t="s">
        <v>216</v>
      </c>
      <c r="E173" s="186" t="s">
        <v>7021</v>
      </c>
      <c r="F173" s="187" t="s">
        <v>7022</v>
      </c>
      <c r="G173" s="188" t="s">
        <v>523</v>
      </c>
      <c r="H173" s="189">
        <v>70</v>
      </c>
      <c r="I173" s="190"/>
      <c r="J173" s="191">
        <f>ROUND(I173*H173,2)</f>
        <v>0</v>
      </c>
      <c r="K173" s="187" t="s">
        <v>359</v>
      </c>
      <c r="L173" s="40"/>
      <c r="M173" s="192" t="s">
        <v>1</v>
      </c>
      <c r="N173" s="193" t="s">
        <v>46</v>
      </c>
      <c r="O173" s="72"/>
      <c r="P173" s="194">
        <f>O173*H173</f>
        <v>0</v>
      </c>
      <c r="Q173" s="194">
        <v>3.6000000000000002E-4</v>
      </c>
      <c r="R173" s="194">
        <f>Q173*H173</f>
        <v>2.52E-2</v>
      </c>
      <c r="S173" s="194">
        <v>0</v>
      </c>
      <c r="T173" s="195">
        <f>S173*H173</f>
        <v>0</v>
      </c>
      <c r="U173" s="35"/>
      <c r="V173" s="35"/>
      <c r="W173" s="35"/>
      <c r="X173" s="35"/>
      <c r="Y173" s="35"/>
      <c r="Z173" s="35"/>
      <c r="AA173" s="35"/>
      <c r="AB173" s="35"/>
      <c r="AC173" s="35"/>
      <c r="AD173" s="35"/>
      <c r="AE173" s="35"/>
      <c r="AR173" s="196" t="s">
        <v>214</v>
      </c>
      <c r="AT173" s="196" t="s">
        <v>216</v>
      </c>
      <c r="AU173" s="196" t="s">
        <v>90</v>
      </c>
      <c r="AY173" s="18" t="s">
        <v>215</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214</v>
      </c>
      <c r="BM173" s="196" t="s">
        <v>7023</v>
      </c>
    </row>
    <row r="174" spans="1:65" s="2" customFormat="1" ht="19.2">
      <c r="A174" s="35"/>
      <c r="B174" s="36"/>
      <c r="C174" s="37"/>
      <c r="D174" s="198" t="s">
        <v>221</v>
      </c>
      <c r="E174" s="37"/>
      <c r="F174" s="199" t="s">
        <v>7024</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221</v>
      </c>
      <c r="AU174" s="18" t="s">
        <v>90</v>
      </c>
    </row>
    <row r="175" spans="1:65" s="2" customFormat="1" ht="10.199999999999999">
      <c r="A175" s="35"/>
      <c r="B175" s="36"/>
      <c r="C175" s="37"/>
      <c r="D175" s="215" t="s">
        <v>362</v>
      </c>
      <c r="E175" s="37"/>
      <c r="F175" s="216" t="s">
        <v>7025</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362</v>
      </c>
      <c r="AU175" s="18" t="s">
        <v>90</v>
      </c>
    </row>
    <row r="176" spans="1:65" s="14" customFormat="1" ht="10.199999999999999">
      <c r="B176" s="227"/>
      <c r="C176" s="228"/>
      <c r="D176" s="198" t="s">
        <v>364</v>
      </c>
      <c r="E176" s="229" t="s">
        <v>1</v>
      </c>
      <c r="F176" s="230" t="s">
        <v>4225</v>
      </c>
      <c r="G176" s="228"/>
      <c r="H176" s="231">
        <v>70</v>
      </c>
      <c r="I176" s="232"/>
      <c r="J176" s="228"/>
      <c r="K176" s="228"/>
      <c r="L176" s="233"/>
      <c r="M176" s="234"/>
      <c r="N176" s="235"/>
      <c r="O176" s="235"/>
      <c r="P176" s="235"/>
      <c r="Q176" s="235"/>
      <c r="R176" s="235"/>
      <c r="S176" s="235"/>
      <c r="T176" s="236"/>
      <c r="AT176" s="237" t="s">
        <v>364</v>
      </c>
      <c r="AU176" s="237" t="s">
        <v>90</v>
      </c>
      <c r="AV176" s="14" t="s">
        <v>90</v>
      </c>
      <c r="AW176" s="14" t="s">
        <v>36</v>
      </c>
      <c r="AX176" s="14" t="s">
        <v>81</v>
      </c>
      <c r="AY176" s="237" t="s">
        <v>215</v>
      </c>
    </row>
    <row r="177" spans="1:65" s="15" customFormat="1" ht="10.199999999999999">
      <c r="B177" s="238"/>
      <c r="C177" s="239"/>
      <c r="D177" s="198" t="s">
        <v>364</v>
      </c>
      <c r="E177" s="240" t="s">
        <v>1</v>
      </c>
      <c r="F177" s="241" t="s">
        <v>368</v>
      </c>
      <c r="G177" s="239"/>
      <c r="H177" s="242">
        <v>70</v>
      </c>
      <c r="I177" s="243"/>
      <c r="J177" s="239"/>
      <c r="K177" s="239"/>
      <c r="L177" s="244"/>
      <c r="M177" s="245"/>
      <c r="N177" s="246"/>
      <c r="O177" s="246"/>
      <c r="P177" s="246"/>
      <c r="Q177" s="246"/>
      <c r="R177" s="246"/>
      <c r="S177" s="246"/>
      <c r="T177" s="247"/>
      <c r="AT177" s="248" t="s">
        <v>364</v>
      </c>
      <c r="AU177" s="248" t="s">
        <v>90</v>
      </c>
      <c r="AV177" s="15" t="s">
        <v>214</v>
      </c>
      <c r="AW177" s="15" t="s">
        <v>36</v>
      </c>
      <c r="AX177" s="15" t="s">
        <v>88</v>
      </c>
      <c r="AY177" s="248" t="s">
        <v>215</v>
      </c>
    </row>
    <row r="178" spans="1:65" s="2" customFormat="1" ht="24.15" customHeight="1">
      <c r="A178" s="35"/>
      <c r="B178" s="36"/>
      <c r="C178" s="185" t="s">
        <v>291</v>
      </c>
      <c r="D178" s="185" t="s">
        <v>216</v>
      </c>
      <c r="E178" s="186" t="s">
        <v>7027</v>
      </c>
      <c r="F178" s="187" t="s">
        <v>7028</v>
      </c>
      <c r="G178" s="188" t="s">
        <v>716</v>
      </c>
      <c r="H178" s="189">
        <v>70</v>
      </c>
      <c r="I178" s="190"/>
      <c r="J178" s="191">
        <f>ROUND(I178*H178,2)</f>
        <v>0</v>
      </c>
      <c r="K178" s="187" t="s">
        <v>359</v>
      </c>
      <c r="L178" s="40"/>
      <c r="M178" s="192" t="s">
        <v>1</v>
      </c>
      <c r="N178" s="193" t="s">
        <v>46</v>
      </c>
      <c r="O178" s="72"/>
      <c r="P178" s="194">
        <f>O178*H178</f>
        <v>0</v>
      </c>
      <c r="Q178" s="194">
        <v>0</v>
      </c>
      <c r="R178" s="194">
        <f>Q178*H178</f>
        <v>0</v>
      </c>
      <c r="S178" s="194">
        <v>0</v>
      </c>
      <c r="T178" s="195">
        <f>S178*H178</f>
        <v>0</v>
      </c>
      <c r="U178" s="35"/>
      <c r="V178" s="35"/>
      <c r="W178" s="35"/>
      <c r="X178" s="35"/>
      <c r="Y178" s="35"/>
      <c r="Z178" s="35"/>
      <c r="AA178" s="35"/>
      <c r="AB178" s="35"/>
      <c r="AC178" s="35"/>
      <c r="AD178" s="35"/>
      <c r="AE178" s="35"/>
      <c r="AR178" s="196" t="s">
        <v>214</v>
      </c>
      <c r="AT178" s="196" t="s">
        <v>216</v>
      </c>
      <c r="AU178" s="196" t="s">
        <v>90</v>
      </c>
      <c r="AY178" s="18" t="s">
        <v>215</v>
      </c>
      <c r="BE178" s="197">
        <f>IF(N178="základní",J178,0)</f>
        <v>0</v>
      </c>
      <c r="BF178" s="197">
        <f>IF(N178="snížená",J178,0)</f>
        <v>0</v>
      </c>
      <c r="BG178" s="197">
        <f>IF(N178="zákl. přenesená",J178,0)</f>
        <v>0</v>
      </c>
      <c r="BH178" s="197">
        <f>IF(N178="sníž. přenesená",J178,0)</f>
        <v>0</v>
      </c>
      <c r="BI178" s="197">
        <f>IF(N178="nulová",J178,0)</f>
        <v>0</v>
      </c>
      <c r="BJ178" s="18" t="s">
        <v>88</v>
      </c>
      <c r="BK178" s="197">
        <f>ROUND(I178*H178,2)</f>
        <v>0</v>
      </c>
      <c r="BL178" s="18" t="s">
        <v>214</v>
      </c>
      <c r="BM178" s="196" t="s">
        <v>7029</v>
      </c>
    </row>
    <row r="179" spans="1:65" s="2" customFormat="1" ht="19.2">
      <c r="A179" s="35"/>
      <c r="B179" s="36"/>
      <c r="C179" s="37"/>
      <c r="D179" s="198" t="s">
        <v>221</v>
      </c>
      <c r="E179" s="37"/>
      <c r="F179" s="199" t="s">
        <v>7030</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221</v>
      </c>
      <c r="AU179" s="18" t="s">
        <v>90</v>
      </c>
    </row>
    <row r="180" spans="1:65" s="2" customFormat="1" ht="10.199999999999999">
      <c r="A180" s="35"/>
      <c r="B180" s="36"/>
      <c r="C180" s="37"/>
      <c r="D180" s="215" t="s">
        <v>362</v>
      </c>
      <c r="E180" s="37"/>
      <c r="F180" s="216" t="s">
        <v>7031</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362</v>
      </c>
      <c r="AU180" s="18" t="s">
        <v>90</v>
      </c>
    </row>
    <row r="181" spans="1:65" s="14" customFormat="1" ht="10.199999999999999">
      <c r="B181" s="227"/>
      <c r="C181" s="228"/>
      <c r="D181" s="198" t="s">
        <v>364</v>
      </c>
      <c r="E181" s="229" t="s">
        <v>1</v>
      </c>
      <c r="F181" s="230" t="s">
        <v>4225</v>
      </c>
      <c r="G181" s="228"/>
      <c r="H181" s="231">
        <v>70</v>
      </c>
      <c r="I181" s="232"/>
      <c r="J181" s="228"/>
      <c r="K181" s="228"/>
      <c r="L181" s="233"/>
      <c r="M181" s="234"/>
      <c r="N181" s="235"/>
      <c r="O181" s="235"/>
      <c r="P181" s="235"/>
      <c r="Q181" s="235"/>
      <c r="R181" s="235"/>
      <c r="S181" s="235"/>
      <c r="T181" s="236"/>
      <c r="AT181" s="237" t="s">
        <v>364</v>
      </c>
      <c r="AU181" s="237" t="s">
        <v>90</v>
      </c>
      <c r="AV181" s="14" t="s">
        <v>90</v>
      </c>
      <c r="AW181" s="14" t="s">
        <v>36</v>
      </c>
      <c r="AX181" s="14" t="s">
        <v>81</v>
      </c>
      <c r="AY181" s="237" t="s">
        <v>215</v>
      </c>
    </row>
    <row r="182" spans="1:65" s="15" customFormat="1" ht="10.199999999999999">
      <c r="B182" s="238"/>
      <c r="C182" s="239"/>
      <c r="D182" s="198" t="s">
        <v>364</v>
      </c>
      <c r="E182" s="240" t="s">
        <v>1</v>
      </c>
      <c r="F182" s="241" t="s">
        <v>368</v>
      </c>
      <c r="G182" s="239"/>
      <c r="H182" s="242">
        <v>70</v>
      </c>
      <c r="I182" s="243"/>
      <c r="J182" s="239"/>
      <c r="K182" s="239"/>
      <c r="L182" s="244"/>
      <c r="M182" s="245"/>
      <c r="N182" s="246"/>
      <c r="O182" s="246"/>
      <c r="P182" s="246"/>
      <c r="Q182" s="246"/>
      <c r="R182" s="246"/>
      <c r="S182" s="246"/>
      <c r="T182" s="247"/>
      <c r="AT182" s="248" t="s">
        <v>364</v>
      </c>
      <c r="AU182" s="248" t="s">
        <v>90</v>
      </c>
      <c r="AV182" s="15" t="s">
        <v>214</v>
      </c>
      <c r="AW182" s="15" t="s">
        <v>36</v>
      </c>
      <c r="AX182" s="15" t="s">
        <v>88</v>
      </c>
      <c r="AY182" s="248" t="s">
        <v>215</v>
      </c>
    </row>
    <row r="183" spans="1:65" s="2" customFormat="1" ht="21.75" customHeight="1">
      <c r="A183" s="35"/>
      <c r="B183" s="36"/>
      <c r="C183" s="185" t="s">
        <v>553</v>
      </c>
      <c r="D183" s="185" t="s">
        <v>216</v>
      </c>
      <c r="E183" s="186" t="s">
        <v>7115</v>
      </c>
      <c r="F183" s="187" t="s">
        <v>7116</v>
      </c>
      <c r="G183" s="188" t="s">
        <v>716</v>
      </c>
      <c r="H183" s="189">
        <v>175</v>
      </c>
      <c r="I183" s="190"/>
      <c r="J183" s="191">
        <f>ROUND(I183*H183,2)</f>
        <v>0</v>
      </c>
      <c r="K183" s="187" t="s">
        <v>359</v>
      </c>
      <c r="L183" s="40"/>
      <c r="M183" s="192" t="s">
        <v>1</v>
      </c>
      <c r="N183" s="193"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214</v>
      </c>
      <c r="AT183" s="196" t="s">
        <v>216</v>
      </c>
      <c r="AU183" s="196" t="s">
        <v>90</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214</v>
      </c>
      <c r="BM183" s="196" t="s">
        <v>7117</v>
      </c>
    </row>
    <row r="184" spans="1:65" s="2" customFormat="1" ht="19.2">
      <c r="A184" s="35"/>
      <c r="B184" s="36"/>
      <c r="C184" s="37"/>
      <c r="D184" s="198" t="s">
        <v>221</v>
      </c>
      <c r="E184" s="37"/>
      <c r="F184" s="199" t="s">
        <v>7118</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90</v>
      </c>
    </row>
    <row r="185" spans="1:65" s="2" customFormat="1" ht="10.199999999999999">
      <c r="A185" s="35"/>
      <c r="B185" s="36"/>
      <c r="C185" s="37"/>
      <c r="D185" s="215" t="s">
        <v>362</v>
      </c>
      <c r="E185" s="37"/>
      <c r="F185" s="216" t="s">
        <v>7119</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362</v>
      </c>
      <c r="AU185" s="18" t="s">
        <v>90</v>
      </c>
    </row>
    <row r="186" spans="1:65" s="14" customFormat="1" ht="10.199999999999999">
      <c r="B186" s="227"/>
      <c r="C186" s="228"/>
      <c r="D186" s="198" t="s">
        <v>364</v>
      </c>
      <c r="E186" s="229" t="s">
        <v>1</v>
      </c>
      <c r="F186" s="230" t="s">
        <v>7114</v>
      </c>
      <c r="G186" s="228"/>
      <c r="H186" s="231">
        <v>175</v>
      </c>
      <c r="I186" s="232"/>
      <c r="J186" s="228"/>
      <c r="K186" s="228"/>
      <c r="L186" s="233"/>
      <c r="M186" s="234"/>
      <c r="N186" s="235"/>
      <c r="O186" s="235"/>
      <c r="P186" s="235"/>
      <c r="Q186" s="235"/>
      <c r="R186" s="235"/>
      <c r="S186" s="235"/>
      <c r="T186" s="236"/>
      <c r="AT186" s="237" t="s">
        <v>364</v>
      </c>
      <c r="AU186" s="237" t="s">
        <v>90</v>
      </c>
      <c r="AV186" s="14" t="s">
        <v>90</v>
      </c>
      <c r="AW186" s="14" t="s">
        <v>36</v>
      </c>
      <c r="AX186" s="14" t="s">
        <v>81</v>
      </c>
      <c r="AY186" s="237" t="s">
        <v>215</v>
      </c>
    </row>
    <row r="187" spans="1:65" s="15" customFormat="1" ht="10.199999999999999">
      <c r="B187" s="238"/>
      <c r="C187" s="239"/>
      <c r="D187" s="198" t="s">
        <v>364</v>
      </c>
      <c r="E187" s="240" t="s">
        <v>1</v>
      </c>
      <c r="F187" s="241" t="s">
        <v>368</v>
      </c>
      <c r="G187" s="239"/>
      <c r="H187" s="242">
        <v>175</v>
      </c>
      <c r="I187" s="243"/>
      <c r="J187" s="239"/>
      <c r="K187" s="239"/>
      <c r="L187" s="244"/>
      <c r="M187" s="245"/>
      <c r="N187" s="246"/>
      <c r="O187" s="246"/>
      <c r="P187" s="246"/>
      <c r="Q187" s="246"/>
      <c r="R187" s="246"/>
      <c r="S187" s="246"/>
      <c r="T187" s="247"/>
      <c r="AT187" s="248" t="s">
        <v>364</v>
      </c>
      <c r="AU187" s="248" t="s">
        <v>90</v>
      </c>
      <c r="AV187" s="15" t="s">
        <v>214</v>
      </c>
      <c r="AW187" s="15" t="s">
        <v>36</v>
      </c>
      <c r="AX187" s="15" t="s">
        <v>88</v>
      </c>
      <c r="AY187" s="248" t="s">
        <v>215</v>
      </c>
    </row>
    <row r="188" spans="1:65" s="2" customFormat="1" ht="33" customHeight="1">
      <c r="A188" s="35"/>
      <c r="B188" s="36"/>
      <c r="C188" s="185" t="s">
        <v>296</v>
      </c>
      <c r="D188" s="185" t="s">
        <v>216</v>
      </c>
      <c r="E188" s="186" t="s">
        <v>7120</v>
      </c>
      <c r="F188" s="187" t="s">
        <v>7121</v>
      </c>
      <c r="G188" s="188" t="s">
        <v>523</v>
      </c>
      <c r="H188" s="189">
        <v>70</v>
      </c>
      <c r="I188" s="190"/>
      <c r="J188" s="191">
        <f>ROUND(I188*H188,2)</f>
        <v>0</v>
      </c>
      <c r="K188" s="187" t="s">
        <v>359</v>
      </c>
      <c r="L188" s="40"/>
      <c r="M188" s="192" t="s">
        <v>1</v>
      </c>
      <c r="N188" s="193" t="s">
        <v>46</v>
      </c>
      <c r="O188" s="72"/>
      <c r="P188" s="194">
        <f>O188*H188</f>
        <v>0</v>
      </c>
      <c r="Q188" s="194">
        <v>0</v>
      </c>
      <c r="R188" s="194">
        <f>Q188*H188</f>
        <v>0</v>
      </c>
      <c r="S188" s="194">
        <v>0</v>
      </c>
      <c r="T188" s="195">
        <f>S188*H188</f>
        <v>0</v>
      </c>
      <c r="U188" s="35"/>
      <c r="V188" s="35"/>
      <c r="W188" s="35"/>
      <c r="X188" s="35"/>
      <c r="Y188" s="35"/>
      <c r="Z188" s="35"/>
      <c r="AA188" s="35"/>
      <c r="AB188" s="35"/>
      <c r="AC188" s="35"/>
      <c r="AD188" s="35"/>
      <c r="AE188" s="35"/>
      <c r="AR188" s="196" t="s">
        <v>214</v>
      </c>
      <c r="AT188" s="196" t="s">
        <v>216</v>
      </c>
      <c r="AU188" s="196" t="s">
        <v>90</v>
      </c>
      <c r="AY188" s="18" t="s">
        <v>215</v>
      </c>
      <c r="BE188" s="197">
        <f>IF(N188="základní",J188,0)</f>
        <v>0</v>
      </c>
      <c r="BF188" s="197">
        <f>IF(N188="snížená",J188,0)</f>
        <v>0</v>
      </c>
      <c r="BG188" s="197">
        <f>IF(N188="zákl. přenesená",J188,0)</f>
        <v>0</v>
      </c>
      <c r="BH188" s="197">
        <f>IF(N188="sníž. přenesená",J188,0)</f>
        <v>0</v>
      </c>
      <c r="BI188" s="197">
        <f>IF(N188="nulová",J188,0)</f>
        <v>0</v>
      </c>
      <c r="BJ188" s="18" t="s">
        <v>88</v>
      </c>
      <c r="BK188" s="197">
        <f>ROUND(I188*H188,2)</f>
        <v>0</v>
      </c>
      <c r="BL188" s="18" t="s">
        <v>214</v>
      </c>
      <c r="BM188" s="196" t="s">
        <v>7122</v>
      </c>
    </row>
    <row r="189" spans="1:65" s="2" customFormat="1" ht="28.8">
      <c r="A189" s="35"/>
      <c r="B189" s="36"/>
      <c r="C189" s="37"/>
      <c r="D189" s="198" t="s">
        <v>221</v>
      </c>
      <c r="E189" s="37"/>
      <c r="F189" s="199" t="s">
        <v>7123</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221</v>
      </c>
      <c r="AU189" s="18" t="s">
        <v>90</v>
      </c>
    </row>
    <row r="190" spans="1:65" s="2" customFormat="1" ht="10.199999999999999">
      <c r="A190" s="35"/>
      <c r="B190" s="36"/>
      <c r="C190" s="37"/>
      <c r="D190" s="215" t="s">
        <v>362</v>
      </c>
      <c r="E190" s="37"/>
      <c r="F190" s="216" t="s">
        <v>7124</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362</v>
      </c>
      <c r="AU190" s="18" t="s">
        <v>90</v>
      </c>
    </row>
    <row r="191" spans="1:65" s="14" customFormat="1" ht="10.199999999999999">
      <c r="B191" s="227"/>
      <c r="C191" s="228"/>
      <c r="D191" s="198" t="s">
        <v>364</v>
      </c>
      <c r="E191" s="229" t="s">
        <v>1</v>
      </c>
      <c r="F191" s="230" t="s">
        <v>7125</v>
      </c>
      <c r="G191" s="228"/>
      <c r="H191" s="231">
        <v>70</v>
      </c>
      <c r="I191" s="232"/>
      <c r="J191" s="228"/>
      <c r="K191" s="228"/>
      <c r="L191" s="233"/>
      <c r="M191" s="234"/>
      <c r="N191" s="235"/>
      <c r="O191" s="235"/>
      <c r="P191" s="235"/>
      <c r="Q191" s="235"/>
      <c r="R191" s="235"/>
      <c r="S191" s="235"/>
      <c r="T191" s="236"/>
      <c r="AT191" s="237" t="s">
        <v>364</v>
      </c>
      <c r="AU191" s="237" t="s">
        <v>90</v>
      </c>
      <c r="AV191" s="14" t="s">
        <v>90</v>
      </c>
      <c r="AW191" s="14" t="s">
        <v>36</v>
      </c>
      <c r="AX191" s="14" t="s">
        <v>81</v>
      </c>
      <c r="AY191" s="237" t="s">
        <v>215</v>
      </c>
    </row>
    <row r="192" spans="1:65" s="15" customFormat="1" ht="10.199999999999999">
      <c r="B192" s="238"/>
      <c r="C192" s="239"/>
      <c r="D192" s="198" t="s">
        <v>364</v>
      </c>
      <c r="E192" s="240" t="s">
        <v>1</v>
      </c>
      <c r="F192" s="241" t="s">
        <v>368</v>
      </c>
      <c r="G192" s="239"/>
      <c r="H192" s="242">
        <v>70</v>
      </c>
      <c r="I192" s="243"/>
      <c r="J192" s="239"/>
      <c r="K192" s="239"/>
      <c r="L192" s="244"/>
      <c r="M192" s="245"/>
      <c r="N192" s="246"/>
      <c r="O192" s="246"/>
      <c r="P192" s="246"/>
      <c r="Q192" s="246"/>
      <c r="R192" s="246"/>
      <c r="S192" s="246"/>
      <c r="T192" s="247"/>
      <c r="AT192" s="248" t="s">
        <v>364</v>
      </c>
      <c r="AU192" s="248" t="s">
        <v>90</v>
      </c>
      <c r="AV192" s="15" t="s">
        <v>214</v>
      </c>
      <c r="AW192" s="15" t="s">
        <v>36</v>
      </c>
      <c r="AX192" s="15" t="s">
        <v>88</v>
      </c>
      <c r="AY192" s="248" t="s">
        <v>215</v>
      </c>
    </row>
    <row r="193" spans="1:65" s="2" customFormat="1" ht="24.15" customHeight="1">
      <c r="A193" s="35"/>
      <c r="B193" s="36"/>
      <c r="C193" s="185" t="s">
        <v>309</v>
      </c>
      <c r="D193" s="185" t="s">
        <v>216</v>
      </c>
      <c r="E193" s="186" t="s">
        <v>7050</v>
      </c>
      <c r="F193" s="187" t="s">
        <v>7051</v>
      </c>
      <c r="G193" s="188" t="s">
        <v>523</v>
      </c>
      <c r="H193" s="189">
        <v>35</v>
      </c>
      <c r="I193" s="190"/>
      <c r="J193" s="191">
        <f>ROUND(I193*H193,2)</f>
        <v>0</v>
      </c>
      <c r="K193" s="187" t="s">
        <v>359</v>
      </c>
      <c r="L193" s="40"/>
      <c r="M193" s="192" t="s">
        <v>1</v>
      </c>
      <c r="N193" s="193" t="s">
        <v>46</v>
      </c>
      <c r="O193" s="72"/>
      <c r="P193" s="194">
        <f>O193*H193</f>
        <v>0</v>
      </c>
      <c r="Q193" s="194">
        <v>0</v>
      </c>
      <c r="R193" s="194">
        <f>Q193*H193</f>
        <v>0</v>
      </c>
      <c r="S193" s="194">
        <v>0</v>
      </c>
      <c r="T193" s="195">
        <f>S193*H193</f>
        <v>0</v>
      </c>
      <c r="U193" s="35"/>
      <c r="V193" s="35"/>
      <c r="W193" s="35"/>
      <c r="X193" s="35"/>
      <c r="Y193" s="35"/>
      <c r="Z193" s="35"/>
      <c r="AA193" s="35"/>
      <c r="AB193" s="35"/>
      <c r="AC193" s="35"/>
      <c r="AD193" s="35"/>
      <c r="AE193" s="35"/>
      <c r="AR193" s="196" t="s">
        <v>214</v>
      </c>
      <c r="AT193" s="196" t="s">
        <v>216</v>
      </c>
      <c r="AU193" s="196" t="s">
        <v>90</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214</v>
      </c>
      <c r="BM193" s="196" t="s">
        <v>7052</v>
      </c>
    </row>
    <row r="194" spans="1:65" s="2" customFormat="1" ht="19.2">
      <c r="A194" s="35"/>
      <c r="B194" s="36"/>
      <c r="C194" s="37"/>
      <c r="D194" s="198" t="s">
        <v>221</v>
      </c>
      <c r="E194" s="37"/>
      <c r="F194" s="199" t="s">
        <v>7053</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221</v>
      </c>
      <c r="AU194" s="18" t="s">
        <v>90</v>
      </c>
    </row>
    <row r="195" spans="1:65" s="2" customFormat="1" ht="10.199999999999999">
      <c r="A195" s="35"/>
      <c r="B195" s="36"/>
      <c r="C195" s="37"/>
      <c r="D195" s="215" t="s">
        <v>362</v>
      </c>
      <c r="E195" s="37"/>
      <c r="F195" s="216" t="s">
        <v>7054</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362</v>
      </c>
      <c r="AU195" s="18" t="s">
        <v>90</v>
      </c>
    </row>
    <row r="196" spans="1:65" s="2" customFormat="1" ht="16.5" customHeight="1">
      <c r="A196" s="35"/>
      <c r="B196" s="36"/>
      <c r="C196" s="260" t="s">
        <v>7</v>
      </c>
      <c r="D196" s="260" t="s">
        <v>539</v>
      </c>
      <c r="E196" s="261" t="s">
        <v>7055</v>
      </c>
      <c r="F196" s="262" t="s">
        <v>7056</v>
      </c>
      <c r="G196" s="263" t="s">
        <v>358</v>
      </c>
      <c r="H196" s="264">
        <v>1.855</v>
      </c>
      <c r="I196" s="265"/>
      <c r="J196" s="266">
        <f>ROUND(I196*H196,2)</f>
        <v>0</v>
      </c>
      <c r="K196" s="262" t="s">
        <v>359</v>
      </c>
      <c r="L196" s="267"/>
      <c r="M196" s="268" t="s">
        <v>1</v>
      </c>
      <c r="N196" s="269" t="s">
        <v>46</v>
      </c>
      <c r="O196" s="72"/>
      <c r="P196" s="194">
        <f>O196*H196</f>
        <v>0</v>
      </c>
      <c r="Q196" s="194">
        <v>0.2</v>
      </c>
      <c r="R196" s="194">
        <f>Q196*H196</f>
        <v>0.371</v>
      </c>
      <c r="S196" s="194">
        <v>0</v>
      </c>
      <c r="T196" s="195">
        <f>S196*H196</f>
        <v>0</v>
      </c>
      <c r="U196" s="35"/>
      <c r="V196" s="35"/>
      <c r="W196" s="35"/>
      <c r="X196" s="35"/>
      <c r="Y196" s="35"/>
      <c r="Z196" s="35"/>
      <c r="AA196" s="35"/>
      <c r="AB196" s="35"/>
      <c r="AC196" s="35"/>
      <c r="AD196" s="35"/>
      <c r="AE196" s="35"/>
      <c r="AR196" s="196" t="s">
        <v>251</v>
      </c>
      <c r="AT196" s="196" t="s">
        <v>539</v>
      </c>
      <c r="AU196" s="196" t="s">
        <v>90</v>
      </c>
      <c r="AY196" s="18" t="s">
        <v>215</v>
      </c>
      <c r="BE196" s="197">
        <f>IF(N196="základní",J196,0)</f>
        <v>0</v>
      </c>
      <c r="BF196" s="197">
        <f>IF(N196="snížená",J196,0)</f>
        <v>0</v>
      </c>
      <c r="BG196" s="197">
        <f>IF(N196="zákl. přenesená",J196,0)</f>
        <v>0</v>
      </c>
      <c r="BH196" s="197">
        <f>IF(N196="sníž. přenesená",J196,0)</f>
        <v>0</v>
      </c>
      <c r="BI196" s="197">
        <f>IF(N196="nulová",J196,0)</f>
        <v>0</v>
      </c>
      <c r="BJ196" s="18" t="s">
        <v>88</v>
      </c>
      <c r="BK196" s="197">
        <f>ROUND(I196*H196,2)</f>
        <v>0</v>
      </c>
      <c r="BL196" s="18" t="s">
        <v>214</v>
      </c>
      <c r="BM196" s="196" t="s">
        <v>7057</v>
      </c>
    </row>
    <row r="197" spans="1:65" s="2" customFormat="1" ht="10.199999999999999">
      <c r="A197" s="35"/>
      <c r="B197" s="36"/>
      <c r="C197" s="37"/>
      <c r="D197" s="198" t="s">
        <v>221</v>
      </c>
      <c r="E197" s="37"/>
      <c r="F197" s="199" t="s">
        <v>7056</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221</v>
      </c>
      <c r="AU197" s="18" t="s">
        <v>90</v>
      </c>
    </row>
    <row r="198" spans="1:65" s="14" customFormat="1" ht="10.199999999999999">
      <c r="B198" s="227"/>
      <c r="C198" s="228"/>
      <c r="D198" s="198" t="s">
        <v>364</v>
      </c>
      <c r="E198" s="229" t="s">
        <v>1</v>
      </c>
      <c r="F198" s="230" t="s">
        <v>7126</v>
      </c>
      <c r="G198" s="228"/>
      <c r="H198" s="231">
        <v>1.855</v>
      </c>
      <c r="I198" s="232"/>
      <c r="J198" s="228"/>
      <c r="K198" s="228"/>
      <c r="L198" s="233"/>
      <c r="M198" s="234"/>
      <c r="N198" s="235"/>
      <c r="O198" s="235"/>
      <c r="P198" s="235"/>
      <c r="Q198" s="235"/>
      <c r="R198" s="235"/>
      <c r="S198" s="235"/>
      <c r="T198" s="236"/>
      <c r="AT198" s="237" t="s">
        <v>364</v>
      </c>
      <c r="AU198" s="237" t="s">
        <v>90</v>
      </c>
      <c r="AV198" s="14" t="s">
        <v>90</v>
      </c>
      <c r="AW198" s="14" t="s">
        <v>36</v>
      </c>
      <c r="AX198" s="14" t="s">
        <v>81</v>
      </c>
      <c r="AY198" s="237" t="s">
        <v>215</v>
      </c>
    </row>
    <row r="199" spans="1:65" s="15" customFormat="1" ht="10.199999999999999">
      <c r="B199" s="238"/>
      <c r="C199" s="239"/>
      <c r="D199" s="198" t="s">
        <v>364</v>
      </c>
      <c r="E199" s="240" t="s">
        <v>1</v>
      </c>
      <c r="F199" s="241" t="s">
        <v>368</v>
      </c>
      <c r="G199" s="239"/>
      <c r="H199" s="242">
        <v>1.855</v>
      </c>
      <c r="I199" s="243"/>
      <c r="J199" s="239"/>
      <c r="K199" s="239"/>
      <c r="L199" s="244"/>
      <c r="M199" s="245"/>
      <c r="N199" s="246"/>
      <c r="O199" s="246"/>
      <c r="P199" s="246"/>
      <c r="Q199" s="246"/>
      <c r="R199" s="246"/>
      <c r="S199" s="246"/>
      <c r="T199" s="247"/>
      <c r="AT199" s="248" t="s">
        <v>364</v>
      </c>
      <c r="AU199" s="248" t="s">
        <v>90</v>
      </c>
      <c r="AV199" s="15" t="s">
        <v>214</v>
      </c>
      <c r="AW199" s="15" t="s">
        <v>36</v>
      </c>
      <c r="AX199" s="15" t="s">
        <v>88</v>
      </c>
      <c r="AY199" s="248" t="s">
        <v>215</v>
      </c>
    </row>
    <row r="200" spans="1:65" s="2" customFormat="1" ht="16.5" customHeight="1">
      <c r="A200" s="35"/>
      <c r="B200" s="36"/>
      <c r="C200" s="185" t="s">
        <v>538</v>
      </c>
      <c r="D200" s="185" t="s">
        <v>216</v>
      </c>
      <c r="E200" s="186" t="s">
        <v>7059</v>
      </c>
      <c r="F200" s="187" t="s">
        <v>7060</v>
      </c>
      <c r="G200" s="188" t="s">
        <v>358</v>
      </c>
      <c r="H200" s="189">
        <v>1.05</v>
      </c>
      <c r="I200" s="190"/>
      <c r="J200" s="191">
        <f>ROUND(I200*H200,2)</f>
        <v>0</v>
      </c>
      <c r="K200" s="187" t="s">
        <v>359</v>
      </c>
      <c r="L200" s="40"/>
      <c r="M200" s="192" t="s">
        <v>1</v>
      </c>
      <c r="N200" s="193" t="s">
        <v>46</v>
      </c>
      <c r="O200" s="72"/>
      <c r="P200" s="194">
        <f>O200*H200</f>
        <v>0</v>
      </c>
      <c r="Q200" s="194">
        <v>0</v>
      </c>
      <c r="R200" s="194">
        <f>Q200*H200</f>
        <v>0</v>
      </c>
      <c r="S200" s="194">
        <v>0</v>
      </c>
      <c r="T200" s="195">
        <f>S200*H200</f>
        <v>0</v>
      </c>
      <c r="U200" s="35"/>
      <c r="V200" s="35"/>
      <c r="W200" s="35"/>
      <c r="X200" s="35"/>
      <c r="Y200" s="35"/>
      <c r="Z200" s="35"/>
      <c r="AA200" s="35"/>
      <c r="AB200" s="35"/>
      <c r="AC200" s="35"/>
      <c r="AD200" s="35"/>
      <c r="AE200" s="35"/>
      <c r="AR200" s="196" t="s">
        <v>214</v>
      </c>
      <c r="AT200" s="196" t="s">
        <v>216</v>
      </c>
      <c r="AU200" s="196" t="s">
        <v>90</v>
      </c>
      <c r="AY200" s="18" t="s">
        <v>215</v>
      </c>
      <c r="BE200" s="197">
        <f>IF(N200="základní",J200,0)</f>
        <v>0</v>
      </c>
      <c r="BF200" s="197">
        <f>IF(N200="snížená",J200,0)</f>
        <v>0</v>
      </c>
      <c r="BG200" s="197">
        <f>IF(N200="zákl. přenesená",J200,0)</f>
        <v>0</v>
      </c>
      <c r="BH200" s="197">
        <f>IF(N200="sníž. přenesená",J200,0)</f>
        <v>0</v>
      </c>
      <c r="BI200" s="197">
        <f>IF(N200="nulová",J200,0)</f>
        <v>0</v>
      </c>
      <c r="BJ200" s="18" t="s">
        <v>88</v>
      </c>
      <c r="BK200" s="197">
        <f>ROUND(I200*H200,2)</f>
        <v>0</v>
      </c>
      <c r="BL200" s="18" t="s">
        <v>214</v>
      </c>
      <c r="BM200" s="196" t="s">
        <v>7061</v>
      </c>
    </row>
    <row r="201" spans="1:65" s="2" customFormat="1" ht="10.199999999999999">
      <c r="A201" s="35"/>
      <c r="B201" s="36"/>
      <c r="C201" s="37"/>
      <c r="D201" s="215" t="s">
        <v>362</v>
      </c>
      <c r="E201" s="37"/>
      <c r="F201" s="216" t="s">
        <v>7062</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362</v>
      </c>
      <c r="AU201" s="18" t="s">
        <v>90</v>
      </c>
    </row>
    <row r="202" spans="1:65" s="13" customFormat="1" ht="10.199999999999999">
      <c r="B202" s="217"/>
      <c r="C202" s="218"/>
      <c r="D202" s="198" t="s">
        <v>364</v>
      </c>
      <c r="E202" s="219" t="s">
        <v>1</v>
      </c>
      <c r="F202" s="220" t="s">
        <v>7063</v>
      </c>
      <c r="G202" s="218"/>
      <c r="H202" s="219" t="s">
        <v>1</v>
      </c>
      <c r="I202" s="221"/>
      <c r="J202" s="218"/>
      <c r="K202" s="218"/>
      <c r="L202" s="222"/>
      <c r="M202" s="223"/>
      <c r="N202" s="224"/>
      <c r="O202" s="224"/>
      <c r="P202" s="224"/>
      <c r="Q202" s="224"/>
      <c r="R202" s="224"/>
      <c r="S202" s="224"/>
      <c r="T202" s="225"/>
      <c r="AT202" s="226" t="s">
        <v>364</v>
      </c>
      <c r="AU202" s="226" t="s">
        <v>90</v>
      </c>
      <c r="AV202" s="13" t="s">
        <v>88</v>
      </c>
      <c r="AW202" s="13" t="s">
        <v>36</v>
      </c>
      <c r="AX202" s="13" t="s">
        <v>81</v>
      </c>
      <c r="AY202" s="226" t="s">
        <v>215</v>
      </c>
    </row>
    <row r="203" spans="1:65" s="14" customFormat="1" ht="10.199999999999999">
      <c r="B203" s="227"/>
      <c r="C203" s="228"/>
      <c r="D203" s="198" t="s">
        <v>364</v>
      </c>
      <c r="E203" s="229" t="s">
        <v>1</v>
      </c>
      <c r="F203" s="230" t="s">
        <v>7127</v>
      </c>
      <c r="G203" s="228"/>
      <c r="H203" s="231">
        <v>1.05</v>
      </c>
      <c r="I203" s="232"/>
      <c r="J203" s="228"/>
      <c r="K203" s="228"/>
      <c r="L203" s="233"/>
      <c r="M203" s="234"/>
      <c r="N203" s="235"/>
      <c r="O203" s="235"/>
      <c r="P203" s="235"/>
      <c r="Q203" s="235"/>
      <c r="R203" s="235"/>
      <c r="S203" s="235"/>
      <c r="T203" s="236"/>
      <c r="AT203" s="237" t="s">
        <v>364</v>
      </c>
      <c r="AU203" s="237" t="s">
        <v>90</v>
      </c>
      <c r="AV203" s="14" t="s">
        <v>90</v>
      </c>
      <c r="AW203" s="14" t="s">
        <v>36</v>
      </c>
      <c r="AX203" s="14" t="s">
        <v>81</v>
      </c>
      <c r="AY203" s="237" t="s">
        <v>215</v>
      </c>
    </row>
    <row r="204" spans="1:65" s="15" customFormat="1" ht="10.199999999999999">
      <c r="B204" s="238"/>
      <c r="C204" s="239"/>
      <c r="D204" s="198" t="s">
        <v>364</v>
      </c>
      <c r="E204" s="240" t="s">
        <v>1</v>
      </c>
      <c r="F204" s="241" t="s">
        <v>368</v>
      </c>
      <c r="G204" s="239"/>
      <c r="H204" s="242">
        <v>1.05</v>
      </c>
      <c r="I204" s="243"/>
      <c r="J204" s="239"/>
      <c r="K204" s="239"/>
      <c r="L204" s="244"/>
      <c r="M204" s="245"/>
      <c r="N204" s="246"/>
      <c r="O204" s="246"/>
      <c r="P204" s="246"/>
      <c r="Q204" s="246"/>
      <c r="R204" s="246"/>
      <c r="S204" s="246"/>
      <c r="T204" s="247"/>
      <c r="AT204" s="248" t="s">
        <v>364</v>
      </c>
      <c r="AU204" s="248" t="s">
        <v>90</v>
      </c>
      <c r="AV204" s="15" t="s">
        <v>214</v>
      </c>
      <c r="AW204" s="15" t="s">
        <v>36</v>
      </c>
      <c r="AX204" s="15" t="s">
        <v>88</v>
      </c>
      <c r="AY204" s="248" t="s">
        <v>215</v>
      </c>
    </row>
    <row r="205" spans="1:65" s="11" customFormat="1" ht="22.8" customHeight="1">
      <c r="B205" s="171"/>
      <c r="C205" s="172"/>
      <c r="D205" s="173" t="s">
        <v>80</v>
      </c>
      <c r="E205" s="213" t="s">
        <v>2229</v>
      </c>
      <c r="F205" s="213" t="s">
        <v>2230</v>
      </c>
      <c r="G205" s="172"/>
      <c r="H205" s="172"/>
      <c r="I205" s="175"/>
      <c r="J205" s="214">
        <f>BK205</f>
        <v>0</v>
      </c>
      <c r="K205" s="172"/>
      <c r="L205" s="177"/>
      <c r="M205" s="178"/>
      <c r="N205" s="179"/>
      <c r="O205" s="179"/>
      <c r="P205" s="180">
        <f>SUM(P206:P208)</f>
        <v>0</v>
      </c>
      <c r="Q205" s="179"/>
      <c r="R205" s="180">
        <f>SUM(R206:R208)</f>
        <v>0</v>
      </c>
      <c r="S205" s="179"/>
      <c r="T205" s="181">
        <f>SUM(T206:T208)</f>
        <v>0</v>
      </c>
      <c r="AR205" s="182" t="s">
        <v>88</v>
      </c>
      <c r="AT205" s="183" t="s">
        <v>80</v>
      </c>
      <c r="AU205" s="183" t="s">
        <v>88</v>
      </c>
      <c r="AY205" s="182" t="s">
        <v>215</v>
      </c>
      <c r="BK205" s="184">
        <f>SUM(BK206:BK208)</f>
        <v>0</v>
      </c>
    </row>
    <row r="206" spans="1:65" s="2" customFormat="1" ht="24.15" customHeight="1">
      <c r="A206" s="35"/>
      <c r="B206" s="36"/>
      <c r="C206" s="185" t="s">
        <v>544</v>
      </c>
      <c r="D206" s="185" t="s">
        <v>216</v>
      </c>
      <c r="E206" s="186" t="s">
        <v>6960</v>
      </c>
      <c r="F206" s="187" t="s">
        <v>6961</v>
      </c>
      <c r="G206" s="188" t="s">
        <v>583</v>
      </c>
      <c r="H206" s="189">
        <v>0.71099999999999997</v>
      </c>
      <c r="I206" s="190"/>
      <c r="J206" s="191">
        <f>ROUND(I206*H206,2)</f>
        <v>0</v>
      </c>
      <c r="K206" s="187" t="s">
        <v>359</v>
      </c>
      <c r="L206" s="40"/>
      <c r="M206" s="192" t="s">
        <v>1</v>
      </c>
      <c r="N206" s="193" t="s">
        <v>46</v>
      </c>
      <c r="O206" s="72"/>
      <c r="P206" s="194">
        <f>O206*H206</f>
        <v>0</v>
      </c>
      <c r="Q206" s="194">
        <v>0</v>
      </c>
      <c r="R206" s="194">
        <f>Q206*H206</f>
        <v>0</v>
      </c>
      <c r="S206" s="194">
        <v>0</v>
      </c>
      <c r="T206" s="195">
        <f>S206*H206</f>
        <v>0</v>
      </c>
      <c r="U206" s="35"/>
      <c r="V206" s="35"/>
      <c r="W206" s="35"/>
      <c r="X206" s="35"/>
      <c r="Y206" s="35"/>
      <c r="Z206" s="35"/>
      <c r="AA206" s="35"/>
      <c r="AB206" s="35"/>
      <c r="AC206" s="35"/>
      <c r="AD206" s="35"/>
      <c r="AE206" s="35"/>
      <c r="AR206" s="196" t="s">
        <v>214</v>
      </c>
      <c r="AT206" s="196" t="s">
        <v>216</v>
      </c>
      <c r="AU206" s="196" t="s">
        <v>90</v>
      </c>
      <c r="AY206" s="18" t="s">
        <v>215</v>
      </c>
      <c r="BE206" s="197">
        <f>IF(N206="základní",J206,0)</f>
        <v>0</v>
      </c>
      <c r="BF206" s="197">
        <f>IF(N206="snížená",J206,0)</f>
        <v>0</v>
      </c>
      <c r="BG206" s="197">
        <f>IF(N206="zákl. přenesená",J206,0)</f>
        <v>0</v>
      </c>
      <c r="BH206" s="197">
        <f>IF(N206="sníž. přenesená",J206,0)</f>
        <v>0</v>
      </c>
      <c r="BI206" s="197">
        <f>IF(N206="nulová",J206,0)</f>
        <v>0</v>
      </c>
      <c r="BJ206" s="18" t="s">
        <v>88</v>
      </c>
      <c r="BK206" s="197">
        <f>ROUND(I206*H206,2)</f>
        <v>0</v>
      </c>
      <c r="BL206" s="18" t="s">
        <v>214</v>
      </c>
      <c r="BM206" s="196" t="s">
        <v>7079</v>
      </c>
    </row>
    <row r="207" spans="1:65" s="2" customFormat="1" ht="19.2">
      <c r="A207" s="35"/>
      <c r="B207" s="36"/>
      <c r="C207" s="37"/>
      <c r="D207" s="198" t="s">
        <v>221</v>
      </c>
      <c r="E207" s="37"/>
      <c r="F207" s="199" t="s">
        <v>7080</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221</v>
      </c>
      <c r="AU207" s="18" t="s">
        <v>90</v>
      </c>
    </row>
    <row r="208" spans="1:65" s="2" customFormat="1" ht="10.199999999999999">
      <c r="A208" s="35"/>
      <c r="B208" s="36"/>
      <c r="C208" s="37"/>
      <c r="D208" s="215" t="s">
        <v>362</v>
      </c>
      <c r="E208" s="37"/>
      <c r="F208" s="216" t="s">
        <v>6964</v>
      </c>
      <c r="G208" s="37"/>
      <c r="H208" s="37"/>
      <c r="I208" s="200"/>
      <c r="J208" s="37"/>
      <c r="K208" s="37"/>
      <c r="L208" s="40"/>
      <c r="M208" s="270"/>
      <c r="N208" s="271"/>
      <c r="O208" s="205"/>
      <c r="P208" s="205"/>
      <c r="Q208" s="205"/>
      <c r="R208" s="205"/>
      <c r="S208" s="205"/>
      <c r="T208" s="272"/>
      <c r="U208" s="35"/>
      <c r="V208" s="35"/>
      <c r="W208" s="35"/>
      <c r="X208" s="35"/>
      <c r="Y208" s="35"/>
      <c r="Z208" s="35"/>
      <c r="AA208" s="35"/>
      <c r="AB208" s="35"/>
      <c r="AC208" s="35"/>
      <c r="AD208" s="35"/>
      <c r="AE208" s="35"/>
      <c r="AT208" s="18" t="s">
        <v>362</v>
      </c>
      <c r="AU208" s="18" t="s">
        <v>90</v>
      </c>
    </row>
    <row r="209" spans="1:31" s="2" customFormat="1" ht="6.9" customHeight="1">
      <c r="A209" s="35"/>
      <c r="B209" s="55"/>
      <c r="C209" s="56"/>
      <c r="D209" s="56"/>
      <c r="E209" s="56"/>
      <c r="F209" s="56"/>
      <c r="G209" s="56"/>
      <c r="H209" s="56"/>
      <c r="I209" s="56"/>
      <c r="J209" s="56"/>
      <c r="K209" s="56"/>
      <c r="L209" s="40"/>
      <c r="M209" s="35"/>
      <c r="O209" s="35"/>
      <c r="P209" s="35"/>
      <c r="Q209" s="35"/>
      <c r="R209" s="35"/>
      <c r="S209" s="35"/>
      <c r="T209" s="35"/>
      <c r="U209" s="35"/>
      <c r="V209" s="35"/>
      <c r="W209" s="35"/>
      <c r="X209" s="35"/>
      <c r="Y209" s="35"/>
      <c r="Z209" s="35"/>
      <c r="AA209" s="35"/>
      <c r="AB209" s="35"/>
      <c r="AC209" s="35"/>
      <c r="AD209" s="35"/>
      <c r="AE209" s="35"/>
    </row>
  </sheetData>
  <sheetProtection algorithmName="SHA-512" hashValue="ogjpXiKXn3Fs7+Wh8NfEuxKABele8ZAzjQPofInPU1h0tUoyxqvKTx3SVpZeAolRhExSKvnELooNXg2NxljRdQ==" saltValue="MmBuyhH9B9btu987AqseMG/kfWn0CroiQYLiNPjNgKbXvAyg4Ajyx8jLg0ELGKVw9xtqUT7vYCXgD8cnpYWrSQ==" spinCount="100000" sheet="1" objects="1" scenarios="1" formatColumns="0" formatRows="0" autoFilter="0"/>
  <autoFilter ref="C122:K208"/>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33" r:id="rId2"/>
    <hyperlink ref="F136" r:id="rId3"/>
    <hyperlink ref="F142" r:id="rId4"/>
    <hyperlink ref="F145" r:id="rId5"/>
    <hyperlink ref="F148" r:id="rId6"/>
    <hyperlink ref="F154" r:id="rId7"/>
    <hyperlink ref="F161" r:id="rId8"/>
    <hyperlink ref="F166" r:id="rId9"/>
    <hyperlink ref="F175" r:id="rId10"/>
    <hyperlink ref="F180" r:id="rId11"/>
    <hyperlink ref="F185" r:id="rId12"/>
    <hyperlink ref="F190" r:id="rId13"/>
    <hyperlink ref="F195" r:id="rId14"/>
    <hyperlink ref="F201" r:id="rId15"/>
    <hyperlink ref="F208" r:id="rId16"/>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99"/>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144</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7128</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7129</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145</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50.5" customHeight="1">
      <c r="A29" s="122"/>
      <c r="B29" s="123"/>
      <c r="C29" s="122"/>
      <c r="D29" s="122"/>
      <c r="E29" s="330" t="s">
        <v>6852</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ROUND(J136,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ROUND((SUM(BE136:BE398)),  2)</f>
        <v>0</v>
      </c>
      <c r="G35" s="35"/>
      <c r="H35" s="35"/>
      <c r="I35" s="131">
        <v>0.21</v>
      </c>
      <c r="J35" s="130">
        <f>ROUND(((SUM(BE136:BE398))*I35),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ROUND((SUM(BF136:BF398)),  2)</f>
        <v>0</v>
      </c>
      <c r="G36" s="35"/>
      <c r="H36" s="35"/>
      <c r="I36" s="131">
        <v>0.12</v>
      </c>
      <c r="J36" s="130">
        <f>ROUND(((SUM(BF136:BF398))*I36),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ROUND((SUM(BG136:BG398)),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ROUND((SUM(BH136:BH398)),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ROUND((SUM(BI136:BI398)),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7128</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IO-01-1 - Zpevněné plochy</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J136</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320</v>
      </c>
      <c r="E99" s="157"/>
      <c r="F99" s="157"/>
      <c r="G99" s="157"/>
      <c r="H99" s="157"/>
      <c r="I99" s="157"/>
      <c r="J99" s="158">
        <f>J137</f>
        <v>0</v>
      </c>
      <c r="K99" s="155"/>
      <c r="L99" s="159"/>
    </row>
    <row r="100" spans="1:47" s="12" customFormat="1" ht="19.95" customHeight="1">
      <c r="B100" s="208"/>
      <c r="C100" s="105"/>
      <c r="D100" s="209" t="s">
        <v>321</v>
      </c>
      <c r="E100" s="210"/>
      <c r="F100" s="210"/>
      <c r="G100" s="210"/>
      <c r="H100" s="210"/>
      <c r="I100" s="210"/>
      <c r="J100" s="211">
        <f>J138</f>
        <v>0</v>
      </c>
      <c r="K100" s="105"/>
      <c r="L100" s="212"/>
    </row>
    <row r="101" spans="1:47" s="12" customFormat="1" ht="14.85" customHeight="1">
      <c r="B101" s="208"/>
      <c r="C101" s="105"/>
      <c r="D101" s="209" t="s">
        <v>7130</v>
      </c>
      <c r="E101" s="210"/>
      <c r="F101" s="210"/>
      <c r="G101" s="210"/>
      <c r="H101" s="210"/>
      <c r="I101" s="210"/>
      <c r="J101" s="211">
        <f>J139</f>
        <v>0</v>
      </c>
      <c r="K101" s="105"/>
      <c r="L101" s="212"/>
    </row>
    <row r="102" spans="1:47" s="12" customFormat="1" ht="14.85" customHeight="1">
      <c r="B102" s="208"/>
      <c r="C102" s="105"/>
      <c r="D102" s="209" t="s">
        <v>7131</v>
      </c>
      <c r="E102" s="210"/>
      <c r="F102" s="210"/>
      <c r="G102" s="210"/>
      <c r="H102" s="210"/>
      <c r="I102" s="210"/>
      <c r="J102" s="211">
        <f>J152</f>
        <v>0</v>
      </c>
      <c r="K102" s="105"/>
      <c r="L102" s="212"/>
    </row>
    <row r="103" spans="1:47" s="12" customFormat="1" ht="19.95" customHeight="1">
      <c r="B103" s="208"/>
      <c r="C103" s="105"/>
      <c r="D103" s="209" t="s">
        <v>7132</v>
      </c>
      <c r="E103" s="210"/>
      <c r="F103" s="210"/>
      <c r="G103" s="210"/>
      <c r="H103" s="210"/>
      <c r="I103" s="210"/>
      <c r="J103" s="211">
        <f>J198</f>
        <v>0</v>
      </c>
      <c r="K103" s="105"/>
      <c r="L103" s="212"/>
    </row>
    <row r="104" spans="1:47" s="12" customFormat="1" ht="19.95" customHeight="1">
      <c r="B104" s="208"/>
      <c r="C104" s="105"/>
      <c r="D104" s="209" t="s">
        <v>7133</v>
      </c>
      <c r="E104" s="210"/>
      <c r="F104" s="210"/>
      <c r="G104" s="210"/>
      <c r="H104" s="210"/>
      <c r="I104" s="210"/>
      <c r="J104" s="211">
        <f>J207</f>
        <v>0</v>
      </c>
      <c r="K104" s="105"/>
      <c r="L104" s="212"/>
    </row>
    <row r="105" spans="1:47" s="12" customFormat="1" ht="19.95" customHeight="1">
      <c r="B105" s="208"/>
      <c r="C105" s="105"/>
      <c r="D105" s="209" t="s">
        <v>7134</v>
      </c>
      <c r="E105" s="210"/>
      <c r="F105" s="210"/>
      <c r="G105" s="210"/>
      <c r="H105" s="210"/>
      <c r="I105" s="210"/>
      <c r="J105" s="211">
        <f>J228</f>
        <v>0</v>
      </c>
      <c r="K105" s="105"/>
      <c r="L105" s="212"/>
    </row>
    <row r="106" spans="1:47" s="12" customFormat="1" ht="19.95" customHeight="1">
      <c r="B106" s="208"/>
      <c r="C106" s="105"/>
      <c r="D106" s="209" t="s">
        <v>7135</v>
      </c>
      <c r="E106" s="210"/>
      <c r="F106" s="210"/>
      <c r="G106" s="210"/>
      <c r="H106" s="210"/>
      <c r="I106" s="210"/>
      <c r="J106" s="211">
        <f>J244</f>
        <v>0</v>
      </c>
      <c r="K106" s="105"/>
      <c r="L106" s="212"/>
    </row>
    <row r="107" spans="1:47" s="12" customFormat="1" ht="19.95" customHeight="1">
      <c r="B107" s="208"/>
      <c r="C107" s="105"/>
      <c r="D107" s="209" t="s">
        <v>7136</v>
      </c>
      <c r="E107" s="210"/>
      <c r="F107" s="210"/>
      <c r="G107" s="210"/>
      <c r="H107" s="210"/>
      <c r="I107" s="210"/>
      <c r="J107" s="211">
        <f>J255</f>
        <v>0</v>
      </c>
      <c r="K107" s="105"/>
      <c r="L107" s="212"/>
    </row>
    <row r="108" spans="1:47" s="12" customFormat="1" ht="19.95" customHeight="1">
      <c r="B108" s="208"/>
      <c r="C108" s="105"/>
      <c r="D108" s="209" t="s">
        <v>7137</v>
      </c>
      <c r="E108" s="210"/>
      <c r="F108" s="210"/>
      <c r="G108" s="210"/>
      <c r="H108" s="210"/>
      <c r="I108" s="210"/>
      <c r="J108" s="211">
        <f>J265</f>
        <v>0</v>
      </c>
      <c r="K108" s="105"/>
      <c r="L108" s="212"/>
    </row>
    <row r="109" spans="1:47" s="12" customFormat="1" ht="19.95" customHeight="1">
      <c r="B109" s="208"/>
      <c r="C109" s="105"/>
      <c r="D109" s="209" t="s">
        <v>7138</v>
      </c>
      <c r="E109" s="210"/>
      <c r="F109" s="210"/>
      <c r="G109" s="210"/>
      <c r="H109" s="210"/>
      <c r="I109" s="210"/>
      <c r="J109" s="211">
        <f>J280</f>
        <v>0</v>
      </c>
      <c r="K109" s="105"/>
      <c r="L109" s="212"/>
    </row>
    <row r="110" spans="1:47" s="12" customFormat="1" ht="19.95" customHeight="1">
      <c r="B110" s="208"/>
      <c r="C110" s="105"/>
      <c r="D110" s="209" t="s">
        <v>7139</v>
      </c>
      <c r="E110" s="210"/>
      <c r="F110" s="210"/>
      <c r="G110" s="210"/>
      <c r="H110" s="210"/>
      <c r="I110" s="210"/>
      <c r="J110" s="211">
        <f>J296</f>
        <v>0</v>
      </c>
      <c r="K110" s="105"/>
      <c r="L110" s="212"/>
    </row>
    <row r="111" spans="1:47" s="12" customFormat="1" ht="19.95" customHeight="1">
      <c r="B111" s="208"/>
      <c r="C111" s="105"/>
      <c r="D111" s="209" t="s">
        <v>331</v>
      </c>
      <c r="E111" s="210"/>
      <c r="F111" s="210"/>
      <c r="G111" s="210"/>
      <c r="H111" s="210"/>
      <c r="I111" s="210"/>
      <c r="J111" s="211">
        <f>J307</f>
        <v>0</v>
      </c>
      <c r="K111" s="105"/>
      <c r="L111" s="212"/>
    </row>
    <row r="112" spans="1:47" s="12" customFormat="1" ht="14.85" customHeight="1">
      <c r="B112" s="208"/>
      <c r="C112" s="105"/>
      <c r="D112" s="209" t="s">
        <v>7140</v>
      </c>
      <c r="E112" s="210"/>
      <c r="F112" s="210"/>
      <c r="G112" s="210"/>
      <c r="H112" s="210"/>
      <c r="I112" s="210"/>
      <c r="J112" s="211">
        <f>J308</f>
        <v>0</v>
      </c>
      <c r="K112" s="105"/>
      <c r="L112" s="212"/>
    </row>
    <row r="113" spans="1:31" s="12" customFormat="1" ht="14.85" customHeight="1">
      <c r="B113" s="208"/>
      <c r="C113" s="105"/>
      <c r="D113" s="209" t="s">
        <v>7141</v>
      </c>
      <c r="E113" s="210"/>
      <c r="F113" s="210"/>
      <c r="G113" s="210"/>
      <c r="H113" s="210"/>
      <c r="I113" s="210"/>
      <c r="J113" s="211">
        <f>J362</f>
        <v>0</v>
      </c>
      <c r="K113" s="105"/>
      <c r="L113" s="212"/>
    </row>
    <row r="114" spans="1:31" s="12" customFormat="1" ht="14.85" customHeight="1">
      <c r="B114" s="208"/>
      <c r="C114" s="105"/>
      <c r="D114" s="209" t="s">
        <v>7142</v>
      </c>
      <c r="E114" s="210"/>
      <c r="F114" s="210"/>
      <c r="G114" s="210"/>
      <c r="H114" s="210"/>
      <c r="I114" s="210"/>
      <c r="J114" s="211">
        <f>J389</f>
        <v>0</v>
      </c>
      <c r="K114" s="105"/>
      <c r="L114" s="212"/>
    </row>
    <row r="115" spans="1:31" s="2" customFormat="1" ht="21.75"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6.9" customHeight="1">
      <c r="A116" s="35"/>
      <c r="B116" s="55"/>
      <c r="C116" s="56"/>
      <c r="D116" s="56"/>
      <c r="E116" s="56"/>
      <c r="F116" s="56"/>
      <c r="G116" s="56"/>
      <c r="H116" s="56"/>
      <c r="I116" s="56"/>
      <c r="J116" s="56"/>
      <c r="K116" s="56"/>
      <c r="L116" s="52"/>
      <c r="S116" s="35"/>
      <c r="T116" s="35"/>
      <c r="U116" s="35"/>
      <c r="V116" s="35"/>
      <c r="W116" s="35"/>
      <c r="X116" s="35"/>
      <c r="Y116" s="35"/>
      <c r="Z116" s="35"/>
      <c r="AA116" s="35"/>
      <c r="AB116" s="35"/>
      <c r="AC116" s="35"/>
      <c r="AD116" s="35"/>
      <c r="AE116" s="35"/>
    </row>
    <row r="120" spans="1:31" s="2" customFormat="1" ht="6.9" customHeight="1">
      <c r="A120" s="35"/>
      <c r="B120" s="57"/>
      <c r="C120" s="58"/>
      <c r="D120" s="58"/>
      <c r="E120" s="58"/>
      <c r="F120" s="58"/>
      <c r="G120" s="58"/>
      <c r="H120" s="58"/>
      <c r="I120" s="58"/>
      <c r="J120" s="58"/>
      <c r="K120" s="58"/>
      <c r="L120" s="52"/>
      <c r="S120" s="35"/>
      <c r="T120" s="35"/>
      <c r="U120" s="35"/>
      <c r="V120" s="35"/>
      <c r="W120" s="35"/>
      <c r="X120" s="35"/>
      <c r="Y120" s="35"/>
      <c r="Z120" s="35"/>
      <c r="AA120" s="35"/>
      <c r="AB120" s="35"/>
      <c r="AC120" s="35"/>
      <c r="AD120" s="35"/>
      <c r="AE120" s="35"/>
    </row>
    <row r="121" spans="1:31" s="2" customFormat="1" ht="24.9" customHeight="1">
      <c r="A121" s="35"/>
      <c r="B121" s="36"/>
      <c r="C121" s="24" t="s">
        <v>200</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6.9"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2" customHeight="1">
      <c r="A123" s="35"/>
      <c r="B123" s="36"/>
      <c r="C123" s="30" t="s">
        <v>16</v>
      </c>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6.5" customHeight="1">
      <c r="A124" s="35"/>
      <c r="B124" s="36"/>
      <c r="C124" s="37"/>
      <c r="D124" s="37"/>
      <c r="E124" s="331" t="str">
        <f>E7</f>
        <v>Výstavba výjezdové základny ZZS KV – Velké Meziříčí</v>
      </c>
      <c r="F124" s="332"/>
      <c r="G124" s="332"/>
      <c r="H124" s="332"/>
      <c r="I124" s="37"/>
      <c r="J124" s="37"/>
      <c r="K124" s="37"/>
      <c r="L124" s="52"/>
      <c r="S124" s="35"/>
      <c r="T124" s="35"/>
      <c r="U124" s="35"/>
      <c r="V124" s="35"/>
      <c r="W124" s="35"/>
      <c r="X124" s="35"/>
      <c r="Y124" s="35"/>
      <c r="Z124" s="35"/>
      <c r="AA124" s="35"/>
      <c r="AB124" s="35"/>
      <c r="AC124" s="35"/>
      <c r="AD124" s="35"/>
      <c r="AE124" s="35"/>
    </row>
    <row r="125" spans="1:31" s="1" customFormat="1" ht="12" customHeight="1">
      <c r="B125" s="22"/>
      <c r="C125" s="30" t="s">
        <v>189</v>
      </c>
      <c r="D125" s="23"/>
      <c r="E125" s="23"/>
      <c r="F125" s="23"/>
      <c r="G125" s="23"/>
      <c r="H125" s="23"/>
      <c r="I125" s="23"/>
      <c r="J125" s="23"/>
      <c r="K125" s="23"/>
      <c r="L125" s="21"/>
    </row>
    <row r="126" spans="1:31" s="2" customFormat="1" ht="16.5" customHeight="1">
      <c r="A126" s="35"/>
      <c r="B126" s="36"/>
      <c r="C126" s="37"/>
      <c r="D126" s="37"/>
      <c r="E126" s="331" t="s">
        <v>7128</v>
      </c>
      <c r="F126" s="333"/>
      <c r="G126" s="333"/>
      <c r="H126" s="333"/>
      <c r="I126" s="37"/>
      <c r="J126" s="37"/>
      <c r="K126" s="37"/>
      <c r="L126" s="52"/>
      <c r="S126" s="35"/>
      <c r="T126" s="35"/>
      <c r="U126" s="35"/>
      <c r="V126" s="35"/>
      <c r="W126" s="35"/>
      <c r="X126" s="35"/>
      <c r="Y126" s="35"/>
      <c r="Z126" s="35"/>
      <c r="AA126" s="35"/>
      <c r="AB126" s="35"/>
      <c r="AC126" s="35"/>
      <c r="AD126" s="35"/>
      <c r="AE126" s="35"/>
    </row>
    <row r="127" spans="1:31" s="2" customFormat="1" ht="12" customHeight="1">
      <c r="A127" s="35"/>
      <c r="B127" s="36"/>
      <c r="C127" s="30" t="s">
        <v>191</v>
      </c>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2" customFormat="1" ht="16.5" customHeight="1">
      <c r="A128" s="35"/>
      <c r="B128" s="36"/>
      <c r="C128" s="37"/>
      <c r="D128" s="37"/>
      <c r="E128" s="286" t="str">
        <f>E11</f>
        <v>IO-01-1 - Zpevněné plochy</v>
      </c>
      <c r="F128" s="333"/>
      <c r="G128" s="333"/>
      <c r="H128" s="333"/>
      <c r="I128" s="37"/>
      <c r="J128" s="37"/>
      <c r="K128" s="37"/>
      <c r="L128" s="52"/>
      <c r="S128" s="35"/>
      <c r="T128" s="35"/>
      <c r="U128" s="35"/>
      <c r="V128" s="35"/>
      <c r="W128" s="35"/>
      <c r="X128" s="35"/>
      <c r="Y128" s="35"/>
      <c r="Z128" s="35"/>
      <c r="AA128" s="35"/>
      <c r="AB128" s="35"/>
      <c r="AC128" s="35"/>
      <c r="AD128" s="35"/>
      <c r="AE128" s="35"/>
    </row>
    <row r="129" spans="1:65" s="2" customFormat="1" ht="6.9" customHeight="1">
      <c r="A129" s="35"/>
      <c r="B129" s="36"/>
      <c r="C129" s="37"/>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2" customFormat="1" ht="12" customHeight="1">
      <c r="A130" s="35"/>
      <c r="B130" s="36"/>
      <c r="C130" s="30" t="s">
        <v>20</v>
      </c>
      <c r="D130" s="37"/>
      <c r="E130" s="37"/>
      <c r="F130" s="28" t="str">
        <f>F14</f>
        <v>Velké Meziříčí</v>
      </c>
      <c r="G130" s="37"/>
      <c r="H130" s="37"/>
      <c r="I130" s="30" t="s">
        <v>22</v>
      </c>
      <c r="J130" s="67" t="str">
        <f>IF(J14="","",J14)</f>
        <v>27. 3. 2025</v>
      </c>
      <c r="K130" s="37"/>
      <c r="L130" s="52"/>
      <c r="S130" s="35"/>
      <c r="T130" s="35"/>
      <c r="U130" s="35"/>
      <c r="V130" s="35"/>
      <c r="W130" s="35"/>
      <c r="X130" s="35"/>
      <c r="Y130" s="35"/>
      <c r="Z130" s="35"/>
      <c r="AA130" s="35"/>
      <c r="AB130" s="35"/>
      <c r="AC130" s="35"/>
      <c r="AD130" s="35"/>
      <c r="AE130" s="35"/>
    </row>
    <row r="131" spans="1:65" s="2" customFormat="1" ht="6.9" customHeight="1">
      <c r="A131" s="35"/>
      <c r="B131" s="36"/>
      <c r="C131" s="37"/>
      <c r="D131" s="37"/>
      <c r="E131" s="37"/>
      <c r="F131" s="37"/>
      <c r="G131" s="37"/>
      <c r="H131" s="37"/>
      <c r="I131" s="37"/>
      <c r="J131" s="37"/>
      <c r="K131" s="37"/>
      <c r="L131" s="52"/>
      <c r="S131" s="35"/>
      <c r="T131" s="35"/>
      <c r="U131" s="35"/>
      <c r="V131" s="35"/>
      <c r="W131" s="35"/>
      <c r="X131" s="35"/>
      <c r="Y131" s="35"/>
      <c r="Z131" s="35"/>
      <c r="AA131" s="35"/>
      <c r="AB131" s="35"/>
      <c r="AC131" s="35"/>
      <c r="AD131" s="35"/>
      <c r="AE131" s="35"/>
    </row>
    <row r="132" spans="1:65" s="2" customFormat="1" ht="25.65" customHeight="1">
      <c r="A132" s="35"/>
      <c r="B132" s="36"/>
      <c r="C132" s="30" t="s">
        <v>24</v>
      </c>
      <c r="D132" s="37"/>
      <c r="E132" s="37"/>
      <c r="F132" s="28" t="str">
        <f>E17</f>
        <v>Kraj Vysočina</v>
      </c>
      <c r="G132" s="37"/>
      <c r="H132" s="37"/>
      <c r="I132" s="30" t="s">
        <v>32</v>
      </c>
      <c r="J132" s="33" t="str">
        <f>E23</f>
        <v>PROJEKT CENTRUM NOVA s.r.o.</v>
      </c>
      <c r="K132" s="37"/>
      <c r="L132" s="52"/>
      <c r="S132" s="35"/>
      <c r="T132" s="35"/>
      <c r="U132" s="35"/>
      <c r="V132" s="35"/>
      <c r="W132" s="35"/>
      <c r="X132" s="35"/>
      <c r="Y132" s="35"/>
      <c r="Z132" s="35"/>
      <c r="AA132" s="35"/>
      <c r="AB132" s="35"/>
      <c r="AC132" s="35"/>
      <c r="AD132" s="35"/>
      <c r="AE132" s="35"/>
    </row>
    <row r="133" spans="1:65" s="2" customFormat="1" ht="15.15" customHeight="1">
      <c r="A133" s="35"/>
      <c r="B133" s="36"/>
      <c r="C133" s="30" t="s">
        <v>30</v>
      </c>
      <c r="D133" s="37"/>
      <c r="E133" s="37"/>
      <c r="F133" s="28" t="str">
        <f>IF(E20="","",E20)</f>
        <v>Vyplň údaj</v>
      </c>
      <c r="G133" s="37"/>
      <c r="H133" s="37"/>
      <c r="I133" s="30" t="s">
        <v>37</v>
      </c>
      <c r="J133" s="33" t="str">
        <f>E26</f>
        <v xml:space="preserve"> </v>
      </c>
      <c r="K133" s="37"/>
      <c r="L133" s="52"/>
      <c r="S133" s="35"/>
      <c r="T133" s="35"/>
      <c r="U133" s="35"/>
      <c r="V133" s="35"/>
      <c r="W133" s="35"/>
      <c r="X133" s="35"/>
      <c r="Y133" s="35"/>
      <c r="Z133" s="35"/>
      <c r="AA133" s="35"/>
      <c r="AB133" s="35"/>
      <c r="AC133" s="35"/>
      <c r="AD133" s="35"/>
      <c r="AE133" s="35"/>
    </row>
    <row r="134" spans="1:65" s="2" customFormat="1" ht="10.35" customHeight="1">
      <c r="A134" s="35"/>
      <c r="B134" s="36"/>
      <c r="C134" s="37"/>
      <c r="D134" s="37"/>
      <c r="E134" s="37"/>
      <c r="F134" s="37"/>
      <c r="G134" s="37"/>
      <c r="H134" s="37"/>
      <c r="I134" s="37"/>
      <c r="J134" s="37"/>
      <c r="K134" s="37"/>
      <c r="L134" s="52"/>
      <c r="S134" s="35"/>
      <c r="T134" s="35"/>
      <c r="U134" s="35"/>
      <c r="V134" s="35"/>
      <c r="W134" s="35"/>
      <c r="X134" s="35"/>
      <c r="Y134" s="35"/>
      <c r="Z134" s="35"/>
      <c r="AA134" s="35"/>
      <c r="AB134" s="35"/>
      <c r="AC134" s="35"/>
      <c r="AD134" s="35"/>
      <c r="AE134" s="35"/>
    </row>
    <row r="135" spans="1:65" s="10" customFormat="1" ht="29.25" customHeight="1">
      <c r="A135" s="160"/>
      <c r="B135" s="161"/>
      <c r="C135" s="162" t="s">
        <v>201</v>
      </c>
      <c r="D135" s="163" t="s">
        <v>66</v>
      </c>
      <c r="E135" s="163" t="s">
        <v>62</v>
      </c>
      <c r="F135" s="163" t="s">
        <v>63</v>
      </c>
      <c r="G135" s="163" t="s">
        <v>202</v>
      </c>
      <c r="H135" s="163" t="s">
        <v>203</v>
      </c>
      <c r="I135" s="163" t="s">
        <v>204</v>
      </c>
      <c r="J135" s="163" t="s">
        <v>196</v>
      </c>
      <c r="K135" s="164" t="s">
        <v>205</v>
      </c>
      <c r="L135" s="165"/>
      <c r="M135" s="76" t="s">
        <v>1</v>
      </c>
      <c r="N135" s="77" t="s">
        <v>45</v>
      </c>
      <c r="O135" s="77" t="s">
        <v>206</v>
      </c>
      <c r="P135" s="77" t="s">
        <v>207</v>
      </c>
      <c r="Q135" s="77" t="s">
        <v>208</v>
      </c>
      <c r="R135" s="77" t="s">
        <v>209</v>
      </c>
      <c r="S135" s="77" t="s">
        <v>210</v>
      </c>
      <c r="T135" s="78" t="s">
        <v>211</v>
      </c>
      <c r="U135" s="160"/>
      <c r="V135" s="160"/>
      <c r="W135" s="160"/>
      <c r="X135" s="160"/>
      <c r="Y135" s="160"/>
      <c r="Z135" s="160"/>
      <c r="AA135" s="160"/>
      <c r="AB135" s="160"/>
      <c r="AC135" s="160"/>
      <c r="AD135" s="160"/>
      <c r="AE135" s="160"/>
    </row>
    <row r="136" spans="1:65" s="2" customFormat="1" ht="22.8" customHeight="1">
      <c r="A136" s="35"/>
      <c r="B136" s="36"/>
      <c r="C136" s="83" t="s">
        <v>212</v>
      </c>
      <c r="D136" s="37"/>
      <c r="E136" s="37"/>
      <c r="F136" s="37"/>
      <c r="G136" s="37"/>
      <c r="H136" s="37"/>
      <c r="I136" s="37"/>
      <c r="J136" s="166">
        <f>BK136</f>
        <v>0</v>
      </c>
      <c r="K136" s="37"/>
      <c r="L136" s="40"/>
      <c r="M136" s="79"/>
      <c r="N136" s="167"/>
      <c r="O136" s="80"/>
      <c r="P136" s="168">
        <f>P137</f>
        <v>0</v>
      </c>
      <c r="Q136" s="80"/>
      <c r="R136" s="168">
        <f>R137</f>
        <v>1087.1876994199997</v>
      </c>
      <c r="S136" s="80"/>
      <c r="T136" s="169">
        <f>T137</f>
        <v>16.02</v>
      </c>
      <c r="U136" s="35"/>
      <c r="V136" s="35"/>
      <c r="W136" s="35"/>
      <c r="X136" s="35"/>
      <c r="Y136" s="35"/>
      <c r="Z136" s="35"/>
      <c r="AA136" s="35"/>
      <c r="AB136" s="35"/>
      <c r="AC136" s="35"/>
      <c r="AD136" s="35"/>
      <c r="AE136" s="35"/>
      <c r="AT136" s="18" t="s">
        <v>80</v>
      </c>
      <c r="AU136" s="18" t="s">
        <v>198</v>
      </c>
      <c r="BK136" s="170">
        <f>BK137</f>
        <v>0</v>
      </c>
    </row>
    <row r="137" spans="1:65" s="11" customFormat="1" ht="25.95" customHeight="1">
      <c r="B137" s="171"/>
      <c r="C137" s="172"/>
      <c r="D137" s="173" t="s">
        <v>80</v>
      </c>
      <c r="E137" s="174" t="s">
        <v>353</v>
      </c>
      <c r="F137" s="174" t="s">
        <v>354</v>
      </c>
      <c r="G137" s="172"/>
      <c r="H137" s="172"/>
      <c r="I137" s="175"/>
      <c r="J137" s="176">
        <f>BK137</f>
        <v>0</v>
      </c>
      <c r="K137" s="172"/>
      <c r="L137" s="177"/>
      <c r="M137" s="178"/>
      <c r="N137" s="179"/>
      <c r="O137" s="179"/>
      <c r="P137" s="180">
        <f>P138+P198+P207+P228+P244+P255+P265+P280+P296+P307</f>
        <v>0</v>
      </c>
      <c r="Q137" s="179"/>
      <c r="R137" s="180">
        <f>R138+R198+R207+R228+R244+R255+R265+R280+R296+R307</f>
        <v>1087.1876994199997</v>
      </c>
      <c r="S137" s="179"/>
      <c r="T137" s="181">
        <f>T138+T198+T207+T228+T244+T255+T265+T280+T296+T307</f>
        <v>16.02</v>
      </c>
      <c r="AR137" s="182" t="s">
        <v>88</v>
      </c>
      <c r="AT137" s="183" t="s">
        <v>80</v>
      </c>
      <c r="AU137" s="183" t="s">
        <v>81</v>
      </c>
      <c r="AY137" s="182" t="s">
        <v>215</v>
      </c>
      <c r="BK137" s="184">
        <f>BK138+BK198+BK207+BK228+BK244+BK255+BK265+BK280+BK296+BK307</f>
        <v>0</v>
      </c>
    </row>
    <row r="138" spans="1:65" s="11" customFormat="1" ht="22.8" customHeight="1">
      <c r="B138" s="171"/>
      <c r="C138" s="172"/>
      <c r="D138" s="173" t="s">
        <v>80</v>
      </c>
      <c r="E138" s="213" t="s">
        <v>88</v>
      </c>
      <c r="F138" s="213" t="s">
        <v>355</v>
      </c>
      <c r="G138" s="172"/>
      <c r="H138" s="172"/>
      <c r="I138" s="175"/>
      <c r="J138" s="214">
        <f>BK138</f>
        <v>0</v>
      </c>
      <c r="K138" s="172"/>
      <c r="L138" s="177"/>
      <c r="M138" s="178"/>
      <c r="N138" s="179"/>
      <c r="O138" s="179"/>
      <c r="P138" s="180">
        <f>P139+P152</f>
        <v>0</v>
      </c>
      <c r="Q138" s="179"/>
      <c r="R138" s="180">
        <f>R139+R152</f>
        <v>0</v>
      </c>
      <c r="S138" s="179"/>
      <c r="T138" s="181">
        <f>T139+T152</f>
        <v>16.02</v>
      </c>
      <c r="AR138" s="182" t="s">
        <v>88</v>
      </c>
      <c r="AT138" s="183" t="s">
        <v>80</v>
      </c>
      <c r="AU138" s="183" t="s">
        <v>88</v>
      </c>
      <c r="AY138" s="182" t="s">
        <v>215</v>
      </c>
      <c r="BK138" s="184">
        <f>BK139+BK152</f>
        <v>0</v>
      </c>
    </row>
    <row r="139" spans="1:65" s="11" customFormat="1" ht="20.85" customHeight="1">
      <c r="B139" s="171"/>
      <c r="C139" s="172"/>
      <c r="D139" s="173" t="s">
        <v>80</v>
      </c>
      <c r="E139" s="213" t="s">
        <v>266</v>
      </c>
      <c r="F139" s="213" t="s">
        <v>7143</v>
      </c>
      <c r="G139" s="172"/>
      <c r="H139" s="172"/>
      <c r="I139" s="175"/>
      <c r="J139" s="214">
        <f>BK139</f>
        <v>0</v>
      </c>
      <c r="K139" s="172"/>
      <c r="L139" s="177"/>
      <c r="M139" s="178"/>
      <c r="N139" s="179"/>
      <c r="O139" s="179"/>
      <c r="P139" s="180">
        <f>SUM(P140:P151)</f>
        <v>0</v>
      </c>
      <c r="Q139" s="179"/>
      <c r="R139" s="180">
        <f>SUM(R140:R151)</f>
        <v>0</v>
      </c>
      <c r="S139" s="179"/>
      <c r="T139" s="181">
        <f>SUM(T140:T151)</f>
        <v>16.02</v>
      </c>
      <c r="AR139" s="182" t="s">
        <v>88</v>
      </c>
      <c r="AT139" s="183" t="s">
        <v>80</v>
      </c>
      <c r="AU139" s="183" t="s">
        <v>90</v>
      </c>
      <c r="AY139" s="182" t="s">
        <v>215</v>
      </c>
      <c r="BK139" s="184">
        <f>SUM(BK140:BK151)</f>
        <v>0</v>
      </c>
    </row>
    <row r="140" spans="1:65" s="2" customFormat="1" ht="24.15" customHeight="1">
      <c r="A140" s="35"/>
      <c r="B140" s="36"/>
      <c r="C140" s="185" t="s">
        <v>88</v>
      </c>
      <c r="D140" s="185" t="s">
        <v>216</v>
      </c>
      <c r="E140" s="186" t="s">
        <v>7144</v>
      </c>
      <c r="F140" s="187" t="s">
        <v>7145</v>
      </c>
      <c r="G140" s="188" t="s">
        <v>523</v>
      </c>
      <c r="H140" s="189">
        <v>22</v>
      </c>
      <c r="I140" s="190"/>
      <c r="J140" s="191">
        <f>ROUND(I140*H140,2)</f>
        <v>0</v>
      </c>
      <c r="K140" s="187" t="s">
        <v>359</v>
      </c>
      <c r="L140" s="40"/>
      <c r="M140" s="192" t="s">
        <v>1</v>
      </c>
      <c r="N140" s="193" t="s">
        <v>46</v>
      </c>
      <c r="O140" s="72"/>
      <c r="P140" s="194">
        <f>O140*H140</f>
        <v>0</v>
      </c>
      <c r="Q140" s="194">
        <v>0</v>
      </c>
      <c r="R140" s="194">
        <f>Q140*H140</f>
        <v>0</v>
      </c>
      <c r="S140" s="194">
        <v>0.26</v>
      </c>
      <c r="T140" s="195">
        <f>S140*H140</f>
        <v>5.7200000000000006</v>
      </c>
      <c r="U140" s="35"/>
      <c r="V140" s="35"/>
      <c r="W140" s="35"/>
      <c r="X140" s="35"/>
      <c r="Y140" s="35"/>
      <c r="Z140" s="35"/>
      <c r="AA140" s="35"/>
      <c r="AB140" s="35"/>
      <c r="AC140" s="35"/>
      <c r="AD140" s="35"/>
      <c r="AE140" s="35"/>
      <c r="AR140" s="196" t="s">
        <v>214</v>
      </c>
      <c r="AT140" s="196" t="s">
        <v>216</v>
      </c>
      <c r="AU140" s="196" t="s">
        <v>227</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214</v>
      </c>
      <c r="BM140" s="196" t="s">
        <v>7146</v>
      </c>
    </row>
    <row r="141" spans="1:65" s="2" customFormat="1" ht="38.4">
      <c r="A141" s="35"/>
      <c r="B141" s="36"/>
      <c r="C141" s="37"/>
      <c r="D141" s="198" t="s">
        <v>221</v>
      </c>
      <c r="E141" s="37"/>
      <c r="F141" s="199" t="s">
        <v>7147</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227</v>
      </c>
    </row>
    <row r="142" spans="1:65" s="2" customFormat="1" ht="10.199999999999999">
      <c r="A142" s="35"/>
      <c r="B142" s="36"/>
      <c r="C142" s="37"/>
      <c r="D142" s="215" t="s">
        <v>362</v>
      </c>
      <c r="E142" s="37"/>
      <c r="F142" s="216" t="s">
        <v>7148</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362</v>
      </c>
      <c r="AU142" s="18" t="s">
        <v>227</v>
      </c>
    </row>
    <row r="143" spans="1:65" s="2" customFormat="1" ht="24.15" customHeight="1">
      <c r="A143" s="35"/>
      <c r="B143" s="36"/>
      <c r="C143" s="185" t="s">
        <v>90</v>
      </c>
      <c r="D143" s="185" t="s">
        <v>216</v>
      </c>
      <c r="E143" s="186" t="s">
        <v>7149</v>
      </c>
      <c r="F143" s="187" t="s">
        <v>7150</v>
      </c>
      <c r="G143" s="188" t="s">
        <v>523</v>
      </c>
      <c r="H143" s="189">
        <v>22</v>
      </c>
      <c r="I143" s="190"/>
      <c r="J143" s="191">
        <f>ROUND(I143*H143,2)</f>
        <v>0</v>
      </c>
      <c r="K143" s="187" t="s">
        <v>359</v>
      </c>
      <c r="L143" s="40"/>
      <c r="M143" s="192" t="s">
        <v>1</v>
      </c>
      <c r="N143" s="193" t="s">
        <v>46</v>
      </c>
      <c r="O143" s="72"/>
      <c r="P143" s="194">
        <f>O143*H143</f>
        <v>0</v>
      </c>
      <c r="Q143" s="194">
        <v>0</v>
      </c>
      <c r="R143" s="194">
        <f>Q143*H143</f>
        <v>0</v>
      </c>
      <c r="S143" s="194">
        <v>0.28999999999999998</v>
      </c>
      <c r="T143" s="195">
        <f>S143*H143</f>
        <v>6.38</v>
      </c>
      <c r="U143" s="35"/>
      <c r="V143" s="35"/>
      <c r="W143" s="35"/>
      <c r="X143" s="35"/>
      <c r="Y143" s="35"/>
      <c r="Z143" s="35"/>
      <c r="AA143" s="35"/>
      <c r="AB143" s="35"/>
      <c r="AC143" s="35"/>
      <c r="AD143" s="35"/>
      <c r="AE143" s="35"/>
      <c r="AR143" s="196" t="s">
        <v>214</v>
      </c>
      <c r="AT143" s="196" t="s">
        <v>216</v>
      </c>
      <c r="AU143" s="196" t="s">
        <v>227</v>
      </c>
      <c r="AY143" s="18" t="s">
        <v>215</v>
      </c>
      <c r="BE143" s="197">
        <f>IF(N143="základní",J143,0)</f>
        <v>0</v>
      </c>
      <c r="BF143" s="197">
        <f>IF(N143="snížená",J143,0)</f>
        <v>0</v>
      </c>
      <c r="BG143" s="197">
        <f>IF(N143="zákl. přenesená",J143,0)</f>
        <v>0</v>
      </c>
      <c r="BH143" s="197">
        <f>IF(N143="sníž. přenesená",J143,0)</f>
        <v>0</v>
      </c>
      <c r="BI143" s="197">
        <f>IF(N143="nulová",J143,0)</f>
        <v>0</v>
      </c>
      <c r="BJ143" s="18" t="s">
        <v>88</v>
      </c>
      <c r="BK143" s="197">
        <f>ROUND(I143*H143,2)</f>
        <v>0</v>
      </c>
      <c r="BL143" s="18" t="s">
        <v>214</v>
      </c>
      <c r="BM143" s="196" t="s">
        <v>7151</v>
      </c>
    </row>
    <row r="144" spans="1:65" s="2" customFormat="1" ht="38.4">
      <c r="A144" s="35"/>
      <c r="B144" s="36"/>
      <c r="C144" s="37"/>
      <c r="D144" s="198" t="s">
        <v>221</v>
      </c>
      <c r="E144" s="37"/>
      <c r="F144" s="199" t="s">
        <v>7152</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221</v>
      </c>
      <c r="AU144" s="18" t="s">
        <v>227</v>
      </c>
    </row>
    <row r="145" spans="1:65" s="2" customFormat="1" ht="10.199999999999999">
      <c r="A145" s="35"/>
      <c r="B145" s="36"/>
      <c r="C145" s="37"/>
      <c r="D145" s="215" t="s">
        <v>362</v>
      </c>
      <c r="E145" s="37"/>
      <c r="F145" s="216" t="s">
        <v>7153</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362</v>
      </c>
      <c r="AU145" s="18" t="s">
        <v>227</v>
      </c>
    </row>
    <row r="146" spans="1:65" s="2" customFormat="1" ht="16.5" customHeight="1">
      <c r="A146" s="35"/>
      <c r="B146" s="36"/>
      <c r="C146" s="185" t="s">
        <v>227</v>
      </c>
      <c r="D146" s="185" t="s">
        <v>216</v>
      </c>
      <c r="E146" s="186" t="s">
        <v>7154</v>
      </c>
      <c r="F146" s="187" t="s">
        <v>7155</v>
      </c>
      <c r="G146" s="188" t="s">
        <v>797</v>
      </c>
      <c r="H146" s="189">
        <v>16</v>
      </c>
      <c r="I146" s="190"/>
      <c r="J146" s="191">
        <f>ROUND(I146*H146,2)</f>
        <v>0</v>
      </c>
      <c r="K146" s="187" t="s">
        <v>359</v>
      </c>
      <c r="L146" s="40"/>
      <c r="M146" s="192" t="s">
        <v>1</v>
      </c>
      <c r="N146" s="193" t="s">
        <v>46</v>
      </c>
      <c r="O146" s="72"/>
      <c r="P146" s="194">
        <f>O146*H146</f>
        <v>0</v>
      </c>
      <c r="Q146" s="194">
        <v>0</v>
      </c>
      <c r="R146" s="194">
        <f>Q146*H146</f>
        <v>0</v>
      </c>
      <c r="S146" s="194">
        <v>0.20499999999999999</v>
      </c>
      <c r="T146" s="195">
        <f>S146*H146</f>
        <v>3.28</v>
      </c>
      <c r="U146" s="35"/>
      <c r="V146" s="35"/>
      <c r="W146" s="35"/>
      <c r="X146" s="35"/>
      <c r="Y146" s="35"/>
      <c r="Z146" s="35"/>
      <c r="AA146" s="35"/>
      <c r="AB146" s="35"/>
      <c r="AC146" s="35"/>
      <c r="AD146" s="35"/>
      <c r="AE146" s="35"/>
      <c r="AR146" s="196" t="s">
        <v>214</v>
      </c>
      <c r="AT146" s="196" t="s">
        <v>216</v>
      </c>
      <c r="AU146" s="196" t="s">
        <v>227</v>
      </c>
      <c r="AY146" s="18" t="s">
        <v>215</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214</v>
      </c>
      <c r="BM146" s="196" t="s">
        <v>7156</v>
      </c>
    </row>
    <row r="147" spans="1:65" s="2" customFormat="1" ht="28.8">
      <c r="A147" s="35"/>
      <c r="B147" s="36"/>
      <c r="C147" s="37"/>
      <c r="D147" s="198" t="s">
        <v>221</v>
      </c>
      <c r="E147" s="37"/>
      <c r="F147" s="199" t="s">
        <v>7157</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221</v>
      </c>
      <c r="AU147" s="18" t="s">
        <v>227</v>
      </c>
    </row>
    <row r="148" spans="1:65" s="2" customFormat="1" ht="10.199999999999999">
      <c r="A148" s="35"/>
      <c r="B148" s="36"/>
      <c r="C148" s="37"/>
      <c r="D148" s="215" t="s">
        <v>362</v>
      </c>
      <c r="E148" s="37"/>
      <c r="F148" s="216" t="s">
        <v>7158</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362</v>
      </c>
      <c r="AU148" s="18" t="s">
        <v>227</v>
      </c>
    </row>
    <row r="149" spans="1:65" s="2" customFormat="1" ht="16.5" customHeight="1">
      <c r="A149" s="35"/>
      <c r="B149" s="36"/>
      <c r="C149" s="185" t="s">
        <v>214</v>
      </c>
      <c r="D149" s="185" t="s">
        <v>216</v>
      </c>
      <c r="E149" s="186" t="s">
        <v>7159</v>
      </c>
      <c r="F149" s="187" t="s">
        <v>7160</v>
      </c>
      <c r="G149" s="188" t="s">
        <v>797</v>
      </c>
      <c r="H149" s="189">
        <v>16</v>
      </c>
      <c r="I149" s="190"/>
      <c r="J149" s="191">
        <f>ROUND(I149*H149,2)</f>
        <v>0</v>
      </c>
      <c r="K149" s="187" t="s">
        <v>359</v>
      </c>
      <c r="L149" s="40"/>
      <c r="M149" s="192" t="s">
        <v>1</v>
      </c>
      <c r="N149" s="193" t="s">
        <v>46</v>
      </c>
      <c r="O149" s="72"/>
      <c r="P149" s="194">
        <f>O149*H149</f>
        <v>0</v>
      </c>
      <c r="Q149" s="194">
        <v>0</v>
      </c>
      <c r="R149" s="194">
        <f>Q149*H149</f>
        <v>0</v>
      </c>
      <c r="S149" s="194">
        <v>0.04</v>
      </c>
      <c r="T149" s="195">
        <f>S149*H149</f>
        <v>0.64</v>
      </c>
      <c r="U149" s="35"/>
      <c r="V149" s="35"/>
      <c r="W149" s="35"/>
      <c r="X149" s="35"/>
      <c r="Y149" s="35"/>
      <c r="Z149" s="35"/>
      <c r="AA149" s="35"/>
      <c r="AB149" s="35"/>
      <c r="AC149" s="35"/>
      <c r="AD149" s="35"/>
      <c r="AE149" s="35"/>
      <c r="AR149" s="196" t="s">
        <v>214</v>
      </c>
      <c r="AT149" s="196" t="s">
        <v>216</v>
      </c>
      <c r="AU149" s="196" t="s">
        <v>227</v>
      </c>
      <c r="AY149" s="18" t="s">
        <v>215</v>
      </c>
      <c r="BE149" s="197">
        <f>IF(N149="základní",J149,0)</f>
        <v>0</v>
      </c>
      <c r="BF149" s="197">
        <f>IF(N149="snížená",J149,0)</f>
        <v>0</v>
      </c>
      <c r="BG149" s="197">
        <f>IF(N149="zákl. přenesená",J149,0)</f>
        <v>0</v>
      </c>
      <c r="BH149" s="197">
        <f>IF(N149="sníž. přenesená",J149,0)</f>
        <v>0</v>
      </c>
      <c r="BI149" s="197">
        <f>IF(N149="nulová",J149,0)</f>
        <v>0</v>
      </c>
      <c r="BJ149" s="18" t="s">
        <v>88</v>
      </c>
      <c r="BK149" s="197">
        <f>ROUND(I149*H149,2)</f>
        <v>0</v>
      </c>
      <c r="BL149" s="18" t="s">
        <v>214</v>
      </c>
      <c r="BM149" s="196" t="s">
        <v>7161</v>
      </c>
    </row>
    <row r="150" spans="1:65" s="2" customFormat="1" ht="28.8">
      <c r="A150" s="35"/>
      <c r="B150" s="36"/>
      <c r="C150" s="37"/>
      <c r="D150" s="198" t="s">
        <v>221</v>
      </c>
      <c r="E150" s="37"/>
      <c r="F150" s="199" t="s">
        <v>7162</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221</v>
      </c>
      <c r="AU150" s="18" t="s">
        <v>227</v>
      </c>
    </row>
    <row r="151" spans="1:65" s="2" customFormat="1" ht="10.199999999999999">
      <c r="A151" s="35"/>
      <c r="B151" s="36"/>
      <c r="C151" s="37"/>
      <c r="D151" s="215" t="s">
        <v>362</v>
      </c>
      <c r="E151" s="37"/>
      <c r="F151" s="216" t="s">
        <v>7163</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362</v>
      </c>
      <c r="AU151" s="18" t="s">
        <v>227</v>
      </c>
    </row>
    <row r="152" spans="1:65" s="11" customFormat="1" ht="20.85" customHeight="1">
      <c r="B152" s="171"/>
      <c r="C152" s="172"/>
      <c r="D152" s="173" t="s">
        <v>80</v>
      </c>
      <c r="E152" s="213" t="s">
        <v>275</v>
      </c>
      <c r="F152" s="213" t="s">
        <v>7164</v>
      </c>
      <c r="G152" s="172"/>
      <c r="H152" s="172"/>
      <c r="I152" s="175"/>
      <c r="J152" s="214">
        <f>BK152</f>
        <v>0</v>
      </c>
      <c r="K152" s="172"/>
      <c r="L152" s="177"/>
      <c r="M152" s="178"/>
      <c r="N152" s="179"/>
      <c r="O152" s="179"/>
      <c r="P152" s="180">
        <f>SUM(P153:P197)</f>
        <v>0</v>
      </c>
      <c r="Q152" s="179"/>
      <c r="R152" s="180">
        <f>SUM(R153:R197)</f>
        <v>0</v>
      </c>
      <c r="S152" s="179"/>
      <c r="T152" s="181">
        <f>SUM(T153:T197)</f>
        <v>0</v>
      </c>
      <c r="AR152" s="182" t="s">
        <v>88</v>
      </c>
      <c r="AT152" s="183" t="s">
        <v>80</v>
      </c>
      <c r="AU152" s="183" t="s">
        <v>90</v>
      </c>
      <c r="AY152" s="182" t="s">
        <v>215</v>
      </c>
      <c r="BK152" s="184">
        <f>SUM(BK153:BK197)</f>
        <v>0</v>
      </c>
    </row>
    <row r="153" spans="1:65" s="2" customFormat="1" ht="33" customHeight="1">
      <c r="A153" s="35"/>
      <c r="B153" s="36"/>
      <c r="C153" s="185" t="s">
        <v>236</v>
      </c>
      <c r="D153" s="185" t="s">
        <v>216</v>
      </c>
      <c r="E153" s="186" t="s">
        <v>7165</v>
      </c>
      <c r="F153" s="187" t="s">
        <v>7166</v>
      </c>
      <c r="G153" s="188" t="s">
        <v>358</v>
      </c>
      <c r="H153" s="189">
        <v>396.77199999999999</v>
      </c>
      <c r="I153" s="190"/>
      <c r="J153" s="191">
        <f>ROUND(I153*H153,2)</f>
        <v>0</v>
      </c>
      <c r="K153" s="187" t="s">
        <v>359</v>
      </c>
      <c r="L153" s="40"/>
      <c r="M153" s="192" t="s">
        <v>1</v>
      </c>
      <c r="N153" s="193" t="s">
        <v>46</v>
      </c>
      <c r="O153" s="72"/>
      <c r="P153" s="194">
        <f>O153*H153</f>
        <v>0</v>
      </c>
      <c r="Q153" s="194">
        <v>0</v>
      </c>
      <c r="R153" s="194">
        <f>Q153*H153</f>
        <v>0</v>
      </c>
      <c r="S153" s="194">
        <v>0</v>
      </c>
      <c r="T153" s="195">
        <f>S153*H153</f>
        <v>0</v>
      </c>
      <c r="U153" s="35"/>
      <c r="V153" s="35"/>
      <c r="W153" s="35"/>
      <c r="X153" s="35"/>
      <c r="Y153" s="35"/>
      <c r="Z153" s="35"/>
      <c r="AA153" s="35"/>
      <c r="AB153" s="35"/>
      <c r="AC153" s="35"/>
      <c r="AD153" s="35"/>
      <c r="AE153" s="35"/>
      <c r="AR153" s="196" t="s">
        <v>214</v>
      </c>
      <c r="AT153" s="196" t="s">
        <v>216</v>
      </c>
      <c r="AU153" s="196" t="s">
        <v>227</v>
      </c>
      <c r="AY153" s="18" t="s">
        <v>215</v>
      </c>
      <c r="BE153" s="197">
        <f>IF(N153="základní",J153,0)</f>
        <v>0</v>
      </c>
      <c r="BF153" s="197">
        <f>IF(N153="snížená",J153,0)</f>
        <v>0</v>
      </c>
      <c r="BG153" s="197">
        <f>IF(N153="zákl. přenesená",J153,0)</f>
        <v>0</v>
      </c>
      <c r="BH153" s="197">
        <f>IF(N153="sníž. přenesená",J153,0)</f>
        <v>0</v>
      </c>
      <c r="BI153" s="197">
        <f>IF(N153="nulová",J153,0)</f>
        <v>0</v>
      </c>
      <c r="BJ153" s="18" t="s">
        <v>88</v>
      </c>
      <c r="BK153" s="197">
        <f>ROUND(I153*H153,2)</f>
        <v>0</v>
      </c>
      <c r="BL153" s="18" t="s">
        <v>214</v>
      </c>
      <c r="BM153" s="196" t="s">
        <v>7167</v>
      </c>
    </row>
    <row r="154" spans="1:65" s="2" customFormat="1" ht="28.8">
      <c r="A154" s="35"/>
      <c r="B154" s="36"/>
      <c r="C154" s="37"/>
      <c r="D154" s="198" t="s">
        <v>221</v>
      </c>
      <c r="E154" s="37"/>
      <c r="F154" s="199" t="s">
        <v>7168</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221</v>
      </c>
      <c r="AU154" s="18" t="s">
        <v>227</v>
      </c>
    </row>
    <row r="155" spans="1:65" s="2" customFormat="1" ht="10.199999999999999">
      <c r="A155" s="35"/>
      <c r="B155" s="36"/>
      <c r="C155" s="37"/>
      <c r="D155" s="215" t="s">
        <v>362</v>
      </c>
      <c r="E155" s="37"/>
      <c r="F155" s="216" t="s">
        <v>7169</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362</v>
      </c>
      <c r="AU155" s="18" t="s">
        <v>227</v>
      </c>
    </row>
    <row r="156" spans="1:65" s="13" customFormat="1" ht="10.199999999999999">
      <c r="B156" s="217"/>
      <c r="C156" s="218"/>
      <c r="D156" s="198" t="s">
        <v>364</v>
      </c>
      <c r="E156" s="219" t="s">
        <v>1</v>
      </c>
      <c r="F156" s="220" t="s">
        <v>7170</v>
      </c>
      <c r="G156" s="218"/>
      <c r="H156" s="219" t="s">
        <v>1</v>
      </c>
      <c r="I156" s="221"/>
      <c r="J156" s="218"/>
      <c r="K156" s="218"/>
      <c r="L156" s="222"/>
      <c r="M156" s="223"/>
      <c r="N156" s="224"/>
      <c r="O156" s="224"/>
      <c r="P156" s="224"/>
      <c r="Q156" s="224"/>
      <c r="R156" s="224"/>
      <c r="S156" s="224"/>
      <c r="T156" s="225"/>
      <c r="AT156" s="226" t="s">
        <v>364</v>
      </c>
      <c r="AU156" s="226" t="s">
        <v>227</v>
      </c>
      <c r="AV156" s="13" t="s">
        <v>88</v>
      </c>
      <c r="AW156" s="13" t="s">
        <v>36</v>
      </c>
      <c r="AX156" s="13" t="s">
        <v>81</v>
      </c>
      <c r="AY156" s="226" t="s">
        <v>215</v>
      </c>
    </row>
    <row r="157" spans="1:65" s="14" customFormat="1" ht="10.199999999999999">
      <c r="B157" s="227"/>
      <c r="C157" s="228"/>
      <c r="D157" s="198" t="s">
        <v>364</v>
      </c>
      <c r="E157" s="229" t="s">
        <v>1</v>
      </c>
      <c r="F157" s="230" t="s">
        <v>7171</v>
      </c>
      <c r="G157" s="228"/>
      <c r="H157" s="231">
        <v>269.69799999999998</v>
      </c>
      <c r="I157" s="232"/>
      <c r="J157" s="228"/>
      <c r="K157" s="228"/>
      <c r="L157" s="233"/>
      <c r="M157" s="234"/>
      <c r="N157" s="235"/>
      <c r="O157" s="235"/>
      <c r="P157" s="235"/>
      <c r="Q157" s="235"/>
      <c r="R157" s="235"/>
      <c r="S157" s="235"/>
      <c r="T157" s="236"/>
      <c r="AT157" s="237" t="s">
        <v>364</v>
      </c>
      <c r="AU157" s="237" t="s">
        <v>227</v>
      </c>
      <c r="AV157" s="14" t="s">
        <v>90</v>
      </c>
      <c r="AW157" s="14" t="s">
        <v>36</v>
      </c>
      <c r="AX157" s="14" t="s">
        <v>81</v>
      </c>
      <c r="AY157" s="237" t="s">
        <v>215</v>
      </c>
    </row>
    <row r="158" spans="1:65" s="13" customFormat="1" ht="10.199999999999999">
      <c r="B158" s="217"/>
      <c r="C158" s="218"/>
      <c r="D158" s="198" t="s">
        <v>364</v>
      </c>
      <c r="E158" s="219" t="s">
        <v>1</v>
      </c>
      <c r="F158" s="220" t="s">
        <v>7172</v>
      </c>
      <c r="G158" s="218"/>
      <c r="H158" s="219" t="s">
        <v>1</v>
      </c>
      <c r="I158" s="221"/>
      <c r="J158" s="218"/>
      <c r="K158" s="218"/>
      <c r="L158" s="222"/>
      <c r="M158" s="223"/>
      <c r="N158" s="224"/>
      <c r="O158" s="224"/>
      <c r="P158" s="224"/>
      <c r="Q158" s="224"/>
      <c r="R158" s="224"/>
      <c r="S158" s="224"/>
      <c r="T158" s="225"/>
      <c r="AT158" s="226" t="s">
        <v>364</v>
      </c>
      <c r="AU158" s="226" t="s">
        <v>227</v>
      </c>
      <c r="AV158" s="13" t="s">
        <v>88</v>
      </c>
      <c r="AW158" s="13" t="s">
        <v>36</v>
      </c>
      <c r="AX158" s="13" t="s">
        <v>81</v>
      </c>
      <c r="AY158" s="226" t="s">
        <v>215</v>
      </c>
    </row>
    <row r="159" spans="1:65" s="14" customFormat="1" ht="10.199999999999999">
      <c r="B159" s="227"/>
      <c r="C159" s="228"/>
      <c r="D159" s="198" t="s">
        <v>364</v>
      </c>
      <c r="E159" s="229" t="s">
        <v>1</v>
      </c>
      <c r="F159" s="230" t="s">
        <v>7173</v>
      </c>
      <c r="G159" s="228"/>
      <c r="H159" s="231">
        <v>3.6080000000000001</v>
      </c>
      <c r="I159" s="232"/>
      <c r="J159" s="228"/>
      <c r="K159" s="228"/>
      <c r="L159" s="233"/>
      <c r="M159" s="234"/>
      <c r="N159" s="235"/>
      <c r="O159" s="235"/>
      <c r="P159" s="235"/>
      <c r="Q159" s="235"/>
      <c r="R159" s="235"/>
      <c r="S159" s="235"/>
      <c r="T159" s="236"/>
      <c r="AT159" s="237" t="s">
        <v>364</v>
      </c>
      <c r="AU159" s="237" t="s">
        <v>227</v>
      </c>
      <c r="AV159" s="14" t="s">
        <v>90</v>
      </c>
      <c r="AW159" s="14" t="s">
        <v>36</v>
      </c>
      <c r="AX159" s="14" t="s">
        <v>81</v>
      </c>
      <c r="AY159" s="237" t="s">
        <v>215</v>
      </c>
    </row>
    <row r="160" spans="1:65" s="13" customFormat="1" ht="10.199999999999999">
      <c r="B160" s="217"/>
      <c r="C160" s="218"/>
      <c r="D160" s="198" t="s">
        <v>364</v>
      </c>
      <c r="E160" s="219" t="s">
        <v>1</v>
      </c>
      <c r="F160" s="220" t="s">
        <v>7174</v>
      </c>
      <c r="G160" s="218"/>
      <c r="H160" s="219" t="s">
        <v>1</v>
      </c>
      <c r="I160" s="221"/>
      <c r="J160" s="218"/>
      <c r="K160" s="218"/>
      <c r="L160" s="222"/>
      <c r="M160" s="223"/>
      <c r="N160" s="224"/>
      <c r="O160" s="224"/>
      <c r="P160" s="224"/>
      <c r="Q160" s="224"/>
      <c r="R160" s="224"/>
      <c r="S160" s="224"/>
      <c r="T160" s="225"/>
      <c r="AT160" s="226" t="s">
        <v>364</v>
      </c>
      <c r="AU160" s="226" t="s">
        <v>227</v>
      </c>
      <c r="AV160" s="13" t="s">
        <v>88</v>
      </c>
      <c r="AW160" s="13" t="s">
        <v>36</v>
      </c>
      <c r="AX160" s="13" t="s">
        <v>81</v>
      </c>
      <c r="AY160" s="226" t="s">
        <v>215</v>
      </c>
    </row>
    <row r="161" spans="1:65" s="14" customFormat="1" ht="10.199999999999999">
      <c r="B161" s="227"/>
      <c r="C161" s="228"/>
      <c r="D161" s="198" t="s">
        <v>364</v>
      </c>
      <c r="E161" s="229" t="s">
        <v>1</v>
      </c>
      <c r="F161" s="230" t="s">
        <v>7175</v>
      </c>
      <c r="G161" s="228"/>
      <c r="H161" s="231">
        <v>8.51</v>
      </c>
      <c r="I161" s="232"/>
      <c r="J161" s="228"/>
      <c r="K161" s="228"/>
      <c r="L161" s="233"/>
      <c r="M161" s="234"/>
      <c r="N161" s="235"/>
      <c r="O161" s="235"/>
      <c r="P161" s="235"/>
      <c r="Q161" s="235"/>
      <c r="R161" s="235"/>
      <c r="S161" s="235"/>
      <c r="T161" s="236"/>
      <c r="AT161" s="237" t="s">
        <v>364</v>
      </c>
      <c r="AU161" s="237" t="s">
        <v>227</v>
      </c>
      <c r="AV161" s="14" t="s">
        <v>90</v>
      </c>
      <c r="AW161" s="14" t="s">
        <v>36</v>
      </c>
      <c r="AX161" s="14" t="s">
        <v>81</v>
      </c>
      <c r="AY161" s="237" t="s">
        <v>215</v>
      </c>
    </row>
    <row r="162" spans="1:65" s="13" customFormat="1" ht="10.199999999999999">
      <c r="B162" s="217"/>
      <c r="C162" s="218"/>
      <c r="D162" s="198" t="s">
        <v>364</v>
      </c>
      <c r="E162" s="219" t="s">
        <v>1</v>
      </c>
      <c r="F162" s="220" t="s">
        <v>7176</v>
      </c>
      <c r="G162" s="218"/>
      <c r="H162" s="219" t="s">
        <v>1</v>
      </c>
      <c r="I162" s="221"/>
      <c r="J162" s="218"/>
      <c r="K162" s="218"/>
      <c r="L162" s="222"/>
      <c r="M162" s="223"/>
      <c r="N162" s="224"/>
      <c r="O162" s="224"/>
      <c r="P162" s="224"/>
      <c r="Q162" s="224"/>
      <c r="R162" s="224"/>
      <c r="S162" s="224"/>
      <c r="T162" s="225"/>
      <c r="AT162" s="226" t="s">
        <v>364</v>
      </c>
      <c r="AU162" s="226" t="s">
        <v>227</v>
      </c>
      <c r="AV162" s="13" t="s">
        <v>88</v>
      </c>
      <c r="AW162" s="13" t="s">
        <v>36</v>
      </c>
      <c r="AX162" s="13" t="s">
        <v>81</v>
      </c>
      <c r="AY162" s="226" t="s">
        <v>215</v>
      </c>
    </row>
    <row r="163" spans="1:65" s="14" customFormat="1" ht="10.199999999999999">
      <c r="B163" s="227"/>
      <c r="C163" s="228"/>
      <c r="D163" s="198" t="s">
        <v>364</v>
      </c>
      <c r="E163" s="229" t="s">
        <v>1</v>
      </c>
      <c r="F163" s="230" t="s">
        <v>7177</v>
      </c>
      <c r="G163" s="228"/>
      <c r="H163" s="231">
        <v>17.760000000000002</v>
      </c>
      <c r="I163" s="232"/>
      <c r="J163" s="228"/>
      <c r="K163" s="228"/>
      <c r="L163" s="233"/>
      <c r="M163" s="234"/>
      <c r="N163" s="235"/>
      <c r="O163" s="235"/>
      <c r="P163" s="235"/>
      <c r="Q163" s="235"/>
      <c r="R163" s="235"/>
      <c r="S163" s="235"/>
      <c r="T163" s="236"/>
      <c r="AT163" s="237" t="s">
        <v>364</v>
      </c>
      <c r="AU163" s="237" t="s">
        <v>227</v>
      </c>
      <c r="AV163" s="14" t="s">
        <v>90</v>
      </c>
      <c r="AW163" s="14" t="s">
        <v>36</v>
      </c>
      <c r="AX163" s="14" t="s">
        <v>81</v>
      </c>
      <c r="AY163" s="237" t="s">
        <v>215</v>
      </c>
    </row>
    <row r="164" spans="1:65" s="13" customFormat="1" ht="10.199999999999999">
      <c r="B164" s="217"/>
      <c r="C164" s="218"/>
      <c r="D164" s="198" t="s">
        <v>364</v>
      </c>
      <c r="E164" s="219" t="s">
        <v>1</v>
      </c>
      <c r="F164" s="220" t="s">
        <v>7178</v>
      </c>
      <c r="G164" s="218"/>
      <c r="H164" s="219" t="s">
        <v>1</v>
      </c>
      <c r="I164" s="221"/>
      <c r="J164" s="218"/>
      <c r="K164" s="218"/>
      <c r="L164" s="222"/>
      <c r="M164" s="223"/>
      <c r="N164" s="224"/>
      <c r="O164" s="224"/>
      <c r="P164" s="224"/>
      <c r="Q164" s="224"/>
      <c r="R164" s="224"/>
      <c r="S164" s="224"/>
      <c r="T164" s="225"/>
      <c r="AT164" s="226" t="s">
        <v>364</v>
      </c>
      <c r="AU164" s="226" t="s">
        <v>227</v>
      </c>
      <c r="AV164" s="13" t="s">
        <v>88</v>
      </c>
      <c r="AW164" s="13" t="s">
        <v>36</v>
      </c>
      <c r="AX164" s="13" t="s">
        <v>81</v>
      </c>
      <c r="AY164" s="226" t="s">
        <v>215</v>
      </c>
    </row>
    <row r="165" spans="1:65" s="14" customFormat="1" ht="10.199999999999999">
      <c r="B165" s="227"/>
      <c r="C165" s="228"/>
      <c r="D165" s="198" t="s">
        <v>364</v>
      </c>
      <c r="E165" s="229" t="s">
        <v>1</v>
      </c>
      <c r="F165" s="230" t="s">
        <v>7179</v>
      </c>
      <c r="G165" s="228"/>
      <c r="H165" s="231">
        <v>95.644999999999996</v>
      </c>
      <c r="I165" s="232"/>
      <c r="J165" s="228"/>
      <c r="K165" s="228"/>
      <c r="L165" s="233"/>
      <c r="M165" s="234"/>
      <c r="N165" s="235"/>
      <c r="O165" s="235"/>
      <c r="P165" s="235"/>
      <c r="Q165" s="235"/>
      <c r="R165" s="235"/>
      <c r="S165" s="235"/>
      <c r="T165" s="236"/>
      <c r="AT165" s="237" t="s">
        <v>364</v>
      </c>
      <c r="AU165" s="237" t="s">
        <v>227</v>
      </c>
      <c r="AV165" s="14" t="s">
        <v>90</v>
      </c>
      <c r="AW165" s="14" t="s">
        <v>36</v>
      </c>
      <c r="AX165" s="14" t="s">
        <v>81</v>
      </c>
      <c r="AY165" s="237" t="s">
        <v>215</v>
      </c>
    </row>
    <row r="166" spans="1:65" s="13" customFormat="1" ht="10.199999999999999">
      <c r="B166" s="217"/>
      <c r="C166" s="218"/>
      <c r="D166" s="198" t="s">
        <v>364</v>
      </c>
      <c r="E166" s="219" t="s">
        <v>1</v>
      </c>
      <c r="F166" s="220" t="s">
        <v>7180</v>
      </c>
      <c r="G166" s="218"/>
      <c r="H166" s="219" t="s">
        <v>1</v>
      </c>
      <c r="I166" s="221"/>
      <c r="J166" s="218"/>
      <c r="K166" s="218"/>
      <c r="L166" s="222"/>
      <c r="M166" s="223"/>
      <c r="N166" s="224"/>
      <c r="O166" s="224"/>
      <c r="P166" s="224"/>
      <c r="Q166" s="224"/>
      <c r="R166" s="224"/>
      <c r="S166" s="224"/>
      <c r="T166" s="225"/>
      <c r="AT166" s="226" t="s">
        <v>364</v>
      </c>
      <c r="AU166" s="226" t="s">
        <v>227</v>
      </c>
      <c r="AV166" s="13" t="s">
        <v>88</v>
      </c>
      <c r="AW166" s="13" t="s">
        <v>36</v>
      </c>
      <c r="AX166" s="13" t="s">
        <v>81</v>
      </c>
      <c r="AY166" s="226" t="s">
        <v>215</v>
      </c>
    </row>
    <row r="167" spans="1:65" s="14" customFormat="1" ht="10.199999999999999">
      <c r="B167" s="227"/>
      <c r="C167" s="228"/>
      <c r="D167" s="198" t="s">
        <v>364</v>
      </c>
      <c r="E167" s="229" t="s">
        <v>1</v>
      </c>
      <c r="F167" s="230" t="s">
        <v>7181</v>
      </c>
      <c r="G167" s="228"/>
      <c r="H167" s="231">
        <v>1.5509999999999999</v>
      </c>
      <c r="I167" s="232"/>
      <c r="J167" s="228"/>
      <c r="K167" s="228"/>
      <c r="L167" s="233"/>
      <c r="M167" s="234"/>
      <c r="N167" s="235"/>
      <c r="O167" s="235"/>
      <c r="P167" s="235"/>
      <c r="Q167" s="235"/>
      <c r="R167" s="235"/>
      <c r="S167" s="235"/>
      <c r="T167" s="236"/>
      <c r="AT167" s="237" t="s">
        <v>364</v>
      </c>
      <c r="AU167" s="237" t="s">
        <v>227</v>
      </c>
      <c r="AV167" s="14" t="s">
        <v>90</v>
      </c>
      <c r="AW167" s="14" t="s">
        <v>36</v>
      </c>
      <c r="AX167" s="14" t="s">
        <v>81</v>
      </c>
      <c r="AY167" s="237" t="s">
        <v>215</v>
      </c>
    </row>
    <row r="168" spans="1:65" s="15" customFormat="1" ht="10.199999999999999">
      <c r="B168" s="238"/>
      <c r="C168" s="239"/>
      <c r="D168" s="198" t="s">
        <v>364</v>
      </c>
      <c r="E168" s="240" t="s">
        <v>1</v>
      </c>
      <c r="F168" s="241" t="s">
        <v>368</v>
      </c>
      <c r="G168" s="239"/>
      <c r="H168" s="242">
        <v>396.77199999999993</v>
      </c>
      <c r="I168" s="243"/>
      <c r="J168" s="239"/>
      <c r="K168" s="239"/>
      <c r="L168" s="244"/>
      <c r="M168" s="245"/>
      <c r="N168" s="246"/>
      <c r="O168" s="246"/>
      <c r="P168" s="246"/>
      <c r="Q168" s="246"/>
      <c r="R168" s="246"/>
      <c r="S168" s="246"/>
      <c r="T168" s="247"/>
      <c r="AT168" s="248" t="s">
        <v>364</v>
      </c>
      <c r="AU168" s="248" t="s">
        <v>227</v>
      </c>
      <c r="AV168" s="15" t="s">
        <v>214</v>
      </c>
      <c r="AW168" s="15" t="s">
        <v>36</v>
      </c>
      <c r="AX168" s="15" t="s">
        <v>88</v>
      </c>
      <c r="AY168" s="248" t="s">
        <v>215</v>
      </c>
    </row>
    <row r="169" spans="1:65" s="2" customFormat="1" ht="37.799999999999997" customHeight="1">
      <c r="A169" s="35"/>
      <c r="B169" s="36"/>
      <c r="C169" s="185" t="s">
        <v>241</v>
      </c>
      <c r="D169" s="185" t="s">
        <v>216</v>
      </c>
      <c r="E169" s="186" t="s">
        <v>5308</v>
      </c>
      <c r="F169" s="187" t="s">
        <v>5309</v>
      </c>
      <c r="G169" s="188" t="s">
        <v>358</v>
      </c>
      <c r="H169" s="189">
        <v>396.77199999999999</v>
      </c>
      <c r="I169" s="190"/>
      <c r="J169" s="191">
        <f>ROUND(I169*H169,2)</f>
        <v>0</v>
      </c>
      <c r="K169" s="187" t="s">
        <v>359</v>
      </c>
      <c r="L169" s="40"/>
      <c r="M169" s="192" t="s">
        <v>1</v>
      </c>
      <c r="N169" s="193" t="s">
        <v>46</v>
      </c>
      <c r="O169" s="72"/>
      <c r="P169" s="194">
        <f>O169*H169</f>
        <v>0</v>
      </c>
      <c r="Q169" s="194">
        <v>0</v>
      </c>
      <c r="R169" s="194">
        <f>Q169*H169</f>
        <v>0</v>
      </c>
      <c r="S169" s="194">
        <v>0</v>
      </c>
      <c r="T169" s="195">
        <f>S169*H169</f>
        <v>0</v>
      </c>
      <c r="U169" s="35"/>
      <c r="V169" s="35"/>
      <c r="W169" s="35"/>
      <c r="X169" s="35"/>
      <c r="Y169" s="35"/>
      <c r="Z169" s="35"/>
      <c r="AA169" s="35"/>
      <c r="AB169" s="35"/>
      <c r="AC169" s="35"/>
      <c r="AD169" s="35"/>
      <c r="AE169" s="35"/>
      <c r="AR169" s="196" t="s">
        <v>214</v>
      </c>
      <c r="AT169" s="196" t="s">
        <v>216</v>
      </c>
      <c r="AU169" s="196" t="s">
        <v>227</v>
      </c>
      <c r="AY169" s="18" t="s">
        <v>215</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214</v>
      </c>
      <c r="BM169" s="196" t="s">
        <v>7182</v>
      </c>
    </row>
    <row r="170" spans="1:65" s="2" customFormat="1" ht="38.4">
      <c r="A170" s="35"/>
      <c r="B170" s="36"/>
      <c r="C170" s="37"/>
      <c r="D170" s="198" t="s">
        <v>221</v>
      </c>
      <c r="E170" s="37"/>
      <c r="F170" s="199" t="s">
        <v>5311</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221</v>
      </c>
      <c r="AU170" s="18" t="s">
        <v>227</v>
      </c>
    </row>
    <row r="171" spans="1:65" s="2" customFormat="1" ht="10.199999999999999">
      <c r="A171" s="35"/>
      <c r="B171" s="36"/>
      <c r="C171" s="37"/>
      <c r="D171" s="215" t="s">
        <v>362</v>
      </c>
      <c r="E171" s="37"/>
      <c r="F171" s="216" t="s">
        <v>5312</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362</v>
      </c>
      <c r="AU171" s="18" t="s">
        <v>227</v>
      </c>
    </row>
    <row r="172" spans="1:65" s="2" customFormat="1" ht="33" customHeight="1">
      <c r="A172" s="35"/>
      <c r="B172" s="36"/>
      <c r="C172" s="185" t="s">
        <v>246</v>
      </c>
      <c r="D172" s="185" t="s">
        <v>216</v>
      </c>
      <c r="E172" s="186" t="s">
        <v>5319</v>
      </c>
      <c r="F172" s="187" t="s">
        <v>5320</v>
      </c>
      <c r="G172" s="188" t="s">
        <v>583</v>
      </c>
      <c r="H172" s="189">
        <v>833.221</v>
      </c>
      <c r="I172" s="190"/>
      <c r="J172" s="191">
        <f>ROUND(I172*H172,2)</f>
        <v>0</v>
      </c>
      <c r="K172" s="187" t="s">
        <v>359</v>
      </c>
      <c r="L172" s="40"/>
      <c r="M172" s="192" t="s">
        <v>1</v>
      </c>
      <c r="N172" s="193" t="s">
        <v>46</v>
      </c>
      <c r="O172" s="72"/>
      <c r="P172" s="194">
        <f>O172*H172</f>
        <v>0</v>
      </c>
      <c r="Q172" s="194">
        <v>0</v>
      </c>
      <c r="R172" s="194">
        <f>Q172*H172</f>
        <v>0</v>
      </c>
      <c r="S172" s="194">
        <v>0</v>
      </c>
      <c r="T172" s="195">
        <f>S172*H172</f>
        <v>0</v>
      </c>
      <c r="U172" s="35"/>
      <c r="V172" s="35"/>
      <c r="W172" s="35"/>
      <c r="X172" s="35"/>
      <c r="Y172" s="35"/>
      <c r="Z172" s="35"/>
      <c r="AA172" s="35"/>
      <c r="AB172" s="35"/>
      <c r="AC172" s="35"/>
      <c r="AD172" s="35"/>
      <c r="AE172" s="35"/>
      <c r="AR172" s="196" t="s">
        <v>214</v>
      </c>
      <c r="AT172" s="196" t="s">
        <v>216</v>
      </c>
      <c r="AU172" s="196" t="s">
        <v>227</v>
      </c>
      <c r="AY172" s="18" t="s">
        <v>215</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214</v>
      </c>
      <c r="BM172" s="196" t="s">
        <v>7183</v>
      </c>
    </row>
    <row r="173" spans="1:65" s="2" customFormat="1" ht="28.8">
      <c r="A173" s="35"/>
      <c r="B173" s="36"/>
      <c r="C173" s="37"/>
      <c r="D173" s="198" t="s">
        <v>221</v>
      </c>
      <c r="E173" s="37"/>
      <c r="F173" s="199" t="s">
        <v>5322</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221</v>
      </c>
      <c r="AU173" s="18" t="s">
        <v>227</v>
      </c>
    </row>
    <row r="174" spans="1:65" s="2" customFormat="1" ht="10.199999999999999">
      <c r="A174" s="35"/>
      <c r="B174" s="36"/>
      <c r="C174" s="37"/>
      <c r="D174" s="215" t="s">
        <v>362</v>
      </c>
      <c r="E174" s="37"/>
      <c r="F174" s="216" t="s">
        <v>5323</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362</v>
      </c>
      <c r="AU174" s="18" t="s">
        <v>227</v>
      </c>
    </row>
    <row r="175" spans="1:65" s="14" customFormat="1" ht="10.199999999999999">
      <c r="B175" s="227"/>
      <c r="C175" s="228"/>
      <c r="D175" s="198" t="s">
        <v>364</v>
      </c>
      <c r="E175" s="229" t="s">
        <v>1</v>
      </c>
      <c r="F175" s="230" t="s">
        <v>7184</v>
      </c>
      <c r="G175" s="228"/>
      <c r="H175" s="231">
        <v>833.221</v>
      </c>
      <c r="I175" s="232"/>
      <c r="J175" s="228"/>
      <c r="K175" s="228"/>
      <c r="L175" s="233"/>
      <c r="M175" s="234"/>
      <c r="N175" s="235"/>
      <c r="O175" s="235"/>
      <c r="P175" s="235"/>
      <c r="Q175" s="235"/>
      <c r="R175" s="235"/>
      <c r="S175" s="235"/>
      <c r="T175" s="236"/>
      <c r="AT175" s="237" t="s">
        <v>364</v>
      </c>
      <c r="AU175" s="237" t="s">
        <v>227</v>
      </c>
      <c r="AV175" s="14" t="s">
        <v>90</v>
      </c>
      <c r="AW175" s="14" t="s">
        <v>36</v>
      </c>
      <c r="AX175" s="14" t="s">
        <v>81</v>
      </c>
      <c r="AY175" s="237" t="s">
        <v>215</v>
      </c>
    </row>
    <row r="176" spans="1:65" s="15" customFormat="1" ht="10.199999999999999">
      <c r="B176" s="238"/>
      <c r="C176" s="239"/>
      <c r="D176" s="198" t="s">
        <v>364</v>
      </c>
      <c r="E176" s="240" t="s">
        <v>1</v>
      </c>
      <c r="F176" s="241" t="s">
        <v>368</v>
      </c>
      <c r="G176" s="239"/>
      <c r="H176" s="242">
        <v>833.221</v>
      </c>
      <c r="I176" s="243"/>
      <c r="J176" s="239"/>
      <c r="K176" s="239"/>
      <c r="L176" s="244"/>
      <c r="M176" s="245"/>
      <c r="N176" s="246"/>
      <c r="O176" s="246"/>
      <c r="P176" s="246"/>
      <c r="Q176" s="246"/>
      <c r="R176" s="246"/>
      <c r="S176" s="246"/>
      <c r="T176" s="247"/>
      <c r="AT176" s="248" t="s">
        <v>364</v>
      </c>
      <c r="AU176" s="248" t="s">
        <v>227</v>
      </c>
      <c r="AV176" s="15" t="s">
        <v>214</v>
      </c>
      <c r="AW176" s="15" t="s">
        <v>36</v>
      </c>
      <c r="AX176" s="15" t="s">
        <v>88</v>
      </c>
      <c r="AY176" s="248" t="s">
        <v>215</v>
      </c>
    </row>
    <row r="177" spans="1:65" s="2" customFormat="1" ht="24.15" customHeight="1">
      <c r="A177" s="35"/>
      <c r="B177" s="36"/>
      <c r="C177" s="185" t="s">
        <v>251</v>
      </c>
      <c r="D177" s="185" t="s">
        <v>216</v>
      </c>
      <c r="E177" s="186" t="s">
        <v>7185</v>
      </c>
      <c r="F177" s="187" t="s">
        <v>7186</v>
      </c>
      <c r="G177" s="188" t="s">
        <v>523</v>
      </c>
      <c r="H177" s="189">
        <v>1006.4</v>
      </c>
      <c r="I177" s="190"/>
      <c r="J177" s="191">
        <f>ROUND(I177*H177,2)</f>
        <v>0</v>
      </c>
      <c r="K177" s="187" t="s">
        <v>359</v>
      </c>
      <c r="L177" s="40"/>
      <c r="M177" s="192" t="s">
        <v>1</v>
      </c>
      <c r="N177" s="193"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214</v>
      </c>
      <c r="AT177" s="196" t="s">
        <v>216</v>
      </c>
      <c r="AU177" s="196" t="s">
        <v>227</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214</v>
      </c>
      <c r="BM177" s="196" t="s">
        <v>7187</v>
      </c>
    </row>
    <row r="178" spans="1:65" s="2" customFormat="1" ht="19.2">
      <c r="A178" s="35"/>
      <c r="B178" s="36"/>
      <c r="C178" s="37"/>
      <c r="D178" s="198" t="s">
        <v>221</v>
      </c>
      <c r="E178" s="37"/>
      <c r="F178" s="199" t="s">
        <v>7188</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227</v>
      </c>
    </row>
    <row r="179" spans="1:65" s="2" customFormat="1" ht="10.199999999999999">
      <c r="A179" s="35"/>
      <c r="B179" s="36"/>
      <c r="C179" s="37"/>
      <c r="D179" s="215" t="s">
        <v>362</v>
      </c>
      <c r="E179" s="37"/>
      <c r="F179" s="216" t="s">
        <v>7189</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362</v>
      </c>
      <c r="AU179" s="18" t="s">
        <v>227</v>
      </c>
    </row>
    <row r="180" spans="1:65" s="13" customFormat="1" ht="10.199999999999999">
      <c r="B180" s="217"/>
      <c r="C180" s="218"/>
      <c r="D180" s="198" t="s">
        <v>364</v>
      </c>
      <c r="E180" s="219" t="s">
        <v>1</v>
      </c>
      <c r="F180" s="220" t="s">
        <v>7170</v>
      </c>
      <c r="G180" s="218"/>
      <c r="H180" s="219" t="s">
        <v>1</v>
      </c>
      <c r="I180" s="221"/>
      <c r="J180" s="218"/>
      <c r="K180" s="218"/>
      <c r="L180" s="222"/>
      <c r="M180" s="223"/>
      <c r="N180" s="224"/>
      <c r="O180" s="224"/>
      <c r="P180" s="224"/>
      <c r="Q180" s="224"/>
      <c r="R180" s="224"/>
      <c r="S180" s="224"/>
      <c r="T180" s="225"/>
      <c r="AT180" s="226" t="s">
        <v>364</v>
      </c>
      <c r="AU180" s="226" t="s">
        <v>227</v>
      </c>
      <c r="AV180" s="13" t="s">
        <v>88</v>
      </c>
      <c r="AW180" s="13" t="s">
        <v>36</v>
      </c>
      <c r="AX180" s="13" t="s">
        <v>81</v>
      </c>
      <c r="AY180" s="226" t="s">
        <v>215</v>
      </c>
    </row>
    <row r="181" spans="1:65" s="14" customFormat="1" ht="10.199999999999999">
      <c r="B181" s="227"/>
      <c r="C181" s="228"/>
      <c r="D181" s="198" t="s">
        <v>364</v>
      </c>
      <c r="E181" s="229" t="s">
        <v>1</v>
      </c>
      <c r="F181" s="230" t="s">
        <v>7190</v>
      </c>
      <c r="G181" s="228"/>
      <c r="H181" s="231">
        <v>657.8</v>
      </c>
      <c r="I181" s="232"/>
      <c r="J181" s="228"/>
      <c r="K181" s="228"/>
      <c r="L181" s="233"/>
      <c r="M181" s="234"/>
      <c r="N181" s="235"/>
      <c r="O181" s="235"/>
      <c r="P181" s="235"/>
      <c r="Q181" s="235"/>
      <c r="R181" s="235"/>
      <c r="S181" s="235"/>
      <c r="T181" s="236"/>
      <c r="AT181" s="237" t="s">
        <v>364</v>
      </c>
      <c r="AU181" s="237" t="s">
        <v>227</v>
      </c>
      <c r="AV181" s="14" t="s">
        <v>90</v>
      </c>
      <c r="AW181" s="14" t="s">
        <v>36</v>
      </c>
      <c r="AX181" s="14" t="s">
        <v>81</v>
      </c>
      <c r="AY181" s="237" t="s">
        <v>215</v>
      </c>
    </row>
    <row r="182" spans="1:65" s="13" customFormat="1" ht="10.199999999999999">
      <c r="B182" s="217"/>
      <c r="C182" s="218"/>
      <c r="D182" s="198" t="s">
        <v>364</v>
      </c>
      <c r="E182" s="219" t="s">
        <v>1</v>
      </c>
      <c r="F182" s="220" t="s">
        <v>7172</v>
      </c>
      <c r="G182" s="218"/>
      <c r="H182" s="219" t="s">
        <v>1</v>
      </c>
      <c r="I182" s="221"/>
      <c r="J182" s="218"/>
      <c r="K182" s="218"/>
      <c r="L182" s="222"/>
      <c r="M182" s="223"/>
      <c r="N182" s="224"/>
      <c r="O182" s="224"/>
      <c r="P182" s="224"/>
      <c r="Q182" s="224"/>
      <c r="R182" s="224"/>
      <c r="S182" s="224"/>
      <c r="T182" s="225"/>
      <c r="AT182" s="226" t="s">
        <v>364</v>
      </c>
      <c r="AU182" s="226" t="s">
        <v>227</v>
      </c>
      <c r="AV182" s="13" t="s">
        <v>88</v>
      </c>
      <c r="AW182" s="13" t="s">
        <v>36</v>
      </c>
      <c r="AX182" s="13" t="s">
        <v>81</v>
      </c>
      <c r="AY182" s="226" t="s">
        <v>215</v>
      </c>
    </row>
    <row r="183" spans="1:65" s="14" customFormat="1" ht="10.199999999999999">
      <c r="B183" s="227"/>
      <c r="C183" s="228"/>
      <c r="D183" s="198" t="s">
        <v>364</v>
      </c>
      <c r="E183" s="229" t="s">
        <v>1</v>
      </c>
      <c r="F183" s="230" t="s">
        <v>7191</v>
      </c>
      <c r="G183" s="228"/>
      <c r="H183" s="231">
        <v>8.8000000000000007</v>
      </c>
      <c r="I183" s="232"/>
      <c r="J183" s="228"/>
      <c r="K183" s="228"/>
      <c r="L183" s="233"/>
      <c r="M183" s="234"/>
      <c r="N183" s="235"/>
      <c r="O183" s="235"/>
      <c r="P183" s="235"/>
      <c r="Q183" s="235"/>
      <c r="R183" s="235"/>
      <c r="S183" s="235"/>
      <c r="T183" s="236"/>
      <c r="AT183" s="237" t="s">
        <v>364</v>
      </c>
      <c r="AU183" s="237" t="s">
        <v>227</v>
      </c>
      <c r="AV183" s="14" t="s">
        <v>90</v>
      </c>
      <c r="AW183" s="14" t="s">
        <v>36</v>
      </c>
      <c r="AX183" s="14" t="s">
        <v>81</v>
      </c>
      <c r="AY183" s="237" t="s">
        <v>215</v>
      </c>
    </row>
    <row r="184" spans="1:65" s="13" customFormat="1" ht="10.199999999999999">
      <c r="B184" s="217"/>
      <c r="C184" s="218"/>
      <c r="D184" s="198" t="s">
        <v>364</v>
      </c>
      <c r="E184" s="219" t="s">
        <v>1</v>
      </c>
      <c r="F184" s="220" t="s">
        <v>7174</v>
      </c>
      <c r="G184" s="218"/>
      <c r="H184" s="219" t="s">
        <v>1</v>
      </c>
      <c r="I184" s="221"/>
      <c r="J184" s="218"/>
      <c r="K184" s="218"/>
      <c r="L184" s="222"/>
      <c r="M184" s="223"/>
      <c r="N184" s="224"/>
      <c r="O184" s="224"/>
      <c r="P184" s="224"/>
      <c r="Q184" s="224"/>
      <c r="R184" s="224"/>
      <c r="S184" s="224"/>
      <c r="T184" s="225"/>
      <c r="AT184" s="226" t="s">
        <v>364</v>
      </c>
      <c r="AU184" s="226" t="s">
        <v>227</v>
      </c>
      <c r="AV184" s="13" t="s">
        <v>88</v>
      </c>
      <c r="AW184" s="13" t="s">
        <v>36</v>
      </c>
      <c r="AX184" s="13" t="s">
        <v>81</v>
      </c>
      <c r="AY184" s="226" t="s">
        <v>215</v>
      </c>
    </row>
    <row r="185" spans="1:65" s="14" customFormat="1" ht="10.199999999999999">
      <c r="B185" s="227"/>
      <c r="C185" s="228"/>
      <c r="D185" s="198" t="s">
        <v>364</v>
      </c>
      <c r="E185" s="229" t="s">
        <v>1</v>
      </c>
      <c r="F185" s="230" t="s">
        <v>735</v>
      </c>
      <c r="G185" s="228"/>
      <c r="H185" s="231">
        <v>37</v>
      </c>
      <c r="I185" s="232"/>
      <c r="J185" s="228"/>
      <c r="K185" s="228"/>
      <c r="L185" s="233"/>
      <c r="M185" s="234"/>
      <c r="N185" s="235"/>
      <c r="O185" s="235"/>
      <c r="P185" s="235"/>
      <c r="Q185" s="235"/>
      <c r="R185" s="235"/>
      <c r="S185" s="235"/>
      <c r="T185" s="236"/>
      <c r="AT185" s="237" t="s">
        <v>364</v>
      </c>
      <c r="AU185" s="237" t="s">
        <v>227</v>
      </c>
      <c r="AV185" s="14" t="s">
        <v>90</v>
      </c>
      <c r="AW185" s="14" t="s">
        <v>36</v>
      </c>
      <c r="AX185" s="14" t="s">
        <v>81</v>
      </c>
      <c r="AY185" s="237" t="s">
        <v>215</v>
      </c>
    </row>
    <row r="186" spans="1:65" s="13" customFormat="1" ht="10.199999999999999">
      <c r="B186" s="217"/>
      <c r="C186" s="218"/>
      <c r="D186" s="198" t="s">
        <v>364</v>
      </c>
      <c r="E186" s="219" t="s">
        <v>1</v>
      </c>
      <c r="F186" s="220" t="s">
        <v>7176</v>
      </c>
      <c r="G186" s="218"/>
      <c r="H186" s="219" t="s">
        <v>1</v>
      </c>
      <c r="I186" s="221"/>
      <c r="J186" s="218"/>
      <c r="K186" s="218"/>
      <c r="L186" s="222"/>
      <c r="M186" s="223"/>
      <c r="N186" s="224"/>
      <c r="O186" s="224"/>
      <c r="P186" s="224"/>
      <c r="Q186" s="224"/>
      <c r="R186" s="224"/>
      <c r="S186" s="224"/>
      <c r="T186" s="225"/>
      <c r="AT186" s="226" t="s">
        <v>364</v>
      </c>
      <c r="AU186" s="226" t="s">
        <v>227</v>
      </c>
      <c r="AV186" s="13" t="s">
        <v>88</v>
      </c>
      <c r="AW186" s="13" t="s">
        <v>36</v>
      </c>
      <c r="AX186" s="13" t="s">
        <v>81</v>
      </c>
      <c r="AY186" s="226" t="s">
        <v>215</v>
      </c>
    </row>
    <row r="187" spans="1:65" s="14" customFormat="1" ht="10.199999999999999">
      <c r="B187" s="227"/>
      <c r="C187" s="228"/>
      <c r="D187" s="198" t="s">
        <v>364</v>
      </c>
      <c r="E187" s="229" t="s">
        <v>1</v>
      </c>
      <c r="F187" s="230" t="s">
        <v>1152</v>
      </c>
      <c r="G187" s="228"/>
      <c r="H187" s="231">
        <v>74</v>
      </c>
      <c r="I187" s="232"/>
      <c r="J187" s="228"/>
      <c r="K187" s="228"/>
      <c r="L187" s="233"/>
      <c r="M187" s="234"/>
      <c r="N187" s="235"/>
      <c r="O187" s="235"/>
      <c r="P187" s="235"/>
      <c r="Q187" s="235"/>
      <c r="R187" s="235"/>
      <c r="S187" s="235"/>
      <c r="T187" s="236"/>
      <c r="AT187" s="237" t="s">
        <v>364</v>
      </c>
      <c r="AU187" s="237" t="s">
        <v>227</v>
      </c>
      <c r="AV187" s="14" t="s">
        <v>90</v>
      </c>
      <c r="AW187" s="14" t="s">
        <v>36</v>
      </c>
      <c r="AX187" s="14" t="s">
        <v>81</v>
      </c>
      <c r="AY187" s="237" t="s">
        <v>215</v>
      </c>
    </row>
    <row r="188" spans="1:65" s="13" customFormat="1" ht="10.199999999999999">
      <c r="B188" s="217"/>
      <c r="C188" s="218"/>
      <c r="D188" s="198" t="s">
        <v>364</v>
      </c>
      <c r="E188" s="219" t="s">
        <v>1</v>
      </c>
      <c r="F188" s="220" t="s">
        <v>7178</v>
      </c>
      <c r="G188" s="218"/>
      <c r="H188" s="219" t="s">
        <v>1</v>
      </c>
      <c r="I188" s="221"/>
      <c r="J188" s="218"/>
      <c r="K188" s="218"/>
      <c r="L188" s="222"/>
      <c r="M188" s="223"/>
      <c r="N188" s="224"/>
      <c r="O188" s="224"/>
      <c r="P188" s="224"/>
      <c r="Q188" s="224"/>
      <c r="R188" s="224"/>
      <c r="S188" s="224"/>
      <c r="T188" s="225"/>
      <c r="AT188" s="226" t="s">
        <v>364</v>
      </c>
      <c r="AU188" s="226" t="s">
        <v>227</v>
      </c>
      <c r="AV188" s="13" t="s">
        <v>88</v>
      </c>
      <c r="AW188" s="13" t="s">
        <v>36</v>
      </c>
      <c r="AX188" s="13" t="s">
        <v>81</v>
      </c>
      <c r="AY188" s="226" t="s">
        <v>215</v>
      </c>
    </row>
    <row r="189" spans="1:65" s="14" customFormat="1" ht="10.199999999999999">
      <c r="B189" s="227"/>
      <c r="C189" s="228"/>
      <c r="D189" s="198" t="s">
        <v>364</v>
      </c>
      <c r="E189" s="229" t="s">
        <v>1</v>
      </c>
      <c r="F189" s="230" t="s">
        <v>7192</v>
      </c>
      <c r="G189" s="228"/>
      <c r="H189" s="231">
        <v>203.5</v>
      </c>
      <c r="I189" s="232"/>
      <c r="J189" s="228"/>
      <c r="K189" s="228"/>
      <c r="L189" s="233"/>
      <c r="M189" s="234"/>
      <c r="N189" s="235"/>
      <c r="O189" s="235"/>
      <c r="P189" s="235"/>
      <c r="Q189" s="235"/>
      <c r="R189" s="235"/>
      <c r="S189" s="235"/>
      <c r="T189" s="236"/>
      <c r="AT189" s="237" t="s">
        <v>364</v>
      </c>
      <c r="AU189" s="237" t="s">
        <v>227</v>
      </c>
      <c r="AV189" s="14" t="s">
        <v>90</v>
      </c>
      <c r="AW189" s="14" t="s">
        <v>36</v>
      </c>
      <c r="AX189" s="14" t="s">
        <v>81</v>
      </c>
      <c r="AY189" s="237" t="s">
        <v>215</v>
      </c>
    </row>
    <row r="190" spans="1:65" s="13" customFormat="1" ht="10.199999999999999">
      <c r="B190" s="217"/>
      <c r="C190" s="218"/>
      <c r="D190" s="198" t="s">
        <v>364</v>
      </c>
      <c r="E190" s="219" t="s">
        <v>1</v>
      </c>
      <c r="F190" s="220" t="s">
        <v>7180</v>
      </c>
      <c r="G190" s="218"/>
      <c r="H190" s="219" t="s">
        <v>1</v>
      </c>
      <c r="I190" s="221"/>
      <c r="J190" s="218"/>
      <c r="K190" s="218"/>
      <c r="L190" s="222"/>
      <c r="M190" s="223"/>
      <c r="N190" s="224"/>
      <c r="O190" s="224"/>
      <c r="P190" s="224"/>
      <c r="Q190" s="224"/>
      <c r="R190" s="224"/>
      <c r="S190" s="224"/>
      <c r="T190" s="225"/>
      <c r="AT190" s="226" t="s">
        <v>364</v>
      </c>
      <c r="AU190" s="226" t="s">
        <v>227</v>
      </c>
      <c r="AV190" s="13" t="s">
        <v>88</v>
      </c>
      <c r="AW190" s="13" t="s">
        <v>36</v>
      </c>
      <c r="AX190" s="13" t="s">
        <v>81</v>
      </c>
      <c r="AY190" s="226" t="s">
        <v>215</v>
      </c>
    </row>
    <row r="191" spans="1:65" s="14" customFormat="1" ht="10.199999999999999">
      <c r="B191" s="227"/>
      <c r="C191" s="228"/>
      <c r="D191" s="198" t="s">
        <v>364</v>
      </c>
      <c r="E191" s="229" t="s">
        <v>1</v>
      </c>
      <c r="F191" s="230" t="s">
        <v>7193</v>
      </c>
      <c r="G191" s="228"/>
      <c r="H191" s="231">
        <v>3.3</v>
      </c>
      <c r="I191" s="232"/>
      <c r="J191" s="228"/>
      <c r="K191" s="228"/>
      <c r="L191" s="233"/>
      <c r="M191" s="234"/>
      <c r="N191" s="235"/>
      <c r="O191" s="235"/>
      <c r="P191" s="235"/>
      <c r="Q191" s="235"/>
      <c r="R191" s="235"/>
      <c r="S191" s="235"/>
      <c r="T191" s="236"/>
      <c r="AT191" s="237" t="s">
        <v>364</v>
      </c>
      <c r="AU191" s="237" t="s">
        <v>227</v>
      </c>
      <c r="AV191" s="14" t="s">
        <v>90</v>
      </c>
      <c r="AW191" s="14" t="s">
        <v>36</v>
      </c>
      <c r="AX191" s="14" t="s">
        <v>81</v>
      </c>
      <c r="AY191" s="237" t="s">
        <v>215</v>
      </c>
    </row>
    <row r="192" spans="1:65" s="13" customFormat="1" ht="10.199999999999999">
      <c r="B192" s="217"/>
      <c r="C192" s="218"/>
      <c r="D192" s="198" t="s">
        <v>364</v>
      </c>
      <c r="E192" s="219" t="s">
        <v>1</v>
      </c>
      <c r="F192" s="220" t="s">
        <v>7194</v>
      </c>
      <c r="G192" s="218"/>
      <c r="H192" s="219" t="s">
        <v>1</v>
      </c>
      <c r="I192" s="221"/>
      <c r="J192" s="218"/>
      <c r="K192" s="218"/>
      <c r="L192" s="222"/>
      <c r="M192" s="223"/>
      <c r="N192" s="224"/>
      <c r="O192" s="224"/>
      <c r="P192" s="224"/>
      <c r="Q192" s="224"/>
      <c r="R192" s="224"/>
      <c r="S192" s="224"/>
      <c r="T192" s="225"/>
      <c r="AT192" s="226" t="s">
        <v>364</v>
      </c>
      <c r="AU192" s="226" t="s">
        <v>227</v>
      </c>
      <c r="AV192" s="13" t="s">
        <v>88</v>
      </c>
      <c r="AW192" s="13" t="s">
        <v>36</v>
      </c>
      <c r="AX192" s="13" t="s">
        <v>81</v>
      </c>
      <c r="AY192" s="226" t="s">
        <v>215</v>
      </c>
    </row>
    <row r="193" spans="1:65" s="14" customFormat="1" ht="10.199999999999999">
      <c r="B193" s="227"/>
      <c r="C193" s="228"/>
      <c r="D193" s="198" t="s">
        <v>364</v>
      </c>
      <c r="E193" s="229" t="s">
        <v>1</v>
      </c>
      <c r="F193" s="230" t="s">
        <v>538</v>
      </c>
      <c r="G193" s="228"/>
      <c r="H193" s="231">
        <v>22</v>
      </c>
      <c r="I193" s="232"/>
      <c r="J193" s="228"/>
      <c r="K193" s="228"/>
      <c r="L193" s="233"/>
      <c r="M193" s="234"/>
      <c r="N193" s="235"/>
      <c r="O193" s="235"/>
      <c r="P193" s="235"/>
      <c r="Q193" s="235"/>
      <c r="R193" s="235"/>
      <c r="S193" s="235"/>
      <c r="T193" s="236"/>
      <c r="AT193" s="237" t="s">
        <v>364</v>
      </c>
      <c r="AU193" s="237" t="s">
        <v>227</v>
      </c>
      <c r="AV193" s="14" t="s">
        <v>90</v>
      </c>
      <c r="AW193" s="14" t="s">
        <v>36</v>
      </c>
      <c r="AX193" s="14" t="s">
        <v>81</v>
      </c>
      <c r="AY193" s="237" t="s">
        <v>215</v>
      </c>
    </row>
    <row r="194" spans="1:65" s="15" customFormat="1" ht="10.199999999999999">
      <c r="B194" s="238"/>
      <c r="C194" s="239"/>
      <c r="D194" s="198" t="s">
        <v>364</v>
      </c>
      <c r="E194" s="240" t="s">
        <v>1</v>
      </c>
      <c r="F194" s="241" t="s">
        <v>368</v>
      </c>
      <c r="G194" s="239"/>
      <c r="H194" s="242">
        <v>1006.3999999999999</v>
      </c>
      <c r="I194" s="243"/>
      <c r="J194" s="239"/>
      <c r="K194" s="239"/>
      <c r="L194" s="244"/>
      <c r="M194" s="245"/>
      <c r="N194" s="246"/>
      <c r="O194" s="246"/>
      <c r="P194" s="246"/>
      <c r="Q194" s="246"/>
      <c r="R194" s="246"/>
      <c r="S194" s="246"/>
      <c r="T194" s="247"/>
      <c r="AT194" s="248" t="s">
        <v>364</v>
      </c>
      <c r="AU194" s="248" t="s">
        <v>227</v>
      </c>
      <c r="AV194" s="15" t="s">
        <v>214</v>
      </c>
      <c r="AW194" s="15" t="s">
        <v>36</v>
      </c>
      <c r="AX194" s="15" t="s">
        <v>88</v>
      </c>
      <c r="AY194" s="248" t="s">
        <v>215</v>
      </c>
    </row>
    <row r="195" spans="1:65" s="2" customFormat="1" ht="16.5" customHeight="1">
      <c r="A195" s="35"/>
      <c r="B195" s="36"/>
      <c r="C195" s="185" t="s">
        <v>256</v>
      </c>
      <c r="D195" s="185" t="s">
        <v>216</v>
      </c>
      <c r="E195" s="186" t="s">
        <v>7195</v>
      </c>
      <c r="F195" s="187" t="s">
        <v>7196</v>
      </c>
      <c r="G195" s="188" t="s">
        <v>7197</v>
      </c>
      <c r="H195" s="189">
        <v>2</v>
      </c>
      <c r="I195" s="190"/>
      <c r="J195" s="191">
        <f>ROUND(I195*H195,2)</f>
        <v>0</v>
      </c>
      <c r="K195" s="187" t="s">
        <v>359</v>
      </c>
      <c r="L195" s="40"/>
      <c r="M195" s="192" t="s">
        <v>1</v>
      </c>
      <c r="N195" s="193" t="s">
        <v>46</v>
      </c>
      <c r="O195" s="72"/>
      <c r="P195" s="194">
        <f>O195*H195</f>
        <v>0</v>
      </c>
      <c r="Q195" s="194">
        <v>0</v>
      </c>
      <c r="R195" s="194">
        <f>Q195*H195</f>
        <v>0</v>
      </c>
      <c r="S195" s="194">
        <v>0</v>
      </c>
      <c r="T195" s="195">
        <f>S195*H195</f>
        <v>0</v>
      </c>
      <c r="U195" s="35"/>
      <c r="V195" s="35"/>
      <c r="W195" s="35"/>
      <c r="X195" s="35"/>
      <c r="Y195" s="35"/>
      <c r="Z195" s="35"/>
      <c r="AA195" s="35"/>
      <c r="AB195" s="35"/>
      <c r="AC195" s="35"/>
      <c r="AD195" s="35"/>
      <c r="AE195" s="35"/>
      <c r="AR195" s="196" t="s">
        <v>214</v>
      </c>
      <c r="AT195" s="196" t="s">
        <v>216</v>
      </c>
      <c r="AU195" s="196" t="s">
        <v>227</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214</v>
      </c>
      <c r="BM195" s="196" t="s">
        <v>7198</v>
      </c>
    </row>
    <row r="196" spans="1:65" s="2" customFormat="1" ht="10.199999999999999">
      <c r="A196" s="35"/>
      <c r="B196" s="36"/>
      <c r="C196" s="37"/>
      <c r="D196" s="198" t="s">
        <v>221</v>
      </c>
      <c r="E196" s="37"/>
      <c r="F196" s="199" t="s">
        <v>7196</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227</v>
      </c>
    </row>
    <row r="197" spans="1:65" s="2" customFormat="1" ht="10.199999999999999">
      <c r="A197" s="35"/>
      <c r="B197" s="36"/>
      <c r="C197" s="37"/>
      <c r="D197" s="215" t="s">
        <v>362</v>
      </c>
      <c r="E197" s="37"/>
      <c r="F197" s="216" t="s">
        <v>7199</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362</v>
      </c>
      <c r="AU197" s="18" t="s">
        <v>227</v>
      </c>
    </row>
    <row r="198" spans="1:65" s="11" customFormat="1" ht="22.8" customHeight="1">
      <c r="B198" s="171"/>
      <c r="C198" s="172"/>
      <c r="D198" s="173" t="s">
        <v>80</v>
      </c>
      <c r="E198" s="213" t="s">
        <v>236</v>
      </c>
      <c r="F198" s="213" t="s">
        <v>7200</v>
      </c>
      <c r="G198" s="172"/>
      <c r="H198" s="172"/>
      <c r="I198" s="175"/>
      <c r="J198" s="214">
        <f>BK198</f>
        <v>0</v>
      </c>
      <c r="K198" s="172"/>
      <c r="L198" s="177"/>
      <c r="M198" s="178"/>
      <c r="N198" s="179"/>
      <c r="O198" s="179"/>
      <c r="P198" s="180">
        <f>SUM(P199:P206)</f>
        <v>0</v>
      </c>
      <c r="Q198" s="179"/>
      <c r="R198" s="180">
        <f>SUM(R199:R206)</f>
        <v>0</v>
      </c>
      <c r="S198" s="179"/>
      <c r="T198" s="181">
        <f>SUM(T199:T206)</f>
        <v>0</v>
      </c>
      <c r="AR198" s="182" t="s">
        <v>88</v>
      </c>
      <c r="AT198" s="183" t="s">
        <v>80</v>
      </c>
      <c r="AU198" s="183" t="s">
        <v>88</v>
      </c>
      <c r="AY198" s="182" t="s">
        <v>215</v>
      </c>
      <c r="BK198" s="184">
        <f>SUM(BK199:BK206)</f>
        <v>0</v>
      </c>
    </row>
    <row r="199" spans="1:65" s="2" customFormat="1" ht="37.799999999999997" customHeight="1">
      <c r="A199" s="35"/>
      <c r="B199" s="36"/>
      <c r="C199" s="185" t="s">
        <v>261</v>
      </c>
      <c r="D199" s="185" t="s">
        <v>216</v>
      </c>
      <c r="E199" s="186" t="s">
        <v>7201</v>
      </c>
      <c r="F199" s="187" t="s">
        <v>7202</v>
      </c>
      <c r="G199" s="188" t="s">
        <v>523</v>
      </c>
      <c r="H199" s="189">
        <v>955</v>
      </c>
      <c r="I199" s="190"/>
      <c r="J199" s="191">
        <f>ROUND(I199*H199,2)</f>
        <v>0</v>
      </c>
      <c r="K199" s="187" t="s">
        <v>359</v>
      </c>
      <c r="L199" s="40"/>
      <c r="M199" s="192" t="s">
        <v>1</v>
      </c>
      <c r="N199" s="193" t="s">
        <v>46</v>
      </c>
      <c r="O199" s="72"/>
      <c r="P199" s="194">
        <f>O199*H199</f>
        <v>0</v>
      </c>
      <c r="Q199" s="194">
        <v>0</v>
      </c>
      <c r="R199" s="194">
        <f>Q199*H199</f>
        <v>0</v>
      </c>
      <c r="S199" s="194">
        <v>0</v>
      </c>
      <c r="T199" s="195">
        <f>S199*H199</f>
        <v>0</v>
      </c>
      <c r="U199" s="35"/>
      <c r="V199" s="35"/>
      <c r="W199" s="35"/>
      <c r="X199" s="35"/>
      <c r="Y199" s="35"/>
      <c r="Z199" s="35"/>
      <c r="AA199" s="35"/>
      <c r="AB199" s="35"/>
      <c r="AC199" s="35"/>
      <c r="AD199" s="35"/>
      <c r="AE199" s="35"/>
      <c r="AR199" s="196" t="s">
        <v>214</v>
      </c>
      <c r="AT199" s="196" t="s">
        <v>216</v>
      </c>
      <c r="AU199" s="196" t="s">
        <v>90</v>
      </c>
      <c r="AY199" s="18" t="s">
        <v>215</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214</v>
      </c>
      <c r="BM199" s="196" t="s">
        <v>7203</v>
      </c>
    </row>
    <row r="200" spans="1:65" s="2" customFormat="1" ht="48">
      <c r="A200" s="35"/>
      <c r="B200" s="36"/>
      <c r="C200" s="37"/>
      <c r="D200" s="198" t="s">
        <v>221</v>
      </c>
      <c r="E200" s="37"/>
      <c r="F200" s="199" t="s">
        <v>7204</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221</v>
      </c>
      <c r="AU200" s="18" t="s">
        <v>90</v>
      </c>
    </row>
    <row r="201" spans="1:65" s="2" customFormat="1" ht="10.199999999999999">
      <c r="A201" s="35"/>
      <c r="B201" s="36"/>
      <c r="C201" s="37"/>
      <c r="D201" s="215" t="s">
        <v>362</v>
      </c>
      <c r="E201" s="37"/>
      <c r="F201" s="216" t="s">
        <v>7205</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362</v>
      </c>
      <c r="AU201" s="18" t="s">
        <v>90</v>
      </c>
    </row>
    <row r="202" spans="1:65" s="2" customFormat="1" ht="21.75" customHeight="1">
      <c r="A202" s="35"/>
      <c r="B202" s="36"/>
      <c r="C202" s="260" t="s">
        <v>266</v>
      </c>
      <c r="D202" s="260" t="s">
        <v>539</v>
      </c>
      <c r="E202" s="261" t="s">
        <v>7206</v>
      </c>
      <c r="F202" s="262" t="s">
        <v>7207</v>
      </c>
      <c r="G202" s="263" t="s">
        <v>583</v>
      </c>
      <c r="H202" s="264">
        <v>14.067</v>
      </c>
      <c r="I202" s="265"/>
      <c r="J202" s="266">
        <f>ROUND(I202*H202,2)</f>
        <v>0</v>
      </c>
      <c r="K202" s="262" t="s">
        <v>359</v>
      </c>
      <c r="L202" s="267"/>
      <c r="M202" s="268" t="s">
        <v>1</v>
      </c>
      <c r="N202" s="269" t="s">
        <v>46</v>
      </c>
      <c r="O202" s="72"/>
      <c r="P202" s="194">
        <f>O202*H202</f>
        <v>0</v>
      </c>
      <c r="Q202" s="194">
        <v>0</v>
      </c>
      <c r="R202" s="194">
        <f>Q202*H202</f>
        <v>0</v>
      </c>
      <c r="S202" s="194">
        <v>0</v>
      </c>
      <c r="T202" s="195">
        <f>S202*H202</f>
        <v>0</v>
      </c>
      <c r="U202" s="35"/>
      <c r="V202" s="35"/>
      <c r="W202" s="35"/>
      <c r="X202" s="35"/>
      <c r="Y202" s="35"/>
      <c r="Z202" s="35"/>
      <c r="AA202" s="35"/>
      <c r="AB202" s="35"/>
      <c r="AC202" s="35"/>
      <c r="AD202" s="35"/>
      <c r="AE202" s="35"/>
      <c r="AR202" s="196" t="s">
        <v>251</v>
      </c>
      <c r="AT202" s="196" t="s">
        <v>539</v>
      </c>
      <c r="AU202" s="196" t="s">
        <v>90</v>
      </c>
      <c r="AY202" s="18" t="s">
        <v>215</v>
      </c>
      <c r="BE202" s="197">
        <f>IF(N202="základní",J202,0)</f>
        <v>0</v>
      </c>
      <c r="BF202" s="197">
        <f>IF(N202="snížená",J202,0)</f>
        <v>0</v>
      </c>
      <c r="BG202" s="197">
        <f>IF(N202="zákl. přenesená",J202,0)</f>
        <v>0</v>
      </c>
      <c r="BH202" s="197">
        <f>IF(N202="sníž. přenesená",J202,0)</f>
        <v>0</v>
      </c>
      <c r="BI202" s="197">
        <f>IF(N202="nulová",J202,0)</f>
        <v>0</v>
      </c>
      <c r="BJ202" s="18" t="s">
        <v>88</v>
      </c>
      <c r="BK202" s="197">
        <f>ROUND(I202*H202,2)</f>
        <v>0</v>
      </c>
      <c r="BL202" s="18" t="s">
        <v>214</v>
      </c>
      <c r="BM202" s="196" t="s">
        <v>7208</v>
      </c>
    </row>
    <row r="203" spans="1:65" s="2" customFormat="1" ht="10.199999999999999">
      <c r="A203" s="35"/>
      <c r="B203" s="36"/>
      <c r="C203" s="37"/>
      <c r="D203" s="198" t="s">
        <v>221</v>
      </c>
      <c r="E203" s="37"/>
      <c r="F203" s="199" t="s">
        <v>7207</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221</v>
      </c>
      <c r="AU203" s="18" t="s">
        <v>90</v>
      </c>
    </row>
    <row r="204" spans="1:65" s="13" customFormat="1" ht="10.199999999999999">
      <c r="B204" s="217"/>
      <c r="C204" s="218"/>
      <c r="D204" s="198" t="s">
        <v>364</v>
      </c>
      <c r="E204" s="219" t="s">
        <v>1</v>
      </c>
      <c r="F204" s="220" t="s">
        <v>7209</v>
      </c>
      <c r="G204" s="218"/>
      <c r="H204" s="219" t="s">
        <v>1</v>
      </c>
      <c r="I204" s="221"/>
      <c r="J204" s="218"/>
      <c r="K204" s="218"/>
      <c r="L204" s="222"/>
      <c r="M204" s="223"/>
      <c r="N204" s="224"/>
      <c r="O204" s="224"/>
      <c r="P204" s="224"/>
      <c r="Q204" s="224"/>
      <c r="R204" s="224"/>
      <c r="S204" s="224"/>
      <c r="T204" s="225"/>
      <c r="AT204" s="226" t="s">
        <v>364</v>
      </c>
      <c r="AU204" s="226" t="s">
        <v>90</v>
      </c>
      <c r="AV204" s="13" t="s">
        <v>88</v>
      </c>
      <c r="AW204" s="13" t="s">
        <v>36</v>
      </c>
      <c r="AX204" s="13" t="s">
        <v>81</v>
      </c>
      <c r="AY204" s="226" t="s">
        <v>215</v>
      </c>
    </row>
    <row r="205" spans="1:65" s="14" customFormat="1" ht="10.199999999999999">
      <c r="B205" s="227"/>
      <c r="C205" s="228"/>
      <c r="D205" s="198" t="s">
        <v>364</v>
      </c>
      <c r="E205" s="229" t="s">
        <v>1</v>
      </c>
      <c r="F205" s="230" t="s">
        <v>7210</v>
      </c>
      <c r="G205" s="228"/>
      <c r="H205" s="231">
        <v>14.067</v>
      </c>
      <c r="I205" s="232"/>
      <c r="J205" s="228"/>
      <c r="K205" s="228"/>
      <c r="L205" s="233"/>
      <c r="M205" s="234"/>
      <c r="N205" s="235"/>
      <c r="O205" s="235"/>
      <c r="P205" s="235"/>
      <c r="Q205" s="235"/>
      <c r="R205" s="235"/>
      <c r="S205" s="235"/>
      <c r="T205" s="236"/>
      <c r="AT205" s="237" t="s">
        <v>364</v>
      </c>
      <c r="AU205" s="237" t="s">
        <v>90</v>
      </c>
      <c r="AV205" s="14" t="s">
        <v>90</v>
      </c>
      <c r="AW205" s="14" t="s">
        <v>36</v>
      </c>
      <c r="AX205" s="14" t="s">
        <v>81</v>
      </c>
      <c r="AY205" s="237" t="s">
        <v>215</v>
      </c>
    </row>
    <row r="206" spans="1:65" s="15" customFormat="1" ht="10.199999999999999">
      <c r="B206" s="238"/>
      <c r="C206" s="239"/>
      <c r="D206" s="198" t="s">
        <v>364</v>
      </c>
      <c r="E206" s="240" t="s">
        <v>1</v>
      </c>
      <c r="F206" s="241" t="s">
        <v>368</v>
      </c>
      <c r="G206" s="239"/>
      <c r="H206" s="242">
        <v>14.067</v>
      </c>
      <c r="I206" s="243"/>
      <c r="J206" s="239"/>
      <c r="K206" s="239"/>
      <c r="L206" s="244"/>
      <c r="M206" s="245"/>
      <c r="N206" s="246"/>
      <c r="O206" s="246"/>
      <c r="P206" s="246"/>
      <c r="Q206" s="246"/>
      <c r="R206" s="246"/>
      <c r="S206" s="246"/>
      <c r="T206" s="247"/>
      <c r="AT206" s="248" t="s">
        <v>364</v>
      </c>
      <c r="AU206" s="248" t="s">
        <v>90</v>
      </c>
      <c r="AV206" s="15" t="s">
        <v>214</v>
      </c>
      <c r="AW206" s="15" t="s">
        <v>36</v>
      </c>
      <c r="AX206" s="15" t="s">
        <v>88</v>
      </c>
      <c r="AY206" s="248" t="s">
        <v>215</v>
      </c>
    </row>
    <row r="207" spans="1:65" s="11" customFormat="1" ht="22.8" customHeight="1">
      <c r="B207" s="171"/>
      <c r="C207" s="172"/>
      <c r="D207" s="173" t="s">
        <v>80</v>
      </c>
      <c r="E207" s="213" t="s">
        <v>7170</v>
      </c>
      <c r="F207" s="213" t="s">
        <v>7211</v>
      </c>
      <c r="G207" s="172"/>
      <c r="H207" s="172"/>
      <c r="I207" s="175"/>
      <c r="J207" s="214">
        <f>BK207</f>
        <v>0</v>
      </c>
      <c r="K207" s="172"/>
      <c r="L207" s="177"/>
      <c r="M207" s="178"/>
      <c r="N207" s="179"/>
      <c r="O207" s="179"/>
      <c r="P207" s="180">
        <f>SUM(P208:P227)</f>
        <v>0</v>
      </c>
      <c r="Q207" s="179"/>
      <c r="R207" s="180">
        <f>SUM(R208:R227)</f>
        <v>629.8614399999999</v>
      </c>
      <c r="S207" s="179"/>
      <c r="T207" s="181">
        <f>SUM(T208:T227)</f>
        <v>0</v>
      </c>
      <c r="AR207" s="182" t="s">
        <v>88</v>
      </c>
      <c r="AT207" s="183" t="s">
        <v>80</v>
      </c>
      <c r="AU207" s="183" t="s">
        <v>88</v>
      </c>
      <c r="AY207" s="182" t="s">
        <v>215</v>
      </c>
      <c r="BK207" s="184">
        <f>SUM(BK208:BK227)</f>
        <v>0</v>
      </c>
    </row>
    <row r="208" spans="1:65" s="2" customFormat="1" ht="24.15" customHeight="1">
      <c r="A208" s="35"/>
      <c r="B208" s="36"/>
      <c r="C208" s="185" t="s">
        <v>8</v>
      </c>
      <c r="D208" s="185" t="s">
        <v>216</v>
      </c>
      <c r="E208" s="186" t="s">
        <v>7212</v>
      </c>
      <c r="F208" s="187" t="s">
        <v>7213</v>
      </c>
      <c r="G208" s="188" t="s">
        <v>523</v>
      </c>
      <c r="H208" s="189">
        <v>657.8</v>
      </c>
      <c r="I208" s="190"/>
      <c r="J208" s="191">
        <f>ROUND(I208*H208,2)</f>
        <v>0</v>
      </c>
      <c r="K208" s="187" t="s">
        <v>359</v>
      </c>
      <c r="L208" s="40"/>
      <c r="M208" s="192" t="s">
        <v>1</v>
      </c>
      <c r="N208" s="193" t="s">
        <v>46</v>
      </c>
      <c r="O208" s="72"/>
      <c r="P208" s="194">
        <f>O208*H208</f>
        <v>0</v>
      </c>
      <c r="Q208" s="194">
        <v>0.34499999999999997</v>
      </c>
      <c r="R208" s="194">
        <f>Q208*H208</f>
        <v>226.94099999999997</v>
      </c>
      <c r="S208" s="194">
        <v>0</v>
      </c>
      <c r="T208" s="195">
        <f>S208*H208</f>
        <v>0</v>
      </c>
      <c r="U208" s="35"/>
      <c r="V208" s="35"/>
      <c r="W208" s="35"/>
      <c r="X208" s="35"/>
      <c r="Y208" s="35"/>
      <c r="Z208" s="35"/>
      <c r="AA208" s="35"/>
      <c r="AB208" s="35"/>
      <c r="AC208" s="35"/>
      <c r="AD208" s="35"/>
      <c r="AE208" s="35"/>
      <c r="AR208" s="196" t="s">
        <v>214</v>
      </c>
      <c r="AT208" s="196" t="s">
        <v>216</v>
      </c>
      <c r="AU208" s="196" t="s">
        <v>90</v>
      </c>
      <c r="AY208" s="18" t="s">
        <v>215</v>
      </c>
      <c r="BE208" s="197">
        <f>IF(N208="základní",J208,0)</f>
        <v>0</v>
      </c>
      <c r="BF208" s="197">
        <f>IF(N208="snížená",J208,0)</f>
        <v>0</v>
      </c>
      <c r="BG208" s="197">
        <f>IF(N208="zákl. přenesená",J208,0)</f>
        <v>0</v>
      </c>
      <c r="BH208" s="197">
        <f>IF(N208="sníž. přenesená",J208,0)</f>
        <v>0</v>
      </c>
      <c r="BI208" s="197">
        <f>IF(N208="nulová",J208,0)</f>
        <v>0</v>
      </c>
      <c r="BJ208" s="18" t="s">
        <v>88</v>
      </c>
      <c r="BK208" s="197">
        <f>ROUND(I208*H208,2)</f>
        <v>0</v>
      </c>
      <c r="BL208" s="18" t="s">
        <v>214</v>
      </c>
      <c r="BM208" s="196" t="s">
        <v>7214</v>
      </c>
    </row>
    <row r="209" spans="1:65" s="2" customFormat="1" ht="19.2">
      <c r="A209" s="35"/>
      <c r="B209" s="36"/>
      <c r="C209" s="37"/>
      <c r="D209" s="198" t="s">
        <v>221</v>
      </c>
      <c r="E209" s="37"/>
      <c r="F209" s="199" t="s">
        <v>7215</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221</v>
      </c>
      <c r="AU209" s="18" t="s">
        <v>90</v>
      </c>
    </row>
    <row r="210" spans="1:65" s="2" customFormat="1" ht="10.199999999999999">
      <c r="A210" s="35"/>
      <c r="B210" s="36"/>
      <c r="C210" s="37"/>
      <c r="D210" s="215" t="s">
        <v>362</v>
      </c>
      <c r="E210" s="37"/>
      <c r="F210" s="216" t="s">
        <v>7216</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362</v>
      </c>
      <c r="AU210" s="18" t="s">
        <v>90</v>
      </c>
    </row>
    <row r="211" spans="1:65" s="14" customFormat="1" ht="10.199999999999999">
      <c r="B211" s="227"/>
      <c r="C211" s="228"/>
      <c r="D211" s="198" t="s">
        <v>364</v>
      </c>
      <c r="E211" s="229" t="s">
        <v>1</v>
      </c>
      <c r="F211" s="230" t="s">
        <v>7190</v>
      </c>
      <c r="G211" s="228"/>
      <c r="H211" s="231">
        <v>657.8</v>
      </c>
      <c r="I211" s="232"/>
      <c r="J211" s="228"/>
      <c r="K211" s="228"/>
      <c r="L211" s="233"/>
      <c r="M211" s="234"/>
      <c r="N211" s="235"/>
      <c r="O211" s="235"/>
      <c r="P211" s="235"/>
      <c r="Q211" s="235"/>
      <c r="R211" s="235"/>
      <c r="S211" s="235"/>
      <c r="T211" s="236"/>
      <c r="AT211" s="237" t="s">
        <v>364</v>
      </c>
      <c r="AU211" s="237" t="s">
        <v>90</v>
      </c>
      <c r="AV211" s="14" t="s">
        <v>90</v>
      </c>
      <c r="AW211" s="14" t="s">
        <v>36</v>
      </c>
      <c r="AX211" s="14" t="s">
        <v>81</v>
      </c>
      <c r="AY211" s="237" t="s">
        <v>215</v>
      </c>
    </row>
    <row r="212" spans="1:65" s="15" customFormat="1" ht="10.199999999999999">
      <c r="B212" s="238"/>
      <c r="C212" s="239"/>
      <c r="D212" s="198" t="s">
        <v>364</v>
      </c>
      <c r="E212" s="240" t="s">
        <v>1</v>
      </c>
      <c r="F212" s="241" t="s">
        <v>368</v>
      </c>
      <c r="G212" s="239"/>
      <c r="H212" s="242">
        <v>657.8</v>
      </c>
      <c r="I212" s="243"/>
      <c r="J212" s="239"/>
      <c r="K212" s="239"/>
      <c r="L212" s="244"/>
      <c r="M212" s="245"/>
      <c r="N212" s="246"/>
      <c r="O212" s="246"/>
      <c r="P212" s="246"/>
      <c r="Q212" s="246"/>
      <c r="R212" s="246"/>
      <c r="S212" s="246"/>
      <c r="T212" s="247"/>
      <c r="AT212" s="248" t="s">
        <v>364</v>
      </c>
      <c r="AU212" s="248" t="s">
        <v>90</v>
      </c>
      <c r="AV212" s="15" t="s">
        <v>214</v>
      </c>
      <c r="AW212" s="15" t="s">
        <v>36</v>
      </c>
      <c r="AX212" s="15" t="s">
        <v>88</v>
      </c>
      <c r="AY212" s="248" t="s">
        <v>215</v>
      </c>
    </row>
    <row r="213" spans="1:65" s="2" customFormat="1" ht="24.15" customHeight="1">
      <c r="A213" s="35"/>
      <c r="B213" s="36"/>
      <c r="C213" s="185" t="s">
        <v>275</v>
      </c>
      <c r="D213" s="185" t="s">
        <v>216</v>
      </c>
      <c r="E213" s="186" t="s">
        <v>7212</v>
      </c>
      <c r="F213" s="187" t="s">
        <v>7213</v>
      </c>
      <c r="G213" s="188" t="s">
        <v>523</v>
      </c>
      <c r="H213" s="189">
        <v>657.8</v>
      </c>
      <c r="I213" s="190"/>
      <c r="J213" s="191">
        <f>ROUND(I213*H213,2)</f>
        <v>0</v>
      </c>
      <c r="K213" s="187" t="s">
        <v>359</v>
      </c>
      <c r="L213" s="40"/>
      <c r="M213" s="192" t="s">
        <v>1</v>
      </c>
      <c r="N213" s="193" t="s">
        <v>46</v>
      </c>
      <c r="O213" s="72"/>
      <c r="P213" s="194">
        <f>O213*H213</f>
        <v>0</v>
      </c>
      <c r="Q213" s="194">
        <v>0.34499999999999997</v>
      </c>
      <c r="R213" s="194">
        <f>Q213*H213</f>
        <v>226.94099999999997</v>
      </c>
      <c r="S213" s="194">
        <v>0</v>
      </c>
      <c r="T213" s="195">
        <f>S213*H213</f>
        <v>0</v>
      </c>
      <c r="U213" s="35"/>
      <c r="V213" s="35"/>
      <c r="W213" s="35"/>
      <c r="X213" s="35"/>
      <c r="Y213" s="35"/>
      <c r="Z213" s="35"/>
      <c r="AA213" s="35"/>
      <c r="AB213" s="35"/>
      <c r="AC213" s="35"/>
      <c r="AD213" s="35"/>
      <c r="AE213" s="35"/>
      <c r="AR213" s="196" t="s">
        <v>214</v>
      </c>
      <c r="AT213" s="196" t="s">
        <v>216</v>
      </c>
      <c r="AU213" s="196" t="s">
        <v>90</v>
      </c>
      <c r="AY213" s="18" t="s">
        <v>215</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214</v>
      </c>
      <c r="BM213" s="196" t="s">
        <v>7217</v>
      </c>
    </row>
    <row r="214" spans="1:65" s="2" customFormat="1" ht="19.2">
      <c r="A214" s="35"/>
      <c r="B214" s="36"/>
      <c r="C214" s="37"/>
      <c r="D214" s="198" t="s">
        <v>221</v>
      </c>
      <c r="E214" s="37"/>
      <c r="F214" s="199" t="s">
        <v>7215</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221</v>
      </c>
      <c r="AU214" s="18" t="s">
        <v>90</v>
      </c>
    </row>
    <row r="215" spans="1:65" s="2" customFormat="1" ht="10.199999999999999">
      <c r="A215" s="35"/>
      <c r="B215" s="36"/>
      <c r="C215" s="37"/>
      <c r="D215" s="215" t="s">
        <v>362</v>
      </c>
      <c r="E215" s="37"/>
      <c r="F215" s="216" t="s">
        <v>7216</v>
      </c>
      <c r="G215" s="37"/>
      <c r="H215" s="37"/>
      <c r="I215" s="200"/>
      <c r="J215" s="37"/>
      <c r="K215" s="37"/>
      <c r="L215" s="40"/>
      <c r="M215" s="201"/>
      <c r="N215" s="202"/>
      <c r="O215" s="72"/>
      <c r="P215" s="72"/>
      <c r="Q215" s="72"/>
      <c r="R215" s="72"/>
      <c r="S215" s="72"/>
      <c r="T215" s="73"/>
      <c r="U215" s="35"/>
      <c r="V215" s="35"/>
      <c r="W215" s="35"/>
      <c r="X215" s="35"/>
      <c r="Y215" s="35"/>
      <c r="Z215" s="35"/>
      <c r="AA215" s="35"/>
      <c r="AB215" s="35"/>
      <c r="AC215" s="35"/>
      <c r="AD215" s="35"/>
      <c r="AE215" s="35"/>
      <c r="AT215" s="18" t="s">
        <v>362</v>
      </c>
      <c r="AU215" s="18" t="s">
        <v>90</v>
      </c>
    </row>
    <row r="216" spans="1:65" s="2" customFormat="1" ht="24.15" customHeight="1">
      <c r="A216" s="35"/>
      <c r="B216" s="36"/>
      <c r="C216" s="185" t="s">
        <v>280</v>
      </c>
      <c r="D216" s="185" t="s">
        <v>216</v>
      </c>
      <c r="E216" s="186" t="s">
        <v>7218</v>
      </c>
      <c r="F216" s="187" t="s">
        <v>7219</v>
      </c>
      <c r="G216" s="188" t="s">
        <v>523</v>
      </c>
      <c r="H216" s="189">
        <v>598</v>
      </c>
      <c r="I216" s="190"/>
      <c r="J216" s="191">
        <f>ROUND(I216*H216,2)</f>
        <v>0</v>
      </c>
      <c r="K216" s="187" t="s">
        <v>359</v>
      </c>
      <c r="L216" s="40"/>
      <c r="M216" s="192" t="s">
        <v>1</v>
      </c>
      <c r="N216" s="193" t="s">
        <v>46</v>
      </c>
      <c r="O216" s="72"/>
      <c r="P216" s="194">
        <f>O216*H216</f>
        <v>0</v>
      </c>
      <c r="Q216" s="194">
        <v>5.6100000000000004E-3</v>
      </c>
      <c r="R216" s="194">
        <f>Q216*H216</f>
        <v>3.3547800000000003</v>
      </c>
      <c r="S216" s="194">
        <v>0</v>
      </c>
      <c r="T216" s="195">
        <f>S216*H216</f>
        <v>0</v>
      </c>
      <c r="U216" s="35"/>
      <c r="V216" s="35"/>
      <c r="W216" s="35"/>
      <c r="X216" s="35"/>
      <c r="Y216" s="35"/>
      <c r="Z216" s="35"/>
      <c r="AA216" s="35"/>
      <c r="AB216" s="35"/>
      <c r="AC216" s="35"/>
      <c r="AD216" s="35"/>
      <c r="AE216" s="35"/>
      <c r="AR216" s="196" t="s">
        <v>214</v>
      </c>
      <c r="AT216" s="196" t="s">
        <v>216</v>
      </c>
      <c r="AU216" s="196" t="s">
        <v>90</v>
      </c>
      <c r="AY216" s="18" t="s">
        <v>215</v>
      </c>
      <c r="BE216" s="197">
        <f>IF(N216="základní",J216,0)</f>
        <v>0</v>
      </c>
      <c r="BF216" s="197">
        <f>IF(N216="snížená",J216,0)</f>
        <v>0</v>
      </c>
      <c r="BG216" s="197">
        <f>IF(N216="zákl. přenesená",J216,0)</f>
        <v>0</v>
      </c>
      <c r="BH216" s="197">
        <f>IF(N216="sníž. přenesená",J216,0)</f>
        <v>0</v>
      </c>
      <c r="BI216" s="197">
        <f>IF(N216="nulová",J216,0)</f>
        <v>0</v>
      </c>
      <c r="BJ216" s="18" t="s">
        <v>88</v>
      </c>
      <c r="BK216" s="197">
        <f>ROUND(I216*H216,2)</f>
        <v>0</v>
      </c>
      <c r="BL216" s="18" t="s">
        <v>214</v>
      </c>
      <c r="BM216" s="196" t="s">
        <v>7220</v>
      </c>
    </row>
    <row r="217" spans="1:65" s="2" customFormat="1" ht="19.2">
      <c r="A217" s="35"/>
      <c r="B217" s="36"/>
      <c r="C217" s="37"/>
      <c r="D217" s="198" t="s">
        <v>221</v>
      </c>
      <c r="E217" s="37"/>
      <c r="F217" s="199" t="s">
        <v>7221</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221</v>
      </c>
      <c r="AU217" s="18" t="s">
        <v>90</v>
      </c>
    </row>
    <row r="218" spans="1:65" s="2" customFormat="1" ht="10.199999999999999">
      <c r="A218" s="35"/>
      <c r="B218" s="36"/>
      <c r="C218" s="37"/>
      <c r="D218" s="215" t="s">
        <v>362</v>
      </c>
      <c r="E218" s="37"/>
      <c r="F218" s="216" t="s">
        <v>7222</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362</v>
      </c>
      <c r="AU218" s="18" t="s">
        <v>90</v>
      </c>
    </row>
    <row r="219" spans="1:65" s="2" customFormat="1" ht="33" customHeight="1">
      <c r="A219" s="35"/>
      <c r="B219" s="36"/>
      <c r="C219" s="185" t="s">
        <v>285</v>
      </c>
      <c r="D219" s="185" t="s">
        <v>216</v>
      </c>
      <c r="E219" s="186" t="s">
        <v>7223</v>
      </c>
      <c r="F219" s="187" t="s">
        <v>7224</v>
      </c>
      <c r="G219" s="188" t="s">
        <v>523</v>
      </c>
      <c r="H219" s="189">
        <v>598</v>
      </c>
      <c r="I219" s="190"/>
      <c r="J219" s="191">
        <f>ROUND(I219*H219,2)</f>
        <v>0</v>
      </c>
      <c r="K219" s="187" t="s">
        <v>359</v>
      </c>
      <c r="L219" s="40"/>
      <c r="M219" s="192" t="s">
        <v>1</v>
      </c>
      <c r="N219" s="193" t="s">
        <v>46</v>
      </c>
      <c r="O219" s="72"/>
      <c r="P219" s="194">
        <f>O219*H219</f>
        <v>0</v>
      </c>
      <c r="Q219" s="194">
        <v>0.18462999999999999</v>
      </c>
      <c r="R219" s="194">
        <f>Q219*H219</f>
        <v>110.40873999999999</v>
      </c>
      <c r="S219" s="194">
        <v>0</v>
      </c>
      <c r="T219" s="195">
        <f>S219*H219</f>
        <v>0</v>
      </c>
      <c r="U219" s="35"/>
      <c r="V219" s="35"/>
      <c r="W219" s="35"/>
      <c r="X219" s="35"/>
      <c r="Y219" s="35"/>
      <c r="Z219" s="35"/>
      <c r="AA219" s="35"/>
      <c r="AB219" s="35"/>
      <c r="AC219" s="35"/>
      <c r="AD219" s="35"/>
      <c r="AE219" s="35"/>
      <c r="AR219" s="196" t="s">
        <v>214</v>
      </c>
      <c r="AT219" s="196" t="s">
        <v>216</v>
      </c>
      <c r="AU219" s="196" t="s">
        <v>90</v>
      </c>
      <c r="AY219" s="18" t="s">
        <v>215</v>
      </c>
      <c r="BE219" s="197">
        <f>IF(N219="základní",J219,0)</f>
        <v>0</v>
      </c>
      <c r="BF219" s="197">
        <f>IF(N219="snížená",J219,0)</f>
        <v>0</v>
      </c>
      <c r="BG219" s="197">
        <f>IF(N219="zákl. přenesená",J219,0)</f>
        <v>0</v>
      </c>
      <c r="BH219" s="197">
        <f>IF(N219="sníž. přenesená",J219,0)</f>
        <v>0</v>
      </c>
      <c r="BI219" s="197">
        <f>IF(N219="nulová",J219,0)</f>
        <v>0</v>
      </c>
      <c r="BJ219" s="18" t="s">
        <v>88</v>
      </c>
      <c r="BK219" s="197">
        <f>ROUND(I219*H219,2)</f>
        <v>0</v>
      </c>
      <c r="BL219" s="18" t="s">
        <v>214</v>
      </c>
      <c r="BM219" s="196" t="s">
        <v>7225</v>
      </c>
    </row>
    <row r="220" spans="1:65" s="2" customFormat="1" ht="28.8">
      <c r="A220" s="35"/>
      <c r="B220" s="36"/>
      <c r="C220" s="37"/>
      <c r="D220" s="198" t="s">
        <v>221</v>
      </c>
      <c r="E220" s="37"/>
      <c r="F220" s="199" t="s">
        <v>7226</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221</v>
      </c>
      <c r="AU220" s="18" t="s">
        <v>90</v>
      </c>
    </row>
    <row r="221" spans="1:65" s="2" customFormat="1" ht="10.199999999999999">
      <c r="A221" s="35"/>
      <c r="B221" s="36"/>
      <c r="C221" s="37"/>
      <c r="D221" s="215" t="s">
        <v>362</v>
      </c>
      <c r="E221" s="37"/>
      <c r="F221" s="216" t="s">
        <v>7227</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362</v>
      </c>
      <c r="AU221" s="18" t="s">
        <v>90</v>
      </c>
    </row>
    <row r="222" spans="1:65" s="2" customFormat="1" ht="21.75" customHeight="1">
      <c r="A222" s="35"/>
      <c r="B222" s="36"/>
      <c r="C222" s="185" t="s">
        <v>291</v>
      </c>
      <c r="D222" s="185" t="s">
        <v>216</v>
      </c>
      <c r="E222" s="186" t="s">
        <v>7228</v>
      </c>
      <c r="F222" s="187" t="s">
        <v>7229</v>
      </c>
      <c r="G222" s="188" t="s">
        <v>523</v>
      </c>
      <c r="H222" s="189">
        <v>598</v>
      </c>
      <c r="I222" s="190"/>
      <c r="J222" s="191">
        <f>ROUND(I222*H222,2)</f>
        <v>0</v>
      </c>
      <c r="K222" s="187" t="s">
        <v>359</v>
      </c>
      <c r="L222" s="40"/>
      <c r="M222" s="192" t="s">
        <v>1</v>
      </c>
      <c r="N222" s="193" t="s">
        <v>46</v>
      </c>
      <c r="O222" s="72"/>
      <c r="P222" s="194">
        <f>O222*H222</f>
        <v>0</v>
      </c>
      <c r="Q222" s="194">
        <v>3.1E-4</v>
      </c>
      <c r="R222" s="194">
        <f>Q222*H222</f>
        <v>0.18537999999999999</v>
      </c>
      <c r="S222" s="194">
        <v>0</v>
      </c>
      <c r="T222" s="195">
        <f>S222*H222</f>
        <v>0</v>
      </c>
      <c r="U222" s="35"/>
      <c r="V222" s="35"/>
      <c r="W222" s="35"/>
      <c r="X222" s="35"/>
      <c r="Y222" s="35"/>
      <c r="Z222" s="35"/>
      <c r="AA222" s="35"/>
      <c r="AB222" s="35"/>
      <c r="AC222" s="35"/>
      <c r="AD222" s="35"/>
      <c r="AE222" s="35"/>
      <c r="AR222" s="196" t="s">
        <v>214</v>
      </c>
      <c r="AT222" s="196" t="s">
        <v>216</v>
      </c>
      <c r="AU222" s="196" t="s">
        <v>90</v>
      </c>
      <c r="AY222" s="18" t="s">
        <v>215</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214</v>
      </c>
      <c r="BM222" s="196" t="s">
        <v>7230</v>
      </c>
    </row>
    <row r="223" spans="1:65" s="2" customFormat="1" ht="19.2">
      <c r="A223" s="35"/>
      <c r="B223" s="36"/>
      <c r="C223" s="37"/>
      <c r="D223" s="198" t="s">
        <v>221</v>
      </c>
      <c r="E223" s="37"/>
      <c r="F223" s="199" t="s">
        <v>7231</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221</v>
      </c>
      <c r="AU223" s="18" t="s">
        <v>90</v>
      </c>
    </row>
    <row r="224" spans="1:65" s="2" customFormat="1" ht="10.199999999999999">
      <c r="A224" s="35"/>
      <c r="B224" s="36"/>
      <c r="C224" s="37"/>
      <c r="D224" s="215" t="s">
        <v>362</v>
      </c>
      <c r="E224" s="37"/>
      <c r="F224" s="216" t="s">
        <v>7232</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362</v>
      </c>
      <c r="AU224" s="18" t="s">
        <v>90</v>
      </c>
    </row>
    <row r="225" spans="1:65" s="2" customFormat="1" ht="33" customHeight="1">
      <c r="A225" s="35"/>
      <c r="B225" s="36"/>
      <c r="C225" s="185" t="s">
        <v>296</v>
      </c>
      <c r="D225" s="185" t="s">
        <v>216</v>
      </c>
      <c r="E225" s="186" t="s">
        <v>7233</v>
      </c>
      <c r="F225" s="187" t="s">
        <v>7234</v>
      </c>
      <c r="G225" s="188" t="s">
        <v>523</v>
      </c>
      <c r="H225" s="189">
        <v>598</v>
      </c>
      <c r="I225" s="190"/>
      <c r="J225" s="191">
        <f>ROUND(I225*H225,2)</f>
        <v>0</v>
      </c>
      <c r="K225" s="187" t="s">
        <v>359</v>
      </c>
      <c r="L225" s="40"/>
      <c r="M225" s="192" t="s">
        <v>1</v>
      </c>
      <c r="N225" s="193" t="s">
        <v>46</v>
      </c>
      <c r="O225" s="72"/>
      <c r="P225" s="194">
        <f>O225*H225</f>
        <v>0</v>
      </c>
      <c r="Q225" s="194">
        <v>0.10373</v>
      </c>
      <c r="R225" s="194">
        <f>Q225*H225</f>
        <v>62.030540000000002</v>
      </c>
      <c r="S225" s="194">
        <v>0</v>
      </c>
      <c r="T225" s="195">
        <f>S225*H225</f>
        <v>0</v>
      </c>
      <c r="U225" s="35"/>
      <c r="V225" s="35"/>
      <c r="W225" s="35"/>
      <c r="X225" s="35"/>
      <c r="Y225" s="35"/>
      <c r="Z225" s="35"/>
      <c r="AA225" s="35"/>
      <c r="AB225" s="35"/>
      <c r="AC225" s="35"/>
      <c r="AD225" s="35"/>
      <c r="AE225" s="35"/>
      <c r="AR225" s="196" t="s">
        <v>214</v>
      </c>
      <c r="AT225" s="196" t="s">
        <v>216</v>
      </c>
      <c r="AU225" s="196" t="s">
        <v>90</v>
      </c>
      <c r="AY225" s="18" t="s">
        <v>215</v>
      </c>
      <c r="BE225" s="197">
        <f>IF(N225="základní",J225,0)</f>
        <v>0</v>
      </c>
      <c r="BF225" s="197">
        <f>IF(N225="snížená",J225,0)</f>
        <v>0</v>
      </c>
      <c r="BG225" s="197">
        <f>IF(N225="zákl. přenesená",J225,0)</f>
        <v>0</v>
      </c>
      <c r="BH225" s="197">
        <f>IF(N225="sníž. přenesená",J225,0)</f>
        <v>0</v>
      </c>
      <c r="BI225" s="197">
        <f>IF(N225="nulová",J225,0)</f>
        <v>0</v>
      </c>
      <c r="BJ225" s="18" t="s">
        <v>88</v>
      </c>
      <c r="BK225" s="197">
        <f>ROUND(I225*H225,2)</f>
        <v>0</v>
      </c>
      <c r="BL225" s="18" t="s">
        <v>214</v>
      </c>
      <c r="BM225" s="196" t="s">
        <v>7235</v>
      </c>
    </row>
    <row r="226" spans="1:65" s="2" customFormat="1" ht="28.8">
      <c r="A226" s="35"/>
      <c r="B226" s="36"/>
      <c r="C226" s="37"/>
      <c r="D226" s="198" t="s">
        <v>221</v>
      </c>
      <c r="E226" s="37"/>
      <c r="F226" s="199" t="s">
        <v>7236</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221</v>
      </c>
      <c r="AU226" s="18" t="s">
        <v>90</v>
      </c>
    </row>
    <row r="227" spans="1:65" s="2" customFormat="1" ht="10.199999999999999">
      <c r="A227" s="35"/>
      <c r="B227" s="36"/>
      <c r="C227" s="37"/>
      <c r="D227" s="215" t="s">
        <v>362</v>
      </c>
      <c r="E227" s="37"/>
      <c r="F227" s="216" t="s">
        <v>7237</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362</v>
      </c>
      <c r="AU227" s="18" t="s">
        <v>90</v>
      </c>
    </row>
    <row r="228" spans="1:65" s="11" customFormat="1" ht="22.8" customHeight="1">
      <c r="B228" s="171"/>
      <c r="C228" s="172"/>
      <c r="D228" s="173" t="s">
        <v>80</v>
      </c>
      <c r="E228" s="213" t="s">
        <v>7172</v>
      </c>
      <c r="F228" s="213" t="s">
        <v>7238</v>
      </c>
      <c r="G228" s="172"/>
      <c r="H228" s="172"/>
      <c r="I228" s="175"/>
      <c r="J228" s="214">
        <f>BK228</f>
        <v>0</v>
      </c>
      <c r="K228" s="172"/>
      <c r="L228" s="177"/>
      <c r="M228" s="178"/>
      <c r="N228" s="179"/>
      <c r="O228" s="179"/>
      <c r="P228" s="180">
        <f>SUM(P229:P243)</f>
        <v>0</v>
      </c>
      <c r="Q228" s="179"/>
      <c r="R228" s="180">
        <f>SUM(R229:R243)</f>
        <v>8.3216000000000001</v>
      </c>
      <c r="S228" s="179"/>
      <c r="T228" s="181">
        <f>SUM(T229:T243)</f>
        <v>0</v>
      </c>
      <c r="AR228" s="182" t="s">
        <v>88</v>
      </c>
      <c r="AT228" s="183" t="s">
        <v>80</v>
      </c>
      <c r="AU228" s="183" t="s">
        <v>88</v>
      </c>
      <c r="AY228" s="182" t="s">
        <v>215</v>
      </c>
      <c r="BK228" s="184">
        <f>SUM(BK229:BK243)</f>
        <v>0</v>
      </c>
    </row>
    <row r="229" spans="1:65" s="2" customFormat="1" ht="21.75" customHeight="1">
      <c r="A229" s="35"/>
      <c r="B229" s="36"/>
      <c r="C229" s="185" t="s">
        <v>300</v>
      </c>
      <c r="D229" s="185" t="s">
        <v>216</v>
      </c>
      <c r="E229" s="186" t="s">
        <v>7239</v>
      </c>
      <c r="F229" s="187" t="s">
        <v>7240</v>
      </c>
      <c r="G229" s="188" t="s">
        <v>523</v>
      </c>
      <c r="H229" s="189">
        <v>8</v>
      </c>
      <c r="I229" s="190"/>
      <c r="J229" s="191">
        <f>ROUND(I229*H229,2)</f>
        <v>0</v>
      </c>
      <c r="K229" s="187" t="s">
        <v>359</v>
      </c>
      <c r="L229" s="40"/>
      <c r="M229" s="192" t="s">
        <v>1</v>
      </c>
      <c r="N229" s="193" t="s">
        <v>46</v>
      </c>
      <c r="O229" s="72"/>
      <c r="P229" s="194">
        <f>O229*H229</f>
        <v>0</v>
      </c>
      <c r="Q229" s="194">
        <v>0.34499999999999997</v>
      </c>
      <c r="R229" s="194">
        <f>Q229*H229</f>
        <v>2.76</v>
      </c>
      <c r="S229" s="194">
        <v>0</v>
      </c>
      <c r="T229" s="195">
        <f>S229*H229</f>
        <v>0</v>
      </c>
      <c r="U229" s="35"/>
      <c r="V229" s="35"/>
      <c r="W229" s="35"/>
      <c r="X229" s="35"/>
      <c r="Y229" s="35"/>
      <c r="Z229" s="35"/>
      <c r="AA229" s="35"/>
      <c r="AB229" s="35"/>
      <c r="AC229" s="35"/>
      <c r="AD229" s="35"/>
      <c r="AE229" s="35"/>
      <c r="AR229" s="196" t="s">
        <v>214</v>
      </c>
      <c r="AT229" s="196" t="s">
        <v>216</v>
      </c>
      <c r="AU229" s="196" t="s">
        <v>90</v>
      </c>
      <c r="AY229" s="18" t="s">
        <v>215</v>
      </c>
      <c r="BE229" s="197">
        <f>IF(N229="základní",J229,0)</f>
        <v>0</v>
      </c>
      <c r="BF229" s="197">
        <f>IF(N229="snížená",J229,0)</f>
        <v>0</v>
      </c>
      <c r="BG229" s="197">
        <f>IF(N229="zákl. přenesená",J229,0)</f>
        <v>0</v>
      </c>
      <c r="BH229" s="197">
        <f>IF(N229="sníž. přenesená",J229,0)</f>
        <v>0</v>
      </c>
      <c r="BI229" s="197">
        <f>IF(N229="nulová",J229,0)</f>
        <v>0</v>
      </c>
      <c r="BJ229" s="18" t="s">
        <v>88</v>
      </c>
      <c r="BK229" s="197">
        <f>ROUND(I229*H229,2)</f>
        <v>0</v>
      </c>
      <c r="BL229" s="18" t="s">
        <v>214</v>
      </c>
      <c r="BM229" s="196" t="s">
        <v>7241</v>
      </c>
    </row>
    <row r="230" spans="1:65" s="2" customFormat="1" ht="19.2">
      <c r="A230" s="35"/>
      <c r="B230" s="36"/>
      <c r="C230" s="37"/>
      <c r="D230" s="198" t="s">
        <v>221</v>
      </c>
      <c r="E230" s="37"/>
      <c r="F230" s="199" t="s">
        <v>7242</v>
      </c>
      <c r="G230" s="37"/>
      <c r="H230" s="37"/>
      <c r="I230" s="200"/>
      <c r="J230" s="37"/>
      <c r="K230" s="37"/>
      <c r="L230" s="40"/>
      <c r="M230" s="201"/>
      <c r="N230" s="202"/>
      <c r="O230" s="72"/>
      <c r="P230" s="72"/>
      <c r="Q230" s="72"/>
      <c r="R230" s="72"/>
      <c r="S230" s="72"/>
      <c r="T230" s="73"/>
      <c r="U230" s="35"/>
      <c r="V230" s="35"/>
      <c r="W230" s="35"/>
      <c r="X230" s="35"/>
      <c r="Y230" s="35"/>
      <c r="Z230" s="35"/>
      <c r="AA230" s="35"/>
      <c r="AB230" s="35"/>
      <c r="AC230" s="35"/>
      <c r="AD230" s="35"/>
      <c r="AE230" s="35"/>
      <c r="AT230" s="18" t="s">
        <v>221</v>
      </c>
      <c r="AU230" s="18" t="s">
        <v>90</v>
      </c>
    </row>
    <row r="231" spans="1:65" s="2" customFormat="1" ht="10.199999999999999">
      <c r="A231" s="35"/>
      <c r="B231" s="36"/>
      <c r="C231" s="37"/>
      <c r="D231" s="215" t="s">
        <v>362</v>
      </c>
      <c r="E231" s="37"/>
      <c r="F231" s="216" t="s">
        <v>7243</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362</v>
      </c>
      <c r="AU231" s="18" t="s">
        <v>90</v>
      </c>
    </row>
    <row r="232" spans="1:65" s="2" customFormat="1" ht="21.75" customHeight="1">
      <c r="A232" s="35"/>
      <c r="B232" s="36"/>
      <c r="C232" s="185" t="s">
        <v>305</v>
      </c>
      <c r="D232" s="185" t="s">
        <v>216</v>
      </c>
      <c r="E232" s="186" t="s">
        <v>7244</v>
      </c>
      <c r="F232" s="187" t="s">
        <v>7245</v>
      </c>
      <c r="G232" s="188" t="s">
        <v>523</v>
      </c>
      <c r="H232" s="189">
        <v>8</v>
      </c>
      <c r="I232" s="190"/>
      <c r="J232" s="191">
        <f>ROUND(I232*H232,2)</f>
        <v>0</v>
      </c>
      <c r="K232" s="187" t="s">
        <v>359</v>
      </c>
      <c r="L232" s="40"/>
      <c r="M232" s="192" t="s">
        <v>1</v>
      </c>
      <c r="N232" s="193" t="s">
        <v>46</v>
      </c>
      <c r="O232" s="72"/>
      <c r="P232" s="194">
        <f>O232*H232</f>
        <v>0</v>
      </c>
      <c r="Q232" s="194">
        <v>0.184</v>
      </c>
      <c r="R232" s="194">
        <f>Q232*H232</f>
        <v>1.472</v>
      </c>
      <c r="S232" s="194">
        <v>0</v>
      </c>
      <c r="T232" s="195">
        <f>S232*H232</f>
        <v>0</v>
      </c>
      <c r="U232" s="35"/>
      <c r="V232" s="35"/>
      <c r="W232" s="35"/>
      <c r="X232" s="35"/>
      <c r="Y232" s="35"/>
      <c r="Z232" s="35"/>
      <c r="AA232" s="35"/>
      <c r="AB232" s="35"/>
      <c r="AC232" s="35"/>
      <c r="AD232" s="35"/>
      <c r="AE232" s="35"/>
      <c r="AR232" s="196" t="s">
        <v>214</v>
      </c>
      <c r="AT232" s="196" t="s">
        <v>216</v>
      </c>
      <c r="AU232" s="196" t="s">
        <v>90</v>
      </c>
      <c r="AY232" s="18" t="s">
        <v>215</v>
      </c>
      <c r="BE232" s="197">
        <f>IF(N232="základní",J232,0)</f>
        <v>0</v>
      </c>
      <c r="BF232" s="197">
        <f>IF(N232="snížená",J232,0)</f>
        <v>0</v>
      </c>
      <c r="BG232" s="197">
        <f>IF(N232="zákl. přenesená",J232,0)</f>
        <v>0</v>
      </c>
      <c r="BH232" s="197">
        <f>IF(N232="sníž. přenesená",J232,0)</f>
        <v>0</v>
      </c>
      <c r="BI232" s="197">
        <f>IF(N232="nulová",J232,0)</f>
        <v>0</v>
      </c>
      <c r="BJ232" s="18" t="s">
        <v>88</v>
      </c>
      <c r="BK232" s="197">
        <f>ROUND(I232*H232,2)</f>
        <v>0</v>
      </c>
      <c r="BL232" s="18" t="s">
        <v>214</v>
      </c>
      <c r="BM232" s="196" t="s">
        <v>7246</v>
      </c>
    </row>
    <row r="233" spans="1:65" s="2" customFormat="1" ht="19.2">
      <c r="A233" s="35"/>
      <c r="B233" s="36"/>
      <c r="C233" s="37"/>
      <c r="D233" s="198" t="s">
        <v>221</v>
      </c>
      <c r="E233" s="37"/>
      <c r="F233" s="199" t="s">
        <v>7247</v>
      </c>
      <c r="G233" s="37"/>
      <c r="H233" s="37"/>
      <c r="I233" s="200"/>
      <c r="J233" s="37"/>
      <c r="K233" s="37"/>
      <c r="L233" s="40"/>
      <c r="M233" s="201"/>
      <c r="N233" s="202"/>
      <c r="O233" s="72"/>
      <c r="P233" s="72"/>
      <c r="Q233" s="72"/>
      <c r="R233" s="72"/>
      <c r="S233" s="72"/>
      <c r="T233" s="73"/>
      <c r="U233" s="35"/>
      <c r="V233" s="35"/>
      <c r="W233" s="35"/>
      <c r="X233" s="35"/>
      <c r="Y233" s="35"/>
      <c r="Z233" s="35"/>
      <c r="AA233" s="35"/>
      <c r="AB233" s="35"/>
      <c r="AC233" s="35"/>
      <c r="AD233" s="35"/>
      <c r="AE233" s="35"/>
      <c r="AT233" s="18" t="s">
        <v>221</v>
      </c>
      <c r="AU233" s="18" t="s">
        <v>90</v>
      </c>
    </row>
    <row r="234" spans="1:65" s="2" customFormat="1" ht="10.199999999999999">
      <c r="A234" s="35"/>
      <c r="B234" s="36"/>
      <c r="C234" s="37"/>
      <c r="D234" s="215" t="s">
        <v>362</v>
      </c>
      <c r="E234" s="37"/>
      <c r="F234" s="216" t="s">
        <v>7248</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362</v>
      </c>
      <c r="AU234" s="18" t="s">
        <v>90</v>
      </c>
    </row>
    <row r="235" spans="1:65" s="2" customFormat="1" ht="33" customHeight="1">
      <c r="A235" s="35"/>
      <c r="B235" s="36"/>
      <c r="C235" s="185" t="s">
        <v>309</v>
      </c>
      <c r="D235" s="185" t="s">
        <v>216</v>
      </c>
      <c r="E235" s="186" t="s">
        <v>7249</v>
      </c>
      <c r="F235" s="187" t="s">
        <v>7250</v>
      </c>
      <c r="G235" s="188" t="s">
        <v>797</v>
      </c>
      <c r="H235" s="189">
        <v>32</v>
      </c>
      <c r="I235" s="190"/>
      <c r="J235" s="191">
        <f>ROUND(I235*H235,2)</f>
        <v>0</v>
      </c>
      <c r="K235" s="187" t="s">
        <v>359</v>
      </c>
      <c r="L235" s="40"/>
      <c r="M235" s="192" t="s">
        <v>1</v>
      </c>
      <c r="N235" s="193" t="s">
        <v>46</v>
      </c>
      <c r="O235" s="72"/>
      <c r="P235" s="194">
        <f>O235*H235</f>
        <v>0</v>
      </c>
      <c r="Q235" s="194">
        <v>8.0879999999999994E-2</v>
      </c>
      <c r="R235" s="194">
        <f>Q235*H235</f>
        <v>2.5881599999999998</v>
      </c>
      <c r="S235" s="194">
        <v>0</v>
      </c>
      <c r="T235" s="195">
        <f>S235*H235</f>
        <v>0</v>
      </c>
      <c r="U235" s="35"/>
      <c r="V235" s="35"/>
      <c r="W235" s="35"/>
      <c r="X235" s="35"/>
      <c r="Y235" s="35"/>
      <c r="Z235" s="35"/>
      <c r="AA235" s="35"/>
      <c r="AB235" s="35"/>
      <c r="AC235" s="35"/>
      <c r="AD235" s="35"/>
      <c r="AE235" s="35"/>
      <c r="AR235" s="196" t="s">
        <v>214</v>
      </c>
      <c r="AT235" s="196" t="s">
        <v>216</v>
      </c>
      <c r="AU235" s="196" t="s">
        <v>90</v>
      </c>
      <c r="AY235" s="18" t="s">
        <v>215</v>
      </c>
      <c r="BE235" s="197">
        <f>IF(N235="základní",J235,0)</f>
        <v>0</v>
      </c>
      <c r="BF235" s="197">
        <f>IF(N235="snížená",J235,0)</f>
        <v>0</v>
      </c>
      <c r="BG235" s="197">
        <f>IF(N235="zákl. přenesená",J235,0)</f>
        <v>0</v>
      </c>
      <c r="BH235" s="197">
        <f>IF(N235="sníž. přenesená",J235,0)</f>
        <v>0</v>
      </c>
      <c r="BI235" s="197">
        <f>IF(N235="nulová",J235,0)</f>
        <v>0</v>
      </c>
      <c r="BJ235" s="18" t="s">
        <v>88</v>
      </c>
      <c r="BK235" s="197">
        <f>ROUND(I235*H235,2)</f>
        <v>0</v>
      </c>
      <c r="BL235" s="18" t="s">
        <v>214</v>
      </c>
      <c r="BM235" s="196" t="s">
        <v>7251</v>
      </c>
    </row>
    <row r="236" spans="1:65" s="2" customFormat="1" ht="48">
      <c r="A236" s="35"/>
      <c r="B236" s="36"/>
      <c r="C236" s="37"/>
      <c r="D236" s="198" t="s">
        <v>221</v>
      </c>
      <c r="E236" s="37"/>
      <c r="F236" s="199" t="s">
        <v>7252</v>
      </c>
      <c r="G236" s="37"/>
      <c r="H236" s="37"/>
      <c r="I236" s="200"/>
      <c r="J236" s="37"/>
      <c r="K236" s="37"/>
      <c r="L236" s="40"/>
      <c r="M236" s="201"/>
      <c r="N236" s="202"/>
      <c r="O236" s="72"/>
      <c r="P236" s="72"/>
      <c r="Q236" s="72"/>
      <c r="R236" s="72"/>
      <c r="S236" s="72"/>
      <c r="T236" s="73"/>
      <c r="U236" s="35"/>
      <c r="V236" s="35"/>
      <c r="W236" s="35"/>
      <c r="X236" s="35"/>
      <c r="Y236" s="35"/>
      <c r="Z236" s="35"/>
      <c r="AA236" s="35"/>
      <c r="AB236" s="35"/>
      <c r="AC236" s="35"/>
      <c r="AD236" s="35"/>
      <c r="AE236" s="35"/>
      <c r="AT236" s="18" t="s">
        <v>221</v>
      </c>
      <c r="AU236" s="18" t="s">
        <v>90</v>
      </c>
    </row>
    <row r="237" spans="1:65" s="2" customFormat="1" ht="10.199999999999999">
      <c r="A237" s="35"/>
      <c r="B237" s="36"/>
      <c r="C237" s="37"/>
      <c r="D237" s="215" t="s">
        <v>362</v>
      </c>
      <c r="E237" s="37"/>
      <c r="F237" s="216" t="s">
        <v>7253</v>
      </c>
      <c r="G237" s="37"/>
      <c r="H237" s="37"/>
      <c r="I237" s="200"/>
      <c r="J237" s="37"/>
      <c r="K237" s="37"/>
      <c r="L237" s="40"/>
      <c r="M237" s="201"/>
      <c r="N237" s="202"/>
      <c r="O237" s="72"/>
      <c r="P237" s="72"/>
      <c r="Q237" s="72"/>
      <c r="R237" s="72"/>
      <c r="S237" s="72"/>
      <c r="T237" s="73"/>
      <c r="U237" s="35"/>
      <c r="V237" s="35"/>
      <c r="W237" s="35"/>
      <c r="X237" s="35"/>
      <c r="Y237" s="35"/>
      <c r="Z237" s="35"/>
      <c r="AA237" s="35"/>
      <c r="AB237" s="35"/>
      <c r="AC237" s="35"/>
      <c r="AD237" s="35"/>
      <c r="AE237" s="35"/>
      <c r="AT237" s="18" t="s">
        <v>362</v>
      </c>
      <c r="AU237" s="18" t="s">
        <v>90</v>
      </c>
    </row>
    <row r="238" spans="1:65" s="14" customFormat="1" ht="10.199999999999999">
      <c r="B238" s="227"/>
      <c r="C238" s="228"/>
      <c r="D238" s="198" t="s">
        <v>364</v>
      </c>
      <c r="E238" s="229" t="s">
        <v>1</v>
      </c>
      <c r="F238" s="230" t="s">
        <v>7254</v>
      </c>
      <c r="G238" s="228"/>
      <c r="H238" s="231">
        <v>32</v>
      </c>
      <c r="I238" s="232"/>
      <c r="J238" s="228"/>
      <c r="K238" s="228"/>
      <c r="L238" s="233"/>
      <c r="M238" s="234"/>
      <c r="N238" s="235"/>
      <c r="O238" s="235"/>
      <c r="P238" s="235"/>
      <c r="Q238" s="235"/>
      <c r="R238" s="235"/>
      <c r="S238" s="235"/>
      <c r="T238" s="236"/>
      <c r="AT238" s="237" t="s">
        <v>364</v>
      </c>
      <c r="AU238" s="237" t="s">
        <v>90</v>
      </c>
      <c r="AV238" s="14" t="s">
        <v>90</v>
      </c>
      <c r="AW238" s="14" t="s">
        <v>36</v>
      </c>
      <c r="AX238" s="14" t="s">
        <v>81</v>
      </c>
      <c r="AY238" s="237" t="s">
        <v>215</v>
      </c>
    </row>
    <row r="239" spans="1:65" s="15" customFormat="1" ht="10.199999999999999">
      <c r="B239" s="238"/>
      <c r="C239" s="239"/>
      <c r="D239" s="198" t="s">
        <v>364</v>
      </c>
      <c r="E239" s="240" t="s">
        <v>1</v>
      </c>
      <c r="F239" s="241" t="s">
        <v>368</v>
      </c>
      <c r="G239" s="239"/>
      <c r="H239" s="242">
        <v>32</v>
      </c>
      <c r="I239" s="243"/>
      <c r="J239" s="239"/>
      <c r="K239" s="239"/>
      <c r="L239" s="244"/>
      <c r="M239" s="245"/>
      <c r="N239" s="246"/>
      <c r="O239" s="246"/>
      <c r="P239" s="246"/>
      <c r="Q239" s="246"/>
      <c r="R239" s="246"/>
      <c r="S239" s="246"/>
      <c r="T239" s="247"/>
      <c r="AT239" s="248" t="s">
        <v>364</v>
      </c>
      <c r="AU239" s="248" t="s">
        <v>90</v>
      </c>
      <c r="AV239" s="15" t="s">
        <v>214</v>
      </c>
      <c r="AW239" s="15" t="s">
        <v>36</v>
      </c>
      <c r="AX239" s="15" t="s">
        <v>88</v>
      </c>
      <c r="AY239" s="248" t="s">
        <v>215</v>
      </c>
    </row>
    <row r="240" spans="1:65" s="2" customFormat="1" ht="16.5" customHeight="1">
      <c r="A240" s="35"/>
      <c r="B240" s="36"/>
      <c r="C240" s="260" t="s">
        <v>7</v>
      </c>
      <c r="D240" s="260" t="s">
        <v>539</v>
      </c>
      <c r="E240" s="261" t="s">
        <v>7255</v>
      </c>
      <c r="F240" s="262" t="s">
        <v>7256</v>
      </c>
      <c r="G240" s="263" t="s">
        <v>797</v>
      </c>
      <c r="H240" s="264">
        <v>32.64</v>
      </c>
      <c r="I240" s="265"/>
      <c r="J240" s="266">
        <f>ROUND(I240*H240,2)</f>
        <v>0</v>
      </c>
      <c r="K240" s="262" t="s">
        <v>359</v>
      </c>
      <c r="L240" s="267"/>
      <c r="M240" s="268" t="s">
        <v>1</v>
      </c>
      <c r="N240" s="269" t="s">
        <v>46</v>
      </c>
      <c r="O240" s="72"/>
      <c r="P240" s="194">
        <f>O240*H240</f>
        <v>0</v>
      </c>
      <c r="Q240" s="194">
        <v>4.5999999999999999E-2</v>
      </c>
      <c r="R240" s="194">
        <f>Q240*H240</f>
        <v>1.5014400000000001</v>
      </c>
      <c r="S240" s="194">
        <v>0</v>
      </c>
      <c r="T240" s="195">
        <f>S240*H240</f>
        <v>0</v>
      </c>
      <c r="U240" s="35"/>
      <c r="V240" s="35"/>
      <c r="W240" s="35"/>
      <c r="X240" s="35"/>
      <c r="Y240" s="35"/>
      <c r="Z240" s="35"/>
      <c r="AA240" s="35"/>
      <c r="AB240" s="35"/>
      <c r="AC240" s="35"/>
      <c r="AD240" s="35"/>
      <c r="AE240" s="35"/>
      <c r="AR240" s="196" t="s">
        <v>251</v>
      </c>
      <c r="AT240" s="196" t="s">
        <v>539</v>
      </c>
      <c r="AU240" s="196" t="s">
        <v>90</v>
      </c>
      <c r="AY240" s="18" t="s">
        <v>215</v>
      </c>
      <c r="BE240" s="197">
        <f>IF(N240="základní",J240,0)</f>
        <v>0</v>
      </c>
      <c r="BF240" s="197">
        <f>IF(N240="snížená",J240,0)</f>
        <v>0</v>
      </c>
      <c r="BG240" s="197">
        <f>IF(N240="zákl. přenesená",J240,0)</f>
        <v>0</v>
      </c>
      <c r="BH240" s="197">
        <f>IF(N240="sníž. přenesená",J240,0)</f>
        <v>0</v>
      </c>
      <c r="BI240" s="197">
        <f>IF(N240="nulová",J240,0)</f>
        <v>0</v>
      </c>
      <c r="BJ240" s="18" t="s">
        <v>88</v>
      </c>
      <c r="BK240" s="197">
        <f>ROUND(I240*H240,2)</f>
        <v>0</v>
      </c>
      <c r="BL240" s="18" t="s">
        <v>214</v>
      </c>
      <c r="BM240" s="196" t="s">
        <v>7257</v>
      </c>
    </row>
    <row r="241" spans="1:65" s="2" customFormat="1" ht="10.199999999999999">
      <c r="A241" s="35"/>
      <c r="B241" s="36"/>
      <c r="C241" s="37"/>
      <c r="D241" s="198" t="s">
        <v>221</v>
      </c>
      <c r="E241" s="37"/>
      <c r="F241" s="199" t="s">
        <v>7256</v>
      </c>
      <c r="G241" s="37"/>
      <c r="H241" s="37"/>
      <c r="I241" s="200"/>
      <c r="J241" s="37"/>
      <c r="K241" s="37"/>
      <c r="L241" s="40"/>
      <c r="M241" s="201"/>
      <c r="N241" s="202"/>
      <c r="O241" s="72"/>
      <c r="P241" s="72"/>
      <c r="Q241" s="72"/>
      <c r="R241" s="72"/>
      <c r="S241" s="72"/>
      <c r="T241" s="73"/>
      <c r="U241" s="35"/>
      <c r="V241" s="35"/>
      <c r="W241" s="35"/>
      <c r="X241" s="35"/>
      <c r="Y241" s="35"/>
      <c r="Z241" s="35"/>
      <c r="AA241" s="35"/>
      <c r="AB241" s="35"/>
      <c r="AC241" s="35"/>
      <c r="AD241" s="35"/>
      <c r="AE241" s="35"/>
      <c r="AT241" s="18" t="s">
        <v>221</v>
      </c>
      <c r="AU241" s="18" t="s">
        <v>90</v>
      </c>
    </row>
    <row r="242" spans="1:65" s="14" customFormat="1" ht="10.199999999999999">
      <c r="B242" s="227"/>
      <c r="C242" s="228"/>
      <c r="D242" s="198" t="s">
        <v>364</v>
      </c>
      <c r="E242" s="229" t="s">
        <v>1</v>
      </c>
      <c r="F242" s="230" t="s">
        <v>7258</v>
      </c>
      <c r="G242" s="228"/>
      <c r="H242" s="231">
        <v>32.64</v>
      </c>
      <c r="I242" s="232"/>
      <c r="J242" s="228"/>
      <c r="K242" s="228"/>
      <c r="L242" s="233"/>
      <c r="M242" s="234"/>
      <c r="N242" s="235"/>
      <c r="O242" s="235"/>
      <c r="P242" s="235"/>
      <c r="Q242" s="235"/>
      <c r="R242" s="235"/>
      <c r="S242" s="235"/>
      <c r="T242" s="236"/>
      <c r="AT242" s="237" t="s">
        <v>364</v>
      </c>
      <c r="AU242" s="237" t="s">
        <v>90</v>
      </c>
      <c r="AV242" s="14" t="s">
        <v>90</v>
      </c>
      <c r="AW242" s="14" t="s">
        <v>36</v>
      </c>
      <c r="AX242" s="14" t="s">
        <v>81</v>
      </c>
      <c r="AY242" s="237" t="s">
        <v>215</v>
      </c>
    </row>
    <row r="243" spans="1:65" s="15" customFormat="1" ht="10.199999999999999">
      <c r="B243" s="238"/>
      <c r="C243" s="239"/>
      <c r="D243" s="198" t="s">
        <v>364</v>
      </c>
      <c r="E243" s="240" t="s">
        <v>1</v>
      </c>
      <c r="F243" s="241" t="s">
        <v>368</v>
      </c>
      <c r="G243" s="239"/>
      <c r="H243" s="242">
        <v>32.64</v>
      </c>
      <c r="I243" s="243"/>
      <c r="J243" s="239"/>
      <c r="K243" s="239"/>
      <c r="L243" s="244"/>
      <c r="M243" s="245"/>
      <c r="N243" s="246"/>
      <c r="O243" s="246"/>
      <c r="P243" s="246"/>
      <c r="Q243" s="246"/>
      <c r="R243" s="246"/>
      <c r="S243" s="246"/>
      <c r="T243" s="247"/>
      <c r="AT243" s="248" t="s">
        <v>364</v>
      </c>
      <c r="AU243" s="248" t="s">
        <v>90</v>
      </c>
      <c r="AV243" s="15" t="s">
        <v>214</v>
      </c>
      <c r="AW243" s="15" t="s">
        <v>36</v>
      </c>
      <c r="AX243" s="15" t="s">
        <v>88</v>
      </c>
      <c r="AY243" s="248" t="s">
        <v>215</v>
      </c>
    </row>
    <row r="244" spans="1:65" s="11" customFormat="1" ht="22.8" customHeight="1">
      <c r="B244" s="171"/>
      <c r="C244" s="172"/>
      <c r="D244" s="173" t="s">
        <v>80</v>
      </c>
      <c r="E244" s="213" t="s">
        <v>7174</v>
      </c>
      <c r="F244" s="213" t="s">
        <v>7259</v>
      </c>
      <c r="G244" s="172"/>
      <c r="H244" s="172"/>
      <c r="I244" s="175"/>
      <c r="J244" s="214">
        <f>BK244</f>
        <v>0</v>
      </c>
      <c r="K244" s="172"/>
      <c r="L244" s="177"/>
      <c r="M244" s="178"/>
      <c r="N244" s="179"/>
      <c r="O244" s="179"/>
      <c r="P244" s="180">
        <f>SUM(P245:P254)</f>
        <v>0</v>
      </c>
      <c r="Q244" s="179"/>
      <c r="R244" s="180">
        <f>SUM(R245:R254)</f>
        <v>20.770319999999998</v>
      </c>
      <c r="S244" s="179"/>
      <c r="T244" s="181">
        <f>SUM(T245:T254)</f>
        <v>0</v>
      </c>
      <c r="AR244" s="182" t="s">
        <v>88</v>
      </c>
      <c r="AT244" s="183" t="s">
        <v>80</v>
      </c>
      <c r="AU244" s="183" t="s">
        <v>88</v>
      </c>
      <c r="AY244" s="182" t="s">
        <v>215</v>
      </c>
      <c r="BK244" s="184">
        <f>SUM(BK245:BK254)</f>
        <v>0</v>
      </c>
    </row>
    <row r="245" spans="1:65" s="2" customFormat="1" ht="21.75" customHeight="1">
      <c r="A245" s="35"/>
      <c r="B245" s="36"/>
      <c r="C245" s="185" t="s">
        <v>538</v>
      </c>
      <c r="D245" s="185" t="s">
        <v>216</v>
      </c>
      <c r="E245" s="186" t="s">
        <v>7239</v>
      </c>
      <c r="F245" s="187" t="s">
        <v>7240</v>
      </c>
      <c r="G245" s="188" t="s">
        <v>523</v>
      </c>
      <c r="H245" s="189">
        <v>37</v>
      </c>
      <c r="I245" s="190"/>
      <c r="J245" s="191">
        <f>ROUND(I245*H245,2)</f>
        <v>0</v>
      </c>
      <c r="K245" s="187" t="s">
        <v>359</v>
      </c>
      <c r="L245" s="40"/>
      <c r="M245" s="192" t="s">
        <v>1</v>
      </c>
      <c r="N245" s="193" t="s">
        <v>46</v>
      </c>
      <c r="O245" s="72"/>
      <c r="P245" s="194">
        <f>O245*H245</f>
        <v>0</v>
      </c>
      <c r="Q245" s="194">
        <v>0.34499999999999997</v>
      </c>
      <c r="R245" s="194">
        <f>Q245*H245</f>
        <v>12.764999999999999</v>
      </c>
      <c r="S245" s="194">
        <v>0</v>
      </c>
      <c r="T245" s="195">
        <f>S245*H245</f>
        <v>0</v>
      </c>
      <c r="U245" s="35"/>
      <c r="V245" s="35"/>
      <c r="W245" s="35"/>
      <c r="X245" s="35"/>
      <c r="Y245" s="35"/>
      <c r="Z245" s="35"/>
      <c r="AA245" s="35"/>
      <c r="AB245" s="35"/>
      <c r="AC245" s="35"/>
      <c r="AD245" s="35"/>
      <c r="AE245" s="35"/>
      <c r="AR245" s="196" t="s">
        <v>214</v>
      </c>
      <c r="AT245" s="196" t="s">
        <v>216</v>
      </c>
      <c r="AU245" s="196" t="s">
        <v>90</v>
      </c>
      <c r="AY245" s="18" t="s">
        <v>215</v>
      </c>
      <c r="BE245" s="197">
        <f>IF(N245="základní",J245,0)</f>
        <v>0</v>
      </c>
      <c r="BF245" s="197">
        <f>IF(N245="snížená",J245,0)</f>
        <v>0</v>
      </c>
      <c r="BG245" s="197">
        <f>IF(N245="zákl. přenesená",J245,0)</f>
        <v>0</v>
      </c>
      <c r="BH245" s="197">
        <f>IF(N245="sníž. přenesená",J245,0)</f>
        <v>0</v>
      </c>
      <c r="BI245" s="197">
        <f>IF(N245="nulová",J245,0)</f>
        <v>0</v>
      </c>
      <c r="BJ245" s="18" t="s">
        <v>88</v>
      </c>
      <c r="BK245" s="197">
        <f>ROUND(I245*H245,2)</f>
        <v>0</v>
      </c>
      <c r="BL245" s="18" t="s">
        <v>214</v>
      </c>
      <c r="BM245" s="196" t="s">
        <v>7260</v>
      </c>
    </row>
    <row r="246" spans="1:65" s="2" customFormat="1" ht="19.2">
      <c r="A246" s="35"/>
      <c r="B246" s="36"/>
      <c r="C246" s="37"/>
      <c r="D246" s="198" t="s">
        <v>221</v>
      </c>
      <c r="E246" s="37"/>
      <c r="F246" s="199" t="s">
        <v>7242</v>
      </c>
      <c r="G246" s="37"/>
      <c r="H246" s="37"/>
      <c r="I246" s="200"/>
      <c r="J246" s="37"/>
      <c r="K246" s="37"/>
      <c r="L246" s="40"/>
      <c r="M246" s="201"/>
      <c r="N246" s="202"/>
      <c r="O246" s="72"/>
      <c r="P246" s="72"/>
      <c r="Q246" s="72"/>
      <c r="R246" s="72"/>
      <c r="S246" s="72"/>
      <c r="T246" s="73"/>
      <c r="U246" s="35"/>
      <c r="V246" s="35"/>
      <c r="W246" s="35"/>
      <c r="X246" s="35"/>
      <c r="Y246" s="35"/>
      <c r="Z246" s="35"/>
      <c r="AA246" s="35"/>
      <c r="AB246" s="35"/>
      <c r="AC246" s="35"/>
      <c r="AD246" s="35"/>
      <c r="AE246" s="35"/>
      <c r="AT246" s="18" t="s">
        <v>221</v>
      </c>
      <c r="AU246" s="18" t="s">
        <v>90</v>
      </c>
    </row>
    <row r="247" spans="1:65" s="2" customFormat="1" ht="10.199999999999999">
      <c r="A247" s="35"/>
      <c r="B247" s="36"/>
      <c r="C247" s="37"/>
      <c r="D247" s="215" t="s">
        <v>362</v>
      </c>
      <c r="E247" s="37"/>
      <c r="F247" s="216" t="s">
        <v>7243</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362</v>
      </c>
      <c r="AU247" s="18" t="s">
        <v>90</v>
      </c>
    </row>
    <row r="248" spans="1:65" s="2" customFormat="1" ht="33" customHeight="1">
      <c r="A248" s="35"/>
      <c r="B248" s="36"/>
      <c r="C248" s="185" t="s">
        <v>544</v>
      </c>
      <c r="D248" s="185" t="s">
        <v>216</v>
      </c>
      <c r="E248" s="186" t="s">
        <v>7261</v>
      </c>
      <c r="F248" s="187" t="s">
        <v>7262</v>
      </c>
      <c r="G248" s="188" t="s">
        <v>523</v>
      </c>
      <c r="H248" s="189">
        <v>37</v>
      </c>
      <c r="I248" s="190"/>
      <c r="J248" s="191">
        <f>ROUND(I248*H248,2)</f>
        <v>0</v>
      </c>
      <c r="K248" s="187" t="s">
        <v>359</v>
      </c>
      <c r="L248" s="40"/>
      <c r="M248" s="192" t="s">
        <v>1</v>
      </c>
      <c r="N248" s="193" t="s">
        <v>46</v>
      </c>
      <c r="O248" s="72"/>
      <c r="P248" s="194">
        <f>O248*H248</f>
        <v>0</v>
      </c>
      <c r="Q248" s="194">
        <v>0.10100000000000001</v>
      </c>
      <c r="R248" s="194">
        <f>Q248*H248</f>
        <v>3.7370000000000001</v>
      </c>
      <c r="S248" s="194">
        <v>0</v>
      </c>
      <c r="T248" s="195">
        <f>S248*H248</f>
        <v>0</v>
      </c>
      <c r="U248" s="35"/>
      <c r="V248" s="35"/>
      <c r="W248" s="35"/>
      <c r="X248" s="35"/>
      <c r="Y248" s="35"/>
      <c r="Z248" s="35"/>
      <c r="AA248" s="35"/>
      <c r="AB248" s="35"/>
      <c r="AC248" s="35"/>
      <c r="AD248" s="35"/>
      <c r="AE248" s="35"/>
      <c r="AR248" s="196" t="s">
        <v>214</v>
      </c>
      <c r="AT248" s="196" t="s">
        <v>216</v>
      </c>
      <c r="AU248" s="196" t="s">
        <v>90</v>
      </c>
      <c r="AY248" s="18" t="s">
        <v>215</v>
      </c>
      <c r="BE248" s="197">
        <f>IF(N248="základní",J248,0)</f>
        <v>0</v>
      </c>
      <c r="BF248" s="197">
        <f>IF(N248="snížená",J248,0)</f>
        <v>0</v>
      </c>
      <c r="BG248" s="197">
        <f>IF(N248="zákl. přenesená",J248,0)</f>
        <v>0</v>
      </c>
      <c r="BH248" s="197">
        <f>IF(N248="sníž. přenesená",J248,0)</f>
        <v>0</v>
      </c>
      <c r="BI248" s="197">
        <f>IF(N248="nulová",J248,0)</f>
        <v>0</v>
      </c>
      <c r="BJ248" s="18" t="s">
        <v>88</v>
      </c>
      <c r="BK248" s="197">
        <f>ROUND(I248*H248,2)</f>
        <v>0</v>
      </c>
      <c r="BL248" s="18" t="s">
        <v>214</v>
      </c>
      <c r="BM248" s="196" t="s">
        <v>7263</v>
      </c>
    </row>
    <row r="249" spans="1:65" s="2" customFormat="1" ht="48">
      <c r="A249" s="35"/>
      <c r="B249" s="36"/>
      <c r="C249" s="37"/>
      <c r="D249" s="198" t="s">
        <v>221</v>
      </c>
      <c r="E249" s="37"/>
      <c r="F249" s="199" t="s">
        <v>7264</v>
      </c>
      <c r="G249" s="37"/>
      <c r="H249" s="37"/>
      <c r="I249" s="200"/>
      <c r="J249" s="37"/>
      <c r="K249" s="37"/>
      <c r="L249" s="40"/>
      <c r="M249" s="201"/>
      <c r="N249" s="202"/>
      <c r="O249" s="72"/>
      <c r="P249" s="72"/>
      <c r="Q249" s="72"/>
      <c r="R249" s="72"/>
      <c r="S249" s="72"/>
      <c r="T249" s="73"/>
      <c r="U249" s="35"/>
      <c r="V249" s="35"/>
      <c r="W249" s="35"/>
      <c r="X249" s="35"/>
      <c r="Y249" s="35"/>
      <c r="Z249" s="35"/>
      <c r="AA249" s="35"/>
      <c r="AB249" s="35"/>
      <c r="AC249" s="35"/>
      <c r="AD249" s="35"/>
      <c r="AE249" s="35"/>
      <c r="AT249" s="18" t="s">
        <v>221</v>
      </c>
      <c r="AU249" s="18" t="s">
        <v>90</v>
      </c>
    </row>
    <row r="250" spans="1:65" s="2" customFormat="1" ht="10.199999999999999">
      <c r="A250" s="35"/>
      <c r="B250" s="36"/>
      <c r="C250" s="37"/>
      <c r="D250" s="215" t="s">
        <v>362</v>
      </c>
      <c r="E250" s="37"/>
      <c r="F250" s="216" t="s">
        <v>7265</v>
      </c>
      <c r="G250" s="37"/>
      <c r="H250" s="37"/>
      <c r="I250" s="200"/>
      <c r="J250" s="37"/>
      <c r="K250" s="37"/>
      <c r="L250" s="40"/>
      <c r="M250" s="201"/>
      <c r="N250" s="202"/>
      <c r="O250" s="72"/>
      <c r="P250" s="72"/>
      <c r="Q250" s="72"/>
      <c r="R250" s="72"/>
      <c r="S250" s="72"/>
      <c r="T250" s="73"/>
      <c r="U250" s="35"/>
      <c r="V250" s="35"/>
      <c r="W250" s="35"/>
      <c r="X250" s="35"/>
      <c r="Y250" s="35"/>
      <c r="Z250" s="35"/>
      <c r="AA250" s="35"/>
      <c r="AB250" s="35"/>
      <c r="AC250" s="35"/>
      <c r="AD250" s="35"/>
      <c r="AE250" s="35"/>
      <c r="AT250" s="18" t="s">
        <v>362</v>
      </c>
      <c r="AU250" s="18" t="s">
        <v>90</v>
      </c>
    </row>
    <row r="251" spans="1:65" s="2" customFormat="1" ht="16.5" customHeight="1">
      <c r="A251" s="35"/>
      <c r="B251" s="36"/>
      <c r="C251" s="260" t="s">
        <v>553</v>
      </c>
      <c r="D251" s="260" t="s">
        <v>539</v>
      </c>
      <c r="E251" s="261" t="s">
        <v>1989</v>
      </c>
      <c r="F251" s="262" t="s">
        <v>1990</v>
      </c>
      <c r="G251" s="263" t="s">
        <v>523</v>
      </c>
      <c r="H251" s="264">
        <v>38.11</v>
      </c>
      <c r="I251" s="265"/>
      <c r="J251" s="266">
        <f>ROUND(I251*H251,2)</f>
        <v>0</v>
      </c>
      <c r="K251" s="262" t="s">
        <v>359</v>
      </c>
      <c r="L251" s="267"/>
      <c r="M251" s="268" t="s">
        <v>1</v>
      </c>
      <c r="N251" s="269" t="s">
        <v>46</v>
      </c>
      <c r="O251" s="72"/>
      <c r="P251" s="194">
        <f>O251*H251</f>
        <v>0</v>
      </c>
      <c r="Q251" s="194">
        <v>0.112</v>
      </c>
      <c r="R251" s="194">
        <f>Q251*H251</f>
        <v>4.2683200000000001</v>
      </c>
      <c r="S251" s="194">
        <v>0</v>
      </c>
      <c r="T251" s="195">
        <f>S251*H251</f>
        <v>0</v>
      </c>
      <c r="U251" s="35"/>
      <c r="V251" s="35"/>
      <c r="W251" s="35"/>
      <c r="X251" s="35"/>
      <c r="Y251" s="35"/>
      <c r="Z251" s="35"/>
      <c r="AA251" s="35"/>
      <c r="AB251" s="35"/>
      <c r="AC251" s="35"/>
      <c r="AD251" s="35"/>
      <c r="AE251" s="35"/>
      <c r="AR251" s="196" t="s">
        <v>251</v>
      </c>
      <c r="AT251" s="196" t="s">
        <v>539</v>
      </c>
      <c r="AU251" s="196" t="s">
        <v>90</v>
      </c>
      <c r="AY251" s="18" t="s">
        <v>215</v>
      </c>
      <c r="BE251" s="197">
        <f>IF(N251="základní",J251,0)</f>
        <v>0</v>
      </c>
      <c r="BF251" s="197">
        <f>IF(N251="snížená",J251,0)</f>
        <v>0</v>
      </c>
      <c r="BG251" s="197">
        <f>IF(N251="zákl. přenesená",J251,0)</f>
        <v>0</v>
      </c>
      <c r="BH251" s="197">
        <f>IF(N251="sníž. přenesená",J251,0)</f>
        <v>0</v>
      </c>
      <c r="BI251" s="197">
        <f>IF(N251="nulová",J251,0)</f>
        <v>0</v>
      </c>
      <c r="BJ251" s="18" t="s">
        <v>88</v>
      </c>
      <c r="BK251" s="197">
        <f>ROUND(I251*H251,2)</f>
        <v>0</v>
      </c>
      <c r="BL251" s="18" t="s">
        <v>214</v>
      </c>
      <c r="BM251" s="196" t="s">
        <v>7266</v>
      </c>
    </row>
    <row r="252" spans="1:65" s="2" customFormat="1" ht="10.199999999999999">
      <c r="A252" s="35"/>
      <c r="B252" s="36"/>
      <c r="C252" s="37"/>
      <c r="D252" s="198" t="s">
        <v>221</v>
      </c>
      <c r="E252" s="37"/>
      <c r="F252" s="199" t="s">
        <v>1990</v>
      </c>
      <c r="G252" s="37"/>
      <c r="H252" s="37"/>
      <c r="I252" s="200"/>
      <c r="J252" s="37"/>
      <c r="K252" s="37"/>
      <c r="L252" s="40"/>
      <c r="M252" s="201"/>
      <c r="N252" s="202"/>
      <c r="O252" s="72"/>
      <c r="P252" s="72"/>
      <c r="Q252" s="72"/>
      <c r="R252" s="72"/>
      <c r="S252" s="72"/>
      <c r="T252" s="73"/>
      <c r="U252" s="35"/>
      <c r="V252" s="35"/>
      <c r="W252" s="35"/>
      <c r="X252" s="35"/>
      <c r="Y252" s="35"/>
      <c r="Z252" s="35"/>
      <c r="AA252" s="35"/>
      <c r="AB252" s="35"/>
      <c r="AC252" s="35"/>
      <c r="AD252" s="35"/>
      <c r="AE252" s="35"/>
      <c r="AT252" s="18" t="s">
        <v>221</v>
      </c>
      <c r="AU252" s="18" t="s">
        <v>90</v>
      </c>
    </row>
    <row r="253" spans="1:65" s="14" customFormat="1" ht="10.199999999999999">
      <c r="B253" s="227"/>
      <c r="C253" s="228"/>
      <c r="D253" s="198" t="s">
        <v>364</v>
      </c>
      <c r="E253" s="229" t="s">
        <v>1</v>
      </c>
      <c r="F253" s="230" t="s">
        <v>7267</v>
      </c>
      <c r="G253" s="228"/>
      <c r="H253" s="231">
        <v>38.11</v>
      </c>
      <c r="I253" s="232"/>
      <c r="J253" s="228"/>
      <c r="K253" s="228"/>
      <c r="L253" s="233"/>
      <c r="M253" s="234"/>
      <c r="N253" s="235"/>
      <c r="O253" s="235"/>
      <c r="P253" s="235"/>
      <c r="Q253" s="235"/>
      <c r="R253" s="235"/>
      <c r="S253" s="235"/>
      <c r="T253" s="236"/>
      <c r="AT253" s="237" t="s">
        <v>364</v>
      </c>
      <c r="AU253" s="237" t="s">
        <v>90</v>
      </c>
      <c r="AV253" s="14" t="s">
        <v>90</v>
      </c>
      <c r="AW253" s="14" t="s">
        <v>36</v>
      </c>
      <c r="AX253" s="14" t="s">
        <v>81</v>
      </c>
      <c r="AY253" s="237" t="s">
        <v>215</v>
      </c>
    </row>
    <row r="254" spans="1:65" s="15" customFormat="1" ht="10.199999999999999">
      <c r="B254" s="238"/>
      <c r="C254" s="239"/>
      <c r="D254" s="198" t="s">
        <v>364</v>
      </c>
      <c r="E254" s="240" t="s">
        <v>1</v>
      </c>
      <c r="F254" s="241" t="s">
        <v>368</v>
      </c>
      <c r="G254" s="239"/>
      <c r="H254" s="242">
        <v>38.11</v>
      </c>
      <c r="I254" s="243"/>
      <c r="J254" s="239"/>
      <c r="K254" s="239"/>
      <c r="L254" s="244"/>
      <c r="M254" s="245"/>
      <c r="N254" s="246"/>
      <c r="O254" s="246"/>
      <c r="P254" s="246"/>
      <c r="Q254" s="246"/>
      <c r="R254" s="246"/>
      <c r="S254" s="246"/>
      <c r="T254" s="247"/>
      <c r="AT254" s="248" t="s">
        <v>364</v>
      </c>
      <c r="AU254" s="248" t="s">
        <v>90</v>
      </c>
      <c r="AV254" s="15" t="s">
        <v>214</v>
      </c>
      <c r="AW254" s="15" t="s">
        <v>36</v>
      </c>
      <c r="AX254" s="15" t="s">
        <v>88</v>
      </c>
      <c r="AY254" s="248" t="s">
        <v>215</v>
      </c>
    </row>
    <row r="255" spans="1:65" s="11" customFormat="1" ht="22.8" customHeight="1">
      <c r="B255" s="171"/>
      <c r="C255" s="172"/>
      <c r="D255" s="173" t="s">
        <v>80</v>
      </c>
      <c r="E255" s="213" t="s">
        <v>7176</v>
      </c>
      <c r="F255" s="213" t="s">
        <v>7268</v>
      </c>
      <c r="G255" s="172"/>
      <c r="H255" s="172"/>
      <c r="I255" s="175"/>
      <c r="J255" s="214">
        <f>BK255</f>
        <v>0</v>
      </c>
      <c r="K255" s="172"/>
      <c r="L255" s="177"/>
      <c r="M255" s="178"/>
      <c r="N255" s="179"/>
      <c r="O255" s="179"/>
      <c r="P255" s="180">
        <f>SUM(P256:P264)</f>
        <v>0</v>
      </c>
      <c r="Q255" s="179"/>
      <c r="R255" s="180">
        <f>SUM(R256:R264)</f>
        <v>42.193319999999993</v>
      </c>
      <c r="S255" s="179"/>
      <c r="T255" s="181">
        <f>SUM(T256:T264)</f>
        <v>0</v>
      </c>
      <c r="AR255" s="182" t="s">
        <v>88</v>
      </c>
      <c r="AT255" s="183" t="s">
        <v>80</v>
      </c>
      <c r="AU255" s="183" t="s">
        <v>88</v>
      </c>
      <c r="AY255" s="182" t="s">
        <v>215</v>
      </c>
      <c r="BK255" s="184">
        <f>SUM(BK256:BK264)</f>
        <v>0</v>
      </c>
    </row>
    <row r="256" spans="1:65" s="2" customFormat="1" ht="21.75" customHeight="1">
      <c r="A256" s="35"/>
      <c r="B256" s="36"/>
      <c r="C256" s="185" t="s">
        <v>564</v>
      </c>
      <c r="D256" s="185" t="s">
        <v>216</v>
      </c>
      <c r="E256" s="186" t="s">
        <v>7239</v>
      </c>
      <c r="F256" s="187" t="s">
        <v>7240</v>
      </c>
      <c r="G256" s="188" t="s">
        <v>523</v>
      </c>
      <c r="H256" s="189">
        <v>74</v>
      </c>
      <c r="I256" s="190"/>
      <c r="J256" s="191">
        <f>ROUND(I256*H256,2)</f>
        <v>0</v>
      </c>
      <c r="K256" s="187" t="s">
        <v>359</v>
      </c>
      <c r="L256" s="40"/>
      <c r="M256" s="192" t="s">
        <v>1</v>
      </c>
      <c r="N256" s="193" t="s">
        <v>46</v>
      </c>
      <c r="O256" s="72"/>
      <c r="P256" s="194">
        <f>O256*H256</f>
        <v>0</v>
      </c>
      <c r="Q256" s="194">
        <v>0.34499999999999997</v>
      </c>
      <c r="R256" s="194">
        <f>Q256*H256</f>
        <v>25.529999999999998</v>
      </c>
      <c r="S256" s="194">
        <v>0</v>
      </c>
      <c r="T256" s="195">
        <f>S256*H256</f>
        <v>0</v>
      </c>
      <c r="U256" s="35"/>
      <c r="V256" s="35"/>
      <c r="W256" s="35"/>
      <c r="X256" s="35"/>
      <c r="Y256" s="35"/>
      <c r="Z256" s="35"/>
      <c r="AA256" s="35"/>
      <c r="AB256" s="35"/>
      <c r="AC256" s="35"/>
      <c r="AD256" s="35"/>
      <c r="AE256" s="35"/>
      <c r="AR256" s="196" t="s">
        <v>214</v>
      </c>
      <c r="AT256" s="196" t="s">
        <v>216</v>
      </c>
      <c r="AU256" s="196" t="s">
        <v>90</v>
      </c>
      <c r="AY256" s="18" t="s">
        <v>215</v>
      </c>
      <c r="BE256" s="197">
        <f>IF(N256="základní",J256,0)</f>
        <v>0</v>
      </c>
      <c r="BF256" s="197">
        <f>IF(N256="snížená",J256,0)</f>
        <v>0</v>
      </c>
      <c r="BG256" s="197">
        <f>IF(N256="zákl. přenesená",J256,0)</f>
        <v>0</v>
      </c>
      <c r="BH256" s="197">
        <f>IF(N256="sníž. přenesená",J256,0)</f>
        <v>0</v>
      </c>
      <c r="BI256" s="197">
        <f>IF(N256="nulová",J256,0)</f>
        <v>0</v>
      </c>
      <c r="BJ256" s="18" t="s">
        <v>88</v>
      </c>
      <c r="BK256" s="197">
        <f>ROUND(I256*H256,2)</f>
        <v>0</v>
      </c>
      <c r="BL256" s="18" t="s">
        <v>214</v>
      </c>
      <c r="BM256" s="196" t="s">
        <v>7269</v>
      </c>
    </row>
    <row r="257" spans="1:65" s="2" customFormat="1" ht="19.2">
      <c r="A257" s="35"/>
      <c r="B257" s="36"/>
      <c r="C257" s="37"/>
      <c r="D257" s="198" t="s">
        <v>221</v>
      </c>
      <c r="E257" s="37"/>
      <c r="F257" s="199" t="s">
        <v>7242</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221</v>
      </c>
      <c r="AU257" s="18" t="s">
        <v>90</v>
      </c>
    </row>
    <row r="258" spans="1:65" s="2" customFormat="1" ht="10.199999999999999">
      <c r="A258" s="35"/>
      <c r="B258" s="36"/>
      <c r="C258" s="37"/>
      <c r="D258" s="215" t="s">
        <v>362</v>
      </c>
      <c r="E258" s="37"/>
      <c r="F258" s="216" t="s">
        <v>7243</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362</v>
      </c>
      <c r="AU258" s="18" t="s">
        <v>90</v>
      </c>
    </row>
    <row r="259" spans="1:65" s="2" customFormat="1" ht="33" customHeight="1">
      <c r="A259" s="35"/>
      <c r="B259" s="36"/>
      <c r="C259" s="185" t="s">
        <v>574</v>
      </c>
      <c r="D259" s="185" t="s">
        <v>216</v>
      </c>
      <c r="E259" s="186" t="s">
        <v>7270</v>
      </c>
      <c r="F259" s="187" t="s">
        <v>7271</v>
      </c>
      <c r="G259" s="188" t="s">
        <v>523</v>
      </c>
      <c r="H259" s="189">
        <v>74</v>
      </c>
      <c r="I259" s="190"/>
      <c r="J259" s="191">
        <f>ROUND(I259*H259,2)</f>
        <v>0</v>
      </c>
      <c r="K259" s="187" t="s">
        <v>359</v>
      </c>
      <c r="L259" s="40"/>
      <c r="M259" s="192" t="s">
        <v>1</v>
      </c>
      <c r="N259" s="193" t="s">
        <v>46</v>
      </c>
      <c r="O259" s="72"/>
      <c r="P259" s="194">
        <f>O259*H259</f>
        <v>0</v>
      </c>
      <c r="Q259" s="194">
        <v>8.9219999999999994E-2</v>
      </c>
      <c r="R259" s="194">
        <f>Q259*H259</f>
        <v>6.6022799999999995</v>
      </c>
      <c r="S259" s="194">
        <v>0</v>
      </c>
      <c r="T259" s="195">
        <f>S259*H259</f>
        <v>0</v>
      </c>
      <c r="U259" s="35"/>
      <c r="V259" s="35"/>
      <c r="W259" s="35"/>
      <c r="X259" s="35"/>
      <c r="Y259" s="35"/>
      <c r="Z259" s="35"/>
      <c r="AA259" s="35"/>
      <c r="AB259" s="35"/>
      <c r="AC259" s="35"/>
      <c r="AD259" s="35"/>
      <c r="AE259" s="35"/>
      <c r="AR259" s="196" t="s">
        <v>214</v>
      </c>
      <c r="AT259" s="196" t="s">
        <v>216</v>
      </c>
      <c r="AU259" s="196" t="s">
        <v>90</v>
      </c>
      <c r="AY259" s="18" t="s">
        <v>215</v>
      </c>
      <c r="BE259" s="197">
        <f>IF(N259="základní",J259,0)</f>
        <v>0</v>
      </c>
      <c r="BF259" s="197">
        <f>IF(N259="snížená",J259,0)</f>
        <v>0</v>
      </c>
      <c r="BG259" s="197">
        <f>IF(N259="zákl. přenesená",J259,0)</f>
        <v>0</v>
      </c>
      <c r="BH259" s="197">
        <f>IF(N259="sníž. přenesená",J259,0)</f>
        <v>0</v>
      </c>
      <c r="BI259" s="197">
        <f>IF(N259="nulová",J259,0)</f>
        <v>0</v>
      </c>
      <c r="BJ259" s="18" t="s">
        <v>88</v>
      </c>
      <c r="BK259" s="197">
        <f>ROUND(I259*H259,2)</f>
        <v>0</v>
      </c>
      <c r="BL259" s="18" t="s">
        <v>214</v>
      </c>
      <c r="BM259" s="196" t="s">
        <v>7272</v>
      </c>
    </row>
    <row r="260" spans="1:65" s="2" customFormat="1" ht="48">
      <c r="A260" s="35"/>
      <c r="B260" s="36"/>
      <c r="C260" s="37"/>
      <c r="D260" s="198" t="s">
        <v>221</v>
      </c>
      <c r="E260" s="37"/>
      <c r="F260" s="199" t="s">
        <v>7273</v>
      </c>
      <c r="G260" s="37"/>
      <c r="H260" s="37"/>
      <c r="I260" s="200"/>
      <c r="J260" s="37"/>
      <c r="K260" s="37"/>
      <c r="L260" s="40"/>
      <c r="M260" s="201"/>
      <c r="N260" s="202"/>
      <c r="O260" s="72"/>
      <c r="P260" s="72"/>
      <c r="Q260" s="72"/>
      <c r="R260" s="72"/>
      <c r="S260" s="72"/>
      <c r="T260" s="73"/>
      <c r="U260" s="35"/>
      <c r="V260" s="35"/>
      <c r="W260" s="35"/>
      <c r="X260" s="35"/>
      <c r="Y260" s="35"/>
      <c r="Z260" s="35"/>
      <c r="AA260" s="35"/>
      <c r="AB260" s="35"/>
      <c r="AC260" s="35"/>
      <c r="AD260" s="35"/>
      <c r="AE260" s="35"/>
      <c r="AT260" s="18" t="s">
        <v>221</v>
      </c>
      <c r="AU260" s="18" t="s">
        <v>90</v>
      </c>
    </row>
    <row r="261" spans="1:65" s="2" customFormat="1" ht="10.199999999999999">
      <c r="A261" s="35"/>
      <c r="B261" s="36"/>
      <c r="C261" s="37"/>
      <c r="D261" s="215" t="s">
        <v>362</v>
      </c>
      <c r="E261" s="37"/>
      <c r="F261" s="216" t="s">
        <v>7274</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362</v>
      </c>
      <c r="AU261" s="18" t="s">
        <v>90</v>
      </c>
    </row>
    <row r="262" spans="1:65" s="2" customFormat="1" ht="24.15" customHeight="1">
      <c r="A262" s="35"/>
      <c r="B262" s="36"/>
      <c r="C262" s="260" t="s">
        <v>580</v>
      </c>
      <c r="D262" s="260" t="s">
        <v>539</v>
      </c>
      <c r="E262" s="261" t="s">
        <v>7275</v>
      </c>
      <c r="F262" s="262" t="s">
        <v>7276</v>
      </c>
      <c r="G262" s="263" t="s">
        <v>523</v>
      </c>
      <c r="H262" s="264">
        <v>76.22</v>
      </c>
      <c r="I262" s="265"/>
      <c r="J262" s="266">
        <f>ROUND(I262*H262,2)</f>
        <v>0</v>
      </c>
      <c r="K262" s="262" t="s">
        <v>359</v>
      </c>
      <c r="L262" s="267"/>
      <c r="M262" s="268" t="s">
        <v>1</v>
      </c>
      <c r="N262" s="269" t="s">
        <v>46</v>
      </c>
      <c r="O262" s="72"/>
      <c r="P262" s="194">
        <f>O262*H262</f>
        <v>0</v>
      </c>
      <c r="Q262" s="194">
        <v>0.13200000000000001</v>
      </c>
      <c r="R262" s="194">
        <f>Q262*H262</f>
        <v>10.06104</v>
      </c>
      <c r="S262" s="194">
        <v>0</v>
      </c>
      <c r="T262" s="195">
        <f>S262*H262</f>
        <v>0</v>
      </c>
      <c r="U262" s="35"/>
      <c r="V262" s="35"/>
      <c r="W262" s="35"/>
      <c r="X262" s="35"/>
      <c r="Y262" s="35"/>
      <c r="Z262" s="35"/>
      <c r="AA262" s="35"/>
      <c r="AB262" s="35"/>
      <c r="AC262" s="35"/>
      <c r="AD262" s="35"/>
      <c r="AE262" s="35"/>
      <c r="AR262" s="196" t="s">
        <v>251</v>
      </c>
      <c r="AT262" s="196" t="s">
        <v>539</v>
      </c>
      <c r="AU262" s="196" t="s">
        <v>90</v>
      </c>
      <c r="AY262" s="18" t="s">
        <v>215</v>
      </c>
      <c r="BE262" s="197">
        <f>IF(N262="základní",J262,0)</f>
        <v>0</v>
      </c>
      <c r="BF262" s="197">
        <f>IF(N262="snížená",J262,0)</f>
        <v>0</v>
      </c>
      <c r="BG262" s="197">
        <f>IF(N262="zákl. přenesená",J262,0)</f>
        <v>0</v>
      </c>
      <c r="BH262" s="197">
        <f>IF(N262="sníž. přenesená",J262,0)</f>
        <v>0</v>
      </c>
      <c r="BI262" s="197">
        <f>IF(N262="nulová",J262,0)</f>
        <v>0</v>
      </c>
      <c r="BJ262" s="18" t="s">
        <v>88</v>
      </c>
      <c r="BK262" s="197">
        <f>ROUND(I262*H262,2)</f>
        <v>0</v>
      </c>
      <c r="BL262" s="18" t="s">
        <v>214</v>
      </c>
      <c r="BM262" s="196" t="s">
        <v>7277</v>
      </c>
    </row>
    <row r="263" spans="1:65" s="14" customFormat="1" ht="10.199999999999999">
      <c r="B263" s="227"/>
      <c r="C263" s="228"/>
      <c r="D263" s="198" t="s">
        <v>364</v>
      </c>
      <c r="E263" s="229" t="s">
        <v>1</v>
      </c>
      <c r="F263" s="230" t="s">
        <v>7278</v>
      </c>
      <c r="G263" s="228"/>
      <c r="H263" s="231">
        <v>76.22</v>
      </c>
      <c r="I263" s="232"/>
      <c r="J263" s="228"/>
      <c r="K263" s="228"/>
      <c r="L263" s="233"/>
      <c r="M263" s="234"/>
      <c r="N263" s="235"/>
      <c r="O263" s="235"/>
      <c r="P263" s="235"/>
      <c r="Q263" s="235"/>
      <c r="R263" s="235"/>
      <c r="S263" s="235"/>
      <c r="T263" s="236"/>
      <c r="AT263" s="237" t="s">
        <v>364</v>
      </c>
      <c r="AU263" s="237" t="s">
        <v>90</v>
      </c>
      <c r="AV263" s="14" t="s">
        <v>90</v>
      </c>
      <c r="AW263" s="14" t="s">
        <v>36</v>
      </c>
      <c r="AX263" s="14" t="s">
        <v>81</v>
      </c>
      <c r="AY263" s="237" t="s">
        <v>215</v>
      </c>
    </row>
    <row r="264" spans="1:65" s="15" customFormat="1" ht="10.199999999999999">
      <c r="B264" s="238"/>
      <c r="C264" s="239"/>
      <c r="D264" s="198" t="s">
        <v>364</v>
      </c>
      <c r="E264" s="240" t="s">
        <v>1</v>
      </c>
      <c r="F264" s="241" t="s">
        <v>368</v>
      </c>
      <c r="G264" s="239"/>
      <c r="H264" s="242">
        <v>76.22</v>
      </c>
      <c r="I264" s="243"/>
      <c r="J264" s="239"/>
      <c r="K264" s="239"/>
      <c r="L264" s="244"/>
      <c r="M264" s="245"/>
      <c r="N264" s="246"/>
      <c r="O264" s="246"/>
      <c r="P264" s="246"/>
      <c r="Q264" s="246"/>
      <c r="R264" s="246"/>
      <c r="S264" s="246"/>
      <c r="T264" s="247"/>
      <c r="AT264" s="248" t="s">
        <v>364</v>
      </c>
      <c r="AU264" s="248" t="s">
        <v>90</v>
      </c>
      <c r="AV264" s="15" t="s">
        <v>214</v>
      </c>
      <c r="AW264" s="15" t="s">
        <v>36</v>
      </c>
      <c r="AX264" s="15" t="s">
        <v>88</v>
      </c>
      <c r="AY264" s="248" t="s">
        <v>215</v>
      </c>
    </row>
    <row r="265" spans="1:65" s="11" customFormat="1" ht="22.8" customHeight="1">
      <c r="B265" s="171"/>
      <c r="C265" s="172"/>
      <c r="D265" s="173" t="s">
        <v>80</v>
      </c>
      <c r="E265" s="213" t="s">
        <v>7178</v>
      </c>
      <c r="F265" s="213" t="s">
        <v>7279</v>
      </c>
      <c r="G265" s="172"/>
      <c r="H265" s="172"/>
      <c r="I265" s="175"/>
      <c r="J265" s="214">
        <f>BK265</f>
        <v>0</v>
      </c>
      <c r="K265" s="172"/>
      <c r="L265" s="177"/>
      <c r="M265" s="178"/>
      <c r="N265" s="179"/>
      <c r="O265" s="179"/>
      <c r="P265" s="180">
        <f>SUM(P266:P279)</f>
        <v>0</v>
      </c>
      <c r="Q265" s="179"/>
      <c r="R265" s="180">
        <f>SUM(R266:R279)</f>
        <v>202.9265</v>
      </c>
      <c r="S265" s="179"/>
      <c r="T265" s="181">
        <f>SUM(T266:T279)</f>
        <v>0</v>
      </c>
      <c r="AR265" s="182" t="s">
        <v>88</v>
      </c>
      <c r="AT265" s="183" t="s">
        <v>80</v>
      </c>
      <c r="AU265" s="183" t="s">
        <v>88</v>
      </c>
      <c r="AY265" s="182" t="s">
        <v>215</v>
      </c>
      <c r="BK265" s="184">
        <f>SUM(BK266:BK279)</f>
        <v>0</v>
      </c>
    </row>
    <row r="266" spans="1:65" s="2" customFormat="1" ht="24.15" customHeight="1">
      <c r="A266" s="35"/>
      <c r="B266" s="36"/>
      <c r="C266" s="185" t="s">
        <v>589</v>
      </c>
      <c r="D266" s="185" t="s">
        <v>216</v>
      </c>
      <c r="E266" s="186" t="s">
        <v>7280</v>
      </c>
      <c r="F266" s="187" t="s">
        <v>7281</v>
      </c>
      <c r="G266" s="188" t="s">
        <v>523</v>
      </c>
      <c r="H266" s="189">
        <v>203.5</v>
      </c>
      <c r="I266" s="190"/>
      <c r="J266" s="191">
        <f>ROUND(I266*H266,2)</f>
        <v>0</v>
      </c>
      <c r="K266" s="187" t="s">
        <v>359</v>
      </c>
      <c r="L266" s="40"/>
      <c r="M266" s="192" t="s">
        <v>1</v>
      </c>
      <c r="N266" s="193" t="s">
        <v>46</v>
      </c>
      <c r="O266" s="72"/>
      <c r="P266" s="194">
        <f>O266*H266</f>
        <v>0</v>
      </c>
      <c r="Q266" s="194">
        <v>0.46</v>
      </c>
      <c r="R266" s="194">
        <f>Q266*H266</f>
        <v>93.61</v>
      </c>
      <c r="S266" s="194">
        <v>0</v>
      </c>
      <c r="T266" s="195">
        <f>S266*H266</f>
        <v>0</v>
      </c>
      <c r="U266" s="35"/>
      <c r="V266" s="35"/>
      <c r="W266" s="35"/>
      <c r="X266" s="35"/>
      <c r="Y266" s="35"/>
      <c r="Z266" s="35"/>
      <c r="AA266" s="35"/>
      <c r="AB266" s="35"/>
      <c r="AC266" s="35"/>
      <c r="AD266" s="35"/>
      <c r="AE266" s="35"/>
      <c r="AR266" s="196" t="s">
        <v>214</v>
      </c>
      <c r="AT266" s="196" t="s">
        <v>216</v>
      </c>
      <c r="AU266" s="196" t="s">
        <v>90</v>
      </c>
      <c r="AY266" s="18" t="s">
        <v>215</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214</v>
      </c>
      <c r="BM266" s="196" t="s">
        <v>7282</v>
      </c>
    </row>
    <row r="267" spans="1:65" s="2" customFormat="1" ht="19.2">
      <c r="A267" s="35"/>
      <c r="B267" s="36"/>
      <c r="C267" s="37"/>
      <c r="D267" s="198" t="s">
        <v>221</v>
      </c>
      <c r="E267" s="37"/>
      <c r="F267" s="199" t="s">
        <v>7283</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221</v>
      </c>
      <c r="AU267" s="18" t="s">
        <v>90</v>
      </c>
    </row>
    <row r="268" spans="1:65" s="2" customFormat="1" ht="10.199999999999999">
      <c r="A268" s="35"/>
      <c r="B268" s="36"/>
      <c r="C268" s="37"/>
      <c r="D268" s="215" t="s">
        <v>362</v>
      </c>
      <c r="E268" s="37"/>
      <c r="F268" s="216" t="s">
        <v>7284</v>
      </c>
      <c r="G268" s="37"/>
      <c r="H268" s="37"/>
      <c r="I268" s="200"/>
      <c r="J268" s="37"/>
      <c r="K268" s="37"/>
      <c r="L268" s="40"/>
      <c r="M268" s="201"/>
      <c r="N268" s="202"/>
      <c r="O268" s="72"/>
      <c r="P268" s="72"/>
      <c r="Q268" s="72"/>
      <c r="R268" s="72"/>
      <c r="S268" s="72"/>
      <c r="T268" s="73"/>
      <c r="U268" s="35"/>
      <c r="V268" s="35"/>
      <c r="W268" s="35"/>
      <c r="X268" s="35"/>
      <c r="Y268" s="35"/>
      <c r="Z268" s="35"/>
      <c r="AA268" s="35"/>
      <c r="AB268" s="35"/>
      <c r="AC268" s="35"/>
      <c r="AD268" s="35"/>
      <c r="AE268" s="35"/>
      <c r="AT268" s="18" t="s">
        <v>362</v>
      </c>
      <c r="AU268" s="18" t="s">
        <v>90</v>
      </c>
    </row>
    <row r="269" spans="1:65" s="14" customFormat="1" ht="10.199999999999999">
      <c r="B269" s="227"/>
      <c r="C269" s="228"/>
      <c r="D269" s="198" t="s">
        <v>364</v>
      </c>
      <c r="E269" s="229" t="s">
        <v>1</v>
      </c>
      <c r="F269" s="230" t="s">
        <v>7192</v>
      </c>
      <c r="G269" s="228"/>
      <c r="H269" s="231">
        <v>203.5</v>
      </c>
      <c r="I269" s="232"/>
      <c r="J269" s="228"/>
      <c r="K269" s="228"/>
      <c r="L269" s="233"/>
      <c r="M269" s="234"/>
      <c r="N269" s="235"/>
      <c r="O269" s="235"/>
      <c r="P269" s="235"/>
      <c r="Q269" s="235"/>
      <c r="R269" s="235"/>
      <c r="S269" s="235"/>
      <c r="T269" s="236"/>
      <c r="AT269" s="237" t="s">
        <v>364</v>
      </c>
      <c r="AU269" s="237" t="s">
        <v>90</v>
      </c>
      <c r="AV269" s="14" t="s">
        <v>90</v>
      </c>
      <c r="AW269" s="14" t="s">
        <v>36</v>
      </c>
      <c r="AX269" s="14" t="s">
        <v>81</v>
      </c>
      <c r="AY269" s="237" t="s">
        <v>215</v>
      </c>
    </row>
    <row r="270" spans="1:65" s="15" customFormat="1" ht="10.199999999999999">
      <c r="B270" s="238"/>
      <c r="C270" s="239"/>
      <c r="D270" s="198" t="s">
        <v>364</v>
      </c>
      <c r="E270" s="240" t="s">
        <v>1</v>
      </c>
      <c r="F270" s="241" t="s">
        <v>368</v>
      </c>
      <c r="G270" s="239"/>
      <c r="H270" s="242">
        <v>203.5</v>
      </c>
      <c r="I270" s="243"/>
      <c r="J270" s="239"/>
      <c r="K270" s="239"/>
      <c r="L270" s="244"/>
      <c r="M270" s="245"/>
      <c r="N270" s="246"/>
      <c r="O270" s="246"/>
      <c r="P270" s="246"/>
      <c r="Q270" s="246"/>
      <c r="R270" s="246"/>
      <c r="S270" s="246"/>
      <c r="T270" s="247"/>
      <c r="AT270" s="248" t="s">
        <v>364</v>
      </c>
      <c r="AU270" s="248" t="s">
        <v>90</v>
      </c>
      <c r="AV270" s="15" t="s">
        <v>214</v>
      </c>
      <c r="AW270" s="15" t="s">
        <v>36</v>
      </c>
      <c r="AX270" s="15" t="s">
        <v>88</v>
      </c>
      <c r="AY270" s="248" t="s">
        <v>215</v>
      </c>
    </row>
    <row r="271" spans="1:65" s="2" customFormat="1" ht="24.15" customHeight="1">
      <c r="A271" s="35"/>
      <c r="B271" s="36"/>
      <c r="C271" s="185" t="s">
        <v>609</v>
      </c>
      <c r="D271" s="185" t="s">
        <v>216</v>
      </c>
      <c r="E271" s="186" t="s">
        <v>7212</v>
      </c>
      <c r="F271" s="187" t="s">
        <v>7213</v>
      </c>
      <c r="G271" s="188" t="s">
        <v>523</v>
      </c>
      <c r="H271" s="189">
        <v>185</v>
      </c>
      <c r="I271" s="190"/>
      <c r="J271" s="191">
        <f>ROUND(I271*H271,2)</f>
        <v>0</v>
      </c>
      <c r="K271" s="187" t="s">
        <v>359</v>
      </c>
      <c r="L271" s="40"/>
      <c r="M271" s="192" t="s">
        <v>1</v>
      </c>
      <c r="N271" s="193" t="s">
        <v>46</v>
      </c>
      <c r="O271" s="72"/>
      <c r="P271" s="194">
        <f>O271*H271</f>
        <v>0</v>
      </c>
      <c r="Q271" s="194">
        <v>0.34499999999999997</v>
      </c>
      <c r="R271" s="194">
        <f>Q271*H271</f>
        <v>63.824999999999996</v>
      </c>
      <c r="S271" s="194">
        <v>0</v>
      </c>
      <c r="T271" s="195">
        <f>S271*H271</f>
        <v>0</v>
      </c>
      <c r="U271" s="35"/>
      <c r="V271" s="35"/>
      <c r="W271" s="35"/>
      <c r="X271" s="35"/>
      <c r="Y271" s="35"/>
      <c r="Z271" s="35"/>
      <c r="AA271" s="35"/>
      <c r="AB271" s="35"/>
      <c r="AC271" s="35"/>
      <c r="AD271" s="35"/>
      <c r="AE271" s="35"/>
      <c r="AR271" s="196" t="s">
        <v>214</v>
      </c>
      <c r="AT271" s="196" t="s">
        <v>216</v>
      </c>
      <c r="AU271" s="196" t="s">
        <v>90</v>
      </c>
      <c r="AY271" s="18" t="s">
        <v>215</v>
      </c>
      <c r="BE271" s="197">
        <f>IF(N271="základní",J271,0)</f>
        <v>0</v>
      </c>
      <c r="BF271" s="197">
        <f>IF(N271="snížená",J271,0)</f>
        <v>0</v>
      </c>
      <c r="BG271" s="197">
        <f>IF(N271="zákl. přenesená",J271,0)</f>
        <v>0</v>
      </c>
      <c r="BH271" s="197">
        <f>IF(N271="sníž. přenesená",J271,0)</f>
        <v>0</v>
      </c>
      <c r="BI271" s="197">
        <f>IF(N271="nulová",J271,0)</f>
        <v>0</v>
      </c>
      <c r="BJ271" s="18" t="s">
        <v>88</v>
      </c>
      <c r="BK271" s="197">
        <f>ROUND(I271*H271,2)</f>
        <v>0</v>
      </c>
      <c r="BL271" s="18" t="s">
        <v>214</v>
      </c>
      <c r="BM271" s="196" t="s">
        <v>7285</v>
      </c>
    </row>
    <row r="272" spans="1:65" s="2" customFormat="1" ht="19.2">
      <c r="A272" s="35"/>
      <c r="B272" s="36"/>
      <c r="C272" s="37"/>
      <c r="D272" s="198" t="s">
        <v>221</v>
      </c>
      <c r="E272" s="37"/>
      <c r="F272" s="199" t="s">
        <v>7215</v>
      </c>
      <c r="G272" s="37"/>
      <c r="H272" s="37"/>
      <c r="I272" s="200"/>
      <c r="J272" s="37"/>
      <c r="K272" s="37"/>
      <c r="L272" s="40"/>
      <c r="M272" s="201"/>
      <c r="N272" s="202"/>
      <c r="O272" s="72"/>
      <c r="P272" s="72"/>
      <c r="Q272" s="72"/>
      <c r="R272" s="72"/>
      <c r="S272" s="72"/>
      <c r="T272" s="73"/>
      <c r="U272" s="35"/>
      <c r="V272" s="35"/>
      <c r="W272" s="35"/>
      <c r="X272" s="35"/>
      <c r="Y272" s="35"/>
      <c r="Z272" s="35"/>
      <c r="AA272" s="35"/>
      <c r="AB272" s="35"/>
      <c r="AC272" s="35"/>
      <c r="AD272" s="35"/>
      <c r="AE272" s="35"/>
      <c r="AT272" s="18" t="s">
        <v>221</v>
      </c>
      <c r="AU272" s="18" t="s">
        <v>90</v>
      </c>
    </row>
    <row r="273" spans="1:65" s="2" customFormat="1" ht="10.199999999999999">
      <c r="A273" s="35"/>
      <c r="B273" s="36"/>
      <c r="C273" s="37"/>
      <c r="D273" s="215" t="s">
        <v>362</v>
      </c>
      <c r="E273" s="37"/>
      <c r="F273" s="216" t="s">
        <v>7216</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362</v>
      </c>
      <c r="AU273" s="18" t="s">
        <v>90</v>
      </c>
    </row>
    <row r="274" spans="1:65" s="2" customFormat="1" ht="49.05" customHeight="1">
      <c r="A274" s="35"/>
      <c r="B274" s="36"/>
      <c r="C274" s="185" t="s">
        <v>625</v>
      </c>
      <c r="D274" s="185" t="s">
        <v>216</v>
      </c>
      <c r="E274" s="186" t="s">
        <v>7286</v>
      </c>
      <c r="F274" s="187" t="s">
        <v>7287</v>
      </c>
      <c r="G274" s="188" t="s">
        <v>523</v>
      </c>
      <c r="H274" s="189">
        <v>185</v>
      </c>
      <c r="I274" s="190"/>
      <c r="J274" s="191">
        <f>ROUND(I274*H274,2)</f>
        <v>0</v>
      </c>
      <c r="K274" s="187" t="s">
        <v>359</v>
      </c>
      <c r="L274" s="40"/>
      <c r="M274" s="192" t="s">
        <v>1</v>
      </c>
      <c r="N274" s="193" t="s">
        <v>46</v>
      </c>
      <c r="O274" s="72"/>
      <c r="P274" s="194">
        <f>O274*H274</f>
        <v>0</v>
      </c>
      <c r="Q274" s="194">
        <v>9.8000000000000004E-2</v>
      </c>
      <c r="R274" s="194">
        <f>Q274*H274</f>
        <v>18.13</v>
      </c>
      <c r="S274" s="194">
        <v>0</v>
      </c>
      <c r="T274" s="195">
        <f>S274*H274</f>
        <v>0</v>
      </c>
      <c r="U274" s="35"/>
      <c r="V274" s="35"/>
      <c r="W274" s="35"/>
      <c r="X274" s="35"/>
      <c r="Y274" s="35"/>
      <c r="Z274" s="35"/>
      <c r="AA274" s="35"/>
      <c r="AB274" s="35"/>
      <c r="AC274" s="35"/>
      <c r="AD274" s="35"/>
      <c r="AE274" s="35"/>
      <c r="AR274" s="196" t="s">
        <v>214</v>
      </c>
      <c r="AT274" s="196" t="s">
        <v>216</v>
      </c>
      <c r="AU274" s="196" t="s">
        <v>90</v>
      </c>
      <c r="AY274" s="18" t="s">
        <v>215</v>
      </c>
      <c r="BE274" s="197">
        <f>IF(N274="základní",J274,0)</f>
        <v>0</v>
      </c>
      <c r="BF274" s="197">
        <f>IF(N274="snížená",J274,0)</f>
        <v>0</v>
      </c>
      <c r="BG274" s="197">
        <f>IF(N274="zákl. přenesená",J274,0)</f>
        <v>0</v>
      </c>
      <c r="BH274" s="197">
        <f>IF(N274="sníž. přenesená",J274,0)</f>
        <v>0</v>
      </c>
      <c r="BI274" s="197">
        <f>IF(N274="nulová",J274,0)</f>
        <v>0</v>
      </c>
      <c r="BJ274" s="18" t="s">
        <v>88</v>
      </c>
      <c r="BK274" s="197">
        <f>ROUND(I274*H274,2)</f>
        <v>0</v>
      </c>
      <c r="BL274" s="18" t="s">
        <v>214</v>
      </c>
      <c r="BM274" s="196" t="s">
        <v>7288</v>
      </c>
    </row>
    <row r="275" spans="1:65" s="2" customFormat="1" ht="48">
      <c r="A275" s="35"/>
      <c r="B275" s="36"/>
      <c r="C275" s="37"/>
      <c r="D275" s="198" t="s">
        <v>221</v>
      </c>
      <c r="E275" s="37"/>
      <c r="F275" s="199" t="s">
        <v>7289</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221</v>
      </c>
      <c r="AU275" s="18" t="s">
        <v>90</v>
      </c>
    </row>
    <row r="276" spans="1:65" s="2" customFormat="1" ht="10.199999999999999">
      <c r="A276" s="35"/>
      <c r="B276" s="36"/>
      <c r="C276" s="37"/>
      <c r="D276" s="215" t="s">
        <v>362</v>
      </c>
      <c r="E276" s="37"/>
      <c r="F276" s="216" t="s">
        <v>7290</v>
      </c>
      <c r="G276" s="37"/>
      <c r="H276" s="37"/>
      <c r="I276" s="200"/>
      <c r="J276" s="37"/>
      <c r="K276" s="37"/>
      <c r="L276" s="40"/>
      <c r="M276" s="201"/>
      <c r="N276" s="202"/>
      <c r="O276" s="72"/>
      <c r="P276" s="72"/>
      <c r="Q276" s="72"/>
      <c r="R276" s="72"/>
      <c r="S276" s="72"/>
      <c r="T276" s="73"/>
      <c r="U276" s="35"/>
      <c r="V276" s="35"/>
      <c r="W276" s="35"/>
      <c r="X276" s="35"/>
      <c r="Y276" s="35"/>
      <c r="Z276" s="35"/>
      <c r="AA276" s="35"/>
      <c r="AB276" s="35"/>
      <c r="AC276" s="35"/>
      <c r="AD276" s="35"/>
      <c r="AE276" s="35"/>
      <c r="AT276" s="18" t="s">
        <v>362</v>
      </c>
      <c r="AU276" s="18" t="s">
        <v>90</v>
      </c>
    </row>
    <row r="277" spans="1:65" s="2" customFormat="1" ht="21.75" customHeight="1">
      <c r="A277" s="35"/>
      <c r="B277" s="36"/>
      <c r="C277" s="260" t="s">
        <v>631</v>
      </c>
      <c r="D277" s="260" t="s">
        <v>539</v>
      </c>
      <c r="E277" s="261" t="s">
        <v>7291</v>
      </c>
      <c r="F277" s="262" t="s">
        <v>7292</v>
      </c>
      <c r="G277" s="263" t="s">
        <v>523</v>
      </c>
      <c r="H277" s="264">
        <v>188.7</v>
      </c>
      <c r="I277" s="265"/>
      <c r="J277" s="266">
        <f>ROUND(I277*H277,2)</f>
        <v>0</v>
      </c>
      <c r="K277" s="262" t="s">
        <v>359</v>
      </c>
      <c r="L277" s="267"/>
      <c r="M277" s="268" t="s">
        <v>1</v>
      </c>
      <c r="N277" s="269" t="s">
        <v>46</v>
      </c>
      <c r="O277" s="72"/>
      <c r="P277" s="194">
        <f>O277*H277</f>
        <v>0</v>
      </c>
      <c r="Q277" s="194">
        <v>0.14499999999999999</v>
      </c>
      <c r="R277" s="194">
        <f>Q277*H277</f>
        <v>27.361499999999996</v>
      </c>
      <c r="S277" s="194">
        <v>0</v>
      </c>
      <c r="T277" s="195">
        <f>S277*H277</f>
        <v>0</v>
      </c>
      <c r="U277" s="35"/>
      <c r="V277" s="35"/>
      <c r="W277" s="35"/>
      <c r="X277" s="35"/>
      <c r="Y277" s="35"/>
      <c r="Z277" s="35"/>
      <c r="AA277" s="35"/>
      <c r="AB277" s="35"/>
      <c r="AC277" s="35"/>
      <c r="AD277" s="35"/>
      <c r="AE277" s="35"/>
      <c r="AR277" s="196" t="s">
        <v>251</v>
      </c>
      <c r="AT277" s="196" t="s">
        <v>539</v>
      </c>
      <c r="AU277" s="196" t="s">
        <v>90</v>
      </c>
      <c r="AY277" s="18" t="s">
        <v>215</v>
      </c>
      <c r="BE277" s="197">
        <f>IF(N277="základní",J277,0)</f>
        <v>0</v>
      </c>
      <c r="BF277" s="197">
        <f>IF(N277="snížená",J277,0)</f>
        <v>0</v>
      </c>
      <c r="BG277" s="197">
        <f>IF(N277="zákl. přenesená",J277,0)</f>
        <v>0</v>
      </c>
      <c r="BH277" s="197">
        <f>IF(N277="sníž. přenesená",J277,0)</f>
        <v>0</v>
      </c>
      <c r="BI277" s="197">
        <f>IF(N277="nulová",J277,0)</f>
        <v>0</v>
      </c>
      <c r="BJ277" s="18" t="s">
        <v>88</v>
      </c>
      <c r="BK277" s="197">
        <f>ROUND(I277*H277,2)</f>
        <v>0</v>
      </c>
      <c r="BL277" s="18" t="s">
        <v>214</v>
      </c>
      <c r="BM277" s="196" t="s">
        <v>7293</v>
      </c>
    </row>
    <row r="278" spans="1:65" s="14" customFormat="1" ht="10.199999999999999">
      <c r="B278" s="227"/>
      <c r="C278" s="228"/>
      <c r="D278" s="198" t="s">
        <v>364</v>
      </c>
      <c r="E278" s="229" t="s">
        <v>1</v>
      </c>
      <c r="F278" s="230" t="s">
        <v>7294</v>
      </c>
      <c r="G278" s="228"/>
      <c r="H278" s="231">
        <v>188.7</v>
      </c>
      <c r="I278" s="232"/>
      <c r="J278" s="228"/>
      <c r="K278" s="228"/>
      <c r="L278" s="233"/>
      <c r="M278" s="234"/>
      <c r="N278" s="235"/>
      <c r="O278" s="235"/>
      <c r="P278" s="235"/>
      <c r="Q278" s="235"/>
      <c r="R278" s="235"/>
      <c r="S278" s="235"/>
      <c r="T278" s="236"/>
      <c r="AT278" s="237" t="s">
        <v>364</v>
      </c>
      <c r="AU278" s="237" t="s">
        <v>90</v>
      </c>
      <c r="AV278" s="14" t="s">
        <v>90</v>
      </c>
      <c r="AW278" s="14" t="s">
        <v>36</v>
      </c>
      <c r="AX278" s="14" t="s">
        <v>81</v>
      </c>
      <c r="AY278" s="237" t="s">
        <v>215</v>
      </c>
    </row>
    <row r="279" spans="1:65" s="15" customFormat="1" ht="10.199999999999999">
      <c r="B279" s="238"/>
      <c r="C279" s="239"/>
      <c r="D279" s="198" t="s">
        <v>364</v>
      </c>
      <c r="E279" s="240" t="s">
        <v>1</v>
      </c>
      <c r="F279" s="241" t="s">
        <v>368</v>
      </c>
      <c r="G279" s="239"/>
      <c r="H279" s="242">
        <v>188.7</v>
      </c>
      <c r="I279" s="243"/>
      <c r="J279" s="239"/>
      <c r="K279" s="239"/>
      <c r="L279" s="244"/>
      <c r="M279" s="245"/>
      <c r="N279" s="246"/>
      <c r="O279" s="246"/>
      <c r="P279" s="246"/>
      <c r="Q279" s="246"/>
      <c r="R279" s="246"/>
      <c r="S279" s="246"/>
      <c r="T279" s="247"/>
      <c r="AT279" s="248" t="s">
        <v>364</v>
      </c>
      <c r="AU279" s="248" t="s">
        <v>90</v>
      </c>
      <c r="AV279" s="15" t="s">
        <v>214</v>
      </c>
      <c r="AW279" s="15" t="s">
        <v>36</v>
      </c>
      <c r="AX279" s="15" t="s">
        <v>88</v>
      </c>
      <c r="AY279" s="248" t="s">
        <v>215</v>
      </c>
    </row>
    <row r="280" spans="1:65" s="11" customFormat="1" ht="22.8" customHeight="1">
      <c r="B280" s="171"/>
      <c r="C280" s="172"/>
      <c r="D280" s="173" t="s">
        <v>80</v>
      </c>
      <c r="E280" s="213" t="s">
        <v>7180</v>
      </c>
      <c r="F280" s="213" t="s">
        <v>7268</v>
      </c>
      <c r="G280" s="172"/>
      <c r="H280" s="172"/>
      <c r="I280" s="175"/>
      <c r="J280" s="214">
        <f>BK280</f>
        <v>0</v>
      </c>
      <c r="K280" s="172"/>
      <c r="L280" s="177"/>
      <c r="M280" s="178"/>
      <c r="N280" s="179"/>
      <c r="O280" s="179"/>
      <c r="P280" s="180">
        <f>SUM(P281:P295)</f>
        <v>0</v>
      </c>
      <c r="Q280" s="179"/>
      <c r="R280" s="180">
        <f>SUM(R281:R295)</f>
        <v>3.3289499999999999</v>
      </c>
      <c r="S280" s="179"/>
      <c r="T280" s="181">
        <f>SUM(T281:T295)</f>
        <v>0</v>
      </c>
      <c r="AR280" s="182" t="s">
        <v>88</v>
      </c>
      <c r="AT280" s="183" t="s">
        <v>80</v>
      </c>
      <c r="AU280" s="183" t="s">
        <v>88</v>
      </c>
      <c r="AY280" s="182" t="s">
        <v>215</v>
      </c>
      <c r="BK280" s="184">
        <f>SUM(BK281:BK295)</f>
        <v>0</v>
      </c>
    </row>
    <row r="281" spans="1:65" s="2" customFormat="1" ht="21.75" customHeight="1">
      <c r="A281" s="35"/>
      <c r="B281" s="36"/>
      <c r="C281" s="185" t="s">
        <v>676</v>
      </c>
      <c r="D281" s="185" t="s">
        <v>216</v>
      </c>
      <c r="E281" s="186" t="s">
        <v>7295</v>
      </c>
      <c r="F281" s="187" t="s">
        <v>7296</v>
      </c>
      <c r="G281" s="188" t="s">
        <v>523</v>
      </c>
      <c r="H281" s="189">
        <v>3.3</v>
      </c>
      <c r="I281" s="190"/>
      <c r="J281" s="191">
        <f>ROUND(I281*H281,2)</f>
        <v>0</v>
      </c>
      <c r="K281" s="187" t="s">
        <v>359</v>
      </c>
      <c r="L281" s="40"/>
      <c r="M281" s="192" t="s">
        <v>1</v>
      </c>
      <c r="N281" s="193" t="s">
        <v>46</v>
      </c>
      <c r="O281" s="72"/>
      <c r="P281" s="194">
        <f>O281*H281</f>
        <v>0</v>
      </c>
      <c r="Q281" s="194">
        <v>0.46</v>
      </c>
      <c r="R281" s="194">
        <f>Q281*H281</f>
        <v>1.518</v>
      </c>
      <c r="S281" s="194">
        <v>0</v>
      </c>
      <c r="T281" s="195">
        <f>S281*H281</f>
        <v>0</v>
      </c>
      <c r="U281" s="35"/>
      <c r="V281" s="35"/>
      <c r="W281" s="35"/>
      <c r="X281" s="35"/>
      <c r="Y281" s="35"/>
      <c r="Z281" s="35"/>
      <c r="AA281" s="35"/>
      <c r="AB281" s="35"/>
      <c r="AC281" s="35"/>
      <c r="AD281" s="35"/>
      <c r="AE281" s="35"/>
      <c r="AR281" s="196" t="s">
        <v>214</v>
      </c>
      <c r="AT281" s="196" t="s">
        <v>216</v>
      </c>
      <c r="AU281" s="196" t="s">
        <v>90</v>
      </c>
      <c r="AY281" s="18" t="s">
        <v>215</v>
      </c>
      <c r="BE281" s="197">
        <f>IF(N281="základní",J281,0)</f>
        <v>0</v>
      </c>
      <c r="BF281" s="197">
        <f>IF(N281="snížená",J281,0)</f>
        <v>0</v>
      </c>
      <c r="BG281" s="197">
        <f>IF(N281="zákl. přenesená",J281,0)</f>
        <v>0</v>
      </c>
      <c r="BH281" s="197">
        <f>IF(N281="sníž. přenesená",J281,0)</f>
        <v>0</v>
      </c>
      <c r="BI281" s="197">
        <f>IF(N281="nulová",J281,0)</f>
        <v>0</v>
      </c>
      <c r="BJ281" s="18" t="s">
        <v>88</v>
      </c>
      <c r="BK281" s="197">
        <f>ROUND(I281*H281,2)</f>
        <v>0</v>
      </c>
      <c r="BL281" s="18" t="s">
        <v>214</v>
      </c>
      <c r="BM281" s="196" t="s">
        <v>7297</v>
      </c>
    </row>
    <row r="282" spans="1:65" s="2" customFormat="1" ht="19.2">
      <c r="A282" s="35"/>
      <c r="B282" s="36"/>
      <c r="C282" s="37"/>
      <c r="D282" s="198" t="s">
        <v>221</v>
      </c>
      <c r="E282" s="37"/>
      <c r="F282" s="199" t="s">
        <v>7298</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221</v>
      </c>
      <c r="AU282" s="18" t="s">
        <v>90</v>
      </c>
    </row>
    <row r="283" spans="1:65" s="2" customFormat="1" ht="10.199999999999999">
      <c r="A283" s="35"/>
      <c r="B283" s="36"/>
      <c r="C283" s="37"/>
      <c r="D283" s="215" t="s">
        <v>362</v>
      </c>
      <c r="E283" s="37"/>
      <c r="F283" s="216" t="s">
        <v>7299</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362</v>
      </c>
      <c r="AU283" s="18" t="s">
        <v>90</v>
      </c>
    </row>
    <row r="284" spans="1:65" s="14" customFormat="1" ht="10.199999999999999">
      <c r="B284" s="227"/>
      <c r="C284" s="228"/>
      <c r="D284" s="198" t="s">
        <v>364</v>
      </c>
      <c r="E284" s="229" t="s">
        <v>1</v>
      </c>
      <c r="F284" s="230" t="s">
        <v>7193</v>
      </c>
      <c r="G284" s="228"/>
      <c r="H284" s="231">
        <v>3.3</v>
      </c>
      <c r="I284" s="232"/>
      <c r="J284" s="228"/>
      <c r="K284" s="228"/>
      <c r="L284" s="233"/>
      <c r="M284" s="234"/>
      <c r="N284" s="235"/>
      <c r="O284" s="235"/>
      <c r="P284" s="235"/>
      <c r="Q284" s="235"/>
      <c r="R284" s="235"/>
      <c r="S284" s="235"/>
      <c r="T284" s="236"/>
      <c r="AT284" s="237" t="s">
        <v>364</v>
      </c>
      <c r="AU284" s="237" t="s">
        <v>90</v>
      </c>
      <c r="AV284" s="14" t="s">
        <v>90</v>
      </c>
      <c r="AW284" s="14" t="s">
        <v>36</v>
      </c>
      <c r="AX284" s="14" t="s">
        <v>81</v>
      </c>
      <c r="AY284" s="237" t="s">
        <v>215</v>
      </c>
    </row>
    <row r="285" spans="1:65" s="15" customFormat="1" ht="10.199999999999999">
      <c r="B285" s="238"/>
      <c r="C285" s="239"/>
      <c r="D285" s="198" t="s">
        <v>364</v>
      </c>
      <c r="E285" s="240" t="s">
        <v>1</v>
      </c>
      <c r="F285" s="241" t="s">
        <v>368</v>
      </c>
      <c r="G285" s="239"/>
      <c r="H285" s="242">
        <v>3.3</v>
      </c>
      <c r="I285" s="243"/>
      <c r="J285" s="239"/>
      <c r="K285" s="239"/>
      <c r="L285" s="244"/>
      <c r="M285" s="245"/>
      <c r="N285" s="246"/>
      <c r="O285" s="246"/>
      <c r="P285" s="246"/>
      <c r="Q285" s="246"/>
      <c r="R285" s="246"/>
      <c r="S285" s="246"/>
      <c r="T285" s="247"/>
      <c r="AT285" s="248" t="s">
        <v>364</v>
      </c>
      <c r="AU285" s="248" t="s">
        <v>90</v>
      </c>
      <c r="AV285" s="15" t="s">
        <v>214</v>
      </c>
      <c r="AW285" s="15" t="s">
        <v>36</v>
      </c>
      <c r="AX285" s="15" t="s">
        <v>88</v>
      </c>
      <c r="AY285" s="248" t="s">
        <v>215</v>
      </c>
    </row>
    <row r="286" spans="1:65" s="2" customFormat="1" ht="21.75" customHeight="1">
      <c r="A286" s="35"/>
      <c r="B286" s="36"/>
      <c r="C286" s="185" t="s">
        <v>711</v>
      </c>
      <c r="D286" s="185" t="s">
        <v>216</v>
      </c>
      <c r="E286" s="186" t="s">
        <v>7239</v>
      </c>
      <c r="F286" s="187" t="s">
        <v>7240</v>
      </c>
      <c r="G286" s="188" t="s">
        <v>523</v>
      </c>
      <c r="H286" s="189">
        <v>3.3</v>
      </c>
      <c r="I286" s="190"/>
      <c r="J286" s="191">
        <f>ROUND(I286*H286,2)</f>
        <v>0</v>
      </c>
      <c r="K286" s="187" t="s">
        <v>359</v>
      </c>
      <c r="L286" s="40"/>
      <c r="M286" s="192" t="s">
        <v>1</v>
      </c>
      <c r="N286" s="193" t="s">
        <v>46</v>
      </c>
      <c r="O286" s="72"/>
      <c r="P286" s="194">
        <f>O286*H286</f>
        <v>0</v>
      </c>
      <c r="Q286" s="194">
        <v>0.34499999999999997</v>
      </c>
      <c r="R286" s="194">
        <f>Q286*H286</f>
        <v>1.1384999999999998</v>
      </c>
      <c r="S286" s="194">
        <v>0</v>
      </c>
      <c r="T286" s="195">
        <f>S286*H286</f>
        <v>0</v>
      </c>
      <c r="U286" s="35"/>
      <c r="V286" s="35"/>
      <c r="W286" s="35"/>
      <c r="X286" s="35"/>
      <c r="Y286" s="35"/>
      <c r="Z286" s="35"/>
      <c r="AA286" s="35"/>
      <c r="AB286" s="35"/>
      <c r="AC286" s="35"/>
      <c r="AD286" s="35"/>
      <c r="AE286" s="35"/>
      <c r="AR286" s="196" t="s">
        <v>214</v>
      </c>
      <c r="AT286" s="196" t="s">
        <v>216</v>
      </c>
      <c r="AU286" s="196" t="s">
        <v>90</v>
      </c>
      <c r="AY286" s="18" t="s">
        <v>215</v>
      </c>
      <c r="BE286" s="197">
        <f>IF(N286="základní",J286,0)</f>
        <v>0</v>
      </c>
      <c r="BF286" s="197">
        <f>IF(N286="snížená",J286,0)</f>
        <v>0</v>
      </c>
      <c r="BG286" s="197">
        <f>IF(N286="zákl. přenesená",J286,0)</f>
        <v>0</v>
      </c>
      <c r="BH286" s="197">
        <f>IF(N286="sníž. přenesená",J286,0)</f>
        <v>0</v>
      </c>
      <c r="BI286" s="197">
        <f>IF(N286="nulová",J286,0)</f>
        <v>0</v>
      </c>
      <c r="BJ286" s="18" t="s">
        <v>88</v>
      </c>
      <c r="BK286" s="197">
        <f>ROUND(I286*H286,2)</f>
        <v>0</v>
      </c>
      <c r="BL286" s="18" t="s">
        <v>214</v>
      </c>
      <c r="BM286" s="196" t="s">
        <v>7300</v>
      </c>
    </row>
    <row r="287" spans="1:65" s="2" customFormat="1" ht="19.2">
      <c r="A287" s="35"/>
      <c r="B287" s="36"/>
      <c r="C287" s="37"/>
      <c r="D287" s="198" t="s">
        <v>221</v>
      </c>
      <c r="E287" s="37"/>
      <c r="F287" s="199" t="s">
        <v>7242</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221</v>
      </c>
      <c r="AU287" s="18" t="s">
        <v>90</v>
      </c>
    </row>
    <row r="288" spans="1:65" s="2" customFormat="1" ht="10.199999999999999">
      <c r="A288" s="35"/>
      <c r="B288" s="36"/>
      <c r="C288" s="37"/>
      <c r="D288" s="215" t="s">
        <v>362</v>
      </c>
      <c r="E288" s="37"/>
      <c r="F288" s="216" t="s">
        <v>7243</v>
      </c>
      <c r="G288" s="37"/>
      <c r="H288" s="37"/>
      <c r="I288" s="200"/>
      <c r="J288" s="37"/>
      <c r="K288" s="37"/>
      <c r="L288" s="40"/>
      <c r="M288" s="201"/>
      <c r="N288" s="202"/>
      <c r="O288" s="72"/>
      <c r="P288" s="72"/>
      <c r="Q288" s="72"/>
      <c r="R288" s="72"/>
      <c r="S288" s="72"/>
      <c r="T288" s="73"/>
      <c r="U288" s="35"/>
      <c r="V288" s="35"/>
      <c r="W288" s="35"/>
      <c r="X288" s="35"/>
      <c r="Y288" s="35"/>
      <c r="Z288" s="35"/>
      <c r="AA288" s="35"/>
      <c r="AB288" s="35"/>
      <c r="AC288" s="35"/>
      <c r="AD288" s="35"/>
      <c r="AE288" s="35"/>
      <c r="AT288" s="18" t="s">
        <v>362</v>
      </c>
      <c r="AU288" s="18" t="s">
        <v>90</v>
      </c>
    </row>
    <row r="289" spans="1:65" s="2" customFormat="1" ht="33" customHeight="1">
      <c r="A289" s="35"/>
      <c r="B289" s="36"/>
      <c r="C289" s="185" t="s">
        <v>713</v>
      </c>
      <c r="D289" s="185" t="s">
        <v>216</v>
      </c>
      <c r="E289" s="186" t="s">
        <v>7270</v>
      </c>
      <c r="F289" s="187" t="s">
        <v>7271</v>
      </c>
      <c r="G289" s="188" t="s">
        <v>523</v>
      </c>
      <c r="H289" s="189">
        <v>3</v>
      </c>
      <c r="I289" s="190"/>
      <c r="J289" s="191">
        <f>ROUND(I289*H289,2)</f>
        <v>0</v>
      </c>
      <c r="K289" s="187" t="s">
        <v>359</v>
      </c>
      <c r="L289" s="40"/>
      <c r="M289" s="192" t="s">
        <v>1</v>
      </c>
      <c r="N289" s="193" t="s">
        <v>46</v>
      </c>
      <c r="O289" s="72"/>
      <c r="P289" s="194">
        <f>O289*H289</f>
        <v>0</v>
      </c>
      <c r="Q289" s="194">
        <v>8.9219999999999994E-2</v>
      </c>
      <c r="R289" s="194">
        <f>Q289*H289</f>
        <v>0.26766000000000001</v>
      </c>
      <c r="S289" s="194">
        <v>0</v>
      </c>
      <c r="T289" s="195">
        <f>S289*H289</f>
        <v>0</v>
      </c>
      <c r="U289" s="35"/>
      <c r="V289" s="35"/>
      <c r="W289" s="35"/>
      <c r="X289" s="35"/>
      <c r="Y289" s="35"/>
      <c r="Z289" s="35"/>
      <c r="AA289" s="35"/>
      <c r="AB289" s="35"/>
      <c r="AC289" s="35"/>
      <c r="AD289" s="35"/>
      <c r="AE289" s="35"/>
      <c r="AR289" s="196" t="s">
        <v>214</v>
      </c>
      <c r="AT289" s="196" t="s">
        <v>216</v>
      </c>
      <c r="AU289" s="196" t="s">
        <v>90</v>
      </c>
      <c r="AY289" s="18" t="s">
        <v>215</v>
      </c>
      <c r="BE289" s="197">
        <f>IF(N289="základní",J289,0)</f>
        <v>0</v>
      </c>
      <c r="BF289" s="197">
        <f>IF(N289="snížená",J289,0)</f>
        <v>0</v>
      </c>
      <c r="BG289" s="197">
        <f>IF(N289="zákl. přenesená",J289,0)</f>
        <v>0</v>
      </c>
      <c r="BH289" s="197">
        <f>IF(N289="sníž. přenesená",J289,0)</f>
        <v>0</v>
      </c>
      <c r="BI289" s="197">
        <f>IF(N289="nulová",J289,0)</f>
        <v>0</v>
      </c>
      <c r="BJ289" s="18" t="s">
        <v>88</v>
      </c>
      <c r="BK289" s="197">
        <f>ROUND(I289*H289,2)</f>
        <v>0</v>
      </c>
      <c r="BL289" s="18" t="s">
        <v>214</v>
      </c>
      <c r="BM289" s="196" t="s">
        <v>7301</v>
      </c>
    </row>
    <row r="290" spans="1:65" s="2" customFormat="1" ht="48">
      <c r="A290" s="35"/>
      <c r="B290" s="36"/>
      <c r="C290" s="37"/>
      <c r="D290" s="198" t="s">
        <v>221</v>
      </c>
      <c r="E290" s="37"/>
      <c r="F290" s="199" t="s">
        <v>7273</v>
      </c>
      <c r="G290" s="37"/>
      <c r="H290" s="37"/>
      <c r="I290" s="200"/>
      <c r="J290" s="37"/>
      <c r="K290" s="37"/>
      <c r="L290" s="40"/>
      <c r="M290" s="201"/>
      <c r="N290" s="202"/>
      <c r="O290" s="72"/>
      <c r="P290" s="72"/>
      <c r="Q290" s="72"/>
      <c r="R290" s="72"/>
      <c r="S290" s="72"/>
      <c r="T290" s="73"/>
      <c r="U290" s="35"/>
      <c r="V290" s="35"/>
      <c r="W290" s="35"/>
      <c r="X290" s="35"/>
      <c r="Y290" s="35"/>
      <c r="Z290" s="35"/>
      <c r="AA290" s="35"/>
      <c r="AB290" s="35"/>
      <c r="AC290" s="35"/>
      <c r="AD290" s="35"/>
      <c r="AE290" s="35"/>
      <c r="AT290" s="18" t="s">
        <v>221</v>
      </c>
      <c r="AU290" s="18" t="s">
        <v>90</v>
      </c>
    </row>
    <row r="291" spans="1:65" s="2" customFormat="1" ht="10.199999999999999">
      <c r="A291" s="35"/>
      <c r="B291" s="36"/>
      <c r="C291" s="37"/>
      <c r="D291" s="215" t="s">
        <v>362</v>
      </c>
      <c r="E291" s="37"/>
      <c r="F291" s="216" t="s">
        <v>7274</v>
      </c>
      <c r="G291" s="37"/>
      <c r="H291" s="37"/>
      <c r="I291" s="200"/>
      <c r="J291" s="37"/>
      <c r="K291" s="37"/>
      <c r="L291" s="40"/>
      <c r="M291" s="201"/>
      <c r="N291" s="202"/>
      <c r="O291" s="72"/>
      <c r="P291" s="72"/>
      <c r="Q291" s="72"/>
      <c r="R291" s="72"/>
      <c r="S291" s="72"/>
      <c r="T291" s="73"/>
      <c r="U291" s="35"/>
      <c r="V291" s="35"/>
      <c r="W291" s="35"/>
      <c r="X291" s="35"/>
      <c r="Y291" s="35"/>
      <c r="Z291" s="35"/>
      <c r="AA291" s="35"/>
      <c r="AB291" s="35"/>
      <c r="AC291" s="35"/>
      <c r="AD291" s="35"/>
      <c r="AE291" s="35"/>
      <c r="AT291" s="18" t="s">
        <v>362</v>
      </c>
      <c r="AU291" s="18" t="s">
        <v>90</v>
      </c>
    </row>
    <row r="292" spans="1:65" s="2" customFormat="1" ht="24.15" customHeight="1">
      <c r="A292" s="35"/>
      <c r="B292" s="36"/>
      <c r="C292" s="260" t="s">
        <v>720</v>
      </c>
      <c r="D292" s="260" t="s">
        <v>539</v>
      </c>
      <c r="E292" s="261" t="s">
        <v>7302</v>
      </c>
      <c r="F292" s="262" t="s">
        <v>7303</v>
      </c>
      <c r="G292" s="263" t="s">
        <v>523</v>
      </c>
      <c r="H292" s="264">
        <v>3.09</v>
      </c>
      <c r="I292" s="265"/>
      <c r="J292" s="266">
        <f>ROUND(I292*H292,2)</f>
        <v>0</v>
      </c>
      <c r="K292" s="262" t="s">
        <v>359</v>
      </c>
      <c r="L292" s="267"/>
      <c r="M292" s="268" t="s">
        <v>1</v>
      </c>
      <c r="N292" s="269" t="s">
        <v>46</v>
      </c>
      <c r="O292" s="72"/>
      <c r="P292" s="194">
        <f>O292*H292</f>
        <v>0</v>
      </c>
      <c r="Q292" s="194">
        <v>0.13100000000000001</v>
      </c>
      <c r="R292" s="194">
        <f>Q292*H292</f>
        <v>0.40478999999999998</v>
      </c>
      <c r="S292" s="194">
        <v>0</v>
      </c>
      <c r="T292" s="195">
        <f>S292*H292</f>
        <v>0</v>
      </c>
      <c r="U292" s="35"/>
      <c r="V292" s="35"/>
      <c r="W292" s="35"/>
      <c r="X292" s="35"/>
      <c r="Y292" s="35"/>
      <c r="Z292" s="35"/>
      <c r="AA292" s="35"/>
      <c r="AB292" s="35"/>
      <c r="AC292" s="35"/>
      <c r="AD292" s="35"/>
      <c r="AE292" s="35"/>
      <c r="AR292" s="196" t="s">
        <v>251</v>
      </c>
      <c r="AT292" s="196" t="s">
        <v>539</v>
      </c>
      <c r="AU292" s="196" t="s">
        <v>90</v>
      </c>
      <c r="AY292" s="18" t="s">
        <v>215</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214</v>
      </c>
      <c r="BM292" s="196" t="s">
        <v>7304</v>
      </c>
    </row>
    <row r="293" spans="1:65" s="2" customFormat="1" ht="10.199999999999999">
      <c r="A293" s="35"/>
      <c r="B293" s="36"/>
      <c r="C293" s="37"/>
      <c r="D293" s="198" t="s">
        <v>221</v>
      </c>
      <c r="E293" s="37"/>
      <c r="F293" s="199" t="s">
        <v>7303</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221</v>
      </c>
      <c r="AU293" s="18" t="s">
        <v>90</v>
      </c>
    </row>
    <row r="294" spans="1:65" s="14" customFormat="1" ht="10.199999999999999">
      <c r="B294" s="227"/>
      <c r="C294" s="228"/>
      <c r="D294" s="198" t="s">
        <v>364</v>
      </c>
      <c r="E294" s="229" t="s">
        <v>1</v>
      </c>
      <c r="F294" s="230" t="s">
        <v>7305</v>
      </c>
      <c r="G294" s="228"/>
      <c r="H294" s="231">
        <v>3.09</v>
      </c>
      <c r="I294" s="232"/>
      <c r="J294" s="228"/>
      <c r="K294" s="228"/>
      <c r="L294" s="233"/>
      <c r="M294" s="234"/>
      <c r="N294" s="235"/>
      <c r="O294" s="235"/>
      <c r="P294" s="235"/>
      <c r="Q294" s="235"/>
      <c r="R294" s="235"/>
      <c r="S294" s="235"/>
      <c r="T294" s="236"/>
      <c r="AT294" s="237" t="s">
        <v>364</v>
      </c>
      <c r="AU294" s="237" t="s">
        <v>90</v>
      </c>
      <c r="AV294" s="14" t="s">
        <v>90</v>
      </c>
      <c r="AW294" s="14" t="s">
        <v>36</v>
      </c>
      <c r="AX294" s="14" t="s">
        <v>81</v>
      </c>
      <c r="AY294" s="237" t="s">
        <v>215</v>
      </c>
    </row>
    <row r="295" spans="1:65" s="15" customFormat="1" ht="10.199999999999999">
      <c r="B295" s="238"/>
      <c r="C295" s="239"/>
      <c r="D295" s="198" t="s">
        <v>364</v>
      </c>
      <c r="E295" s="240" t="s">
        <v>1</v>
      </c>
      <c r="F295" s="241" t="s">
        <v>368</v>
      </c>
      <c r="G295" s="239"/>
      <c r="H295" s="242">
        <v>3.09</v>
      </c>
      <c r="I295" s="243"/>
      <c r="J295" s="239"/>
      <c r="K295" s="239"/>
      <c r="L295" s="244"/>
      <c r="M295" s="245"/>
      <c r="N295" s="246"/>
      <c r="O295" s="246"/>
      <c r="P295" s="246"/>
      <c r="Q295" s="246"/>
      <c r="R295" s="246"/>
      <c r="S295" s="246"/>
      <c r="T295" s="247"/>
      <c r="AT295" s="248" t="s">
        <v>364</v>
      </c>
      <c r="AU295" s="248" t="s">
        <v>90</v>
      </c>
      <c r="AV295" s="15" t="s">
        <v>214</v>
      </c>
      <c r="AW295" s="15" t="s">
        <v>36</v>
      </c>
      <c r="AX295" s="15" t="s">
        <v>88</v>
      </c>
      <c r="AY295" s="248" t="s">
        <v>215</v>
      </c>
    </row>
    <row r="296" spans="1:65" s="11" customFormat="1" ht="22.8" customHeight="1">
      <c r="B296" s="171"/>
      <c r="C296" s="172"/>
      <c r="D296" s="173" t="s">
        <v>80</v>
      </c>
      <c r="E296" s="213" t="s">
        <v>7194</v>
      </c>
      <c r="F296" s="213" t="s">
        <v>7306</v>
      </c>
      <c r="G296" s="172"/>
      <c r="H296" s="172"/>
      <c r="I296" s="175"/>
      <c r="J296" s="214">
        <f>BK296</f>
        <v>0</v>
      </c>
      <c r="K296" s="172"/>
      <c r="L296" s="177"/>
      <c r="M296" s="178"/>
      <c r="N296" s="179"/>
      <c r="O296" s="179"/>
      <c r="P296" s="180">
        <f>SUM(P297:P306)</f>
        <v>0</v>
      </c>
      <c r="Q296" s="179"/>
      <c r="R296" s="180">
        <f>SUM(R297:R306)</f>
        <v>10.42404</v>
      </c>
      <c r="S296" s="179"/>
      <c r="T296" s="181">
        <f>SUM(T297:T306)</f>
        <v>0</v>
      </c>
      <c r="AR296" s="182" t="s">
        <v>88</v>
      </c>
      <c r="AT296" s="183" t="s">
        <v>80</v>
      </c>
      <c r="AU296" s="183" t="s">
        <v>88</v>
      </c>
      <c r="AY296" s="182" t="s">
        <v>215</v>
      </c>
      <c r="BK296" s="184">
        <f>SUM(BK297:BK306)</f>
        <v>0</v>
      </c>
    </row>
    <row r="297" spans="1:65" s="2" customFormat="1" ht="21.75" customHeight="1">
      <c r="A297" s="35"/>
      <c r="B297" s="36"/>
      <c r="C297" s="185" t="s">
        <v>727</v>
      </c>
      <c r="D297" s="185" t="s">
        <v>216</v>
      </c>
      <c r="E297" s="186" t="s">
        <v>7239</v>
      </c>
      <c r="F297" s="187" t="s">
        <v>7240</v>
      </c>
      <c r="G297" s="188" t="s">
        <v>523</v>
      </c>
      <c r="H297" s="189">
        <v>22</v>
      </c>
      <c r="I297" s="190"/>
      <c r="J297" s="191">
        <f>ROUND(I297*H297,2)</f>
        <v>0</v>
      </c>
      <c r="K297" s="187" t="s">
        <v>359</v>
      </c>
      <c r="L297" s="40"/>
      <c r="M297" s="192" t="s">
        <v>1</v>
      </c>
      <c r="N297" s="193" t="s">
        <v>46</v>
      </c>
      <c r="O297" s="72"/>
      <c r="P297" s="194">
        <f>O297*H297</f>
        <v>0</v>
      </c>
      <c r="Q297" s="194">
        <v>0.34499999999999997</v>
      </c>
      <c r="R297" s="194">
        <f>Q297*H297</f>
        <v>7.59</v>
      </c>
      <c r="S297" s="194">
        <v>0</v>
      </c>
      <c r="T297" s="195">
        <f>S297*H297</f>
        <v>0</v>
      </c>
      <c r="U297" s="35"/>
      <c r="V297" s="35"/>
      <c r="W297" s="35"/>
      <c r="X297" s="35"/>
      <c r="Y297" s="35"/>
      <c r="Z297" s="35"/>
      <c r="AA297" s="35"/>
      <c r="AB297" s="35"/>
      <c r="AC297" s="35"/>
      <c r="AD297" s="35"/>
      <c r="AE297" s="35"/>
      <c r="AR297" s="196" t="s">
        <v>214</v>
      </c>
      <c r="AT297" s="196" t="s">
        <v>216</v>
      </c>
      <c r="AU297" s="196" t="s">
        <v>90</v>
      </c>
      <c r="AY297" s="18" t="s">
        <v>215</v>
      </c>
      <c r="BE297" s="197">
        <f>IF(N297="základní",J297,0)</f>
        <v>0</v>
      </c>
      <c r="BF297" s="197">
        <f>IF(N297="snížená",J297,0)</f>
        <v>0</v>
      </c>
      <c r="BG297" s="197">
        <f>IF(N297="zákl. přenesená",J297,0)</f>
        <v>0</v>
      </c>
      <c r="BH297" s="197">
        <f>IF(N297="sníž. přenesená",J297,0)</f>
        <v>0</v>
      </c>
      <c r="BI297" s="197">
        <f>IF(N297="nulová",J297,0)</f>
        <v>0</v>
      </c>
      <c r="BJ297" s="18" t="s">
        <v>88</v>
      </c>
      <c r="BK297" s="197">
        <f>ROUND(I297*H297,2)</f>
        <v>0</v>
      </c>
      <c r="BL297" s="18" t="s">
        <v>214</v>
      </c>
      <c r="BM297" s="196" t="s">
        <v>7307</v>
      </c>
    </row>
    <row r="298" spans="1:65" s="2" customFormat="1" ht="19.2">
      <c r="A298" s="35"/>
      <c r="B298" s="36"/>
      <c r="C298" s="37"/>
      <c r="D298" s="198" t="s">
        <v>221</v>
      </c>
      <c r="E298" s="37"/>
      <c r="F298" s="199" t="s">
        <v>7242</v>
      </c>
      <c r="G298" s="37"/>
      <c r="H298" s="37"/>
      <c r="I298" s="200"/>
      <c r="J298" s="37"/>
      <c r="K298" s="37"/>
      <c r="L298" s="40"/>
      <c r="M298" s="201"/>
      <c r="N298" s="202"/>
      <c r="O298" s="72"/>
      <c r="P298" s="72"/>
      <c r="Q298" s="72"/>
      <c r="R298" s="72"/>
      <c r="S298" s="72"/>
      <c r="T298" s="73"/>
      <c r="U298" s="35"/>
      <c r="V298" s="35"/>
      <c r="W298" s="35"/>
      <c r="X298" s="35"/>
      <c r="Y298" s="35"/>
      <c r="Z298" s="35"/>
      <c r="AA298" s="35"/>
      <c r="AB298" s="35"/>
      <c r="AC298" s="35"/>
      <c r="AD298" s="35"/>
      <c r="AE298" s="35"/>
      <c r="AT298" s="18" t="s">
        <v>221</v>
      </c>
      <c r="AU298" s="18" t="s">
        <v>90</v>
      </c>
    </row>
    <row r="299" spans="1:65" s="2" customFormat="1" ht="10.199999999999999">
      <c r="A299" s="35"/>
      <c r="B299" s="36"/>
      <c r="C299" s="37"/>
      <c r="D299" s="215" t="s">
        <v>362</v>
      </c>
      <c r="E299" s="37"/>
      <c r="F299" s="216" t="s">
        <v>7243</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362</v>
      </c>
      <c r="AU299" s="18" t="s">
        <v>90</v>
      </c>
    </row>
    <row r="300" spans="1:65" s="2" customFormat="1" ht="24.15" customHeight="1">
      <c r="A300" s="35"/>
      <c r="B300" s="36"/>
      <c r="C300" s="185" t="s">
        <v>735</v>
      </c>
      <c r="D300" s="185" t="s">
        <v>216</v>
      </c>
      <c r="E300" s="186" t="s">
        <v>7308</v>
      </c>
      <c r="F300" s="187" t="s">
        <v>7309</v>
      </c>
      <c r="G300" s="188" t="s">
        <v>523</v>
      </c>
      <c r="H300" s="189">
        <v>22</v>
      </c>
      <c r="I300" s="190"/>
      <c r="J300" s="191">
        <f>ROUND(I300*H300,2)</f>
        <v>0</v>
      </c>
      <c r="K300" s="187" t="s">
        <v>359</v>
      </c>
      <c r="L300" s="40"/>
      <c r="M300" s="192" t="s">
        <v>1</v>
      </c>
      <c r="N300" s="193" t="s">
        <v>46</v>
      </c>
      <c r="O300" s="72"/>
      <c r="P300" s="194">
        <f>O300*H300</f>
        <v>0</v>
      </c>
      <c r="Q300" s="194">
        <v>8.9219999999999994E-2</v>
      </c>
      <c r="R300" s="194">
        <f>Q300*H300</f>
        <v>1.9628399999999999</v>
      </c>
      <c r="S300" s="194">
        <v>0</v>
      </c>
      <c r="T300" s="195">
        <f>S300*H300</f>
        <v>0</v>
      </c>
      <c r="U300" s="35"/>
      <c r="V300" s="35"/>
      <c r="W300" s="35"/>
      <c r="X300" s="35"/>
      <c r="Y300" s="35"/>
      <c r="Z300" s="35"/>
      <c r="AA300" s="35"/>
      <c r="AB300" s="35"/>
      <c r="AC300" s="35"/>
      <c r="AD300" s="35"/>
      <c r="AE300" s="35"/>
      <c r="AR300" s="196" t="s">
        <v>214</v>
      </c>
      <c r="AT300" s="196" t="s">
        <v>216</v>
      </c>
      <c r="AU300" s="196" t="s">
        <v>90</v>
      </c>
      <c r="AY300" s="18" t="s">
        <v>215</v>
      </c>
      <c r="BE300" s="197">
        <f>IF(N300="základní",J300,0)</f>
        <v>0</v>
      </c>
      <c r="BF300" s="197">
        <f>IF(N300="snížená",J300,0)</f>
        <v>0</v>
      </c>
      <c r="BG300" s="197">
        <f>IF(N300="zákl. přenesená",J300,0)</f>
        <v>0</v>
      </c>
      <c r="BH300" s="197">
        <f>IF(N300="sníž. přenesená",J300,0)</f>
        <v>0</v>
      </c>
      <c r="BI300" s="197">
        <f>IF(N300="nulová",J300,0)</f>
        <v>0</v>
      </c>
      <c r="BJ300" s="18" t="s">
        <v>88</v>
      </c>
      <c r="BK300" s="197">
        <f>ROUND(I300*H300,2)</f>
        <v>0</v>
      </c>
      <c r="BL300" s="18" t="s">
        <v>214</v>
      </c>
      <c r="BM300" s="196" t="s">
        <v>7310</v>
      </c>
    </row>
    <row r="301" spans="1:65" s="2" customFormat="1" ht="48">
      <c r="A301" s="35"/>
      <c r="B301" s="36"/>
      <c r="C301" s="37"/>
      <c r="D301" s="198" t="s">
        <v>221</v>
      </c>
      <c r="E301" s="37"/>
      <c r="F301" s="199" t="s">
        <v>7311</v>
      </c>
      <c r="G301" s="37"/>
      <c r="H301" s="37"/>
      <c r="I301" s="200"/>
      <c r="J301" s="37"/>
      <c r="K301" s="37"/>
      <c r="L301" s="40"/>
      <c r="M301" s="201"/>
      <c r="N301" s="202"/>
      <c r="O301" s="72"/>
      <c r="P301" s="72"/>
      <c r="Q301" s="72"/>
      <c r="R301" s="72"/>
      <c r="S301" s="72"/>
      <c r="T301" s="73"/>
      <c r="U301" s="35"/>
      <c r="V301" s="35"/>
      <c r="W301" s="35"/>
      <c r="X301" s="35"/>
      <c r="Y301" s="35"/>
      <c r="Z301" s="35"/>
      <c r="AA301" s="35"/>
      <c r="AB301" s="35"/>
      <c r="AC301" s="35"/>
      <c r="AD301" s="35"/>
      <c r="AE301" s="35"/>
      <c r="AT301" s="18" t="s">
        <v>221</v>
      </c>
      <c r="AU301" s="18" t="s">
        <v>90</v>
      </c>
    </row>
    <row r="302" spans="1:65" s="2" customFormat="1" ht="10.199999999999999">
      <c r="A302" s="35"/>
      <c r="B302" s="36"/>
      <c r="C302" s="37"/>
      <c r="D302" s="215" t="s">
        <v>362</v>
      </c>
      <c r="E302" s="37"/>
      <c r="F302" s="216" t="s">
        <v>7312</v>
      </c>
      <c r="G302" s="37"/>
      <c r="H302" s="37"/>
      <c r="I302" s="200"/>
      <c r="J302" s="37"/>
      <c r="K302" s="37"/>
      <c r="L302" s="40"/>
      <c r="M302" s="201"/>
      <c r="N302" s="202"/>
      <c r="O302" s="72"/>
      <c r="P302" s="72"/>
      <c r="Q302" s="72"/>
      <c r="R302" s="72"/>
      <c r="S302" s="72"/>
      <c r="T302" s="73"/>
      <c r="U302" s="35"/>
      <c r="V302" s="35"/>
      <c r="W302" s="35"/>
      <c r="X302" s="35"/>
      <c r="Y302" s="35"/>
      <c r="Z302" s="35"/>
      <c r="AA302" s="35"/>
      <c r="AB302" s="35"/>
      <c r="AC302" s="35"/>
      <c r="AD302" s="35"/>
      <c r="AE302" s="35"/>
      <c r="AT302" s="18" t="s">
        <v>362</v>
      </c>
      <c r="AU302" s="18" t="s">
        <v>90</v>
      </c>
    </row>
    <row r="303" spans="1:65" s="2" customFormat="1" ht="24.15" customHeight="1">
      <c r="A303" s="35"/>
      <c r="B303" s="36"/>
      <c r="C303" s="260" t="s">
        <v>745</v>
      </c>
      <c r="D303" s="260" t="s">
        <v>539</v>
      </c>
      <c r="E303" s="261" t="s">
        <v>7275</v>
      </c>
      <c r="F303" s="262" t="s">
        <v>7276</v>
      </c>
      <c r="G303" s="263" t="s">
        <v>523</v>
      </c>
      <c r="H303" s="264">
        <v>6.6</v>
      </c>
      <c r="I303" s="265"/>
      <c r="J303" s="266">
        <f>ROUND(I303*H303,2)</f>
        <v>0</v>
      </c>
      <c r="K303" s="262" t="s">
        <v>359</v>
      </c>
      <c r="L303" s="267"/>
      <c r="M303" s="268" t="s">
        <v>1</v>
      </c>
      <c r="N303" s="269" t="s">
        <v>46</v>
      </c>
      <c r="O303" s="72"/>
      <c r="P303" s="194">
        <f>O303*H303</f>
        <v>0</v>
      </c>
      <c r="Q303" s="194">
        <v>0.13200000000000001</v>
      </c>
      <c r="R303" s="194">
        <f>Q303*H303</f>
        <v>0.87119999999999997</v>
      </c>
      <c r="S303" s="194">
        <v>0</v>
      </c>
      <c r="T303" s="195">
        <f>S303*H303</f>
        <v>0</v>
      </c>
      <c r="U303" s="35"/>
      <c r="V303" s="35"/>
      <c r="W303" s="35"/>
      <c r="X303" s="35"/>
      <c r="Y303" s="35"/>
      <c r="Z303" s="35"/>
      <c r="AA303" s="35"/>
      <c r="AB303" s="35"/>
      <c r="AC303" s="35"/>
      <c r="AD303" s="35"/>
      <c r="AE303" s="35"/>
      <c r="AR303" s="196" t="s">
        <v>251</v>
      </c>
      <c r="AT303" s="196" t="s">
        <v>539</v>
      </c>
      <c r="AU303" s="196" t="s">
        <v>90</v>
      </c>
      <c r="AY303" s="18" t="s">
        <v>215</v>
      </c>
      <c r="BE303" s="197">
        <f>IF(N303="základní",J303,0)</f>
        <v>0</v>
      </c>
      <c r="BF303" s="197">
        <f>IF(N303="snížená",J303,0)</f>
        <v>0</v>
      </c>
      <c r="BG303" s="197">
        <f>IF(N303="zákl. přenesená",J303,0)</f>
        <v>0</v>
      </c>
      <c r="BH303" s="197">
        <f>IF(N303="sníž. přenesená",J303,0)</f>
        <v>0</v>
      </c>
      <c r="BI303" s="197">
        <f>IF(N303="nulová",J303,0)</f>
        <v>0</v>
      </c>
      <c r="BJ303" s="18" t="s">
        <v>88</v>
      </c>
      <c r="BK303" s="197">
        <f>ROUND(I303*H303,2)</f>
        <v>0</v>
      </c>
      <c r="BL303" s="18" t="s">
        <v>214</v>
      </c>
      <c r="BM303" s="196" t="s">
        <v>7313</v>
      </c>
    </row>
    <row r="304" spans="1:65" s="13" customFormat="1" ht="10.199999999999999">
      <c r="B304" s="217"/>
      <c r="C304" s="218"/>
      <c r="D304" s="198" t="s">
        <v>364</v>
      </c>
      <c r="E304" s="219" t="s">
        <v>1</v>
      </c>
      <c r="F304" s="220" t="s">
        <v>7314</v>
      </c>
      <c r="G304" s="218"/>
      <c r="H304" s="219" t="s">
        <v>1</v>
      </c>
      <c r="I304" s="221"/>
      <c r="J304" s="218"/>
      <c r="K304" s="218"/>
      <c r="L304" s="222"/>
      <c r="M304" s="223"/>
      <c r="N304" s="224"/>
      <c r="O304" s="224"/>
      <c r="P304" s="224"/>
      <c r="Q304" s="224"/>
      <c r="R304" s="224"/>
      <c r="S304" s="224"/>
      <c r="T304" s="225"/>
      <c r="AT304" s="226" t="s">
        <v>364</v>
      </c>
      <c r="AU304" s="226" t="s">
        <v>90</v>
      </c>
      <c r="AV304" s="13" t="s">
        <v>88</v>
      </c>
      <c r="AW304" s="13" t="s">
        <v>36</v>
      </c>
      <c r="AX304" s="13" t="s">
        <v>81</v>
      </c>
      <c r="AY304" s="226" t="s">
        <v>215</v>
      </c>
    </row>
    <row r="305" spans="1:65" s="14" customFormat="1" ht="10.199999999999999">
      <c r="B305" s="227"/>
      <c r="C305" s="228"/>
      <c r="D305" s="198" t="s">
        <v>364</v>
      </c>
      <c r="E305" s="229" t="s">
        <v>1</v>
      </c>
      <c r="F305" s="230" t="s">
        <v>7315</v>
      </c>
      <c r="G305" s="228"/>
      <c r="H305" s="231">
        <v>6.6</v>
      </c>
      <c r="I305" s="232"/>
      <c r="J305" s="228"/>
      <c r="K305" s="228"/>
      <c r="L305" s="233"/>
      <c r="M305" s="234"/>
      <c r="N305" s="235"/>
      <c r="O305" s="235"/>
      <c r="P305" s="235"/>
      <c r="Q305" s="235"/>
      <c r="R305" s="235"/>
      <c r="S305" s="235"/>
      <c r="T305" s="236"/>
      <c r="AT305" s="237" t="s">
        <v>364</v>
      </c>
      <c r="AU305" s="237" t="s">
        <v>90</v>
      </c>
      <c r="AV305" s="14" t="s">
        <v>90</v>
      </c>
      <c r="AW305" s="14" t="s">
        <v>36</v>
      </c>
      <c r="AX305" s="14" t="s">
        <v>81</v>
      </c>
      <c r="AY305" s="237" t="s">
        <v>215</v>
      </c>
    </row>
    <row r="306" spans="1:65" s="15" customFormat="1" ht="10.199999999999999">
      <c r="B306" s="238"/>
      <c r="C306" s="239"/>
      <c r="D306" s="198" t="s">
        <v>364</v>
      </c>
      <c r="E306" s="240" t="s">
        <v>1</v>
      </c>
      <c r="F306" s="241" t="s">
        <v>368</v>
      </c>
      <c r="G306" s="239"/>
      <c r="H306" s="242">
        <v>6.6</v>
      </c>
      <c r="I306" s="243"/>
      <c r="J306" s="239"/>
      <c r="K306" s="239"/>
      <c r="L306" s="244"/>
      <c r="M306" s="245"/>
      <c r="N306" s="246"/>
      <c r="O306" s="246"/>
      <c r="P306" s="246"/>
      <c r="Q306" s="246"/>
      <c r="R306" s="246"/>
      <c r="S306" s="246"/>
      <c r="T306" s="247"/>
      <c r="AT306" s="248" t="s">
        <v>364</v>
      </c>
      <c r="AU306" s="248" t="s">
        <v>90</v>
      </c>
      <c r="AV306" s="15" t="s">
        <v>214</v>
      </c>
      <c r="AW306" s="15" t="s">
        <v>36</v>
      </c>
      <c r="AX306" s="15" t="s">
        <v>88</v>
      </c>
      <c r="AY306" s="248" t="s">
        <v>215</v>
      </c>
    </row>
    <row r="307" spans="1:65" s="11" customFormat="1" ht="22.8" customHeight="1">
      <c r="B307" s="171"/>
      <c r="C307" s="172"/>
      <c r="D307" s="173" t="s">
        <v>80</v>
      </c>
      <c r="E307" s="213" t="s">
        <v>256</v>
      </c>
      <c r="F307" s="213" t="s">
        <v>2063</v>
      </c>
      <c r="G307" s="172"/>
      <c r="H307" s="172"/>
      <c r="I307" s="175"/>
      <c r="J307" s="214">
        <f>BK307</f>
        <v>0</v>
      </c>
      <c r="K307" s="172"/>
      <c r="L307" s="177"/>
      <c r="M307" s="178"/>
      <c r="N307" s="179"/>
      <c r="O307" s="179"/>
      <c r="P307" s="180">
        <f>P308+P362+P389</f>
        <v>0</v>
      </c>
      <c r="Q307" s="179"/>
      <c r="R307" s="180">
        <f>R308+R362+R389</f>
        <v>169.36152942000001</v>
      </c>
      <c r="S307" s="179"/>
      <c r="T307" s="181">
        <f>T308+T362+T389</f>
        <v>0</v>
      </c>
      <c r="AR307" s="182" t="s">
        <v>88</v>
      </c>
      <c r="AT307" s="183" t="s">
        <v>80</v>
      </c>
      <c r="AU307" s="183" t="s">
        <v>88</v>
      </c>
      <c r="AY307" s="182" t="s">
        <v>215</v>
      </c>
      <c r="BK307" s="184">
        <f>BK308+BK362+BK389</f>
        <v>0</v>
      </c>
    </row>
    <row r="308" spans="1:65" s="11" customFormat="1" ht="20.85" customHeight="1">
      <c r="B308" s="171"/>
      <c r="C308" s="172"/>
      <c r="D308" s="173" t="s">
        <v>80</v>
      </c>
      <c r="E308" s="213" t="s">
        <v>1441</v>
      </c>
      <c r="F308" s="213" t="s">
        <v>7316</v>
      </c>
      <c r="G308" s="172"/>
      <c r="H308" s="172"/>
      <c r="I308" s="175"/>
      <c r="J308" s="214">
        <f>BK308</f>
        <v>0</v>
      </c>
      <c r="K308" s="172"/>
      <c r="L308" s="177"/>
      <c r="M308" s="178"/>
      <c r="N308" s="179"/>
      <c r="O308" s="179"/>
      <c r="P308" s="180">
        <f>SUM(P309:P361)</f>
        <v>0</v>
      </c>
      <c r="Q308" s="179"/>
      <c r="R308" s="180">
        <f>SUM(R309:R361)</f>
        <v>169.36152942000001</v>
      </c>
      <c r="S308" s="179"/>
      <c r="T308" s="181">
        <f>SUM(T309:T361)</f>
        <v>0</v>
      </c>
      <c r="AR308" s="182" t="s">
        <v>88</v>
      </c>
      <c r="AT308" s="183" t="s">
        <v>80</v>
      </c>
      <c r="AU308" s="183" t="s">
        <v>90</v>
      </c>
      <c r="AY308" s="182" t="s">
        <v>215</v>
      </c>
      <c r="BK308" s="184">
        <f>SUM(BK309:BK361)</f>
        <v>0</v>
      </c>
    </row>
    <row r="309" spans="1:65" s="2" customFormat="1" ht="24.15" customHeight="1">
      <c r="A309" s="35"/>
      <c r="B309" s="36"/>
      <c r="C309" s="185" t="s">
        <v>751</v>
      </c>
      <c r="D309" s="185" t="s">
        <v>216</v>
      </c>
      <c r="E309" s="186" t="s">
        <v>7317</v>
      </c>
      <c r="F309" s="187" t="s">
        <v>7318</v>
      </c>
      <c r="G309" s="188" t="s">
        <v>716</v>
      </c>
      <c r="H309" s="189">
        <v>4</v>
      </c>
      <c r="I309" s="190"/>
      <c r="J309" s="191">
        <f>ROUND(I309*H309,2)</f>
        <v>0</v>
      </c>
      <c r="K309" s="187" t="s">
        <v>359</v>
      </c>
      <c r="L309" s="40"/>
      <c r="M309" s="192" t="s">
        <v>1</v>
      </c>
      <c r="N309" s="193" t="s">
        <v>46</v>
      </c>
      <c r="O309" s="72"/>
      <c r="P309" s="194">
        <f>O309*H309</f>
        <v>0</v>
      </c>
      <c r="Q309" s="194">
        <v>6.9999999999999999E-4</v>
      </c>
      <c r="R309" s="194">
        <f>Q309*H309</f>
        <v>2.8E-3</v>
      </c>
      <c r="S309" s="194">
        <v>0</v>
      </c>
      <c r="T309" s="195">
        <f>S309*H309</f>
        <v>0</v>
      </c>
      <c r="U309" s="35"/>
      <c r="V309" s="35"/>
      <c r="W309" s="35"/>
      <c r="X309" s="35"/>
      <c r="Y309" s="35"/>
      <c r="Z309" s="35"/>
      <c r="AA309" s="35"/>
      <c r="AB309" s="35"/>
      <c r="AC309" s="35"/>
      <c r="AD309" s="35"/>
      <c r="AE309" s="35"/>
      <c r="AR309" s="196" t="s">
        <v>214</v>
      </c>
      <c r="AT309" s="196" t="s">
        <v>216</v>
      </c>
      <c r="AU309" s="196" t="s">
        <v>227</v>
      </c>
      <c r="AY309" s="18" t="s">
        <v>215</v>
      </c>
      <c r="BE309" s="197">
        <f>IF(N309="základní",J309,0)</f>
        <v>0</v>
      </c>
      <c r="BF309" s="197">
        <f>IF(N309="snížená",J309,0)</f>
        <v>0</v>
      </c>
      <c r="BG309" s="197">
        <f>IF(N309="zákl. přenesená",J309,0)</f>
        <v>0</v>
      </c>
      <c r="BH309" s="197">
        <f>IF(N309="sníž. přenesená",J309,0)</f>
        <v>0</v>
      </c>
      <c r="BI309" s="197">
        <f>IF(N309="nulová",J309,0)</f>
        <v>0</v>
      </c>
      <c r="BJ309" s="18" t="s">
        <v>88</v>
      </c>
      <c r="BK309" s="197">
        <f>ROUND(I309*H309,2)</f>
        <v>0</v>
      </c>
      <c r="BL309" s="18" t="s">
        <v>214</v>
      </c>
      <c r="BM309" s="196" t="s">
        <v>7319</v>
      </c>
    </row>
    <row r="310" spans="1:65" s="2" customFormat="1" ht="19.2">
      <c r="A310" s="35"/>
      <c r="B310" s="36"/>
      <c r="C310" s="37"/>
      <c r="D310" s="198" t="s">
        <v>221</v>
      </c>
      <c r="E310" s="37"/>
      <c r="F310" s="199" t="s">
        <v>7320</v>
      </c>
      <c r="G310" s="37"/>
      <c r="H310" s="37"/>
      <c r="I310" s="200"/>
      <c r="J310" s="37"/>
      <c r="K310" s="37"/>
      <c r="L310" s="40"/>
      <c r="M310" s="201"/>
      <c r="N310" s="202"/>
      <c r="O310" s="72"/>
      <c r="P310" s="72"/>
      <c r="Q310" s="72"/>
      <c r="R310" s="72"/>
      <c r="S310" s="72"/>
      <c r="T310" s="73"/>
      <c r="U310" s="35"/>
      <c r="V310" s="35"/>
      <c r="W310" s="35"/>
      <c r="X310" s="35"/>
      <c r="Y310" s="35"/>
      <c r="Z310" s="35"/>
      <c r="AA310" s="35"/>
      <c r="AB310" s="35"/>
      <c r="AC310" s="35"/>
      <c r="AD310" s="35"/>
      <c r="AE310" s="35"/>
      <c r="AT310" s="18" t="s">
        <v>221</v>
      </c>
      <c r="AU310" s="18" t="s">
        <v>227</v>
      </c>
    </row>
    <row r="311" spans="1:65" s="2" customFormat="1" ht="10.199999999999999">
      <c r="A311" s="35"/>
      <c r="B311" s="36"/>
      <c r="C311" s="37"/>
      <c r="D311" s="215" t="s">
        <v>362</v>
      </c>
      <c r="E311" s="37"/>
      <c r="F311" s="216" t="s">
        <v>7321</v>
      </c>
      <c r="G311" s="37"/>
      <c r="H311" s="37"/>
      <c r="I311" s="200"/>
      <c r="J311" s="37"/>
      <c r="K311" s="37"/>
      <c r="L311" s="40"/>
      <c r="M311" s="201"/>
      <c r="N311" s="202"/>
      <c r="O311" s="72"/>
      <c r="P311" s="72"/>
      <c r="Q311" s="72"/>
      <c r="R311" s="72"/>
      <c r="S311" s="72"/>
      <c r="T311" s="73"/>
      <c r="U311" s="35"/>
      <c r="V311" s="35"/>
      <c r="W311" s="35"/>
      <c r="X311" s="35"/>
      <c r="Y311" s="35"/>
      <c r="Z311" s="35"/>
      <c r="AA311" s="35"/>
      <c r="AB311" s="35"/>
      <c r="AC311" s="35"/>
      <c r="AD311" s="35"/>
      <c r="AE311" s="35"/>
      <c r="AT311" s="18" t="s">
        <v>362</v>
      </c>
      <c r="AU311" s="18" t="s">
        <v>227</v>
      </c>
    </row>
    <row r="312" spans="1:65" s="2" customFormat="1" ht="16.5" customHeight="1">
      <c r="A312" s="35"/>
      <c r="B312" s="36"/>
      <c r="C312" s="260" t="s">
        <v>758</v>
      </c>
      <c r="D312" s="260" t="s">
        <v>539</v>
      </c>
      <c r="E312" s="261" t="s">
        <v>7322</v>
      </c>
      <c r="F312" s="262" t="s">
        <v>7323</v>
      </c>
      <c r="G312" s="263" t="s">
        <v>716</v>
      </c>
      <c r="H312" s="264">
        <v>1</v>
      </c>
      <c r="I312" s="265"/>
      <c r="J312" s="266">
        <f>ROUND(I312*H312,2)</f>
        <v>0</v>
      </c>
      <c r="K312" s="262" t="s">
        <v>359</v>
      </c>
      <c r="L312" s="267"/>
      <c r="M312" s="268" t="s">
        <v>1</v>
      </c>
      <c r="N312" s="269" t="s">
        <v>46</v>
      </c>
      <c r="O312" s="72"/>
      <c r="P312" s="194">
        <f>O312*H312</f>
        <v>0</v>
      </c>
      <c r="Q312" s="194">
        <v>3.5000000000000001E-3</v>
      </c>
      <c r="R312" s="194">
        <f>Q312*H312</f>
        <v>3.5000000000000001E-3</v>
      </c>
      <c r="S312" s="194">
        <v>0</v>
      </c>
      <c r="T312" s="195">
        <f>S312*H312</f>
        <v>0</v>
      </c>
      <c r="U312" s="35"/>
      <c r="V312" s="35"/>
      <c r="W312" s="35"/>
      <c r="X312" s="35"/>
      <c r="Y312" s="35"/>
      <c r="Z312" s="35"/>
      <c r="AA312" s="35"/>
      <c r="AB312" s="35"/>
      <c r="AC312" s="35"/>
      <c r="AD312" s="35"/>
      <c r="AE312" s="35"/>
      <c r="AR312" s="196" t="s">
        <v>251</v>
      </c>
      <c r="AT312" s="196" t="s">
        <v>539</v>
      </c>
      <c r="AU312" s="196" t="s">
        <v>227</v>
      </c>
      <c r="AY312" s="18" t="s">
        <v>215</v>
      </c>
      <c r="BE312" s="197">
        <f>IF(N312="základní",J312,0)</f>
        <v>0</v>
      </c>
      <c r="BF312" s="197">
        <f>IF(N312="snížená",J312,0)</f>
        <v>0</v>
      </c>
      <c r="BG312" s="197">
        <f>IF(N312="zákl. přenesená",J312,0)</f>
        <v>0</v>
      </c>
      <c r="BH312" s="197">
        <f>IF(N312="sníž. přenesená",J312,0)</f>
        <v>0</v>
      </c>
      <c r="BI312" s="197">
        <f>IF(N312="nulová",J312,0)</f>
        <v>0</v>
      </c>
      <c r="BJ312" s="18" t="s">
        <v>88</v>
      </c>
      <c r="BK312" s="197">
        <f>ROUND(I312*H312,2)</f>
        <v>0</v>
      </c>
      <c r="BL312" s="18" t="s">
        <v>214</v>
      </c>
      <c r="BM312" s="196" t="s">
        <v>7324</v>
      </c>
    </row>
    <row r="313" spans="1:65" s="2" customFormat="1" ht="16.5" customHeight="1">
      <c r="A313" s="35"/>
      <c r="B313" s="36"/>
      <c r="C313" s="260" t="s">
        <v>794</v>
      </c>
      <c r="D313" s="260" t="s">
        <v>539</v>
      </c>
      <c r="E313" s="261" t="s">
        <v>7325</v>
      </c>
      <c r="F313" s="262" t="s">
        <v>7326</v>
      </c>
      <c r="G313" s="263" t="s">
        <v>716</v>
      </c>
      <c r="H313" s="264">
        <v>2</v>
      </c>
      <c r="I313" s="265"/>
      <c r="J313" s="266">
        <f>ROUND(I313*H313,2)</f>
        <v>0</v>
      </c>
      <c r="K313" s="262" t="s">
        <v>359</v>
      </c>
      <c r="L313" s="267"/>
      <c r="M313" s="268" t="s">
        <v>1</v>
      </c>
      <c r="N313" s="269" t="s">
        <v>46</v>
      </c>
      <c r="O313" s="72"/>
      <c r="P313" s="194">
        <f>O313*H313</f>
        <v>0</v>
      </c>
      <c r="Q313" s="194">
        <v>7.7000000000000002E-3</v>
      </c>
      <c r="R313" s="194">
        <f>Q313*H313</f>
        <v>1.54E-2</v>
      </c>
      <c r="S313" s="194">
        <v>0</v>
      </c>
      <c r="T313" s="195">
        <f>S313*H313</f>
        <v>0</v>
      </c>
      <c r="U313" s="35"/>
      <c r="V313" s="35"/>
      <c r="W313" s="35"/>
      <c r="X313" s="35"/>
      <c r="Y313" s="35"/>
      <c r="Z313" s="35"/>
      <c r="AA313" s="35"/>
      <c r="AB313" s="35"/>
      <c r="AC313" s="35"/>
      <c r="AD313" s="35"/>
      <c r="AE313" s="35"/>
      <c r="AR313" s="196" t="s">
        <v>251</v>
      </c>
      <c r="AT313" s="196" t="s">
        <v>539</v>
      </c>
      <c r="AU313" s="196" t="s">
        <v>227</v>
      </c>
      <c r="AY313" s="18" t="s">
        <v>215</v>
      </c>
      <c r="BE313" s="197">
        <f>IF(N313="základní",J313,0)</f>
        <v>0</v>
      </c>
      <c r="BF313" s="197">
        <f>IF(N313="snížená",J313,0)</f>
        <v>0</v>
      </c>
      <c r="BG313" s="197">
        <f>IF(N313="zákl. přenesená",J313,0)</f>
        <v>0</v>
      </c>
      <c r="BH313" s="197">
        <f>IF(N313="sníž. přenesená",J313,0)</f>
        <v>0</v>
      </c>
      <c r="BI313" s="197">
        <f>IF(N313="nulová",J313,0)</f>
        <v>0</v>
      </c>
      <c r="BJ313" s="18" t="s">
        <v>88</v>
      </c>
      <c r="BK313" s="197">
        <f>ROUND(I313*H313,2)</f>
        <v>0</v>
      </c>
      <c r="BL313" s="18" t="s">
        <v>214</v>
      </c>
      <c r="BM313" s="196" t="s">
        <v>7327</v>
      </c>
    </row>
    <row r="314" spans="1:65" s="2" customFormat="1" ht="16.5" customHeight="1">
      <c r="A314" s="35"/>
      <c r="B314" s="36"/>
      <c r="C314" s="260" t="s">
        <v>802</v>
      </c>
      <c r="D314" s="260" t="s">
        <v>539</v>
      </c>
      <c r="E314" s="261" t="s">
        <v>7328</v>
      </c>
      <c r="F314" s="262" t="s">
        <v>7329</v>
      </c>
      <c r="G314" s="263" t="s">
        <v>716</v>
      </c>
      <c r="H314" s="264">
        <v>1</v>
      </c>
      <c r="I314" s="265"/>
      <c r="J314" s="266">
        <f>ROUND(I314*H314,2)</f>
        <v>0</v>
      </c>
      <c r="K314" s="262" t="s">
        <v>359</v>
      </c>
      <c r="L314" s="267"/>
      <c r="M314" s="268" t="s">
        <v>1</v>
      </c>
      <c r="N314" s="269" t="s">
        <v>46</v>
      </c>
      <c r="O314" s="72"/>
      <c r="P314" s="194">
        <f>O314*H314</f>
        <v>0</v>
      </c>
      <c r="Q314" s="194">
        <v>1.6999999999999999E-3</v>
      </c>
      <c r="R314" s="194">
        <f>Q314*H314</f>
        <v>1.6999999999999999E-3</v>
      </c>
      <c r="S314" s="194">
        <v>0</v>
      </c>
      <c r="T314" s="195">
        <f>S314*H314</f>
        <v>0</v>
      </c>
      <c r="U314" s="35"/>
      <c r="V314" s="35"/>
      <c r="W314" s="35"/>
      <c r="X314" s="35"/>
      <c r="Y314" s="35"/>
      <c r="Z314" s="35"/>
      <c r="AA314" s="35"/>
      <c r="AB314" s="35"/>
      <c r="AC314" s="35"/>
      <c r="AD314" s="35"/>
      <c r="AE314" s="35"/>
      <c r="AR314" s="196" t="s">
        <v>251</v>
      </c>
      <c r="AT314" s="196" t="s">
        <v>539</v>
      </c>
      <c r="AU314" s="196" t="s">
        <v>227</v>
      </c>
      <c r="AY314" s="18" t="s">
        <v>215</v>
      </c>
      <c r="BE314" s="197">
        <f>IF(N314="základní",J314,0)</f>
        <v>0</v>
      </c>
      <c r="BF314" s="197">
        <f>IF(N314="snížená",J314,0)</f>
        <v>0</v>
      </c>
      <c r="BG314" s="197">
        <f>IF(N314="zákl. přenesená",J314,0)</f>
        <v>0</v>
      </c>
      <c r="BH314" s="197">
        <f>IF(N314="sníž. přenesená",J314,0)</f>
        <v>0</v>
      </c>
      <c r="BI314" s="197">
        <f>IF(N314="nulová",J314,0)</f>
        <v>0</v>
      </c>
      <c r="BJ314" s="18" t="s">
        <v>88</v>
      </c>
      <c r="BK314" s="197">
        <f>ROUND(I314*H314,2)</f>
        <v>0</v>
      </c>
      <c r="BL314" s="18" t="s">
        <v>214</v>
      </c>
      <c r="BM314" s="196" t="s">
        <v>7330</v>
      </c>
    </row>
    <row r="315" spans="1:65" s="2" customFormat="1" ht="10.199999999999999">
      <c r="A315" s="35"/>
      <c r="B315" s="36"/>
      <c r="C315" s="37"/>
      <c r="D315" s="198" t="s">
        <v>221</v>
      </c>
      <c r="E315" s="37"/>
      <c r="F315" s="199" t="s">
        <v>7331</v>
      </c>
      <c r="G315" s="37"/>
      <c r="H315" s="37"/>
      <c r="I315" s="200"/>
      <c r="J315" s="37"/>
      <c r="K315" s="37"/>
      <c r="L315" s="40"/>
      <c r="M315" s="201"/>
      <c r="N315" s="202"/>
      <c r="O315" s="72"/>
      <c r="P315" s="72"/>
      <c r="Q315" s="72"/>
      <c r="R315" s="72"/>
      <c r="S315" s="72"/>
      <c r="T315" s="73"/>
      <c r="U315" s="35"/>
      <c r="V315" s="35"/>
      <c r="W315" s="35"/>
      <c r="X315" s="35"/>
      <c r="Y315" s="35"/>
      <c r="Z315" s="35"/>
      <c r="AA315" s="35"/>
      <c r="AB315" s="35"/>
      <c r="AC315" s="35"/>
      <c r="AD315" s="35"/>
      <c r="AE315" s="35"/>
      <c r="AT315" s="18" t="s">
        <v>221</v>
      </c>
      <c r="AU315" s="18" t="s">
        <v>227</v>
      </c>
    </row>
    <row r="316" spans="1:65" s="2" customFormat="1" ht="33" customHeight="1">
      <c r="A316" s="35"/>
      <c r="B316" s="36"/>
      <c r="C316" s="185" t="s">
        <v>808</v>
      </c>
      <c r="D316" s="185" t="s">
        <v>216</v>
      </c>
      <c r="E316" s="186" t="s">
        <v>7332</v>
      </c>
      <c r="F316" s="187" t="s">
        <v>7333</v>
      </c>
      <c r="G316" s="188" t="s">
        <v>716</v>
      </c>
      <c r="H316" s="189">
        <v>3</v>
      </c>
      <c r="I316" s="190"/>
      <c r="J316" s="191">
        <f>ROUND(I316*H316,2)</f>
        <v>0</v>
      </c>
      <c r="K316" s="187" t="s">
        <v>359</v>
      </c>
      <c r="L316" s="40"/>
      <c r="M316" s="192" t="s">
        <v>1</v>
      </c>
      <c r="N316" s="193" t="s">
        <v>46</v>
      </c>
      <c r="O316" s="72"/>
      <c r="P316" s="194">
        <f>O316*H316</f>
        <v>0</v>
      </c>
      <c r="Q316" s="194">
        <v>0.11241</v>
      </c>
      <c r="R316" s="194">
        <f>Q316*H316</f>
        <v>0.33722999999999997</v>
      </c>
      <c r="S316" s="194">
        <v>0</v>
      </c>
      <c r="T316" s="195">
        <f>S316*H316</f>
        <v>0</v>
      </c>
      <c r="U316" s="35"/>
      <c r="V316" s="35"/>
      <c r="W316" s="35"/>
      <c r="X316" s="35"/>
      <c r="Y316" s="35"/>
      <c r="Z316" s="35"/>
      <c r="AA316" s="35"/>
      <c r="AB316" s="35"/>
      <c r="AC316" s="35"/>
      <c r="AD316" s="35"/>
      <c r="AE316" s="35"/>
      <c r="AR316" s="196" t="s">
        <v>214</v>
      </c>
      <c r="AT316" s="196" t="s">
        <v>216</v>
      </c>
      <c r="AU316" s="196" t="s">
        <v>227</v>
      </c>
      <c r="AY316" s="18" t="s">
        <v>215</v>
      </c>
      <c r="BE316" s="197">
        <f>IF(N316="základní",J316,0)</f>
        <v>0</v>
      </c>
      <c r="BF316" s="197">
        <f>IF(N316="snížená",J316,0)</f>
        <v>0</v>
      </c>
      <c r="BG316" s="197">
        <f>IF(N316="zákl. přenesená",J316,0)</f>
        <v>0</v>
      </c>
      <c r="BH316" s="197">
        <f>IF(N316="sníž. přenesená",J316,0)</f>
        <v>0</v>
      </c>
      <c r="BI316" s="197">
        <f>IF(N316="nulová",J316,0)</f>
        <v>0</v>
      </c>
      <c r="BJ316" s="18" t="s">
        <v>88</v>
      </c>
      <c r="BK316" s="197">
        <f>ROUND(I316*H316,2)</f>
        <v>0</v>
      </c>
      <c r="BL316" s="18" t="s">
        <v>214</v>
      </c>
      <c r="BM316" s="196" t="s">
        <v>7334</v>
      </c>
    </row>
    <row r="317" spans="1:65" s="2" customFormat="1" ht="19.2">
      <c r="A317" s="35"/>
      <c r="B317" s="36"/>
      <c r="C317" s="37"/>
      <c r="D317" s="198" t="s">
        <v>221</v>
      </c>
      <c r="E317" s="37"/>
      <c r="F317" s="199" t="s">
        <v>7335</v>
      </c>
      <c r="G317" s="37"/>
      <c r="H317" s="37"/>
      <c r="I317" s="200"/>
      <c r="J317" s="37"/>
      <c r="K317" s="37"/>
      <c r="L317" s="40"/>
      <c r="M317" s="201"/>
      <c r="N317" s="202"/>
      <c r="O317" s="72"/>
      <c r="P317" s="72"/>
      <c r="Q317" s="72"/>
      <c r="R317" s="72"/>
      <c r="S317" s="72"/>
      <c r="T317" s="73"/>
      <c r="U317" s="35"/>
      <c r="V317" s="35"/>
      <c r="W317" s="35"/>
      <c r="X317" s="35"/>
      <c r="Y317" s="35"/>
      <c r="Z317" s="35"/>
      <c r="AA317" s="35"/>
      <c r="AB317" s="35"/>
      <c r="AC317" s="35"/>
      <c r="AD317" s="35"/>
      <c r="AE317" s="35"/>
      <c r="AT317" s="18" t="s">
        <v>221</v>
      </c>
      <c r="AU317" s="18" t="s">
        <v>227</v>
      </c>
    </row>
    <row r="318" spans="1:65" s="2" customFormat="1" ht="10.199999999999999">
      <c r="A318" s="35"/>
      <c r="B318" s="36"/>
      <c r="C318" s="37"/>
      <c r="D318" s="215" t="s">
        <v>362</v>
      </c>
      <c r="E318" s="37"/>
      <c r="F318" s="216" t="s">
        <v>7336</v>
      </c>
      <c r="G318" s="37"/>
      <c r="H318" s="37"/>
      <c r="I318" s="200"/>
      <c r="J318" s="37"/>
      <c r="K318" s="37"/>
      <c r="L318" s="40"/>
      <c r="M318" s="201"/>
      <c r="N318" s="202"/>
      <c r="O318" s="72"/>
      <c r="P318" s="72"/>
      <c r="Q318" s="72"/>
      <c r="R318" s="72"/>
      <c r="S318" s="72"/>
      <c r="T318" s="73"/>
      <c r="U318" s="35"/>
      <c r="V318" s="35"/>
      <c r="W318" s="35"/>
      <c r="X318" s="35"/>
      <c r="Y318" s="35"/>
      <c r="Z318" s="35"/>
      <c r="AA318" s="35"/>
      <c r="AB318" s="35"/>
      <c r="AC318" s="35"/>
      <c r="AD318" s="35"/>
      <c r="AE318" s="35"/>
      <c r="AT318" s="18" t="s">
        <v>362</v>
      </c>
      <c r="AU318" s="18" t="s">
        <v>227</v>
      </c>
    </row>
    <row r="319" spans="1:65" s="2" customFormat="1" ht="21.75" customHeight="1">
      <c r="A319" s="35"/>
      <c r="B319" s="36"/>
      <c r="C319" s="260" t="s">
        <v>816</v>
      </c>
      <c r="D319" s="260" t="s">
        <v>539</v>
      </c>
      <c r="E319" s="261" t="s">
        <v>7337</v>
      </c>
      <c r="F319" s="262" t="s">
        <v>7338</v>
      </c>
      <c r="G319" s="263" t="s">
        <v>716</v>
      </c>
      <c r="H319" s="264">
        <v>3</v>
      </c>
      <c r="I319" s="265"/>
      <c r="J319" s="266">
        <f>ROUND(I319*H319,2)</f>
        <v>0</v>
      </c>
      <c r="K319" s="262" t="s">
        <v>359</v>
      </c>
      <c r="L319" s="267"/>
      <c r="M319" s="268" t="s">
        <v>1</v>
      </c>
      <c r="N319" s="269" t="s">
        <v>46</v>
      </c>
      <c r="O319" s="72"/>
      <c r="P319" s="194">
        <f>O319*H319</f>
        <v>0</v>
      </c>
      <c r="Q319" s="194">
        <v>2.5000000000000001E-3</v>
      </c>
      <c r="R319" s="194">
        <f>Q319*H319</f>
        <v>7.4999999999999997E-3</v>
      </c>
      <c r="S319" s="194">
        <v>0</v>
      </c>
      <c r="T319" s="195">
        <f>S319*H319</f>
        <v>0</v>
      </c>
      <c r="U319" s="35"/>
      <c r="V319" s="35"/>
      <c r="W319" s="35"/>
      <c r="X319" s="35"/>
      <c r="Y319" s="35"/>
      <c r="Z319" s="35"/>
      <c r="AA319" s="35"/>
      <c r="AB319" s="35"/>
      <c r="AC319" s="35"/>
      <c r="AD319" s="35"/>
      <c r="AE319" s="35"/>
      <c r="AR319" s="196" t="s">
        <v>251</v>
      </c>
      <c r="AT319" s="196" t="s">
        <v>539</v>
      </c>
      <c r="AU319" s="196" t="s">
        <v>227</v>
      </c>
      <c r="AY319" s="18" t="s">
        <v>215</v>
      </c>
      <c r="BE319" s="197">
        <f>IF(N319="základní",J319,0)</f>
        <v>0</v>
      </c>
      <c r="BF319" s="197">
        <f>IF(N319="snížená",J319,0)</f>
        <v>0</v>
      </c>
      <c r="BG319" s="197">
        <f>IF(N319="zákl. přenesená",J319,0)</f>
        <v>0</v>
      </c>
      <c r="BH319" s="197">
        <f>IF(N319="sníž. přenesená",J319,0)</f>
        <v>0</v>
      </c>
      <c r="BI319" s="197">
        <f>IF(N319="nulová",J319,0)</f>
        <v>0</v>
      </c>
      <c r="BJ319" s="18" t="s">
        <v>88</v>
      </c>
      <c r="BK319" s="197">
        <f>ROUND(I319*H319,2)</f>
        <v>0</v>
      </c>
      <c r="BL319" s="18" t="s">
        <v>214</v>
      </c>
      <c r="BM319" s="196" t="s">
        <v>7339</v>
      </c>
    </row>
    <row r="320" spans="1:65" s="2" customFormat="1" ht="10.199999999999999">
      <c r="A320" s="35"/>
      <c r="B320" s="36"/>
      <c r="C320" s="37"/>
      <c r="D320" s="198" t="s">
        <v>221</v>
      </c>
      <c r="E320" s="37"/>
      <c r="F320" s="199" t="s">
        <v>7338</v>
      </c>
      <c r="G320" s="37"/>
      <c r="H320" s="37"/>
      <c r="I320" s="200"/>
      <c r="J320" s="37"/>
      <c r="K320" s="37"/>
      <c r="L320" s="40"/>
      <c r="M320" s="201"/>
      <c r="N320" s="202"/>
      <c r="O320" s="72"/>
      <c r="P320" s="72"/>
      <c r="Q320" s="72"/>
      <c r="R320" s="72"/>
      <c r="S320" s="72"/>
      <c r="T320" s="73"/>
      <c r="U320" s="35"/>
      <c r="V320" s="35"/>
      <c r="W320" s="35"/>
      <c r="X320" s="35"/>
      <c r="Y320" s="35"/>
      <c r="Z320" s="35"/>
      <c r="AA320" s="35"/>
      <c r="AB320" s="35"/>
      <c r="AC320" s="35"/>
      <c r="AD320" s="35"/>
      <c r="AE320" s="35"/>
      <c r="AT320" s="18" t="s">
        <v>221</v>
      </c>
      <c r="AU320" s="18" t="s">
        <v>227</v>
      </c>
    </row>
    <row r="321" spans="1:65" s="2" customFormat="1" ht="16.5" customHeight="1">
      <c r="A321" s="35"/>
      <c r="B321" s="36"/>
      <c r="C321" s="260" t="s">
        <v>876</v>
      </c>
      <c r="D321" s="260" t="s">
        <v>539</v>
      </c>
      <c r="E321" s="261" t="s">
        <v>7340</v>
      </c>
      <c r="F321" s="262" t="s">
        <v>7341</v>
      </c>
      <c r="G321" s="263" t="s">
        <v>716</v>
      </c>
      <c r="H321" s="264">
        <v>3</v>
      </c>
      <c r="I321" s="265"/>
      <c r="J321" s="266">
        <f>ROUND(I321*H321,2)</f>
        <v>0</v>
      </c>
      <c r="K321" s="262" t="s">
        <v>359</v>
      </c>
      <c r="L321" s="267"/>
      <c r="M321" s="268" t="s">
        <v>1</v>
      </c>
      <c r="N321" s="269" t="s">
        <v>46</v>
      </c>
      <c r="O321" s="72"/>
      <c r="P321" s="194">
        <f>O321*H321</f>
        <v>0</v>
      </c>
      <c r="Q321" s="194">
        <v>1E-4</v>
      </c>
      <c r="R321" s="194">
        <f>Q321*H321</f>
        <v>3.0000000000000003E-4</v>
      </c>
      <c r="S321" s="194">
        <v>0</v>
      </c>
      <c r="T321" s="195">
        <f>S321*H321</f>
        <v>0</v>
      </c>
      <c r="U321" s="35"/>
      <c r="V321" s="35"/>
      <c r="W321" s="35"/>
      <c r="X321" s="35"/>
      <c r="Y321" s="35"/>
      <c r="Z321" s="35"/>
      <c r="AA321" s="35"/>
      <c r="AB321" s="35"/>
      <c r="AC321" s="35"/>
      <c r="AD321" s="35"/>
      <c r="AE321" s="35"/>
      <c r="AR321" s="196" t="s">
        <v>251</v>
      </c>
      <c r="AT321" s="196" t="s">
        <v>539</v>
      </c>
      <c r="AU321" s="196" t="s">
        <v>227</v>
      </c>
      <c r="AY321" s="18" t="s">
        <v>215</v>
      </c>
      <c r="BE321" s="197">
        <f>IF(N321="základní",J321,0)</f>
        <v>0</v>
      </c>
      <c r="BF321" s="197">
        <f>IF(N321="snížená",J321,0)</f>
        <v>0</v>
      </c>
      <c r="BG321" s="197">
        <f>IF(N321="zákl. přenesená",J321,0)</f>
        <v>0</v>
      </c>
      <c r="BH321" s="197">
        <f>IF(N321="sníž. přenesená",J321,0)</f>
        <v>0</v>
      </c>
      <c r="BI321" s="197">
        <f>IF(N321="nulová",J321,0)</f>
        <v>0</v>
      </c>
      <c r="BJ321" s="18" t="s">
        <v>88</v>
      </c>
      <c r="BK321" s="197">
        <f>ROUND(I321*H321,2)</f>
        <v>0</v>
      </c>
      <c r="BL321" s="18" t="s">
        <v>214</v>
      </c>
      <c r="BM321" s="196" t="s">
        <v>7342</v>
      </c>
    </row>
    <row r="322" spans="1:65" s="2" customFormat="1" ht="10.199999999999999">
      <c r="A322" s="35"/>
      <c r="B322" s="36"/>
      <c r="C322" s="37"/>
      <c r="D322" s="198" t="s">
        <v>221</v>
      </c>
      <c r="E322" s="37"/>
      <c r="F322" s="199" t="s">
        <v>7341</v>
      </c>
      <c r="G322" s="37"/>
      <c r="H322" s="37"/>
      <c r="I322" s="200"/>
      <c r="J322" s="37"/>
      <c r="K322" s="37"/>
      <c r="L322" s="40"/>
      <c r="M322" s="201"/>
      <c r="N322" s="202"/>
      <c r="O322" s="72"/>
      <c r="P322" s="72"/>
      <c r="Q322" s="72"/>
      <c r="R322" s="72"/>
      <c r="S322" s="72"/>
      <c r="T322" s="73"/>
      <c r="U322" s="35"/>
      <c r="V322" s="35"/>
      <c r="W322" s="35"/>
      <c r="X322" s="35"/>
      <c r="Y322" s="35"/>
      <c r="Z322" s="35"/>
      <c r="AA322" s="35"/>
      <c r="AB322" s="35"/>
      <c r="AC322" s="35"/>
      <c r="AD322" s="35"/>
      <c r="AE322" s="35"/>
      <c r="AT322" s="18" t="s">
        <v>221</v>
      </c>
      <c r="AU322" s="18" t="s">
        <v>227</v>
      </c>
    </row>
    <row r="323" spans="1:65" s="2" customFormat="1" ht="21.75" customHeight="1">
      <c r="A323" s="35"/>
      <c r="B323" s="36"/>
      <c r="C323" s="260" t="s">
        <v>901</v>
      </c>
      <c r="D323" s="260" t="s">
        <v>539</v>
      </c>
      <c r="E323" s="261" t="s">
        <v>7343</v>
      </c>
      <c r="F323" s="262" t="s">
        <v>7344</v>
      </c>
      <c r="G323" s="263" t="s">
        <v>716</v>
      </c>
      <c r="H323" s="264">
        <v>8</v>
      </c>
      <c r="I323" s="265"/>
      <c r="J323" s="266">
        <f>ROUND(I323*H323,2)</f>
        <v>0</v>
      </c>
      <c r="K323" s="262" t="s">
        <v>359</v>
      </c>
      <c r="L323" s="267"/>
      <c r="M323" s="268" t="s">
        <v>1</v>
      </c>
      <c r="N323" s="269" t="s">
        <v>46</v>
      </c>
      <c r="O323" s="72"/>
      <c r="P323" s="194">
        <f>O323*H323</f>
        <v>0</v>
      </c>
      <c r="Q323" s="194">
        <v>3.5E-4</v>
      </c>
      <c r="R323" s="194">
        <f>Q323*H323</f>
        <v>2.8E-3</v>
      </c>
      <c r="S323" s="194">
        <v>0</v>
      </c>
      <c r="T323" s="195">
        <f>S323*H323</f>
        <v>0</v>
      </c>
      <c r="U323" s="35"/>
      <c r="V323" s="35"/>
      <c r="W323" s="35"/>
      <c r="X323" s="35"/>
      <c r="Y323" s="35"/>
      <c r="Z323" s="35"/>
      <c r="AA323" s="35"/>
      <c r="AB323" s="35"/>
      <c r="AC323" s="35"/>
      <c r="AD323" s="35"/>
      <c r="AE323" s="35"/>
      <c r="AR323" s="196" t="s">
        <v>251</v>
      </c>
      <c r="AT323" s="196" t="s">
        <v>539</v>
      </c>
      <c r="AU323" s="196" t="s">
        <v>227</v>
      </c>
      <c r="AY323" s="18" t="s">
        <v>215</v>
      </c>
      <c r="BE323" s="197">
        <f>IF(N323="základní",J323,0)</f>
        <v>0</v>
      </c>
      <c r="BF323" s="197">
        <f>IF(N323="snížená",J323,0)</f>
        <v>0</v>
      </c>
      <c r="BG323" s="197">
        <f>IF(N323="zákl. přenesená",J323,0)</f>
        <v>0</v>
      </c>
      <c r="BH323" s="197">
        <f>IF(N323="sníž. přenesená",J323,0)</f>
        <v>0</v>
      </c>
      <c r="BI323" s="197">
        <f>IF(N323="nulová",J323,0)</f>
        <v>0</v>
      </c>
      <c r="BJ323" s="18" t="s">
        <v>88</v>
      </c>
      <c r="BK323" s="197">
        <f>ROUND(I323*H323,2)</f>
        <v>0</v>
      </c>
      <c r="BL323" s="18" t="s">
        <v>214</v>
      </c>
      <c r="BM323" s="196" t="s">
        <v>7345</v>
      </c>
    </row>
    <row r="324" spans="1:65" s="2" customFormat="1" ht="10.199999999999999">
      <c r="A324" s="35"/>
      <c r="B324" s="36"/>
      <c r="C324" s="37"/>
      <c r="D324" s="198" t="s">
        <v>221</v>
      </c>
      <c r="E324" s="37"/>
      <c r="F324" s="199" t="s">
        <v>7344</v>
      </c>
      <c r="G324" s="37"/>
      <c r="H324" s="37"/>
      <c r="I324" s="200"/>
      <c r="J324" s="37"/>
      <c r="K324" s="37"/>
      <c r="L324" s="40"/>
      <c r="M324" s="201"/>
      <c r="N324" s="202"/>
      <c r="O324" s="72"/>
      <c r="P324" s="72"/>
      <c r="Q324" s="72"/>
      <c r="R324" s="72"/>
      <c r="S324" s="72"/>
      <c r="T324" s="73"/>
      <c r="U324" s="35"/>
      <c r="V324" s="35"/>
      <c r="W324" s="35"/>
      <c r="X324" s="35"/>
      <c r="Y324" s="35"/>
      <c r="Z324" s="35"/>
      <c r="AA324" s="35"/>
      <c r="AB324" s="35"/>
      <c r="AC324" s="35"/>
      <c r="AD324" s="35"/>
      <c r="AE324" s="35"/>
      <c r="AT324" s="18" t="s">
        <v>221</v>
      </c>
      <c r="AU324" s="18" t="s">
        <v>227</v>
      </c>
    </row>
    <row r="325" spans="1:65" s="2" customFormat="1" ht="33" customHeight="1">
      <c r="A325" s="35"/>
      <c r="B325" s="36"/>
      <c r="C325" s="185" t="s">
        <v>912</v>
      </c>
      <c r="D325" s="185" t="s">
        <v>216</v>
      </c>
      <c r="E325" s="186" t="s">
        <v>7346</v>
      </c>
      <c r="F325" s="187" t="s">
        <v>7347</v>
      </c>
      <c r="G325" s="188" t="s">
        <v>797</v>
      </c>
      <c r="H325" s="189">
        <v>83</v>
      </c>
      <c r="I325" s="190"/>
      <c r="J325" s="191">
        <f>ROUND(I325*H325,2)</f>
        <v>0</v>
      </c>
      <c r="K325" s="187" t="s">
        <v>359</v>
      </c>
      <c r="L325" s="40"/>
      <c r="M325" s="192" t="s">
        <v>1</v>
      </c>
      <c r="N325" s="193" t="s">
        <v>46</v>
      </c>
      <c r="O325" s="72"/>
      <c r="P325" s="194">
        <f>O325*H325</f>
        <v>0</v>
      </c>
      <c r="Q325" s="194">
        <v>0.14041999999999999</v>
      </c>
      <c r="R325" s="194">
        <f>Q325*H325</f>
        <v>11.654859999999999</v>
      </c>
      <c r="S325" s="194">
        <v>0</v>
      </c>
      <c r="T325" s="195">
        <f>S325*H325</f>
        <v>0</v>
      </c>
      <c r="U325" s="35"/>
      <c r="V325" s="35"/>
      <c r="W325" s="35"/>
      <c r="X325" s="35"/>
      <c r="Y325" s="35"/>
      <c r="Z325" s="35"/>
      <c r="AA325" s="35"/>
      <c r="AB325" s="35"/>
      <c r="AC325" s="35"/>
      <c r="AD325" s="35"/>
      <c r="AE325" s="35"/>
      <c r="AR325" s="196" t="s">
        <v>214</v>
      </c>
      <c r="AT325" s="196" t="s">
        <v>216</v>
      </c>
      <c r="AU325" s="196" t="s">
        <v>227</v>
      </c>
      <c r="AY325" s="18" t="s">
        <v>215</v>
      </c>
      <c r="BE325" s="197">
        <f>IF(N325="základní",J325,0)</f>
        <v>0</v>
      </c>
      <c r="BF325" s="197">
        <f>IF(N325="snížená",J325,0)</f>
        <v>0</v>
      </c>
      <c r="BG325" s="197">
        <f>IF(N325="zákl. přenesená",J325,0)</f>
        <v>0</v>
      </c>
      <c r="BH325" s="197">
        <f>IF(N325="sníž. přenesená",J325,0)</f>
        <v>0</v>
      </c>
      <c r="BI325" s="197">
        <f>IF(N325="nulová",J325,0)</f>
        <v>0</v>
      </c>
      <c r="BJ325" s="18" t="s">
        <v>88</v>
      </c>
      <c r="BK325" s="197">
        <f>ROUND(I325*H325,2)</f>
        <v>0</v>
      </c>
      <c r="BL325" s="18" t="s">
        <v>214</v>
      </c>
      <c r="BM325" s="196" t="s">
        <v>7348</v>
      </c>
    </row>
    <row r="326" spans="1:65" s="2" customFormat="1" ht="38.4">
      <c r="A326" s="35"/>
      <c r="B326" s="36"/>
      <c r="C326" s="37"/>
      <c r="D326" s="198" t="s">
        <v>221</v>
      </c>
      <c r="E326" s="37"/>
      <c r="F326" s="199" t="s">
        <v>7349</v>
      </c>
      <c r="G326" s="37"/>
      <c r="H326" s="37"/>
      <c r="I326" s="200"/>
      <c r="J326" s="37"/>
      <c r="K326" s="37"/>
      <c r="L326" s="40"/>
      <c r="M326" s="201"/>
      <c r="N326" s="202"/>
      <c r="O326" s="72"/>
      <c r="P326" s="72"/>
      <c r="Q326" s="72"/>
      <c r="R326" s="72"/>
      <c r="S326" s="72"/>
      <c r="T326" s="73"/>
      <c r="U326" s="35"/>
      <c r="V326" s="35"/>
      <c r="W326" s="35"/>
      <c r="X326" s="35"/>
      <c r="Y326" s="35"/>
      <c r="Z326" s="35"/>
      <c r="AA326" s="35"/>
      <c r="AB326" s="35"/>
      <c r="AC326" s="35"/>
      <c r="AD326" s="35"/>
      <c r="AE326" s="35"/>
      <c r="AT326" s="18" t="s">
        <v>221</v>
      </c>
      <c r="AU326" s="18" t="s">
        <v>227</v>
      </c>
    </row>
    <row r="327" spans="1:65" s="2" customFormat="1" ht="10.199999999999999">
      <c r="A327" s="35"/>
      <c r="B327" s="36"/>
      <c r="C327" s="37"/>
      <c r="D327" s="215" t="s">
        <v>362</v>
      </c>
      <c r="E327" s="37"/>
      <c r="F327" s="216" t="s">
        <v>7350</v>
      </c>
      <c r="G327" s="37"/>
      <c r="H327" s="37"/>
      <c r="I327" s="200"/>
      <c r="J327" s="37"/>
      <c r="K327" s="37"/>
      <c r="L327" s="40"/>
      <c r="M327" s="201"/>
      <c r="N327" s="202"/>
      <c r="O327" s="72"/>
      <c r="P327" s="72"/>
      <c r="Q327" s="72"/>
      <c r="R327" s="72"/>
      <c r="S327" s="72"/>
      <c r="T327" s="73"/>
      <c r="U327" s="35"/>
      <c r="V327" s="35"/>
      <c r="W327" s="35"/>
      <c r="X327" s="35"/>
      <c r="Y327" s="35"/>
      <c r="Z327" s="35"/>
      <c r="AA327" s="35"/>
      <c r="AB327" s="35"/>
      <c r="AC327" s="35"/>
      <c r="AD327" s="35"/>
      <c r="AE327" s="35"/>
      <c r="AT327" s="18" t="s">
        <v>362</v>
      </c>
      <c r="AU327" s="18" t="s">
        <v>227</v>
      </c>
    </row>
    <row r="328" spans="1:65" s="2" customFormat="1" ht="16.5" customHeight="1">
      <c r="A328" s="35"/>
      <c r="B328" s="36"/>
      <c r="C328" s="260" t="s">
        <v>920</v>
      </c>
      <c r="D328" s="260" t="s">
        <v>539</v>
      </c>
      <c r="E328" s="261" t="s">
        <v>7351</v>
      </c>
      <c r="F328" s="262" t="s">
        <v>7352</v>
      </c>
      <c r="G328" s="263" t="s">
        <v>797</v>
      </c>
      <c r="H328" s="264">
        <v>84.66</v>
      </c>
      <c r="I328" s="265"/>
      <c r="J328" s="266">
        <f>ROUND(I328*H328,2)</f>
        <v>0</v>
      </c>
      <c r="K328" s="262" t="s">
        <v>359</v>
      </c>
      <c r="L328" s="267"/>
      <c r="M328" s="268" t="s">
        <v>1</v>
      </c>
      <c r="N328" s="269" t="s">
        <v>46</v>
      </c>
      <c r="O328" s="72"/>
      <c r="P328" s="194">
        <f>O328*H328</f>
        <v>0</v>
      </c>
      <c r="Q328" s="194">
        <v>4.4999999999999998E-2</v>
      </c>
      <c r="R328" s="194">
        <f>Q328*H328</f>
        <v>3.8096999999999999</v>
      </c>
      <c r="S328" s="194">
        <v>0</v>
      </c>
      <c r="T328" s="195">
        <f>S328*H328</f>
        <v>0</v>
      </c>
      <c r="U328" s="35"/>
      <c r="V328" s="35"/>
      <c r="W328" s="35"/>
      <c r="X328" s="35"/>
      <c r="Y328" s="35"/>
      <c r="Z328" s="35"/>
      <c r="AA328" s="35"/>
      <c r="AB328" s="35"/>
      <c r="AC328" s="35"/>
      <c r="AD328" s="35"/>
      <c r="AE328" s="35"/>
      <c r="AR328" s="196" t="s">
        <v>251</v>
      </c>
      <c r="AT328" s="196" t="s">
        <v>539</v>
      </c>
      <c r="AU328" s="196" t="s">
        <v>227</v>
      </c>
      <c r="AY328" s="18" t="s">
        <v>215</v>
      </c>
      <c r="BE328" s="197">
        <f>IF(N328="základní",J328,0)</f>
        <v>0</v>
      </c>
      <c r="BF328" s="197">
        <f>IF(N328="snížená",J328,0)</f>
        <v>0</v>
      </c>
      <c r="BG328" s="197">
        <f>IF(N328="zákl. přenesená",J328,0)</f>
        <v>0</v>
      </c>
      <c r="BH328" s="197">
        <f>IF(N328="sníž. přenesená",J328,0)</f>
        <v>0</v>
      </c>
      <c r="BI328" s="197">
        <f>IF(N328="nulová",J328,0)</f>
        <v>0</v>
      </c>
      <c r="BJ328" s="18" t="s">
        <v>88</v>
      </c>
      <c r="BK328" s="197">
        <f>ROUND(I328*H328,2)</f>
        <v>0</v>
      </c>
      <c r="BL328" s="18" t="s">
        <v>214</v>
      </c>
      <c r="BM328" s="196" t="s">
        <v>7353</v>
      </c>
    </row>
    <row r="329" spans="1:65" s="2" customFormat="1" ht="10.199999999999999">
      <c r="A329" s="35"/>
      <c r="B329" s="36"/>
      <c r="C329" s="37"/>
      <c r="D329" s="198" t="s">
        <v>221</v>
      </c>
      <c r="E329" s="37"/>
      <c r="F329" s="199" t="s">
        <v>7352</v>
      </c>
      <c r="G329" s="37"/>
      <c r="H329" s="37"/>
      <c r="I329" s="200"/>
      <c r="J329" s="37"/>
      <c r="K329" s="37"/>
      <c r="L329" s="40"/>
      <c r="M329" s="201"/>
      <c r="N329" s="202"/>
      <c r="O329" s="72"/>
      <c r="P329" s="72"/>
      <c r="Q329" s="72"/>
      <c r="R329" s="72"/>
      <c r="S329" s="72"/>
      <c r="T329" s="73"/>
      <c r="U329" s="35"/>
      <c r="V329" s="35"/>
      <c r="W329" s="35"/>
      <c r="X329" s="35"/>
      <c r="Y329" s="35"/>
      <c r="Z329" s="35"/>
      <c r="AA329" s="35"/>
      <c r="AB329" s="35"/>
      <c r="AC329" s="35"/>
      <c r="AD329" s="35"/>
      <c r="AE329" s="35"/>
      <c r="AT329" s="18" t="s">
        <v>221</v>
      </c>
      <c r="AU329" s="18" t="s">
        <v>227</v>
      </c>
    </row>
    <row r="330" spans="1:65" s="14" customFormat="1" ht="10.199999999999999">
      <c r="B330" s="227"/>
      <c r="C330" s="228"/>
      <c r="D330" s="198" t="s">
        <v>364</v>
      </c>
      <c r="E330" s="229" t="s">
        <v>1</v>
      </c>
      <c r="F330" s="230" t="s">
        <v>7354</v>
      </c>
      <c r="G330" s="228"/>
      <c r="H330" s="231">
        <v>84.66</v>
      </c>
      <c r="I330" s="232"/>
      <c r="J330" s="228"/>
      <c r="K330" s="228"/>
      <c r="L330" s="233"/>
      <c r="M330" s="234"/>
      <c r="N330" s="235"/>
      <c r="O330" s="235"/>
      <c r="P330" s="235"/>
      <c r="Q330" s="235"/>
      <c r="R330" s="235"/>
      <c r="S330" s="235"/>
      <c r="T330" s="236"/>
      <c r="AT330" s="237" t="s">
        <v>364</v>
      </c>
      <c r="AU330" s="237" t="s">
        <v>227</v>
      </c>
      <c r="AV330" s="14" t="s">
        <v>90</v>
      </c>
      <c r="AW330" s="14" t="s">
        <v>36</v>
      </c>
      <c r="AX330" s="14" t="s">
        <v>81</v>
      </c>
      <c r="AY330" s="237" t="s">
        <v>215</v>
      </c>
    </row>
    <row r="331" spans="1:65" s="15" customFormat="1" ht="10.199999999999999">
      <c r="B331" s="238"/>
      <c r="C331" s="239"/>
      <c r="D331" s="198" t="s">
        <v>364</v>
      </c>
      <c r="E331" s="240" t="s">
        <v>1</v>
      </c>
      <c r="F331" s="241" t="s">
        <v>368</v>
      </c>
      <c r="G331" s="239"/>
      <c r="H331" s="242">
        <v>84.66</v>
      </c>
      <c r="I331" s="243"/>
      <c r="J331" s="239"/>
      <c r="K331" s="239"/>
      <c r="L331" s="244"/>
      <c r="M331" s="245"/>
      <c r="N331" s="246"/>
      <c r="O331" s="246"/>
      <c r="P331" s="246"/>
      <c r="Q331" s="246"/>
      <c r="R331" s="246"/>
      <c r="S331" s="246"/>
      <c r="T331" s="247"/>
      <c r="AT331" s="248" t="s">
        <v>364</v>
      </c>
      <c r="AU331" s="248" t="s">
        <v>227</v>
      </c>
      <c r="AV331" s="15" t="s">
        <v>214</v>
      </c>
      <c r="AW331" s="15" t="s">
        <v>36</v>
      </c>
      <c r="AX331" s="15" t="s">
        <v>88</v>
      </c>
      <c r="AY331" s="248" t="s">
        <v>215</v>
      </c>
    </row>
    <row r="332" spans="1:65" s="2" customFormat="1" ht="33" customHeight="1">
      <c r="A332" s="35"/>
      <c r="B332" s="36"/>
      <c r="C332" s="185" t="s">
        <v>925</v>
      </c>
      <c r="D332" s="185" t="s">
        <v>216</v>
      </c>
      <c r="E332" s="186" t="s">
        <v>7346</v>
      </c>
      <c r="F332" s="187" t="s">
        <v>7347</v>
      </c>
      <c r="G332" s="188" t="s">
        <v>797</v>
      </c>
      <c r="H332" s="189">
        <v>75</v>
      </c>
      <c r="I332" s="190"/>
      <c r="J332" s="191">
        <f>ROUND(I332*H332,2)</f>
        <v>0</v>
      </c>
      <c r="K332" s="187" t="s">
        <v>359</v>
      </c>
      <c r="L332" s="40"/>
      <c r="M332" s="192" t="s">
        <v>1</v>
      </c>
      <c r="N332" s="193" t="s">
        <v>46</v>
      </c>
      <c r="O332" s="72"/>
      <c r="P332" s="194">
        <f>O332*H332</f>
        <v>0</v>
      </c>
      <c r="Q332" s="194">
        <v>0.14041999999999999</v>
      </c>
      <c r="R332" s="194">
        <f>Q332*H332</f>
        <v>10.531499999999999</v>
      </c>
      <c r="S332" s="194">
        <v>0</v>
      </c>
      <c r="T332" s="195">
        <f>S332*H332</f>
        <v>0</v>
      </c>
      <c r="U332" s="35"/>
      <c r="V332" s="35"/>
      <c r="W332" s="35"/>
      <c r="X332" s="35"/>
      <c r="Y332" s="35"/>
      <c r="Z332" s="35"/>
      <c r="AA332" s="35"/>
      <c r="AB332" s="35"/>
      <c r="AC332" s="35"/>
      <c r="AD332" s="35"/>
      <c r="AE332" s="35"/>
      <c r="AR332" s="196" t="s">
        <v>214</v>
      </c>
      <c r="AT332" s="196" t="s">
        <v>216</v>
      </c>
      <c r="AU332" s="196" t="s">
        <v>227</v>
      </c>
      <c r="AY332" s="18" t="s">
        <v>215</v>
      </c>
      <c r="BE332" s="197">
        <f>IF(N332="základní",J332,0)</f>
        <v>0</v>
      </c>
      <c r="BF332" s="197">
        <f>IF(N332="snížená",J332,0)</f>
        <v>0</v>
      </c>
      <c r="BG332" s="197">
        <f>IF(N332="zákl. přenesená",J332,0)</f>
        <v>0</v>
      </c>
      <c r="BH332" s="197">
        <f>IF(N332="sníž. přenesená",J332,0)</f>
        <v>0</v>
      </c>
      <c r="BI332" s="197">
        <f>IF(N332="nulová",J332,0)</f>
        <v>0</v>
      </c>
      <c r="BJ332" s="18" t="s">
        <v>88</v>
      </c>
      <c r="BK332" s="197">
        <f>ROUND(I332*H332,2)</f>
        <v>0</v>
      </c>
      <c r="BL332" s="18" t="s">
        <v>214</v>
      </c>
      <c r="BM332" s="196" t="s">
        <v>7355</v>
      </c>
    </row>
    <row r="333" spans="1:65" s="2" customFormat="1" ht="38.4">
      <c r="A333" s="35"/>
      <c r="B333" s="36"/>
      <c r="C333" s="37"/>
      <c r="D333" s="198" t="s">
        <v>221</v>
      </c>
      <c r="E333" s="37"/>
      <c r="F333" s="199" t="s">
        <v>7349</v>
      </c>
      <c r="G333" s="37"/>
      <c r="H333" s="37"/>
      <c r="I333" s="200"/>
      <c r="J333" s="37"/>
      <c r="K333" s="37"/>
      <c r="L333" s="40"/>
      <c r="M333" s="201"/>
      <c r="N333" s="202"/>
      <c r="O333" s="72"/>
      <c r="P333" s="72"/>
      <c r="Q333" s="72"/>
      <c r="R333" s="72"/>
      <c r="S333" s="72"/>
      <c r="T333" s="73"/>
      <c r="U333" s="35"/>
      <c r="V333" s="35"/>
      <c r="W333" s="35"/>
      <c r="X333" s="35"/>
      <c r="Y333" s="35"/>
      <c r="Z333" s="35"/>
      <c r="AA333" s="35"/>
      <c r="AB333" s="35"/>
      <c r="AC333" s="35"/>
      <c r="AD333" s="35"/>
      <c r="AE333" s="35"/>
      <c r="AT333" s="18" t="s">
        <v>221</v>
      </c>
      <c r="AU333" s="18" t="s">
        <v>227</v>
      </c>
    </row>
    <row r="334" spans="1:65" s="2" customFormat="1" ht="10.199999999999999">
      <c r="A334" s="35"/>
      <c r="B334" s="36"/>
      <c r="C334" s="37"/>
      <c r="D334" s="215" t="s">
        <v>362</v>
      </c>
      <c r="E334" s="37"/>
      <c r="F334" s="216" t="s">
        <v>7350</v>
      </c>
      <c r="G334" s="37"/>
      <c r="H334" s="37"/>
      <c r="I334" s="200"/>
      <c r="J334" s="37"/>
      <c r="K334" s="37"/>
      <c r="L334" s="40"/>
      <c r="M334" s="201"/>
      <c r="N334" s="202"/>
      <c r="O334" s="72"/>
      <c r="P334" s="72"/>
      <c r="Q334" s="72"/>
      <c r="R334" s="72"/>
      <c r="S334" s="72"/>
      <c r="T334" s="73"/>
      <c r="U334" s="35"/>
      <c r="V334" s="35"/>
      <c r="W334" s="35"/>
      <c r="X334" s="35"/>
      <c r="Y334" s="35"/>
      <c r="Z334" s="35"/>
      <c r="AA334" s="35"/>
      <c r="AB334" s="35"/>
      <c r="AC334" s="35"/>
      <c r="AD334" s="35"/>
      <c r="AE334" s="35"/>
      <c r="AT334" s="18" t="s">
        <v>362</v>
      </c>
      <c r="AU334" s="18" t="s">
        <v>227</v>
      </c>
    </row>
    <row r="335" spans="1:65" s="2" customFormat="1" ht="16.5" customHeight="1">
      <c r="A335" s="35"/>
      <c r="B335" s="36"/>
      <c r="C335" s="260" t="s">
        <v>934</v>
      </c>
      <c r="D335" s="260" t="s">
        <v>539</v>
      </c>
      <c r="E335" s="261" t="s">
        <v>7351</v>
      </c>
      <c r="F335" s="262" t="s">
        <v>7352</v>
      </c>
      <c r="G335" s="263" t="s">
        <v>797</v>
      </c>
      <c r="H335" s="264">
        <v>76.5</v>
      </c>
      <c r="I335" s="265"/>
      <c r="J335" s="266">
        <f>ROUND(I335*H335,2)</f>
        <v>0</v>
      </c>
      <c r="K335" s="262" t="s">
        <v>359</v>
      </c>
      <c r="L335" s="267"/>
      <c r="M335" s="268" t="s">
        <v>1</v>
      </c>
      <c r="N335" s="269" t="s">
        <v>46</v>
      </c>
      <c r="O335" s="72"/>
      <c r="P335" s="194">
        <f>O335*H335</f>
        <v>0</v>
      </c>
      <c r="Q335" s="194">
        <v>4.4999999999999998E-2</v>
      </c>
      <c r="R335" s="194">
        <f>Q335*H335</f>
        <v>3.4424999999999999</v>
      </c>
      <c r="S335" s="194">
        <v>0</v>
      </c>
      <c r="T335" s="195">
        <f>S335*H335</f>
        <v>0</v>
      </c>
      <c r="U335" s="35"/>
      <c r="V335" s="35"/>
      <c r="W335" s="35"/>
      <c r="X335" s="35"/>
      <c r="Y335" s="35"/>
      <c r="Z335" s="35"/>
      <c r="AA335" s="35"/>
      <c r="AB335" s="35"/>
      <c r="AC335" s="35"/>
      <c r="AD335" s="35"/>
      <c r="AE335" s="35"/>
      <c r="AR335" s="196" t="s">
        <v>251</v>
      </c>
      <c r="AT335" s="196" t="s">
        <v>539</v>
      </c>
      <c r="AU335" s="196" t="s">
        <v>227</v>
      </c>
      <c r="AY335" s="18" t="s">
        <v>215</v>
      </c>
      <c r="BE335" s="197">
        <f>IF(N335="základní",J335,0)</f>
        <v>0</v>
      </c>
      <c r="BF335" s="197">
        <f>IF(N335="snížená",J335,0)</f>
        <v>0</v>
      </c>
      <c r="BG335" s="197">
        <f>IF(N335="zákl. přenesená",J335,0)</f>
        <v>0</v>
      </c>
      <c r="BH335" s="197">
        <f>IF(N335="sníž. přenesená",J335,0)</f>
        <v>0</v>
      </c>
      <c r="BI335" s="197">
        <f>IF(N335="nulová",J335,0)</f>
        <v>0</v>
      </c>
      <c r="BJ335" s="18" t="s">
        <v>88</v>
      </c>
      <c r="BK335" s="197">
        <f>ROUND(I335*H335,2)</f>
        <v>0</v>
      </c>
      <c r="BL335" s="18" t="s">
        <v>214</v>
      </c>
      <c r="BM335" s="196" t="s">
        <v>7356</v>
      </c>
    </row>
    <row r="336" spans="1:65" s="2" customFormat="1" ht="10.199999999999999">
      <c r="A336" s="35"/>
      <c r="B336" s="36"/>
      <c r="C336" s="37"/>
      <c r="D336" s="198" t="s">
        <v>221</v>
      </c>
      <c r="E336" s="37"/>
      <c r="F336" s="199" t="s">
        <v>7352</v>
      </c>
      <c r="G336" s="37"/>
      <c r="H336" s="37"/>
      <c r="I336" s="200"/>
      <c r="J336" s="37"/>
      <c r="K336" s="37"/>
      <c r="L336" s="40"/>
      <c r="M336" s="201"/>
      <c r="N336" s="202"/>
      <c r="O336" s="72"/>
      <c r="P336" s="72"/>
      <c r="Q336" s="72"/>
      <c r="R336" s="72"/>
      <c r="S336" s="72"/>
      <c r="T336" s="73"/>
      <c r="U336" s="35"/>
      <c r="V336" s="35"/>
      <c r="W336" s="35"/>
      <c r="X336" s="35"/>
      <c r="Y336" s="35"/>
      <c r="Z336" s="35"/>
      <c r="AA336" s="35"/>
      <c r="AB336" s="35"/>
      <c r="AC336" s="35"/>
      <c r="AD336" s="35"/>
      <c r="AE336" s="35"/>
      <c r="AT336" s="18" t="s">
        <v>221</v>
      </c>
      <c r="AU336" s="18" t="s">
        <v>227</v>
      </c>
    </row>
    <row r="337" spans="1:65" s="14" customFormat="1" ht="10.199999999999999">
      <c r="B337" s="227"/>
      <c r="C337" s="228"/>
      <c r="D337" s="198" t="s">
        <v>364</v>
      </c>
      <c r="E337" s="229" t="s">
        <v>1</v>
      </c>
      <c r="F337" s="230" t="s">
        <v>7357</v>
      </c>
      <c r="G337" s="228"/>
      <c r="H337" s="231">
        <v>76.5</v>
      </c>
      <c r="I337" s="232"/>
      <c r="J337" s="228"/>
      <c r="K337" s="228"/>
      <c r="L337" s="233"/>
      <c r="M337" s="234"/>
      <c r="N337" s="235"/>
      <c r="O337" s="235"/>
      <c r="P337" s="235"/>
      <c r="Q337" s="235"/>
      <c r="R337" s="235"/>
      <c r="S337" s="235"/>
      <c r="T337" s="236"/>
      <c r="AT337" s="237" t="s">
        <v>364</v>
      </c>
      <c r="AU337" s="237" t="s">
        <v>227</v>
      </c>
      <c r="AV337" s="14" t="s">
        <v>90</v>
      </c>
      <c r="AW337" s="14" t="s">
        <v>36</v>
      </c>
      <c r="AX337" s="14" t="s">
        <v>81</v>
      </c>
      <c r="AY337" s="237" t="s">
        <v>215</v>
      </c>
    </row>
    <row r="338" spans="1:65" s="15" customFormat="1" ht="10.199999999999999">
      <c r="B338" s="238"/>
      <c r="C338" s="239"/>
      <c r="D338" s="198" t="s">
        <v>364</v>
      </c>
      <c r="E338" s="240" t="s">
        <v>1</v>
      </c>
      <c r="F338" s="241" t="s">
        <v>368</v>
      </c>
      <c r="G338" s="239"/>
      <c r="H338" s="242">
        <v>76.5</v>
      </c>
      <c r="I338" s="243"/>
      <c r="J338" s="239"/>
      <c r="K338" s="239"/>
      <c r="L338" s="244"/>
      <c r="M338" s="245"/>
      <c r="N338" s="246"/>
      <c r="O338" s="246"/>
      <c r="P338" s="246"/>
      <c r="Q338" s="246"/>
      <c r="R338" s="246"/>
      <c r="S338" s="246"/>
      <c r="T338" s="247"/>
      <c r="AT338" s="248" t="s">
        <v>364</v>
      </c>
      <c r="AU338" s="248" t="s">
        <v>227</v>
      </c>
      <c r="AV338" s="15" t="s">
        <v>214</v>
      </c>
      <c r="AW338" s="15" t="s">
        <v>36</v>
      </c>
      <c r="AX338" s="15" t="s">
        <v>88</v>
      </c>
      <c r="AY338" s="248" t="s">
        <v>215</v>
      </c>
    </row>
    <row r="339" spans="1:65" s="2" customFormat="1" ht="33" customHeight="1">
      <c r="A339" s="35"/>
      <c r="B339" s="36"/>
      <c r="C339" s="185" t="s">
        <v>939</v>
      </c>
      <c r="D339" s="185" t="s">
        <v>216</v>
      </c>
      <c r="E339" s="186" t="s">
        <v>7358</v>
      </c>
      <c r="F339" s="187" t="s">
        <v>7359</v>
      </c>
      <c r="G339" s="188" t="s">
        <v>797</v>
      </c>
      <c r="H339" s="189">
        <v>259</v>
      </c>
      <c r="I339" s="190"/>
      <c r="J339" s="191">
        <f>ROUND(I339*H339,2)</f>
        <v>0</v>
      </c>
      <c r="K339" s="187" t="s">
        <v>359</v>
      </c>
      <c r="L339" s="40"/>
      <c r="M339" s="192" t="s">
        <v>1</v>
      </c>
      <c r="N339" s="193" t="s">
        <v>46</v>
      </c>
      <c r="O339" s="72"/>
      <c r="P339" s="194">
        <f>O339*H339</f>
        <v>0</v>
      </c>
      <c r="Q339" s="194">
        <v>0.16850000000000001</v>
      </c>
      <c r="R339" s="194">
        <f>Q339*H339</f>
        <v>43.641500000000001</v>
      </c>
      <c r="S339" s="194">
        <v>0</v>
      </c>
      <c r="T339" s="195">
        <f>S339*H339</f>
        <v>0</v>
      </c>
      <c r="U339" s="35"/>
      <c r="V339" s="35"/>
      <c r="W339" s="35"/>
      <c r="X339" s="35"/>
      <c r="Y339" s="35"/>
      <c r="Z339" s="35"/>
      <c r="AA339" s="35"/>
      <c r="AB339" s="35"/>
      <c r="AC339" s="35"/>
      <c r="AD339" s="35"/>
      <c r="AE339" s="35"/>
      <c r="AR339" s="196" t="s">
        <v>214</v>
      </c>
      <c r="AT339" s="196" t="s">
        <v>216</v>
      </c>
      <c r="AU339" s="196" t="s">
        <v>227</v>
      </c>
      <c r="AY339" s="18" t="s">
        <v>215</v>
      </c>
      <c r="BE339" s="197">
        <f>IF(N339="základní",J339,0)</f>
        <v>0</v>
      </c>
      <c r="BF339" s="197">
        <f>IF(N339="snížená",J339,0)</f>
        <v>0</v>
      </c>
      <c r="BG339" s="197">
        <f>IF(N339="zákl. přenesená",J339,0)</f>
        <v>0</v>
      </c>
      <c r="BH339" s="197">
        <f>IF(N339="sníž. přenesená",J339,0)</f>
        <v>0</v>
      </c>
      <c r="BI339" s="197">
        <f>IF(N339="nulová",J339,0)</f>
        <v>0</v>
      </c>
      <c r="BJ339" s="18" t="s">
        <v>88</v>
      </c>
      <c r="BK339" s="197">
        <f>ROUND(I339*H339,2)</f>
        <v>0</v>
      </c>
      <c r="BL339" s="18" t="s">
        <v>214</v>
      </c>
      <c r="BM339" s="196" t="s">
        <v>7360</v>
      </c>
    </row>
    <row r="340" spans="1:65" s="2" customFormat="1" ht="28.8">
      <c r="A340" s="35"/>
      <c r="B340" s="36"/>
      <c r="C340" s="37"/>
      <c r="D340" s="198" t="s">
        <v>221</v>
      </c>
      <c r="E340" s="37"/>
      <c r="F340" s="199" t="s">
        <v>7361</v>
      </c>
      <c r="G340" s="37"/>
      <c r="H340" s="37"/>
      <c r="I340" s="200"/>
      <c r="J340" s="37"/>
      <c r="K340" s="37"/>
      <c r="L340" s="40"/>
      <c r="M340" s="201"/>
      <c r="N340" s="202"/>
      <c r="O340" s="72"/>
      <c r="P340" s="72"/>
      <c r="Q340" s="72"/>
      <c r="R340" s="72"/>
      <c r="S340" s="72"/>
      <c r="T340" s="73"/>
      <c r="U340" s="35"/>
      <c r="V340" s="35"/>
      <c r="W340" s="35"/>
      <c r="X340" s="35"/>
      <c r="Y340" s="35"/>
      <c r="Z340" s="35"/>
      <c r="AA340" s="35"/>
      <c r="AB340" s="35"/>
      <c r="AC340" s="35"/>
      <c r="AD340" s="35"/>
      <c r="AE340" s="35"/>
      <c r="AT340" s="18" t="s">
        <v>221</v>
      </c>
      <c r="AU340" s="18" t="s">
        <v>227</v>
      </c>
    </row>
    <row r="341" spans="1:65" s="2" customFormat="1" ht="10.199999999999999">
      <c r="A341" s="35"/>
      <c r="B341" s="36"/>
      <c r="C341" s="37"/>
      <c r="D341" s="215" t="s">
        <v>362</v>
      </c>
      <c r="E341" s="37"/>
      <c r="F341" s="216" t="s">
        <v>7362</v>
      </c>
      <c r="G341" s="37"/>
      <c r="H341" s="37"/>
      <c r="I341" s="200"/>
      <c r="J341" s="37"/>
      <c r="K341" s="37"/>
      <c r="L341" s="40"/>
      <c r="M341" s="201"/>
      <c r="N341" s="202"/>
      <c r="O341" s="72"/>
      <c r="P341" s="72"/>
      <c r="Q341" s="72"/>
      <c r="R341" s="72"/>
      <c r="S341" s="72"/>
      <c r="T341" s="73"/>
      <c r="U341" s="35"/>
      <c r="V341" s="35"/>
      <c r="W341" s="35"/>
      <c r="X341" s="35"/>
      <c r="Y341" s="35"/>
      <c r="Z341" s="35"/>
      <c r="AA341" s="35"/>
      <c r="AB341" s="35"/>
      <c r="AC341" s="35"/>
      <c r="AD341" s="35"/>
      <c r="AE341" s="35"/>
      <c r="AT341" s="18" t="s">
        <v>362</v>
      </c>
      <c r="AU341" s="18" t="s">
        <v>227</v>
      </c>
    </row>
    <row r="342" spans="1:65" s="2" customFormat="1" ht="16.5" customHeight="1">
      <c r="A342" s="35"/>
      <c r="B342" s="36"/>
      <c r="C342" s="260" t="s">
        <v>944</v>
      </c>
      <c r="D342" s="260" t="s">
        <v>539</v>
      </c>
      <c r="E342" s="261" t="s">
        <v>7363</v>
      </c>
      <c r="F342" s="262" t="s">
        <v>7364</v>
      </c>
      <c r="G342" s="263" t="s">
        <v>797</v>
      </c>
      <c r="H342" s="264">
        <v>264.18</v>
      </c>
      <c r="I342" s="265"/>
      <c r="J342" s="266">
        <f>ROUND(I342*H342,2)</f>
        <v>0</v>
      </c>
      <c r="K342" s="262" t="s">
        <v>359</v>
      </c>
      <c r="L342" s="267"/>
      <c r="M342" s="268" t="s">
        <v>1</v>
      </c>
      <c r="N342" s="269" t="s">
        <v>46</v>
      </c>
      <c r="O342" s="72"/>
      <c r="P342" s="194">
        <f>O342*H342</f>
        <v>0</v>
      </c>
      <c r="Q342" s="194">
        <v>0.10199999999999999</v>
      </c>
      <c r="R342" s="194">
        <f>Q342*H342</f>
        <v>26.946359999999999</v>
      </c>
      <c r="S342" s="194">
        <v>0</v>
      </c>
      <c r="T342" s="195">
        <f>S342*H342</f>
        <v>0</v>
      </c>
      <c r="U342" s="35"/>
      <c r="V342" s="35"/>
      <c r="W342" s="35"/>
      <c r="X342" s="35"/>
      <c r="Y342" s="35"/>
      <c r="Z342" s="35"/>
      <c r="AA342" s="35"/>
      <c r="AB342" s="35"/>
      <c r="AC342" s="35"/>
      <c r="AD342" s="35"/>
      <c r="AE342" s="35"/>
      <c r="AR342" s="196" t="s">
        <v>251</v>
      </c>
      <c r="AT342" s="196" t="s">
        <v>539</v>
      </c>
      <c r="AU342" s="196" t="s">
        <v>227</v>
      </c>
      <c r="AY342" s="18" t="s">
        <v>215</v>
      </c>
      <c r="BE342" s="197">
        <f>IF(N342="základní",J342,0)</f>
        <v>0</v>
      </c>
      <c r="BF342" s="197">
        <f>IF(N342="snížená",J342,0)</f>
        <v>0</v>
      </c>
      <c r="BG342" s="197">
        <f>IF(N342="zákl. přenesená",J342,0)</f>
        <v>0</v>
      </c>
      <c r="BH342" s="197">
        <f>IF(N342="sníž. přenesená",J342,0)</f>
        <v>0</v>
      </c>
      <c r="BI342" s="197">
        <f>IF(N342="nulová",J342,0)</f>
        <v>0</v>
      </c>
      <c r="BJ342" s="18" t="s">
        <v>88</v>
      </c>
      <c r="BK342" s="197">
        <f>ROUND(I342*H342,2)</f>
        <v>0</v>
      </c>
      <c r="BL342" s="18" t="s">
        <v>214</v>
      </c>
      <c r="BM342" s="196" t="s">
        <v>7365</v>
      </c>
    </row>
    <row r="343" spans="1:65" s="2" customFormat="1" ht="10.199999999999999">
      <c r="A343" s="35"/>
      <c r="B343" s="36"/>
      <c r="C343" s="37"/>
      <c r="D343" s="198" t="s">
        <v>221</v>
      </c>
      <c r="E343" s="37"/>
      <c r="F343" s="199" t="s">
        <v>7364</v>
      </c>
      <c r="G343" s="37"/>
      <c r="H343" s="37"/>
      <c r="I343" s="200"/>
      <c r="J343" s="37"/>
      <c r="K343" s="37"/>
      <c r="L343" s="40"/>
      <c r="M343" s="201"/>
      <c r="N343" s="202"/>
      <c r="O343" s="72"/>
      <c r="P343" s="72"/>
      <c r="Q343" s="72"/>
      <c r="R343" s="72"/>
      <c r="S343" s="72"/>
      <c r="T343" s="73"/>
      <c r="U343" s="35"/>
      <c r="V343" s="35"/>
      <c r="W343" s="35"/>
      <c r="X343" s="35"/>
      <c r="Y343" s="35"/>
      <c r="Z343" s="35"/>
      <c r="AA343" s="35"/>
      <c r="AB343" s="35"/>
      <c r="AC343" s="35"/>
      <c r="AD343" s="35"/>
      <c r="AE343" s="35"/>
      <c r="AT343" s="18" t="s">
        <v>221</v>
      </c>
      <c r="AU343" s="18" t="s">
        <v>227</v>
      </c>
    </row>
    <row r="344" spans="1:65" s="14" customFormat="1" ht="10.199999999999999">
      <c r="B344" s="227"/>
      <c r="C344" s="228"/>
      <c r="D344" s="198" t="s">
        <v>364</v>
      </c>
      <c r="E344" s="229" t="s">
        <v>1</v>
      </c>
      <c r="F344" s="230" t="s">
        <v>7366</v>
      </c>
      <c r="G344" s="228"/>
      <c r="H344" s="231">
        <v>264.18</v>
      </c>
      <c r="I344" s="232"/>
      <c r="J344" s="228"/>
      <c r="K344" s="228"/>
      <c r="L344" s="233"/>
      <c r="M344" s="234"/>
      <c r="N344" s="235"/>
      <c r="O344" s="235"/>
      <c r="P344" s="235"/>
      <c r="Q344" s="235"/>
      <c r="R344" s="235"/>
      <c r="S344" s="235"/>
      <c r="T344" s="236"/>
      <c r="AT344" s="237" t="s">
        <v>364</v>
      </c>
      <c r="AU344" s="237" t="s">
        <v>227</v>
      </c>
      <c r="AV344" s="14" t="s">
        <v>90</v>
      </c>
      <c r="AW344" s="14" t="s">
        <v>36</v>
      </c>
      <c r="AX344" s="14" t="s">
        <v>81</v>
      </c>
      <c r="AY344" s="237" t="s">
        <v>215</v>
      </c>
    </row>
    <row r="345" spans="1:65" s="15" customFormat="1" ht="10.199999999999999">
      <c r="B345" s="238"/>
      <c r="C345" s="239"/>
      <c r="D345" s="198" t="s">
        <v>364</v>
      </c>
      <c r="E345" s="240" t="s">
        <v>1</v>
      </c>
      <c r="F345" s="241" t="s">
        <v>368</v>
      </c>
      <c r="G345" s="239"/>
      <c r="H345" s="242">
        <v>264.18</v>
      </c>
      <c r="I345" s="243"/>
      <c r="J345" s="239"/>
      <c r="K345" s="239"/>
      <c r="L345" s="244"/>
      <c r="M345" s="245"/>
      <c r="N345" s="246"/>
      <c r="O345" s="246"/>
      <c r="P345" s="246"/>
      <c r="Q345" s="246"/>
      <c r="R345" s="246"/>
      <c r="S345" s="246"/>
      <c r="T345" s="247"/>
      <c r="AT345" s="248" t="s">
        <v>364</v>
      </c>
      <c r="AU345" s="248" t="s">
        <v>227</v>
      </c>
      <c r="AV345" s="15" t="s">
        <v>214</v>
      </c>
      <c r="AW345" s="15" t="s">
        <v>36</v>
      </c>
      <c r="AX345" s="15" t="s">
        <v>88</v>
      </c>
      <c r="AY345" s="248" t="s">
        <v>215</v>
      </c>
    </row>
    <row r="346" spans="1:65" s="2" customFormat="1" ht="24.15" customHeight="1">
      <c r="A346" s="35"/>
      <c r="B346" s="36"/>
      <c r="C346" s="185" t="s">
        <v>952</v>
      </c>
      <c r="D346" s="185" t="s">
        <v>216</v>
      </c>
      <c r="E346" s="186" t="s">
        <v>7367</v>
      </c>
      <c r="F346" s="187" t="s">
        <v>7368</v>
      </c>
      <c r="G346" s="188" t="s">
        <v>358</v>
      </c>
      <c r="H346" s="189">
        <v>30.562999999999999</v>
      </c>
      <c r="I346" s="190"/>
      <c r="J346" s="191">
        <f>ROUND(I346*H346,2)</f>
        <v>0</v>
      </c>
      <c r="K346" s="187" t="s">
        <v>359</v>
      </c>
      <c r="L346" s="40"/>
      <c r="M346" s="192" t="s">
        <v>1</v>
      </c>
      <c r="N346" s="193" t="s">
        <v>46</v>
      </c>
      <c r="O346" s="72"/>
      <c r="P346" s="194">
        <f>O346*H346</f>
        <v>0</v>
      </c>
      <c r="Q346" s="194">
        <v>2.2563399999999998</v>
      </c>
      <c r="R346" s="194">
        <f>Q346*H346</f>
        <v>68.960519419999997</v>
      </c>
      <c r="S346" s="194">
        <v>0</v>
      </c>
      <c r="T346" s="195">
        <f>S346*H346</f>
        <v>0</v>
      </c>
      <c r="U346" s="35"/>
      <c r="V346" s="35"/>
      <c r="W346" s="35"/>
      <c r="X346" s="35"/>
      <c r="Y346" s="35"/>
      <c r="Z346" s="35"/>
      <c r="AA346" s="35"/>
      <c r="AB346" s="35"/>
      <c r="AC346" s="35"/>
      <c r="AD346" s="35"/>
      <c r="AE346" s="35"/>
      <c r="AR346" s="196" t="s">
        <v>214</v>
      </c>
      <c r="AT346" s="196" t="s">
        <v>216</v>
      </c>
      <c r="AU346" s="196" t="s">
        <v>227</v>
      </c>
      <c r="AY346" s="18" t="s">
        <v>215</v>
      </c>
      <c r="BE346" s="197">
        <f>IF(N346="základní",J346,0)</f>
        <v>0</v>
      </c>
      <c r="BF346" s="197">
        <f>IF(N346="snížená",J346,0)</f>
        <v>0</v>
      </c>
      <c r="BG346" s="197">
        <f>IF(N346="zákl. přenesená",J346,0)</f>
        <v>0</v>
      </c>
      <c r="BH346" s="197">
        <f>IF(N346="sníž. přenesená",J346,0)</f>
        <v>0</v>
      </c>
      <c r="BI346" s="197">
        <f>IF(N346="nulová",J346,0)</f>
        <v>0</v>
      </c>
      <c r="BJ346" s="18" t="s">
        <v>88</v>
      </c>
      <c r="BK346" s="197">
        <f>ROUND(I346*H346,2)</f>
        <v>0</v>
      </c>
      <c r="BL346" s="18" t="s">
        <v>214</v>
      </c>
      <c r="BM346" s="196" t="s">
        <v>7369</v>
      </c>
    </row>
    <row r="347" spans="1:65" s="2" customFormat="1" ht="19.2">
      <c r="A347" s="35"/>
      <c r="B347" s="36"/>
      <c r="C347" s="37"/>
      <c r="D347" s="198" t="s">
        <v>221</v>
      </c>
      <c r="E347" s="37"/>
      <c r="F347" s="199" t="s">
        <v>7368</v>
      </c>
      <c r="G347" s="37"/>
      <c r="H347" s="37"/>
      <c r="I347" s="200"/>
      <c r="J347" s="37"/>
      <c r="K347" s="37"/>
      <c r="L347" s="40"/>
      <c r="M347" s="201"/>
      <c r="N347" s="202"/>
      <c r="O347" s="72"/>
      <c r="P347" s="72"/>
      <c r="Q347" s="72"/>
      <c r="R347" s="72"/>
      <c r="S347" s="72"/>
      <c r="T347" s="73"/>
      <c r="U347" s="35"/>
      <c r="V347" s="35"/>
      <c r="W347" s="35"/>
      <c r="X347" s="35"/>
      <c r="Y347" s="35"/>
      <c r="Z347" s="35"/>
      <c r="AA347" s="35"/>
      <c r="AB347" s="35"/>
      <c r="AC347" s="35"/>
      <c r="AD347" s="35"/>
      <c r="AE347" s="35"/>
      <c r="AT347" s="18" t="s">
        <v>221</v>
      </c>
      <c r="AU347" s="18" t="s">
        <v>227</v>
      </c>
    </row>
    <row r="348" spans="1:65" s="2" customFormat="1" ht="10.199999999999999">
      <c r="A348" s="35"/>
      <c r="B348" s="36"/>
      <c r="C348" s="37"/>
      <c r="D348" s="215" t="s">
        <v>362</v>
      </c>
      <c r="E348" s="37"/>
      <c r="F348" s="216" t="s">
        <v>7370</v>
      </c>
      <c r="G348" s="37"/>
      <c r="H348" s="37"/>
      <c r="I348" s="200"/>
      <c r="J348" s="37"/>
      <c r="K348" s="37"/>
      <c r="L348" s="40"/>
      <c r="M348" s="201"/>
      <c r="N348" s="202"/>
      <c r="O348" s="72"/>
      <c r="P348" s="72"/>
      <c r="Q348" s="72"/>
      <c r="R348" s="72"/>
      <c r="S348" s="72"/>
      <c r="T348" s="73"/>
      <c r="U348" s="35"/>
      <c r="V348" s="35"/>
      <c r="W348" s="35"/>
      <c r="X348" s="35"/>
      <c r="Y348" s="35"/>
      <c r="Z348" s="35"/>
      <c r="AA348" s="35"/>
      <c r="AB348" s="35"/>
      <c r="AC348" s="35"/>
      <c r="AD348" s="35"/>
      <c r="AE348" s="35"/>
      <c r="AT348" s="18" t="s">
        <v>362</v>
      </c>
      <c r="AU348" s="18" t="s">
        <v>227</v>
      </c>
    </row>
    <row r="349" spans="1:65" s="14" customFormat="1" ht="10.199999999999999">
      <c r="B349" s="227"/>
      <c r="C349" s="228"/>
      <c r="D349" s="198" t="s">
        <v>364</v>
      </c>
      <c r="E349" s="229" t="s">
        <v>1</v>
      </c>
      <c r="F349" s="230" t="s">
        <v>7371</v>
      </c>
      <c r="G349" s="228"/>
      <c r="H349" s="231">
        <v>4.1500000000000004</v>
      </c>
      <c r="I349" s="232"/>
      <c r="J349" s="228"/>
      <c r="K349" s="228"/>
      <c r="L349" s="233"/>
      <c r="M349" s="234"/>
      <c r="N349" s="235"/>
      <c r="O349" s="235"/>
      <c r="P349" s="235"/>
      <c r="Q349" s="235"/>
      <c r="R349" s="235"/>
      <c r="S349" s="235"/>
      <c r="T349" s="236"/>
      <c r="AT349" s="237" t="s">
        <v>364</v>
      </c>
      <c r="AU349" s="237" t="s">
        <v>227</v>
      </c>
      <c r="AV349" s="14" t="s">
        <v>90</v>
      </c>
      <c r="AW349" s="14" t="s">
        <v>36</v>
      </c>
      <c r="AX349" s="14" t="s">
        <v>81</v>
      </c>
      <c r="AY349" s="237" t="s">
        <v>215</v>
      </c>
    </row>
    <row r="350" spans="1:65" s="14" customFormat="1" ht="10.199999999999999">
      <c r="B350" s="227"/>
      <c r="C350" s="228"/>
      <c r="D350" s="198" t="s">
        <v>364</v>
      </c>
      <c r="E350" s="229" t="s">
        <v>1</v>
      </c>
      <c r="F350" s="230" t="s">
        <v>7372</v>
      </c>
      <c r="G350" s="228"/>
      <c r="H350" s="231">
        <v>3.75</v>
      </c>
      <c r="I350" s="232"/>
      <c r="J350" s="228"/>
      <c r="K350" s="228"/>
      <c r="L350" s="233"/>
      <c r="M350" s="234"/>
      <c r="N350" s="235"/>
      <c r="O350" s="235"/>
      <c r="P350" s="235"/>
      <c r="Q350" s="235"/>
      <c r="R350" s="235"/>
      <c r="S350" s="235"/>
      <c r="T350" s="236"/>
      <c r="AT350" s="237" t="s">
        <v>364</v>
      </c>
      <c r="AU350" s="237" t="s">
        <v>227</v>
      </c>
      <c r="AV350" s="14" t="s">
        <v>90</v>
      </c>
      <c r="AW350" s="14" t="s">
        <v>36</v>
      </c>
      <c r="AX350" s="14" t="s">
        <v>81</v>
      </c>
      <c r="AY350" s="237" t="s">
        <v>215</v>
      </c>
    </row>
    <row r="351" spans="1:65" s="14" customFormat="1" ht="10.199999999999999">
      <c r="B351" s="227"/>
      <c r="C351" s="228"/>
      <c r="D351" s="198" t="s">
        <v>364</v>
      </c>
      <c r="E351" s="229" t="s">
        <v>1</v>
      </c>
      <c r="F351" s="230" t="s">
        <v>7373</v>
      </c>
      <c r="G351" s="228"/>
      <c r="H351" s="231">
        <v>22.663</v>
      </c>
      <c r="I351" s="232"/>
      <c r="J351" s="228"/>
      <c r="K351" s="228"/>
      <c r="L351" s="233"/>
      <c r="M351" s="234"/>
      <c r="N351" s="235"/>
      <c r="O351" s="235"/>
      <c r="P351" s="235"/>
      <c r="Q351" s="235"/>
      <c r="R351" s="235"/>
      <c r="S351" s="235"/>
      <c r="T351" s="236"/>
      <c r="AT351" s="237" t="s">
        <v>364</v>
      </c>
      <c r="AU351" s="237" t="s">
        <v>227</v>
      </c>
      <c r="AV351" s="14" t="s">
        <v>90</v>
      </c>
      <c r="AW351" s="14" t="s">
        <v>36</v>
      </c>
      <c r="AX351" s="14" t="s">
        <v>81</v>
      </c>
      <c r="AY351" s="237" t="s">
        <v>215</v>
      </c>
    </row>
    <row r="352" spans="1:65" s="15" customFormat="1" ht="10.199999999999999">
      <c r="B352" s="238"/>
      <c r="C352" s="239"/>
      <c r="D352" s="198" t="s">
        <v>364</v>
      </c>
      <c r="E352" s="240" t="s">
        <v>1</v>
      </c>
      <c r="F352" s="241" t="s">
        <v>368</v>
      </c>
      <c r="G352" s="239"/>
      <c r="H352" s="242">
        <v>30.563000000000002</v>
      </c>
      <c r="I352" s="243"/>
      <c r="J352" s="239"/>
      <c r="K352" s="239"/>
      <c r="L352" s="244"/>
      <c r="M352" s="245"/>
      <c r="N352" s="246"/>
      <c r="O352" s="246"/>
      <c r="P352" s="246"/>
      <c r="Q352" s="246"/>
      <c r="R352" s="246"/>
      <c r="S352" s="246"/>
      <c r="T352" s="247"/>
      <c r="AT352" s="248" t="s">
        <v>364</v>
      </c>
      <c r="AU352" s="248" t="s">
        <v>227</v>
      </c>
      <c r="AV352" s="15" t="s">
        <v>214</v>
      </c>
      <c r="AW352" s="15" t="s">
        <v>36</v>
      </c>
      <c r="AX352" s="15" t="s">
        <v>88</v>
      </c>
      <c r="AY352" s="248" t="s">
        <v>215</v>
      </c>
    </row>
    <row r="353" spans="1:65" s="2" customFormat="1" ht="24.15" customHeight="1">
      <c r="A353" s="35"/>
      <c r="B353" s="36"/>
      <c r="C353" s="185" t="s">
        <v>959</v>
      </c>
      <c r="D353" s="185" t="s">
        <v>216</v>
      </c>
      <c r="E353" s="186" t="s">
        <v>7374</v>
      </c>
      <c r="F353" s="187" t="s">
        <v>7375</v>
      </c>
      <c r="G353" s="188" t="s">
        <v>797</v>
      </c>
      <c r="H353" s="189">
        <v>16</v>
      </c>
      <c r="I353" s="190"/>
      <c r="J353" s="191">
        <f>ROUND(I353*H353,2)</f>
        <v>0</v>
      </c>
      <c r="K353" s="187" t="s">
        <v>359</v>
      </c>
      <c r="L353" s="40"/>
      <c r="M353" s="192" t="s">
        <v>1</v>
      </c>
      <c r="N353" s="193" t="s">
        <v>46</v>
      </c>
      <c r="O353" s="72"/>
      <c r="P353" s="194">
        <f>O353*H353</f>
        <v>0</v>
      </c>
      <c r="Q353" s="194">
        <v>1.8000000000000001E-4</v>
      </c>
      <c r="R353" s="194">
        <f>Q353*H353</f>
        <v>2.8800000000000002E-3</v>
      </c>
      <c r="S353" s="194">
        <v>0</v>
      </c>
      <c r="T353" s="195">
        <f>S353*H353</f>
        <v>0</v>
      </c>
      <c r="U353" s="35"/>
      <c r="V353" s="35"/>
      <c r="W353" s="35"/>
      <c r="X353" s="35"/>
      <c r="Y353" s="35"/>
      <c r="Z353" s="35"/>
      <c r="AA353" s="35"/>
      <c r="AB353" s="35"/>
      <c r="AC353" s="35"/>
      <c r="AD353" s="35"/>
      <c r="AE353" s="35"/>
      <c r="AR353" s="196" t="s">
        <v>214</v>
      </c>
      <c r="AT353" s="196" t="s">
        <v>216</v>
      </c>
      <c r="AU353" s="196" t="s">
        <v>227</v>
      </c>
      <c r="AY353" s="18" t="s">
        <v>215</v>
      </c>
      <c r="BE353" s="197">
        <f>IF(N353="základní",J353,0)</f>
        <v>0</v>
      </c>
      <c r="BF353" s="197">
        <f>IF(N353="snížená",J353,0)</f>
        <v>0</v>
      </c>
      <c r="BG353" s="197">
        <f>IF(N353="zákl. přenesená",J353,0)</f>
        <v>0</v>
      </c>
      <c r="BH353" s="197">
        <f>IF(N353="sníž. přenesená",J353,0)</f>
        <v>0</v>
      </c>
      <c r="BI353" s="197">
        <f>IF(N353="nulová",J353,0)</f>
        <v>0</v>
      </c>
      <c r="BJ353" s="18" t="s">
        <v>88</v>
      </c>
      <c r="BK353" s="197">
        <f>ROUND(I353*H353,2)</f>
        <v>0</v>
      </c>
      <c r="BL353" s="18" t="s">
        <v>214</v>
      </c>
      <c r="BM353" s="196" t="s">
        <v>7376</v>
      </c>
    </row>
    <row r="354" spans="1:65" s="2" customFormat="1" ht="38.4">
      <c r="A354" s="35"/>
      <c r="B354" s="36"/>
      <c r="C354" s="37"/>
      <c r="D354" s="198" t="s">
        <v>221</v>
      </c>
      <c r="E354" s="37"/>
      <c r="F354" s="199" t="s">
        <v>7377</v>
      </c>
      <c r="G354" s="37"/>
      <c r="H354" s="37"/>
      <c r="I354" s="200"/>
      <c r="J354" s="37"/>
      <c r="K354" s="37"/>
      <c r="L354" s="40"/>
      <c r="M354" s="201"/>
      <c r="N354" s="202"/>
      <c r="O354" s="72"/>
      <c r="P354" s="72"/>
      <c r="Q354" s="72"/>
      <c r="R354" s="72"/>
      <c r="S354" s="72"/>
      <c r="T354" s="73"/>
      <c r="U354" s="35"/>
      <c r="V354" s="35"/>
      <c r="W354" s="35"/>
      <c r="X354" s="35"/>
      <c r="Y354" s="35"/>
      <c r="Z354" s="35"/>
      <c r="AA354" s="35"/>
      <c r="AB354" s="35"/>
      <c r="AC354" s="35"/>
      <c r="AD354" s="35"/>
      <c r="AE354" s="35"/>
      <c r="AT354" s="18" t="s">
        <v>221</v>
      </c>
      <c r="AU354" s="18" t="s">
        <v>227</v>
      </c>
    </row>
    <row r="355" spans="1:65" s="2" customFormat="1" ht="10.199999999999999">
      <c r="A355" s="35"/>
      <c r="B355" s="36"/>
      <c r="C355" s="37"/>
      <c r="D355" s="215" t="s">
        <v>362</v>
      </c>
      <c r="E355" s="37"/>
      <c r="F355" s="216" t="s">
        <v>7378</v>
      </c>
      <c r="G355" s="37"/>
      <c r="H355" s="37"/>
      <c r="I355" s="200"/>
      <c r="J355" s="37"/>
      <c r="K355" s="37"/>
      <c r="L355" s="40"/>
      <c r="M355" s="201"/>
      <c r="N355" s="202"/>
      <c r="O355" s="72"/>
      <c r="P355" s="72"/>
      <c r="Q355" s="72"/>
      <c r="R355" s="72"/>
      <c r="S355" s="72"/>
      <c r="T355" s="73"/>
      <c r="U355" s="35"/>
      <c r="V355" s="35"/>
      <c r="W355" s="35"/>
      <c r="X355" s="35"/>
      <c r="Y355" s="35"/>
      <c r="Z355" s="35"/>
      <c r="AA355" s="35"/>
      <c r="AB355" s="35"/>
      <c r="AC355" s="35"/>
      <c r="AD355" s="35"/>
      <c r="AE355" s="35"/>
      <c r="AT355" s="18" t="s">
        <v>362</v>
      </c>
      <c r="AU355" s="18" t="s">
        <v>227</v>
      </c>
    </row>
    <row r="356" spans="1:65" s="2" customFormat="1" ht="24.15" customHeight="1">
      <c r="A356" s="35"/>
      <c r="B356" s="36"/>
      <c r="C356" s="185" t="s">
        <v>968</v>
      </c>
      <c r="D356" s="185" t="s">
        <v>216</v>
      </c>
      <c r="E356" s="186" t="s">
        <v>7379</v>
      </c>
      <c r="F356" s="187" t="s">
        <v>7380</v>
      </c>
      <c r="G356" s="188" t="s">
        <v>797</v>
      </c>
      <c r="H356" s="189">
        <v>16</v>
      </c>
      <c r="I356" s="190"/>
      <c r="J356" s="191">
        <f>ROUND(I356*H356,2)</f>
        <v>0</v>
      </c>
      <c r="K356" s="187" t="s">
        <v>359</v>
      </c>
      <c r="L356" s="40"/>
      <c r="M356" s="192" t="s">
        <v>1</v>
      </c>
      <c r="N356" s="193" t="s">
        <v>46</v>
      </c>
      <c r="O356" s="72"/>
      <c r="P356" s="194">
        <f>O356*H356</f>
        <v>0</v>
      </c>
      <c r="Q356" s="194">
        <v>3.0000000000000001E-5</v>
      </c>
      <c r="R356" s="194">
        <f>Q356*H356</f>
        <v>4.8000000000000001E-4</v>
      </c>
      <c r="S356" s="194">
        <v>0</v>
      </c>
      <c r="T356" s="195">
        <f>S356*H356</f>
        <v>0</v>
      </c>
      <c r="U356" s="35"/>
      <c r="V356" s="35"/>
      <c r="W356" s="35"/>
      <c r="X356" s="35"/>
      <c r="Y356" s="35"/>
      <c r="Z356" s="35"/>
      <c r="AA356" s="35"/>
      <c r="AB356" s="35"/>
      <c r="AC356" s="35"/>
      <c r="AD356" s="35"/>
      <c r="AE356" s="35"/>
      <c r="AR356" s="196" t="s">
        <v>214</v>
      </c>
      <c r="AT356" s="196" t="s">
        <v>216</v>
      </c>
      <c r="AU356" s="196" t="s">
        <v>227</v>
      </c>
      <c r="AY356" s="18" t="s">
        <v>215</v>
      </c>
      <c r="BE356" s="197">
        <f>IF(N356="základní",J356,0)</f>
        <v>0</v>
      </c>
      <c r="BF356" s="197">
        <f>IF(N356="snížená",J356,0)</f>
        <v>0</v>
      </c>
      <c r="BG356" s="197">
        <f>IF(N356="zákl. přenesená",J356,0)</f>
        <v>0</v>
      </c>
      <c r="BH356" s="197">
        <f>IF(N356="sníž. přenesená",J356,0)</f>
        <v>0</v>
      </c>
      <c r="BI356" s="197">
        <f>IF(N356="nulová",J356,0)</f>
        <v>0</v>
      </c>
      <c r="BJ356" s="18" t="s">
        <v>88</v>
      </c>
      <c r="BK356" s="197">
        <f>ROUND(I356*H356,2)</f>
        <v>0</v>
      </c>
      <c r="BL356" s="18" t="s">
        <v>214</v>
      </c>
      <c r="BM356" s="196" t="s">
        <v>7381</v>
      </c>
    </row>
    <row r="357" spans="1:65" s="2" customFormat="1" ht="19.2">
      <c r="A357" s="35"/>
      <c r="B357" s="36"/>
      <c r="C357" s="37"/>
      <c r="D357" s="198" t="s">
        <v>221</v>
      </c>
      <c r="E357" s="37"/>
      <c r="F357" s="199" t="s">
        <v>7382</v>
      </c>
      <c r="G357" s="37"/>
      <c r="H357" s="37"/>
      <c r="I357" s="200"/>
      <c r="J357" s="37"/>
      <c r="K357" s="37"/>
      <c r="L357" s="40"/>
      <c r="M357" s="201"/>
      <c r="N357" s="202"/>
      <c r="O357" s="72"/>
      <c r="P357" s="72"/>
      <c r="Q357" s="72"/>
      <c r="R357" s="72"/>
      <c r="S357" s="72"/>
      <c r="T357" s="73"/>
      <c r="U357" s="35"/>
      <c r="V357" s="35"/>
      <c r="W357" s="35"/>
      <c r="X357" s="35"/>
      <c r="Y357" s="35"/>
      <c r="Z357" s="35"/>
      <c r="AA357" s="35"/>
      <c r="AB357" s="35"/>
      <c r="AC357" s="35"/>
      <c r="AD357" s="35"/>
      <c r="AE357" s="35"/>
      <c r="AT357" s="18" t="s">
        <v>221</v>
      </c>
      <c r="AU357" s="18" t="s">
        <v>227</v>
      </c>
    </row>
    <row r="358" spans="1:65" s="2" customFormat="1" ht="10.199999999999999">
      <c r="A358" s="35"/>
      <c r="B358" s="36"/>
      <c r="C358" s="37"/>
      <c r="D358" s="215" t="s">
        <v>362</v>
      </c>
      <c r="E358" s="37"/>
      <c r="F358" s="216" t="s">
        <v>7383</v>
      </c>
      <c r="G358" s="37"/>
      <c r="H358" s="37"/>
      <c r="I358" s="200"/>
      <c r="J358" s="37"/>
      <c r="K358" s="37"/>
      <c r="L358" s="40"/>
      <c r="M358" s="201"/>
      <c r="N358" s="202"/>
      <c r="O358" s="72"/>
      <c r="P358" s="72"/>
      <c r="Q358" s="72"/>
      <c r="R358" s="72"/>
      <c r="S358" s="72"/>
      <c r="T358" s="73"/>
      <c r="U358" s="35"/>
      <c r="V358" s="35"/>
      <c r="W358" s="35"/>
      <c r="X358" s="35"/>
      <c r="Y358" s="35"/>
      <c r="Z358" s="35"/>
      <c r="AA358" s="35"/>
      <c r="AB358" s="35"/>
      <c r="AC358" s="35"/>
      <c r="AD358" s="35"/>
      <c r="AE358" s="35"/>
      <c r="AT358" s="18" t="s">
        <v>362</v>
      </c>
      <c r="AU358" s="18" t="s">
        <v>227</v>
      </c>
    </row>
    <row r="359" spans="1:65" s="2" customFormat="1" ht="24.15" customHeight="1">
      <c r="A359" s="35"/>
      <c r="B359" s="36"/>
      <c r="C359" s="185" t="s">
        <v>977</v>
      </c>
      <c r="D359" s="185" t="s">
        <v>216</v>
      </c>
      <c r="E359" s="186" t="s">
        <v>7384</v>
      </c>
      <c r="F359" s="187" t="s">
        <v>7385</v>
      </c>
      <c r="G359" s="188" t="s">
        <v>523</v>
      </c>
      <c r="H359" s="189">
        <v>22</v>
      </c>
      <c r="I359" s="190"/>
      <c r="J359" s="191">
        <f>ROUND(I359*H359,2)</f>
        <v>0</v>
      </c>
      <c r="K359" s="187" t="s">
        <v>359</v>
      </c>
      <c r="L359" s="40"/>
      <c r="M359" s="192" t="s">
        <v>1</v>
      </c>
      <c r="N359" s="193" t="s">
        <v>46</v>
      </c>
      <c r="O359" s="72"/>
      <c r="P359" s="194">
        <f>O359*H359</f>
        <v>0</v>
      </c>
      <c r="Q359" s="194">
        <v>0</v>
      </c>
      <c r="R359" s="194">
        <f>Q359*H359</f>
        <v>0</v>
      </c>
      <c r="S359" s="194">
        <v>0</v>
      </c>
      <c r="T359" s="195">
        <f>S359*H359</f>
        <v>0</v>
      </c>
      <c r="U359" s="35"/>
      <c r="V359" s="35"/>
      <c r="W359" s="35"/>
      <c r="X359" s="35"/>
      <c r="Y359" s="35"/>
      <c r="Z359" s="35"/>
      <c r="AA359" s="35"/>
      <c r="AB359" s="35"/>
      <c r="AC359" s="35"/>
      <c r="AD359" s="35"/>
      <c r="AE359" s="35"/>
      <c r="AR359" s="196" t="s">
        <v>214</v>
      </c>
      <c r="AT359" s="196" t="s">
        <v>216</v>
      </c>
      <c r="AU359" s="196" t="s">
        <v>227</v>
      </c>
      <c r="AY359" s="18" t="s">
        <v>215</v>
      </c>
      <c r="BE359" s="197">
        <f>IF(N359="základní",J359,0)</f>
        <v>0</v>
      </c>
      <c r="BF359" s="197">
        <f>IF(N359="snížená",J359,0)</f>
        <v>0</v>
      </c>
      <c r="BG359" s="197">
        <f>IF(N359="zákl. přenesená",J359,0)</f>
        <v>0</v>
      </c>
      <c r="BH359" s="197">
        <f>IF(N359="sníž. přenesená",J359,0)</f>
        <v>0</v>
      </c>
      <c r="BI359" s="197">
        <f>IF(N359="nulová",J359,0)</f>
        <v>0</v>
      </c>
      <c r="BJ359" s="18" t="s">
        <v>88</v>
      </c>
      <c r="BK359" s="197">
        <f>ROUND(I359*H359,2)</f>
        <v>0</v>
      </c>
      <c r="BL359" s="18" t="s">
        <v>214</v>
      </c>
      <c r="BM359" s="196" t="s">
        <v>7386</v>
      </c>
    </row>
    <row r="360" spans="1:65" s="2" customFormat="1" ht="48">
      <c r="A360" s="35"/>
      <c r="B360" s="36"/>
      <c r="C360" s="37"/>
      <c r="D360" s="198" t="s">
        <v>221</v>
      </c>
      <c r="E360" s="37"/>
      <c r="F360" s="199" t="s">
        <v>7387</v>
      </c>
      <c r="G360" s="37"/>
      <c r="H360" s="37"/>
      <c r="I360" s="200"/>
      <c r="J360" s="37"/>
      <c r="K360" s="37"/>
      <c r="L360" s="40"/>
      <c r="M360" s="201"/>
      <c r="N360" s="202"/>
      <c r="O360" s="72"/>
      <c r="P360" s="72"/>
      <c r="Q360" s="72"/>
      <c r="R360" s="72"/>
      <c r="S360" s="72"/>
      <c r="T360" s="73"/>
      <c r="U360" s="35"/>
      <c r="V360" s="35"/>
      <c r="W360" s="35"/>
      <c r="X360" s="35"/>
      <c r="Y360" s="35"/>
      <c r="Z360" s="35"/>
      <c r="AA360" s="35"/>
      <c r="AB360" s="35"/>
      <c r="AC360" s="35"/>
      <c r="AD360" s="35"/>
      <c r="AE360" s="35"/>
      <c r="AT360" s="18" t="s">
        <v>221</v>
      </c>
      <c r="AU360" s="18" t="s">
        <v>227</v>
      </c>
    </row>
    <row r="361" spans="1:65" s="2" customFormat="1" ht="10.199999999999999">
      <c r="A361" s="35"/>
      <c r="B361" s="36"/>
      <c r="C361" s="37"/>
      <c r="D361" s="215" t="s">
        <v>362</v>
      </c>
      <c r="E361" s="37"/>
      <c r="F361" s="216" t="s">
        <v>7388</v>
      </c>
      <c r="G361" s="37"/>
      <c r="H361" s="37"/>
      <c r="I361" s="200"/>
      <c r="J361" s="37"/>
      <c r="K361" s="37"/>
      <c r="L361" s="40"/>
      <c r="M361" s="201"/>
      <c r="N361" s="202"/>
      <c r="O361" s="72"/>
      <c r="P361" s="72"/>
      <c r="Q361" s="72"/>
      <c r="R361" s="72"/>
      <c r="S361" s="72"/>
      <c r="T361" s="73"/>
      <c r="U361" s="35"/>
      <c r="V361" s="35"/>
      <c r="W361" s="35"/>
      <c r="X361" s="35"/>
      <c r="Y361" s="35"/>
      <c r="Z361" s="35"/>
      <c r="AA361" s="35"/>
      <c r="AB361" s="35"/>
      <c r="AC361" s="35"/>
      <c r="AD361" s="35"/>
      <c r="AE361" s="35"/>
      <c r="AT361" s="18" t="s">
        <v>362</v>
      </c>
      <c r="AU361" s="18" t="s">
        <v>227</v>
      </c>
    </row>
    <row r="362" spans="1:65" s="11" customFormat="1" ht="20.85" customHeight="1">
      <c r="B362" s="171"/>
      <c r="C362" s="172"/>
      <c r="D362" s="173" t="s">
        <v>80</v>
      </c>
      <c r="E362" s="213" t="s">
        <v>7389</v>
      </c>
      <c r="F362" s="213" t="s">
        <v>7390</v>
      </c>
      <c r="G362" s="172"/>
      <c r="H362" s="172"/>
      <c r="I362" s="175"/>
      <c r="J362" s="214">
        <f>BK362</f>
        <v>0</v>
      </c>
      <c r="K362" s="172"/>
      <c r="L362" s="177"/>
      <c r="M362" s="178"/>
      <c r="N362" s="179"/>
      <c r="O362" s="179"/>
      <c r="P362" s="180">
        <f>SUM(P363:P388)</f>
        <v>0</v>
      </c>
      <c r="Q362" s="179"/>
      <c r="R362" s="180">
        <f>SUM(R363:R388)</f>
        <v>0</v>
      </c>
      <c r="S362" s="179"/>
      <c r="T362" s="181">
        <f>SUM(T363:T388)</f>
        <v>0</v>
      </c>
      <c r="AR362" s="182" t="s">
        <v>88</v>
      </c>
      <c r="AT362" s="183" t="s">
        <v>80</v>
      </c>
      <c r="AU362" s="183" t="s">
        <v>90</v>
      </c>
      <c r="AY362" s="182" t="s">
        <v>215</v>
      </c>
      <c r="BK362" s="184">
        <f>SUM(BK363:BK388)</f>
        <v>0</v>
      </c>
    </row>
    <row r="363" spans="1:65" s="2" customFormat="1" ht="21.75" customHeight="1">
      <c r="A363" s="35"/>
      <c r="B363" s="36"/>
      <c r="C363" s="185" t="s">
        <v>988</v>
      </c>
      <c r="D363" s="185" t="s">
        <v>216</v>
      </c>
      <c r="E363" s="186" t="s">
        <v>7391</v>
      </c>
      <c r="F363" s="187" t="s">
        <v>7392</v>
      </c>
      <c r="G363" s="188" t="s">
        <v>583</v>
      </c>
      <c r="H363" s="189">
        <v>9.0640000000000001</v>
      </c>
      <c r="I363" s="190"/>
      <c r="J363" s="191">
        <f>ROUND(I363*H363,2)</f>
        <v>0</v>
      </c>
      <c r="K363" s="187" t="s">
        <v>359</v>
      </c>
      <c r="L363" s="40"/>
      <c r="M363" s="192" t="s">
        <v>1</v>
      </c>
      <c r="N363" s="193" t="s">
        <v>46</v>
      </c>
      <c r="O363" s="72"/>
      <c r="P363" s="194">
        <f>O363*H363</f>
        <v>0</v>
      </c>
      <c r="Q363" s="194">
        <v>0</v>
      </c>
      <c r="R363" s="194">
        <f>Q363*H363</f>
        <v>0</v>
      </c>
      <c r="S363" s="194">
        <v>0</v>
      </c>
      <c r="T363" s="195">
        <f>S363*H363</f>
        <v>0</v>
      </c>
      <c r="U363" s="35"/>
      <c r="V363" s="35"/>
      <c r="W363" s="35"/>
      <c r="X363" s="35"/>
      <c r="Y363" s="35"/>
      <c r="Z363" s="35"/>
      <c r="AA363" s="35"/>
      <c r="AB363" s="35"/>
      <c r="AC363" s="35"/>
      <c r="AD363" s="35"/>
      <c r="AE363" s="35"/>
      <c r="AR363" s="196" t="s">
        <v>214</v>
      </c>
      <c r="AT363" s="196" t="s">
        <v>216</v>
      </c>
      <c r="AU363" s="196" t="s">
        <v>227</v>
      </c>
      <c r="AY363" s="18" t="s">
        <v>215</v>
      </c>
      <c r="BE363" s="197">
        <f>IF(N363="základní",J363,0)</f>
        <v>0</v>
      </c>
      <c r="BF363" s="197">
        <f>IF(N363="snížená",J363,0)</f>
        <v>0</v>
      </c>
      <c r="BG363" s="197">
        <f>IF(N363="zákl. přenesená",J363,0)</f>
        <v>0</v>
      </c>
      <c r="BH363" s="197">
        <f>IF(N363="sníž. přenesená",J363,0)</f>
        <v>0</v>
      </c>
      <c r="BI363" s="197">
        <f>IF(N363="nulová",J363,0)</f>
        <v>0</v>
      </c>
      <c r="BJ363" s="18" t="s">
        <v>88</v>
      </c>
      <c r="BK363" s="197">
        <f>ROUND(I363*H363,2)</f>
        <v>0</v>
      </c>
      <c r="BL363" s="18" t="s">
        <v>214</v>
      </c>
      <c r="BM363" s="196" t="s">
        <v>7393</v>
      </c>
    </row>
    <row r="364" spans="1:65" s="2" customFormat="1" ht="28.8">
      <c r="A364" s="35"/>
      <c r="B364" s="36"/>
      <c r="C364" s="37"/>
      <c r="D364" s="198" t="s">
        <v>221</v>
      </c>
      <c r="E364" s="37"/>
      <c r="F364" s="199" t="s">
        <v>7394</v>
      </c>
      <c r="G364" s="37"/>
      <c r="H364" s="37"/>
      <c r="I364" s="200"/>
      <c r="J364" s="37"/>
      <c r="K364" s="37"/>
      <c r="L364" s="40"/>
      <c r="M364" s="201"/>
      <c r="N364" s="202"/>
      <c r="O364" s="72"/>
      <c r="P364" s="72"/>
      <c r="Q364" s="72"/>
      <c r="R364" s="72"/>
      <c r="S364" s="72"/>
      <c r="T364" s="73"/>
      <c r="U364" s="35"/>
      <c r="V364" s="35"/>
      <c r="W364" s="35"/>
      <c r="X364" s="35"/>
      <c r="Y364" s="35"/>
      <c r="Z364" s="35"/>
      <c r="AA364" s="35"/>
      <c r="AB364" s="35"/>
      <c r="AC364" s="35"/>
      <c r="AD364" s="35"/>
      <c r="AE364" s="35"/>
      <c r="AT364" s="18" t="s">
        <v>221</v>
      </c>
      <c r="AU364" s="18" t="s">
        <v>227</v>
      </c>
    </row>
    <row r="365" spans="1:65" s="2" customFormat="1" ht="10.199999999999999">
      <c r="A365" s="35"/>
      <c r="B365" s="36"/>
      <c r="C365" s="37"/>
      <c r="D365" s="215" t="s">
        <v>362</v>
      </c>
      <c r="E365" s="37"/>
      <c r="F365" s="216" t="s">
        <v>7395</v>
      </c>
      <c r="G365" s="37"/>
      <c r="H365" s="37"/>
      <c r="I365" s="200"/>
      <c r="J365" s="37"/>
      <c r="K365" s="37"/>
      <c r="L365" s="40"/>
      <c r="M365" s="201"/>
      <c r="N365" s="202"/>
      <c r="O365" s="72"/>
      <c r="P365" s="72"/>
      <c r="Q365" s="72"/>
      <c r="R365" s="72"/>
      <c r="S365" s="72"/>
      <c r="T365" s="73"/>
      <c r="U365" s="35"/>
      <c r="V365" s="35"/>
      <c r="W365" s="35"/>
      <c r="X365" s="35"/>
      <c r="Y365" s="35"/>
      <c r="Z365" s="35"/>
      <c r="AA365" s="35"/>
      <c r="AB365" s="35"/>
      <c r="AC365" s="35"/>
      <c r="AD365" s="35"/>
      <c r="AE365" s="35"/>
      <c r="AT365" s="18" t="s">
        <v>362</v>
      </c>
      <c r="AU365" s="18" t="s">
        <v>227</v>
      </c>
    </row>
    <row r="366" spans="1:65" s="13" customFormat="1" ht="10.199999999999999">
      <c r="B366" s="217"/>
      <c r="C366" s="218"/>
      <c r="D366" s="198" t="s">
        <v>364</v>
      </c>
      <c r="E366" s="219" t="s">
        <v>1</v>
      </c>
      <c r="F366" s="220" t="s">
        <v>7396</v>
      </c>
      <c r="G366" s="218"/>
      <c r="H366" s="219" t="s">
        <v>1</v>
      </c>
      <c r="I366" s="221"/>
      <c r="J366" s="218"/>
      <c r="K366" s="218"/>
      <c r="L366" s="222"/>
      <c r="M366" s="223"/>
      <c r="N366" s="224"/>
      <c r="O366" s="224"/>
      <c r="P366" s="224"/>
      <c r="Q366" s="224"/>
      <c r="R366" s="224"/>
      <c r="S366" s="224"/>
      <c r="T366" s="225"/>
      <c r="AT366" s="226" t="s">
        <v>364</v>
      </c>
      <c r="AU366" s="226" t="s">
        <v>227</v>
      </c>
      <c r="AV366" s="13" t="s">
        <v>88</v>
      </c>
      <c r="AW366" s="13" t="s">
        <v>36</v>
      </c>
      <c r="AX366" s="13" t="s">
        <v>81</v>
      </c>
      <c r="AY366" s="226" t="s">
        <v>215</v>
      </c>
    </row>
    <row r="367" spans="1:65" s="14" customFormat="1" ht="10.199999999999999">
      <c r="B367" s="227"/>
      <c r="C367" s="228"/>
      <c r="D367" s="198" t="s">
        <v>364</v>
      </c>
      <c r="E367" s="229" t="s">
        <v>1</v>
      </c>
      <c r="F367" s="230" t="s">
        <v>7397</v>
      </c>
      <c r="G367" s="228"/>
      <c r="H367" s="231">
        <v>1.716</v>
      </c>
      <c r="I367" s="232"/>
      <c r="J367" s="228"/>
      <c r="K367" s="228"/>
      <c r="L367" s="233"/>
      <c r="M367" s="234"/>
      <c r="N367" s="235"/>
      <c r="O367" s="235"/>
      <c r="P367" s="235"/>
      <c r="Q367" s="235"/>
      <c r="R367" s="235"/>
      <c r="S367" s="235"/>
      <c r="T367" s="236"/>
      <c r="AT367" s="237" t="s">
        <v>364</v>
      </c>
      <c r="AU367" s="237" t="s">
        <v>227</v>
      </c>
      <c r="AV367" s="14" t="s">
        <v>90</v>
      </c>
      <c r="AW367" s="14" t="s">
        <v>36</v>
      </c>
      <c r="AX367" s="14" t="s">
        <v>81</v>
      </c>
      <c r="AY367" s="237" t="s">
        <v>215</v>
      </c>
    </row>
    <row r="368" spans="1:65" s="13" customFormat="1" ht="10.199999999999999">
      <c r="B368" s="217"/>
      <c r="C368" s="218"/>
      <c r="D368" s="198" t="s">
        <v>364</v>
      </c>
      <c r="E368" s="219" t="s">
        <v>1</v>
      </c>
      <c r="F368" s="220" t="s">
        <v>7398</v>
      </c>
      <c r="G368" s="218"/>
      <c r="H368" s="219" t="s">
        <v>1</v>
      </c>
      <c r="I368" s="221"/>
      <c r="J368" s="218"/>
      <c r="K368" s="218"/>
      <c r="L368" s="222"/>
      <c r="M368" s="223"/>
      <c r="N368" s="224"/>
      <c r="O368" s="224"/>
      <c r="P368" s="224"/>
      <c r="Q368" s="224"/>
      <c r="R368" s="224"/>
      <c r="S368" s="224"/>
      <c r="T368" s="225"/>
      <c r="AT368" s="226" t="s">
        <v>364</v>
      </c>
      <c r="AU368" s="226" t="s">
        <v>227</v>
      </c>
      <c r="AV368" s="13" t="s">
        <v>88</v>
      </c>
      <c r="AW368" s="13" t="s">
        <v>36</v>
      </c>
      <c r="AX368" s="13" t="s">
        <v>81</v>
      </c>
      <c r="AY368" s="226" t="s">
        <v>215</v>
      </c>
    </row>
    <row r="369" spans="1:65" s="14" customFormat="1" ht="10.199999999999999">
      <c r="B369" s="227"/>
      <c r="C369" s="228"/>
      <c r="D369" s="198" t="s">
        <v>364</v>
      </c>
      <c r="E369" s="229" t="s">
        <v>1</v>
      </c>
      <c r="F369" s="230" t="s">
        <v>7399</v>
      </c>
      <c r="G369" s="228"/>
      <c r="H369" s="231">
        <v>0.96799999999999997</v>
      </c>
      <c r="I369" s="232"/>
      <c r="J369" s="228"/>
      <c r="K369" s="228"/>
      <c r="L369" s="233"/>
      <c r="M369" s="234"/>
      <c r="N369" s="235"/>
      <c r="O369" s="235"/>
      <c r="P369" s="235"/>
      <c r="Q369" s="235"/>
      <c r="R369" s="235"/>
      <c r="S369" s="235"/>
      <c r="T369" s="236"/>
      <c r="AT369" s="237" t="s">
        <v>364</v>
      </c>
      <c r="AU369" s="237" t="s">
        <v>227</v>
      </c>
      <c r="AV369" s="14" t="s">
        <v>90</v>
      </c>
      <c r="AW369" s="14" t="s">
        <v>36</v>
      </c>
      <c r="AX369" s="14" t="s">
        <v>81</v>
      </c>
      <c r="AY369" s="237" t="s">
        <v>215</v>
      </c>
    </row>
    <row r="370" spans="1:65" s="13" customFormat="1" ht="10.199999999999999">
      <c r="B370" s="217"/>
      <c r="C370" s="218"/>
      <c r="D370" s="198" t="s">
        <v>364</v>
      </c>
      <c r="E370" s="219" t="s">
        <v>1</v>
      </c>
      <c r="F370" s="220" t="s">
        <v>7400</v>
      </c>
      <c r="G370" s="218"/>
      <c r="H370" s="219" t="s">
        <v>1</v>
      </c>
      <c r="I370" s="221"/>
      <c r="J370" s="218"/>
      <c r="K370" s="218"/>
      <c r="L370" s="222"/>
      <c r="M370" s="223"/>
      <c r="N370" s="224"/>
      <c r="O370" s="224"/>
      <c r="P370" s="224"/>
      <c r="Q370" s="224"/>
      <c r="R370" s="224"/>
      <c r="S370" s="224"/>
      <c r="T370" s="225"/>
      <c r="AT370" s="226" t="s">
        <v>364</v>
      </c>
      <c r="AU370" s="226" t="s">
        <v>227</v>
      </c>
      <c r="AV370" s="13" t="s">
        <v>88</v>
      </c>
      <c r="AW370" s="13" t="s">
        <v>36</v>
      </c>
      <c r="AX370" s="13" t="s">
        <v>81</v>
      </c>
      <c r="AY370" s="226" t="s">
        <v>215</v>
      </c>
    </row>
    <row r="371" spans="1:65" s="14" customFormat="1" ht="10.199999999999999">
      <c r="B371" s="227"/>
      <c r="C371" s="228"/>
      <c r="D371" s="198" t="s">
        <v>364</v>
      </c>
      <c r="E371" s="229" t="s">
        <v>1</v>
      </c>
      <c r="F371" s="230" t="s">
        <v>7401</v>
      </c>
      <c r="G371" s="228"/>
      <c r="H371" s="231">
        <v>6.38</v>
      </c>
      <c r="I371" s="232"/>
      <c r="J371" s="228"/>
      <c r="K371" s="228"/>
      <c r="L371" s="233"/>
      <c r="M371" s="234"/>
      <c r="N371" s="235"/>
      <c r="O371" s="235"/>
      <c r="P371" s="235"/>
      <c r="Q371" s="235"/>
      <c r="R371" s="235"/>
      <c r="S371" s="235"/>
      <c r="T371" s="236"/>
      <c r="AT371" s="237" t="s">
        <v>364</v>
      </c>
      <c r="AU371" s="237" t="s">
        <v>227</v>
      </c>
      <c r="AV371" s="14" t="s">
        <v>90</v>
      </c>
      <c r="AW371" s="14" t="s">
        <v>36</v>
      </c>
      <c r="AX371" s="14" t="s">
        <v>81</v>
      </c>
      <c r="AY371" s="237" t="s">
        <v>215</v>
      </c>
    </row>
    <row r="372" spans="1:65" s="15" customFormat="1" ht="10.199999999999999">
      <c r="B372" s="238"/>
      <c r="C372" s="239"/>
      <c r="D372" s="198" t="s">
        <v>364</v>
      </c>
      <c r="E372" s="240" t="s">
        <v>1</v>
      </c>
      <c r="F372" s="241" t="s">
        <v>368</v>
      </c>
      <c r="G372" s="239"/>
      <c r="H372" s="242">
        <v>9.0640000000000001</v>
      </c>
      <c r="I372" s="243"/>
      <c r="J372" s="239"/>
      <c r="K372" s="239"/>
      <c r="L372" s="244"/>
      <c r="M372" s="245"/>
      <c r="N372" s="246"/>
      <c r="O372" s="246"/>
      <c r="P372" s="246"/>
      <c r="Q372" s="246"/>
      <c r="R372" s="246"/>
      <c r="S372" s="246"/>
      <c r="T372" s="247"/>
      <c r="AT372" s="248" t="s">
        <v>364</v>
      </c>
      <c r="AU372" s="248" t="s">
        <v>227</v>
      </c>
      <c r="AV372" s="15" t="s">
        <v>214</v>
      </c>
      <c r="AW372" s="15" t="s">
        <v>36</v>
      </c>
      <c r="AX372" s="15" t="s">
        <v>88</v>
      </c>
      <c r="AY372" s="248" t="s">
        <v>215</v>
      </c>
    </row>
    <row r="373" spans="1:65" s="2" customFormat="1" ht="24.15" customHeight="1">
      <c r="A373" s="35"/>
      <c r="B373" s="36"/>
      <c r="C373" s="185" t="s">
        <v>999</v>
      </c>
      <c r="D373" s="185" t="s">
        <v>216</v>
      </c>
      <c r="E373" s="186" t="s">
        <v>7402</v>
      </c>
      <c r="F373" s="187" t="s">
        <v>7403</v>
      </c>
      <c r="G373" s="188" t="s">
        <v>583</v>
      </c>
      <c r="H373" s="189">
        <v>63.448</v>
      </c>
      <c r="I373" s="190"/>
      <c r="J373" s="191">
        <f>ROUND(I373*H373,2)</f>
        <v>0</v>
      </c>
      <c r="K373" s="187" t="s">
        <v>359</v>
      </c>
      <c r="L373" s="40"/>
      <c r="M373" s="192" t="s">
        <v>1</v>
      </c>
      <c r="N373" s="193" t="s">
        <v>46</v>
      </c>
      <c r="O373" s="72"/>
      <c r="P373" s="194">
        <f>O373*H373</f>
        <v>0</v>
      </c>
      <c r="Q373" s="194">
        <v>0</v>
      </c>
      <c r="R373" s="194">
        <f>Q373*H373</f>
        <v>0</v>
      </c>
      <c r="S373" s="194">
        <v>0</v>
      </c>
      <c r="T373" s="195">
        <f>S373*H373</f>
        <v>0</v>
      </c>
      <c r="U373" s="35"/>
      <c r="V373" s="35"/>
      <c r="W373" s="35"/>
      <c r="X373" s="35"/>
      <c r="Y373" s="35"/>
      <c r="Z373" s="35"/>
      <c r="AA373" s="35"/>
      <c r="AB373" s="35"/>
      <c r="AC373" s="35"/>
      <c r="AD373" s="35"/>
      <c r="AE373" s="35"/>
      <c r="AR373" s="196" t="s">
        <v>214</v>
      </c>
      <c r="AT373" s="196" t="s">
        <v>216</v>
      </c>
      <c r="AU373" s="196" t="s">
        <v>227</v>
      </c>
      <c r="AY373" s="18" t="s">
        <v>215</v>
      </c>
      <c r="BE373" s="197">
        <f>IF(N373="základní",J373,0)</f>
        <v>0</v>
      </c>
      <c r="BF373" s="197">
        <f>IF(N373="snížená",J373,0)</f>
        <v>0</v>
      </c>
      <c r="BG373" s="197">
        <f>IF(N373="zákl. přenesená",J373,0)</f>
        <v>0</v>
      </c>
      <c r="BH373" s="197">
        <f>IF(N373="sníž. přenesená",J373,0)</f>
        <v>0</v>
      </c>
      <c r="BI373" s="197">
        <f>IF(N373="nulová",J373,0)</f>
        <v>0</v>
      </c>
      <c r="BJ373" s="18" t="s">
        <v>88</v>
      </c>
      <c r="BK373" s="197">
        <f>ROUND(I373*H373,2)</f>
        <v>0</v>
      </c>
      <c r="BL373" s="18" t="s">
        <v>214</v>
      </c>
      <c r="BM373" s="196" t="s">
        <v>7404</v>
      </c>
    </row>
    <row r="374" spans="1:65" s="2" customFormat="1" ht="28.8">
      <c r="A374" s="35"/>
      <c r="B374" s="36"/>
      <c r="C374" s="37"/>
      <c r="D374" s="198" t="s">
        <v>221</v>
      </c>
      <c r="E374" s="37"/>
      <c r="F374" s="199" t="s">
        <v>7405</v>
      </c>
      <c r="G374" s="37"/>
      <c r="H374" s="37"/>
      <c r="I374" s="200"/>
      <c r="J374" s="37"/>
      <c r="K374" s="37"/>
      <c r="L374" s="40"/>
      <c r="M374" s="201"/>
      <c r="N374" s="202"/>
      <c r="O374" s="72"/>
      <c r="P374" s="72"/>
      <c r="Q374" s="72"/>
      <c r="R374" s="72"/>
      <c r="S374" s="72"/>
      <c r="T374" s="73"/>
      <c r="U374" s="35"/>
      <c r="V374" s="35"/>
      <c r="W374" s="35"/>
      <c r="X374" s="35"/>
      <c r="Y374" s="35"/>
      <c r="Z374" s="35"/>
      <c r="AA374" s="35"/>
      <c r="AB374" s="35"/>
      <c r="AC374" s="35"/>
      <c r="AD374" s="35"/>
      <c r="AE374" s="35"/>
      <c r="AT374" s="18" t="s">
        <v>221</v>
      </c>
      <c r="AU374" s="18" t="s">
        <v>227</v>
      </c>
    </row>
    <row r="375" spans="1:65" s="2" customFormat="1" ht="10.199999999999999">
      <c r="A375" s="35"/>
      <c r="B375" s="36"/>
      <c r="C375" s="37"/>
      <c r="D375" s="215" t="s">
        <v>362</v>
      </c>
      <c r="E375" s="37"/>
      <c r="F375" s="216" t="s">
        <v>7406</v>
      </c>
      <c r="G375" s="37"/>
      <c r="H375" s="37"/>
      <c r="I375" s="200"/>
      <c r="J375" s="37"/>
      <c r="K375" s="37"/>
      <c r="L375" s="40"/>
      <c r="M375" s="201"/>
      <c r="N375" s="202"/>
      <c r="O375" s="72"/>
      <c r="P375" s="72"/>
      <c r="Q375" s="72"/>
      <c r="R375" s="72"/>
      <c r="S375" s="72"/>
      <c r="T375" s="73"/>
      <c r="U375" s="35"/>
      <c r="V375" s="35"/>
      <c r="W375" s="35"/>
      <c r="X375" s="35"/>
      <c r="Y375" s="35"/>
      <c r="Z375" s="35"/>
      <c r="AA375" s="35"/>
      <c r="AB375" s="35"/>
      <c r="AC375" s="35"/>
      <c r="AD375" s="35"/>
      <c r="AE375" s="35"/>
      <c r="AT375" s="18" t="s">
        <v>362</v>
      </c>
      <c r="AU375" s="18" t="s">
        <v>227</v>
      </c>
    </row>
    <row r="376" spans="1:65" s="14" customFormat="1" ht="10.199999999999999">
      <c r="B376" s="227"/>
      <c r="C376" s="228"/>
      <c r="D376" s="198" t="s">
        <v>364</v>
      </c>
      <c r="E376" s="229" t="s">
        <v>1</v>
      </c>
      <c r="F376" s="230" t="s">
        <v>7407</v>
      </c>
      <c r="G376" s="228"/>
      <c r="H376" s="231">
        <v>63.448</v>
      </c>
      <c r="I376" s="232"/>
      <c r="J376" s="228"/>
      <c r="K376" s="228"/>
      <c r="L376" s="233"/>
      <c r="M376" s="234"/>
      <c r="N376" s="235"/>
      <c r="O376" s="235"/>
      <c r="P376" s="235"/>
      <c r="Q376" s="235"/>
      <c r="R376" s="235"/>
      <c r="S376" s="235"/>
      <c r="T376" s="236"/>
      <c r="AT376" s="237" t="s">
        <v>364</v>
      </c>
      <c r="AU376" s="237" t="s">
        <v>227</v>
      </c>
      <c r="AV376" s="14" t="s">
        <v>90</v>
      </c>
      <c r="AW376" s="14" t="s">
        <v>36</v>
      </c>
      <c r="AX376" s="14" t="s">
        <v>81</v>
      </c>
      <c r="AY376" s="237" t="s">
        <v>215</v>
      </c>
    </row>
    <row r="377" spans="1:65" s="15" customFormat="1" ht="10.199999999999999">
      <c r="B377" s="238"/>
      <c r="C377" s="239"/>
      <c r="D377" s="198" t="s">
        <v>364</v>
      </c>
      <c r="E377" s="240" t="s">
        <v>1</v>
      </c>
      <c r="F377" s="241" t="s">
        <v>368</v>
      </c>
      <c r="G377" s="239"/>
      <c r="H377" s="242">
        <v>63.448</v>
      </c>
      <c r="I377" s="243"/>
      <c r="J377" s="239"/>
      <c r="K377" s="239"/>
      <c r="L377" s="244"/>
      <c r="M377" s="245"/>
      <c r="N377" s="246"/>
      <c r="O377" s="246"/>
      <c r="P377" s="246"/>
      <c r="Q377" s="246"/>
      <c r="R377" s="246"/>
      <c r="S377" s="246"/>
      <c r="T377" s="247"/>
      <c r="AT377" s="248" t="s">
        <v>364</v>
      </c>
      <c r="AU377" s="248" t="s">
        <v>227</v>
      </c>
      <c r="AV377" s="15" t="s">
        <v>214</v>
      </c>
      <c r="AW377" s="15" t="s">
        <v>36</v>
      </c>
      <c r="AX377" s="15" t="s">
        <v>88</v>
      </c>
      <c r="AY377" s="248" t="s">
        <v>215</v>
      </c>
    </row>
    <row r="378" spans="1:65" s="2" customFormat="1" ht="33" customHeight="1">
      <c r="A378" s="35"/>
      <c r="B378" s="36"/>
      <c r="C378" s="185" t="s">
        <v>1006</v>
      </c>
      <c r="D378" s="185" t="s">
        <v>216</v>
      </c>
      <c r="E378" s="186" t="s">
        <v>7408</v>
      </c>
      <c r="F378" s="187" t="s">
        <v>7409</v>
      </c>
      <c r="G378" s="188" t="s">
        <v>583</v>
      </c>
      <c r="H378" s="189">
        <v>2.6840000000000002</v>
      </c>
      <c r="I378" s="190"/>
      <c r="J378" s="191">
        <f>ROUND(I378*H378,2)</f>
        <v>0</v>
      </c>
      <c r="K378" s="187" t="s">
        <v>359</v>
      </c>
      <c r="L378" s="40"/>
      <c r="M378" s="192" t="s">
        <v>1</v>
      </c>
      <c r="N378" s="193" t="s">
        <v>46</v>
      </c>
      <c r="O378" s="72"/>
      <c r="P378" s="194">
        <f>O378*H378</f>
        <v>0</v>
      </c>
      <c r="Q378" s="194">
        <v>0</v>
      </c>
      <c r="R378" s="194">
        <f>Q378*H378</f>
        <v>0</v>
      </c>
      <c r="S378" s="194">
        <v>0</v>
      </c>
      <c r="T378" s="195">
        <f>S378*H378</f>
        <v>0</v>
      </c>
      <c r="U378" s="35"/>
      <c r="V378" s="35"/>
      <c r="W378" s="35"/>
      <c r="X378" s="35"/>
      <c r="Y378" s="35"/>
      <c r="Z378" s="35"/>
      <c r="AA378" s="35"/>
      <c r="AB378" s="35"/>
      <c r="AC378" s="35"/>
      <c r="AD378" s="35"/>
      <c r="AE378" s="35"/>
      <c r="AR378" s="196" t="s">
        <v>214</v>
      </c>
      <c r="AT378" s="196" t="s">
        <v>216</v>
      </c>
      <c r="AU378" s="196" t="s">
        <v>227</v>
      </c>
      <c r="AY378" s="18" t="s">
        <v>215</v>
      </c>
      <c r="BE378" s="197">
        <f>IF(N378="základní",J378,0)</f>
        <v>0</v>
      </c>
      <c r="BF378" s="197">
        <f>IF(N378="snížená",J378,0)</f>
        <v>0</v>
      </c>
      <c r="BG378" s="197">
        <f>IF(N378="zákl. přenesená",J378,0)</f>
        <v>0</v>
      </c>
      <c r="BH378" s="197">
        <f>IF(N378="sníž. přenesená",J378,0)</f>
        <v>0</v>
      </c>
      <c r="BI378" s="197">
        <f>IF(N378="nulová",J378,0)</f>
        <v>0</v>
      </c>
      <c r="BJ378" s="18" t="s">
        <v>88</v>
      </c>
      <c r="BK378" s="197">
        <f>ROUND(I378*H378,2)</f>
        <v>0</v>
      </c>
      <c r="BL378" s="18" t="s">
        <v>214</v>
      </c>
      <c r="BM378" s="196" t="s">
        <v>7410</v>
      </c>
    </row>
    <row r="379" spans="1:65" s="2" customFormat="1" ht="28.8">
      <c r="A379" s="35"/>
      <c r="B379" s="36"/>
      <c r="C379" s="37"/>
      <c r="D379" s="198" t="s">
        <v>221</v>
      </c>
      <c r="E379" s="37"/>
      <c r="F379" s="199" t="s">
        <v>7411</v>
      </c>
      <c r="G379" s="37"/>
      <c r="H379" s="37"/>
      <c r="I379" s="200"/>
      <c r="J379" s="37"/>
      <c r="K379" s="37"/>
      <c r="L379" s="40"/>
      <c r="M379" s="201"/>
      <c r="N379" s="202"/>
      <c r="O379" s="72"/>
      <c r="P379" s="72"/>
      <c r="Q379" s="72"/>
      <c r="R379" s="72"/>
      <c r="S379" s="72"/>
      <c r="T379" s="73"/>
      <c r="U379" s="35"/>
      <c r="V379" s="35"/>
      <c r="W379" s="35"/>
      <c r="X379" s="35"/>
      <c r="Y379" s="35"/>
      <c r="Z379" s="35"/>
      <c r="AA379" s="35"/>
      <c r="AB379" s="35"/>
      <c r="AC379" s="35"/>
      <c r="AD379" s="35"/>
      <c r="AE379" s="35"/>
      <c r="AT379" s="18" t="s">
        <v>221</v>
      </c>
      <c r="AU379" s="18" t="s">
        <v>227</v>
      </c>
    </row>
    <row r="380" spans="1:65" s="2" customFormat="1" ht="10.199999999999999">
      <c r="A380" s="35"/>
      <c r="B380" s="36"/>
      <c r="C380" s="37"/>
      <c r="D380" s="215" t="s">
        <v>362</v>
      </c>
      <c r="E380" s="37"/>
      <c r="F380" s="216" t="s">
        <v>7412</v>
      </c>
      <c r="G380" s="37"/>
      <c r="H380" s="37"/>
      <c r="I380" s="200"/>
      <c r="J380" s="37"/>
      <c r="K380" s="37"/>
      <c r="L380" s="40"/>
      <c r="M380" s="201"/>
      <c r="N380" s="202"/>
      <c r="O380" s="72"/>
      <c r="P380" s="72"/>
      <c r="Q380" s="72"/>
      <c r="R380" s="72"/>
      <c r="S380" s="72"/>
      <c r="T380" s="73"/>
      <c r="U380" s="35"/>
      <c r="V380" s="35"/>
      <c r="W380" s="35"/>
      <c r="X380" s="35"/>
      <c r="Y380" s="35"/>
      <c r="Z380" s="35"/>
      <c r="AA380" s="35"/>
      <c r="AB380" s="35"/>
      <c r="AC380" s="35"/>
      <c r="AD380" s="35"/>
      <c r="AE380" s="35"/>
      <c r="AT380" s="18" t="s">
        <v>362</v>
      </c>
      <c r="AU380" s="18" t="s">
        <v>227</v>
      </c>
    </row>
    <row r="381" spans="1:65" s="13" customFormat="1" ht="10.199999999999999">
      <c r="B381" s="217"/>
      <c r="C381" s="218"/>
      <c r="D381" s="198" t="s">
        <v>364</v>
      </c>
      <c r="E381" s="219" t="s">
        <v>1</v>
      </c>
      <c r="F381" s="220" t="s">
        <v>7396</v>
      </c>
      <c r="G381" s="218"/>
      <c r="H381" s="219" t="s">
        <v>1</v>
      </c>
      <c r="I381" s="221"/>
      <c r="J381" s="218"/>
      <c r="K381" s="218"/>
      <c r="L381" s="222"/>
      <c r="M381" s="223"/>
      <c r="N381" s="224"/>
      <c r="O381" s="224"/>
      <c r="P381" s="224"/>
      <c r="Q381" s="224"/>
      <c r="R381" s="224"/>
      <c r="S381" s="224"/>
      <c r="T381" s="225"/>
      <c r="AT381" s="226" t="s">
        <v>364</v>
      </c>
      <c r="AU381" s="226" t="s">
        <v>227</v>
      </c>
      <c r="AV381" s="13" t="s">
        <v>88</v>
      </c>
      <c r="AW381" s="13" t="s">
        <v>36</v>
      </c>
      <c r="AX381" s="13" t="s">
        <v>81</v>
      </c>
      <c r="AY381" s="226" t="s">
        <v>215</v>
      </c>
    </row>
    <row r="382" spans="1:65" s="14" customFormat="1" ht="10.199999999999999">
      <c r="B382" s="227"/>
      <c r="C382" s="228"/>
      <c r="D382" s="198" t="s">
        <v>364</v>
      </c>
      <c r="E382" s="229" t="s">
        <v>1</v>
      </c>
      <c r="F382" s="230" t="s">
        <v>7397</v>
      </c>
      <c r="G382" s="228"/>
      <c r="H382" s="231">
        <v>1.716</v>
      </c>
      <c r="I382" s="232"/>
      <c r="J382" s="228"/>
      <c r="K382" s="228"/>
      <c r="L382" s="233"/>
      <c r="M382" s="234"/>
      <c r="N382" s="235"/>
      <c r="O382" s="235"/>
      <c r="P382" s="235"/>
      <c r="Q382" s="235"/>
      <c r="R382" s="235"/>
      <c r="S382" s="235"/>
      <c r="T382" s="236"/>
      <c r="AT382" s="237" t="s">
        <v>364</v>
      </c>
      <c r="AU382" s="237" t="s">
        <v>227</v>
      </c>
      <c r="AV382" s="14" t="s">
        <v>90</v>
      </c>
      <c r="AW382" s="14" t="s">
        <v>36</v>
      </c>
      <c r="AX382" s="14" t="s">
        <v>81</v>
      </c>
      <c r="AY382" s="237" t="s">
        <v>215</v>
      </c>
    </row>
    <row r="383" spans="1:65" s="13" customFormat="1" ht="10.199999999999999">
      <c r="B383" s="217"/>
      <c r="C383" s="218"/>
      <c r="D383" s="198" t="s">
        <v>364</v>
      </c>
      <c r="E383" s="219" t="s">
        <v>1</v>
      </c>
      <c r="F383" s="220" t="s">
        <v>7398</v>
      </c>
      <c r="G383" s="218"/>
      <c r="H383" s="219" t="s">
        <v>1</v>
      </c>
      <c r="I383" s="221"/>
      <c r="J383" s="218"/>
      <c r="K383" s="218"/>
      <c r="L383" s="222"/>
      <c r="M383" s="223"/>
      <c r="N383" s="224"/>
      <c r="O383" s="224"/>
      <c r="P383" s="224"/>
      <c r="Q383" s="224"/>
      <c r="R383" s="224"/>
      <c r="S383" s="224"/>
      <c r="T383" s="225"/>
      <c r="AT383" s="226" t="s">
        <v>364</v>
      </c>
      <c r="AU383" s="226" t="s">
        <v>227</v>
      </c>
      <c r="AV383" s="13" t="s">
        <v>88</v>
      </c>
      <c r="AW383" s="13" t="s">
        <v>36</v>
      </c>
      <c r="AX383" s="13" t="s">
        <v>81</v>
      </c>
      <c r="AY383" s="226" t="s">
        <v>215</v>
      </c>
    </row>
    <row r="384" spans="1:65" s="14" customFormat="1" ht="10.199999999999999">
      <c r="B384" s="227"/>
      <c r="C384" s="228"/>
      <c r="D384" s="198" t="s">
        <v>364</v>
      </c>
      <c r="E384" s="229" t="s">
        <v>1</v>
      </c>
      <c r="F384" s="230" t="s">
        <v>7399</v>
      </c>
      <c r="G384" s="228"/>
      <c r="H384" s="231">
        <v>0.96799999999999997</v>
      </c>
      <c r="I384" s="232"/>
      <c r="J384" s="228"/>
      <c r="K384" s="228"/>
      <c r="L384" s="233"/>
      <c r="M384" s="234"/>
      <c r="N384" s="235"/>
      <c r="O384" s="235"/>
      <c r="P384" s="235"/>
      <c r="Q384" s="235"/>
      <c r="R384" s="235"/>
      <c r="S384" s="235"/>
      <c r="T384" s="236"/>
      <c r="AT384" s="237" t="s">
        <v>364</v>
      </c>
      <c r="AU384" s="237" t="s">
        <v>227</v>
      </c>
      <c r="AV384" s="14" t="s">
        <v>90</v>
      </c>
      <c r="AW384" s="14" t="s">
        <v>36</v>
      </c>
      <c r="AX384" s="14" t="s">
        <v>81</v>
      </c>
      <c r="AY384" s="237" t="s">
        <v>215</v>
      </c>
    </row>
    <row r="385" spans="1:65" s="15" customFormat="1" ht="10.199999999999999">
      <c r="B385" s="238"/>
      <c r="C385" s="239"/>
      <c r="D385" s="198" t="s">
        <v>364</v>
      </c>
      <c r="E385" s="240" t="s">
        <v>1</v>
      </c>
      <c r="F385" s="241" t="s">
        <v>368</v>
      </c>
      <c r="G385" s="239"/>
      <c r="H385" s="242">
        <v>2.6840000000000002</v>
      </c>
      <c r="I385" s="243"/>
      <c r="J385" s="239"/>
      <c r="K385" s="239"/>
      <c r="L385" s="244"/>
      <c r="M385" s="245"/>
      <c r="N385" s="246"/>
      <c r="O385" s="246"/>
      <c r="P385" s="246"/>
      <c r="Q385" s="246"/>
      <c r="R385" s="246"/>
      <c r="S385" s="246"/>
      <c r="T385" s="247"/>
      <c r="AT385" s="248" t="s">
        <v>364</v>
      </c>
      <c r="AU385" s="248" t="s">
        <v>227</v>
      </c>
      <c r="AV385" s="15" t="s">
        <v>214</v>
      </c>
      <c r="AW385" s="15" t="s">
        <v>36</v>
      </c>
      <c r="AX385" s="15" t="s">
        <v>88</v>
      </c>
      <c r="AY385" s="248" t="s">
        <v>215</v>
      </c>
    </row>
    <row r="386" spans="1:65" s="2" customFormat="1" ht="44.25" customHeight="1">
      <c r="A386" s="35"/>
      <c r="B386" s="36"/>
      <c r="C386" s="185" t="s">
        <v>1014</v>
      </c>
      <c r="D386" s="185" t="s">
        <v>216</v>
      </c>
      <c r="E386" s="186" t="s">
        <v>7413</v>
      </c>
      <c r="F386" s="187" t="s">
        <v>7414</v>
      </c>
      <c r="G386" s="188" t="s">
        <v>583</v>
      </c>
      <c r="H386" s="189">
        <v>6.38</v>
      </c>
      <c r="I386" s="190"/>
      <c r="J386" s="191">
        <f>ROUND(I386*H386,2)</f>
        <v>0</v>
      </c>
      <c r="K386" s="187" t="s">
        <v>359</v>
      </c>
      <c r="L386" s="40"/>
      <c r="M386" s="192" t="s">
        <v>1</v>
      </c>
      <c r="N386" s="193" t="s">
        <v>46</v>
      </c>
      <c r="O386" s="72"/>
      <c r="P386" s="194">
        <f>O386*H386</f>
        <v>0</v>
      </c>
      <c r="Q386" s="194">
        <v>0</v>
      </c>
      <c r="R386" s="194">
        <f>Q386*H386</f>
        <v>0</v>
      </c>
      <c r="S386" s="194">
        <v>0</v>
      </c>
      <c r="T386" s="195">
        <f>S386*H386</f>
        <v>0</v>
      </c>
      <c r="U386" s="35"/>
      <c r="V386" s="35"/>
      <c r="W386" s="35"/>
      <c r="X386" s="35"/>
      <c r="Y386" s="35"/>
      <c r="Z386" s="35"/>
      <c r="AA386" s="35"/>
      <c r="AB386" s="35"/>
      <c r="AC386" s="35"/>
      <c r="AD386" s="35"/>
      <c r="AE386" s="35"/>
      <c r="AR386" s="196" t="s">
        <v>214</v>
      </c>
      <c r="AT386" s="196" t="s">
        <v>216</v>
      </c>
      <c r="AU386" s="196" t="s">
        <v>227</v>
      </c>
      <c r="AY386" s="18" t="s">
        <v>215</v>
      </c>
      <c r="BE386" s="197">
        <f>IF(N386="základní",J386,0)</f>
        <v>0</v>
      </c>
      <c r="BF386" s="197">
        <f>IF(N386="snížená",J386,0)</f>
        <v>0</v>
      </c>
      <c r="BG386" s="197">
        <f>IF(N386="zákl. přenesená",J386,0)</f>
        <v>0</v>
      </c>
      <c r="BH386" s="197">
        <f>IF(N386="sníž. přenesená",J386,0)</f>
        <v>0</v>
      </c>
      <c r="BI386" s="197">
        <f>IF(N386="nulová",J386,0)</f>
        <v>0</v>
      </c>
      <c r="BJ386" s="18" t="s">
        <v>88</v>
      </c>
      <c r="BK386" s="197">
        <f>ROUND(I386*H386,2)</f>
        <v>0</v>
      </c>
      <c r="BL386" s="18" t="s">
        <v>214</v>
      </c>
      <c r="BM386" s="196" t="s">
        <v>7415</v>
      </c>
    </row>
    <row r="387" spans="1:65" s="2" customFormat="1" ht="28.8">
      <c r="A387" s="35"/>
      <c r="B387" s="36"/>
      <c r="C387" s="37"/>
      <c r="D387" s="198" t="s">
        <v>221</v>
      </c>
      <c r="E387" s="37"/>
      <c r="F387" s="199" t="s">
        <v>5322</v>
      </c>
      <c r="G387" s="37"/>
      <c r="H387" s="37"/>
      <c r="I387" s="200"/>
      <c r="J387" s="37"/>
      <c r="K387" s="37"/>
      <c r="L387" s="40"/>
      <c r="M387" s="201"/>
      <c r="N387" s="202"/>
      <c r="O387" s="72"/>
      <c r="P387" s="72"/>
      <c r="Q387" s="72"/>
      <c r="R387" s="72"/>
      <c r="S387" s="72"/>
      <c r="T387" s="73"/>
      <c r="U387" s="35"/>
      <c r="V387" s="35"/>
      <c r="W387" s="35"/>
      <c r="X387" s="35"/>
      <c r="Y387" s="35"/>
      <c r="Z387" s="35"/>
      <c r="AA387" s="35"/>
      <c r="AB387" s="35"/>
      <c r="AC387" s="35"/>
      <c r="AD387" s="35"/>
      <c r="AE387" s="35"/>
      <c r="AT387" s="18" t="s">
        <v>221</v>
      </c>
      <c r="AU387" s="18" t="s">
        <v>227</v>
      </c>
    </row>
    <row r="388" spans="1:65" s="2" customFormat="1" ht="10.199999999999999">
      <c r="A388" s="35"/>
      <c r="B388" s="36"/>
      <c r="C388" s="37"/>
      <c r="D388" s="215" t="s">
        <v>362</v>
      </c>
      <c r="E388" s="37"/>
      <c r="F388" s="216" t="s">
        <v>7416</v>
      </c>
      <c r="G388" s="37"/>
      <c r="H388" s="37"/>
      <c r="I388" s="200"/>
      <c r="J388" s="37"/>
      <c r="K388" s="37"/>
      <c r="L388" s="40"/>
      <c r="M388" s="201"/>
      <c r="N388" s="202"/>
      <c r="O388" s="72"/>
      <c r="P388" s="72"/>
      <c r="Q388" s="72"/>
      <c r="R388" s="72"/>
      <c r="S388" s="72"/>
      <c r="T388" s="73"/>
      <c r="U388" s="35"/>
      <c r="V388" s="35"/>
      <c r="W388" s="35"/>
      <c r="X388" s="35"/>
      <c r="Y388" s="35"/>
      <c r="Z388" s="35"/>
      <c r="AA388" s="35"/>
      <c r="AB388" s="35"/>
      <c r="AC388" s="35"/>
      <c r="AD388" s="35"/>
      <c r="AE388" s="35"/>
      <c r="AT388" s="18" t="s">
        <v>362</v>
      </c>
      <c r="AU388" s="18" t="s">
        <v>227</v>
      </c>
    </row>
    <row r="389" spans="1:65" s="11" customFormat="1" ht="20.85" customHeight="1">
      <c r="B389" s="171"/>
      <c r="C389" s="172"/>
      <c r="D389" s="173" t="s">
        <v>80</v>
      </c>
      <c r="E389" s="213" t="s">
        <v>2229</v>
      </c>
      <c r="F389" s="213" t="s">
        <v>2230</v>
      </c>
      <c r="G389" s="172"/>
      <c r="H389" s="172"/>
      <c r="I389" s="175"/>
      <c r="J389" s="214">
        <f>BK389</f>
        <v>0</v>
      </c>
      <c r="K389" s="172"/>
      <c r="L389" s="177"/>
      <c r="M389" s="178"/>
      <c r="N389" s="179"/>
      <c r="O389" s="179"/>
      <c r="P389" s="180">
        <f>SUM(P390:P398)</f>
        <v>0</v>
      </c>
      <c r="Q389" s="179"/>
      <c r="R389" s="180">
        <f>SUM(R390:R398)</f>
        <v>0</v>
      </c>
      <c r="S389" s="179"/>
      <c r="T389" s="181">
        <f>SUM(T390:T398)</f>
        <v>0</v>
      </c>
      <c r="AR389" s="182" t="s">
        <v>88</v>
      </c>
      <c r="AT389" s="183" t="s">
        <v>80</v>
      </c>
      <c r="AU389" s="183" t="s">
        <v>90</v>
      </c>
      <c r="AY389" s="182" t="s">
        <v>215</v>
      </c>
      <c r="BK389" s="184">
        <f>SUM(BK390:BK398)</f>
        <v>0</v>
      </c>
    </row>
    <row r="390" spans="1:65" s="2" customFormat="1" ht="24.15" customHeight="1">
      <c r="A390" s="35"/>
      <c r="B390" s="36"/>
      <c r="C390" s="185" t="s">
        <v>1022</v>
      </c>
      <c r="D390" s="185" t="s">
        <v>216</v>
      </c>
      <c r="E390" s="186" t="s">
        <v>7417</v>
      </c>
      <c r="F390" s="187" t="s">
        <v>7418</v>
      </c>
      <c r="G390" s="188" t="s">
        <v>583</v>
      </c>
      <c r="H390" s="189">
        <v>457.327</v>
      </c>
      <c r="I390" s="190"/>
      <c r="J390" s="191">
        <f>ROUND(I390*H390,2)</f>
        <v>0</v>
      </c>
      <c r="K390" s="187" t="s">
        <v>359</v>
      </c>
      <c r="L390" s="40"/>
      <c r="M390" s="192" t="s">
        <v>1</v>
      </c>
      <c r="N390" s="193" t="s">
        <v>46</v>
      </c>
      <c r="O390" s="72"/>
      <c r="P390" s="194">
        <f>O390*H390</f>
        <v>0</v>
      </c>
      <c r="Q390" s="194">
        <v>0</v>
      </c>
      <c r="R390" s="194">
        <f>Q390*H390</f>
        <v>0</v>
      </c>
      <c r="S390" s="194">
        <v>0</v>
      </c>
      <c r="T390" s="195">
        <f>S390*H390</f>
        <v>0</v>
      </c>
      <c r="U390" s="35"/>
      <c r="V390" s="35"/>
      <c r="W390" s="35"/>
      <c r="X390" s="35"/>
      <c r="Y390" s="35"/>
      <c r="Z390" s="35"/>
      <c r="AA390" s="35"/>
      <c r="AB390" s="35"/>
      <c r="AC390" s="35"/>
      <c r="AD390" s="35"/>
      <c r="AE390" s="35"/>
      <c r="AR390" s="196" t="s">
        <v>214</v>
      </c>
      <c r="AT390" s="196" t="s">
        <v>216</v>
      </c>
      <c r="AU390" s="196" t="s">
        <v>227</v>
      </c>
      <c r="AY390" s="18" t="s">
        <v>215</v>
      </c>
      <c r="BE390" s="197">
        <f>IF(N390="základní",J390,0)</f>
        <v>0</v>
      </c>
      <c r="BF390" s="197">
        <f>IF(N390="snížená",J390,0)</f>
        <v>0</v>
      </c>
      <c r="BG390" s="197">
        <f>IF(N390="zákl. přenesená",J390,0)</f>
        <v>0</v>
      </c>
      <c r="BH390" s="197">
        <f>IF(N390="sníž. přenesená",J390,0)</f>
        <v>0</v>
      </c>
      <c r="BI390" s="197">
        <f>IF(N390="nulová",J390,0)</f>
        <v>0</v>
      </c>
      <c r="BJ390" s="18" t="s">
        <v>88</v>
      </c>
      <c r="BK390" s="197">
        <f>ROUND(I390*H390,2)</f>
        <v>0</v>
      </c>
      <c r="BL390" s="18" t="s">
        <v>214</v>
      </c>
      <c r="BM390" s="196" t="s">
        <v>7419</v>
      </c>
    </row>
    <row r="391" spans="1:65" s="2" customFormat="1" ht="19.2">
      <c r="A391" s="35"/>
      <c r="B391" s="36"/>
      <c r="C391" s="37"/>
      <c r="D391" s="198" t="s">
        <v>221</v>
      </c>
      <c r="E391" s="37"/>
      <c r="F391" s="199" t="s">
        <v>7420</v>
      </c>
      <c r="G391" s="37"/>
      <c r="H391" s="37"/>
      <c r="I391" s="200"/>
      <c r="J391" s="37"/>
      <c r="K391" s="37"/>
      <c r="L391" s="40"/>
      <c r="M391" s="201"/>
      <c r="N391" s="202"/>
      <c r="O391" s="72"/>
      <c r="P391" s="72"/>
      <c r="Q391" s="72"/>
      <c r="R391" s="72"/>
      <c r="S391" s="72"/>
      <c r="T391" s="73"/>
      <c r="U391" s="35"/>
      <c r="V391" s="35"/>
      <c r="W391" s="35"/>
      <c r="X391" s="35"/>
      <c r="Y391" s="35"/>
      <c r="Z391" s="35"/>
      <c r="AA391" s="35"/>
      <c r="AB391" s="35"/>
      <c r="AC391" s="35"/>
      <c r="AD391" s="35"/>
      <c r="AE391" s="35"/>
      <c r="AT391" s="18" t="s">
        <v>221</v>
      </c>
      <c r="AU391" s="18" t="s">
        <v>227</v>
      </c>
    </row>
    <row r="392" spans="1:65" s="2" customFormat="1" ht="10.199999999999999">
      <c r="A392" s="35"/>
      <c r="B392" s="36"/>
      <c r="C392" s="37"/>
      <c r="D392" s="215" t="s">
        <v>362</v>
      </c>
      <c r="E392" s="37"/>
      <c r="F392" s="216" t="s">
        <v>7421</v>
      </c>
      <c r="G392" s="37"/>
      <c r="H392" s="37"/>
      <c r="I392" s="200"/>
      <c r="J392" s="37"/>
      <c r="K392" s="37"/>
      <c r="L392" s="40"/>
      <c r="M392" s="201"/>
      <c r="N392" s="202"/>
      <c r="O392" s="72"/>
      <c r="P392" s="72"/>
      <c r="Q392" s="72"/>
      <c r="R392" s="72"/>
      <c r="S392" s="72"/>
      <c r="T392" s="73"/>
      <c r="U392" s="35"/>
      <c r="V392" s="35"/>
      <c r="W392" s="35"/>
      <c r="X392" s="35"/>
      <c r="Y392" s="35"/>
      <c r="Z392" s="35"/>
      <c r="AA392" s="35"/>
      <c r="AB392" s="35"/>
      <c r="AC392" s="35"/>
      <c r="AD392" s="35"/>
      <c r="AE392" s="35"/>
      <c r="AT392" s="18" t="s">
        <v>362</v>
      </c>
      <c r="AU392" s="18" t="s">
        <v>227</v>
      </c>
    </row>
    <row r="393" spans="1:65" s="14" customFormat="1" ht="10.199999999999999">
      <c r="B393" s="227"/>
      <c r="C393" s="228"/>
      <c r="D393" s="198" t="s">
        <v>364</v>
      </c>
      <c r="E393" s="229" t="s">
        <v>1</v>
      </c>
      <c r="F393" s="230" t="s">
        <v>7422</v>
      </c>
      <c r="G393" s="228"/>
      <c r="H393" s="231">
        <v>1087.1880000000001</v>
      </c>
      <c r="I393" s="232"/>
      <c r="J393" s="228"/>
      <c r="K393" s="228"/>
      <c r="L393" s="233"/>
      <c r="M393" s="234"/>
      <c r="N393" s="235"/>
      <c r="O393" s="235"/>
      <c r="P393" s="235"/>
      <c r="Q393" s="235"/>
      <c r="R393" s="235"/>
      <c r="S393" s="235"/>
      <c r="T393" s="236"/>
      <c r="AT393" s="237" t="s">
        <v>364</v>
      </c>
      <c r="AU393" s="237" t="s">
        <v>227</v>
      </c>
      <c r="AV393" s="14" t="s">
        <v>90</v>
      </c>
      <c r="AW393" s="14" t="s">
        <v>36</v>
      </c>
      <c r="AX393" s="14" t="s">
        <v>81</v>
      </c>
      <c r="AY393" s="237" t="s">
        <v>215</v>
      </c>
    </row>
    <row r="394" spans="1:65" s="14" customFormat="1" ht="10.199999999999999">
      <c r="B394" s="227"/>
      <c r="C394" s="228"/>
      <c r="D394" s="198" t="s">
        <v>364</v>
      </c>
      <c r="E394" s="229" t="s">
        <v>1</v>
      </c>
      <c r="F394" s="230" t="s">
        <v>7423</v>
      </c>
      <c r="G394" s="228"/>
      <c r="H394" s="231">
        <v>-629.86099999999999</v>
      </c>
      <c r="I394" s="232"/>
      <c r="J394" s="228"/>
      <c r="K394" s="228"/>
      <c r="L394" s="233"/>
      <c r="M394" s="234"/>
      <c r="N394" s="235"/>
      <c r="O394" s="235"/>
      <c r="P394" s="235"/>
      <c r="Q394" s="235"/>
      <c r="R394" s="235"/>
      <c r="S394" s="235"/>
      <c r="T394" s="236"/>
      <c r="AT394" s="237" t="s">
        <v>364</v>
      </c>
      <c r="AU394" s="237" t="s">
        <v>227</v>
      </c>
      <c r="AV394" s="14" t="s">
        <v>90</v>
      </c>
      <c r="AW394" s="14" t="s">
        <v>36</v>
      </c>
      <c r="AX394" s="14" t="s">
        <v>81</v>
      </c>
      <c r="AY394" s="237" t="s">
        <v>215</v>
      </c>
    </row>
    <row r="395" spans="1:65" s="15" customFormat="1" ht="10.199999999999999">
      <c r="B395" s="238"/>
      <c r="C395" s="239"/>
      <c r="D395" s="198" t="s">
        <v>364</v>
      </c>
      <c r="E395" s="240" t="s">
        <v>1</v>
      </c>
      <c r="F395" s="241" t="s">
        <v>368</v>
      </c>
      <c r="G395" s="239"/>
      <c r="H395" s="242">
        <v>457.32700000000011</v>
      </c>
      <c r="I395" s="243"/>
      <c r="J395" s="239"/>
      <c r="K395" s="239"/>
      <c r="L395" s="244"/>
      <c r="M395" s="245"/>
      <c r="N395" s="246"/>
      <c r="O395" s="246"/>
      <c r="P395" s="246"/>
      <c r="Q395" s="246"/>
      <c r="R395" s="246"/>
      <c r="S395" s="246"/>
      <c r="T395" s="247"/>
      <c r="AT395" s="248" t="s">
        <v>364</v>
      </c>
      <c r="AU395" s="248" t="s">
        <v>227</v>
      </c>
      <c r="AV395" s="15" t="s">
        <v>214</v>
      </c>
      <c r="AW395" s="15" t="s">
        <v>36</v>
      </c>
      <c r="AX395" s="15" t="s">
        <v>88</v>
      </c>
      <c r="AY395" s="248" t="s">
        <v>215</v>
      </c>
    </row>
    <row r="396" spans="1:65" s="2" customFormat="1" ht="33" customHeight="1">
      <c r="A396" s="35"/>
      <c r="B396" s="36"/>
      <c r="C396" s="185" t="s">
        <v>1030</v>
      </c>
      <c r="D396" s="185" t="s">
        <v>216</v>
      </c>
      <c r="E396" s="186" t="s">
        <v>7424</v>
      </c>
      <c r="F396" s="187" t="s">
        <v>7425</v>
      </c>
      <c r="G396" s="188" t="s">
        <v>583</v>
      </c>
      <c r="H396" s="189">
        <v>629.86099999999999</v>
      </c>
      <c r="I396" s="190"/>
      <c r="J396" s="191">
        <f>ROUND(I396*H396,2)</f>
        <v>0</v>
      </c>
      <c r="K396" s="187" t="s">
        <v>359</v>
      </c>
      <c r="L396" s="40"/>
      <c r="M396" s="192" t="s">
        <v>1</v>
      </c>
      <c r="N396" s="193" t="s">
        <v>46</v>
      </c>
      <c r="O396" s="72"/>
      <c r="P396" s="194">
        <f>O396*H396</f>
        <v>0</v>
      </c>
      <c r="Q396" s="194">
        <v>0</v>
      </c>
      <c r="R396" s="194">
        <f>Q396*H396</f>
        <v>0</v>
      </c>
      <c r="S396" s="194">
        <v>0</v>
      </c>
      <c r="T396" s="195">
        <f>S396*H396</f>
        <v>0</v>
      </c>
      <c r="U396" s="35"/>
      <c r="V396" s="35"/>
      <c r="W396" s="35"/>
      <c r="X396" s="35"/>
      <c r="Y396" s="35"/>
      <c r="Z396" s="35"/>
      <c r="AA396" s="35"/>
      <c r="AB396" s="35"/>
      <c r="AC396" s="35"/>
      <c r="AD396" s="35"/>
      <c r="AE396" s="35"/>
      <c r="AR396" s="196" t="s">
        <v>214</v>
      </c>
      <c r="AT396" s="196" t="s">
        <v>216</v>
      </c>
      <c r="AU396" s="196" t="s">
        <v>227</v>
      </c>
      <c r="AY396" s="18" t="s">
        <v>215</v>
      </c>
      <c r="BE396" s="197">
        <f>IF(N396="základní",J396,0)</f>
        <v>0</v>
      </c>
      <c r="BF396" s="197">
        <f>IF(N396="snížená",J396,0)</f>
        <v>0</v>
      </c>
      <c r="BG396" s="197">
        <f>IF(N396="zákl. přenesená",J396,0)</f>
        <v>0</v>
      </c>
      <c r="BH396" s="197">
        <f>IF(N396="sníž. přenesená",J396,0)</f>
        <v>0</v>
      </c>
      <c r="BI396" s="197">
        <f>IF(N396="nulová",J396,0)</f>
        <v>0</v>
      </c>
      <c r="BJ396" s="18" t="s">
        <v>88</v>
      </c>
      <c r="BK396" s="197">
        <f>ROUND(I396*H396,2)</f>
        <v>0</v>
      </c>
      <c r="BL396" s="18" t="s">
        <v>214</v>
      </c>
      <c r="BM396" s="196" t="s">
        <v>7426</v>
      </c>
    </row>
    <row r="397" spans="1:65" s="2" customFormat="1" ht="28.8">
      <c r="A397" s="35"/>
      <c r="B397" s="36"/>
      <c r="C397" s="37"/>
      <c r="D397" s="198" t="s">
        <v>221</v>
      </c>
      <c r="E397" s="37"/>
      <c r="F397" s="199" t="s">
        <v>7427</v>
      </c>
      <c r="G397" s="37"/>
      <c r="H397" s="37"/>
      <c r="I397" s="200"/>
      <c r="J397" s="37"/>
      <c r="K397" s="37"/>
      <c r="L397" s="40"/>
      <c r="M397" s="201"/>
      <c r="N397" s="202"/>
      <c r="O397" s="72"/>
      <c r="P397" s="72"/>
      <c r="Q397" s="72"/>
      <c r="R397" s="72"/>
      <c r="S397" s="72"/>
      <c r="T397" s="73"/>
      <c r="U397" s="35"/>
      <c r="V397" s="35"/>
      <c r="W397" s="35"/>
      <c r="X397" s="35"/>
      <c r="Y397" s="35"/>
      <c r="Z397" s="35"/>
      <c r="AA397" s="35"/>
      <c r="AB397" s="35"/>
      <c r="AC397" s="35"/>
      <c r="AD397" s="35"/>
      <c r="AE397" s="35"/>
      <c r="AT397" s="18" t="s">
        <v>221</v>
      </c>
      <c r="AU397" s="18" t="s">
        <v>227</v>
      </c>
    </row>
    <row r="398" spans="1:65" s="2" customFormat="1" ht="10.199999999999999">
      <c r="A398" s="35"/>
      <c r="B398" s="36"/>
      <c r="C398" s="37"/>
      <c r="D398" s="215" t="s">
        <v>362</v>
      </c>
      <c r="E398" s="37"/>
      <c r="F398" s="216" t="s">
        <v>7428</v>
      </c>
      <c r="G398" s="37"/>
      <c r="H398" s="37"/>
      <c r="I398" s="200"/>
      <c r="J398" s="37"/>
      <c r="K398" s="37"/>
      <c r="L398" s="40"/>
      <c r="M398" s="270"/>
      <c r="N398" s="271"/>
      <c r="O398" s="205"/>
      <c r="P398" s="205"/>
      <c r="Q398" s="205"/>
      <c r="R398" s="205"/>
      <c r="S398" s="205"/>
      <c r="T398" s="272"/>
      <c r="U398" s="35"/>
      <c r="V398" s="35"/>
      <c r="W398" s="35"/>
      <c r="X398" s="35"/>
      <c r="Y398" s="35"/>
      <c r="Z398" s="35"/>
      <c r="AA398" s="35"/>
      <c r="AB398" s="35"/>
      <c r="AC398" s="35"/>
      <c r="AD398" s="35"/>
      <c r="AE398" s="35"/>
      <c r="AT398" s="18" t="s">
        <v>362</v>
      </c>
      <c r="AU398" s="18" t="s">
        <v>227</v>
      </c>
    </row>
    <row r="399" spans="1:65" s="2" customFormat="1" ht="6.9" customHeight="1">
      <c r="A399" s="35"/>
      <c r="B399" s="55"/>
      <c r="C399" s="56"/>
      <c r="D399" s="56"/>
      <c r="E399" s="56"/>
      <c r="F399" s="56"/>
      <c r="G399" s="56"/>
      <c r="H399" s="56"/>
      <c r="I399" s="56"/>
      <c r="J399" s="56"/>
      <c r="K399" s="56"/>
      <c r="L399" s="40"/>
      <c r="M399" s="35"/>
      <c r="O399" s="35"/>
      <c r="P399" s="35"/>
      <c r="Q399" s="35"/>
      <c r="R399" s="35"/>
      <c r="S399" s="35"/>
      <c r="T399" s="35"/>
      <c r="U399" s="35"/>
      <c r="V399" s="35"/>
      <c r="W399" s="35"/>
      <c r="X399" s="35"/>
      <c r="Y399" s="35"/>
      <c r="Z399" s="35"/>
      <c r="AA399" s="35"/>
      <c r="AB399" s="35"/>
      <c r="AC399" s="35"/>
      <c r="AD399" s="35"/>
      <c r="AE399" s="35"/>
    </row>
  </sheetData>
  <sheetProtection algorithmName="SHA-512" hashValue="84uGv3Vcsbj6S9y8OL9hRyHY1hbPVBtSNytAYdfw8+YTgYhJHih7EZ1H4jPep0BeIbuaEKyfdmGJHWqW2ljTUg==" saltValue="5ORzXGOvIfv7pUemr1L1EkdD+8vEx4emexFGErb6QSXPegJYF+MFhrCW1SXS/w2DH5/veGhg4zINECAoZI6VvQ==" spinCount="100000" sheet="1" objects="1" scenarios="1" formatColumns="0" formatRows="0" autoFilter="0"/>
  <autoFilter ref="C135:K398"/>
  <mergeCells count="12">
    <mergeCell ref="E128:H128"/>
    <mergeCell ref="L2:V2"/>
    <mergeCell ref="E85:H85"/>
    <mergeCell ref="E87:H87"/>
    <mergeCell ref="E89:H89"/>
    <mergeCell ref="E124:H124"/>
    <mergeCell ref="E126:H126"/>
    <mergeCell ref="E7:H7"/>
    <mergeCell ref="E9:H9"/>
    <mergeCell ref="E11:H11"/>
    <mergeCell ref="E20:H20"/>
    <mergeCell ref="E29:H29"/>
  </mergeCells>
  <hyperlinks>
    <hyperlink ref="F142" r:id="rId1"/>
    <hyperlink ref="F145" r:id="rId2"/>
    <hyperlink ref="F148" r:id="rId3"/>
    <hyperlink ref="F151" r:id="rId4"/>
    <hyperlink ref="F155" r:id="rId5"/>
    <hyperlink ref="F171" r:id="rId6"/>
    <hyperlink ref="F174" r:id="rId7"/>
    <hyperlink ref="F179" r:id="rId8"/>
    <hyperlink ref="F197" r:id="rId9"/>
    <hyperlink ref="F201" r:id="rId10"/>
    <hyperlink ref="F210" r:id="rId11"/>
    <hyperlink ref="F215" r:id="rId12"/>
    <hyperlink ref="F218" r:id="rId13"/>
    <hyperlink ref="F221" r:id="rId14"/>
    <hyperlink ref="F224" r:id="rId15"/>
    <hyperlink ref="F227" r:id="rId16"/>
    <hyperlink ref="F231" r:id="rId17"/>
    <hyperlink ref="F234" r:id="rId18"/>
    <hyperlink ref="F237" r:id="rId19"/>
    <hyperlink ref="F247" r:id="rId20"/>
    <hyperlink ref="F250" r:id="rId21"/>
    <hyperlink ref="F258" r:id="rId22"/>
    <hyperlink ref="F261" r:id="rId23"/>
    <hyperlink ref="F268" r:id="rId24"/>
    <hyperlink ref="F273" r:id="rId25"/>
    <hyperlink ref="F276" r:id="rId26"/>
    <hyperlink ref="F283" r:id="rId27"/>
    <hyperlink ref="F288" r:id="rId28"/>
    <hyperlink ref="F291" r:id="rId29"/>
    <hyperlink ref="F299" r:id="rId30"/>
    <hyperlink ref="F302" r:id="rId31"/>
    <hyperlink ref="F311" r:id="rId32"/>
    <hyperlink ref="F318" r:id="rId33"/>
    <hyperlink ref="F327" r:id="rId34"/>
    <hyperlink ref="F334" r:id="rId35"/>
    <hyperlink ref="F341" r:id="rId36"/>
    <hyperlink ref="F348" r:id="rId37"/>
    <hyperlink ref="F355" r:id="rId38"/>
    <hyperlink ref="F358" r:id="rId39"/>
    <hyperlink ref="F361" r:id="rId40"/>
    <hyperlink ref="F365" r:id="rId41"/>
    <hyperlink ref="F375" r:id="rId42"/>
    <hyperlink ref="F380" r:id="rId43"/>
    <hyperlink ref="F388" r:id="rId44"/>
    <hyperlink ref="F392" r:id="rId45"/>
    <hyperlink ref="F398" r:id="rId46"/>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4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01"/>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148</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7128</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7429</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149</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50.5" customHeight="1">
      <c r="A29" s="122"/>
      <c r="B29" s="123"/>
      <c r="C29" s="122"/>
      <c r="D29" s="122"/>
      <c r="E29" s="330" t="s">
        <v>6852</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ROUND(J127,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ROUND((SUM(BE127:BE200)),  2)</f>
        <v>0</v>
      </c>
      <c r="G35" s="35"/>
      <c r="H35" s="35"/>
      <c r="I35" s="131">
        <v>0.21</v>
      </c>
      <c r="J35" s="130">
        <f>ROUND(((SUM(BE127:BE200))*I35),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ROUND((SUM(BF127:BF200)),  2)</f>
        <v>0</v>
      </c>
      <c r="G36" s="35"/>
      <c r="H36" s="35"/>
      <c r="I36" s="131">
        <v>0.12</v>
      </c>
      <c r="J36" s="130">
        <f>ROUND(((SUM(BF127:BF200))*I36),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ROUND((SUM(BG127:BG200)),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ROUND((SUM(BH127:BH200)),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ROUND((SUM(BI127:BI200)),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7128</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IO-01-2 - Oplocení</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J127</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320</v>
      </c>
      <c r="E99" s="157"/>
      <c r="F99" s="157"/>
      <c r="G99" s="157"/>
      <c r="H99" s="157"/>
      <c r="I99" s="157"/>
      <c r="J99" s="158">
        <f>J128</f>
        <v>0</v>
      </c>
      <c r="K99" s="155"/>
      <c r="L99" s="159"/>
    </row>
    <row r="100" spans="1:47" s="12" customFormat="1" ht="19.95" customHeight="1">
      <c r="B100" s="208"/>
      <c r="C100" s="105"/>
      <c r="D100" s="209" t="s">
        <v>321</v>
      </c>
      <c r="E100" s="210"/>
      <c r="F100" s="210"/>
      <c r="G100" s="210"/>
      <c r="H100" s="210"/>
      <c r="I100" s="210"/>
      <c r="J100" s="211">
        <f>J129</f>
        <v>0</v>
      </c>
      <c r="K100" s="105"/>
      <c r="L100" s="212"/>
    </row>
    <row r="101" spans="1:47" s="12" customFormat="1" ht="19.95" customHeight="1">
      <c r="B101" s="208"/>
      <c r="C101" s="105"/>
      <c r="D101" s="209" t="s">
        <v>322</v>
      </c>
      <c r="E101" s="210"/>
      <c r="F101" s="210"/>
      <c r="G101" s="210"/>
      <c r="H101" s="210"/>
      <c r="I101" s="210"/>
      <c r="J101" s="211">
        <f>J153</f>
        <v>0</v>
      </c>
      <c r="K101" s="105"/>
      <c r="L101" s="212"/>
    </row>
    <row r="102" spans="1:47" s="12" customFormat="1" ht="19.95" customHeight="1">
      <c r="B102" s="208"/>
      <c r="C102" s="105"/>
      <c r="D102" s="209" t="s">
        <v>323</v>
      </c>
      <c r="E102" s="210"/>
      <c r="F102" s="210"/>
      <c r="G102" s="210"/>
      <c r="H102" s="210"/>
      <c r="I102" s="210"/>
      <c r="J102" s="211">
        <f>J172</f>
        <v>0</v>
      </c>
      <c r="K102" s="105"/>
      <c r="L102" s="212"/>
    </row>
    <row r="103" spans="1:47" s="12" customFormat="1" ht="19.95" customHeight="1">
      <c r="B103" s="208"/>
      <c r="C103" s="105"/>
      <c r="D103" s="209" t="s">
        <v>334</v>
      </c>
      <c r="E103" s="210"/>
      <c r="F103" s="210"/>
      <c r="G103" s="210"/>
      <c r="H103" s="210"/>
      <c r="I103" s="210"/>
      <c r="J103" s="211">
        <f>J191</f>
        <v>0</v>
      </c>
      <c r="K103" s="105"/>
      <c r="L103" s="212"/>
    </row>
    <row r="104" spans="1:47" s="9" customFormat="1" ht="24.9" customHeight="1">
      <c r="B104" s="154"/>
      <c r="C104" s="155"/>
      <c r="D104" s="156" t="s">
        <v>335</v>
      </c>
      <c r="E104" s="157"/>
      <c r="F104" s="157"/>
      <c r="G104" s="157"/>
      <c r="H104" s="157"/>
      <c r="I104" s="157"/>
      <c r="J104" s="158">
        <f>J195</f>
        <v>0</v>
      </c>
      <c r="K104" s="155"/>
      <c r="L104" s="159"/>
    </row>
    <row r="105" spans="1:47" s="12" customFormat="1" ht="19.95" customHeight="1">
      <c r="B105" s="208"/>
      <c r="C105" s="105"/>
      <c r="D105" s="209" t="s">
        <v>345</v>
      </c>
      <c r="E105" s="210"/>
      <c r="F105" s="210"/>
      <c r="G105" s="210"/>
      <c r="H105" s="210"/>
      <c r="I105" s="210"/>
      <c r="J105" s="211">
        <f>J196</f>
        <v>0</v>
      </c>
      <c r="K105" s="105"/>
      <c r="L105" s="212"/>
    </row>
    <row r="106" spans="1:47" s="2" customFormat="1" ht="21.7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 customHeight="1">
      <c r="A107" s="35"/>
      <c r="B107" s="55"/>
      <c r="C107" s="56"/>
      <c r="D107" s="56"/>
      <c r="E107" s="56"/>
      <c r="F107" s="56"/>
      <c r="G107" s="56"/>
      <c r="H107" s="56"/>
      <c r="I107" s="56"/>
      <c r="J107" s="56"/>
      <c r="K107" s="56"/>
      <c r="L107" s="52"/>
      <c r="S107" s="35"/>
      <c r="T107" s="35"/>
      <c r="U107" s="35"/>
      <c r="V107" s="35"/>
      <c r="W107" s="35"/>
      <c r="X107" s="35"/>
      <c r="Y107" s="35"/>
      <c r="Z107" s="35"/>
      <c r="AA107" s="35"/>
      <c r="AB107" s="35"/>
      <c r="AC107" s="35"/>
      <c r="AD107" s="35"/>
      <c r="AE107" s="35"/>
    </row>
    <row r="111" spans="1:47" s="2" customFormat="1" ht="6.9" customHeight="1">
      <c r="A111" s="35"/>
      <c r="B111" s="57"/>
      <c r="C111" s="58"/>
      <c r="D111" s="58"/>
      <c r="E111" s="58"/>
      <c r="F111" s="58"/>
      <c r="G111" s="58"/>
      <c r="H111" s="58"/>
      <c r="I111" s="58"/>
      <c r="J111" s="58"/>
      <c r="K111" s="58"/>
      <c r="L111" s="52"/>
      <c r="S111" s="35"/>
      <c r="T111" s="35"/>
      <c r="U111" s="35"/>
      <c r="V111" s="35"/>
      <c r="W111" s="35"/>
      <c r="X111" s="35"/>
      <c r="Y111" s="35"/>
      <c r="Z111" s="35"/>
      <c r="AA111" s="35"/>
      <c r="AB111" s="35"/>
      <c r="AC111" s="35"/>
      <c r="AD111" s="35"/>
      <c r="AE111" s="35"/>
    </row>
    <row r="112" spans="1:47" s="2" customFormat="1" ht="24.9" customHeight="1">
      <c r="A112" s="35"/>
      <c r="B112" s="36"/>
      <c r="C112" s="24" t="s">
        <v>200</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6.9"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2" customHeight="1">
      <c r="A114" s="35"/>
      <c r="B114" s="36"/>
      <c r="C114" s="30" t="s">
        <v>16</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3" s="2" customFormat="1" ht="16.5" customHeight="1">
      <c r="A115" s="35"/>
      <c r="B115" s="36"/>
      <c r="C115" s="37"/>
      <c r="D115" s="37"/>
      <c r="E115" s="331" t="str">
        <f>E7</f>
        <v>Výstavba výjezdové základny ZZS KV – Velké Meziříčí</v>
      </c>
      <c r="F115" s="332"/>
      <c r="G115" s="332"/>
      <c r="H115" s="332"/>
      <c r="I115" s="37"/>
      <c r="J115" s="37"/>
      <c r="K115" s="37"/>
      <c r="L115" s="52"/>
      <c r="S115" s="35"/>
      <c r="T115" s="35"/>
      <c r="U115" s="35"/>
      <c r="V115" s="35"/>
      <c r="W115" s="35"/>
      <c r="X115" s="35"/>
      <c r="Y115" s="35"/>
      <c r="Z115" s="35"/>
      <c r="AA115" s="35"/>
      <c r="AB115" s="35"/>
      <c r="AC115" s="35"/>
      <c r="AD115" s="35"/>
      <c r="AE115" s="35"/>
    </row>
    <row r="116" spans="1:63" s="1" customFormat="1" ht="12" customHeight="1">
      <c r="B116" s="22"/>
      <c r="C116" s="30" t="s">
        <v>189</v>
      </c>
      <c r="D116" s="23"/>
      <c r="E116" s="23"/>
      <c r="F116" s="23"/>
      <c r="G116" s="23"/>
      <c r="H116" s="23"/>
      <c r="I116" s="23"/>
      <c r="J116" s="23"/>
      <c r="K116" s="23"/>
      <c r="L116" s="21"/>
    </row>
    <row r="117" spans="1:63" s="2" customFormat="1" ht="16.5" customHeight="1">
      <c r="A117" s="35"/>
      <c r="B117" s="36"/>
      <c r="C117" s="37"/>
      <c r="D117" s="37"/>
      <c r="E117" s="331" t="s">
        <v>7128</v>
      </c>
      <c r="F117" s="333"/>
      <c r="G117" s="333"/>
      <c r="H117" s="333"/>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191</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286" t="str">
        <f>E11</f>
        <v>IO-01-2 - Oplocení</v>
      </c>
      <c r="F119" s="333"/>
      <c r="G119" s="333"/>
      <c r="H119" s="333"/>
      <c r="I119" s="37"/>
      <c r="J119" s="37"/>
      <c r="K119" s="37"/>
      <c r="L119" s="52"/>
      <c r="S119" s="35"/>
      <c r="T119" s="35"/>
      <c r="U119" s="35"/>
      <c r="V119" s="35"/>
      <c r="W119" s="35"/>
      <c r="X119" s="35"/>
      <c r="Y119" s="35"/>
      <c r="Z119" s="35"/>
      <c r="AA119" s="35"/>
      <c r="AB119" s="35"/>
      <c r="AC119" s="35"/>
      <c r="AD119" s="35"/>
      <c r="AE119" s="35"/>
    </row>
    <row r="120" spans="1:63" s="2" customFormat="1" ht="6.9"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F14</f>
        <v>Velké Meziříčí</v>
      </c>
      <c r="G121" s="37"/>
      <c r="H121" s="37"/>
      <c r="I121" s="30" t="s">
        <v>22</v>
      </c>
      <c r="J121" s="67" t="str">
        <f>IF(J14="","",J14)</f>
        <v>27. 3. 2025</v>
      </c>
      <c r="K121" s="37"/>
      <c r="L121" s="52"/>
      <c r="S121" s="35"/>
      <c r="T121" s="35"/>
      <c r="U121" s="35"/>
      <c r="V121" s="35"/>
      <c r="W121" s="35"/>
      <c r="X121" s="35"/>
      <c r="Y121" s="35"/>
      <c r="Z121" s="35"/>
      <c r="AA121" s="35"/>
      <c r="AB121" s="35"/>
      <c r="AC121" s="35"/>
      <c r="AD121" s="35"/>
      <c r="AE121" s="35"/>
    </row>
    <row r="122" spans="1:63" s="2" customFormat="1" ht="6.9"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25.65" customHeight="1">
      <c r="A123" s="35"/>
      <c r="B123" s="36"/>
      <c r="C123" s="30" t="s">
        <v>24</v>
      </c>
      <c r="D123" s="37"/>
      <c r="E123" s="37"/>
      <c r="F123" s="28" t="str">
        <f>E17</f>
        <v>Kraj Vysočina</v>
      </c>
      <c r="G123" s="37"/>
      <c r="H123" s="37"/>
      <c r="I123" s="30" t="s">
        <v>32</v>
      </c>
      <c r="J123" s="33" t="str">
        <f>E23</f>
        <v>PROJEKT CENTRUM NOVA s.r.o.</v>
      </c>
      <c r="K123" s="37"/>
      <c r="L123" s="52"/>
      <c r="S123" s="35"/>
      <c r="T123" s="35"/>
      <c r="U123" s="35"/>
      <c r="V123" s="35"/>
      <c r="W123" s="35"/>
      <c r="X123" s="35"/>
      <c r="Y123" s="35"/>
      <c r="Z123" s="35"/>
      <c r="AA123" s="35"/>
      <c r="AB123" s="35"/>
      <c r="AC123" s="35"/>
      <c r="AD123" s="35"/>
      <c r="AE123" s="35"/>
    </row>
    <row r="124" spans="1:63" s="2" customFormat="1" ht="15.15" customHeight="1">
      <c r="A124" s="35"/>
      <c r="B124" s="36"/>
      <c r="C124" s="30" t="s">
        <v>30</v>
      </c>
      <c r="D124" s="37"/>
      <c r="E124" s="37"/>
      <c r="F124" s="28" t="str">
        <f>IF(E20="","",E20)</f>
        <v>Vyplň údaj</v>
      </c>
      <c r="G124" s="37"/>
      <c r="H124" s="37"/>
      <c r="I124" s="30" t="s">
        <v>37</v>
      </c>
      <c r="J124" s="33" t="str">
        <f>E26</f>
        <v xml:space="preserve"> </v>
      </c>
      <c r="K124" s="37"/>
      <c r="L124" s="52"/>
      <c r="S124" s="35"/>
      <c r="T124" s="35"/>
      <c r="U124" s="35"/>
      <c r="V124" s="35"/>
      <c r="W124" s="35"/>
      <c r="X124" s="35"/>
      <c r="Y124" s="35"/>
      <c r="Z124" s="35"/>
      <c r="AA124" s="35"/>
      <c r="AB124" s="35"/>
      <c r="AC124" s="35"/>
      <c r="AD124" s="35"/>
      <c r="AE124" s="35"/>
    </row>
    <row r="125" spans="1:63" s="2" customFormat="1" ht="10.3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0" customFormat="1" ht="29.25" customHeight="1">
      <c r="A126" s="160"/>
      <c r="B126" s="161"/>
      <c r="C126" s="162" t="s">
        <v>201</v>
      </c>
      <c r="D126" s="163" t="s">
        <v>66</v>
      </c>
      <c r="E126" s="163" t="s">
        <v>62</v>
      </c>
      <c r="F126" s="163" t="s">
        <v>63</v>
      </c>
      <c r="G126" s="163" t="s">
        <v>202</v>
      </c>
      <c r="H126" s="163" t="s">
        <v>203</v>
      </c>
      <c r="I126" s="163" t="s">
        <v>204</v>
      </c>
      <c r="J126" s="163" t="s">
        <v>196</v>
      </c>
      <c r="K126" s="164" t="s">
        <v>205</v>
      </c>
      <c r="L126" s="165"/>
      <c r="M126" s="76" t="s">
        <v>1</v>
      </c>
      <c r="N126" s="77" t="s">
        <v>45</v>
      </c>
      <c r="O126" s="77" t="s">
        <v>206</v>
      </c>
      <c r="P126" s="77" t="s">
        <v>207</v>
      </c>
      <c r="Q126" s="77" t="s">
        <v>208</v>
      </c>
      <c r="R126" s="77" t="s">
        <v>209</v>
      </c>
      <c r="S126" s="77" t="s">
        <v>210</v>
      </c>
      <c r="T126" s="78" t="s">
        <v>211</v>
      </c>
      <c r="U126" s="160"/>
      <c r="V126" s="160"/>
      <c r="W126" s="160"/>
      <c r="X126" s="160"/>
      <c r="Y126" s="160"/>
      <c r="Z126" s="160"/>
      <c r="AA126" s="160"/>
      <c r="AB126" s="160"/>
      <c r="AC126" s="160"/>
      <c r="AD126" s="160"/>
      <c r="AE126" s="160"/>
    </row>
    <row r="127" spans="1:63" s="2" customFormat="1" ht="22.8" customHeight="1">
      <c r="A127" s="35"/>
      <c r="B127" s="36"/>
      <c r="C127" s="83" t="s">
        <v>212</v>
      </c>
      <c r="D127" s="37"/>
      <c r="E127" s="37"/>
      <c r="F127" s="37"/>
      <c r="G127" s="37"/>
      <c r="H127" s="37"/>
      <c r="I127" s="37"/>
      <c r="J127" s="166">
        <f>BK127</f>
        <v>0</v>
      </c>
      <c r="K127" s="37"/>
      <c r="L127" s="40"/>
      <c r="M127" s="79"/>
      <c r="N127" s="167"/>
      <c r="O127" s="80"/>
      <c r="P127" s="168">
        <f>P128+P195</f>
        <v>0</v>
      </c>
      <c r="Q127" s="80"/>
      <c r="R127" s="168">
        <f>R128+R195</f>
        <v>33.804263969999994</v>
      </c>
      <c r="S127" s="80"/>
      <c r="T127" s="169">
        <f>T128+T195</f>
        <v>3.3000000000000002E-2</v>
      </c>
      <c r="U127" s="35"/>
      <c r="V127" s="35"/>
      <c r="W127" s="35"/>
      <c r="X127" s="35"/>
      <c r="Y127" s="35"/>
      <c r="Z127" s="35"/>
      <c r="AA127" s="35"/>
      <c r="AB127" s="35"/>
      <c r="AC127" s="35"/>
      <c r="AD127" s="35"/>
      <c r="AE127" s="35"/>
      <c r="AT127" s="18" t="s">
        <v>80</v>
      </c>
      <c r="AU127" s="18" t="s">
        <v>198</v>
      </c>
      <c r="BK127" s="170">
        <f>BK128+BK195</f>
        <v>0</v>
      </c>
    </row>
    <row r="128" spans="1:63" s="11" customFormat="1" ht="25.95" customHeight="1">
      <c r="B128" s="171"/>
      <c r="C128" s="172"/>
      <c r="D128" s="173" t="s">
        <v>80</v>
      </c>
      <c r="E128" s="174" t="s">
        <v>353</v>
      </c>
      <c r="F128" s="174" t="s">
        <v>354</v>
      </c>
      <c r="G128" s="172"/>
      <c r="H128" s="172"/>
      <c r="I128" s="175"/>
      <c r="J128" s="176">
        <f>BK128</f>
        <v>0</v>
      </c>
      <c r="K128" s="172"/>
      <c r="L128" s="177"/>
      <c r="M128" s="178"/>
      <c r="N128" s="179"/>
      <c r="O128" s="179"/>
      <c r="P128" s="180">
        <f>P129+P153+P172+P191</f>
        <v>0</v>
      </c>
      <c r="Q128" s="179"/>
      <c r="R128" s="180">
        <f>R129+R153+R172+R191</f>
        <v>33.404263969999995</v>
      </c>
      <c r="S128" s="179"/>
      <c r="T128" s="181">
        <f>T129+T153+T172+T191</f>
        <v>0</v>
      </c>
      <c r="AR128" s="182" t="s">
        <v>88</v>
      </c>
      <c r="AT128" s="183" t="s">
        <v>80</v>
      </c>
      <c r="AU128" s="183" t="s">
        <v>81</v>
      </c>
      <c r="AY128" s="182" t="s">
        <v>215</v>
      </c>
      <c r="BK128" s="184">
        <f>BK129+BK153+BK172+BK191</f>
        <v>0</v>
      </c>
    </row>
    <row r="129" spans="1:65" s="11" customFormat="1" ht="22.8" customHeight="1">
      <c r="B129" s="171"/>
      <c r="C129" s="172"/>
      <c r="D129" s="173" t="s">
        <v>80</v>
      </c>
      <c r="E129" s="213" t="s">
        <v>88</v>
      </c>
      <c r="F129" s="213" t="s">
        <v>355</v>
      </c>
      <c r="G129" s="172"/>
      <c r="H129" s="172"/>
      <c r="I129" s="175"/>
      <c r="J129" s="214">
        <f>BK129</f>
        <v>0</v>
      </c>
      <c r="K129" s="172"/>
      <c r="L129" s="177"/>
      <c r="M129" s="178"/>
      <c r="N129" s="179"/>
      <c r="O129" s="179"/>
      <c r="P129" s="180">
        <f>SUM(P130:P152)</f>
        <v>0</v>
      </c>
      <c r="Q129" s="179"/>
      <c r="R129" s="180">
        <f>SUM(R130:R152)</f>
        <v>0</v>
      </c>
      <c r="S129" s="179"/>
      <c r="T129" s="181">
        <f>SUM(T130:T152)</f>
        <v>0</v>
      </c>
      <c r="AR129" s="182" t="s">
        <v>88</v>
      </c>
      <c r="AT129" s="183" t="s">
        <v>80</v>
      </c>
      <c r="AU129" s="183" t="s">
        <v>88</v>
      </c>
      <c r="AY129" s="182" t="s">
        <v>215</v>
      </c>
      <c r="BK129" s="184">
        <f>SUM(BK130:BK152)</f>
        <v>0</v>
      </c>
    </row>
    <row r="130" spans="1:65" s="2" customFormat="1" ht="24.15" customHeight="1">
      <c r="A130" s="35"/>
      <c r="B130" s="36"/>
      <c r="C130" s="185" t="s">
        <v>88</v>
      </c>
      <c r="D130" s="185" t="s">
        <v>216</v>
      </c>
      <c r="E130" s="186" t="s">
        <v>7430</v>
      </c>
      <c r="F130" s="187" t="s">
        <v>7431</v>
      </c>
      <c r="G130" s="188" t="s">
        <v>797</v>
      </c>
      <c r="H130" s="189">
        <v>88.8</v>
      </c>
      <c r="I130" s="190"/>
      <c r="J130" s="191">
        <f>ROUND(I130*H130,2)</f>
        <v>0</v>
      </c>
      <c r="K130" s="187" t="s">
        <v>359</v>
      </c>
      <c r="L130" s="40"/>
      <c r="M130" s="192" t="s">
        <v>1</v>
      </c>
      <c r="N130" s="193" t="s">
        <v>46</v>
      </c>
      <c r="O130" s="72"/>
      <c r="P130" s="194">
        <f>O130*H130</f>
        <v>0</v>
      </c>
      <c r="Q130" s="194">
        <v>0</v>
      </c>
      <c r="R130" s="194">
        <f>Q130*H130</f>
        <v>0</v>
      </c>
      <c r="S130" s="194">
        <v>0</v>
      </c>
      <c r="T130" s="195">
        <f>S130*H130</f>
        <v>0</v>
      </c>
      <c r="U130" s="35"/>
      <c r="V130" s="35"/>
      <c r="W130" s="35"/>
      <c r="X130" s="35"/>
      <c r="Y130" s="35"/>
      <c r="Z130" s="35"/>
      <c r="AA130" s="35"/>
      <c r="AB130" s="35"/>
      <c r="AC130" s="35"/>
      <c r="AD130" s="35"/>
      <c r="AE130" s="35"/>
      <c r="AR130" s="196" t="s">
        <v>214</v>
      </c>
      <c r="AT130" s="196" t="s">
        <v>216</v>
      </c>
      <c r="AU130" s="196" t="s">
        <v>90</v>
      </c>
      <c r="AY130" s="18" t="s">
        <v>215</v>
      </c>
      <c r="BE130" s="197">
        <f>IF(N130="základní",J130,0)</f>
        <v>0</v>
      </c>
      <c r="BF130" s="197">
        <f>IF(N130="snížená",J130,0)</f>
        <v>0</v>
      </c>
      <c r="BG130" s="197">
        <f>IF(N130="zákl. přenesená",J130,0)</f>
        <v>0</v>
      </c>
      <c r="BH130" s="197">
        <f>IF(N130="sníž. přenesená",J130,0)</f>
        <v>0</v>
      </c>
      <c r="BI130" s="197">
        <f>IF(N130="nulová",J130,0)</f>
        <v>0</v>
      </c>
      <c r="BJ130" s="18" t="s">
        <v>88</v>
      </c>
      <c r="BK130" s="197">
        <f>ROUND(I130*H130,2)</f>
        <v>0</v>
      </c>
      <c r="BL130" s="18" t="s">
        <v>214</v>
      </c>
      <c r="BM130" s="196" t="s">
        <v>7432</v>
      </c>
    </row>
    <row r="131" spans="1:65" s="2" customFormat="1" ht="19.2">
      <c r="A131" s="35"/>
      <c r="B131" s="36"/>
      <c r="C131" s="37"/>
      <c r="D131" s="198" t="s">
        <v>221</v>
      </c>
      <c r="E131" s="37"/>
      <c r="F131" s="199" t="s">
        <v>7433</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221</v>
      </c>
      <c r="AU131" s="18" t="s">
        <v>90</v>
      </c>
    </row>
    <row r="132" spans="1:65" s="2" customFormat="1" ht="10.199999999999999">
      <c r="A132" s="35"/>
      <c r="B132" s="36"/>
      <c r="C132" s="37"/>
      <c r="D132" s="215" t="s">
        <v>362</v>
      </c>
      <c r="E132" s="37"/>
      <c r="F132" s="216" t="s">
        <v>7434</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362</v>
      </c>
      <c r="AU132" s="18" t="s">
        <v>90</v>
      </c>
    </row>
    <row r="133" spans="1:65" s="14" customFormat="1" ht="10.199999999999999">
      <c r="B133" s="227"/>
      <c r="C133" s="228"/>
      <c r="D133" s="198" t="s">
        <v>364</v>
      </c>
      <c r="E133" s="229" t="s">
        <v>1</v>
      </c>
      <c r="F133" s="230" t="s">
        <v>7435</v>
      </c>
      <c r="G133" s="228"/>
      <c r="H133" s="231">
        <v>88.8</v>
      </c>
      <c r="I133" s="232"/>
      <c r="J133" s="228"/>
      <c r="K133" s="228"/>
      <c r="L133" s="233"/>
      <c r="M133" s="234"/>
      <c r="N133" s="235"/>
      <c r="O133" s="235"/>
      <c r="P133" s="235"/>
      <c r="Q133" s="235"/>
      <c r="R133" s="235"/>
      <c r="S133" s="235"/>
      <c r="T133" s="236"/>
      <c r="AT133" s="237" t="s">
        <v>364</v>
      </c>
      <c r="AU133" s="237" t="s">
        <v>90</v>
      </c>
      <c r="AV133" s="14" t="s">
        <v>90</v>
      </c>
      <c r="AW133" s="14" t="s">
        <v>36</v>
      </c>
      <c r="AX133" s="14" t="s">
        <v>81</v>
      </c>
      <c r="AY133" s="237" t="s">
        <v>215</v>
      </c>
    </row>
    <row r="134" spans="1:65" s="15" customFormat="1" ht="10.199999999999999">
      <c r="B134" s="238"/>
      <c r="C134" s="239"/>
      <c r="D134" s="198" t="s">
        <v>364</v>
      </c>
      <c r="E134" s="240" t="s">
        <v>1</v>
      </c>
      <c r="F134" s="241" t="s">
        <v>368</v>
      </c>
      <c r="G134" s="239"/>
      <c r="H134" s="242">
        <v>88.8</v>
      </c>
      <c r="I134" s="243"/>
      <c r="J134" s="239"/>
      <c r="K134" s="239"/>
      <c r="L134" s="244"/>
      <c r="M134" s="245"/>
      <c r="N134" s="246"/>
      <c r="O134" s="246"/>
      <c r="P134" s="246"/>
      <c r="Q134" s="246"/>
      <c r="R134" s="246"/>
      <c r="S134" s="246"/>
      <c r="T134" s="247"/>
      <c r="AT134" s="248" t="s">
        <v>364</v>
      </c>
      <c r="AU134" s="248" t="s">
        <v>90</v>
      </c>
      <c r="AV134" s="15" t="s">
        <v>214</v>
      </c>
      <c r="AW134" s="15" t="s">
        <v>36</v>
      </c>
      <c r="AX134" s="15" t="s">
        <v>88</v>
      </c>
      <c r="AY134" s="248" t="s">
        <v>215</v>
      </c>
    </row>
    <row r="135" spans="1:65" s="2" customFormat="1" ht="33" customHeight="1">
      <c r="A135" s="35"/>
      <c r="B135" s="36"/>
      <c r="C135" s="185" t="s">
        <v>90</v>
      </c>
      <c r="D135" s="185" t="s">
        <v>216</v>
      </c>
      <c r="E135" s="186" t="s">
        <v>7436</v>
      </c>
      <c r="F135" s="187" t="s">
        <v>7437</v>
      </c>
      <c r="G135" s="188" t="s">
        <v>358</v>
      </c>
      <c r="H135" s="189">
        <v>2.1230000000000002</v>
      </c>
      <c r="I135" s="190"/>
      <c r="J135" s="191">
        <f>ROUND(I135*H135,2)</f>
        <v>0</v>
      </c>
      <c r="K135" s="187" t="s">
        <v>359</v>
      </c>
      <c r="L135" s="40"/>
      <c r="M135" s="192" t="s">
        <v>1</v>
      </c>
      <c r="N135" s="193" t="s">
        <v>46</v>
      </c>
      <c r="O135" s="72"/>
      <c r="P135" s="194">
        <f>O135*H135</f>
        <v>0</v>
      </c>
      <c r="Q135" s="194">
        <v>0</v>
      </c>
      <c r="R135" s="194">
        <f>Q135*H135</f>
        <v>0</v>
      </c>
      <c r="S135" s="194">
        <v>0</v>
      </c>
      <c r="T135" s="195">
        <f>S135*H135</f>
        <v>0</v>
      </c>
      <c r="U135" s="35"/>
      <c r="V135" s="35"/>
      <c r="W135" s="35"/>
      <c r="X135" s="35"/>
      <c r="Y135" s="35"/>
      <c r="Z135" s="35"/>
      <c r="AA135" s="35"/>
      <c r="AB135" s="35"/>
      <c r="AC135" s="35"/>
      <c r="AD135" s="35"/>
      <c r="AE135" s="35"/>
      <c r="AR135" s="196" t="s">
        <v>214</v>
      </c>
      <c r="AT135" s="196" t="s">
        <v>216</v>
      </c>
      <c r="AU135" s="196" t="s">
        <v>90</v>
      </c>
      <c r="AY135" s="18" t="s">
        <v>215</v>
      </c>
      <c r="BE135" s="197">
        <f>IF(N135="základní",J135,0)</f>
        <v>0</v>
      </c>
      <c r="BF135" s="197">
        <f>IF(N135="snížená",J135,0)</f>
        <v>0</v>
      </c>
      <c r="BG135" s="197">
        <f>IF(N135="zákl. přenesená",J135,0)</f>
        <v>0</v>
      </c>
      <c r="BH135" s="197">
        <f>IF(N135="sníž. přenesená",J135,0)</f>
        <v>0</v>
      </c>
      <c r="BI135" s="197">
        <f>IF(N135="nulová",J135,0)</f>
        <v>0</v>
      </c>
      <c r="BJ135" s="18" t="s">
        <v>88</v>
      </c>
      <c r="BK135" s="197">
        <f>ROUND(I135*H135,2)</f>
        <v>0</v>
      </c>
      <c r="BL135" s="18" t="s">
        <v>214</v>
      </c>
      <c r="BM135" s="196" t="s">
        <v>7438</v>
      </c>
    </row>
    <row r="136" spans="1:65" s="2" customFormat="1" ht="28.8">
      <c r="A136" s="35"/>
      <c r="B136" s="36"/>
      <c r="C136" s="37"/>
      <c r="D136" s="198" t="s">
        <v>221</v>
      </c>
      <c r="E136" s="37"/>
      <c r="F136" s="199" t="s">
        <v>7439</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221</v>
      </c>
      <c r="AU136" s="18" t="s">
        <v>90</v>
      </c>
    </row>
    <row r="137" spans="1:65" s="2" customFormat="1" ht="10.199999999999999">
      <c r="A137" s="35"/>
      <c r="B137" s="36"/>
      <c r="C137" s="37"/>
      <c r="D137" s="215" t="s">
        <v>362</v>
      </c>
      <c r="E137" s="37"/>
      <c r="F137" s="216" t="s">
        <v>7440</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362</v>
      </c>
      <c r="AU137" s="18" t="s">
        <v>90</v>
      </c>
    </row>
    <row r="138" spans="1:65" s="13" customFormat="1" ht="10.199999999999999">
      <c r="B138" s="217"/>
      <c r="C138" s="218"/>
      <c r="D138" s="198" t="s">
        <v>364</v>
      </c>
      <c r="E138" s="219" t="s">
        <v>1</v>
      </c>
      <c r="F138" s="220" t="s">
        <v>7441</v>
      </c>
      <c r="G138" s="218"/>
      <c r="H138" s="219" t="s">
        <v>1</v>
      </c>
      <c r="I138" s="221"/>
      <c r="J138" s="218"/>
      <c r="K138" s="218"/>
      <c r="L138" s="222"/>
      <c r="M138" s="223"/>
      <c r="N138" s="224"/>
      <c r="O138" s="224"/>
      <c r="P138" s="224"/>
      <c r="Q138" s="224"/>
      <c r="R138" s="224"/>
      <c r="S138" s="224"/>
      <c r="T138" s="225"/>
      <c r="AT138" s="226" t="s">
        <v>364</v>
      </c>
      <c r="AU138" s="226" t="s">
        <v>90</v>
      </c>
      <c r="AV138" s="13" t="s">
        <v>88</v>
      </c>
      <c r="AW138" s="13" t="s">
        <v>36</v>
      </c>
      <c r="AX138" s="13" t="s">
        <v>81</v>
      </c>
      <c r="AY138" s="226" t="s">
        <v>215</v>
      </c>
    </row>
    <row r="139" spans="1:65" s="14" customFormat="1" ht="10.199999999999999">
      <c r="B139" s="227"/>
      <c r="C139" s="228"/>
      <c r="D139" s="198" t="s">
        <v>364</v>
      </c>
      <c r="E139" s="229" t="s">
        <v>1</v>
      </c>
      <c r="F139" s="230" t="s">
        <v>7442</v>
      </c>
      <c r="G139" s="228"/>
      <c r="H139" s="231">
        <v>1.56</v>
      </c>
      <c r="I139" s="232"/>
      <c r="J139" s="228"/>
      <c r="K139" s="228"/>
      <c r="L139" s="233"/>
      <c r="M139" s="234"/>
      <c r="N139" s="235"/>
      <c r="O139" s="235"/>
      <c r="P139" s="235"/>
      <c r="Q139" s="235"/>
      <c r="R139" s="235"/>
      <c r="S139" s="235"/>
      <c r="T139" s="236"/>
      <c r="AT139" s="237" t="s">
        <v>364</v>
      </c>
      <c r="AU139" s="237" t="s">
        <v>90</v>
      </c>
      <c r="AV139" s="14" t="s">
        <v>90</v>
      </c>
      <c r="AW139" s="14" t="s">
        <v>36</v>
      </c>
      <c r="AX139" s="14" t="s">
        <v>81</v>
      </c>
      <c r="AY139" s="237" t="s">
        <v>215</v>
      </c>
    </row>
    <row r="140" spans="1:65" s="14" customFormat="1" ht="10.199999999999999">
      <c r="B140" s="227"/>
      <c r="C140" s="228"/>
      <c r="D140" s="198" t="s">
        <v>364</v>
      </c>
      <c r="E140" s="229" t="s">
        <v>1</v>
      </c>
      <c r="F140" s="230" t="s">
        <v>7443</v>
      </c>
      <c r="G140" s="228"/>
      <c r="H140" s="231">
        <v>0.56299999999999994</v>
      </c>
      <c r="I140" s="232"/>
      <c r="J140" s="228"/>
      <c r="K140" s="228"/>
      <c r="L140" s="233"/>
      <c r="M140" s="234"/>
      <c r="N140" s="235"/>
      <c r="O140" s="235"/>
      <c r="P140" s="235"/>
      <c r="Q140" s="235"/>
      <c r="R140" s="235"/>
      <c r="S140" s="235"/>
      <c r="T140" s="236"/>
      <c r="AT140" s="237" t="s">
        <v>364</v>
      </c>
      <c r="AU140" s="237" t="s">
        <v>90</v>
      </c>
      <c r="AV140" s="14" t="s">
        <v>90</v>
      </c>
      <c r="AW140" s="14" t="s">
        <v>36</v>
      </c>
      <c r="AX140" s="14" t="s">
        <v>81</v>
      </c>
      <c r="AY140" s="237" t="s">
        <v>215</v>
      </c>
    </row>
    <row r="141" spans="1:65" s="15" customFormat="1" ht="10.199999999999999">
      <c r="B141" s="238"/>
      <c r="C141" s="239"/>
      <c r="D141" s="198" t="s">
        <v>364</v>
      </c>
      <c r="E141" s="240" t="s">
        <v>1</v>
      </c>
      <c r="F141" s="241" t="s">
        <v>368</v>
      </c>
      <c r="G141" s="239"/>
      <c r="H141" s="242">
        <v>2.1230000000000002</v>
      </c>
      <c r="I141" s="243"/>
      <c r="J141" s="239"/>
      <c r="K141" s="239"/>
      <c r="L141" s="244"/>
      <c r="M141" s="245"/>
      <c r="N141" s="246"/>
      <c r="O141" s="246"/>
      <c r="P141" s="246"/>
      <c r="Q141" s="246"/>
      <c r="R141" s="246"/>
      <c r="S141" s="246"/>
      <c r="T141" s="247"/>
      <c r="AT141" s="248" t="s">
        <v>364</v>
      </c>
      <c r="AU141" s="248" t="s">
        <v>90</v>
      </c>
      <c r="AV141" s="15" t="s">
        <v>214</v>
      </c>
      <c r="AW141" s="15" t="s">
        <v>36</v>
      </c>
      <c r="AX141" s="15" t="s">
        <v>88</v>
      </c>
      <c r="AY141" s="248" t="s">
        <v>215</v>
      </c>
    </row>
    <row r="142" spans="1:65" s="2" customFormat="1" ht="37.799999999999997" customHeight="1">
      <c r="A142" s="35"/>
      <c r="B142" s="36"/>
      <c r="C142" s="185" t="s">
        <v>227</v>
      </c>
      <c r="D142" s="185" t="s">
        <v>216</v>
      </c>
      <c r="E142" s="186" t="s">
        <v>5308</v>
      </c>
      <c r="F142" s="187" t="s">
        <v>5309</v>
      </c>
      <c r="G142" s="188" t="s">
        <v>358</v>
      </c>
      <c r="H142" s="189">
        <v>8.3970000000000002</v>
      </c>
      <c r="I142" s="190"/>
      <c r="J142" s="191">
        <f>ROUND(I142*H142,2)</f>
        <v>0</v>
      </c>
      <c r="K142" s="187" t="s">
        <v>359</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214</v>
      </c>
      <c r="AT142" s="196" t="s">
        <v>216</v>
      </c>
      <c r="AU142" s="196" t="s">
        <v>90</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214</v>
      </c>
      <c r="BM142" s="196" t="s">
        <v>7444</v>
      </c>
    </row>
    <row r="143" spans="1:65" s="2" customFormat="1" ht="38.4">
      <c r="A143" s="35"/>
      <c r="B143" s="36"/>
      <c r="C143" s="37"/>
      <c r="D143" s="198" t="s">
        <v>221</v>
      </c>
      <c r="E143" s="37"/>
      <c r="F143" s="199" t="s">
        <v>5311</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90</v>
      </c>
    </row>
    <row r="144" spans="1:65" s="2" customFormat="1" ht="10.199999999999999">
      <c r="A144" s="35"/>
      <c r="B144" s="36"/>
      <c r="C144" s="37"/>
      <c r="D144" s="215" t="s">
        <v>362</v>
      </c>
      <c r="E144" s="37"/>
      <c r="F144" s="216" t="s">
        <v>5312</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362</v>
      </c>
      <c r="AU144" s="18" t="s">
        <v>90</v>
      </c>
    </row>
    <row r="145" spans="1:65" s="14" customFormat="1" ht="10.199999999999999">
      <c r="B145" s="227"/>
      <c r="C145" s="228"/>
      <c r="D145" s="198" t="s">
        <v>364</v>
      </c>
      <c r="E145" s="229" t="s">
        <v>1</v>
      </c>
      <c r="F145" s="230" t="s">
        <v>7445</v>
      </c>
      <c r="G145" s="228"/>
      <c r="H145" s="231">
        <v>6.274</v>
      </c>
      <c r="I145" s="232"/>
      <c r="J145" s="228"/>
      <c r="K145" s="228"/>
      <c r="L145" s="233"/>
      <c r="M145" s="234"/>
      <c r="N145" s="235"/>
      <c r="O145" s="235"/>
      <c r="P145" s="235"/>
      <c r="Q145" s="235"/>
      <c r="R145" s="235"/>
      <c r="S145" s="235"/>
      <c r="T145" s="236"/>
      <c r="AT145" s="237" t="s">
        <v>364</v>
      </c>
      <c r="AU145" s="237" t="s">
        <v>90</v>
      </c>
      <c r="AV145" s="14" t="s">
        <v>90</v>
      </c>
      <c r="AW145" s="14" t="s">
        <v>36</v>
      </c>
      <c r="AX145" s="14" t="s">
        <v>81</v>
      </c>
      <c r="AY145" s="237" t="s">
        <v>215</v>
      </c>
    </row>
    <row r="146" spans="1:65" s="14" customFormat="1" ht="10.199999999999999">
      <c r="B146" s="227"/>
      <c r="C146" s="228"/>
      <c r="D146" s="198" t="s">
        <v>364</v>
      </c>
      <c r="E146" s="229" t="s">
        <v>1</v>
      </c>
      <c r="F146" s="230" t="s">
        <v>7446</v>
      </c>
      <c r="G146" s="228"/>
      <c r="H146" s="231">
        <v>2.1230000000000002</v>
      </c>
      <c r="I146" s="232"/>
      <c r="J146" s="228"/>
      <c r="K146" s="228"/>
      <c r="L146" s="233"/>
      <c r="M146" s="234"/>
      <c r="N146" s="235"/>
      <c r="O146" s="235"/>
      <c r="P146" s="235"/>
      <c r="Q146" s="235"/>
      <c r="R146" s="235"/>
      <c r="S146" s="235"/>
      <c r="T146" s="236"/>
      <c r="AT146" s="237" t="s">
        <v>364</v>
      </c>
      <c r="AU146" s="237" t="s">
        <v>90</v>
      </c>
      <c r="AV146" s="14" t="s">
        <v>90</v>
      </c>
      <c r="AW146" s="14" t="s">
        <v>36</v>
      </c>
      <c r="AX146" s="14" t="s">
        <v>81</v>
      </c>
      <c r="AY146" s="237" t="s">
        <v>215</v>
      </c>
    </row>
    <row r="147" spans="1:65" s="15" customFormat="1" ht="10.199999999999999">
      <c r="B147" s="238"/>
      <c r="C147" s="239"/>
      <c r="D147" s="198" t="s">
        <v>364</v>
      </c>
      <c r="E147" s="240" t="s">
        <v>1</v>
      </c>
      <c r="F147" s="241" t="s">
        <v>368</v>
      </c>
      <c r="G147" s="239"/>
      <c r="H147" s="242">
        <v>8.3970000000000002</v>
      </c>
      <c r="I147" s="243"/>
      <c r="J147" s="239"/>
      <c r="K147" s="239"/>
      <c r="L147" s="244"/>
      <c r="M147" s="245"/>
      <c r="N147" s="246"/>
      <c r="O147" s="246"/>
      <c r="P147" s="246"/>
      <c r="Q147" s="246"/>
      <c r="R147" s="246"/>
      <c r="S147" s="246"/>
      <c r="T147" s="247"/>
      <c r="AT147" s="248" t="s">
        <v>364</v>
      </c>
      <c r="AU147" s="248" t="s">
        <v>90</v>
      </c>
      <c r="AV147" s="15" t="s">
        <v>214</v>
      </c>
      <c r="AW147" s="15" t="s">
        <v>36</v>
      </c>
      <c r="AX147" s="15" t="s">
        <v>88</v>
      </c>
      <c r="AY147" s="248" t="s">
        <v>215</v>
      </c>
    </row>
    <row r="148" spans="1:65" s="2" customFormat="1" ht="33" customHeight="1">
      <c r="A148" s="35"/>
      <c r="B148" s="36"/>
      <c r="C148" s="185" t="s">
        <v>214</v>
      </c>
      <c r="D148" s="185" t="s">
        <v>216</v>
      </c>
      <c r="E148" s="186" t="s">
        <v>5319</v>
      </c>
      <c r="F148" s="187" t="s">
        <v>5320</v>
      </c>
      <c r="G148" s="188" t="s">
        <v>583</v>
      </c>
      <c r="H148" s="189">
        <v>17.634</v>
      </c>
      <c r="I148" s="190"/>
      <c r="J148" s="191">
        <f>ROUND(I148*H148,2)</f>
        <v>0</v>
      </c>
      <c r="K148" s="187" t="s">
        <v>359</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214</v>
      </c>
      <c r="AT148" s="196" t="s">
        <v>216</v>
      </c>
      <c r="AU148" s="196" t="s">
        <v>90</v>
      </c>
      <c r="AY148" s="18" t="s">
        <v>215</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214</v>
      </c>
      <c r="BM148" s="196" t="s">
        <v>7447</v>
      </c>
    </row>
    <row r="149" spans="1:65" s="2" customFormat="1" ht="28.8">
      <c r="A149" s="35"/>
      <c r="B149" s="36"/>
      <c r="C149" s="37"/>
      <c r="D149" s="198" t="s">
        <v>221</v>
      </c>
      <c r="E149" s="37"/>
      <c r="F149" s="199" t="s">
        <v>5322</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221</v>
      </c>
      <c r="AU149" s="18" t="s">
        <v>90</v>
      </c>
    </row>
    <row r="150" spans="1:65" s="2" customFormat="1" ht="10.199999999999999">
      <c r="A150" s="35"/>
      <c r="B150" s="36"/>
      <c r="C150" s="37"/>
      <c r="D150" s="215" t="s">
        <v>362</v>
      </c>
      <c r="E150" s="37"/>
      <c r="F150" s="216" t="s">
        <v>5323</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362</v>
      </c>
      <c r="AU150" s="18" t="s">
        <v>90</v>
      </c>
    </row>
    <row r="151" spans="1:65" s="14" customFormat="1" ht="10.199999999999999">
      <c r="B151" s="227"/>
      <c r="C151" s="228"/>
      <c r="D151" s="198" t="s">
        <v>364</v>
      </c>
      <c r="E151" s="229" t="s">
        <v>1</v>
      </c>
      <c r="F151" s="230" t="s">
        <v>7448</v>
      </c>
      <c r="G151" s="228"/>
      <c r="H151" s="231">
        <v>17.634</v>
      </c>
      <c r="I151" s="232"/>
      <c r="J151" s="228"/>
      <c r="K151" s="228"/>
      <c r="L151" s="233"/>
      <c r="M151" s="234"/>
      <c r="N151" s="235"/>
      <c r="O151" s="235"/>
      <c r="P151" s="235"/>
      <c r="Q151" s="235"/>
      <c r="R151" s="235"/>
      <c r="S151" s="235"/>
      <c r="T151" s="236"/>
      <c r="AT151" s="237" t="s">
        <v>364</v>
      </c>
      <c r="AU151" s="237" t="s">
        <v>90</v>
      </c>
      <c r="AV151" s="14" t="s">
        <v>90</v>
      </c>
      <c r="AW151" s="14" t="s">
        <v>36</v>
      </c>
      <c r="AX151" s="14" t="s">
        <v>81</v>
      </c>
      <c r="AY151" s="237" t="s">
        <v>215</v>
      </c>
    </row>
    <row r="152" spans="1:65" s="15" customFormat="1" ht="10.199999999999999">
      <c r="B152" s="238"/>
      <c r="C152" s="239"/>
      <c r="D152" s="198" t="s">
        <v>364</v>
      </c>
      <c r="E152" s="240" t="s">
        <v>1</v>
      </c>
      <c r="F152" s="241" t="s">
        <v>368</v>
      </c>
      <c r="G152" s="239"/>
      <c r="H152" s="242">
        <v>17.634</v>
      </c>
      <c r="I152" s="243"/>
      <c r="J152" s="239"/>
      <c r="K152" s="239"/>
      <c r="L152" s="244"/>
      <c r="M152" s="245"/>
      <c r="N152" s="246"/>
      <c r="O152" s="246"/>
      <c r="P152" s="246"/>
      <c r="Q152" s="246"/>
      <c r="R152" s="246"/>
      <c r="S152" s="246"/>
      <c r="T152" s="247"/>
      <c r="AT152" s="248" t="s">
        <v>364</v>
      </c>
      <c r="AU152" s="248" t="s">
        <v>90</v>
      </c>
      <c r="AV152" s="15" t="s">
        <v>214</v>
      </c>
      <c r="AW152" s="15" t="s">
        <v>36</v>
      </c>
      <c r="AX152" s="15" t="s">
        <v>88</v>
      </c>
      <c r="AY152" s="248" t="s">
        <v>215</v>
      </c>
    </row>
    <row r="153" spans="1:65" s="11" customFormat="1" ht="22.8" customHeight="1">
      <c r="B153" s="171"/>
      <c r="C153" s="172"/>
      <c r="D153" s="173" t="s">
        <v>80</v>
      </c>
      <c r="E153" s="213" t="s">
        <v>90</v>
      </c>
      <c r="F153" s="213" t="s">
        <v>529</v>
      </c>
      <c r="G153" s="172"/>
      <c r="H153" s="172"/>
      <c r="I153" s="175"/>
      <c r="J153" s="214">
        <f>BK153</f>
        <v>0</v>
      </c>
      <c r="K153" s="172"/>
      <c r="L153" s="177"/>
      <c r="M153" s="178"/>
      <c r="N153" s="179"/>
      <c r="O153" s="179"/>
      <c r="P153" s="180">
        <f>SUM(P154:P171)</f>
        <v>0</v>
      </c>
      <c r="Q153" s="179"/>
      <c r="R153" s="180">
        <f>SUM(R154:R171)</f>
        <v>5.6869739699999995</v>
      </c>
      <c r="S153" s="179"/>
      <c r="T153" s="181">
        <f>SUM(T154:T171)</f>
        <v>0</v>
      </c>
      <c r="AR153" s="182" t="s">
        <v>88</v>
      </c>
      <c r="AT153" s="183" t="s">
        <v>80</v>
      </c>
      <c r="AU153" s="183" t="s">
        <v>88</v>
      </c>
      <c r="AY153" s="182" t="s">
        <v>215</v>
      </c>
      <c r="BK153" s="184">
        <f>SUM(BK154:BK171)</f>
        <v>0</v>
      </c>
    </row>
    <row r="154" spans="1:65" s="2" customFormat="1" ht="16.5" customHeight="1">
      <c r="A154" s="35"/>
      <c r="B154" s="36"/>
      <c r="C154" s="185" t="s">
        <v>236</v>
      </c>
      <c r="D154" s="185" t="s">
        <v>216</v>
      </c>
      <c r="E154" s="186" t="s">
        <v>7449</v>
      </c>
      <c r="F154" s="187" t="s">
        <v>7450</v>
      </c>
      <c r="G154" s="188" t="s">
        <v>358</v>
      </c>
      <c r="H154" s="189">
        <v>2.2709999999999999</v>
      </c>
      <c r="I154" s="190"/>
      <c r="J154" s="191">
        <f>ROUND(I154*H154,2)</f>
        <v>0</v>
      </c>
      <c r="K154" s="187" t="s">
        <v>359</v>
      </c>
      <c r="L154" s="40"/>
      <c r="M154" s="192" t="s">
        <v>1</v>
      </c>
      <c r="N154" s="193" t="s">
        <v>46</v>
      </c>
      <c r="O154" s="72"/>
      <c r="P154" s="194">
        <f>O154*H154</f>
        <v>0</v>
      </c>
      <c r="Q154" s="194">
        <v>2.5018699999999998</v>
      </c>
      <c r="R154" s="194">
        <f>Q154*H154</f>
        <v>5.6817467699999993</v>
      </c>
      <c r="S154" s="194">
        <v>0</v>
      </c>
      <c r="T154" s="195">
        <f>S154*H154</f>
        <v>0</v>
      </c>
      <c r="U154" s="35"/>
      <c r="V154" s="35"/>
      <c r="W154" s="35"/>
      <c r="X154" s="35"/>
      <c r="Y154" s="35"/>
      <c r="Z154" s="35"/>
      <c r="AA154" s="35"/>
      <c r="AB154" s="35"/>
      <c r="AC154" s="35"/>
      <c r="AD154" s="35"/>
      <c r="AE154" s="35"/>
      <c r="AR154" s="196" t="s">
        <v>214</v>
      </c>
      <c r="AT154" s="196" t="s">
        <v>216</v>
      </c>
      <c r="AU154" s="196" t="s">
        <v>90</v>
      </c>
      <c r="AY154" s="18" t="s">
        <v>215</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214</v>
      </c>
      <c r="BM154" s="196" t="s">
        <v>7451</v>
      </c>
    </row>
    <row r="155" spans="1:65" s="2" customFormat="1" ht="19.2">
      <c r="A155" s="35"/>
      <c r="B155" s="36"/>
      <c r="C155" s="37"/>
      <c r="D155" s="198" t="s">
        <v>221</v>
      </c>
      <c r="E155" s="37"/>
      <c r="F155" s="199" t="s">
        <v>7452</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221</v>
      </c>
      <c r="AU155" s="18" t="s">
        <v>90</v>
      </c>
    </row>
    <row r="156" spans="1:65" s="2" customFormat="1" ht="10.199999999999999">
      <c r="A156" s="35"/>
      <c r="B156" s="36"/>
      <c r="C156" s="37"/>
      <c r="D156" s="215" t="s">
        <v>362</v>
      </c>
      <c r="E156" s="37"/>
      <c r="F156" s="216" t="s">
        <v>7453</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362</v>
      </c>
      <c r="AU156" s="18" t="s">
        <v>90</v>
      </c>
    </row>
    <row r="157" spans="1:65" s="13" customFormat="1" ht="10.199999999999999">
      <c r="B157" s="217"/>
      <c r="C157" s="218"/>
      <c r="D157" s="198" t="s">
        <v>364</v>
      </c>
      <c r="E157" s="219" t="s">
        <v>1</v>
      </c>
      <c r="F157" s="220" t="s">
        <v>7441</v>
      </c>
      <c r="G157" s="218"/>
      <c r="H157" s="219" t="s">
        <v>1</v>
      </c>
      <c r="I157" s="221"/>
      <c r="J157" s="218"/>
      <c r="K157" s="218"/>
      <c r="L157" s="222"/>
      <c r="M157" s="223"/>
      <c r="N157" s="224"/>
      <c r="O157" s="224"/>
      <c r="P157" s="224"/>
      <c r="Q157" s="224"/>
      <c r="R157" s="224"/>
      <c r="S157" s="224"/>
      <c r="T157" s="225"/>
      <c r="AT157" s="226" t="s">
        <v>364</v>
      </c>
      <c r="AU157" s="226" t="s">
        <v>90</v>
      </c>
      <c r="AV157" s="13" t="s">
        <v>88</v>
      </c>
      <c r="AW157" s="13" t="s">
        <v>36</v>
      </c>
      <c r="AX157" s="13" t="s">
        <v>81</v>
      </c>
      <c r="AY157" s="226" t="s">
        <v>215</v>
      </c>
    </row>
    <row r="158" spans="1:65" s="13" customFormat="1" ht="10.199999999999999">
      <c r="B158" s="217"/>
      <c r="C158" s="218"/>
      <c r="D158" s="198" t="s">
        <v>364</v>
      </c>
      <c r="E158" s="219" t="s">
        <v>1</v>
      </c>
      <c r="F158" s="220" t="s">
        <v>7441</v>
      </c>
      <c r="G158" s="218"/>
      <c r="H158" s="219" t="s">
        <v>1</v>
      </c>
      <c r="I158" s="221"/>
      <c r="J158" s="218"/>
      <c r="K158" s="218"/>
      <c r="L158" s="222"/>
      <c r="M158" s="223"/>
      <c r="N158" s="224"/>
      <c r="O158" s="224"/>
      <c r="P158" s="224"/>
      <c r="Q158" s="224"/>
      <c r="R158" s="224"/>
      <c r="S158" s="224"/>
      <c r="T158" s="225"/>
      <c r="AT158" s="226" t="s">
        <v>364</v>
      </c>
      <c r="AU158" s="226" t="s">
        <v>90</v>
      </c>
      <c r="AV158" s="13" t="s">
        <v>88</v>
      </c>
      <c r="AW158" s="13" t="s">
        <v>36</v>
      </c>
      <c r="AX158" s="13" t="s">
        <v>81</v>
      </c>
      <c r="AY158" s="226" t="s">
        <v>215</v>
      </c>
    </row>
    <row r="159" spans="1:65" s="14" customFormat="1" ht="10.199999999999999">
      <c r="B159" s="227"/>
      <c r="C159" s="228"/>
      <c r="D159" s="198" t="s">
        <v>364</v>
      </c>
      <c r="E159" s="229" t="s">
        <v>1</v>
      </c>
      <c r="F159" s="230" t="s">
        <v>7454</v>
      </c>
      <c r="G159" s="228"/>
      <c r="H159" s="231">
        <v>1.669</v>
      </c>
      <c r="I159" s="232"/>
      <c r="J159" s="228"/>
      <c r="K159" s="228"/>
      <c r="L159" s="233"/>
      <c r="M159" s="234"/>
      <c r="N159" s="235"/>
      <c r="O159" s="235"/>
      <c r="P159" s="235"/>
      <c r="Q159" s="235"/>
      <c r="R159" s="235"/>
      <c r="S159" s="235"/>
      <c r="T159" s="236"/>
      <c r="AT159" s="237" t="s">
        <v>364</v>
      </c>
      <c r="AU159" s="237" t="s">
        <v>90</v>
      </c>
      <c r="AV159" s="14" t="s">
        <v>90</v>
      </c>
      <c r="AW159" s="14" t="s">
        <v>36</v>
      </c>
      <c r="AX159" s="14" t="s">
        <v>81</v>
      </c>
      <c r="AY159" s="237" t="s">
        <v>215</v>
      </c>
    </row>
    <row r="160" spans="1:65" s="14" customFormat="1" ht="10.199999999999999">
      <c r="B160" s="227"/>
      <c r="C160" s="228"/>
      <c r="D160" s="198" t="s">
        <v>364</v>
      </c>
      <c r="E160" s="229" t="s">
        <v>1</v>
      </c>
      <c r="F160" s="230" t="s">
        <v>7455</v>
      </c>
      <c r="G160" s="228"/>
      <c r="H160" s="231">
        <v>0.60199999999999998</v>
      </c>
      <c r="I160" s="232"/>
      <c r="J160" s="228"/>
      <c r="K160" s="228"/>
      <c r="L160" s="233"/>
      <c r="M160" s="234"/>
      <c r="N160" s="235"/>
      <c r="O160" s="235"/>
      <c r="P160" s="235"/>
      <c r="Q160" s="235"/>
      <c r="R160" s="235"/>
      <c r="S160" s="235"/>
      <c r="T160" s="236"/>
      <c r="AT160" s="237" t="s">
        <v>364</v>
      </c>
      <c r="AU160" s="237" t="s">
        <v>90</v>
      </c>
      <c r="AV160" s="14" t="s">
        <v>90</v>
      </c>
      <c r="AW160" s="14" t="s">
        <v>36</v>
      </c>
      <c r="AX160" s="14" t="s">
        <v>81</v>
      </c>
      <c r="AY160" s="237" t="s">
        <v>215</v>
      </c>
    </row>
    <row r="161" spans="1:65" s="15" customFormat="1" ht="10.199999999999999">
      <c r="B161" s="238"/>
      <c r="C161" s="239"/>
      <c r="D161" s="198" t="s">
        <v>364</v>
      </c>
      <c r="E161" s="240" t="s">
        <v>1</v>
      </c>
      <c r="F161" s="241" t="s">
        <v>368</v>
      </c>
      <c r="G161" s="239"/>
      <c r="H161" s="242">
        <v>2.2709999999999999</v>
      </c>
      <c r="I161" s="243"/>
      <c r="J161" s="239"/>
      <c r="K161" s="239"/>
      <c r="L161" s="244"/>
      <c r="M161" s="245"/>
      <c r="N161" s="246"/>
      <c r="O161" s="246"/>
      <c r="P161" s="246"/>
      <c r="Q161" s="246"/>
      <c r="R161" s="246"/>
      <c r="S161" s="246"/>
      <c r="T161" s="247"/>
      <c r="AT161" s="248" t="s">
        <v>364</v>
      </c>
      <c r="AU161" s="248" t="s">
        <v>90</v>
      </c>
      <c r="AV161" s="15" t="s">
        <v>214</v>
      </c>
      <c r="AW161" s="15" t="s">
        <v>36</v>
      </c>
      <c r="AX161" s="15" t="s">
        <v>88</v>
      </c>
      <c r="AY161" s="248" t="s">
        <v>215</v>
      </c>
    </row>
    <row r="162" spans="1:65" s="2" customFormat="1" ht="16.5" customHeight="1">
      <c r="A162" s="35"/>
      <c r="B162" s="36"/>
      <c r="C162" s="185" t="s">
        <v>241</v>
      </c>
      <c r="D162" s="185" t="s">
        <v>216</v>
      </c>
      <c r="E162" s="186" t="s">
        <v>7456</v>
      </c>
      <c r="F162" s="187" t="s">
        <v>7457</v>
      </c>
      <c r="G162" s="188" t="s">
        <v>523</v>
      </c>
      <c r="H162" s="189">
        <v>1.98</v>
      </c>
      <c r="I162" s="190"/>
      <c r="J162" s="191">
        <f>ROUND(I162*H162,2)</f>
        <v>0</v>
      </c>
      <c r="K162" s="187" t="s">
        <v>359</v>
      </c>
      <c r="L162" s="40"/>
      <c r="M162" s="192" t="s">
        <v>1</v>
      </c>
      <c r="N162" s="193" t="s">
        <v>46</v>
      </c>
      <c r="O162" s="72"/>
      <c r="P162" s="194">
        <f>O162*H162</f>
        <v>0</v>
      </c>
      <c r="Q162" s="194">
        <v>2.64E-3</v>
      </c>
      <c r="R162" s="194">
        <f>Q162*H162</f>
        <v>5.2271999999999996E-3</v>
      </c>
      <c r="S162" s="194">
        <v>0</v>
      </c>
      <c r="T162" s="195">
        <f>S162*H162</f>
        <v>0</v>
      </c>
      <c r="U162" s="35"/>
      <c r="V162" s="35"/>
      <c r="W162" s="35"/>
      <c r="X162" s="35"/>
      <c r="Y162" s="35"/>
      <c r="Z162" s="35"/>
      <c r="AA162" s="35"/>
      <c r="AB162" s="35"/>
      <c r="AC162" s="35"/>
      <c r="AD162" s="35"/>
      <c r="AE162" s="35"/>
      <c r="AR162" s="196" t="s">
        <v>214</v>
      </c>
      <c r="AT162" s="196" t="s">
        <v>216</v>
      </c>
      <c r="AU162" s="196" t="s">
        <v>90</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214</v>
      </c>
      <c r="BM162" s="196" t="s">
        <v>7458</v>
      </c>
    </row>
    <row r="163" spans="1:65" s="2" customFormat="1" ht="10.199999999999999">
      <c r="A163" s="35"/>
      <c r="B163" s="36"/>
      <c r="C163" s="37"/>
      <c r="D163" s="198" t="s">
        <v>221</v>
      </c>
      <c r="E163" s="37"/>
      <c r="F163" s="199" t="s">
        <v>7459</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90</v>
      </c>
    </row>
    <row r="164" spans="1:65" s="2" customFormat="1" ht="10.199999999999999">
      <c r="A164" s="35"/>
      <c r="B164" s="36"/>
      <c r="C164" s="37"/>
      <c r="D164" s="215" t="s">
        <v>362</v>
      </c>
      <c r="E164" s="37"/>
      <c r="F164" s="216" t="s">
        <v>7460</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362</v>
      </c>
      <c r="AU164" s="18" t="s">
        <v>90</v>
      </c>
    </row>
    <row r="165" spans="1:65" s="13" customFormat="1" ht="10.199999999999999">
      <c r="B165" s="217"/>
      <c r="C165" s="218"/>
      <c r="D165" s="198" t="s">
        <v>364</v>
      </c>
      <c r="E165" s="219" t="s">
        <v>1</v>
      </c>
      <c r="F165" s="220" t="s">
        <v>7441</v>
      </c>
      <c r="G165" s="218"/>
      <c r="H165" s="219" t="s">
        <v>1</v>
      </c>
      <c r="I165" s="221"/>
      <c r="J165" s="218"/>
      <c r="K165" s="218"/>
      <c r="L165" s="222"/>
      <c r="M165" s="223"/>
      <c r="N165" s="224"/>
      <c r="O165" s="224"/>
      <c r="P165" s="224"/>
      <c r="Q165" s="224"/>
      <c r="R165" s="224"/>
      <c r="S165" s="224"/>
      <c r="T165" s="225"/>
      <c r="AT165" s="226" t="s">
        <v>364</v>
      </c>
      <c r="AU165" s="226" t="s">
        <v>90</v>
      </c>
      <c r="AV165" s="13" t="s">
        <v>88</v>
      </c>
      <c r="AW165" s="13" t="s">
        <v>36</v>
      </c>
      <c r="AX165" s="13" t="s">
        <v>81</v>
      </c>
      <c r="AY165" s="226" t="s">
        <v>215</v>
      </c>
    </row>
    <row r="166" spans="1:65" s="14" customFormat="1" ht="10.199999999999999">
      <c r="B166" s="227"/>
      <c r="C166" s="228"/>
      <c r="D166" s="198" t="s">
        <v>364</v>
      </c>
      <c r="E166" s="229" t="s">
        <v>1</v>
      </c>
      <c r="F166" s="230" t="s">
        <v>7461</v>
      </c>
      <c r="G166" s="228"/>
      <c r="H166" s="231">
        <v>1.28</v>
      </c>
      <c r="I166" s="232"/>
      <c r="J166" s="228"/>
      <c r="K166" s="228"/>
      <c r="L166" s="233"/>
      <c r="M166" s="234"/>
      <c r="N166" s="235"/>
      <c r="O166" s="235"/>
      <c r="P166" s="235"/>
      <c r="Q166" s="235"/>
      <c r="R166" s="235"/>
      <c r="S166" s="235"/>
      <c r="T166" s="236"/>
      <c r="AT166" s="237" t="s">
        <v>364</v>
      </c>
      <c r="AU166" s="237" t="s">
        <v>90</v>
      </c>
      <c r="AV166" s="14" t="s">
        <v>90</v>
      </c>
      <c r="AW166" s="14" t="s">
        <v>36</v>
      </c>
      <c r="AX166" s="14" t="s">
        <v>81</v>
      </c>
      <c r="AY166" s="237" t="s">
        <v>215</v>
      </c>
    </row>
    <row r="167" spans="1:65" s="14" customFormat="1" ht="10.199999999999999">
      <c r="B167" s="227"/>
      <c r="C167" s="228"/>
      <c r="D167" s="198" t="s">
        <v>364</v>
      </c>
      <c r="E167" s="229" t="s">
        <v>1</v>
      </c>
      <c r="F167" s="230" t="s">
        <v>7462</v>
      </c>
      <c r="G167" s="228"/>
      <c r="H167" s="231">
        <v>0.7</v>
      </c>
      <c r="I167" s="232"/>
      <c r="J167" s="228"/>
      <c r="K167" s="228"/>
      <c r="L167" s="233"/>
      <c r="M167" s="234"/>
      <c r="N167" s="235"/>
      <c r="O167" s="235"/>
      <c r="P167" s="235"/>
      <c r="Q167" s="235"/>
      <c r="R167" s="235"/>
      <c r="S167" s="235"/>
      <c r="T167" s="236"/>
      <c r="AT167" s="237" t="s">
        <v>364</v>
      </c>
      <c r="AU167" s="237" t="s">
        <v>90</v>
      </c>
      <c r="AV167" s="14" t="s">
        <v>90</v>
      </c>
      <c r="AW167" s="14" t="s">
        <v>36</v>
      </c>
      <c r="AX167" s="14" t="s">
        <v>81</v>
      </c>
      <c r="AY167" s="237" t="s">
        <v>215</v>
      </c>
    </row>
    <row r="168" spans="1:65" s="15" customFormat="1" ht="10.199999999999999">
      <c r="B168" s="238"/>
      <c r="C168" s="239"/>
      <c r="D168" s="198" t="s">
        <v>364</v>
      </c>
      <c r="E168" s="240" t="s">
        <v>1</v>
      </c>
      <c r="F168" s="241" t="s">
        <v>368</v>
      </c>
      <c r="G168" s="239"/>
      <c r="H168" s="242">
        <v>1.98</v>
      </c>
      <c r="I168" s="243"/>
      <c r="J168" s="239"/>
      <c r="K168" s="239"/>
      <c r="L168" s="244"/>
      <c r="M168" s="245"/>
      <c r="N168" s="246"/>
      <c r="O168" s="246"/>
      <c r="P168" s="246"/>
      <c r="Q168" s="246"/>
      <c r="R168" s="246"/>
      <c r="S168" s="246"/>
      <c r="T168" s="247"/>
      <c r="AT168" s="248" t="s">
        <v>364</v>
      </c>
      <c r="AU168" s="248" t="s">
        <v>90</v>
      </c>
      <c r="AV168" s="15" t="s">
        <v>214</v>
      </c>
      <c r="AW168" s="15" t="s">
        <v>36</v>
      </c>
      <c r="AX168" s="15" t="s">
        <v>88</v>
      </c>
      <c r="AY168" s="248" t="s">
        <v>215</v>
      </c>
    </row>
    <row r="169" spans="1:65" s="2" customFormat="1" ht="16.5" customHeight="1">
      <c r="A169" s="35"/>
      <c r="B169" s="36"/>
      <c r="C169" s="185" t="s">
        <v>246</v>
      </c>
      <c r="D169" s="185" t="s">
        <v>216</v>
      </c>
      <c r="E169" s="186" t="s">
        <v>7463</v>
      </c>
      <c r="F169" s="187" t="s">
        <v>7464</v>
      </c>
      <c r="G169" s="188" t="s">
        <v>523</v>
      </c>
      <c r="H169" s="189">
        <v>1.98</v>
      </c>
      <c r="I169" s="190"/>
      <c r="J169" s="191">
        <f>ROUND(I169*H169,2)</f>
        <v>0</v>
      </c>
      <c r="K169" s="187" t="s">
        <v>359</v>
      </c>
      <c r="L169" s="40"/>
      <c r="M169" s="192" t="s">
        <v>1</v>
      </c>
      <c r="N169" s="193" t="s">
        <v>46</v>
      </c>
      <c r="O169" s="72"/>
      <c r="P169" s="194">
        <f>O169*H169</f>
        <v>0</v>
      </c>
      <c r="Q169" s="194">
        <v>0</v>
      </c>
      <c r="R169" s="194">
        <f>Q169*H169</f>
        <v>0</v>
      </c>
      <c r="S169" s="194">
        <v>0</v>
      </c>
      <c r="T169" s="195">
        <f>S169*H169</f>
        <v>0</v>
      </c>
      <c r="U169" s="35"/>
      <c r="V169" s="35"/>
      <c r="W169" s="35"/>
      <c r="X169" s="35"/>
      <c r="Y169" s="35"/>
      <c r="Z169" s="35"/>
      <c r="AA169" s="35"/>
      <c r="AB169" s="35"/>
      <c r="AC169" s="35"/>
      <c r="AD169" s="35"/>
      <c r="AE169" s="35"/>
      <c r="AR169" s="196" t="s">
        <v>214</v>
      </c>
      <c r="AT169" s="196" t="s">
        <v>216</v>
      </c>
      <c r="AU169" s="196" t="s">
        <v>90</v>
      </c>
      <c r="AY169" s="18" t="s">
        <v>215</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214</v>
      </c>
      <c r="BM169" s="196" t="s">
        <v>7465</v>
      </c>
    </row>
    <row r="170" spans="1:65" s="2" customFormat="1" ht="10.199999999999999">
      <c r="A170" s="35"/>
      <c r="B170" s="36"/>
      <c r="C170" s="37"/>
      <c r="D170" s="198" t="s">
        <v>221</v>
      </c>
      <c r="E170" s="37"/>
      <c r="F170" s="199" t="s">
        <v>7466</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221</v>
      </c>
      <c r="AU170" s="18" t="s">
        <v>90</v>
      </c>
    </row>
    <row r="171" spans="1:65" s="2" customFormat="1" ht="10.199999999999999">
      <c r="A171" s="35"/>
      <c r="B171" s="36"/>
      <c r="C171" s="37"/>
      <c r="D171" s="215" t="s">
        <v>362</v>
      </c>
      <c r="E171" s="37"/>
      <c r="F171" s="216" t="s">
        <v>7467</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362</v>
      </c>
      <c r="AU171" s="18" t="s">
        <v>90</v>
      </c>
    </row>
    <row r="172" spans="1:65" s="11" customFormat="1" ht="22.8" customHeight="1">
      <c r="B172" s="171"/>
      <c r="C172" s="172"/>
      <c r="D172" s="173" t="s">
        <v>80</v>
      </c>
      <c r="E172" s="213" t="s">
        <v>227</v>
      </c>
      <c r="F172" s="213" t="s">
        <v>815</v>
      </c>
      <c r="G172" s="172"/>
      <c r="H172" s="172"/>
      <c r="I172" s="175"/>
      <c r="J172" s="214">
        <f>BK172</f>
        <v>0</v>
      </c>
      <c r="K172" s="172"/>
      <c r="L172" s="177"/>
      <c r="M172" s="178"/>
      <c r="N172" s="179"/>
      <c r="O172" s="179"/>
      <c r="P172" s="180">
        <f>SUM(P173:P190)</f>
        <v>0</v>
      </c>
      <c r="Q172" s="179"/>
      <c r="R172" s="180">
        <f>SUM(R173:R190)</f>
        <v>27.717289999999995</v>
      </c>
      <c r="S172" s="179"/>
      <c r="T172" s="181">
        <f>SUM(T173:T190)</f>
        <v>0</v>
      </c>
      <c r="AR172" s="182" t="s">
        <v>88</v>
      </c>
      <c r="AT172" s="183" t="s">
        <v>80</v>
      </c>
      <c r="AU172" s="183" t="s">
        <v>88</v>
      </c>
      <c r="AY172" s="182" t="s">
        <v>215</v>
      </c>
      <c r="BK172" s="184">
        <f>SUM(BK173:BK190)</f>
        <v>0</v>
      </c>
    </row>
    <row r="173" spans="1:65" s="2" customFormat="1" ht="24.15" customHeight="1">
      <c r="A173" s="35"/>
      <c r="B173" s="36"/>
      <c r="C173" s="185" t="s">
        <v>251</v>
      </c>
      <c r="D173" s="185" t="s">
        <v>216</v>
      </c>
      <c r="E173" s="186" t="s">
        <v>7468</v>
      </c>
      <c r="F173" s="187" t="s">
        <v>7469</v>
      </c>
      <c r="G173" s="188" t="s">
        <v>716</v>
      </c>
      <c r="H173" s="189">
        <v>111</v>
      </c>
      <c r="I173" s="190"/>
      <c r="J173" s="191">
        <f>ROUND(I173*H173,2)</f>
        <v>0</v>
      </c>
      <c r="K173" s="187" t="s">
        <v>359</v>
      </c>
      <c r="L173" s="40"/>
      <c r="M173" s="192" t="s">
        <v>1</v>
      </c>
      <c r="N173" s="193" t="s">
        <v>46</v>
      </c>
      <c r="O173" s="72"/>
      <c r="P173" s="194">
        <f>O173*H173</f>
        <v>0</v>
      </c>
      <c r="Q173" s="194">
        <v>0.17488999999999999</v>
      </c>
      <c r="R173" s="194">
        <f>Q173*H173</f>
        <v>19.412789999999998</v>
      </c>
      <c r="S173" s="194">
        <v>0</v>
      </c>
      <c r="T173" s="195">
        <f>S173*H173</f>
        <v>0</v>
      </c>
      <c r="U173" s="35"/>
      <c r="V173" s="35"/>
      <c r="W173" s="35"/>
      <c r="X173" s="35"/>
      <c r="Y173" s="35"/>
      <c r="Z173" s="35"/>
      <c r="AA173" s="35"/>
      <c r="AB173" s="35"/>
      <c r="AC173" s="35"/>
      <c r="AD173" s="35"/>
      <c r="AE173" s="35"/>
      <c r="AR173" s="196" t="s">
        <v>214</v>
      </c>
      <c r="AT173" s="196" t="s">
        <v>216</v>
      </c>
      <c r="AU173" s="196" t="s">
        <v>90</v>
      </c>
      <c r="AY173" s="18" t="s">
        <v>215</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214</v>
      </c>
      <c r="BM173" s="196" t="s">
        <v>7470</v>
      </c>
    </row>
    <row r="174" spans="1:65" s="2" customFormat="1" ht="28.8">
      <c r="A174" s="35"/>
      <c r="B174" s="36"/>
      <c r="C174" s="37"/>
      <c r="D174" s="198" t="s">
        <v>221</v>
      </c>
      <c r="E174" s="37"/>
      <c r="F174" s="199" t="s">
        <v>7471</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221</v>
      </c>
      <c r="AU174" s="18" t="s">
        <v>90</v>
      </c>
    </row>
    <row r="175" spans="1:65" s="2" customFormat="1" ht="10.199999999999999">
      <c r="A175" s="35"/>
      <c r="B175" s="36"/>
      <c r="C175" s="37"/>
      <c r="D175" s="215" t="s">
        <v>362</v>
      </c>
      <c r="E175" s="37"/>
      <c r="F175" s="216" t="s">
        <v>7472</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362</v>
      </c>
      <c r="AU175" s="18" t="s">
        <v>90</v>
      </c>
    </row>
    <row r="176" spans="1:65" s="14" customFormat="1" ht="10.199999999999999">
      <c r="B176" s="227"/>
      <c r="C176" s="228"/>
      <c r="D176" s="198" t="s">
        <v>364</v>
      </c>
      <c r="E176" s="229" t="s">
        <v>1</v>
      </c>
      <c r="F176" s="230" t="s">
        <v>7473</v>
      </c>
      <c r="G176" s="228"/>
      <c r="H176" s="231">
        <v>111</v>
      </c>
      <c r="I176" s="232"/>
      <c r="J176" s="228"/>
      <c r="K176" s="228"/>
      <c r="L176" s="233"/>
      <c r="M176" s="234"/>
      <c r="N176" s="235"/>
      <c r="O176" s="235"/>
      <c r="P176" s="235"/>
      <c r="Q176" s="235"/>
      <c r="R176" s="235"/>
      <c r="S176" s="235"/>
      <c r="T176" s="236"/>
      <c r="AT176" s="237" t="s">
        <v>364</v>
      </c>
      <c r="AU176" s="237" t="s">
        <v>90</v>
      </c>
      <c r="AV176" s="14" t="s">
        <v>90</v>
      </c>
      <c r="AW176" s="14" t="s">
        <v>36</v>
      </c>
      <c r="AX176" s="14" t="s">
        <v>81</v>
      </c>
      <c r="AY176" s="237" t="s">
        <v>215</v>
      </c>
    </row>
    <row r="177" spans="1:65" s="15" customFormat="1" ht="10.199999999999999">
      <c r="B177" s="238"/>
      <c r="C177" s="239"/>
      <c r="D177" s="198" t="s">
        <v>364</v>
      </c>
      <c r="E177" s="240" t="s">
        <v>1</v>
      </c>
      <c r="F177" s="241" t="s">
        <v>368</v>
      </c>
      <c r="G177" s="239"/>
      <c r="H177" s="242">
        <v>111</v>
      </c>
      <c r="I177" s="243"/>
      <c r="J177" s="239"/>
      <c r="K177" s="239"/>
      <c r="L177" s="244"/>
      <c r="M177" s="245"/>
      <c r="N177" s="246"/>
      <c r="O177" s="246"/>
      <c r="P177" s="246"/>
      <c r="Q177" s="246"/>
      <c r="R177" s="246"/>
      <c r="S177" s="246"/>
      <c r="T177" s="247"/>
      <c r="AT177" s="248" t="s">
        <v>364</v>
      </c>
      <c r="AU177" s="248" t="s">
        <v>90</v>
      </c>
      <c r="AV177" s="15" t="s">
        <v>214</v>
      </c>
      <c r="AW177" s="15" t="s">
        <v>36</v>
      </c>
      <c r="AX177" s="15" t="s">
        <v>88</v>
      </c>
      <c r="AY177" s="248" t="s">
        <v>215</v>
      </c>
    </row>
    <row r="178" spans="1:65" s="2" customFormat="1" ht="21.75" customHeight="1">
      <c r="A178" s="35"/>
      <c r="B178" s="36"/>
      <c r="C178" s="260" t="s">
        <v>256</v>
      </c>
      <c r="D178" s="260" t="s">
        <v>539</v>
      </c>
      <c r="E178" s="261" t="s">
        <v>7474</v>
      </c>
      <c r="F178" s="262" t="s">
        <v>7475</v>
      </c>
      <c r="G178" s="263" t="s">
        <v>716</v>
      </c>
      <c r="H178" s="264">
        <v>75</v>
      </c>
      <c r="I178" s="265"/>
      <c r="J178" s="266">
        <f>ROUND(I178*H178,2)</f>
        <v>0</v>
      </c>
      <c r="K178" s="262" t="s">
        <v>1</v>
      </c>
      <c r="L178" s="267"/>
      <c r="M178" s="268" t="s">
        <v>1</v>
      </c>
      <c r="N178" s="269" t="s">
        <v>46</v>
      </c>
      <c r="O178" s="72"/>
      <c r="P178" s="194">
        <f>O178*H178</f>
        <v>0</v>
      </c>
      <c r="Q178" s="194">
        <v>4.7000000000000002E-3</v>
      </c>
      <c r="R178" s="194">
        <f>Q178*H178</f>
        <v>0.35250000000000004</v>
      </c>
      <c r="S178" s="194">
        <v>0</v>
      </c>
      <c r="T178" s="195">
        <f>S178*H178</f>
        <v>0</v>
      </c>
      <c r="U178" s="35"/>
      <c r="V178" s="35"/>
      <c r="W178" s="35"/>
      <c r="X178" s="35"/>
      <c r="Y178" s="35"/>
      <c r="Z178" s="35"/>
      <c r="AA178" s="35"/>
      <c r="AB178" s="35"/>
      <c r="AC178" s="35"/>
      <c r="AD178" s="35"/>
      <c r="AE178" s="35"/>
      <c r="AR178" s="196" t="s">
        <v>251</v>
      </c>
      <c r="AT178" s="196" t="s">
        <v>539</v>
      </c>
      <c r="AU178" s="196" t="s">
        <v>90</v>
      </c>
      <c r="AY178" s="18" t="s">
        <v>215</v>
      </c>
      <c r="BE178" s="197">
        <f>IF(N178="základní",J178,0)</f>
        <v>0</v>
      </c>
      <c r="BF178" s="197">
        <f>IF(N178="snížená",J178,0)</f>
        <v>0</v>
      </c>
      <c r="BG178" s="197">
        <f>IF(N178="zákl. přenesená",J178,0)</f>
        <v>0</v>
      </c>
      <c r="BH178" s="197">
        <f>IF(N178="sníž. přenesená",J178,0)</f>
        <v>0</v>
      </c>
      <c r="BI178" s="197">
        <f>IF(N178="nulová",J178,0)</f>
        <v>0</v>
      </c>
      <c r="BJ178" s="18" t="s">
        <v>88</v>
      </c>
      <c r="BK178" s="197">
        <f>ROUND(I178*H178,2)</f>
        <v>0</v>
      </c>
      <c r="BL178" s="18" t="s">
        <v>214</v>
      </c>
      <c r="BM178" s="196" t="s">
        <v>7476</v>
      </c>
    </row>
    <row r="179" spans="1:65" s="2" customFormat="1" ht="24.15" customHeight="1">
      <c r="A179" s="35"/>
      <c r="B179" s="36"/>
      <c r="C179" s="260" t="s">
        <v>261</v>
      </c>
      <c r="D179" s="260" t="s">
        <v>539</v>
      </c>
      <c r="E179" s="261" t="s">
        <v>7477</v>
      </c>
      <c r="F179" s="262" t="s">
        <v>7478</v>
      </c>
      <c r="G179" s="263" t="s">
        <v>716</v>
      </c>
      <c r="H179" s="264">
        <v>36</v>
      </c>
      <c r="I179" s="265"/>
      <c r="J179" s="266">
        <f>ROUND(I179*H179,2)</f>
        <v>0</v>
      </c>
      <c r="K179" s="262" t="s">
        <v>1</v>
      </c>
      <c r="L179" s="267"/>
      <c r="M179" s="268" t="s">
        <v>1</v>
      </c>
      <c r="N179" s="269" t="s">
        <v>46</v>
      </c>
      <c r="O179" s="72"/>
      <c r="P179" s="194">
        <f>O179*H179</f>
        <v>0</v>
      </c>
      <c r="Q179" s="194">
        <v>3.3999999999999998E-3</v>
      </c>
      <c r="R179" s="194">
        <f>Q179*H179</f>
        <v>0.12239999999999999</v>
      </c>
      <c r="S179" s="194">
        <v>0</v>
      </c>
      <c r="T179" s="195">
        <f>S179*H179</f>
        <v>0</v>
      </c>
      <c r="U179" s="35"/>
      <c r="V179" s="35"/>
      <c r="W179" s="35"/>
      <c r="X179" s="35"/>
      <c r="Y179" s="35"/>
      <c r="Z179" s="35"/>
      <c r="AA179" s="35"/>
      <c r="AB179" s="35"/>
      <c r="AC179" s="35"/>
      <c r="AD179" s="35"/>
      <c r="AE179" s="35"/>
      <c r="AR179" s="196" t="s">
        <v>251</v>
      </c>
      <c r="AT179" s="196" t="s">
        <v>539</v>
      </c>
      <c r="AU179" s="196" t="s">
        <v>90</v>
      </c>
      <c r="AY179" s="18" t="s">
        <v>215</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214</v>
      </c>
      <c r="BM179" s="196" t="s">
        <v>7479</v>
      </c>
    </row>
    <row r="180" spans="1:65" s="2" customFormat="1" ht="24.15" customHeight="1">
      <c r="A180" s="35"/>
      <c r="B180" s="36"/>
      <c r="C180" s="185" t="s">
        <v>266</v>
      </c>
      <c r="D180" s="185" t="s">
        <v>216</v>
      </c>
      <c r="E180" s="186" t="s">
        <v>7480</v>
      </c>
      <c r="F180" s="187" t="s">
        <v>7481</v>
      </c>
      <c r="G180" s="188" t="s">
        <v>716</v>
      </c>
      <c r="H180" s="189">
        <v>75</v>
      </c>
      <c r="I180" s="190"/>
      <c r="J180" s="191">
        <f>ROUND(I180*H180,2)</f>
        <v>0</v>
      </c>
      <c r="K180" s="187" t="s">
        <v>359</v>
      </c>
      <c r="L180" s="40"/>
      <c r="M180" s="192" t="s">
        <v>1</v>
      </c>
      <c r="N180" s="193" t="s">
        <v>46</v>
      </c>
      <c r="O180" s="72"/>
      <c r="P180" s="194">
        <f>O180*H180</f>
        <v>0</v>
      </c>
      <c r="Q180" s="194">
        <v>1.1999999999999999E-3</v>
      </c>
      <c r="R180" s="194">
        <f>Q180*H180</f>
        <v>0.09</v>
      </c>
      <c r="S180" s="194">
        <v>0</v>
      </c>
      <c r="T180" s="195">
        <f>S180*H180</f>
        <v>0</v>
      </c>
      <c r="U180" s="35"/>
      <c r="V180" s="35"/>
      <c r="W180" s="35"/>
      <c r="X180" s="35"/>
      <c r="Y180" s="35"/>
      <c r="Z180" s="35"/>
      <c r="AA180" s="35"/>
      <c r="AB180" s="35"/>
      <c r="AC180" s="35"/>
      <c r="AD180" s="35"/>
      <c r="AE180" s="35"/>
      <c r="AR180" s="196" t="s">
        <v>214</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214</v>
      </c>
      <c r="BM180" s="196" t="s">
        <v>7482</v>
      </c>
    </row>
    <row r="181" spans="1:65" s="2" customFormat="1" ht="19.2">
      <c r="A181" s="35"/>
      <c r="B181" s="36"/>
      <c r="C181" s="37"/>
      <c r="D181" s="198" t="s">
        <v>221</v>
      </c>
      <c r="E181" s="37"/>
      <c r="F181" s="199" t="s">
        <v>7483</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199999999999999">
      <c r="A182" s="35"/>
      <c r="B182" s="36"/>
      <c r="C182" s="37"/>
      <c r="D182" s="215" t="s">
        <v>362</v>
      </c>
      <c r="E182" s="37"/>
      <c r="F182" s="216" t="s">
        <v>7484</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2" customFormat="1" ht="16.5" customHeight="1">
      <c r="A183" s="35"/>
      <c r="B183" s="36"/>
      <c r="C183" s="260" t="s">
        <v>8</v>
      </c>
      <c r="D183" s="260" t="s">
        <v>539</v>
      </c>
      <c r="E183" s="261" t="s">
        <v>7485</v>
      </c>
      <c r="F183" s="262" t="s">
        <v>7486</v>
      </c>
      <c r="G183" s="263" t="s">
        <v>716</v>
      </c>
      <c r="H183" s="264">
        <v>76</v>
      </c>
      <c r="I183" s="265"/>
      <c r="J183" s="266">
        <f>ROUND(I183*H183,2)</f>
        <v>0</v>
      </c>
      <c r="K183" s="262" t="s">
        <v>359</v>
      </c>
      <c r="L183" s="267"/>
      <c r="M183" s="268" t="s">
        <v>1</v>
      </c>
      <c r="N183" s="269" t="s">
        <v>46</v>
      </c>
      <c r="O183" s="72"/>
      <c r="P183" s="194">
        <f>O183*H183</f>
        <v>0</v>
      </c>
      <c r="Q183" s="194">
        <v>9.6000000000000002E-2</v>
      </c>
      <c r="R183" s="194">
        <f>Q183*H183</f>
        <v>7.2960000000000003</v>
      </c>
      <c r="S183" s="194">
        <v>0</v>
      </c>
      <c r="T183" s="195">
        <f>S183*H183</f>
        <v>0</v>
      </c>
      <c r="U183" s="35"/>
      <c r="V183" s="35"/>
      <c r="W183" s="35"/>
      <c r="X183" s="35"/>
      <c r="Y183" s="35"/>
      <c r="Z183" s="35"/>
      <c r="AA183" s="35"/>
      <c r="AB183" s="35"/>
      <c r="AC183" s="35"/>
      <c r="AD183" s="35"/>
      <c r="AE183" s="35"/>
      <c r="AR183" s="196" t="s">
        <v>251</v>
      </c>
      <c r="AT183" s="196" t="s">
        <v>539</v>
      </c>
      <c r="AU183" s="196" t="s">
        <v>90</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214</v>
      </c>
      <c r="BM183" s="196" t="s">
        <v>7487</v>
      </c>
    </row>
    <row r="184" spans="1:65" s="2" customFormat="1" ht="10.199999999999999">
      <c r="A184" s="35"/>
      <c r="B184" s="36"/>
      <c r="C184" s="37"/>
      <c r="D184" s="198" t="s">
        <v>221</v>
      </c>
      <c r="E184" s="37"/>
      <c r="F184" s="199" t="s">
        <v>7486</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90</v>
      </c>
    </row>
    <row r="185" spans="1:65" s="2" customFormat="1" ht="37.799999999999997" customHeight="1">
      <c r="A185" s="35"/>
      <c r="B185" s="36"/>
      <c r="C185" s="260" t="s">
        <v>275</v>
      </c>
      <c r="D185" s="260" t="s">
        <v>539</v>
      </c>
      <c r="E185" s="261" t="s">
        <v>7488</v>
      </c>
      <c r="F185" s="262" t="s">
        <v>7489</v>
      </c>
      <c r="G185" s="263" t="s">
        <v>716</v>
      </c>
      <c r="H185" s="264">
        <v>76</v>
      </c>
      <c r="I185" s="265"/>
      <c r="J185" s="266">
        <f>ROUND(I185*H185,2)</f>
        <v>0</v>
      </c>
      <c r="K185" s="262" t="s">
        <v>359</v>
      </c>
      <c r="L185" s="267"/>
      <c r="M185" s="268" t="s">
        <v>1</v>
      </c>
      <c r="N185" s="269" t="s">
        <v>46</v>
      </c>
      <c r="O185" s="72"/>
      <c r="P185" s="194">
        <f>O185*H185</f>
        <v>0</v>
      </c>
      <c r="Q185" s="194">
        <v>1.1000000000000001E-3</v>
      </c>
      <c r="R185" s="194">
        <f>Q185*H185</f>
        <v>8.3600000000000008E-2</v>
      </c>
      <c r="S185" s="194">
        <v>0</v>
      </c>
      <c r="T185" s="195">
        <f>S185*H185</f>
        <v>0</v>
      </c>
      <c r="U185" s="35"/>
      <c r="V185" s="35"/>
      <c r="W185" s="35"/>
      <c r="X185" s="35"/>
      <c r="Y185" s="35"/>
      <c r="Z185" s="35"/>
      <c r="AA185" s="35"/>
      <c r="AB185" s="35"/>
      <c r="AC185" s="35"/>
      <c r="AD185" s="35"/>
      <c r="AE185" s="35"/>
      <c r="AR185" s="196" t="s">
        <v>251</v>
      </c>
      <c r="AT185" s="196" t="s">
        <v>539</v>
      </c>
      <c r="AU185" s="196" t="s">
        <v>90</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214</v>
      </c>
      <c r="BM185" s="196" t="s">
        <v>7490</v>
      </c>
    </row>
    <row r="186" spans="1:65" s="2" customFormat="1" ht="24.15" customHeight="1">
      <c r="A186" s="35"/>
      <c r="B186" s="36"/>
      <c r="C186" s="185" t="s">
        <v>280</v>
      </c>
      <c r="D186" s="185" t="s">
        <v>216</v>
      </c>
      <c r="E186" s="186" t="s">
        <v>7491</v>
      </c>
      <c r="F186" s="187" t="s">
        <v>7492</v>
      </c>
      <c r="G186" s="188" t="s">
        <v>797</v>
      </c>
      <c r="H186" s="189">
        <v>217</v>
      </c>
      <c r="I186" s="190"/>
      <c r="J186" s="191">
        <f>ROUND(I186*H186,2)</f>
        <v>0</v>
      </c>
      <c r="K186" s="187" t="s">
        <v>359</v>
      </c>
      <c r="L186" s="40"/>
      <c r="M186" s="192" t="s">
        <v>1</v>
      </c>
      <c r="N186" s="193" t="s">
        <v>46</v>
      </c>
      <c r="O186" s="72"/>
      <c r="P186" s="194">
        <f>O186*H186</f>
        <v>0</v>
      </c>
      <c r="Q186" s="194">
        <v>0</v>
      </c>
      <c r="R186" s="194">
        <f>Q186*H186</f>
        <v>0</v>
      </c>
      <c r="S186" s="194">
        <v>0</v>
      </c>
      <c r="T186" s="195">
        <f>S186*H186</f>
        <v>0</v>
      </c>
      <c r="U186" s="35"/>
      <c r="V186" s="35"/>
      <c r="W186" s="35"/>
      <c r="X186" s="35"/>
      <c r="Y186" s="35"/>
      <c r="Z186" s="35"/>
      <c r="AA186" s="35"/>
      <c r="AB186" s="35"/>
      <c r="AC186" s="35"/>
      <c r="AD186" s="35"/>
      <c r="AE186" s="35"/>
      <c r="AR186" s="196" t="s">
        <v>214</v>
      </c>
      <c r="AT186" s="196" t="s">
        <v>216</v>
      </c>
      <c r="AU186" s="196" t="s">
        <v>90</v>
      </c>
      <c r="AY186" s="18" t="s">
        <v>215</v>
      </c>
      <c r="BE186" s="197">
        <f>IF(N186="základní",J186,0)</f>
        <v>0</v>
      </c>
      <c r="BF186" s="197">
        <f>IF(N186="snížená",J186,0)</f>
        <v>0</v>
      </c>
      <c r="BG186" s="197">
        <f>IF(N186="zákl. přenesená",J186,0)</f>
        <v>0</v>
      </c>
      <c r="BH186" s="197">
        <f>IF(N186="sníž. přenesená",J186,0)</f>
        <v>0</v>
      </c>
      <c r="BI186" s="197">
        <f>IF(N186="nulová",J186,0)</f>
        <v>0</v>
      </c>
      <c r="BJ186" s="18" t="s">
        <v>88</v>
      </c>
      <c r="BK186" s="197">
        <f>ROUND(I186*H186,2)</f>
        <v>0</v>
      </c>
      <c r="BL186" s="18" t="s">
        <v>214</v>
      </c>
      <c r="BM186" s="196" t="s">
        <v>7493</v>
      </c>
    </row>
    <row r="187" spans="1:65" s="2" customFormat="1" ht="19.2">
      <c r="A187" s="35"/>
      <c r="B187" s="36"/>
      <c r="C187" s="37"/>
      <c r="D187" s="198" t="s">
        <v>221</v>
      </c>
      <c r="E187" s="37"/>
      <c r="F187" s="199" t="s">
        <v>7494</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221</v>
      </c>
      <c r="AU187" s="18" t="s">
        <v>90</v>
      </c>
    </row>
    <row r="188" spans="1:65" s="2" customFormat="1" ht="10.199999999999999">
      <c r="A188" s="35"/>
      <c r="B188" s="36"/>
      <c r="C188" s="37"/>
      <c r="D188" s="215" t="s">
        <v>362</v>
      </c>
      <c r="E188" s="37"/>
      <c r="F188" s="216" t="s">
        <v>7495</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362</v>
      </c>
      <c r="AU188" s="18" t="s">
        <v>90</v>
      </c>
    </row>
    <row r="189" spans="1:65" s="2" customFormat="1" ht="24.15" customHeight="1">
      <c r="A189" s="35"/>
      <c r="B189" s="36"/>
      <c r="C189" s="260" t="s">
        <v>285</v>
      </c>
      <c r="D189" s="260" t="s">
        <v>539</v>
      </c>
      <c r="E189" s="261" t="s">
        <v>7496</v>
      </c>
      <c r="F189" s="262" t="s">
        <v>7497</v>
      </c>
      <c r="G189" s="263" t="s">
        <v>797</v>
      </c>
      <c r="H189" s="264">
        <v>225</v>
      </c>
      <c r="I189" s="265"/>
      <c r="J189" s="266">
        <f>ROUND(I189*H189,2)</f>
        <v>0</v>
      </c>
      <c r="K189" s="262" t="s">
        <v>359</v>
      </c>
      <c r="L189" s="267"/>
      <c r="M189" s="268" t="s">
        <v>1</v>
      </c>
      <c r="N189" s="269" t="s">
        <v>46</v>
      </c>
      <c r="O189" s="72"/>
      <c r="P189" s="194">
        <f>O189*H189</f>
        <v>0</v>
      </c>
      <c r="Q189" s="194">
        <v>1.6000000000000001E-3</v>
      </c>
      <c r="R189" s="194">
        <f>Q189*H189</f>
        <v>0.36000000000000004</v>
      </c>
      <c r="S189" s="194">
        <v>0</v>
      </c>
      <c r="T189" s="195">
        <f>S189*H189</f>
        <v>0</v>
      </c>
      <c r="U189" s="35"/>
      <c r="V189" s="35"/>
      <c r="W189" s="35"/>
      <c r="X189" s="35"/>
      <c r="Y189" s="35"/>
      <c r="Z189" s="35"/>
      <c r="AA189" s="35"/>
      <c r="AB189" s="35"/>
      <c r="AC189" s="35"/>
      <c r="AD189" s="35"/>
      <c r="AE189" s="35"/>
      <c r="AR189" s="196" t="s">
        <v>251</v>
      </c>
      <c r="AT189" s="196" t="s">
        <v>539</v>
      </c>
      <c r="AU189" s="196" t="s">
        <v>90</v>
      </c>
      <c r="AY189" s="18" t="s">
        <v>215</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214</v>
      </c>
      <c r="BM189" s="196" t="s">
        <v>7498</v>
      </c>
    </row>
    <row r="190" spans="1:65" s="2" customFormat="1" ht="19.2">
      <c r="A190" s="35"/>
      <c r="B190" s="36"/>
      <c r="C190" s="37"/>
      <c r="D190" s="198" t="s">
        <v>221</v>
      </c>
      <c r="E190" s="37"/>
      <c r="F190" s="199" t="s">
        <v>7499</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221</v>
      </c>
      <c r="AU190" s="18" t="s">
        <v>90</v>
      </c>
    </row>
    <row r="191" spans="1:65" s="11" customFormat="1" ht="22.8" customHeight="1">
      <c r="B191" s="171"/>
      <c r="C191" s="172"/>
      <c r="D191" s="173" t="s">
        <v>80</v>
      </c>
      <c r="E191" s="213" t="s">
        <v>2229</v>
      </c>
      <c r="F191" s="213" t="s">
        <v>2230</v>
      </c>
      <c r="G191" s="172"/>
      <c r="H191" s="172"/>
      <c r="I191" s="175"/>
      <c r="J191" s="214">
        <f>BK191</f>
        <v>0</v>
      </c>
      <c r="K191" s="172"/>
      <c r="L191" s="177"/>
      <c r="M191" s="178"/>
      <c r="N191" s="179"/>
      <c r="O191" s="179"/>
      <c r="P191" s="180">
        <f>SUM(P192:P194)</f>
        <v>0</v>
      </c>
      <c r="Q191" s="179"/>
      <c r="R191" s="180">
        <f>SUM(R192:R194)</f>
        <v>0</v>
      </c>
      <c r="S191" s="179"/>
      <c r="T191" s="181">
        <f>SUM(T192:T194)</f>
        <v>0</v>
      </c>
      <c r="AR191" s="182" t="s">
        <v>88</v>
      </c>
      <c r="AT191" s="183" t="s">
        <v>80</v>
      </c>
      <c r="AU191" s="183" t="s">
        <v>88</v>
      </c>
      <c r="AY191" s="182" t="s">
        <v>215</v>
      </c>
      <c r="BK191" s="184">
        <f>SUM(BK192:BK194)</f>
        <v>0</v>
      </c>
    </row>
    <row r="192" spans="1:65" s="2" customFormat="1" ht="24.15" customHeight="1">
      <c r="A192" s="35"/>
      <c r="B192" s="36"/>
      <c r="C192" s="185" t="s">
        <v>291</v>
      </c>
      <c r="D192" s="185" t="s">
        <v>216</v>
      </c>
      <c r="E192" s="186" t="s">
        <v>7500</v>
      </c>
      <c r="F192" s="187" t="s">
        <v>7501</v>
      </c>
      <c r="G192" s="188" t="s">
        <v>583</v>
      </c>
      <c r="H192" s="189">
        <v>33.404000000000003</v>
      </c>
      <c r="I192" s="190"/>
      <c r="J192" s="191">
        <f>ROUND(I192*H192,2)</f>
        <v>0</v>
      </c>
      <c r="K192" s="187" t="s">
        <v>359</v>
      </c>
      <c r="L192" s="40"/>
      <c r="M192" s="192" t="s">
        <v>1</v>
      </c>
      <c r="N192" s="193" t="s">
        <v>46</v>
      </c>
      <c r="O192" s="72"/>
      <c r="P192" s="194">
        <f>O192*H192</f>
        <v>0</v>
      </c>
      <c r="Q192" s="194">
        <v>0</v>
      </c>
      <c r="R192" s="194">
        <f>Q192*H192</f>
        <v>0</v>
      </c>
      <c r="S192" s="194">
        <v>0</v>
      </c>
      <c r="T192" s="195">
        <f>S192*H192</f>
        <v>0</v>
      </c>
      <c r="U192" s="35"/>
      <c r="V192" s="35"/>
      <c r="W192" s="35"/>
      <c r="X192" s="35"/>
      <c r="Y192" s="35"/>
      <c r="Z192" s="35"/>
      <c r="AA192" s="35"/>
      <c r="AB192" s="35"/>
      <c r="AC192" s="35"/>
      <c r="AD192" s="35"/>
      <c r="AE192" s="35"/>
      <c r="AR192" s="196" t="s">
        <v>214</v>
      </c>
      <c r="AT192" s="196" t="s">
        <v>216</v>
      </c>
      <c r="AU192" s="196" t="s">
        <v>90</v>
      </c>
      <c r="AY192" s="18" t="s">
        <v>215</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214</v>
      </c>
      <c r="BM192" s="196" t="s">
        <v>7502</v>
      </c>
    </row>
    <row r="193" spans="1:65" s="2" customFormat="1" ht="38.4">
      <c r="A193" s="35"/>
      <c r="B193" s="36"/>
      <c r="C193" s="37"/>
      <c r="D193" s="198" t="s">
        <v>221</v>
      </c>
      <c r="E193" s="37"/>
      <c r="F193" s="199" t="s">
        <v>7503</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221</v>
      </c>
      <c r="AU193" s="18" t="s">
        <v>90</v>
      </c>
    </row>
    <row r="194" spans="1:65" s="2" customFormat="1" ht="10.199999999999999">
      <c r="A194" s="35"/>
      <c r="B194" s="36"/>
      <c r="C194" s="37"/>
      <c r="D194" s="215" t="s">
        <v>362</v>
      </c>
      <c r="E194" s="37"/>
      <c r="F194" s="216" t="s">
        <v>7504</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362</v>
      </c>
      <c r="AU194" s="18" t="s">
        <v>90</v>
      </c>
    </row>
    <row r="195" spans="1:65" s="11" customFormat="1" ht="25.95" customHeight="1">
      <c r="B195" s="171"/>
      <c r="C195" s="172"/>
      <c r="D195" s="173" t="s">
        <v>80</v>
      </c>
      <c r="E195" s="174" t="s">
        <v>2237</v>
      </c>
      <c r="F195" s="174" t="s">
        <v>2238</v>
      </c>
      <c r="G195" s="172"/>
      <c r="H195" s="172"/>
      <c r="I195" s="175"/>
      <c r="J195" s="176">
        <f>BK195</f>
        <v>0</v>
      </c>
      <c r="K195" s="172"/>
      <c r="L195" s="177"/>
      <c r="M195" s="178"/>
      <c r="N195" s="179"/>
      <c r="O195" s="179"/>
      <c r="P195" s="180">
        <f>P196</f>
        <v>0</v>
      </c>
      <c r="Q195" s="179"/>
      <c r="R195" s="180">
        <f>R196</f>
        <v>0.4</v>
      </c>
      <c r="S195" s="179"/>
      <c r="T195" s="181">
        <f>T196</f>
        <v>3.3000000000000002E-2</v>
      </c>
      <c r="AR195" s="182" t="s">
        <v>90</v>
      </c>
      <c r="AT195" s="183" t="s">
        <v>80</v>
      </c>
      <c r="AU195" s="183" t="s">
        <v>81</v>
      </c>
      <c r="AY195" s="182" t="s">
        <v>215</v>
      </c>
      <c r="BK195" s="184">
        <f>BK196</f>
        <v>0</v>
      </c>
    </row>
    <row r="196" spans="1:65" s="11" customFormat="1" ht="22.8" customHeight="1">
      <c r="B196" s="171"/>
      <c r="C196" s="172"/>
      <c r="D196" s="173" t="s">
        <v>80</v>
      </c>
      <c r="E196" s="213" t="s">
        <v>3165</v>
      </c>
      <c r="F196" s="213" t="s">
        <v>3166</v>
      </c>
      <c r="G196" s="172"/>
      <c r="H196" s="172"/>
      <c r="I196" s="175"/>
      <c r="J196" s="214">
        <f>BK196</f>
        <v>0</v>
      </c>
      <c r="K196" s="172"/>
      <c r="L196" s="177"/>
      <c r="M196" s="178"/>
      <c r="N196" s="179"/>
      <c r="O196" s="179"/>
      <c r="P196" s="180">
        <f>SUM(P197:P200)</f>
        <v>0</v>
      </c>
      <c r="Q196" s="179"/>
      <c r="R196" s="180">
        <f>SUM(R197:R200)</f>
        <v>0.4</v>
      </c>
      <c r="S196" s="179"/>
      <c r="T196" s="181">
        <f>SUM(T197:T200)</f>
        <v>3.3000000000000002E-2</v>
      </c>
      <c r="AR196" s="182" t="s">
        <v>90</v>
      </c>
      <c r="AT196" s="183" t="s">
        <v>80</v>
      </c>
      <c r="AU196" s="183" t="s">
        <v>88</v>
      </c>
      <c r="AY196" s="182" t="s">
        <v>215</v>
      </c>
      <c r="BK196" s="184">
        <f>SUM(BK197:BK200)</f>
        <v>0</v>
      </c>
    </row>
    <row r="197" spans="1:65" s="2" customFormat="1" ht="37.799999999999997" customHeight="1">
      <c r="A197" s="35"/>
      <c r="B197" s="36"/>
      <c r="C197" s="185" t="s">
        <v>296</v>
      </c>
      <c r="D197" s="185" t="s">
        <v>216</v>
      </c>
      <c r="E197" s="186" t="s">
        <v>7505</v>
      </c>
      <c r="F197" s="187" t="s">
        <v>7506</v>
      </c>
      <c r="G197" s="188" t="s">
        <v>716</v>
      </c>
      <c r="H197" s="189">
        <v>1</v>
      </c>
      <c r="I197" s="190"/>
      <c r="J197" s="191">
        <f>ROUND(I197*H197,2)</f>
        <v>0</v>
      </c>
      <c r="K197" s="187" t="s">
        <v>1</v>
      </c>
      <c r="L197" s="40"/>
      <c r="M197" s="192" t="s">
        <v>1</v>
      </c>
      <c r="N197" s="193" t="s">
        <v>46</v>
      </c>
      <c r="O197" s="72"/>
      <c r="P197" s="194">
        <f>O197*H197</f>
        <v>0</v>
      </c>
      <c r="Q197" s="194">
        <v>0.4</v>
      </c>
      <c r="R197" s="194">
        <f>Q197*H197</f>
        <v>0.4</v>
      </c>
      <c r="S197" s="194">
        <v>3.3000000000000002E-2</v>
      </c>
      <c r="T197" s="195">
        <f>S197*H197</f>
        <v>3.3000000000000002E-2</v>
      </c>
      <c r="U197" s="35"/>
      <c r="V197" s="35"/>
      <c r="W197" s="35"/>
      <c r="X197" s="35"/>
      <c r="Y197" s="35"/>
      <c r="Z197" s="35"/>
      <c r="AA197" s="35"/>
      <c r="AB197" s="35"/>
      <c r="AC197" s="35"/>
      <c r="AD197" s="35"/>
      <c r="AE197" s="35"/>
      <c r="AR197" s="196" t="s">
        <v>291</v>
      </c>
      <c r="AT197" s="196" t="s">
        <v>216</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291</v>
      </c>
      <c r="BM197" s="196" t="s">
        <v>7507</v>
      </c>
    </row>
    <row r="198" spans="1:65" s="2" customFormat="1" ht="24.15" customHeight="1">
      <c r="A198" s="35"/>
      <c r="B198" s="36"/>
      <c r="C198" s="185" t="s">
        <v>300</v>
      </c>
      <c r="D198" s="185" t="s">
        <v>216</v>
      </c>
      <c r="E198" s="186" t="s">
        <v>7508</v>
      </c>
      <c r="F198" s="187" t="s">
        <v>7509</v>
      </c>
      <c r="G198" s="188" t="s">
        <v>583</v>
      </c>
      <c r="H198" s="189">
        <v>0.4</v>
      </c>
      <c r="I198" s="190"/>
      <c r="J198" s="191">
        <f>ROUND(I198*H198,2)</f>
        <v>0</v>
      </c>
      <c r="K198" s="187" t="s">
        <v>359</v>
      </c>
      <c r="L198" s="40"/>
      <c r="M198" s="192" t="s">
        <v>1</v>
      </c>
      <c r="N198" s="193" t="s">
        <v>46</v>
      </c>
      <c r="O198" s="72"/>
      <c r="P198" s="194">
        <f>O198*H198</f>
        <v>0</v>
      </c>
      <c r="Q198" s="194">
        <v>0</v>
      </c>
      <c r="R198" s="194">
        <f>Q198*H198</f>
        <v>0</v>
      </c>
      <c r="S198" s="194">
        <v>0</v>
      </c>
      <c r="T198" s="195">
        <f>S198*H198</f>
        <v>0</v>
      </c>
      <c r="U198" s="35"/>
      <c r="V198" s="35"/>
      <c r="W198" s="35"/>
      <c r="X198" s="35"/>
      <c r="Y198" s="35"/>
      <c r="Z198" s="35"/>
      <c r="AA198" s="35"/>
      <c r="AB198" s="35"/>
      <c r="AC198" s="35"/>
      <c r="AD198" s="35"/>
      <c r="AE198" s="35"/>
      <c r="AR198" s="196" t="s">
        <v>291</v>
      </c>
      <c r="AT198" s="196" t="s">
        <v>216</v>
      </c>
      <c r="AU198" s="196" t="s">
        <v>90</v>
      </c>
      <c r="AY198" s="18" t="s">
        <v>215</v>
      </c>
      <c r="BE198" s="197">
        <f>IF(N198="základní",J198,0)</f>
        <v>0</v>
      </c>
      <c r="BF198" s="197">
        <f>IF(N198="snížená",J198,0)</f>
        <v>0</v>
      </c>
      <c r="BG198" s="197">
        <f>IF(N198="zákl. přenesená",J198,0)</f>
        <v>0</v>
      </c>
      <c r="BH198" s="197">
        <f>IF(N198="sníž. přenesená",J198,0)</f>
        <v>0</v>
      </c>
      <c r="BI198" s="197">
        <f>IF(N198="nulová",J198,0)</f>
        <v>0</v>
      </c>
      <c r="BJ198" s="18" t="s">
        <v>88</v>
      </c>
      <c r="BK198" s="197">
        <f>ROUND(I198*H198,2)</f>
        <v>0</v>
      </c>
      <c r="BL198" s="18" t="s">
        <v>291</v>
      </c>
      <c r="BM198" s="196" t="s">
        <v>7510</v>
      </c>
    </row>
    <row r="199" spans="1:65" s="2" customFormat="1" ht="28.8">
      <c r="A199" s="35"/>
      <c r="B199" s="36"/>
      <c r="C199" s="37"/>
      <c r="D199" s="198" t="s">
        <v>221</v>
      </c>
      <c r="E199" s="37"/>
      <c r="F199" s="199" t="s">
        <v>7511</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221</v>
      </c>
      <c r="AU199" s="18" t="s">
        <v>90</v>
      </c>
    </row>
    <row r="200" spans="1:65" s="2" customFormat="1" ht="10.199999999999999">
      <c r="A200" s="35"/>
      <c r="B200" s="36"/>
      <c r="C200" s="37"/>
      <c r="D200" s="215" t="s">
        <v>362</v>
      </c>
      <c r="E200" s="37"/>
      <c r="F200" s="216" t="s">
        <v>7512</v>
      </c>
      <c r="G200" s="37"/>
      <c r="H200" s="37"/>
      <c r="I200" s="200"/>
      <c r="J200" s="37"/>
      <c r="K200" s="37"/>
      <c r="L200" s="40"/>
      <c r="M200" s="270"/>
      <c r="N200" s="271"/>
      <c r="O200" s="205"/>
      <c r="P200" s="205"/>
      <c r="Q200" s="205"/>
      <c r="R200" s="205"/>
      <c r="S200" s="205"/>
      <c r="T200" s="272"/>
      <c r="U200" s="35"/>
      <c r="V200" s="35"/>
      <c r="W200" s="35"/>
      <c r="X200" s="35"/>
      <c r="Y200" s="35"/>
      <c r="Z200" s="35"/>
      <c r="AA200" s="35"/>
      <c r="AB200" s="35"/>
      <c r="AC200" s="35"/>
      <c r="AD200" s="35"/>
      <c r="AE200" s="35"/>
      <c r="AT200" s="18" t="s">
        <v>362</v>
      </c>
      <c r="AU200" s="18" t="s">
        <v>90</v>
      </c>
    </row>
    <row r="201" spans="1:65" s="2" customFormat="1" ht="6.9" customHeight="1">
      <c r="A201" s="35"/>
      <c r="B201" s="55"/>
      <c r="C201" s="56"/>
      <c r="D201" s="56"/>
      <c r="E201" s="56"/>
      <c r="F201" s="56"/>
      <c r="G201" s="56"/>
      <c r="H201" s="56"/>
      <c r="I201" s="56"/>
      <c r="J201" s="56"/>
      <c r="K201" s="56"/>
      <c r="L201" s="40"/>
      <c r="M201" s="35"/>
      <c r="O201" s="35"/>
      <c r="P201" s="35"/>
      <c r="Q201" s="35"/>
      <c r="R201" s="35"/>
      <c r="S201" s="35"/>
      <c r="T201" s="35"/>
      <c r="U201" s="35"/>
      <c r="V201" s="35"/>
      <c r="W201" s="35"/>
      <c r="X201" s="35"/>
      <c r="Y201" s="35"/>
      <c r="Z201" s="35"/>
      <c r="AA201" s="35"/>
      <c r="AB201" s="35"/>
      <c r="AC201" s="35"/>
      <c r="AD201" s="35"/>
      <c r="AE201" s="35"/>
    </row>
  </sheetData>
  <sheetProtection algorithmName="SHA-512" hashValue="vAJQ4rc4fU9r477NyetaMmkOBAWlH1qsdfzwzu5bbfNGKEN1MGMuDtf2lFuk1TVt1Z8Yzz7ifLneDBtS9Av38A==" saltValue="wFTXfpmOX6PFl8+6Cvms3K0/KPFFRUzjfMLvKaYJnCVBZMRsBxGVoIUWNCHyEaA8IV+joe8SJZN0Q10/uTOuMg==" spinCount="100000" sheet="1" objects="1" scenarios="1" formatColumns="0" formatRows="0" autoFilter="0"/>
  <autoFilter ref="C126:K200"/>
  <mergeCells count="12">
    <mergeCell ref="E119:H119"/>
    <mergeCell ref="L2:V2"/>
    <mergeCell ref="E85:H85"/>
    <mergeCell ref="E87:H87"/>
    <mergeCell ref="E89:H89"/>
    <mergeCell ref="E115:H115"/>
    <mergeCell ref="E117:H117"/>
    <mergeCell ref="E7:H7"/>
    <mergeCell ref="E9:H9"/>
    <mergeCell ref="E11:H11"/>
    <mergeCell ref="E20:H20"/>
    <mergeCell ref="E29:H29"/>
  </mergeCells>
  <hyperlinks>
    <hyperlink ref="F132" r:id="rId1"/>
    <hyperlink ref="F137" r:id="rId2"/>
    <hyperlink ref="F144" r:id="rId3"/>
    <hyperlink ref="F150" r:id="rId4"/>
    <hyperlink ref="F156" r:id="rId5"/>
    <hyperlink ref="F164" r:id="rId6"/>
    <hyperlink ref="F171" r:id="rId7"/>
    <hyperlink ref="F175" r:id="rId8"/>
    <hyperlink ref="F182" r:id="rId9"/>
    <hyperlink ref="F188" r:id="rId10"/>
    <hyperlink ref="F194" r:id="rId11"/>
    <hyperlink ref="F200" r:id="rId12"/>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88"/>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155</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7513</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7514</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156</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86.5" customHeight="1">
      <c r="A29" s="122"/>
      <c r="B29" s="123"/>
      <c r="C29" s="122"/>
      <c r="D29" s="122"/>
      <c r="E29" s="330" t="s">
        <v>7515</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ROUND(J126,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ROUND((SUM(BE126:BE287)),  2)</f>
        <v>0</v>
      </c>
      <c r="G35" s="35"/>
      <c r="H35" s="35"/>
      <c r="I35" s="131">
        <v>0.21</v>
      </c>
      <c r="J35" s="130">
        <f>ROUND(((SUM(BE126:BE287))*I35),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ROUND((SUM(BF126:BF287)),  2)</f>
        <v>0</v>
      </c>
      <c r="G36" s="35"/>
      <c r="H36" s="35"/>
      <c r="I36" s="131">
        <v>0.12</v>
      </c>
      <c r="J36" s="130">
        <f>ROUND(((SUM(BF126:BF287))*I36),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ROUND((SUM(BG126:BG287)),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ROUND((SUM(BH126:BH287)),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ROUND((SUM(BI126:BI287)),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7513</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IO-02a - Areálová splašková kanalizace, jímka na vyvážení</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320</v>
      </c>
      <c r="E99" s="157"/>
      <c r="F99" s="157"/>
      <c r="G99" s="157"/>
      <c r="H99" s="157"/>
      <c r="I99" s="157"/>
      <c r="J99" s="158">
        <f>J127</f>
        <v>0</v>
      </c>
      <c r="K99" s="155"/>
      <c r="L99" s="159"/>
    </row>
    <row r="100" spans="1:47" s="12" customFormat="1" ht="19.95" customHeight="1">
      <c r="B100" s="208"/>
      <c r="C100" s="105"/>
      <c r="D100" s="209" t="s">
        <v>321</v>
      </c>
      <c r="E100" s="210"/>
      <c r="F100" s="210"/>
      <c r="G100" s="210"/>
      <c r="H100" s="210"/>
      <c r="I100" s="210"/>
      <c r="J100" s="211">
        <f>J128</f>
        <v>0</v>
      </c>
      <c r="K100" s="105"/>
      <c r="L100" s="212"/>
    </row>
    <row r="101" spans="1:47" s="12" customFormat="1" ht="19.95" customHeight="1">
      <c r="B101" s="208"/>
      <c r="C101" s="105"/>
      <c r="D101" s="209" t="s">
        <v>323</v>
      </c>
      <c r="E101" s="210"/>
      <c r="F101" s="210"/>
      <c r="G101" s="210"/>
      <c r="H101" s="210"/>
      <c r="I101" s="210"/>
      <c r="J101" s="211">
        <f>J210</f>
        <v>0</v>
      </c>
      <c r="K101" s="105"/>
      <c r="L101" s="212"/>
    </row>
    <row r="102" spans="1:47" s="12" customFormat="1" ht="19.95" customHeight="1">
      <c r="B102" s="208"/>
      <c r="C102" s="105"/>
      <c r="D102" s="209" t="s">
        <v>324</v>
      </c>
      <c r="E102" s="210"/>
      <c r="F102" s="210"/>
      <c r="G102" s="210"/>
      <c r="H102" s="210"/>
      <c r="I102" s="210"/>
      <c r="J102" s="211">
        <f>J217</f>
        <v>0</v>
      </c>
      <c r="K102" s="105"/>
      <c r="L102" s="212"/>
    </row>
    <row r="103" spans="1:47" s="12" customFormat="1" ht="19.95" customHeight="1">
      <c r="B103" s="208"/>
      <c r="C103" s="105"/>
      <c r="D103" s="209" t="s">
        <v>7516</v>
      </c>
      <c r="E103" s="210"/>
      <c r="F103" s="210"/>
      <c r="G103" s="210"/>
      <c r="H103" s="210"/>
      <c r="I103" s="210"/>
      <c r="J103" s="211">
        <f>J242</f>
        <v>0</v>
      </c>
      <c r="K103" s="105"/>
      <c r="L103" s="212"/>
    </row>
    <row r="104" spans="1:47" s="12" customFormat="1" ht="19.95" customHeight="1">
      <c r="B104" s="208"/>
      <c r="C104" s="105"/>
      <c r="D104" s="209" t="s">
        <v>334</v>
      </c>
      <c r="E104" s="210"/>
      <c r="F104" s="210"/>
      <c r="G104" s="210"/>
      <c r="H104" s="210"/>
      <c r="I104" s="210"/>
      <c r="J104" s="211">
        <f>J284</f>
        <v>0</v>
      </c>
      <c r="K104" s="105"/>
      <c r="L104" s="212"/>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 customHeight="1">
      <c r="A111" s="35"/>
      <c r="B111" s="36"/>
      <c r="C111" s="24" t="s">
        <v>200</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331" t="str">
        <f>E7</f>
        <v>Výstavba výjezdové základny ZZS KV – Velké Meziříčí</v>
      </c>
      <c r="F114" s="332"/>
      <c r="G114" s="332"/>
      <c r="H114" s="332"/>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189</v>
      </c>
      <c r="D115" s="23"/>
      <c r="E115" s="23"/>
      <c r="F115" s="23"/>
      <c r="G115" s="23"/>
      <c r="H115" s="23"/>
      <c r="I115" s="23"/>
      <c r="J115" s="23"/>
      <c r="K115" s="23"/>
      <c r="L115" s="21"/>
    </row>
    <row r="116" spans="1:63" s="2" customFormat="1" ht="16.5" customHeight="1">
      <c r="A116" s="35"/>
      <c r="B116" s="36"/>
      <c r="C116" s="37"/>
      <c r="D116" s="37"/>
      <c r="E116" s="331" t="s">
        <v>7513</v>
      </c>
      <c r="F116" s="333"/>
      <c r="G116" s="333"/>
      <c r="H116" s="333"/>
      <c r="I116" s="37"/>
      <c r="J116" s="37"/>
      <c r="K116" s="37"/>
      <c r="L116" s="52"/>
      <c r="S116" s="35"/>
      <c r="T116" s="35"/>
      <c r="U116" s="35"/>
      <c r="V116" s="35"/>
      <c r="W116" s="35"/>
      <c r="X116" s="35"/>
      <c r="Y116" s="35"/>
      <c r="Z116" s="35"/>
      <c r="AA116" s="35"/>
      <c r="AB116" s="35"/>
      <c r="AC116" s="35"/>
      <c r="AD116" s="35"/>
      <c r="AE116" s="35"/>
    </row>
    <row r="117" spans="1:63" s="2" customFormat="1" ht="12" customHeight="1">
      <c r="A117" s="35"/>
      <c r="B117" s="36"/>
      <c r="C117" s="30" t="s">
        <v>191</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3" s="2" customFormat="1" ht="16.5" customHeight="1">
      <c r="A118" s="35"/>
      <c r="B118" s="36"/>
      <c r="C118" s="37"/>
      <c r="D118" s="37"/>
      <c r="E118" s="286" t="str">
        <f>E11</f>
        <v>IO-02a - Areálová splašková kanalizace, jímka na vyvážení</v>
      </c>
      <c r="F118" s="333"/>
      <c r="G118" s="333"/>
      <c r="H118" s="333"/>
      <c r="I118" s="37"/>
      <c r="J118" s="37"/>
      <c r="K118" s="37"/>
      <c r="L118" s="52"/>
      <c r="S118" s="35"/>
      <c r="T118" s="35"/>
      <c r="U118" s="35"/>
      <c r="V118" s="35"/>
      <c r="W118" s="35"/>
      <c r="X118" s="35"/>
      <c r="Y118" s="35"/>
      <c r="Z118" s="35"/>
      <c r="AA118" s="35"/>
      <c r="AB118" s="35"/>
      <c r="AC118" s="35"/>
      <c r="AD118" s="35"/>
      <c r="AE118" s="35"/>
    </row>
    <row r="119" spans="1:63" s="2" customFormat="1" ht="6.9"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2" customHeight="1">
      <c r="A120" s="35"/>
      <c r="B120" s="36"/>
      <c r="C120" s="30" t="s">
        <v>20</v>
      </c>
      <c r="D120" s="37"/>
      <c r="E120" s="37"/>
      <c r="F120" s="28" t="str">
        <f>F14</f>
        <v>Velké Meziříčí</v>
      </c>
      <c r="G120" s="37"/>
      <c r="H120" s="37"/>
      <c r="I120" s="30" t="s">
        <v>22</v>
      </c>
      <c r="J120" s="67" t="str">
        <f>IF(J14="","",J14)</f>
        <v>27. 3. 2025</v>
      </c>
      <c r="K120" s="37"/>
      <c r="L120" s="52"/>
      <c r="S120" s="35"/>
      <c r="T120" s="35"/>
      <c r="U120" s="35"/>
      <c r="V120" s="35"/>
      <c r="W120" s="35"/>
      <c r="X120" s="35"/>
      <c r="Y120" s="35"/>
      <c r="Z120" s="35"/>
      <c r="AA120" s="35"/>
      <c r="AB120" s="35"/>
      <c r="AC120" s="35"/>
      <c r="AD120" s="35"/>
      <c r="AE120" s="35"/>
    </row>
    <row r="121" spans="1:63" s="2" customFormat="1" ht="6.9"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25.65" customHeight="1">
      <c r="A122" s="35"/>
      <c r="B122" s="36"/>
      <c r="C122" s="30" t="s">
        <v>24</v>
      </c>
      <c r="D122" s="37"/>
      <c r="E122" s="37"/>
      <c r="F122" s="28" t="str">
        <f>E17</f>
        <v>Kraj Vysočina</v>
      </c>
      <c r="G122" s="37"/>
      <c r="H122" s="37"/>
      <c r="I122" s="30" t="s">
        <v>32</v>
      </c>
      <c r="J122" s="33" t="str">
        <f>E23</f>
        <v>PROJEKT CENTRUM NOVA s.r.o.</v>
      </c>
      <c r="K122" s="37"/>
      <c r="L122" s="52"/>
      <c r="S122" s="35"/>
      <c r="T122" s="35"/>
      <c r="U122" s="35"/>
      <c r="V122" s="35"/>
      <c r="W122" s="35"/>
      <c r="X122" s="35"/>
      <c r="Y122" s="35"/>
      <c r="Z122" s="35"/>
      <c r="AA122" s="35"/>
      <c r="AB122" s="35"/>
      <c r="AC122" s="35"/>
      <c r="AD122" s="35"/>
      <c r="AE122" s="35"/>
    </row>
    <row r="123" spans="1:63" s="2" customFormat="1" ht="15.15" customHeight="1">
      <c r="A123" s="35"/>
      <c r="B123" s="36"/>
      <c r="C123" s="30" t="s">
        <v>30</v>
      </c>
      <c r="D123" s="37"/>
      <c r="E123" s="37"/>
      <c r="F123" s="28" t="str">
        <f>IF(E20="","",E20)</f>
        <v>Vyplň údaj</v>
      </c>
      <c r="G123" s="37"/>
      <c r="H123" s="37"/>
      <c r="I123" s="30" t="s">
        <v>37</v>
      </c>
      <c r="J123" s="33" t="str">
        <f>E26</f>
        <v xml:space="preserve"> </v>
      </c>
      <c r="K123" s="37"/>
      <c r="L123" s="52"/>
      <c r="S123" s="35"/>
      <c r="T123" s="35"/>
      <c r="U123" s="35"/>
      <c r="V123" s="35"/>
      <c r="W123" s="35"/>
      <c r="X123" s="35"/>
      <c r="Y123" s="35"/>
      <c r="Z123" s="35"/>
      <c r="AA123" s="35"/>
      <c r="AB123" s="35"/>
      <c r="AC123" s="35"/>
      <c r="AD123" s="35"/>
      <c r="AE123" s="35"/>
    </row>
    <row r="124" spans="1:63"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3" s="10" customFormat="1" ht="29.25" customHeight="1">
      <c r="A125" s="160"/>
      <c r="B125" s="161"/>
      <c r="C125" s="162" t="s">
        <v>201</v>
      </c>
      <c r="D125" s="163" t="s">
        <v>66</v>
      </c>
      <c r="E125" s="163" t="s">
        <v>62</v>
      </c>
      <c r="F125" s="163" t="s">
        <v>63</v>
      </c>
      <c r="G125" s="163" t="s">
        <v>202</v>
      </c>
      <c r="H125" s="163" t="s">
        <v>203</v>
      </c>
      <c r="I125" s="163" t="s">
        <v>204</v>
      </c>
      <c r="J125" s="163" t="s">
        <v>196</v>
      </c>
      <c r="K125" s="164" t="s">
        <v>205</v>
      </c>
      <c r="L125" s="165"/>
      <c r="M125" s="76" t="s">
        <v>1</v>
      </c>
      <c r="N125" s="77" t="s">
        <v>45</v>
      </c>
      <c r="O125" s="77" t="s">
        <v>206</v>
      </c>
      <c r="P125" s="77" t="s">
        <v>207</v>
      </c>
      <c r="Q125" s="77" t="s">
        <v>208</v>
      </c>
      <c r="R125" s="77" t="s">
        <v>209</v>
      </c>
      <c r="S125" s="77" t="s">
        <v>210</v>
      </c>
      <c r="T125" s="78" t="s">
        <v>211</v>
      </c>
      <c r="U125" s="160"/>
      <c r="V125" s="160"/>
      <c r="W125" s="160"/>
      <c r="X125" s="160"/>
      <c r="Y125" s="160"/>
      <c r="Z125" s="160"/>
      <c r="AA125" s="160"/>
      <c r="AB125" s="160"/>
      <c r="AC125" s="160"/>
      <c r="AD125" s="160"/>
      <c r="AE125" s="160"/>
    </row>
    <row r="126" spans="1:63" s="2" customFormat="1" ht="22.8" customHeight="1">
      <c r="A126" s="35"/>
      <c r="B126" s="36"/>
      <c r="C126" s="83" t="s">
        <v>212</v>
      </c>
      <c r="D126" s="37"/>
      <c r="E126" s="37"/>
      <c r="F126" s="37"/>
      <c r="G126" s="37"/>
      <c r="H126" s="37"/>
      <c r="I126" s="37"/>
      <c r="J126" s="166">
        <f>BK126</f>
        <v>0</v>
      </c>
      <c r="K126" s="37"/>
      <c r="L126" s="40"/>
      <c r="M126" s="79"/>
      <c r="N126" s="167"/>
      <c r="O126" s="80"/>
      <c r="P126" s="168">
        <f>P127</f>
        <v>0</v>
      </c>
      <c r="Q126" s="80"/>
      <c r="R126" s="168">
        <f>R127</f>
        <v>57.104961549999999</v>
      </c>
      <c r="S126" s="80"/>
      <c r="T126" s="169">
        <f>T127</f>
        <v>0</v>
      </c>
      <c r="U126" s="35"/>
      <c r="V126" s="35"/>
      <c r="W126" s="35"/>
      <c r="X126" s="35"/>
      <c r="Y126" s="35"/>
      <c r="Z126" s="35"/>
      <c r="AA126" s="35"/>
      <c r="AB126" s="35"/>
      <c r="AC126" s="35"/>
      <c r="AD126" s="35"/>
      <c r="AE126" s="35"/>
      <c r="AT126" s="18" t="s">
        <v>80</v>
      </c>
      <c r="AU126" s="18" t="s">
        <v>198</v>
      </c>
      <c r="BK126" s="170">
        <f>BK127</f>
        <v>0</v>
      </c>
    </row>
    <row r="127" spans="1:63" s="11" customFormat="1" ht="25.95" customHeight="1">
      <c r="B127" s="171"/>
      <c r="C127" s="172"/>
      <c r="D127" s="173" t="s">
        <v>80</v>
      </c>
      <c r="E127" s="174" t="s">
        <v>353</v>
      </c>
      <c r="F127" s="174" t="s">
        <v>354</v>
      </c>
      <c r="G127" s="172"/>
      <c r="H127" s="172"/>
      <c r="I127" s="175"/>
      <c r="J127" s="176">
        <f>BK127</f>
        <v>0</v>
      </c>
      <c r="K127" s="172"/>
      <c r="L127" s="177"/>
      <c r="M127" s="178"/>
      <c r="N127" s="179"/>
      <c r="O127" s="179"/>
      <c r="P127" s="180">
        <f>P128+P210+P217+P242+P284</f>
        <v>0</v>
      </c>
      <c r="Q127" s="179"/>
      <c r="R127" s="180">
        <f>R128+R210+R217+R242+R284</f>
        <v>57.104961549999999</v>
      </c>
      <c r="S127" s="179"/>
      <c r="T127" s="181">
        <f>T128+T210+T217+T242+T284</f>
        <v>0</v>
      </c>
      <c r="AR127" s="182" t="s">
        <v>88</v>
      </c>
      <c r="AT127" s="183" t="s">
        <v>80</v>
      </c>
      <c r="AU127" s="183" t="s">
        <v>81</v>
      </c>
      <c r="AY127" s="182" t="s">
        <v>215</v>
      </c>
      <c r="BK127" s="184">
        <f>BK128+BK210+BK217+BK242+BK284</f>
        <v>0</v>
      </c>
    </row>
    <row r="128" spans="1:63" s="11" customFormat="1" ht="22.8" customHeight="1">
      <c r="B128" s="171"/>
      <c r="C128" s="172"/>
      <c r="D128" s="173" t="s">
        <v>80</v>
      </c>
      <c r="E128" s="213" t="s">
        <v>88</v>
      </c>
      <c r="F128" s="213" t="s">
        <v>355</v>
      </c>
      <c r="G128" s="172"/>
      <c r="H128" s="172"/>
      <c r="I128" s="175"/>
      <c r="J128" s="214">
        <f>BK128</f>
        <v>0</v>
      </c>
      <c r="K128" s="172"/>
      <c r="L128" s="177"/>
      <c r="M128" s="178"/>
      <c r="N128" s="179"/>
      <c r="O128" s="179"/>
      <c r="P128" s="180">
        <f>SUM(P129:P209)</f>
        <v>0</v>
      </c>
      <c r="Q128" s="179"/>
      <c r="R128" s="180">
        <f>SUM(R129:R209)</f>
        <v>25.747437899999998</v>
      </c>
      <c r="S128" s="179"/>
      <c r="T128" s="181">
        <f>SUM(T129:T209)</f>
        <v>0</v>
      </c>
      <c r="AR128" s="182" t="s">
        <v>88</v>
      </c>
      <c r="AT128" s="183" t="s">
        <v>80</v>
      </c>
      <c r="AU128" s="183" t="s">
        <v>88</v>
      </c>
      <c r="AY128" s="182" t="s">
        <v>215</v>
      </c>
      <c r="BK128" s="184">
        <f>SUM(BK129:BK209)</f>
        <v>0</v>
      </c>
    </row>
    <row r="129" spans="1:65" s="2" customFormat="1" ht="33" customHeight="1">
      <c r="A129" s="35"/>
      <c r="B129" s="36"/>
      <c r="C129" s="185" t="s">
        <v>88</v>
      </c>
      <c r="D129" s="185" t="s">
        <v>216</v>
      </c>
      <c r="E129" s="186" t="s">
        <v>7517</v>
      </c>
      <c r="F129" s="187" t="s">
        <v>7518</v>
      </c>
      <c r="G129" s="188" t="s">
        <v>358</v>
      </c>
      <c r="H129" s="189">
        <v>57.02</v>
      </c>
      <c r="I129" s="190"/>
      <c r="J129" s="191">
        <f>ROUND(I129*H129,2)</f>
        <v>0</v>
      </c>
      <c r="K129" s="187" t="s">
        <v>359</v>
      </c>
      <c r="L129" s="40"/>
      <c r="M129" s="192" t="s">
        <v>1</v>
      </c>
      <c r="N129" s="193" t="s">
        <v>46</v>
      </c>
      <c r="O129" s="72"/>
      <c r="P129" s="194">
        <f>O129*H129</f>
        <v>0</v>
      </c>
      <c r="Q129" s="194">
        <v>0</v>
      </c>
      <c r="R129" s="194">
        <f>Q129*H129</f>
        <v>0</v>
      </c>
      <c r="S129" s="194">
        <v>0</v>
      </c>
      <c r="T129" s="195">
        <f>S129*H129</f>
        <v>0</v>
      </c>
      <c r="U129" s="35"/>
      <c r="V129" s="35"/>
      <c r="W129" s="35"/>
      <c r="X129" s="35"/>
      <c r="Y129" s="35"/>
      <c r="Z129" s="35"/>
      <c r="AA129" s="35"/>
      <c r="AB129" s="35"/>
      <c r="AC129" s="35"/>
      <c r="AD129" s="35"/>
      <c r="AE129" s="35"/>
      <c r="AR129" s="196" t="s">
        <v>214</v>
      </c>
      <c r="AT129" s="196" t="s">
        <v>216</v>
      </c>
      <c r="AU129" s="196" t="s">
        <v>90</v>
      </c>
      <c r="AY129" s="18" t="s">
        <v>215</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214</v>
      </c>
      <c r="BM129" s="196" t="s">
        <v>7519</v>
      </c>
    </row>
    <row r="130" spans="1:65" s="2" customFormat="1" ht="28.8">
      <c r="A130" s="35"/>
      <c r="B130" s="36"/>
      <c r="C130" s="37"/>
      <c r="D130" s="198" t="s">
        <v>221</v>
      </c>
      <c r="E130" s="37"/>
      <c r="F130" s="199" t="s">
        <v>7520</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221</v>
      </c>
      <c r="AU130" s="18" t="s">
        <v>90</v>
      </c>
    </row>
    <row r="131" spans="1:65" s="2" customFormat="1" ht="10.199999999999999">
      <c r="A131" s="35"/>
      <c r="B131" s="36"/>
      <c r="C131" s="37"/>
      <c r="D131" s="215" t="s">
        <v>362</v>
      </c>
      <c r="E131" s="37"/>
      <c r="F131" s="216" t="s">
        <v>7521</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362</v>
      </c>
      <c r="AU131" s="18" t="s">
        <v>90</v>
      </c>
    </row>
    <row r="132" spans="1:65" s="14" customFormat="1" ht="10.199999999999999">
      <c r="B132" s="227"/>
      <c r="C132" s="228"/>
      <c r="D132" s="198" t="s">
        <v>364</v>
      </c>
      <c r="E132" s="229" t="s">
        <v>1</v>
      </c>
      <c r="F132" s="230" t="s">
        <v>7522</v>
      </c>
      <c r="G132" s="228"/>
      <c r="H132" s="231">
        <v>71.275000000000006</v>
      </c>
      <c r="I132" s="232"/>
      <c r="J132" s="228"/>
      <c r="K132" s="228"/>
      <c r="L132" s="233"/>
      <c r="M132" s="234"/>
      <c r="N132" s="235"/>
      <c r="O132" s="235"/>
      <c r="P132" s="235"/>
      <c r="Q132" s="235"/>
      <c r="R132" s="235"/>
      <c r="S132" s="235"/>
      <c r="T132" s="236"/>
      <c r="AT132" s="237" t="s">
        <v>364</v>
      </c>
      <c r="AU132" s="237" t="s">
        <v>90</v>
      </c>
      <c r="AV132" s="14" t="s">
        <v>90</v>
      </c>
      <c r="AW132" s="14" t="s">
        <v>36</v>
      </c>
      <c r="AX132" s="14" t="s">
        <v>88</v>
      </c>
      <c r="AY132" s="237" t="s">
        <v>215</v>
      </c>
    </row>
    <row r="133" spans="1:65" s="14" customFormat="1" ht="10.199999999999999">
      <c r="B133" s="227"/>
      <c r="C133" s="228"/>
      <c r="D133" s="198" t="s">
        <v>364</v>
      </c>
      <c r="E133" s="228"/>
      <c r="F133" s="230" t="s">
        <v>7523</v>
      </c>
      <c r="G133" s="228"/>
      <c r="H133" s="231">
        <v>57.02</v>
      </c>
      <c r="I133" s="232"/>
      <c r="J133" s="228"/>
      <c r="K133" s="228"/>
      <c r="L133" s="233"/>
      <c r="M133" s="234"/>
      <c r="N133" s="235"/>
      <c r="O133" s="235"/>
      <c r="P133" s="235"/>
      <c r="Q133" s="235"/>
      <c r="R133" s="235"/>
      <c r="S133" s="235"/>
      <c r="T133" s="236"/>
      <c r="AT133" s="237" t="s">
        <v>364</v>
      </c>
      <c r="AU133" s="237" t="s">
        <v>90</v>
      </c>
      <c r="AV133" s="14" t="s">
        <v>90</v>
      </c>
      <c r="AW133" s="14" t="s">
        <v>4</v>
      </c>
      <c r="AX133" s="14" t="s">
        <v>88</v>
      </c>
      <c r="AY133" s="237" t="s">
        <v>215</v>
      </c>
    </row>
    <row r="134" spans="1:65" s="2" customFormat="1" ht="33" customHeight="1">
      <c r="A134" s="35"/>
      <c r="B134" s="36"/>
      <c r="C134" s="185" t="s">
        <v>90</v>
      </c>
      <c r="D134" s="185" t="s">
        <v>216</v>
      </c>
      <c r="E134" s="186" t="s">
        <v>7524</v>
      </c>
      <c r="F134" s="187" t="s">
        <v>7525</v>
      </c>
      <c r="G134" s="188" t="s">
        <v>358</v>
      </c>
      <c r="H134" s="189">
        <v>14.255000000000001</v>
      </c>
      <c r="I134" s="190"/>
      <c r="J134" s="191">
        <f>ROUND(I134*H134,2)</f>
        <v>0</v>
      </c>
      <c r="K134" s="187" t="s">
        <v>359</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214</v>
      </c>
      <c r="AT134" s="196" t="s">
        <v>216</v>
      </c>
      <c r="AU134" s="196" t="s">
        <v>90</v>
      </c>
      <c r="AY134" s="18" t="s">
        <v>215</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214</v>
      </c>
      <c r="BM134" s="196" t="s">
        <v>7526</v>
      </c>
    </row>
    <row r="135" spans="1:65" s="2" customFormat="1" ht="28.8">
      <c r="A135" s="35"/>
      <c r="B135" s="36"/>
      <c r="C135" s="37"/>
      <c r="D135" s="198" t="s">
        <v>221</v>
      </c>
      <c r="E135" s="37"/>
      <c r="F135" s="199" t="s">
        <v>7527</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221</v>
      </c>
      <c r="AU135" s="18" t="s">
        <v>90</v>
      </c>
    </row>
    <row r="136" spans="1:65" s="2" customFormat="1" ht="10.199999999999999">
      <c r="A136" s="35"/>
      <c r="B136" s="36"/>
      <c r="C136" s="37"/>
      <c r="D136" s="215" t="s">
        <v>362</v>
      </c>
      <c r="E136" s="37"/>
      <c r="F136" s="216" t="s">
        <v>7528</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362</v>
      </c>
      <c r="AU136" s="18" t="s">
        <v>90</v>
      </c>
    </row>
    <row r="137" spans="1:65" s="14" customFormat="1" ht="10.199999999999999">
      <c r="B137" s="227"/>
      <c r="C137" s="228"/>
      <c r="D137" s="198" t="s">
        <v>364</v>
      </c>
      <c r="E137" s="228"/>
      <c r="F137" s="230" t="s">
        <v>7529</v>
      </c>
      <c r="G137" s="228"/>
      <c r="H137" s="231">
        <v>14.255000000000001</v>
      </c>
      <c r="I137" s="232"/>
      <c r="J137" s="228"/>
      <c r="K137" s="228"/>
      <c r="L137" s="233"/>
      <c r="M137" s="234"/>
      <c r="N137" s="235"/>
      <c r="O137" s="235"/>
      <c r="P137" s="235"/>
      <c r="Q137" s="235"/>
      <c r="R137" s="235"/>
      <c r="S137" s="235"/>
      <c r="T137" s="236"/>
      <c r="AT137" s="237" t="s">
        <v>364</v>
      </c>
      <c r="AU137" s="237" t="s">
        <v>90</v>
      </c>
      <c r="AV137" s="14" t="s">
        <v>90</v>
      </c>
      <c r="AW137" s="14" t="s">
        <v>4</v>
      </c>
      <c r="AX137" s="14" t="s">
        <v>88</v>
      </c>
      <c r="AY137" s="237" t="s">
        <v>215</v>
      </c>
    </row>
    <row r="138" spans="1:65" s="2" customFormat="1" ht="33" customHeight="1">
      <c r="A138" s="35"/>
      <c r="B138" s="36"/>
      <c r="C138" s="185" t="s">
        <v>227</v>
      </c>
      <c r="D138" s="185" t="s">
        <v>216</v>
      </c>
      <c r="E138" s="186" t="s">
        <v>7530</v>
      </c>
      <c r="F138" s="187" t="s">
        <v>7531</v>
      </c>
      <c r="G138" s="188" t="s">
        <v>358</v>
      </c>
      <c r="H138" s="189">
        <v>40.607999999999997</v>
      </c>
      <c r="I138" s="190"/>
      <c r="J138" s="191">
        <f>ROUND(I138*H138,2)</f>
        <v>0</v>
      </c>
      <c r="K138" s="187" t="s">
        <v>359</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214</v>
      </c>
      <c r="AT138" s="196" t="s">
        <v>216</v>
      </c>
      <c r="AU138" s="196" t="s">
        <v>90</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214</v>
      </c>
      <c r="BM138" s="196" t="s">
        <v>7532</v>
      </c>
    </row>
    <row r="139" spans="1:65" s="2" customFormat="1" ht="28.8">
      <c r="A139" s="35"/>
      <c r="B139" s="36"/>
      <c r="C139" s="37"/>
      <c r="D139" s="198" t="s">
        <v>221</v>
      </c>
      <c r="E139" s="37"/>
      <c r="F139" s="199" t="s">
        <v>7533</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90</v>
      </c>
    </row>
    <row r="140" spans="1:65" s="2" customFormat="1" ht="10.199999999999999">
      <c r="A140" s="35"/>
      <c r="B140" s="36"/>
      <c r="C140" s="37"/>
      <c r="D140" s="215" t="s">
        <v>362</v>
      </c>
      <c r="E140" s="37"/>
      <c r="F140" s="216" t="s">
        <v>7534</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362</v>
      </c>
      <c r="AU140" s="18" t="s">
        <v>90</v>
      </c>
    </row>
    <row r="141" spans="1:65" s="14" customFormat="1" ht="10.199999999999999">
      <c r="B141" s="227"/>
      <c r="C141" s="228"/>
      <c r="D141" s="198" t="s">
        <v>364</v>
      </c>
      <c r="E141" s="229" t="s">
        <v>1</v>
      </c>
      <c r="F141" s="230" t="s">
        <v>7535</v>
      </c>
      <c r="G141" s="228"/>
      <c r="H141" s="231">
        <v>50.76</v>
      </c>
      <c r="I141" s="232"/>
      <c r="J141" s="228"/>
      <c r="K141" s="228"/>
      <c r="L141" s="233"/>
      <c r="M141" s="234"/>
      <c r="N141" s="235"/>
      <c r="O141" s="235"/>
      <c r="P141" s="235"/>
      <c r="Q141" s="235"/>
      <c r="R141" s="235"/>
      <c r="S141" s="235"/>
      <c r="T141" s="236"/>
      <c r="AT141" s="237" t="s">
        <v>364</v>
      </c>
      <c r="AU141" s="237" t="s">
        <v>90</v>
      </c>
      <c r="AV141" s="14" t="s">
        <v>90</v>
      </c>
      <c r="AW141" s="14" t="s">
        <v>36</v>
      </c>
      <c r="AX141" s="14" t="s">
        <v>88</v>
      </c>
      <c r="AY141" s="237" t="s">
        <v>215</v>
      </c>
    </row>
    <row r="142" spans="1:65" s="14" customFormat="1" ht="10.199999999999999">
      <c r="B142" s="227"/>
      <c r="C142" s="228"/>
      <c r="D142" s="198" t="s">
        <v>364</v>
      </c>
      <c r="E142" s="228"/>
      <c r="F142" s="230" t="s">
        <v>7536</v>
      </c>
      <c r="G142" s="228"/>
      <c r="H142" s="231">
        <v>40.607999999999997</v>
      </c>
      <c r="I142" s="232"/>
      <c r="J142" s="228"/>
      <c r="K142" s="228"/>
      <c r="L142" s="233"/>
      <c r="M142" s="234"/>
      <c r="N142" s="235"/>
      <c r="O142" s="235"/>
      <c r="P142" s="235"/>
      <c r="Q142" s="235"/>
      <c r="R142" s="235"/>
      <c r="S142" s="235"/>
      <c r="T142" s="236"/>
      <c r="AT142" s="237" t="s">
        <v>364</v>
      </c>
      <c r="AU142" s="237" t="s">
        <v>90</v>
      </c>
      <c r="AV142" s="14" t="s">
        <v>90</v>
      </c>
      <c r="AW142" s="14" t="s">
        <v>4</v>
      </c>
      <c r="AX142" s="14" t="s">
        <v>88</v>
      </c>
      <c r="AY142" s="237" t="s">
        <v>215</v>
      </c>
    </row>
    <row r="143" spans="1:65" s="2" customFormat="1" ht="33" customHeight="1">
      <c r="A143" s="35"/>
      <c r="B143" s="36"/>
      <c r="C143" s="185" t="s">
        <v>214</v>
      </c>
      <c r="D143" s="185" t="s">
        <v>216</v>
      </c>
      <c r="E143" s="186" t="s">
        <v>7537</v>
      </c>
      <c r="F143" s="187" t="s">
        <v>7538</v>
      </c>
      <c r="G143" s="188" t="s">
        <v>358</v>
      </c>
      <c r="H143" s="189">
        <v>10.151999999999999</v>
      </c>
      <c r="I143" s="190"/>
      <c r="J143" s="191">
        <f>ROUND(I143*H143,2)</f>
        <v>0</v>
      </c>
      <c r="K143" s="187" t="s">
        <v>359</v>
      </c>
      <c r="L143" s="40"/>
      <c r="M143" s="192" t="s">
        <v>1</v>
      </c>
      <c r="N143" s="193" t="s">
        <v>46</v>
      </c>
      <c r="O143" s="72"/>
      <c r="P143" s="194">
        <f>O143*H143</f>
        <v>0</v>
      </c>
      <c r="Q143" s="194">
        <v>0</v>
      </c>
      <c r="R143" s="194">
        <f>Q143*H143</f>
        <v>0</v>
      </c>
      <c r="S143" s="194">
        <v>0</v>
      </c>
      <c r="T143" s="195">
        <f>S143*H143</f>
        <v>0</v>
      </c>
      <c r="U143" s="35"/>
      <c r="V143" s="35"/>
      <c r="W143" s="35"/>
      <c r="X143" s="35"/>
      <c r="Y143" s="35"/>
      <c r="Z143" s="35"/>
      <c r="AA143" s="35"/>
      <c r="AB143" s="35"/>
      <c r="AC143" s="35"/>
      <c r="AD143" s="35"/>
      <c r="AE143" s="35"/>
      <c r="AR143" s="196" t="s">
        <v>214</v>
      </c>
      <c r="AT143" s="196" t="s">
        <v>216</v>
      </c>
      <c r="AU143" s="196" t="s">
        <v>90</v>
      </c>
      <c r="AY143" s="18" t="s">
        <v>215</v>
      </c>
      <c r="BE143" s="197">
        <f>IF(N143="základní",J143,0)</f>
        <v>0</v>
      </c>
      <c r="BF143" s="197">
        <f>IF(N143="snížená",J143,0)</f>
        <v>0</v>
      </c>
      <c r="BG143" s="197">
        <f>IF(N143="zákl. přenesená",J143,0)</f>
        <v>0</v>
      </c>
      <c r="BH143" s="197">
        <f>IF(N143="sníž. přenesená",J143,0)</f>
        <v>0</v>
      </c>
      <c r="BI143" s="197">
        <f>IF(N143="nulová",J143,0)</f>
        <v>0</v>
      </c>
      <c r="BJ143" s="18" t="s">
        <v>88</v>
      </c>
      <c r="BK143" s="197">
        <f>ROUND(I143*H143,2)</f>
        <v>0</v>
      </c>
      <c r="BL143" s="18" t="s">
        <v>214</v>
      </c>
      <c r="BM143" s="196" t="s">
        <v>7539</v>
      </c>
    </row>
    <row r="144" spans="1:65" s="2" customFormat="1" ht="28.8">
      <c r="A144" s="35"/>
      <c r="B144" s="36"/>
      <c r="C144" s="37"/>
      <c r="D144" s="198" t="s">
        <v>221</v>
      </c>
      <c r="E144" s="37"/>
      <c r="F144" s="199" t="s">
        <v>7540</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221</v>
      </c>
      <c r="AU144" s="18" t="s">
        <v>90</v>
      </c>
    </row>
    <row r="145" spans="1:65" s="2" customFormat="1" ht="10.199999999999999">
      <c r="A145" s="35"/>
      <c r="B145" s="36"/>
      <c r="C145" s="37"/>
      <c r="D145" s="215" t="s">
        <v>362</v>
      </c>
      <c r="E145" s="37"/>
      <c r="F145" s="216" t="s">
        <v>7541</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362</v>
      </c>
      <c r="AU145" s="18" t="s">
        <v>90</v>
      </c>
    </row>
    <row r="146" spans="1:65" s="14" customFormat="1" ht="10.199999999999999">
      <c r="B146" s="227"/>
      <c r="C146" s="228"/>
      <c r="D146" s="198" t="s">
        <v>364</v>
      </c>
      <c r="E146" s="228"/>
      <c r="F146" s="230" t="s">
        <v>7542</v>
      </c>
      <c r="G146" s="228"/>
      <c r="H146" s="231">
        <v>10.151999999999999</v>
      </c>
      <c r="I146" s="232"/>
      <c r="J146" s="228"/>
      <c r="K146" s="228"/>
      <c r="L146" s="233"/>
      <c r="M146" s="234"/>
      <c r="N146" s="235"/>
      <c r="O146" s="235"/>
      <c r="P146" s="235"/>
      <c r="Q146" s="235"/>
      <c r="R146" s="235"/>
      <c r="S146" s="235"/>
      <c r="T146" s="236"/>
      <c r="AT146" s="237" t="s">
        <v>364</v>
      </c>
      <c r="AU146" s="237" t="s">
        <v>90</v>
      </c>
      <c r="AV146" s="14" t="s">
        <v>90</v>
      </c>
      <c r="AW146" s="14" t="s">
        <v>4</v>
      </c>
      <c r="AX146" s="14" t="s">
        <v>88</v>
      </c>
      <c r="AY146" s="237" t="s">
        <v>215</v>
      </c>
    </row>
    <row r="147" spans="1:65" s="2" customFormat="1" ht="21.75" customHeight="1">
      <c r="A147" s="35"/>
      <c r="B147" s="36"/>
      <c r="C147" s="185" t="s">
        <v>236</v>
      </c>
      <c r="D147" s="185" t="s">
        <v>216</v>
      </c>
      <c r="E147" s="186" t="s">
        <v>5297</v>
      </c>
      <c r="F147" s="187" t="s">
        <v>5298</v>
      </c>
      <c r="G147" s="188" t="s">
        <v>523</v>
      </c>
      <c r="H147" s="189">
        <v>81</v>
      </c>
      <c r="I147" s="190"/>
      <c r="J147" s="191">
        <f>ROUND(I147*H147,2)</f>
        <v>0</v>
      </c>
      <c r="K147" s="187" t="s">
        <v>359</v>
      </c>
      <c r="L147" s="40"/>
      <c r="M147" s="192" t="s">
        <v>1</v>
      </c>
      <c r="N147" s="193" t="s">
        <v>46</v>
      </c>
      <c r="O147" s="72"/>
      <c r="P147" s="194">
        <f>O147*H147</f>
        <v>0</v>
      </c>
      <c r="Q147" s="194">
        <v>8.4000000000000003E-4</v>
      </c>
      <c r="R147" s="194">
        <f>Q147*H147</f>
        <v>6.8040000000000003E-2</v>
      </c>
      <c r="S147" s="194">
        <v>0</v>
      </c>
      <c r="T147" s="195">
        <f>S147*H147</f>
        <v>0</v>
      </c>
      <c r="U147" s="35"/>
      <c r="V147" s="35"/>
      <c r="W147" s="35"/>
      <c r="X147" s="35"/>
      <c r="Y147" s="35"/>
      <c r="Z147" s="35"/>
      <c r="AA147" s="35"/>
      <c r="AB147" s="35"/>
      <c r="AC147" s="35"/>
      <c r="AD147" s="35"/>
      <c r="AE147" s="35"/>
      <c r="AR147" s="196" t="s">
        <v>214</v>
      </c>
      <c r="AT147" s="196" t="s">
        <v>216</v>
      </c>
      <c r="AU147" s="196" t="s">
        <v>90</v>
      </c>
      <c r="AY147" s="18" t="s">
        <v>215</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214</v>
      </c>
      <c r="BM147" s="196" t="s">
        <v>7543</v>
      </c>
    </row>
    <row r="148" spans="1:65" s="2" customFormat="1" ht="19.2">
      <c r="A148" s="35"/>
      <c r="B148" s="36"/>
      <c r="C148" s="37"/>
      <c r="D148" s="198" t="s">
        <v>221</v>
      </c>
      <c r="E148" s="37"/>
      <c r="F148" s="199" t="s">
        <v>5300</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221</v>
      </c>
      <c r="AU148" s="18" t="s">
        <v>90</v>
      </c>
    </row>
    <row r="149" spans="1:65" s="2" customFormat="1" ht="10.199999999999999">
      <c r="A149" s="35"/>
      <c r="B149" s="36"/>
      <c r="C149" s="37"/>
      <c r="D149" s="215" t="s">
        <v>362</v>
      </c>
      <c r="E149" s="37"/>
      <c r="F149" s="216" t="s">
        <v>5301</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362</v>
      </c>
      <c r="AU149" s="18" t="s">
        <v>90</v>
      </c>
    </row>
    <row r="150" spans="1:65" s="14" customFormat="1" ht="10.199999999999999">
      <c r="B150" s="227"/>
      <c r="C150" s="228"/>
      <c r="D150" s="198" t="s">
        <v>364</v>
      </c>
      <c r="E150" s="229" t="s">
        <v>1</v>
      </c>
      <c r="F150" s="230" t="s">
        <v>7544</v>
      </c>
      <c r="G150" s="228"/>
      <c r="H150" s="231">
        <v>81</v>
      </c>
      <c r="I150" s="232"/>
      <c r="J150" s="228"/>
      <c r="K150" s="228"/>
      <c r="L150" s="233"/>
      <c r="M150" s="234"/>
      <c r="N150" s="235"/>
      <c r="O150" s="235"/>
      <c r="P150" s="235"/>
      <c r="Q150" s="235"/>
      <c r="R150" s="235"/>
      <c r="S150" s="235"/>
      <c r="T150" s="236"/>
      <c r="AT150" s="237" t="s">
        <v>364</v>
      </c>
      <c r="AU150" s="237" t="s">
        <v>90</v>
      </c>
      <c r="AV150" s="14" t="s">
        <v>90</v>
      </c>
      <c r="AW150" s="14" t="s">
        <v>36</v>
      </c>
      <c r="AX150" s="14" t="s">
        <v>88</v>
      </c>
      <c r="AY150" s="237" t="s">
        <v>215</v>
      </c>
    </row>
    <row r="151" spans="1:65" s="2" customFormat="1" ht="24.15" customHeight="1">
      <c r="A151" s="35"/>
      <c r="B151" s="36"/>
      <c r="C151" s="185" t="s">
        <v>241</v>
      </c>
      <c r="D151" s="185" t="s">
        <v>216</v>
      </c>
      <c r="E151" s="186" t="s">
        <v>5303</v>
      </c>
      <c r="F151" s="187" t="s">
        <v>5304</v>
      </c>
      <c r="G151" s="188" t="s">
        <v>523</v>
      </c>
      <c r="H151" s="189">
        <v>81</v>
      </c>
      <c r="I151" s="190"/>
      <c r="J151" s="191">
        <f>ROUND(I151*H151,2)</f>
        <v>0</v>
      </c>
      <c r="K151" s="187" t="s">
        <v>359</v>
      </c>
      <c r="L151" s="40"/>
      <c r="M151" s="192" t="s">
        <v>1</v>
      </c>
      <c r="N151" s="193" t="s">
        <v>46</v>
      </c>
      <c r="O151" s="72"/>
      <c r="P151" s="194">
        <f>O151*H151</f>
        <v>0</v>
      </c>
      <c r="Q151" s="194">
        <v>0</v>
      </c>
      <c r="R151" s="194">
        <f>Q151*H151</f>
        <v>0</v>
      </c>
      <c r="S151" s="194">
        <v>0</v>
      </c>
      <c r="T151" s="195">
        <f>S151*H151</f>
        <v>0</v>
      </c>
      <c r="U151" s="35"/>
      <c r="V151" s="35"/>
      <c r="W151" s="35"/>
      <c r="X151" s="35"/>
      <c r="Y151" s="35"/>
      <c r="Z151" s="35"/>
      <c r="AA151" s="35"/>
      <c r="AB151" s="35"/>
      <c r="AC151" s="35"/>
      <c r="AD151" s="35"/>
      <c r="AE151" s="35"/>
      <c r="AR151" s="196" t="s">
        <v>214</v>
      </c>
      <c r="AT151" s="196" t="s">
        <v>216</v>
      </c>
      <c r="AU151" s="196" t="s">
        <v>90</v>
      </c>
      <c r="AY151" s="18" t="s">
        <v>215</v>
      </c>
      <c r="BE151" s="197">
        <f>IF(N151="základní",J151,0)</f>
        <v>0</v>
      </c>
      <c r="BF151" s="197">
        <f>IF(N151="snížená",J151,0)</f>
        <v>0</v>
      </c>
      <c r="BG151" s="197">
        <f>IF(N151="zákl. přenesená",J151,0)</f>
        <v>0</v>
      </c>
      <c r="BH151" s="197">
        <f>IF(N151="sníž. přenesená",J151,0)</f>
        <v>0</v>
      </c>
      <c r="BI151" s="197">
        <f>IF(N151="nulová",J151,0)</f>
        <v>0</v>
      </c>
      <c r="BJ151" s="18" t="s">
        <v>88</v>
      </c>
      <c r="BK151" s="197">
        <f>ROUND(I151*H151,2)</f>
        <v>0</v>
      </c>
      <c r="BL151" s="18" t="s">
        <v>214</v>
      </c>
      <c r="BM151" s="196" t="s">
        <v>7545</v>
      </c>
    </row>
    <row r="152" spans="1:65" s="2" customFormat="1" ht="28.8">
      <c r="A152" s="35"/>
      <c r="B152" s="36"/>
      <c r="C152" s="37"/>
      <c r="D152" s="198" t="s">
        <v>221</v>
      </c>
      <c r="E152" s="37"/>
      <c r="F152" s="199" t="s">
        <v>5306</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221</v>
      </c>
      <c r="AU152" s="18" t="s">
        <v>90</v>
      </c>
    </row>
    <row r="153" spans="1:65" s="2" customFormat="1" ht="10.199999999999999">
      <c r="A153" s="35"/>
      <c r="B153" s="36"/>
      <c r="C153" s="37"/>
      <c r="D153" s="215" t="s">
        <v>362</v>
      </c>
      <c r="E153" s="37"/>
      <c r="F153" s="216" t="s">
        <v>5307</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362</v>
      </c>
      <c r="AU153" s="18" t="s">
        <v>90</v>
      </c>
    </row>
    <row r="154" spans="1:65" s="2" customFormat="1" ht="21.75" customHeight="1">
      <c r="A154" s="35"/>
      <c r="B154" s="36"/>
      <c r="C154" s="185" t="s">
        <v>246</v>
      </c>
      <c r="D154" s="185" t="s">
        <v>216</v>
      </c>
      <c r="E154" s="186" t="s">
        <v>7546</v>
      </c>
      <c r="F154" s="187" t="s">
        <v>7547</v>
      </c>
      <c r="G154" s="188" t="s">
        <v>523</v>
      </c>
      <c r="H154" s="189">
        <v>74.072000000000003</v>
      </c>
      <c r="I154" s="190"/>
      <c r="J154" s="191">
        <f>ROUND(I154*H154,2)</f>
        <v>0</v>
      </c>
      <c r="K154" s="187" t="s">
        <v>359</v>
      </c>
      <c r="L154" s="40"/>
      <c r="M154" s="192" t="s">
        <v>1</v>
      </c>
      <c r="N154" s="193" t="s">
        <v>46</v>
      </c>
      <c r="O154" s="72"/>
      <c r="P154" s="194">
        <f>O154*H154</f>
        <v>0</v>
      </c>
      <c r="Q154" s="194">
        <v>6.9999999999999999E-4</v>
      </c>
      <c r="R154" s="194">
        <f>Q154*H154</f>
        <v>5.1850400000000005E-2</v>
      </c>
      <c r="S154" s="194">
        <v>0</v>
      </c>
      <c r="T154" s="195">
        <f>S154*H154</f>
        <v>0</v>
      </c>
      <c r="U154" s="35"/>
      <c r="V154" s="35"/>
      <c r="W154" s="35"/>
      <c r="X154" s="35"/>
      <c r="Y154" s="35"/>
      <c r="Z154" s="35"/>
      <c r="AA154" s="35"/>
      <c r="AB154" s="35"/>
      <c r="AC154" s="35"/>
      <c r="AD154" s="35"/>
      <c r="AE154" s="35"/>
      <c r="AR154" s="196" t="s">
        <v>214</v>
      </c>
      <c r="AT154" s="196" t="s">
        <v>216</v>
      </c>
      <c r="AU154" s="196" t="s">
        <v>90</v>
      </c>
      <c r="AY154" s="18" t="s">
        <v>215</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214</v>
      </c>
      <c r="BM154" s="196" t="s">
        <v>7548</v>
      </c>
    </row>
    <row r="155" spans="1:65" s="2" customFormat="1" ht="19.2">
      <c r="A155" s="35"/>
      <c r="B155" s="36"/>
      <c r="C155" s="37"/>
      <c r="D155" s="198" t="s">
        <v>221</v>
      </c>
      <c r="E155" s="37"/>
      <c r="F155" s="199" t="s">
        <v>7549</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221</v>
      </c>
      <c r="AU155" s="18" t="s">
        <v>90</v>
      </c>
    </row>
    <row r="156" spans="1:65" s="2" customFormat="1" ht="10.199999999999999">
      <c r="A156" s="35"/>
      <c r="B156" s="36"/>
      <c r="C156" s="37"/>
      <c r="D156" s="215" t="s">
        <v>362</v>
      </c>
      <c r="E156" s="37"/>
      <c r="F156" s="216" t="s">
        <v>7550</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362</v>
      </c>
      <c r="AU156" s="18" t="s">
        <v>90</v>
      </c>
    </row>
    <row r="157" spans="1:65" s="14" customFormat="1" ht="10.199999999999999">
      <c r="B157" s="227"/>
      <c r="C157" s="228"/>
      <c r="D157" s="198" t="s">
        <v>364</v>
      </c>
      <c r="E157" s="229" t="s">
        <v>1</v>
      </c>
      <c r="F157" s="230" t="s">
        <v>7551</v>
      </c>
      <c r="G157" s="228"/>
      <c r="H157" s="231">
        <v>74.072000000000003</v>
      </c>
      <c r="I157" s="232"/>
      <c r="J157" s="228"/>
      <c r="K157" s="228"/>
      <c r="L157" s="233"/>
      <c r="M157" s="234"/>
      <c r="N157" s="235"/>
      <c r="O157" s="235"/>
      <c r="P157" s="235"/>
      <c r="Q157" s="235"/>
      <c r="R157" s="235"/>
      <c r="S157" s="235"/>
      <c r="T157" s="236"/>
      <c r="AT157" s="237" t="s">
        <v>364</v>
      </c>
      <c r="AU157" s="237" t="s">
        <v>90</v>
      </c>
      <c r="AV157" s="14" t="s">
        <v>90</v>
      </c>
      <c r="AW157" s="14" t="s">
        <v>36</v>
      </c>
      <c r="AX157" s="14" t="s">
        <v>88</v>
      </c>
      <c r="AY157" s="237" t="s">
        <v>215</v>
      </c>
    </row>
    <row r="158" spans="1:65" s="2" customFormat="1" ht="16.5" customHeight="1">
      <c r="A158" s="35"/>
      <c r="B158" s="36"/>
      <c r="C158" s="185" t="s">
        <v>251</v>
      </c>
      <c r="D158" s="185" t="s">
        <v>216</v>
      </c>
      <c r="E158" s="186" t="s">
        <v>7552</v>
      </c>
      <c r="F158" s="187" t="s">
        <v>7553</v>
      </c>
      <c r="G158" s="188" t="s">
        <v>523</v>
      </c>
      <c r="H158" s="189">
        <v>74.072000000000003</v>
      </c>
      <c r="I158" s="190"/>
      <c r="J158" s="191">
        <f>ROUND(I158*H158,2)</f>
        <v>0</v>
      </c>
      <c r="K158" s="187" t="s">
        <v>359</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214</v>
      </c>
      <c r="AT158" s="196" t="s">
        <v>216</v>
      </c>
      <c r="AU158" s="196" t="s">
        <v>90</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214</v>
      </c>
      <c r="BM158" s="196" t="s">
        <v>7554</v>
      </c>
    </row>
    <row r="159" spans="1:65" s="2" customFormat="1" ht="28.8">
      <c r="A159" s="35"/>
      <c r="B159" s="36"/>
      <c r="C159" s="37"/>
      <c r="D159" s="198" t="s">
        <v>221</v>
      </c>
      <c r="E159" s="37"/>
      <c r="F159" s="199" t="s">
        <v>7555</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90</v>
      </c>
    </row>
    <row r="160" spans="1:65" s="2" customFormat="1" ht="10.199999999999999">
      <c r="A160" s="35"/>
      <c r="B160" s="36"/>
      <c r="C160" s="37"/>
      <c r="D160" s="215" t="s">
        <v>362</v>
      </c>
      <c r="E160" s="37"/>
      <c r="F160" s="216" t="s">
        <v>7556</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362</v>
      </c>
      <c r="AU160" s="18" t="s">
        <v>90</v>
      </c>
    </row>
    <row r="161" spans="1:65" s="2" customFormat="1" ht="21.75" customHeight="1">
      <c r="A161" s="35"/>
      <c r="B161" s="36"/>
      <c r="C161" s="185" t="s">
        <v>256</v>
      </c>
      <c r="D161" s="185" t="s">
        <v>216</v>
      </c>
      <c r="E161" s="186" t="s">
        <v>7557</v>
      </c>
      <c r="F161" s="187" t="s">
        <v>7558</v>
      </c>
      <c r="G161" s="188" t="s">
        <v>358</v>
      </c>
      <c r="H161" s="189">
        <v>35.637999999999998</v>
      </c>
      <c r="I161" s="190"/>
      <c r="J161" s="191">
        <f>ROUND(I161*H161,2)</f>
        <v>0</v>
      </c>
      <c r="K161" s="187" t="s">
        <v>359</v>
      </c>
      <c r="L161" s="40"/>
      <c r="M161" s="192" t="s">
        <v>1</v>
      </c>
      <c r="N161" s="193" t="s">
        <v>46</v>
      </c>
      <c r="O161" s="72"/>
      <c r="P161" s="194">
        <f>O161*H161</f>
        <v>0</v>
      </c>
      <c r="Q161" s="194">
        <v>4.6000000000000001E-4</v>
      </c>
      <c r="R161" s="194">
        <f>Q161*H161</f>
        <v>1.6393479999999998E-2</v>
      </c>
      <c r="S161" s="194">
        <v>0</v>
      </c>
      <c r="T161" s="195">
        <f>S161*H161</f>
        <v>0</v>
      </c>
      <c r="U161" s="35"/>
      <c r="V161" s="35"/>
      <c r="W161" s="35"/>
      <c r="X161" s="35"/>
      <c r="Y161" s="35"/>
      <c r="Z161" s="35"/>
      <c r="AA161" s="35"/>
      <c r="AB161" s="35"/>
      <c r="AC161" s="35"/>
      <c r="AD161" s="35"/>
      <c r="AE161" s="35"/>
      <c r="AR161" s="196" t="s">
        <v>214</v>
      </c>
      <c r="AT161" s="196" t="s">
        <v>216</v>
      </c>
      <c r="AU161" s="196" t="s">
        <v>90</v>
      </c>
      <c r="AY161" s="18" t="s">
        <v>215</v>
      </c>
      <c r="BE161" s="197">
        <f>IF(N161="základní",J161,0)</f>
        <v>0</v>
      </c>
      <c r="BF161" s="197">
        <f>IF(N161="snížená",J161,0)</f>
        <v>0</v>
      </c>
      <c r="BG161" s="197">
        <f>IF(N161="zákl. přenesená",J161,0)</f>
        <v>0</v>
      </c>
      <c r="BH161" s="197">
        <f>IF(N161="sníž. přenesená",J161,0)</f>
        <v>0</v>
      </c>
      <c r="BI161" s="197">
        <f>IF(N161="nulová",J161,0)</f>
        <v>0</v>
      </c>
      <c r="BJ161" s="18" t="s">
        <v>88</v>
      </c>
      <c r="BK161" s="197">
        <f>ROUND(I161*H161,2)</f>
        <v>0</v>
      </c>
      <c r="BL161" s="18" t="s">
        <v>214</v>
      </c>
      <c r="BM161" s="196" t="s">
        <v>7559</v>
      </c>
    </row>
    <row r="162" spans="1:65" s="2" customFormat="1" ht="19.2">
      <c r="A162" s="35"/>
      <c r="B162" s="36"/>
      <c r="C162" s="37"/>
      <c r="D162" s="198" t="s">
        <v>221</v>
      </c>
      <c r="E162" s="37"/>
      <c r="F162" s="199" t="s">
        <v>7560</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221</v>
      </c>
      <c r="AU162" s="18" t="s">
        <v>90</v>
      </c>
    </row>
    <row r="163" spans="1:65" s="2" customFormat="1" ht="10.199999999999999">
      <c r="A163" s="35"/>
      <c r="B163" s="36"/>
      <c r="C163" s="37"/>
      <c r="D163" s="215" t="s">
        <v>362</v>
      </c>
      <c r="E163" s="37"/>
      <c r="F163" s="216" t="s">
        <v>7561</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362</v>
      </c>
      <c r="AU163" s="18" t="s">
        <v>90</v>
      </c>
    </row>
    <row r="164" spans="1:65" s="14" customFormat="1" ht="10.199999999999999">
      <c r="B164" s="227"/>
      <c r="C164" s="228"/>
      <c r="D164" s="198" t="s">
        <v>364</v>
      </c>
      <c r="E164" s="229" t="s">
        <v>1</v>
      </c>
      <c r="F164" s="230" t="s">
        <v>7522</v>
      </c>
      <c r="G164" s="228"/>
      <c r="H164" s="231">
        <v>71.275000000000006</v>
      </c>
      <c r="I164" s="232"/>
      <c r="J164" s="228"/>
      <c r="K164" s="228"/>
      <c r="L164" s="233"/>
      <c r="M164" s="234"/>
      <c r="N164" s="235"/>
      <c r="O164" s="235"/>
      <c r="P164" s="235"/>
      <c r="Q164" s="235"/>
      <c r="R164" s="235"/>
      <c r="S164" s="235"/>
      <c r="T164" s="236"/>
      <c r="AT164" s="237" t="s">
        <v>364</v>
      </c>
      <c r="AU164" s="237" t="s">
        <v>90</v>
      </c>
      <c r="AV164" s="14" t="s">
        <v>90</v>
      </c>
      <c r="AW164" s="14" t="s">
        <v>36</v>
      </c>
      <c r="AX164" s="14" t="s">
        <v>88</v>
      </c>
      <c r="AY164" s="237" t="s">
        <v>215</v>
      </c>
    </row>
    <row r="165" spans="1:65" s="14" customFormat="1" ht="10.199999999999999">
      <c r="B165" s="227"/>
      <c r="C165" s="228"/>
      <c r="D165" s="198" t="s">
        <v>364</v>
      </c>
      <c r="E165" s="228"/>
      <c r="F165" s="230" t="s">
        <v>7562</v>
      </c>
      <c r="G165" s="228"/>
      <c r="H165" s="231">
        <v>35.637999999999998</v>
      </c>
      <c r="I165" s="232"/>
      <c r="J165" s="228"/>
      <c r="K165" s="228"/>
      <c r="L165" s="233"/>
      <c r="M165" s="234"/>
      <c r="N165" s="235"/>
      <c r="O165" s="235"/>
      <c r="P165" s="235"/>
      <c r="Q165" s="235"/>
      <c r="R165" s="235"/>
      <c r="S165" s="235"/>
      <c r="T165" s="236"/>
      <c r="AT165" s="237" t="s">
        <v>364</v>
      </c>
      <c r="AU165" s="237" t="s">
        <v>90</v>
      </c>
      <c r="AV165" s="14" t="s">
        <v>90</v>
      </c>
      <c r="AW165" s="14" t="s">
        <v>4</v>
      </c>
      <c r="AX165" s="14" t="s">
        <v>88</v>
      </c>
      <c r="AY165" s="237" t="s">
        <v>215</v>
      </c>
    </row>
    <row r="166" spans="1:65" s="2" customFormat="1" ht="24.15" customHeight="1">
      <c r="A166" s="35"/>
      <c r="B166" s="36"/>
      <c r="C166" s="185" t="s">
        <v>261</v>
      </c>
      <c r="D166" s="185" t="s">
        <v>216</v>
      </c>
      <c r="E166" s="186" t="s">
        <v>7563</v>
      </c>
      <c r="F166" s="187" t="s">
        <v>7564</v>
      </c>
      <c r="G166" s="188" t="s">
        <v>358</v>
      </c>
      <c r="H166" s="189">
        <v>35.637999999999998</v>
      </c>
      <c r="I166" s="190"/>
      <c r="J166" s="191">
        <f>ROUND(I166*H166,2)</f>
        <v>0</v>
      </c>
      <c r="K166" s="187" t="s">
        <v>359</v>
      </c>
      <c r="L166" s="40"/>
      <c r="M166" s="192" t="s">
        <v>1</v>
      </c>
      <c r="N166" s="193" t="s">
        <v>46</v>
      </c>
      <c r="O166" s="72"/>
      <c r="P166" s="194">
        <f>O166*H166</f>
        <v>0</v>
      </c>
      <c r="Q166" s="194">
        <v>0</v>
      </c>
      <c r="R166" s="194">
        <f>Q166*H166</f>
        <v>0</v>
      </c>
      <c r="S166" s="194">
        <v>0</v>
      </c>
      <c r="T166" s="195">
        <f>S166*H166</f>
        <v>0</v>
      </c>
      <c r="U166" s="35"/>
      <c r="V166" s="35"/>
      <c r="W166" s="35"/>
      <c r="X166" s="35"/>
      <c r="Y166" s="35"/>
      <c r="Z166" s="35"/>
      <c r="AA166" s="35"/>
      <c r="AB166" s="35"/>
      <c r="AC166" s="35"/>
      <c r="AD166" s="35"/>
      <c r="AE166" s="35"/>
      <c r="AR166" s="196" t="s">
        <v>214</v>
      </c>
      <c r="AT166" s="196" t="s">
        <v>216</v>
      </c>
      <c r="AU166" s="196" t="s">
        <v>90</v>
      </c>
      <c r="AY166" s="18" t="s">
        <v>215</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214</v>
      </c>
      <c r="BM166" s="196" t="s">
        <v>7565</v>
      </c>
    </row>
    <row r="167" spans="1:65" s="2" customFormat="1" ht="28.8">
      <c r="A167" s="35"/>
      <c r="B167" s="36"/>
      <c r="C167" s="37"/>
      <c r="D167" s="198" t="s">
        <v>221</v>
      </c>
      <c r="E167" s="37"/>
      <c r="F167" s="199" t="s">
        <v>7566</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221</v>
      </c>
      <c r="AU167" s="18" t="s">
        <v>90</v>
      </c>
    </row>
    <row r="168" spans="1:65" s="2" customFormat="1" ht="10.199999999999999">
      <c r="A168" s="35"/>
      <c r="B168" s="36"/>
      <c r="C168" s="37"/>
      <c r="D168" s="215" t="s">
        <v>362</v>
      </c>
      <c r="E168" s="37"/>
      <c r="F168" s="216" t="s">
        <v>7567</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362</v>
      </c>
      <c r="AU168" s="18" t="s">
        <v>90</v>
      </c>
    </row>
    <row r="169" spans="1:65" s="2" customFormat="1" ht="21.75" customHeight="1">
      <c r="A169" s="35"/>
      <c r="B169" s="36"/>
      <c r="C169" s="185" t="s">
        <v>266</v>
      </c>
      <c r="D169" s="185" t="s">
        <v>216</v>
      </c>
      <c r="E169" s="186" t="s">
        <v>7568</v>
      </c>
      <c r="F169" s="187" t="s">
        <v>7569</v>
      </c>
      <c r="G169" s="188" t="s">
        <v>523</v>
      </c>
      <c r="H169" s="189">
        <v>35.637999999999998</v>
      </c>
      <c r="I169" s="190"/>
      <c r="J169" s="191">
        <f>ROUND(I169*H169,2)</f>
        <v>0</v>
      </c>
      <c r="K169" s="187" t="s">
        <v>359</v>
      </c>
      <c r="L169" s="40"/>
      <c r="M169" s="192" t="s">
        <v>1</v>
      </c>
      <c r="N169" s="193" t="s">
        <v>46</v>
      </c>
      <c r="O169" s="72"/>
      <c r="P169" s="194">
        <f>O169*H169</f>
        <v>0</v>
      </c>
      <c r="Q169" s="194">
        <v>7.9000000000000001E-4</v>
      </c>
      <c r="R169" s="194">
        <f>Q169*H169</f>
        <v>2.8154019999999998E-2</v>
      </c>
      <c r="S169" s="194">
        <v>0</v>
      </c>
      <c r="T169" s="195">
        <f>S169*H169</f>
        <v>0</v>
      </c>
      <c r="U169" s="35"/>
      <c r="V169" s="35"/>
      <c r="W169" s="35"/>
      <c r="X169" s="35"/>
      <c r="Y169" s="35"/>
      <c r="Z169" s="35"/>
      <c r="AA169" s="35"/>
      <c r="AB169" s="35"/>
      <c r="AC169" s="35"/>
      <c r="AD169" s="35"/>
      <c r="AE169" s="35"/>
      <c r="AR169" s="196" t="s">
        <v>214</v>
      </c>
      <c r="AT169" s="196" t="s">
        <v>216</v>
      </c>
      <c r="AU169" s="196" t="s">
        <v>90</v>
      </c>
      <c r="AY169" s="18" t="s">
        <v>215</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214</v>
      </c>
      <c r="BM169" s="196" t="s">
        <v>7570</v>
      </c>
    </row>
    <row r="170" spans="1:65" s="2" customFormat="1" ht="19.2">
      <c r="A170" s="35"/>
      <c r="B170" s="36"/>
      <c r="C170" s="37"/>
      <c r="D170" s="198" t="s">
        <v>221</v>
      </c>
      <c r="E170" s="37"/>
      <c r="F170" s="199" t="s">
        <v>7571</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221</v>
      </c>
      <c r="AU170" s="18" t="s">
        <v>90</v>
      </c>
    </row>
    <row r="171" spans="1:65" s="2" customFormat="1" ht="10.199999999999999">
      <c r="A171" s="35"/>
      <c r="B171" s="36"/>
      <c r="C171" s="37"/>
      <c r="D171" s="215" t="s">
        <v>362</v>
      </c>
      <c r="E171" s="37"/>
      <c r="F171" s="216" t="s">
        <v>7572</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362</v>
      </c>
      <c r="AU171" s="18" t="s">
        <v>90</v>
      </c>
    </row>
    <row r="172" spans="1:65" s="14" customFormat="1" ht="10.199999999999999">
      <c r="B172" s="227"/>
      <c r="C172" s="228"/>
      <c r="D172" s="198" t="s">
        <v>364</v>
      </c>
      <c r="E172" s="228"/>
      <c r="F172" s="230" t="s">
        <v>7573</v>
      </c>
      <c r="G172" s="228"/>
      <c r="H172" s="231">
        <v>35.637999999999998</v>
      </c>
      <c r="I172" s="232"/>
      <c r="J172" s="228"/>
      <c r="K172" s="228"/>
      <c r="L172" s="233"/>
      <c r="M172" s="234"/>
      <c r="N172" s="235"/>
      <c r="O172" s="235"/>
      <c r="P172" s="235"/>
      <c r="Q172" s="235"/>
      <c r="R172" s="235"/>
      <c r="S172" s="235"/>
      <c r="T172" s="236"/>
      <c r="AT172" s="237" t="s">
        <v>364</v>
      </c>
      <c r="AU172" s="237" t="s">
        <v>90</v>
      </c>
      <c r="AV172" s="14" t="s">
        <v>90</v>
      </c>
      <c r="AW172" s="14" t="s">
        <v>4</v>
      </c>
      <c r="AX172" s="14" t="s">
        <v>88</v>
      </c>
      <c r="AY172" s="237" t="s">
        <v>215</v>
      </c>
    </row>
    <row r="173" spans="1:65" s="2" customFormat="1" ht="24.15" customHeight="1">
      <c r="A173" s="35"/>
      <c r="B173" s="36"/>
      <c r="C173" s="185" t="s">
        <v>8</v>
      </c>
      <c r="D173" s="185" t="s">
        <v>216</v>
      </c>
      <c r="E173" s="186" t="s">
        <v>7574</v>
      </c>
      <c r="F173" s="187" t="s">
        <v>7575</v>
      </c>
      <c r="G173" s="188" t="s">
        <v>523</v>
      </c>
      <c r="H173" s="189">
        <v>35.637999999999998</v>
      </c>
      <c r="I173" s="190"/>
      <c r="J173" s="191">
        <f>ROUND(I173*H173,2)</f>
        <v>0</v>
      </c>
      <c r="K173" s="187" t="s">
        <v>359</v>
      </c>
      <c r="L173" s="40"/>
      <c r="M173" s="192" t="s">
        <v>1</v>
      </c>
      <c r="N173" s="193" t="s">
        <v>46</v>
      </c>
      <c r="O173" s="72"/>
      <c r="P173" s="194">
        <f>O173*H173</f>
        <v>0</v>
      </c>
      <c r="Q173" s="194">
        <v>0</v>
      </c>
      <c r="R173" s="194">
        <f>Q173*H173</f>
        <v>0</v>
      </c>
      <c r="S173" s="194">
        <v>0</v>
      </c>
      <c r="T173" s="195">
        <f>S173*H173</f>
        <v>0</v>
      </c>
      <c r="U173" s="35"/>
      <c r="V173" s="35"/>
      <c r="W173" s="35"/>
      <c r="X173" s="35"/>
      <c r="Y173" s="35"/>
      <c r="Z173" s="35"/>
      <c r="AA173" s="35"/>
      <c r="AB173" s="35"/>
      <c r="AC173" s="35"/>
      <c r="AD173" s="35"/>
      <c r="AE173" s="35"/>
      <c r="AR173" s="196" t="s">
        <v>214</v>
      </c>
      <c r="AT173" s="196" t="s">
        <v>216</v>
      </c>
      <c r="AU173" s="196" t="s">
        <v>90</v>
      </c>
      <c r="AY173" s="18" t="s">
        <v>215</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214</v>
      </c>
      <c r="BM173" s="196" t="s">
        <v>7576</v>
      </c>
    </row>
    <row r="174" spans="1:65" s="2" customFormat="1" ht="28.8">
      <c r="A174" s="35"/>
      <c r="B174" s="36"/>
      <c r="C174" s="37"/>
      <c r="D174" s="198" t="s">
        <v>221</v>
      </c>
      <c r="E174" s="37"/>
      <c r="F174" s="199" t="s">
        <v>7577</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221</v>
      </c>
      <c r="AU174" s="18" t="s">
        <v>90</v>
      </c>
    </row>
    <row r="175" spans="1:65" s="2" customFormat="1" ht="10.199999999999999">
      <c r="A175" s="35"/>
      <c r="B175" s="36"/>
      <c r="C175" s="37"/>
      <c r="D175" s="215" t="s">
        <v>362</v>
      </c>
      <c r="E175" s="37"/>
      <c r="F175" s="216" t="s">
        <v>7578</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362</v>
      </c>
      <c r="AU175" s="18" t="s">
        <v>90</v>
      </c>
    </row>
    <row r="176" spans="1:65" s="2" customFormat="1" ht="37.799999999999997" customHeight="1">
      <c r="A176" s="35"/>
      <c r="B176" s="36"/>
      <c r="C176" s="185" t="s">
        <v>275</v>
      </c>
      <c r="D176" s="185" t="s">
        <v>216</v>
      </c>
      <c r="E176" s="186" t="s">
        <v>5308</v>
      </c>
      <c r="F176" s="187" t="s">
        <v>5309</v>
      </c>
      <c r="G176" s="188" t="s">
        <v>358</v>
      </c>
      <c r="H176" s="189">
        <v>28.675000000000001</v>
      </c>
      <c r="I176" s="190"/>
      <c r="J176" s="191">
        <f>ROUND(I176*H176,2)</f>
        <v>0</v>
      </c>
      <c r="K176" s="187" t="s">
        <v>359</v>
      </c>
      <c r="L176" s="40"/>
      <c r="M176" s="192" t="s">
        <v>1</v>
      </c>
      <c r="N176" s="193" t="s">
        <v>46</v>
      </c>
      <c r="O176" s="72"/>
      <c r="P176" s="194">
        <f>O176*H176</f>
        <v>0</v>
      </c>
      <c r="Q176" s="194">
        <v>0</v>
      </c>
      <c r="R176" s="194">
        <f>Q176*H176</f>
        <v>0</v>
      </c>
      <c r="S176" s="194">
        <v>0</v>
      </c>
      <c r="T176" s="195">
        <f>S176*H176</f>
        <v>0</v>
      </c>
      <c r="U176" s="35"/>
      <c r="V176" s="35"/>
      <c r="W176" s="35"/>
      <c r="X176" s="35"/>
      <c r="Y176" s="35"/>
      <c r="Z176" s="35"/>
      <c r="AA176" s="35"/>
      <c r="AB176" s="35"/>
      <c r="AC176" s="35"/>
      <c r="AD176" s="35"/>
      <c r="AE176" s="35"/>
      <c r="AR176" s="196" t="s">
        <v>214</v>
      </c>
      <c r="AT176" s="196" t="s">
        <v>216</v>
      </c>
      <c r="AU176" s="196" t="s">
        <v>90</v>
      </c>
      <c r="AY176" s="18" t="s">
        <v>215</v>
      </c>
      <c r="BE176" s="197">
        <f>IF(N176="základní",J176,0)</f>
        <v>0</v>
      </c>
      <c r="BF176" s="197">
        <f>IF(N176="snížená",J176,0)</f>
        <v>0</v>
      </c>
      <c r="BG176" s="197">
        <f>IF(N176="zákl. přenesená",J176,0)</f>
        <v>0</v>
      </c>
      <c r="BH176" s="197">
        <f>IF(N176="sníž. přenesená",J176,0)</f>
        <v>0</v>
      </c>
      <c r="BI176" s="197">
        <f>IF(N176="nulová",J176,0)</f>
        <v>0</v>
      </c>
      <c r="BJ176" s="18" t="s">
        <v>88</v>
      </c>
      <c r="BK176" s="197">
        <f>ROUND(I176*H176,2)</f>
        <v>0</v>
      </c>
      <c r="BL176" s="18" t="s">
        <v>214</v>
      </c>
      <c r="BM176" s="196" t="s">
        <v>7579</v>
      </c>
    </row>
    <row r="177" spans="1:65" s="2" customFormat="1" ht="38.4">
      <c r="A177" s="35"/>
      <c r="B177" s="36"/>
      <c r="C177" s="37"/>
      <c r="D177" s="198" t="s">
        <v>221</v>
      </c>
      <c r="E177" s="37"/>
      <c r="F177" s="199" t="s">
        <v>5311</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221</v>
      </c>
      <c r="AU177" s="18" t="s">
        <v>90</v>
      </c>
    </row>
    <row r="178" spans="1:65" s="2" customFormat="1" ht="10.199999999999999">
      <c r="A178" s="35"/>
      <c r="B178" s="36"/>
      <c r="C178" s="37"/>
      <c r="D178" s="215" t="s">
        <v>362</v>
      </c>
      <c r="E178" s="37"/>
      <c r="F178" s="216" t="s">
        <v>5312</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362</v>
      </c>
      <c r="AU178" s="18" t="s">
        <v>90</v>
      </c>
    </row>
    <row r="179" spans="1:65" s="14" customFormat="1" ht="10.199999999999999">
      <c r="B179" s="227"/>
      <c r="C179" s="228"/>
      <c r="D179" s="198" t="s">
        <v>364</v>
      </c>
      <c r="E179" s="229" t="s">
        <v>1</v>
      </c>
      <c r="F179" s="230" t="s">
        <v>7580</v>
      </c>
      <c r="G179" s="228"/>
      <c r="H179" s="231">
        <v>97.628</v>
      </c>
      <c r="I179" s="232"/>
      <c r="J179" s="228"/>
      <c r="K179" s="228"/>
      <c r="L179" s="233"/>
      <c r="M179" s="234"/>
      <c r="N179" s="235"/>
      <c r="O179" s="235"/>
      <c r="P179" s="235"/>
      <c r="Q179" s="235"/>
      <c r="R179" s="235"/>
      <c r="S179" s="235"/>
      <c r="T179" s="236"/>
      <c r="AT179" s="237" t="s">
        <v>364</v>
      </c>
      <c r="AU179" s="237" t="s">
        <v>90</v>
      </c>
      <c r="AV179" s="14" t="s">
        <v>90</v>
      </c>
      <c r="AW179" s="14" t="s">
        <v>36</v>
      </c>
      <c r="AX179" s="14" t="s">
        <v>81</v>
      </c>
      <c r="AY179" s="237" t="s">
        <v>215</v>
      </c>
    </row>
    <row r="180" spans="1:65" s="14" customFormat="1" ht="10.199999999999999">
      <c r="B180" s="227"/>
      <c r="C180" s="228"/>
      <c r="D180" s="198" t="s">
        <v>364</v>
      </c>
      <c r="E180" s="229" t="s">
        <v>1</v>
      </c>
      <c r="F180" s="230" t="s">
        <v>7581</v>
      </c>
      <c r="G180" s="228"/>
      <c r="H180" s="231">
        <v>-68.953000000000003</v>
      </c>
      <c r="I180" s="232"/>
      <c r="J180" s="228"/>
      <c r="K180" s="228"/>
      <c r="L180" s="233"/>
      <c r="M180" s="234"/>
      <c r="N180" s="235"/>
      <c r="O180" s="235"/>
      <c r="P180" s="235"/>
      <c r="Q180" s="235"/>
      <c r="R180" s="235"/>
      <c r="S180" s="235"/>
      <c r="T180" s="236"/>
      <c r="AT180" s="237" t="s">
        <v>364</v>
      </c>
      <c r="AU180" s="237" t="s">
        <v>90</v>
      </c>
      <c r="AV180" s="14" t="s">
        <v>90</v>
      </c>
      <c r="AW180" s="14" t="s">
        <v>36</v>
      </c>
      <c r="AX180" s="14" t="s">
        <v>81</v>
      </c>
      <c r="AY180" s="237" t="s">
        <v>215</v>
      </c>
    </row>
    <row r="181" spans="1:65" s="15" customFormat="1" ht="10.199999999999999">
      <c r="B181" s="238"/>
      <c r="C181" s="239"/>
      <c r="D181" s="198" t="s">
        <v>364</v>
      </c>
      <c r="E181" s="240" t="s">
        <v>1</v>
      </c>
      <c r="F181" s="241" t="s">
        <v>368</v>
      </c>
      <c r="G181" s="239"/>
      <c r="H181" s="242">
        <v>28.674999999999997</v>
      </c>
      <c r="I181" s="243"/>
      <c r="J181" s="239"/>
      <c r="K181" s="239"/>
      <c r="L181" s="244"/>
      <c r="M181" s="245"/>
      <c r="N181" s="246"/>
      <c r="O181" s="246"/>
      <c r="P181" s="246"/>
      <c r="Q181" s="246"/>
      <c r="R181" s="246"/>
      <c r="S181" s="246"/>
      <c r="T181" s="247"/>
      <c r="AT181" s="248" t="s">
        <v>364</v>
      </c>
      <c r="AU181" s="248" t="s">
        <v>90</v>
      </c>
      <c r="AV181" s="15" t="s">
        <v>214</v>
      </c>
      <c r="AW181" s="15" t="s">
        <v>36</v>
      </c>
      <c r="AX181" s="15" t="s">
        <v>88</v>
      </c>
      <c r="AY181" s="248" t="s">
        <v>215</v>
      </c>
    </row>
    <row r="182" spans="1:65" s="2" customFormat="1" ht="37.799999999999997" customHeight="1">
      <c r="A182" s="35"/>
      <c r="B182" s="36"/>
      <c r="C182" s="185" t="s">
        <v>280</v>
      </c>
      <c r="D182" s="185" t="s">
        <v>216</v>
      </c>
      <c r="E182" s="186" t="s">
        <v>497</v>
      </c>
      <c r="F182" s="187" t="s">
        <v>498</v>
      </c>
      <c r="G182" s="188" t="s">
        <v>358</v>
      </c>
      <c r="H182" s="189">
        <v>24.407</v>
      </c>
      <c r="I182" s="190"/>
      <c r="J182" s="191">
        <f>ROUND(I182*H182,2)</f>
        <v>0</v>
      </c>
      <c r="K182" s="187" t="s">
        <v>359</v>
      </c>
      <c r="L182" s="40"/>
      <c r="M182" s="192" t="s">
        <v>1</v>
      </c>
      <c r="N182" s="193" t="s">
        <v>46</v>
      </c>
      <c r="O182" s="72"/>
      <c r="P182" s="194">
        <f>O182*H182</f>
        <v>0</v>
      </c>
      <c r="Q182" s="194">
        <v>0</v>
      </c>
      <c r="R182" s="194">
        <f>Q182*H182</f>
        <v>0</v>
      </c>
      <c r="S182" s="194">
        <v>0</v>
      </c>
      <c r="T182" s="195">
        <f>S182*H182</f>
        <v>0</v>
      </c>
      <c r="U182" s="35"/>
      <c r="V182" s="35"/>
      <c r="W182" s="35"/>
      <c r="X182" s="35"/>
      <c r="Y182" s="35"/>
      <c r="Z182" s="35"/>
      <c r="AA182" s="35"/>
      <c r="AB182" s="35"/>
      <c r="AC182" s="35"/>
      <c r="AD182" s="35"/>
      <c r="AE182" s="35"/>
      <c r="AR182" s="196" t="s">
        <v>214</v>
      </c>
      <c r="AT182" s="196" t="s">
        <v>216</v>
      </c>
      <c r="AU182" s="196" t="s">
        <v>90</v>
      </c>
      <c r="AY182" s="18" t="s">
        <v>215</v>
      </c>
      <c r="BE182" s="197">
        <f>IF(N182="základní",J182,0)</f>
        <v>0</v>
      </c>
      <c r="BF182" s="197">
        <f>IF(N182="snížená",J182,0)</f>
        <v>0</v>
      </c>
      <c r="BG182" s="197">
        <f>IF(N182="zákl. přenesená",J182,0)</f>
        <v>0</v>
      </c>
      <c r="BH182" s="197">
        <f>IF(N182="sníž. přenesená",J182,0)</f>
        <v>0</v>
      </c>
      <c r="BI182" s="197">
        <f>IF(N182="nulová",J182,0)</f>
        <v>0</v>
      </c>
      <c r="BJ182" s="18" t="s">
        <v>88</v>
      </c>
      <c r="BK182" s="197">
        <f>ROUND(I182*H182,2)</f>
        <v>0</v>
      </c>
      <c r="BL182" s="18" t="s">
        <v>214</v>
      </c>
      <c r="BM182" s="196" t="s">
        <v>7582</v>
      </c>
    </row>
    <row r="183" spans="1:65" s="2" customFormat="1" ht="38.4">
      <c r="A183" s="35"/>
      <c r="B183" s="36"/>
      <c r="C183" s="37"/>
      <c r="D183" s="198" t="s">
        <v>221</v>
      </c>
      <c r="E183" s="37"/>
      <c r="F183" s="199" t="s">
        <v>500</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221</v>
      </c>
      <c r="AU183" s="18" t="s">
        <v>90</v>
      </c>
    </row>
    <row r="184" spans="1:65" s="2" customFormat="1" ht="10.199999999999999">
      <c r="A184" s="35"/>
      <c r="B184" s="36"/>
      <c r="C184" s="37"/>
      <c r="D184" s="215" t="s">
        <v>362</v>
      </c>
      <c r="E184" s="37"/>
      <c r="F184" s="216" t="s">
        <v>501</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362</v>
      </c>
      <c r="AU184" s="18" t="s">
        <v>90</v>
      </c>
    </row>
    <row r="185" spans="1:65" s="14" customFormat="1" ht="10.199999999999999">
      <c r="B185" s="227"/>
      <c r="C185" s="228"/>
      <c r="D185" s="198" t="s">
        <v>364</v>
      </c>
      <c r="E185" s="229" t="s">
        <v>1</v>
      </c>
      <c r="F185" s="230" t="s">
        <v>7583</v>
      </c>
      <c r="G185" s="228"/>
      <c r="H185" s="231">
        <v>24.407</v>
      </c>
      <c r="I185" s="232"/>
      <c r="J185" s="228"/>
      <c r="K185" s="228"/>
      <c r="L185" s="233"/>
      <c r="M185" s="234"/>
      <c r="N185" s="235"/>
      <c r="O185" s="235"/>
      <c r="P185" s="235"/>
      <c r="Q185" s="235"/>
      <c r="R185" s="235"/>
      <c r="S185" s="235"/>
      <c r="T185" s="236"/>
      <c r="AT185" s="237" t="s">
        <v>364</v>
      </c>
      <c r="AU185" s="237" t="s">
        <v>90</v>
      </c>
      <c r="AV185" s="14" t="s">
        <v>90</v>
      </c>
      <c r="AW185" s="14" t="s">
        <v>36</v>
      </c>
      <c r="AX185" s="14" t="s">
        <v>88</v>
      </c>
      <c r="AY185" s="237" t="s">
        <v>215</v>
      </c>
    </row>
    <row r="186" spans="1:65" s="2" customFormat="1" ht="24.15" customHeight="1">
      <c r="A186" s="35"/>
      <c r="B186" s="36"/>
      <c r="C186" s="185" t="s">
        <v>285</v>
      </c>
      <c r="D186" s="185" t="s">
        <v>216</v>
      </c>
      <c r="E186" s="186" t="s">
        <v>5313</v>
      </c>
      <c r="F186" s="187" t="s">
        <v>5314</v>
      </c>
      <c r="G186" s="188" t="s">
        <v>358</v>
      </c>
      <c r="H186" s="189">
        <v>28.675000000000001</v>
      </c>
      <c r="I186" s="190"/>
      <c r="J186" s="191">
        <f>ROUND(I186*H186,2)</f>
        <v>0</v>
      </c>
      <c r="K186" s="187" t="s">
        <v>359</v>
      </c>
      <c r="L186" s="40"/>
      <c r="M186" s="192" t="s">
        <v>1</v>
      </c>
      <c r="N186" s="193" t="s">
        <v>46</v>
      </c>
      <c r="O186" s="72"/>
      <c r="P186" s="194">
        <f>O186*H186</f>
        <v>0</v>
      </c>
      <c r="Q186" s="194">
        <v>0</v>
      </c>
      <c r="R186" s="194">
        <f>Q186*H186</f>
        <v>0</v>
      </c>
      <c r="S186" s="194">
        <v>0</v>
      </c>
      <c r="T186" s="195">
        <f>S186*H186</f>
        <v>0</v>
      </c>
      <c r="U186" s="35"/>
      <c r="V186" s="35"/>
      <c r="W186" s="35"/>
      <c r="X186" s="35"/>
      <c r="Y186" s="35"/>
      <c r="Z186" s="35"/>
      <c r="AA186" s="35"/>
      <c r="AB186" s="35"/>
      <c r="AC186" s="35"/>
      <c r="AD186" s="35"/>
      <c r="AE186" s="35"/>
      <c r="AR186" s="196" t="s">
        <v>214</v>
      </c>
      <c r="AT186" s="196" t="s">
        <v>216</v>
      </c>
      <c r="AU186" s="196" t="s">
        <v>90</v>
      </c>
      <c r="AY186" s="18" t="s">
        <v>215</v>
      </c>
      <c r="BE186" s="197">
        <f>IF(N186="základní",J186,0)</f>
        <v>0</v>
      </c>
      <c r="BF186" s="197">
        <f>IF(N186="snížená",J186,0)</f>
        <v>0</v>
      </c>
      <c r="BG186" s="197">
        <f>IF(N186="zákl. přenesená",J186,0)</f>
        <v>0</v>
      </c>
      <c r="BH186" s="197">
        <f>IF(N186="sníž. přenesená",J186,0)</f>
        <v>0</v>
      </c>
      <c r="BI186" s="197">
        <f>IF(N186="nulová",J186,0)</f>
        <v>0</v>
      </c>
      <c r="BJ186" s="18" t="s">
        <v>88</v>
      </c>
      <c r="BK186" s="197">
        <f>ROUND(I186*H186,2)</f>
        <v>0</v>
      </c>
      <c r="BL186" s="18" t="s">
        <v>214</v>
      </c>
      <c r="BM186" s="196" t="s">
        <v>7584</v>
      </c>
    </row>
    <row r="187" spans="1:65" s="2" customFormat="1" ht="28.8">
      <c r="A187" s="35"/>
      <c r="B187" s="36"/>
      <c r="C187" s="37"/>
      <c r="D187" s="198" t="s">
        <v>221</v>
      </c>
      <c r="E187" s="37"/>
      <c r="F187" s="199" t="s">
        <v>5316</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221</v>
      </c>
      <c r="AU187" s="18" t="s">
        <v>90</v>
      </c>
    </row>
    <row r="188" spans="1:65" s="2" customFormat="1" ht="10.199999999999999">
      <c r="A188" s="35"/>
      <c r="B188" s="36"/>
      <c r="C188" s="37"/>
      <c r="D188" s="215" t="s">
        <v>362</v>
      </c>
      <c r="E188" s="37"/>
      <c r="F188" s="216" t="s">
        <v>5317</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362</v>
      </c>
      <c r="AU188" s="18" t="s">
        <v>90</v>
      </c>
    </row>
    <row r="189" spans="1:65" s="2" customFormat="1" ht="24.15" customHeight="1">
      <c r="A189" s="35"/>
      <c r="B189" s="36"/>
      <c r="C189" s="185" t="s">
        <v>291</v>
      </c>
      <c r="D189" s="185" t="s">
        <v>216</v>
      </c>
      <c r="E189" s="186" t="s">
        <v>486</v>
      </c>
      <c r="F189" s="187" t="s">
        <v>487</v>
      </c>
      <c r="G189" s="188" t="s">
        <v>358</v>
      </c>
      <c r="H189" s="189">
        <v>24.407</v>
      </c>
      <c r="I189" s="190"/>
      <c r="J189" s="191">
        <f>ROUND(I189*H189,2)</f>
        <v>0</v>
      </c>
      <c r="K189" s="187" t="s">
        <v>359</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214</v>
      </c>
      <c r="AT189" s="196" t="s">
        <v>216</v>
      </c>
      <c r="AU189" s="196" t="s">
        <v>90</v>
      </c>
      <c r="AY189" s="18" t="s">
        <v>215</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214</v>
      </c>
      <c r="BM189" s="196" t="s">
        <v>7585</v>
      </c>
    </row>
    <row r="190" spans="1:65" s="2" customFormat="1" ht="28.8">
      <c r="A190" s="35"/>
      <c r="B190" s="36"/>
      <c r="C190" s="37"/>
      <c r="D190" s="198" t="s">
        <v>221</v>
      </c>
      <c r="E190" s="37"/>
      <c r="F190" s="199" t="s">
        <v>489</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221</v>
      </c>
      <c r="AU190" s="18" t="s">
        <v>90</v>
      </c>
    </row>
    <row r="191" spans="1:65" s="2" customFormat="1" ht="10.199999999999999">
      <c r="A191" s="35"/>
      <c r="B191" s="36"/>
      <c r="C191" s="37"/>
      <c r="D191" s="215" t="s">
        <v>362</v>
      </c>
      <c r="E191" s="37"/>
      <c r="F191" s="216" t="s">
        <v>490</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362</v>
      </c>
      <c r="AU191" s="18" t="s">
        <v>90</v>
      </c>
    </row>
    <row r="192" spans="1:65" s="2" customFormat="1" ht="33" customHeight="1">
      <c r="A192" s="35"/>
      <c r="B192" s="36"/>
      <c r="C192" s="185" t="s">
        <v>296</v>
      </c>
      <c r="D192" s="185" t="s">
        <v>216</v>
      </c>
      <c r="E192" s="186" t="s">
        <v>5319</v>
      </c>
      <c r="F192" s="187" t="s">
        <v>5320</v>
      </c>
      <c r="G192" s="188" t="s">
        <v>583</v>
      </c>
      <c r="H192" s="189">
        <v>111.47199999999999</v>
      </c>
      <c r="I192" s="190"/>
      <c r="J192" s="191">
        <f>ROUND(I192*H192,2)</f>
        <v>0</v>
      </c>
      <c r="K192" s="187" t="s">
        <v>359</v>
      </c>
      <c r="L192" s="40"/>
      <c r="M192" s="192" t="s">
        <v>1</v>
      </c>
      <c r="N192" s="193" t="s">
        <v>46</v>
      </c>
      <c r="O192" s="72"/>
      <c r="P192" s="194">
        <f>O192*H192</f>
        <v>0</v>
      </c>
      <c r="Q192" s="194">
        <v>0</v>
      </c>
      <c r="R192" s="194">
        <f>Q192*H192</f>
        <v>0</v>
      </c>
      <c r="S192" s="194">
        <v>0</v>
      </c>
      <c r="T192" s="195">
        <f>S192*H192</f>
        <v>0</v>
      </c>
      <c r="U192" s="35"/>
      <c r="V192" s="35"/>
      <c r="W192" s="35"/>
      <c r="X192" s="35"/>
      <c r="Y192" s="35"/>
      <c r="Z192" s="35"/>
      <c r="AA192" s="35"/>
      <c r="AB192" s="35"/>
      <c r="AC192" s="35"/>
      <c r="AD192" s="35"/>
      <c r="AE192" s="35"/>
      <c r="AR192" s="196" t="s">
        <v>214</v>
      </c>
      <c r="AT192" s="196" t="s">
        <v>216</v>
      </c>
      <c r="AU192" s="196" t="s">
        <v>90</v>
      </c>
      <c r="AY192" s="18" t="s">
        <v>215</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214</v>
      </c>
      <c r="BM192" s="196" t="s">
        <v>7586</v>
      </c>
    </row>
    <row r="193" spans="1:65" s="2" customFormat="1" ht="28.8">
      <c r="A193" s="35"/>
      <c r="B193" s="36"/>
      <c r="C193" s="37"/>
      <c r="D193" s="198" t="s">
        <v>221</v>
      </c>
      <c r="E193" s="37"/>
      <c r="F193" s="199" t="s">
        <v>5322</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221</v>
      </c>
      <c r="AU193" s="18" t="s">
        <v>90</v>
      </c>
    </row>
    <row r="194" spans="1:65" s="2" customFormat="1" ht="10.199999999999999">
      <c r="A194" s="35"/>
      <c r="B194" s="36"/>
      <c r="C194" s="37"/>
      <c r="D194" s="215" t="s">
        <v>362</v>
      </c>
      <c r="E194" s="37"/>
      <c r="F194" s="216" t="s">
        <v>5323</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362</v>
      </c>
      <c r="AU194" s="18" t="s">
        <v>90</v>
      </c>
    </row>
    <row r="195" spans="1:65" s="14" customFormat="1" ht="10.199999999999999">
      <c r="B195" s="227"/>
      <c r="C195" s="228"/>
      <c r="D195" s="198" t="s">
        <v>364</v>
      </c>
      <c r="E195" s="229" t="s">
        <v>1</v>
      </c>
      <c r="F195" s="230" t="s">
        <v>7587</v>
      </c>
      <c r="G195" s="228"/>
      <c r="H195" s="231">
        <v>53.082000000000001</v>
      </c>
      <c r="I195" s="232"/>
      <c r="J195" s="228"/>
      <c r="K195" s="228"/>
      <c r="L195" s="233"/>
      <c r="M195" s="234"/>
      <c r="N195" s="235"/>
      <c r="O195" s="235"/>
      <c r="P195" s="235"/>
      <c r="Q195" s="235"/>
      <c r="R195" s="235"/>
      <c r="S195" s="235"/>
      <c r="T195" s="236"/>
      <c r="AT195" s="237" t="s">
        <v>364</v>
      </c>
      <c r="AU195" s="237" t="s">
        <v>90</v>
      </c>
      <c r="AV195" s="14" t="s">
        <v>90</v>
      </c>
      <c r="AW195" s="14" t="s">
        <v>36</v>
      </c>
      <c r="AX195" s="14" t="s">
        <v>88</v>
      </c>
      <c r="AY195" s="237" t="s">
        <v>215</v>
      </c>
    </row>
    <row r="196" spans="1:65" s="14" customFormat="1" ht="10.199999999999999">
      <c r="B196" s="227"/>
      <c r="C196" s="228"/>
      <c r="D196" s="198" t="s">
        <v>364</v>
      </c>
      <c r="E196" s="228"/>
      <c r="F196" s="230" t="s">
        <v>7588</v>
      </c>
      <c r="G196" s="228"/>
      <c r="H196" s="231">
        <v>111.47199999999999</v>
      </c>
      <c r="I196" s="232"/>
      <c r="J196" s="228"/>
      <c r="K196" s="228"/>
      <c r="L196" s="233"/>
      <c r="M196" s="234"/>
      <c r="N196" s="235"/>
      <c r="O196" s="235"/>
      <c r="P196" s="235"/>
      <c r="Q196" s="235"/>
      <c r="R196" s="235"/>
      <c r="S196" s="235"/>
      <c r="T196" s="236"/>
      <c r="AT196" s="237" t="s">
        <v>364</v>
      </c>
      <c r="AU196" s="237" t="s">
        <v>90</v>
      </c>
      <c r="AV196" s="14" t="s">
        <v>90</v>
      </c>
      <c r="AW196" s="14" t="s">
        <v>4</v>
      </c>
      <c r="AX196" s="14" t="s">
        <v>88</v>
      </c>
      <c r="AY196" s="237" t="s">
        <v>215</v>
      </c>
    </row>
    <row r="197" spans="1:65" s="2" customFormat="1" ht="24.15" customHeight="1">
      <c r="A197" s="35"/>
      <c r="B197" s="36"/>
      <c r="C197" s="185" t="s">
        <v>300</v>
      </c>
      <c r="D197" s="185" t="s">
        <v>216</v>
      </c>
      <c r="E197" s="186" t="s">
        <v>505</v>
      </c>
      <c r="F197" s="187" t="s">
        <v>5325</v>
      </c>
      <c r="G197" s="188" t="s">
        <v>358</v>
      </c>
      <c r="H197" s="189">
        <v>68.953000000000003</v>
      </c>
      <c r="I197" s="190"/>
      <c r="J197" s="191">
        <f>ROUND(I197*H197,2)</f>
        <v>0</v>
      </c>
      <c r="K197" s="187" t="s">
        <v>359</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214</v>
      </c>
      <c r="AT197" s="196" t="s">
        <v>216</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214</v>
      </c>
      <c r="BM197" s="196" t="s">
        <v>7589</v>
      </c>
    </row>
    <row r="198" spans="1:65" s="2" customFormat="1" ht="28.8">
      <c r="A198" s="35"/>
      <c r="B198" s="36"/>
      <c r="C198" s="37"/>
      <c r="D198" s="198" t="s">
        <v>221</v>
      </c>
      <c r="E198" s="37"/>
      <c r="F198" s="199" t="s">
        <v>508</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90</v>
      </c>
    </row>
    <row r="199" spans="1:65" s="2" customFormat="1" ht="10.199999999999999">
      <c r="A199" s="35"/>
      <c r="B199" s="36"/>
      <c r="C199" s="37"/>
      <c r="D199" s="215" t="s">
        <v>362</v>
      </c>
      <c r="E199" s="37"/>
      <c r="F199" s="216" t="s">
        <v>509</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362</v>
      </c>
      <c r="AU199" s="18" t="s">
        <v>90</v>
      </c>
    </row>
    <row r="200" spans="1:65" s="14" customFormat="1" ht="10.199999999999999">
      <c r="B200" s="227"/>
      <c r="C200" s="228"/>
      <c r="D200" s="198" t="s">
        <v>364</v>
      </c>
      <c r="E200" s="229" t="s">
        <v>1</v>
      </c>
      <c r="F200" s="230" t="s">
        <v>7590</v>
      </c>
      <c r="G200" s="228"/>
      <c r="H200" s="231">
        <v>122.035</v>
      </c>
      <c r="I200" s="232"/>
      <c r="J200" s="228"/>
      <c r="K200" s="228"/>
      <c r="L200" s="233"/>
      <c r="M200" s="234"/>
      <c r="N200" s="235"/>
      <c r="O200" s="235"/>
      <c r="P200" s="235"/>
      <c r="Q200" s="235"/>
      <c r="R200" s="235"/>
      <c r="S200" s="235"/>
      <c r="T200" s="236"/>
      <c r="AT200" s="237" t="s">
        <v>364</v>
      </c>
      <c r="AU200" s="237" t="s">
        <v>90</v>
      </c>
      <c r="AV200" s="14" t="s">
        <v>90</v>
      </c>
      <c r="AW200" s="14" t="s">
        <v>36</v>
      </c>
      <c r="AX200" s="14" t="s">
        <v>81</v>
      </c>
      <c r="AY200" s="237" t="s">
        <v>215</v>
      </c>
    </row>
    <row r="201" spans="1:65" s="14" customFormat="1" ht="10.199999999999999">
      <c r="B201" s="227"/>
      <c r="C201" s="228"/>
      <c r="D201" s="198" t="s">
        <v>364</v>
      </c>
      <c r="E201" s="229" t="s">
        <v>1</v>
      </c>
      <c r="F201" s="230" t="s">
        <v>7591</v>
      </c>
      <c r="G201" s="228"/>
      <c r="H201" s="231">
        <v>-53.082000000000001</v>
      </c>
      <c r="I201" s="232"/>
      <c r="J201" s="228"/>
      <c r="K201" s="228"/>
      <c r="L201" s="233"/>
      <c r="M201" s="234"/>
      <c r="N201" s="235"/>
      <c r="O201" s="235"/>
      <c r="P201" s="235"/>
      <c r="Q201" s="235"/>
      <c r="R201" s="235"/>
      <c r="S201" s="235"/>
      <c r="T201" s="236"/>
      <c r="AT201" s="237" t="s">
        <v>364</v>
      </c>
      <c r="AU201" s="237" t="s">
        <v>90</v>
      </c>
      <c r="AV201" s="14" t="s">
        <v>90</v>
      </c>
      <c r="AW201" s="14" t="s">
        <v>36</v>
      </c>
      <c r="AX201" s="14" t="s">
        <v>81</v>
      </c>
      <c r="AY201" s="237" t="s">
        <v>215</v>
      </c>
    </row>
    <row r="202" spans="1:65" s="15" customFormat="1" ht="10.199999999999999">
      <c r="B202" s="238"/>
      <c r="C202" s="239"/>
      <c r="D202" s="198" t="s">
        <v>364</v>
      </c>
      <c r="E202" s="240" t="s">
        <v>1</v>
      </c>
      <c r="F202" s="241" t="s">
        <v>368</v>
      </c>
      <c r="G202" s="239"/>
      <c r="H202" s="242">
        <v>68.953000000000003</v>
      </c>
      <c r="I202" s="243"/>
      <c r="J202" s="239"/>
      <c r="K202" s="239"/>
      <c r="L202" s="244"/>
      <c r="M202" s="245"/>
      <c r="N202" s="246"/>
      <c r="O202" s="246"/>
      <c r="P202" s="246"/>
      <c r="Q202" s="246"/>
      <c r="R202" s="246"/>
      <c r="S202" s="246"/>
      <c r="T202" s="247"/>
      <c r="AT202" s="248" t="s">
        <v>364</v>
      </c>
      <c r="AU202" s="248" t="s">
        <v>90</v>
      </c>
      <c r="AV202" s="15" t="s">
        <v>214</v>
      </c>
      <c r="AW202" s="15" t="s">
        <v>36</v>
      </c>
      <c r="AX202" s="15" t="s">
        <v>88</v>
      </c>
      <c r="AY202" s="248" t="s">
        <v>215</v>
      </c>
    </row>
    <row r="203" spans="1:65" s="2" customFormat="1" ht="24.15" customHeight="1">
      <c r="A203" s="35"/>
      <c r="B203" s="36"/>
      <c r="C203" s="185" t="s">
        <v>305</v>
      </c>
      <c r="D203" s="185" t="s">
        <v>216</v>
      </c>
      <c r="E203" s="186" t="s">
        <v>5328</v>
      </c>
      <c r="F203" s="187" t="s">
        <v>5329</v>
      </c>
      <c r="G203" s="188" t="s">
        <v>358</v>
      </c>
      <c r="H203" s="189">
        <v>13.536</v>
      </c>
      <c r="I203" s="190"/>
      <c r="J203" s="191">
        <f>ROUND(I203*H203,2)</f>
        <v>0</v>
      </c>
      <c r="K203" s="187" t="s">
        <v>359</v>
      </c>
      <c r="L203" s="40"/>
      <c r="M203" s="192" t="s">
        <v>1</v>
      </c>
      <c r="N203" s="193" t="s">
        <v>46</v>
      </c>
      <c r="O203" s="72"/>
      <c r="P203" s="194">
        <f>O203*H203</f>
        <v>0</v>
      </c>
      <c r="Q203" s="194">
        <v>0</v>
      </c>
      <c r="R203" s="194">
        <f>Q203*H203</f>
        <v>0</v>
      </c>
      <c r="S203" s="194">
        <v>0</v>
      </c>
      <c r="T203" s="195">
        <f>S203*H203</f>
        <v>0</v>
      </c>
      <c r="U203" s="35"/>
      <c r="V203" s="35"/>
      <c r="W203" s="35"/>
      <c r="X203" s="35"/>
      <c r="Y203" s="35"/>
      <c r="Z203" s="35"/>
      <c r="AA203" s="35"/>
      <c r="AB203" s="35"/>
      <c r="AC203" s="35"/>
      <c r="AD203" s="35"/>
      <c r="AE203" s="35"/>
      <c r="AR203" s="196" t="s">
        <v>214</v>
      </c>
      <c r="AT203" s="196" t="s">
        <v>216</v>
      </c>
      <c r="AU203" s="196" t="s">
        <v>90</v>
      </c>
      <c r="AY203" s="18" t="s">
        <v>215</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214</v>
      </c>
      <c r="BM203" s="196" t="s">
        <v>7592</v>
      </c>
    </row>
    <row r="204" spans="1:65" s="2" customFormat="1" ht="48">
      <c r="A204" s="35"/>
      <c r="B204" s="36"/>
      <c r="C204" s="37"/>
      <c r="D204" s="198" t="s">
        <v>221</v>
      </c>
      <c r="E204" s="37"/>
      <c r="F204" s="199" t="s">
        <v>7593</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221</v>
      </c>
      <c r="AU204" s="18" t="s">
        <v>90</v>
      </c>
    </row>
    <row r="205" spans="1:65" s="2" customFormat="1" ht="10.199999999999999">
      <c r="A205" s="35"/>
      <c r="B205" s="36"/>
      <c r="C205" s="37"/>
      <c r="D205" s="215" t="s">
        <v>362</v>
      </c>
      <c r="E205" s="37"/>
      <c r="F205" s="216" t="s">
        <v>5332</v>
      </c>
      <c r="G205" s="37"/>
      <c r="H205" s="37"/>
      <c r="I205" s="200"/>
      <c r="J205" s="37"/>
      <c r="K205" s="37"/>
      <c r="L205" s="40"/>
      <c r="M205" s="201"/>
      <c r="N205" s="202"/>
      <c r="O205" s="72"/>
      <c r="P205" s="72"/>
      <c r="Q205" s="72"/>
      <c r="R205" s="72"/>
      <c r="S205" s="72"/>
      <c r="T205" s="73"/>
      <c r="U205" s="35"/>
      <c r="V205" s="35"/>
      <c r="W205" s="35"/>
      <c r="X205" s="35"/>
      <c r="Y205" s="35"/>
      <c r="Z205" s="35"/>
      <c r="AA205" s="35"/>
      <c r="AB205" s="35"/>
      <c r="AC205" s="35"/>
      <c r="AD205" s="35"/>
      <c r="AE205" s="35"/>
      <c r="AT205" s="18" t="s">
        <v>362</v>
      </c>
      <c r="AU205" s="18" t="s">
        <v>90</v>
      </c>
    </row>
    <row r="206" spans="1:65" s="14" customFormat="1" ht="10.199999999999999">
      <c r="B206" s="227"/>
      <c r="C206" s="228"/>
      <c r="D206" s="198" t="s">
        <v>364</v>
      </c>
      <c r="E206" s="229" t="s">
        <v>1</v>
      </c>
      <c r="F206" s="230" t="s">
        <v>7594</v>
      </c>
      <c r="G206" s="228"/>
      <c r="H206" s="231">
        <v>13.536</v>
      </c>
      <c r="I206" s="232"/>
      <c r="J206" s="228"/>
      <c r="K206" s="228"/>
      <c r="L206" s="233"/>
      <c r="M206" s="234"/>
      <c r="N206" s="235"/>
      <c r="O206" s="235"/>
      <c r="P206" s="235"/>
      <c r="Q206" s="235"/>
      <c r="R206" s="235"/>
      <c r="S206" s="235"/>
      <c r="T206" s="236"/>
      <c r="AT206" s="237" t="s">
        <v>364</v>
      </c>
      <c r="AU206" s="237" t="s">
        <v>90</v>
      </c>
      <c r="AV206" s="14" t="s">
        <v>90</v>
      </c>
      <c r="AW206" s="14" t="s">
        <v>36</v>
      </c>
      <c r="AX206" s="14" t="s">
        <v>88</v>
      </c>
      <c r="AY206" s="237" t="s">
        <v>215</v>
      </c>
    </row>
    <row r="207" spans="1:65" s="2" customFormat="1" ht="16.5" customHeight="1">
      <c r="A207" s="35"/>
      <c r="B207" s="36"/>
      <c r="C207" s="260" t="s">
        <v>309</v>
      </c>
      <c r="D207" s="260" t="s">
        <v>539</v>
      </c>
      <c r="E207" s="261" t="s">
        <v>5336</v>
      </c>
      <c r="F207" s="262" t="s">
        <v>5337</v>
      </c>
      <c r="G207" s="263" t="s">
        <v>583</v>
      </c>
      <c r="H207" s="264">
        <v>25.582999999999998</v>
      </c>
      <c r="I207" s="265"/>
      <c r="J207" s="266">
        <f>ROUND(I207*H207,2)</f>
        <v>0</v>
      </c>
      <c r="K207" s="262" t="s">
        <v>359</v>
      </c>
      <c r="L207" s="267"/>
      <c r="M207" s="268" t="s">
        <v>1</v>
      </c>
      <c r="N207" s="269" t="s">
        <v>46</v>
      </c>
      <c r="O207" s="72"/>
      <c r="P207" s="194">
        <f>O207*H207</f>
        <v>0</v>
      </c>
      <c r="Q207" s="194">
        <v>1</v>
      </c>
      <c r="R207" s="194">
        <f>Q207*H207</f>
        <v>25.582999999999998</v>
      </c>
      <c r="S207" s="194">
        <v>0</v>
      </c>
      <c r="T207" s="195">
        <f>S207*H207</f>
        <v>0</v>
      </c>
      <c r="U207" s="35"/>
      <c r="V207" s="35"/>
      <c r="W207" s="35"/>
      <c r="X207" s="35"/>
      <c r="Y207" s="35"/>
      <c r="Z207" s="35"/>
      <c r="AA207" s="35"/>
      <c r="AB207" s="35"/>
      <c r="AC207" s="35"/>
      <c r="AD207" s="35"/>
      <c r="AE207" s="35"/>
      <c r="AR207" s="196" t="s">
        <v>251</v>
      </c>
      <c r="AT207" s="196" t="s">
        <v>539</v>
      </c>
      <c r="AU207" s="196" t="s">
        <v>90</v>
      </c>
      <c r="AY207" s="18" t="s">
        <v>215</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214</v>
      </c>
      <c r="BM207" s="196" t="s">
        <v>7595</v>
      </c>
    </row>
    <row r="208" spans="1:65" s="2" customFormat="1" ht="10.199999999999999">
      <c r="A208" s="35"/>
      <c r="B208" s="36"/>
      <c r="C208" s="37"/>
      <c r="D208" s="198" t="s">
        <v>221</v>
      </c>
      <c r="E208" s="37"/>
      <c r="F208" s="199" t="s">
        <v>5337</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221</v>
      </c>
      <c r="AU208" s="18" t="s">
        <v>90</v>
      </c>
    </row>
    <row r="209" spans="1:65" s="14" customFormat="1" ht="10.199999999999999">
      <c r="B209" s="227"/>
      <c r="C209" s="228"/>
      <c r="D209" s="198" t="s">
        <v>364</v>
      </c>
      <c r="E209" s="228"/>
      <c r="F209" s="230" t="s">
        <v>7596</v>
      </c>
      <c r="G209" s="228"/>
      <c r="H209" s="231">
        <v>25.582999999999998</v>
      </c>
      <c r="I209" s="232"/>
      <c r="J209" s="228"/>
      <c r="K209" s="228"/>
      <c r="L209" s="233"/>
      <c r="M209" s="234"/>
      <c r="N209" s="235"/>
      <c r="O209" s="235"/>
      <c r="P209" s="235"/>
      <c r="Q209" s="235"/>
      <c r="R209" s="235"/>
      <c r="S209" s="235"/>
      <c r="T209" s="236"/>
      <c r="AT209" s="237" t="s">
        <v>364</v>
      </c>
      <c r="AU209" s="237" t="s">
        <v>90</v>
      </c>
      <c r="AV209" s="14" t="s">
        <v>90</v>
      </c>
      <c r="AW209" s="14" t="s">
        <v>4</v>
      </c>
      <c r="AX209" s="14" t="s">
        <v>88</v>
      </c>
      <c r="AY209" s="237" t="s">
        <v>215</v>
      </c>
    </row>
    <row r="210" spans="1:65" s="11" customFormat="1" ht="22.8" customHeight="1">
      <c r="B210" s="171"/>
      <c r="C210" s="172"/>
      <c r="D210" s="173" t="s">
        <v>80</v>
      </c>
      <c r="E210" s="213" t="s">
        <v>227</v>
      </c>
      <c r="F210" s="213" t="s">
        <v>815</v>
      </c>
      <c r="G210" s="172"/>
      <c r="H210" s="172"/>
      <c r="I210" s="175"/>
      <c r="J210" s="214">
        <f>BK210</f>
        <v>0</v>
      </c>
      <c r="K210" s="172"/>
      <c r="L210" s="177"/>
      <c r="M210" s="178"/>
      <c r="N210" s="179"/>
      <c r="O210" s="179"/>
      <c r="P210" s="180">
        <f>SUM(P211:P216)</f>
        <v>0</v>
      </c>
      <c r="Q210" s="179"/>
      <c r="R210" s="180">
        <f>SUM(R211:R216)</f>
        <v>23.432919999999999</v>
      </c>
      <c r="S210" s="179"/>
      <c r="T210" s="181">
        <f>SUM(T211:T216)</f>
        <v>0</v>
      </c>
      <c r="AR210" s="182" t="s">
        <v>88</v>
      </c>
      <c r="AT210" s="183" t="s">
        <v>80</v>
      </c>
      <c r="AU210" s="183" t="s">
        <v>88</v>
      </c>
      <c r="AY210" s="182" t="s">
        <v>215</v>
      </c>
      <c r="BK210" s="184">
        <f>SUM(BK211:BK216)</f>
        <v>0</v>
      </c>
    </row>
    <row r="211" spans="1:65" s="2" customFormat="1" ht="21.75" customHeight="1">
      <c r="A211" s="35"/>
      <c r="B211" s="36"/>
      <c r="C211" s="185" t="s">
        <v>7</v>
      </c>
      <c r="D211" s="185" t="s">
        <v>216</v>
      </c>
      <c r="E211" s="186" t="s">
        <v>7597</v>
      </c>
      <c r="F211" s="187" t="s">
        <v>7598</v>
      </c>
      <c r="G211" s="188" t="s">
        <v>797</v>
      </c>
      <c r="H211" s="189">
        <v>47</v>
      </c>
      <c r="I211" s="190"/>
      <c r="J211" s="191">
        <f>ROUND(I211*H211,2)</f>
        <v>0</v>
      </c>
      <c r="K211" s="187" t="s">
        <v>359</v>
      </c>
      <c r="L211" s="40"/>
      <c r="M211" s="192" t="s">
        <v>1</v>
      </c>
      <c r="N211" s="193" t="s">
        <v>46</v>
      </c>
      <c r="O211" s="72"/>
      <c r="P211" s="194">
        <f>O211*H211</f>
        <v>0</v>
      </c>
      <c r="Q211" s="194">
        <v>0</v>
      </c>
      <c r="R211" s="194">
        <f>Q211*H211</f>
        <v>0</v>
      </c>
      <c r="S211" s="194">
        <v>0</v>
      </c>
      <c r="T211" s="195">
        <f>S211*H211</f>
        <v>0</v>
      </c>
      <c r="U211" s="35"/>
      <c r="V211" s="35"/>
      <c r="W211" s="35"/>
      <c r="X211" s="35"/>
      <c r="Y211" s="35"/>
      <c r="Z211" s="35"/>
      <c r="AA211" s="35"/>
      <c r="AB211" s="35"/>
      <c r="AC211" s="35"/>
      <c r="AD211" s="35"/>
      <c r="AE211" s="35"/>
      <c r="AR211" s="196" t="s">
        <v>214</v>
      </c>
      <c r="AT211" s="196" t="s">
        <v>216</v>
      </c>
      <c r="AU211" s="196" t="s">
        <v>90</v>
      </c>
      <c r="AY211" s="18" t="s">
        <v>215</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214</v>
      </c>
      <c r="BM211" s="196" t="s">
        <v>7599</v>
      </c>
    </row>
    <row r="212" spans="1:65" s="2" customFormat="1" ht="19.2">
      <c r="A212" s="35"/>
      <c r="B212" s="36"/>
      <c r="C212" s="37"/>
      <c r="D212" s="198" t="s">
        <v>221</v>
      </c>
      <c r="E212" s="37"/>
      <c r="F212" s="199" t="s">
        <v>7600</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221</v>
      </c>
      <c r="AU212" s="18" t="s">
        <v>90</v>
      </c>
    </row>
    <row r="213" spans="1:65" s="2" customFormat="1" ht="10.199999999999999">
      <c r="A213" s="35"/>
      <c r="B213" s="36"/>
      <c r="C213" s="37"/>
      <c r="D213" s="215" t="s">
        <v>362</v>
      </c>
      <c r="E213" s="37"/>
      <c r="F213" s="216" t="s">
        <v>7601</v>
      </c>
      <c r="G213" s="37"/>
      <c r="H213" s="37"/>
      <c r="I213" s="200"/>
      <c r="J213" s="37"/>
      <c r="K213" s="37"/>
      <c r="L213" s="40"/>
      <c r="M213" s="201"/>
      <c r="N213" s="202"/>
      <c r="O213" s="72"/>
      <c r="P213" s="72"/>
      <c r="Q213" s="72"/>
      <c r="R213" s="72"/>
      <c r="S213" s="72"/>
      <c r="T213" s="73"/>
      <c r="U213" s="35"/>
      <c r="V213" s="35"/>
      <c r="W213" s="35"/>
      <c r="X213" s="35"/>
      <c r="Y213" s="35"/>
      <c r="Z213" s="35"/>
      <c r="AA213" s="35"/>
      <c r="AB213" s="35"/>
      <c r="AC213" s="35"/>
      <c r="AD213" s="35"/>
      <c r="AE213" s="35"/>
      <c r="AT213" s="18" t="s">
        <v>362</v>
      </c>
      <c r="AU213" s="18" t="s">
        <v>90</v>
      </c>
    </row>
    <row r="214" spans="1:65" s="2" customFormat="1" ht="49.05" customHeight="1">
      <c r="A214" s="35"/>
      <c r="B214" s="36"/>
      <c r="C214" s="185" t="s">
        <v>538</v>
      </c>
      <c r="D214" s="185" t="s">
        <v>216</v>
      </c>
      <c r="E214" s="186" t="s">
        <v>7602</v>
      </c>
      <c r="F214" s="187" t="s">
        <v>7603</v>
      </c>
      <c r="G214" s="188" t="s">
        <v>716</v>
      </c>
      <c r="H214" s="189">
        <v>1</v>
      </c>
      <c r="I214" s="190"/>
      <c r="J214" s="191">
        <f>ROUND(I214*H214,2)</f>
        <v>0</v>
      </c>
      <c r="K214" s="187" t="s">
        <v>1</v>
      </c>
      <c r="L214" s="40"/>
      <c r="M214" s="192" t="s">
        <v>1</v>
      </c>
      <c r="N214" s="193" t="s">
        <v>46</v>
      </c>
      <c r="O214" s="72"/>
      <c r="P214" s="194">
        <f>O214*H214</f>
        <v>0</v>
      </c>
      <c r="Q214" s="194">
        <v>3.2919999999999998E-2</v>
      </c>
      <c r="R214" s="194">
        <f>Q214*H214</f>
        <v>3.2919999999999998E-2</v>
      </c>
      <c r="S214" s="194">
        <v>0</v>
      </c>
      <c r="T214" s="195">
        <f>S214*H214</f>
        <v>0</v>
      </c>
      <c r="U214" s="35"/>
      <c r="V214" s="35"/>
      <c r="W214" s="35"/>
      <c r="X214" s="35"/>
      <c r="Y214" s="35"/>
      <c r="Z214" s="35"/>
      <c r="AA214" s="35"/>
      <c r="AB214" s="35"/>
      <c r="AC214" s="35"/>
      <c r="AD214" s="35"/>
      <c r="AE214" s="35"/>
      <c r="AR214" s="196" t="s">
        <v>214</v>
      </c>
      <c r="AT214" s="196" t="s">
        <v>216</v>
      </c>
      <c r="AU214" s="196" t="s">
        <v>90</v>
      </c>
      <c r="AY214" s="18" t="s">
        <v>215</v>
      </c>
      <c r="BE214" s="197">
        <f>IF(N214="základní",J214,0)</f>
        <v>0</v>
      </c>
      <c r="BF214" s="197">
        <f>IF(N214="snížená",J214,0)</f>
        <v>0</v>
      </c>
      <c r="BG214" s="197">
        <f>IF(N214="zákl. přenesená",J214,0)</f>
        <v>0</v>
      </c>
      <c r="BH214" s="197">
        <f>IF(N214="sníž. přenesená",J214,0)</f>
        <v>0</v>
      </c>
      <c r="BI214" s="197">
        <f>IF(N214="nulová",J214,0)</f>
        <v>0</v>
      </c>
      <c r="BJ214" s="18" t="s">
        <v>88</v>
      </c>
      <c r="BK214" s="197">
        <f>ROUND(I214*H214,2)</f>
        <v>0</v>
      </c>
      <c r="BL214" s="18" t="s">
        <v>214</v>
      </c>
      <c r="BM214" s="196" t="s">
        <v>7604</v>
      </c>
    </row>
    <row r="215" spans="1:65" s="2" customFormat="1" ht="33" customHeight="1">
      <c r="A215" s="35"/>
      <c r="B215" s="36"/>
      <c r="C215" s="260" t="s">
        <v>544</v>
      </c>
      <c r="D215" s="260" t="s">
        <v>539</v>
      </c>
      <c r="E215" s="261" t="s">
        <v>7605</v>
      </c>
      <c r="F215" s="262" t="s">
        <v>7606</v>
      </c>
      <c r="G215" s="263" t="s">
        <v>716</v>
      </c>
      <c r="H215" s="264">
        <v>1</v>
      </c>
      <c r="I215" s="265"/>
      <c r="J215" s="266">
        <f>ROUND(I215*H215,2)</f>
        <v>0</v>
      </c>
      <c r="K215" s="262" t="s">
        <v>1</v>
      </c>
      <c r="L215" s="267"/>
      <c r="M215" s="268" t="s">
        <v>1</v>
      </c>
      <c r="N215" s="269" t="s">
        <v>46</v>
      </c>
      <c r="O215" s="72"/>
      <c r="P215" s="194">
        <f>O215*H215</f>
        <v>0</v>
      </c>
      <c r="Q215" s="194">
        <v>23.4</v>
      </c>
      <c r="R215" s="194">
        <f>Q215*H215</f>
        <v>23.4</v>
      </c>
      <c r="S215" s="194">
        <v>0</v>
      </c>
      <c r="T215" s="195">
        <f>S215*H215</f>
        <v>0</v>
      </c>
      <c r="U215" s="35"/>
      <c r="V215" s="35"/>
      <c r="W215" s="35"/>
      <c r="X215" s="35"/>
      <c r="Y215" s="35"/>
      <c r="Z215" s="35"/>
      <c r="AA215" s="35"/>
      <c r="AB215" s="35"/>
      <c r="AC215" s="35"/>
      <c r="AD215" s="35"/>
      <c r="AE215" s="35"/>
      <c r="AR215" s="196" t="s">
        <v>251</v>
      </c>
      <c r="AT215" s="196" t="s">
        <v>539</v>
      </c>
      <c r="AU215" s="196" t="s">
        <v>90</v>
      </c>
      <c r="AY215" s="18" t="s">
        <v>215</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214</v>
      </c>
      <c r="BM215" s="196" t="s">
        <v>7607</v>
      </c>
    </row>
    <row r="216" spans="1:65" s="2" customFormat="1" ht="38.4">
      <c r="A216" s="35"/>
      <c r="B216" s="36"/>
      <c r="C216" s="37"/>
      <c r="D216" s="198" t="s">
        <v>221</v>
      </c>
      <c r="E216" s="37"/>
      <c r="F216" s="199" t="s">
        <v>7608</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221</v>
      </c>
      <c r="AU216" s="18" t="s">
        <v>90</v>
      </c>
    </row>
    <row r="217" spans="1:65" s="11" customFormat="1" ht="22.8" customHeight="1">
      <c r="B217" s="171"/>
      <c r="C217" s="172"/>
      <c r="D217" s="173" t="s">
        <v>80</v>
      </c>
      <c r="E217" s="213" t="s">
        <v>214</v>
      </c>
      <c r="F217" s="213" t="s">
        <v>1169</v>
      </c>
      <c r="G217" s="172"/>
      <c r="H217" s="172"/>
      <c r="I217" s="175"/>
      <c r="J217" s="214">
        <f>BK217</f>
        <v>0</v>
      </c>
      <c r="K217" s="172"/>
      <c r="L217" s="177"/>
      <c r="M217" s="178"/>
      <c r="N217" s="179"/>
      <c r="O217" s="179"/>
      <c r="P217" s="180">
        <f>SUM(P218:P241)</f>
        <v>0</v>
      </c>
      <c r="Q217" s="179"/>
      <c r="R217" s="180">
        <f>SUM(R218:R241)</f>
        <v>7.3428689499999997</v>
      </c>
      <c r="S217" s="179"/>
      <c r="T217" s="181">
        <f>SUM(T218:T241)</f>
        <v>0</v>
      </c>
      <c r="AR217" s="182" t="s">
        <v>88</v>
      </c>
      <c r="AT217" s="183" t="s">
        <v>80</v>
      </c>
      <c r="AU217" s="183" t="s">
        <v>88</v>
      </c>
      <c r="AY217" s="182" t="s">
        <v>215</v>
      </c>
      <c r="BK217" s="184">
        <f>SUM(BK218:BK241)</f>
        <v>0</v>
      </c>
    </row>
    <row r="218" spans="1:65" s="2" customFormat="1" ht="24.15" customHeight="1">
      <c r="A218" s="35"/>
      <c r="B218" s="36"/>
      <c r="C218" s="185" t="s">
        <v>553</v>
      </c>
      <c r="D218" s="185" t="s">
        <v>216</v>
      </c>
      <c r="E218" s="186" t="s">
        <v>5340</v>
      </c>
      <c r="F218" s="187" t="s">
        <v>5341</v>
      </c>
      <c r="G218" s="188" t="s">
        <v>358</v>
      </c>
      <c r="H218" s="189">
        <v>3.76</v>
      </c>
      <c r="I218" s="190"/>
      <c r="J218" s="191">
        <f>ROUND(I218*H218,2)</f>
        <v>0</v>
      </c>
      <c r="K218" s="187" t="s">
        <v>359</v>
      </c>
      <c r="L218" s="40"/>
      <c r="M218" s="192" t="s">
        <v>1</v>
      </c>
      <c r="N218" s="193" t="s">
        <v>46</v>
      </c>
      <c r="O218" s="72"/>
      <c r="P218" s="194">
        <f>O218*H218</f>
        <v>0</v>
      </c>
      <c r="Q218" s="194">
        <v>0</v>
      </c>
      <c r="R218" s="194">
        <f>Q218*H218</f>
        <v>0</v>
      </c>
      <c r="S218" s="194">
        <v>0</v>
      </c>
      <c r="T218" s="195">
        <f>S218*H218</f>
        <v>0</v>
      </c>
      <c r="U218" s="35"/>
      <c r="V218" s="35"/>
      <c r="W218" s="35"/>
      <c r="X218" s="35"/>
      <c r="Y218" s="35"/>
      <c r="Z218" s="35"/>
      <c r="AA218" s="35"/>
      <c r="AB218" s="35"/>
      <c r="AC218" s="35"/>
      <c r="AD218" s="35"/>
      <c r="AE218" s="35"/>
      <c r="AR218" s="196" t="s">
        <v>214</v>
      </c>
      <c r="AT218" s="196" t="s">
        <v>216</v>
      </c>
      <c r="AU218" s="196" t="s">
        <v>90</v>
      </c>
      <c r="AY218" s="18" t="s">
        <v>215</v>
      </c>
      <c r="BE218" s="197">
        <f>IF(N218="základní",J218,0)</f>
        <v>0</v>
      </c>
      <c r="BF218" s="197">
        <f>IF(N218="snížená",J218,0)</f>
        <v>0</v>
      </c>
      <c r="BG218" s="197">
        <f>IF(N218="zákl. přenesená",J218,0)</f>
        <v>0</v>
      </c>
      <c r="BH218" s="197">
        <f>IF(N218="sníž. přenesená",J218,0)</f>
        <v>0</v>
      </c>
      <c r="BI218" s="197">
        <f>IF(N218="nulová",J218,0)</f>
        <v>0</v>
      </c>
      <c r="BJ218" s="18" t="s">
        <v>88</v>
      </c>
      <c r="BK218" s="197">
        <f>ROUND(I218*H218,2)</f>
        <v>0</v>
      </c>
      <c r="BL218" s="18" t="s">
        <v>214</v>
      </c>
      <c r="BM218" s="196" t="s">
        <v>7609</v>
      </c>
    </row>
    <row r="219" spans="1:65" s="2" customFormat="1" ht="19.2">
      <c r="A219" s="35"/>
      <c r="B219" s="36"/>
      <c r="C219" s="37"/>
      <c r="D219" s="198" t="s">
        <v>221</v>
      </c>
      <c r="E219" s="37"/>
      <c r="F219" s="199" t="s">
        <v>5343</v>
      </c>
      <c r="G219" s="37"/>
      <c r="H219" s="37"/>
      <c r="I219" s="200"/>
      <c r="J219" s="37"/>
      <c r="K219" s="37"/>
      <c r="L219" s="40"/>
      <c r="M219" s="201"/>
      <c r="N219" s="202"/>
      <c r="O219" s="72"/>
      <c r="P219" s="72"/>
      <c r="Q219" s="72"/>
      <c r="R219" s="72"/>
      <c r="S219" s="72"/>
      <c r="T219" s="73"/>
      <c r="U219" s="35"/>
      <c r="V219" s="35"/>
      <c r="W219" s="35"/>
      <c r="X219" s="35"/>
      <c r="Y219" s="35"/>
      <c r="Z219" s="35"/>
      <c r="AA219" s="35"/>
      <c r="AB219" s="35"/>
      <c r="AC219" s="35"/>
      <c r="AD219" s="35"/>
      <c r="AE219" s="35"/>
      <c r="AT219" s="18" t="s">
        <v>221</v>
      </c>
      <c r="AU219" s="18" t="s">
        <v>90</v>
      </c>
    </row>
    <row r="220" spans="1:65" s="2" customFormat="1" ht="10.199999999999999">
      <c r="A220" s="35"/>
      <c r="B220" s="36"/>
      <c r="C220" s="37"/>
      <c r="D220" s="215" t="s">
        <v>362</v>
      </c>
      <c r="E220" s="37"/>
      <c r="F220" s="216" t="s">
        <v>5344</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362</v>
      </c>
      <c r="AU220" s="18" t="s">
        <v>90</v>
      </c>
    </row>
    <row r="221" spans="1:65" s="14" customFormat="1" ht="10.199999999999999">
      <c r="B221" s="227"/>
      <c r="C221" s="228"/>
      <c r="D221" s="198" t="s">
        <v>364</v>
      </c>
      <c r="E221" s="229" t="s">
        <v>1</v>
      </c>
      <c r="F221" s="230" t="s">
        <v>7610</v>
      </c>
      <c r="G221" s="228"/>
      <c r="H221" s="231">
        <v>3.76</v>
      </c>
      <c r="I221" s="232"/>
      <c r="J221" s="228"/>
      <c r="K221" s="228"/>
      <c r="L221" s="233"/>
      <c r="M221" s="234"/>
      <c r="N221" s="235"/>
      <c r="O221" s="235"/>
      <c r="P221" s="235"/>
      <c r="Q221" s="235"/>
      <c r="R221" s="235"/>
      <c r="S221" s="235"/>
      <c r="T221" s="236"/>
      <c r="AT221" s="237" t="s">
        <v>364</v>
      </c>
      <c r="AU221" s="237" t="s">
        <v>90</v>
      </c>
      <c r="AV221" s="14" t="s">
        <v>90</v>
      </c>
      <c r="AW221" s="14" t="s">
        <v>36</v>
      </c>
      <c r="AX221" s="14" t="s">
        <v>88</v>
      </c>
      <c r="AY221" s="237" t="s">
        <v>215</v>
      </c>
    </row>
    <row r="222" spans="1:65" s="2" customFormat="1" ht="16.5" customHeight="1">
      <c r="A222" s="35"/>
      <c r="B222" s="36"/>
      <c r="C222" s="260" t="s">
        <v>564</v>
      </c>
      <c r="D222" s="260" t="s">
        <v>539</v>
      </c>
      <c r="E222" s="261" t="s">
        <v>5336</v>
      </c>
      <c r="F222" s="262" t="s">
        <v>5337</v>
      </c>
      <c r="G222" s="263" t="s">
        <v>583</v>
      </c>
      <c r="H222" s="264">
        <v>7.1059999999999999</v>
      </c>
      <c r="I222" s="265"/>
      <c r="J222" s="266">
        <f>ROUND(I222*H222,2)</f>
        <v>0</v>
      </c>
      <c r="K222" s="262" t="s">
        <v>359</v>
      </c>
      <c r="L222" s="267"/>
      <c r="M222" s="268" t="s">
        <v>1</v>
      </c>
      <c r="N222" s="269" t="s">
        <v>46</v>
      </c>
      <c r="O222" s="72"/>
      <c r="P222" s="194">
        <f>O222*H222</f>
        <v>0</v>
      </c>
      <c r="Q222" s="194">
        <v>1</v>
      </c>
      <c r="R222" s="194">
        <f>Q222*H222</f>
        <v>7.1059999999999999</v>
      </c>
      <c r="S222" s="194">
        <v>0</v>
      </c>
      <c r="T222" s="195">
        <f>S222*H222</f>
        <v>0</v>
      </c>
      <c r="U222" s="35"/>
      <c r="V222" s="35"/>
      <c r="W222" s="35"/>
      <c r="X222" s="35"/>
      <c r="Y222" s="35"/>
      <c r="Z222" s="35"/>
      <c r="AA222" s="35"/>
      <c r="AB222" s="35"/>
      <c r="AC222" s="35"/>
      <c r="AD222" s="35"/>
      <c r="AE222" s="35"/>
      <c r="AR222" s="196" t="s">
        <v>251</v>
      </c>
      <c r="AT222" s="196" t="s">
        <v>539</v>
      </c>
      <c r="AU222" s="196" t="s">
        <v>90</v>
      </c>
      <c r="AY222" s="18" t="s">
        <v>215</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214</v>
      </c>
      <c r="BM222" s="196" t="s">
        <v>7611</v>
      </c>
    </row>
    <row r="223" spans="1:65" s="2" customFormat="1" ht="10.199999999999999">
      <c r="A223" s="35"/>
      <c r="B223" s="36"/>
      <c r="C223" s="37"/>
      <c r="D223" s="198" t="s">
        <v>221</v>
      </c>
      <c r="E223" s="37"/>
      <c r="F223" s="199" t="s">
        <v>5337</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221</v>
      </c>
      <c r="AU223" s="18" t="s">
        <v>90</v>
      </c>
    </row>
    <row r="224" spans="1:65" s="14" customFormat="1" ht="10.199999999999999">
      <c r="B224" s="227"/>
      <c r="C224" s="228"/>
      <c r="D224" s="198" t="s">
        <v>364</v>
      </c>
      <c r="E224" s="228"/>
      <c r="F224" s="230" t="s">
        <v>7612</v>
      </c>
      <c r="G224" s="228"/>
      <c r="H224" s="231">
        <v>7.1059999999999999</v>
      </c>
      <c r="I224" s="232"/>
      <c r="J224" s="228"/>
      <c r="K224" s="228"/>
      <c r="L224" s="233"/>
      <c r="M224" s="234"/>
      <c r="N224" s="235"/>
      <c r="O224" s="235"/>
      <c r="P224" s="235"/>
      <c r="Q224" s="235"/>
      <c r="R224" s="235"/>
      <c r="S224" s="235"/>
      <c r="T224" s="236"/>
      <c r="AT224" s="237" t="s">
        <v>364</v>
      </c>
      <c r="AU224" s="237" t="s">
        <v>90</v>
      </c>
      <c r="AV224" s="14" t="s">
        <v>90</v>
      </c>
      <c r="AW224" s="14" t="s">
        <v>4</v>
      </c>
      <c r="AX224" s="14" t="s">
        <v>88</v>
      </c>
      <c r="AY224" s="237" t="s">
        <v>215</v>
      </c>
    </row>
    <row r="225" spans="1:65" s="2" customFormat="1" ht="24.15" customHeight="1">
      <c r="A225" s="35"/>
      <c r="B225" s="36"/>
      <c r="C225" s="185" t="s">
        <v>574</v>
      </c>
      <c r="D225" s="185" t="s">
        <v>216</v>
      </c>
      <c r="E225" s="186" t="s">
        <v>7613</v>
      </c>
      <c r="F225" s="187" t="s">
        <v>7614</v>
      </c>
      <c r="G225" s="188" t="s">
        <v>358</v>
      </c>
      <c r="H225" s="189">
        <v>3.6179999999999999</v>
      </c>
      <c r="I225" s="190"/>
      <c r="J225" s="191">
        <f>ROUND(I225*H225,2)</f>
        <v>0</v>
      </c>
      <c r="K225" s="187" t="s">
        <v>359</v>
      </c>
      <c r="L225" s="40"/>
      <c r="M225" s="192" t="s">
        <v>1</v>
      </c>
      <c r="N225" s="193" t="s">
        <v>46</v>
      </c>
      <c r="O225" s="72"/>
      <c r="P225" s="194">
        <f>O225*H225</f>
        <v>0</v>
      </c>
      <c r="Q225" s="194">
        <v>0</v>
      </c>
      <c r="R225" s="194">
        <f>Q225*H225</f>
        <v>0</v>
      </c>
      <c r="S225" s="194">
        <v>0</v>
      </c>
      <c r="T225" s="195">
        <f>S225*H225</f>
        <v>0</v>
      </c>
      <c r="U225" s="35"/>
      <c r="V225" s="35"/>
      <c r="W225" s="35"/>
      <c r="X225" s="35"/>
      <c r="Y225" s="35"/>
      <c r="Z225" s="35"/>
      <c r="AA225" s="35"/>
      <c r="AB225" s="35"/>
      <c r="AC225" s="35"/>
      <c r="AD225" s="35"/>
      <c r="AE225" s="35"/>
      <c r="AR225" s="196" t="s">
        <v>214</v>
      </c>
      <c r="AT225" s="196" t="s">
        <v>216</v>
      </c>
      <c r="AU225" s="196" t="s">
        <v>90</v>
      </c>
      <c r="AY225" s="18" t="s">
        <v>215</v>
      </c>
      <c r="BE225" s="197">
        <f>IF(N225="základní",J225,0)</f>
        <v>0</v>
      </c>
      <c r="BF225" s="197">
        <f>IF(N225="snížená",J225,0)</f>
        <v>0</v>
      </c>
      <c r="BG225" s="197">
        <f>IF(N225="zákl. přenesená",J225,0)</f>
        <v>0</v>
      </c>
      <c r="BH225" s="197">
        <f>IF(N225="sníž. přenesená",J225,0)</f>
        <v>0</v>
      </c>
      <c r="BI225" s="197">
        <f>IF(N225="nulová",J225,0)</f>
        <v>0</v>
      </c>
      <c r="BJ225" s="18" t="s">
        <v>88</v>
      </c>
      <c r="BK225" s="197">
        <f>ROUND(I225*H225,2)</f>
        <v>0</v>
      </c>
      <c r="BL225" s="18" t="s">
        <v>214</v>
      </c>
      <c r="BM225" s="196" t="s">
        <v>7615</v>
      </c>
    </row>
    <row r="226" spans="1:65" s="2" customFormat="1" ht="28.8">
      <c r="A226" s="35"/>
      <c r="B226" s="36"/>
      <c r="C226" s="37"/>
      <c r="D226" s="198" t="s">
        <v>221</v>
      </c>
      <c r="E226" s="37"/>
      <c r="F226" s="199" t="s">
        <v>7616</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221</v>
      </c>
      <c r="AU226" s="18" t="s">
        <v>90</v>
      </c>
    </row>
    <row r="227" spans="1:65" s="2" customFormat="1" ht="10.199999999999999">
      <c r="A227" s="35"/>
      <c r="B227" s="36"/>
      <c r="C227" s="37"/>
      <c r="D227" s="215" t="s">
        <v>362</v>
      </c>
      <c r="E227" s="37"/>
      <c r="F227" s="216" t="s">
        <v>7617</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362</v>
      </c>
      <c r="AU227" s="18" t="s">
        <v>90</v>
      </c>
    </row>
    <row r="228" spans="1:65" s="14" customFormat="1" ht="10.199999999999999">
      <c r="B228" s="227"/>
      <c r="C228" s="228"/>
      <c r="D228" s="198" t="s">
        <v>364</v>
      </c>
      <c r="E228" s="229" t="s">
        <v>1</v>
      </c>
      <c r="F228" s="230" t="s">
        <v>7618</v>
      </c>
      <c r="G228" s="228"/>
      <c r="H228" s="231">
        <v>3.6179999999999999</v>
      </c>
      <c r="I228" s="232"/>
      <c r="J228" s="228"/>
      <c r="K228" s="228"/>
      <c r="L228" s="233"/>
      <c r="M228" s="234"/>
      <c r="N228" s="235"/>
      <c r="O228" s="235"/>
      <c r="P228" s="235"/>
      <c r="Q228" s="235"/>
      <c r="R228" s="235"/>
      <c r="S228" s="235"/>
      <c r="T228" s="236"/>
      <c r="AT228" s="237" t="s">
        <v>364</v>
      </c>
      <c r="AU228" s="237" t="s">
        <v>90</v>
      </c>
      <c r="AV228" s="14" t="s">
        <v>90</v>
      </c>
      <c r="AW228" s="14" t="s">
        <v>36</v>
      </c>
      <c r="AX228" s="14" t="s">
        <v>88</v>
      </c>
      <c r="AY228" s="237" t="s">
        <v>215</v>
      </c>
    </row>
    <row r="229" spans="1:65" s="2" customFormat="1" ht="33" customHeight="1">
      <c r="A229" s="35"/>
      <c r="B229" s="36"/>
      <c r="C229" s="185" t="s">
        <v>580</v>
      </c>
      <c r="D229" s="185" t="s">
        <v>216</v>
      </c>
      <c r="E229" s="186" t="s">
        <v>7619</v>
      </c>
      <c r="F229" s="187" t="s">
        <v>7620</v>
      </c>
      <c r="G229" s="188" t="s">
        <v>523</v>
      </c>
      <c r="H229" s="189">
        <v>3.76</v>
      </c>
      <c r="I229" s="190"/>
      <c r="J229" s="191">
        <f>ROUND(I229*H229,2)</f>
        <v>0</v>
      </c>
      <c r="K229" s="187" t="s">
        <v>359</v>
      </c>
      <c r="L229" s="40"/>
      <c r="M229" s="192" t="s">
        <v>1</v>
      </c>
      <c r="N229" s="193" t="s">
        <v>46</v>
      </c>
      <c r="O229" s="72"/>
      <c r="P229" s="194">
        <f>O229*H229</f>
        <v>0</v>
      </c>
      <c r="Q229" s="194">
        <v>7.8799999999999999E-3</v>
      </c>
      <c r="R229" s="194">
        <f>Q229*H229</f>
        <v>2.9628799999999997E-2</v>
      </c>
      <c r="S229" s="194">
        <v>0</v>
      </c>
      <c r="T229" s="195">
        <f>S229*H229</f>
        <v>0</v>
      </c>
      <c r="U229" s="35"/>
      <c r="V229" s="35"/>
      <c r="W229" s="35"/>
      <c r="X229" s="35"/>
      <c r="Y229" s="35"/>
      <c r="Z229" s="35"/>
      <c r="AA229" s="35"/>
      <c r="AB229" s="35"/>
      <c r="AC229" s="35"/>
      <c r="AD229" s="35"/>
      <c r="AE229" s="35"/>
      <c r="AR229" s="196" t="s">
        <v>214</v>
      </c>
      <c r="AT229" s="196" t="s">
        <v>216</v>
      </c>
      <c r="AU229" s="196" t="s">
        <v>90</v>
      </c>
      <c r="AY229" s="18" t="s">
        <v>215</v>
      </c>
      <c r="BE229" s="197">
        <f>IF(N229="základní",J229,0)</f>
        <v>0</v>
      </c>
      <c r="BF229" s="197">
        <f>IF(N229="snížená",J229,0)</f>
        <v>0</v>
      </c>
      <c r="BG229" s="197">
        <f>IF(N229="zákl. přenesená",J229,0)</f>
        <v>0</v>
      </c>
      <c r="BH229" s="197">
        <f>IF(N229="sníž. přenesená",J229,0)</f>
        <v>0</v>
      </c>
      <c r="BI229" s="197">
        <f>IF(N229="nulová",J229,0)</f>
        <v>0</v>
      </c>
      <c r="BJ229" s="18" t="s">
        <v>88</v>
      </c>
      <c r="BK229" s="197">
        <f>ROUND(I229*H229,2)</f>
        <v>0</v>
      </c>
      <c r="BL229" s="18" t="s">
        <v>214</v>
      </c>
      <c r="BM229" s="196" t="s">
        <v>7621</v>
      </c>
    </row>
    <row r="230" spans="1:65" s="2" customFormat="1" ht="28.8">
      <c r="A230" s="35"/>
      <c r="B230" s="36"/>
      <c r="C230" s="37"/>
      <c r="D230" s="198" t="s">
        <v>221</v>
      </c>
      <c r="E230" s="37"/>
      <c r="F230" s="199" t="s">
        <v>7622</v>
      </c>
      <c r="G230" s="37"/>
      <c r="H230" s="37"/>
      <c r="I230" s="200"/>
      <c r="J230" s="37"/>
      <c r="K230" s="37"/>
      <c r="L230" s="40"/>
      <c r="M230" s="201"/>
      <c r="N230" s="202"/>
      <c r="O230" s="72"/>
      <c r="P230" s="72"/>
      <c r="Q230" s="72"/>
      <c r="R230" s="72"/>
      <c r="S230" s="72"/>
      <c r="T230" s="73"/>
      <c r="U230" s="35"/>
      <c r="V230" s="35"/>
      <c r="W230" s="35"/>
      <c r="X230" s="35"/>
      <c r="Y230" s="35"/>
      <c r="Z230" s="35"/>
      <c r="AA230" s="35"/>
      <c r="AB230" s="35"/>
      <c r="AC230" s="35"/>
      <c r="AD230" s="35"/>
      <c r="AE230" s="35"/>
      <c r="AT230" s="18" t="s">
        <v>221</v>
      </c>
      <c r="AU230" s="18" t="s">
        <v>90</v>
      </c>
    </row>
    <row r="231" spans="1:65" s="2" customFormat="1" ht="10.199999999999999">
      <c r="A231" s="35"/>
      <c r="B231" s="36"/>
      <c r="C231" s="37"/>
      <c r="D231" s="215" t="s">
        <v>362</v>
      </c>
      <c r="E231" s="37"/>
      <c r="F231" s="216" t="s">
        <v>7623</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362</v>
      </c>
      <c r="AU231" s="18" t="s">
        <v>90</v>
      </c>
    </row>
    <row r="232" spans="1:65" s="14" customFormat="1" ht="10.199999999999999">
      <c r="B232" s="227"/>
      <c r="C232" s="228"/>
      <c r="D232" s="198" t="s">
        <v>364</v>
      </c>
      <c r="E232" s="229" t="s">
        <v>1</v>
      </c>
      <c r="F232" s="230" t="s">
        <v>7624</v>
      </c>
      <c r="G232" s="228"/>
      <c r="H232" s="231">
        <v>3.76</v>
      </c>
      <c r="I232" s="232"/>
      <c r="J232" s="228"/>
      <c r="K232" s="228"/>
      <c r="L232" s="233"/>
      <c r="M232" s="234"/>
      <c r="N232" s="235"/>
      <c r="O232" s="235"/>
      <c r="P232" s="235"/>
      <c r="Q232" s="235"/>
      <c r="R232" s="235"/>
      <c r="S232" s="235"/>
      <c r="T232" s="236"/>
      <c r="AT232" s="237" t="s">
        <v>364</v>
      </c>
      <c r="AU232" s="237" t="s">
        <v>90</v>
      </c>
      <c r="AV232" s="14" t="s">
        <v>90</v>
      </c>
      <c r="AW232" s="14" t="s">
        <v>36</v>
      </c>
      <c r="AX232" s="14" t="s">
        <v>88</v>
      </c>
      <c r="AY232" s="237" t="s">
        <v>215</v>
      </c>
    </row>
    <row r="233" spans="1:65" s="2" customFormat="1" ht="37.799999999999997" customHeight="1">
      <c r="A233" s="35"/>
      <c r="B233" s="36"/>
      <c r="C233" s="185" t="s">
        <v>589</v>
      </c>
      <c r="D233" s="185" t="s">
        <v>216</v>
      </c>
      <c r="E233" s="186" t="s">
        <v>7625</v>
      </c>
      <c r="F233" s="187" t="s">
        <v>7626</v>
      </c>
      <c r="G233" s="188" t="s">
        <v>523</v>
      </c>
      <c r="H233" s="189">
        <v>3.76</v>
      </c>
      <c r="I233" s="190"/>
      <c r="J233" s="191">
        <f>ROUND(I233*H233,2)</f>
        <v>0</v>
      </c>
      <c r="K233" s="187" t="s">
        <v>359</v>
      </c>
      <c r="L233" s="40"/>
      <c r="M233" s="192" t="s">
        <v>1</v>
      </c>
      <c r="N233" s="193" t="s">
        <v>46</v>
      </c>
      <c r="O233" s="72"/>
      <c r="P233" s="194">
        <f>O233*H233</f>
        <v>0</v>
      </c>
      <c r="Q233" s="194">
        <v>0</v>
      </c>
      <c r="R233" s="194">
        <f>Q233*H233</f>
        <v>0</v>
      </c>
      <c r="S233" s="194">
        <v>0</v>
      </c>
      <c r="T233" s="195">
        <f>S233*H233</f>
        <v>0</v>
      </c>
      <c r="U233" s="35"/>
      <c r="V233" s="35"/>
      <c r="W233" s="35"/>
      <c r="X233" s="35"/>
      <c r="Y233" s="35"/>
      <c r="Z233" s="35"/>
      <c r="AA233" s="35"/>
      <c r="AB233" s="35"/>
      <c r="AC233" s="35"/>
      <c r="AD233" s="35"/>
      <c r="AE233" s="35"/>
      <c r="AR233" s="196" t="s">
        <v>214</v>
      </c>
      <c r="AT233" s="196" t="s">
        <v>216</v>
      </c>
      <c r="AU233" s="196" t="s">
        <v>90</v>
      </c>
      <c r="AY233" s="18" t="s">
        <v>215</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214</v>
      </c>
      <c r="BM233" s="196" t="s">
        <v>7627</v>
      </c>
    </row>
    <row r="234" spans="1:65" s="2" customFormat="1" ht="28.8">
      <c r="A234" s="35"/>
      <c r="B234" s="36"/>
      <c r="C234" s="37"/>
      <c r="D234" s="198" t="s">
        <v>221</v>
      </c>
      <c r="E234" s="37"/>
      <c r="F234" s="199" t="s">
        <v>7628</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221</v>
      </c>
      <c r="AU234" s="18" t="s">
        <v>90</v>
      </c>
    </row>
    <row r="235" spans="1:65" s="2" customFormat="1" ht="10.199999999999999">
      <c r="A235" s="35"/>
      <c r="B235" s="36"/>
      <c r="C235" s="37"/>
      <c r="D235" s="215" t="s">
        <v>362</v>
      </c>
      <c r="E235" s="37"/>
      <c r="F235" s="216" t="s">
        <v>7629</v>
      </c>
      <c r="G235" s="37"/>
      <c r="H235" s="37"/>
      <c r="I235" s="200"/>
      <c r="J235" s="37"/>
      <c r="K235" s="37"/>
      <c r="L235" s="40"/>
      <c r="M235" s="201"/>
      <c r="N235" s="202"/>
      <c r="O235" s="72"/>
      <c r="P235" s="72"/>
      <c r="Q235" s="72"/>
      <c r="R235" s="72"/>
      <c r="S235" s="72"/>
      <c r="T235" s="73"/>
      <c r="U235" s="35"/>
      <c r="V235" s="35"/>
      <c r="W235" s="35"/>
      <c r="X235" s="35"/>
      <c r="Y235" s="35"/>
      <c r="Z235" s="35"/>
      <c r="AA235" s="35"/>
      <c r="AB235" s="35"/>
      <c r="AC235" s="35"/>
      <c r="AD235" s="35"/>
      <c r="AE235" s="35"/>
      <c r="AT235" s="18" t="s">
        <v>362</v>
      </c>
      <c r="AU235" s="18" t="s">
        <v>90</v>
      </c>
    </row>
    <row r="236" spans="1:65" s="2" customFormat="1" ht="24.15" customHeight="1">
      <c r="A236" s="35"/>
      <c r="B236" s="36"/>
      <c r="C236" s="185" t="s">
        <v>609</v>
      </c>
      <c r="D236" s="185" t="s">
        <v>216</v>
      </c>
      <c r="E236" s="186" t="s">
        <v>7630</v>
      </c>
      <c r="F236" s="187" t="s">
        <v>7631</v>
      </c>
      <c r="G236" s="188" t="s">
        <v>583</v>
      </c>
      <c r="H236" s="189">
        <v>0.19500000000000001</v>
      </c>
      <c r="I236" s="190"/>
      <c r="J236" s="191">
        <f>ROUND(I236*H236,2)</f>
        <v>0</v>
      </c>
      <c r="K236" s="187" t="s">
        <v>359</v>
      </c>
      <c r="L236" s="40"/>
      <c r="M236" s="192" t="s">
        <v>1</v>
      </c>
      <c r="N236" s="193" t="s">
        <v>46</v>
      </c>
      <c r="O236" s="72"/>
      <c r="P236" s="194">
        <f>O236*H236</f>
        <v>0</v>
      </c>
      <c r="Q236" s="194">
        <v>1.06277</v>
      </c>
      <c r="R236" s="194">
        <f>Q236*H236</f>
        <v>0.20724015000000001</v>
      </c>
      <c r="S236" s="194">
        <v>0</v>
      </c>
      <c r="T236" s="195">
        <f>S236*H236</f>
        <v>0</v>
      </c>
      <c r="U236" s="35"/>
      <c r="V236" s="35"/>
      <c r="W236" s="35"/>
      <c r="X236" s="35"/>
      <c r="Y236" s="35"/>
      <c r="Z236" s="35"/>
      <c r="AA236" s="35"/>
      <c r="AB236" s="35"/>
      <c r="AC236" s="35"/>
      <c r="AD236" s="35"/>
      <c r="AE236" s="35"/>
      <c r="AR236" s="196" t="s">
        <v>214</v>
      </c>
      <c r="AT236" s="196" t="s">
        <v>216</v>
      </c>
      <c r="AU236" s="196" t="s">
        <v>90</v>
      </c>
      <c r="AY236" s="18" t="s">
        <v>215</v>
      </c>
      <c r="BE236" s="197">
        <f>IF(N236="základní",J236,0)</f>
        <v>0</v>
      </c>
      <c r="BF236" s="197">
        <f>IF(N236="snížená",J236,0)</f>
        <v>0</v>
      </c>
      <c r="BG236" s="197">
        <f>IF(N236="zákl. přenesená",J236,0)</f>
        <v>0</v>
      </c>
      <c r="BH236" s="197">
        <f>IF(N236="sníž. přenesená",J236,0)</f>
        <v>0</v>
      </c>
      <c r="BI236" s="197">
        <f>IF(N236="nulová",J236,0)</f>
        <v>0</v>
      </c>
      <c r="BJ236" s="18" t="s">
        <v>88</v>
      </c>
      <c r="BK236" s="197">
        <f>ROUND(I236*H236,2)</f>
        <v>0</v>
      </c>
      <c r="BL236" s="18" t="s">
        <v>214</v>
      </c>
      <c r="BM236" s="196" t="s">
        <v>7632</v>
      </c>
    </row>
    <row r="237" spans="1:65" s="2" customFormat="1" ht="19.2">
      <c r="A237" s="35"/>
      <c r="B237" s="36"/>
      <c r="C237" s="37"/>
      <c r="D237" s="198" t="s">
        <v>221</v>
      </c>
      <c r="E237" s="37"/>
      <c r="F237" s="199" t="s">
        <v>7633</v>
      </c>
      <c r="G237" s="37"/>
      <c r="H237" s="37"/>
      <c r="I237" s="200"/>
      <c r="J237" s="37"/>
      <c r="K237" s="37"/>
      <c r="L237" s="40"/>
      <c r="M237" s="201"/>
      <c r="N237" s="202"/>
      <c r="O237" s="72"/>
      <c r="P237" s="72"/>
      <c r="Q237" s="72"/>
      <c r="R237" s="72"/>
      <c r="S237" s="72"/>
      <c r="T237" s="73"/>
      <c r="U237" s="35"/>
      <c r="V237" s="35"/>
      <c r="W237" s="35"/>
      <c r="X237" s="35"/>
      <c r="Y237" s="35"/>
      <c r="Z237" s="35"/>
      <c r="AA237" s="35"/>
      <c r="AB237" s="35"/>
      <c r="AC237" s="35"/>
      <c r="AD237" s="35"/>
      <c r="AE237" s="35"/>
      <c r="AT237" s="18" t="s">
        <v>221</v>
      </c>
      <c r="AU237" s="18" t="s">
        <v>90</v>
      </c>
    </row>
    <row r="238" spans="1:65" s="2" customFormat="1" ht="10.199999999999999">
      <c r="A238" s="35"/>
      <c r="B238" s="36"/>
      <c r="C238" s="37"/>
      <c r="D238" s="215" t="s">
        <v>362</v>
      </c>
      <c r="E238" s="37"/>
      <c r="F238" s="216" t="s">
        <v>7634</v>
      </c>
      <c r="G238" s="37"/>
      <c r="H238" s="37"/>
      <c r="I238" s="200"/>
      <c r="J238" s="37"/>
      <c r="K238" s="37"/>
      <c r="L238" s="40"/>
      <c r="M238" s="201"/>
      <c r="N238" s="202"/>
      <c r="O238" s="72"/>
      <c r="P238" s="72"/>
      <c r="Q238" s="72"/>
      <c r="R238" s="72"/>
      <c r="S238" s="72"/>
      <c r="T238" s="73"/>
      <c r="U238" s="35"/>
      <c r="V238" s="35"/>
      <c r="W238" s="35"/>
      <c r="X238" s="35"/>
      <c r="Y238" s="35"/>
      <c r="Z238" s="35"/>
      <c r="AA238" s="35"/>
      <c r="AB238" s="35"/>
      <c r="AC238" s="35"/>
      <c r="AD238" s="35"/>
      <c r="AE238" s="35"/>
      <c r="AT238" s="18" t="s">
        <v>362</v>
      </c>
      <c r="AU238" s="18" t="s">
        <v>90</v>
      </c>
    </row>
    <row r="239" spans="1:65" s="13" customFormat="1" ht="10.199999999999999">
      <c r="B239" s="217"/>
      <c r="C239" s="218"/>
      <c r="D239" s="198" t="s">
        <v>364</v>
      </c>
      <c r="E239" s="219" t="s">
        <v>1</v>
      </c>
      <c r="F239" s="220" t="s">
        <v>7635</v>
      </c>
      <c r="G239" s="218"/>
      <c r="H239" s="219" t="s">
        <v>1</v>
      </c>
      <c r="I239" s="221"/>
      <c r="J239" s="218"/>
      <c r="K239" s="218"/>
      <c r="L239" s="222"/>
      <c r="M239" s="223"/>
      <c r="N239" s="224"/>
      <c r="O239" s="224"/>
      <c r="P239" s="224"/>
      <c r="Q239" s="224"/>
      <c r="R239" s="224"/>
      <c r="S239" s="224"/>
      <c r="T239" s="225"/>
      <c r="AT239" s="226" t="s">
        <v>364</v>
      </c>
      <c r="AU239" s="226" t="s">
        <v>90</v>
      </c>
      <c r="AV239" s="13" t="s">
        <v>88</v>
      </c>
      <c r="AW239" s="13" t="s">
        <v>36</v>
      </c>
      <c r="AX239" s="13" t="s">
        <v>81</v>
      </c>
      <c r="AY239" s="226" t="s">
        <v>215</v>
      </c>
    </row>
    <row r="240" spans="1:65" s="14" customFormat="1" ht="10.199999999999999">
      <c r="B240" s="227"/>
      <c r="C240" s="228"/>
      <c r="D240" s="198" t="s">
        <v>364</v>
      </c>
      <c r="E240" s="229" t="s">
        <v>1</v>
      </c>
      <c r="F240" s="230" t="s">
        <v>7636</v>
      </c>
      <c r="G240" s="228"/>
      <c r="H240" s="231">
        <v>36.18</v>
      </c>
      <c r="I240" s="232"/>
      <c r="J240" s="228"/>
      <c r="K240" s="228"/>
      <c r="L240" s="233"/>
      <c r="M240" s="234"/>
      <c r="N240" s="235"/>
      <c r="O240" s="235"/>
      <c r="P240" s="235"/>
      <c r="Q240" s="235"/>
      <c r="R240" s="235"/>
      <c r="S240" s="235"/>
      <c r="T240" s="236"/>
      <c r="AT240" s="237" t="s">
        <v>364</v>
      </c>
      <c r="AU240" s="237" t="s">
        <v>90</v>
      </c>
      <c r="AV240" s="14" t="s">
        <v>90</v>
      </c>
      <c r="AW240" s="14" t="s">
        <v>36</v>
      </c>
      <c r="AX240" s="14" t="s">
        <v>88</v>
      </c>
      <c r="AY240" s="237" t="s">
        <v>215</v>
      </c>
    </row>
    <row r="241" spans="1:65" s="14" customFormat="1" ht="10.199999999999999">
      <c r="B241" s="227"/>
      <c r="C241" s="228"/>
      <c r="D241" s="198" t="s">
        <v>364</v>
      </c>
      <c r="E241" s="228"/>
      <c r="F241" s="230" t="s">
        <v>7637</v>
      </c>
      <c r="G241" s="228"/>
      <c r="H241" s="231">
        <v>0.19500000000000001</v>
      </c>
      <c r="I241" s="232"/>
      <c r="J241" s="228"/>
      <c r="K241" s="228"/>
      <c r="L241" s="233"/>
      <c r="M241" s="234"/>
      <c r="N241" s="235"/>
      <c r="O241" s="235"/>
      <c r="P241" s="235"/>
      <c r="Q241" s="235"/>
      <c r="R241" s="235"/>
      <c r="S241" s="235"/>
      <c r="T241" s="236"/>
      <c r="AT241" s="237" t="s">
        <v>364</v>
      </c>
      <c r="AU241" s="237" t="s">
        <v>90</v>
      </c>
      <c r="AV241" s="14" t="s">
        <v>90</v>
      </c>
      <c r="AW241" s="14" t="s">
        <v>4</v>
      </c>
      <c r="AX241" s="14" t="s">
        <v>88</v>
      </c>
      <c r="AY241" s="237" t="s">
        <v>215</v>
      </c>
    </row>
    <row r="242" spans="1:65" s="11" customFormat="1" ht="22.8" customHeight="1">
      <c r="B242" s="171"/>
      <c r="C242" s="172"/>
      <c r="D242" s="173" t="s">
        <v>80</v>
      </c>
      <c r="E242" s="213" t="s">
        <v>251</v>
      </c>
      <c r="F242" s="213" t="s">
        <v>7638</v>
      </c>
      <c r="G242" s="172"/>
      <c r="H242" s="172"/>
      <c r="I242" s="175"/>
      <c r="J242" s="214">
        <f>BK242</f>
        <v>0</v>
      </c>
      <c r="K242" s="172"/>
      <c r="L242" s="177"/>
      <c r="M242" s="178"/>
      <c r="N242" s="179"/>
      <c r="O242" s="179"/>
      <c r="P242" s="180">
        <f>SUM(P243:P283)</f>
        <v>0</v>
      </c>
      <c r="Q242" s="179"/>
      <c r="R242" s="180">
        <f>SUM(R243:R283)</f>
        <v>0.58173469999999994</v>
      </c>
      <c r="S242" s="179"/>
      <c r="T242" s="181">
        <f>SUM(T243:T283)</f>
        <v>0</v>
      </c>
      <c r="AR242" s="182" t="s">
        <v>88</v>
      </c>
      <c r="AT242" s="183" t="s">
        <v>80</v>
      </c>
      <c r="AU242" s="183" t="s">
        <v>88</v>
      </c>
      <c r="AY242" s="182" t="s">
        <v>215</v>
      </c>
      <c r="BK242" s="184">
        <f>SUM(BK243:BK283)</f>
        <v>0</v>
      </c>
    </row>
    <row r="243" spans="1:65" s="2" customFormat="1" ht="21.75" customHeight="1">
      <c r="A243" s="35"/>
      <c r="B243" s="36"/>
      <c r="C243" s="185" t="s">
        <v>625</v>
      </c>
      <c r="D243" s="185" t="s">
        <v>216</v>
      </c>
      <c r="E243" s="186" t="s">
        <v>7639</v>
      </c>
      <c r="F243" s="187" t="s">
        <v>7640</v>
      </c>
      <c r="G243" s="188" t="s">
        <v>3121</v>
      </c>
      <c r="H243" s="189">
        <v>2</v>
      </c>
      <c r="I243" s="190"/>
      <c r="J243" s="191">
        <f>ROUND(I243*H243,2)</f>
        <v>0</v>
      </c>
      <c r="K243" s="187" t="s">
        <v>1</v>
      </c>
      <c r="L243" s="40"/>
      <c r="M243" s="192" t="s">
        <v>1</v>
      </c>
      <c r="N243" s="193" t="s">
        <v>46</v>
      </c>
      <c r="O243" s="72"/>
      <c r="P243" s="194">
        <f>O243*H243</f>
        <v>0</v>
      </c>
      <c r="Q243" s="194">
        <v>0</v>
      </c>
      <c r="R243" s="194">
        <f>Q243*H243</f>
        <v>0</v>
      </c>
      <c r="S243" s="194">
        <v>0</v>
      </c>
      <c r="T243" s="195">
        <f>S243*H243</f>
        <v>0</v>
      </c>
      <c r="U243" s="35"/>
      <c r="V243" s="35"/>
      <c r="W243" s="35"/>
      <c r="X243" s="35"/>
      <c r="Y243" s="35"/>
      <c r="Z243" s="35"/>
      <c r="AA243" s="35"/>
      <c r="AB243" s="35"/>
      <c r="AC243" s="35"/>
      <c r="AD243" s="35"/>
      <c r="AE243" s="35"/>
      <c r="AR243" s="196" t="s">
        <v>214</v>
      </c>
      <c r="AT243" s="196" t="s">
        <v>216</v>
      </c>
      <c r="AU243" s="196" t="s">
        <v>90</v>
      </c>
      <c r="AY243" s="18" t="s">
        <v>215</v>
      </c>
      <c r="BE243" s="197">
        <f>IF(N243="základní",J243,0)</f>
        <v>0</v>
      </c>
      <c r="BF243" s="197">
        <f>IF(N243="snížená",J243,0)</f>
        <v>0</v>
      </c>
      <c r="BG243" s="197">
        <f>IF(N243="zákl. přenesená",J243,0)</f>
        <v>0</v>
      </c>
      <c r="BH243" s="197">
        <f>IF(N243="sníž. přenesená",J243,0)</f>
        <v>0</v>
      </c>
      <c r="BI243" s="197">
        <f>IF(N243="nulová",J243,0)</f>
        <v>0</v>
      </c>
      <c r="BJ243" s="18" t="s">
        <v>88</v>
      </c>
      <c r="BK243" s="197">
        <f>ROUND(I243*H243,2)</f>
        <v>0</v>
      </c>
      <c r="BL243" s="18" t="s">
        <v>214</v>
      </c>
      <c r="BM243" s="196" t="s">
        <v>7641</v>
      </c>
    </row>
    <row r="244" spans="1:65" s="2" customFormat="1" ht="24.15" customHeight="1">
      <c r="A244" s="35"/>
      <c r="B244" s="36"/>
      <c r="C244" s="185" t="s">
        <v>631</v>
      </c>
      <c r="D244" s="185" t="s">
        <v>216</v>
      </c>
      <c r="E244" s="186" t="s">
        <v>7642</v>
      </c>
      <c r="F244" s="187" t="s">
        <v>7643</v>
      </c>
      <c r="G244" s="188" t="s">
        <v>797</v>
      </c>
      <c r="H244" s="189">
        <v>47</v>
      </c>
      <c r="I244" s="190"/>
      <c r="J244" s="191">
        <f>ROUND(I244*H244,2)</f>
        <v>0</v>
      </c>
      <c r="K244" s="187" t="s">
        <v>359</v>
      </c>
      <c r="L244" s="40"/>
      <c r="M244" s="192" t="s">
        <v>1</v>
      </c>
      <c r="N244" s="193" t="s">
        <v>46</v>
      </c>
      <c r="O244" s="72"/>
      <c r="P244" s="194">
        <f>O244*H244</f>
        <v>0</v>
      </c>
      <c r="Q244" s="194">
        <v>1.0000000000000001E-5</v>
      </c>
      <c r="R244" s="194">
        <f>Q244*H244</f>
        <v>4.7000000000000004E-4</v>
      </c>
      <c r="S244" s="194">
        <v>0</v>
      </c>
      <c r="T244" s="195">
        <f>S244*H244</f>
        <v>0</v>
      </c>
      <c r="U244" s="35"/>
      <c r="V244" s="35"/>
      <c r="W244" s="35"/>
      <c r="X244" s="35"/>
      <c r="Y244" s="35"/>
      <c r="Z244" s="35"/>
      <c r="AA244" s="35"/>
      <c r="AB244" s="35"/>
      <c r="AC244" s="35"/>
      <c r="AD244" s="35"/>
      <c r="AE244" s="35"/>
      <c r="AR244" s="196" t="s">
        <v>214</v>
      </c>
      <c r="AT244" s="196" t="s">
        <v>216</v>
      </c>
      <c r="AU244" s="196" t="s">
        <v>90</v>
      </c>
      <c r="AY244" s="18" t="s">
        <v>215</v>
      </c>
      <c r="BE244" s="197">
        <f>IF(N244="základní",J244,0)</f>
        <v>0</v>
      </c>
      <c r="BF244" s="197">
        <f>IF(N244="snížená",J244,0)</f>
        <v>0</v>
      </c>
      <c r="BG244" s="197">
        <f>IF(N244="zákl. přenesená",J244,0)</f>
        <v>0</v>
      </c>
      <c r="BH244" s="197">
        <f>IF(N244="sníž. přenesená",J244,0)</f>
        <v>0</v>
      </c>
      <c r="BI244" s="197">
        <f>IF(N244="nulová",J244,0)</f>
        <v>0</v>
      </c>
      <c r="BJ244" s="18" t="s">
        <v>88</v>
      </c>
      <c r="BK244" s="197">
        <f>ROUND(I244*H244,2)</f>
        <v>0</v>
      </c>
      <c r="BL244" s="18" t="s">
        <v>214</v>
      </c>
      <c r="BM244" s="196" t="s">
        <v>7644</v>
      </c>
    </row>
    <row r="245" spans="1:65" s="2" customFormat="1" ht="19.2">
      <c r="A245" s="35"/>
      <c r="B245" s="36"/>
      <c r="C245" s="37"/>
      <c r="D245" s="198" t="s">
        <v>221</v>
      </c>
      <c r="E245" s="37"/>
      <c r="F245" s="199" t="s">
        <v>7645</v>
      </c>
      <c r="G245" s="37"/>
      <c r="H245" s="37"/>
      <c r="I245" s="200"/>
      <c r="J245" s="37"/>
      <c r="K245" s="37"/>
      <c r="L245" s="40"/>
      <c r="M245" s="201"/>
      <c r="N245" s="202"/>
      <c r="O245" s="72"/>
      <c r="P245" s="72"/>
      <c r="Q245" s="72"/>
      <c r="R245" s="72"/>
      <c r="S245" s="72"/>
      <c r="T245" s="73"/>
      <c r="U245" s="35"/>
      <c r="V245" s="35"/>
      <c r="W245" s="35"/>
      <c r="X245" s="35"/>
      <c r="Y245" s="35"/>
      <c r="Z245" s="35"/>
      <c r="AA245" s="35"/>
      <c r="AB245" s="35"/>
      <c r="AC245" s="35"/>
      <c r="AD245" s="35"/>
      <c r="AE245" s="35"/>
      <c r="AT245" s="18" t="s">
        <v>221</v>
      </c>
      <c r="AU245" s="18" t="s">
        <v>90</v>
      </c>
    </row>
    <row r="246" spans="1:65" s="2" customFormat="1" ht="10.199999999999999">
      <c r="A246" s="35"/>
      <c r="B246" s="36"/>
      <c r="C246" s="37"/>
      <c r="D246" s="215" t="s">
        <v>362</v>
      </c>
      <c r="E246" s="37"/>
      <c r="F246" s="216" t="s">
        <v>7646</v>
      </c>
      <c r="G246" s="37"/>
      <c r="H246" s="37"/>
      <c r="I246" s="200"/>
      <c r="J246" s="37"/>
      <c r="K246" s="37"/>
      <c r="L246" s="40"/>
      <c r="M246" s="201"/>
      <c r="N246" s="202"/>
      <c r="O246" s="72"/>
      <c r="P246" s="72"/>
      <c r="Q246" s="72"/>
      <c r="R246" s="72"/>
      <c r="S246" s="72"/>
      <c r="T246" s="73"/>
      <c r="U246" s="35"/>
      <c r="V246" s="35"/>
      <c r="W246" s="35"/>
      <c r="X246" s="35"/>
      <c r="Y246" s="35"/>
      <c r="Z246" s="35"/>
      <c r="AA246" s="35"/>
      <c r="AB246" s="35"/>
      <c r="AC246" s="35"/>
      <c r="AD246" s="35"/>
      <c r="AE246" s="35"/>
      <c r="AT246" s="18" t="s">
        <v>362</v>
      </c>
      <c r="AU246" s="18" t="s">
        <v>90</v>
      </c>
    </row>
    <row r="247" spans="1:65" s="2" customFormat="1" ht="24.15" customHeight="1">
      <c r="A247" s="35"/>
      <c r="B247" s="36"/>
      <c r="C247" s="260" t="s">
        <v>676</v>
      </c>
      <c r="D247" s="260" t="s">
        <v>539</v>
      </c>
      <c r="E247" s="261" t="s">
        <v>7647</v>
      </c>
      <c r="F247" s="262" t="s">
        <v>7648</v>
      </c>
      <c r="G247" s="263" t="s">
        <v>797</v>
      </c>
      <c r="H247" s="264">
        <v>48.41</v>
      </c>
      <c r="I247" s="265"/>
      <c r="J247" s="266">
        <f>ROUND(I247*H247,2)</f>
        <v>0</v>
      </c>
      <c r="K247" s="262" t="s">
        <v>359</v>
      </c>
      <c r="L247" s="267"/>
      <c r="M247" s="268" t="s">
        <v>1</v>
      </c>
      <c r="N247" s="269" t="s">
        <v>46</v>
      </c>
      <c r="O247" s="72"/>
      <c r="P247" s="194">
        <f>O247*H247</f>
        <v>0</v>
      </c>
      <c r="Q247" s="194">
        <v>2.6700000000000001E-3</v>
      </c>
      <c r="R247" s="194">
        <f>Q247*H247</f>
        <v>0.1292547</v>
      </c>
      <c r="S247" s="194">
        <v>0</v>
      </c>
      <c r="T247" s="195">
        <f>S247*H247</f>
        <v>0</v>
      </c>
      <c r="U247" s="35"/>
      <c r="V247" s="35"/>
      <c r="W247" s="35"/>
      <c r="X247" s="35"/>
      <c r="Y247" s="35"/>
      <c r="Z247" s="35"/>
      <c r="AA247" s="35"/>
      <c r="AB247" s="35"/>
      <c r="AC247" s="35"/>
      <c r="AD247" s="35"/>
      <c r="AE247" s="35"/>
      <c r="AR247" s="196" t="s">
        <v>251</v>
      </c>
      <c r="AT247" s="196" t="s">
        <v>539</v>
      </c>
      <c r="AU247" s="196" t="s">
        <v>90</v>
      </c>
      <c r="AY247" s="18" t="s">
        <v>215</v>
      </c>
      <c r="BE247" s="197">
        <f>IF(N247="základní",J247,0)</f>
        <v>0</v>
      </c>
      <c r="BF247" s="197">
        <f>IF(N247="snížená",J247,0)</f>
        <v>0</v>
      </c>
      <c r="BG247" s="197">
        <f>IF(N247="zákl. přenesená",J247,0)</f>
        <v>0</v>
      </c>
      <c r="BH247" s="197">
        <f>IF(N247="sníž. přenesená",J247,0)</f>
        <v>0</v>
      </c>
      <c r="BI247" s="197">
        <f>IF(N247="nulová",J247,0)</f>
        <v>0</v>
      </c>
      <c r="BJ247" s="18" t="s">
        <v>88</v>
      </c>
      <c r="BK247" s="197">
        <f>ROUND(I247*H247,2)</f>
        <v>0</v>
      </c>
      <c r="BL247" s="18" t="s">
        <v>214</v>
      </c>
      <c r="BM247" s="196" t="s">
        <v>7649</v>
      </c>
    </row>
    <row r="248" spans="1:65" s="2" customFormat="1" ht="19.2">
      <c r="A248" s="35"/>
      <c r="B248" s="36"/>
      <c r="C248" s="37"/>
      <c r="D248" s="198" t="s">
        <v>221</v>
      </c>
      <c r="E248" s="37"/>
      <c r="F248" s="199" t="s">
        <v>7648</v>
      </c>
      <c r="G248" s="37"/>
      <c r="H248" s="37"/>
      <c r="I248" s="200"/>
      <c r="J248" s="37"/>
      <c r="K248" s="37"/>
      <c r="L248" s="40"/>
      <c r="M248" s="201"/>
      <c r="N248" s="202"/>
      <c r="O248" s="72"/>
      <c r="P248" s="72"/>
      <c r="Q248" s="72"/>
      <c r="R248" s="72"/>
      <c r="S248" s="72"/>
      <c r="T248" s="73"/>
      <c r="U248" s="35"/>
      <c r="V248" s="35"/>
      <c r="W248" s="35"/>
      <c r="X248" s="35"/>
      <c r="Y248" s="35"/>
      <c r="Z248" s="35"/>
      <c r="AA248" s="35"/>
      <c r="AB248" s="35"/>
      <c r="AC248" s="35"/>
      <c r="AD248" s="35"/>
      <c r="AE248" s="35"/>
      <c r="AT248" s="18" t="s">
        <v>221</v>
      </c>
      <c r="AU248" s="18" t="s">
        <v>90</v>
      </c>
    </row>
    <row r="249" spans="1:65" s="14" customFormat="1" ht="10.199999999999999">
      <c r="B249" s="227"/>
      <c r="C249" s="228"/>
      <c r="D249" s="198" t="s">
        <v>364</v>
      </c>
      <c r="E249" s="228"/>
      <c r="F249" s="230" t="s">
        <v>7650</v>
      </c>
      <c r="G249" s="228"/>
      <c r="H249" s="231">
        <v>48.41</v>
      </c>
      <c r="I249" s="232"/>
      <c r="J249" s="228"/>
      <c r="K249" s="228"/>
      <c r="L249" s="233"/>
      <c r="M249" s="234"/>
      <c r="N249" s="235"/>
      <c r="O249" s="235"/>
      <c r="P249" s="235"/>
      <c r="Q249" s="235"/>
      <c r="R249" s="235"/>
      <c r="S249" s="235"/>
      <c r="T249" s="236"/>
      <c r="AT249" s="237" t="s">
        <v>364</v>
      </c>
      <c r="AU249" s="237" t="s">
        <v>90</v>
      </c>
      <c r="AV249" s="14" t="s">
        <v>90</v>
      </c>
      <c r="AW249" s="14" t="s">
        <v>4</v>
      </c>
      <c r="AX249" s="14" t="s">
        <v>88</v>
      </c>
      <c r="AY249" s="237" t="s">
        <v>215</v>
      </c>
    </row>
    <row r="250" spans="1:65" s="2" customFormat="1" ht="33" customHeight="1">
      <c r="A250" s="35"/>
      <c r="B250" s="36"/>
      <c r="C250" s="185" t="s">
        <v>711</v>
      </c>
      <c r="D250" s="185" t="s">
        <v>216</v>
      </c>
      <c r="E250" s="186" t="s">
        <v>2044</v>
      </c>
      <c r="F250" s="187" t="s">
        <v>2045</v>
      </c>
      <c r="G250" s="188" t="s">
        <v>716</v>
      </c>
      <c r="H250" s="189">
        <v>1</v>
      </c>
      <c r="I250" s="190"/>
      <c r="J250" s="191">
        <f>ROUND(I250*H250,2)</f>
        <v>0</v>
      </c>
      <c r="K250" s="187" t="s">
        <v>359</v>
      </c>
      <c r="L250" s="40"/>
      <c r="M250" s="192" t="s">
        <v>1</v>
      </c>
      <c r="N250" s="193" t="s">
        <v>46</v>
      </c>
      <c r="O250" s="72"/>
      <c r="P250" s="194">
        <f>O250*H250</f>
        <v>0</v>
      </c>
      <c r="Q250" s="194">
        <v>0</v>
      </c>
      <c r="R250" s="194">
        <f>Q250*H250</f>
        <v>0</v>
      </c>
      <c r="S250" s="194">
        <v>0</v>
      </c>
      <c r="T250" s="195">
        <f>S250*H250</f>
        <v>0</v>
      </c>
      <c r="U250" s="35"/>
      <c r="V250" s="35"/>
      <c r="W250" s="35"/>
      <c r="X250" s="35"/>
      <c r="Y250" s="35"/>
      <c r="Z250" s="35"/>
      <c r="AA250" s="35"/>
      <c r="AB250" s="35"/>
      <c r="AC250" s="35"/>
      <c r="AD250" s="35"/>
      <c r="AE250" s="35"/>
      <c r="AR250" s="196" t="s">
        <v>214</v>
      </c>
      <c r="AT250" s="196" t="s">
        <v>216</v>
      </c>
      <c r="AU250" s="196" t="s">
        <v>90</v>
      </c>
      <c r="AY250" s="18" t="s">
        <v>215</v>
      </c>
      <c r="BE250" s="197">
        <f>IF(N250="základní",J250,0)</f>
        <v>0</v>
      </c>
      <c r="BF250" s="197">
        <f>IF(N250="snížená",J250,0)</f>
        <v>0</v>
      </c>
      <c r="BG250" s="197">
        <f>IF(N250="zákl. přenesená",J250,0)</f>
        <v>0</v>
      </c>
      <c r="BH250" s="197">
        <f>IF(N250="sníž. přenesená",J250,0)</f>
        <v>0</v>
      </c>
      <c r="BI250" s="197">
        <f>IF(N250="nulová",J250,0)</f>
        <v>0</v>
      </c>
      <c r="BJ250" s="18" t="s">
        <v>88</v>
      </c>
      <c r="BK250" s="197">
        <f>ROUND(I250*H250,2)</f>
        <v>0</v>
      </c>
      <c r="BL250" s="18" t="s">
        <v>214</v>
      </c>
      <c r="BM250" s="196" t="s">
        <v>7651</v>
      </c>
    </row>
    <row r="251" spans="1:65" s="2" customFormat="1" ht="28.8">
      <c r="A251" s="35"/>
      <c r="B251" s="36"/>
      <c r="C251" s="37"/>
      <c r="D251" s="198" t="s">
        <v>221</v>
      </c>
      <c r="E251" s="37"/>
      <c r="F251" s="199" t="s">
        <v>2047</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221</v>
      </c>
      <c r="AU251" s="18" t="s">
        <v>90</v>
      </c>
    </row>
    <row r="252" spans="1:65" s="2" customFormat="1" ht="10.199999999999999">
      <c r="A252" s="35"/>
      <c r="B252" s="36"/>
      <c r="C252" s="37"/>
      <c r="D252" s="215" t="s">
        <v>362</v>
      </c>
      <c r="E252" s="37"/>
      <c r="F252" s="216" t="s">
        <v>2048</v>
      </c>
      <c r="G252" s="37"/>
      <c r="H252" s="37"/>
      <c r="I252" s="200"/>
      <c r="J252" s="37"/>
      <c r="K252" s="37"/>
      <c r="L252" s="40"/>
      <c r="M252" s="201"/>
      <c r="N252" s="202"/>
      <c r="O252" s="72"/>
      <c r="P252" s="72"/>
      <c r="Q252" s="72"/>
      <c r="R252" s="72"/>
      <c r="S252" s="72"/>
      <c r="T252" s="73"/>
      <c r="U252" s="35"/>
      <c r="V252" s="35"/>
      <c r="W252" s="35"/>
      <c r="X252" s="35"/>
      <c r="Y252" s="35"/>
      <c r="Z252" s="35"/>
      <c r="AA252" s="35"/>
      <c r="AB252" s="35"/>
      <c r="AC252" s="35"/>
      <c r="AD252" s="35"/>
      <c r="AE252" s="35"/>
      <c r="AT252" s="18" t="s">
        <v>362</v>
      </c>
      <c r="AU252" s="18" t="s">
        <v>90</v>
      </c>
    </row>
    <row r="253" spans="1:65" s="2" customFormat="1" ht="16.5" customHeight="1">
      <c r="A253" s="35"/>
      <c r="B253" s="36"/>
      <c r="C253" s="260" t="s">
        <v>713</v>
      </c>
      <c r="D253" s="260" t="s">
        <v>539</v>
      </c>
      <c r="E253" s="261" t="s">
        <v>7652</v>
      </c>
      <c r="F253" s="262" t="s">
        <v>7653</v>
      </c>
      <c r="G253" s="263" t="s">
        <v>716</v>
      </c>
      <c r="H253" s="264">
        <v>1</v>
      </c>
      <c r="I253" s="265"/>
      <c r="J253" s="266">
        <f>ROUND(I253*H253,2)</f>
        <v>0</v>
      </c>
      <c r="K253" s="262" t="s">
        <v>359</v>
      </c>
      <c r="L253" s="267"/>
      <c r="M253" s="268" t="s">
        <v>1</v>
      </c>
      <c r="N253" s="269" t="s">
        <v>46</v>
      </c>
      <c r="O253" s="72"/>
      <c r="P253" s="194">
        <f>O253*H253</f>
        <v>0</v>
      </c>
      <c r="Q253" s="194">
        <v>6.4000000000000005E-4</v>
      </c>
      <c r="R253" s="194">
        <f>Q253*H253</f>
        <v>6.4000000000000005E-4</v>
      </c>
      <c r="S253" s="194">
        <v>0</v>
      </c>
      <c r="T253" s="195">
        <f>S253*H253</f>
        <v>0</v>
      </c>
      <c r="U253" s="35"/>
      <c r="V253" s="35"/>
      <c r="W253" s="35"/>
      <c r="X253" s="35"/>
      <c r="Y253" s="35"/>
      <c r="Z253" s="35"/>
      <c r="AA253" s="35"/>
      <c r="AB253" s="35"/>
      <c r="AC253" s="35"/>
      <c r="AD253" s="35"/>
      <c r="AE253" s="35"/>
      <c r="AR253" s="196" t="s">
        <v>251</v>
      </c>
      <c r="AT253" s="196" t="s">
        <v>539</v>
      </c>
      <c r="AU253" s="196" t="s">
        <v>90</v>
      </c>
      <c r="AY253" s="18" t="s">
        <v>215</v>
      </c>
      <c r="BE253" s="197">
        <f>IF(N253="základní",J253,0)</f>
        <v>0</v>
      </c>
      <c r="BF253" s="197">
        <f>IF(N253="snížená",J253,0)</f>
        <v>0</v>
      </c>
      <c r="BG253" s="197">
        <f>IF(N253="zákl. přenesená",J253,0)</f>
        <v>0</v>
      </c>
      <c r="BH253" s="197">
        <f>IF(N253="sníž. přenesená",J253,0)</f>
        <v>0</v>
      </c>
      <c r="BI253" s="197">
        <f>IF(N253="nulová",J253,0)</f>
        <v>0</v>
      </c>
      <c r="BJ253" s="18" t="s">
        <v>88</v>
      </c>
      <c r="BK253" s="197">
        <f>ROUND(I253*H253,2)</f>
        <v>0</v>
      </c>
      <c r="BL253" s="18" t="s">
        <v>214</v>
      </c>
      <c r="BM253" s="196" t="s">
        <v>7654</v>
      </c>
    </row>
    <row r="254" spans="1:65" s="2" customFormat="1" ht="10.199999999999999">
      <c r="A254" s="35"/>
      <c r="B254" s="36"/>
      <c r="C254" s="37"/>
      <c r="D254" s="198" t="s">
        <v>221</v>
      </c>
      <c r="E254" s="37"/>
      <c r="F254" s="199" t="s">
        <v>7653</v>
      </c>
      <c r="G254" s="37"/>
      <c r="H254" s="37"/>
      <c r="I254" s="200"/>
      <c r="J254" s="37"/>
      <c r="K254" s="37"/>
      <c r="L254" s="40"/>
      <c r="M254" s="201"/>
      <c r="N254" s="202"/>
      <c r="O254" s="72"/>
      <c r="P254" s="72"/>
      <c r="Q254" s="72"/>
      <c r="R254" s="72"/>
      <c r="S254" s="72"/>
      <c r="T254" s="73"/>
      <c r="U254" s="35"/>
      <c r="V254" s="35"/>
      <c r="W254" s="35"/>
      <c r="X254" s="35"/>
      <c r="Y254" s="35"/>
      <c r="Z254" s="35"/>
      <c r="AA254" s="35"/>
      <c r="AB254" s="35"/>
      <c r="AC254" s="35"/>
      <c r="AD254" s="35"/>
      <c r="AE254" s="35"/>
      <c r="AT254" s="18" t="s">
        <v>221</v>
      </c>
      <c r="AU254" s="18" t="s">
        <v>90</v>
      </c>
    </row>
    <row r="255" spans="1:65" s="2" customFormat="1" ht="33" customHeight="1">
      <c r="A255" s="35"/>
      <c r="B255" s="36"/>
      <c r="C255" s="185" t="s">
        <v>720</v>
      </c>
      <c r="D255" s="185" t="s">
        <v>216</v>
      </c>
      <c r="E255" s="186" t="s">
        <v>7655</v>
      </c>
      <c r="F255" s="187" t="s">
        <v>7656</v>
      </c>
      <c r="G255" s="188" t="s">
        <v>716</v>
      </c>
      <c r="H255" s="189">
        <v>3</v>
      </c>
      <c r="I255" s="190"/>
      <c r="J255" s="191">
        <f>ROUND(I255*H255,2)</f>
        <v>0</v>
      </c>
      <c r="K255" s="187" t="s">
        <v>359</v>
      </c>
      <c r="L255" s="40"/>
      <c r="M255" s="192" t="s">
        <v>1</v>
      </c>
      <c r="N255" s="193" t="s">
        <v>46</v>
      </c>
      <c r="O255" s="72"/>
      <c r="P255" s="194">
        <f>O255*H255</f>
        <v>0</v>
      </c>
      <c r="Q255" s="194">
        <v>0</v>
      </c>
      <c r="R255" s="194">
        <f>Q255*H255</f>
        <v>0</v>
      </c>
      <c r="S255" s="194">
        <v>0</v>
      </c>
      <c r="T255" s="195">
        <f>S255*H255</f>
        <v>0</v>
      </c>
      <c r="U255" s="35"/>
      <c r="V255" s="35"/>
      <c r="W255" s="35"/>
      <c r="X255" s="35"/>
      <c r="Y255" s="35"/>
      <c r="Z255" s="35"/>
      <c r="AA255" s="35"/>
      <c r="AB255" s="35"/>
      <c r="AC255" s="35"/>
      <c r="AD255" s="35"/>
      <c r="AE255" s="35"/>
      <c r="AR255" s="196" t="s">
        <v>214</v>
      </c>
      <c r="AT255" s="196" t="s">
        <v>216</v>
      </c>
      <c r="AU255" s="196" t="s">
        <v>90</v>
      </c>
      <c r="AY255" s="18" t="s">
        <v>215</v>
      </c>
      <c r="BE255" s="197">
        <f>IF(N255="základní",J255,0)</f>
        <v>0</v>
      </c>
      <c r="BF255" s="197">
        <f>IF(N255="snížená",J255,0)</f>
        <v>0</v>
      </c>
      <c r="BG255" s="197">
        <f>IF(N255="zákl. přenesená",J255,0)</f>
        <v>0</v>
      </c>
      <c r="BH255" s="197">
        <f>IF(N255="sníž. přenesená",J255,0)</f>
        <v>0</v>
      </c>
      <c r="BI255" s="197">
        <f>IF(N255="nulová",J255,0)</f>
        <v>0</v>
      </c>
      <c r="BJ255" s="18" t="s">
        <v>88</v>
      </c>
      <c r="BK255" s="197">
        <f>ROUND(I255*H255,2)</f>
        <v>0</v>
      </c>
      <c r="BL255" s="18" t="s">
        <v>214</v>
      </c>
      <c r="BM255" s="196" t="s">
        <v>7657</v>
      </c>
    </row>
    <row r="256" spans="1:65" s="2" customFormat="1" ht="19.2">
      <c r="A256" s="35"/>
      <c r="B256" s="36"/>
      <c r="C256" s="37"/>
      <c r="D256" s="198" t="s">
        <v>221</v>
      </c>
      <c r="E256" s="37"/>
      <c r="F256" s="199" t="s">
        <v>7658</v>
      </c>
      <c r="G256" s="37"/>
      <c r="H256" s="37"/>
      <c r="I256" s="200"/>
      <c r="J256" s="37"/>
      <c r="K256" s="37"/>
      <c r="L256" s="40"/>
      <c r="M256" s="201"/>
      <c r="N256" s="202"/>
      <c r="O256" s="72"/>
      <c r="P256" s="72"/>
      <c r="Q256" s="72"/>
      <c r="R256" s="72"/>
      <c r="S256" s="72"/>
      <c r="T256" s="73"/>
      <c r="U256" s="35"/>
      <c r="V256" s="35"/>
      <c r="W256" s="35"/>
      <c r="X256" s="35"/>
      <c r="Y256" s="35"/>
      <c r="Z256" s="35"/>
      <c r="AA256" s="35"/>
      <c r="AB256" s="35"/>
      <c r="AC256" s="35"/>
      <c r="AD256" s="35"/>
      <c r="AE256" s="35"/>
      <c r="AT256" s="18" t="s">
        <v>221</v>
      </c>
      <c r="AU256" s="18" t="s">
        <v>90</v>
      </c>
    </row>
    <row r="257" spans="1:65" s="2" customFormat="1" ht="10.199999999999999">
      <c r="A257" s="35"/>
      <c r="B257" s="36"/>
      <c r="C257" s="37"/>
      <c r="D257" s="215" t="s">
        <v>362</v>
      </c>
      <c r="E257" s="37"/>
      <c r="F257" s="216" t="s">
        <v>7659</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362</v>
      </c>
      <c r="AU257" s="18" t="s">
        <v>90</v>
      </c>
    </row>
    <row r="258" spans="1:65" s="2" customFormat="1" ht="21.75" customHeight="1">
      <c r="A258" s="35"/>
      <c r="B258" s="36"/>
      <c r="C258" s="260" t="s">
        <v>727</v>
      </c>
      <c r="D258" s="260" t="s">
        <v>539</v>
      </c>
      <c r="E258" s="261" t="s">
        <v>7660</v>
      </c>
      <c r="F258" s="262" t="s">
        <v>7661</v>
      </c>
      <c r="G258" s="263" t="s">
        <v>716</v>
      </c>
      <c r="H258" s="264">
        <v>3</v>
      </c>
      <c r="I258" s="265"/>
      <c r="J258" s="266">
        <f>ROUND(I258*H258,2)</f>
        <v>0</v>
      </c>
      <c r="K258" s="262" t="s">
        <v>359</v>
      </c>
      <c r="L258" s="267"/>
      <c r="M258" s="268" t="s">
        <v>1</v>
      </c>
      <c r="N258" s="269" t="s">
        <v>46</v>
      </c>
      <c r="O258" s="72"/>
      <c r="P258" s="194">
        <f>O258*H258</f>
        <v>0</v>
      </c>
      <c r="Q258" s="194">
        <v>4.8000000000000001E-4</v>
      </c>
      <c r="R258" s="194">
        <f>Q258*H258</f>
        <v>1.4400000000000001E-3</v>
      </c>
      <c r="S258" s="194">
        <v>0</v>
      </c>
      <c r="T258" s="195">
        <f>S258*H258</f>
        <v>0</v>
      </c>
      <c r="U258" s="35"/>
      <c r="V258" s="35"/>
      <c r="W258" s="35"/>
      <c r="X258" s="35"/>
      <c r="Y258" s="35"/>
      <c r="Z258" s="35"/>
      <c r="AA258" s="35"/>
      <c r="AB258" s="35"/>
      <c r="AC258" s="35"/>
      <c r="AD258" s="35"/>
      <c r="AE258" s="35"/>
      <c r="AR258" s="196" t="s">
        <v>251</v>
      </c>
      <c r="AT258" s="196" t="s">
        <v>539</v>
      </c>
      <c r="AU258" s="196" t="s">
        <v>90</v>
      </c>
      <c r="AY258" s="18" t="s">
        <v>215</v>
      </c>
      <c r="BE258" s="197">
        <f>IF(N258="základní",J258,0)</f>
        <v>0</v>
      </c>
      <c r="BF258" s="197">
        <f>IF(N258="snížená",J258,0)</f>
        <v>0</v>
      </c>
      <c r="BG258" s="197">
        <f>IF(N258="zákl. přenesená",J258,0)</f>
        <v>0</v>
      </c>
      <c r="BH258" s="197">
        <f>IF(N258="sníž. přenesená",J258,0)</f>
        <v>0</v>
      </c>
      <c r="BI258" s="197">
        <f>IF(N258="nulová",J258,0)</f>
        <v>0</v>
      </c>
      <c r="BJ258" s="18" t="s">
        <v>88</v>
      </c>
      <c r="BK258" s="197">
        <f>ROUND(I258*H258,2)</f>
        <v>0</v>
      </c>
      <c r="BL258" s="18" t="s">
        <v>214</v>
      </c>
      <c r="BM258" s="196" t="s">
        <v>7662</v>
      </c>
    </row>
    <row r="259" spans="1:65" s="2" customFormat="1" ht="10.199999999999999">
      <c r="A259" s="35"/>
      <c r="B259" s="36"/>
      <c r="C259" s="37"/>
      <c r="D259" s="198" t="s">
        <v>221</v>
      </c>
      <c r="E259" s="37"/>
      <c r="F259" s="199" t="s">
        <v>7661</v>
      </c>
      <c r="G259" s="37"/>
      <c r="H259" s="37"/>
      <c r="I259" s="200"/>
      <c r="J259" s="37"/>
      <c r="K259" s="37"/>
      <c r="L259" s="40"/>
      <c r="M259" s="201"/>
      <c r="N259" s="202"/>
      <c r="O259" s="72"/>
      <c r="P259" s="72"/>
      <c r="Q259" s="72"/>
      <c r="R259" s="72"/>
      <c r="S259" s="72"/>
      <c r="T259" s="73"/>
      <c r="U259" s="35"/>
      <c r="V259" s="35"/>
      <c r="W259" s="35"/>
      <c r="X259" s="35"/>
      <c r="Y259" s="35"/>
      <c r="Z259" s="35"/>
      <c r="AA259" s="35"/>
      <c r="AB259" s="35"/>
      <c r="AC259" s="35"/>
      <c r="AD259" s="35"/>
      <c r="AE259" s="35"/>
      <c r="AT259" s="18" t="s">
        <v>221</v>
      </c>
      <c r="AU259" s="18" t="s">
        <v>90</v>
      </c>
    </row>
    <row r="260" spans="1:65" s="2" customFormat="1" ht="24.15" customHeight="1">
      <c r="A260" s="35"/>
      <c r="B260" s="36"/>
      <c r="C260" s="185" t="s">
        <v>735</v>
      </c>
      <c r="D260" s="185" t="s">
        <v>216</v>
      </c>
      <c r="E260" s="186" t="s">
        <v>7663</v>
      </c>
      <c r="F260" s="187" t="s">
        <v>7664</v>
      </c>
      <c r="G260" s="188" t="s">
        <v>716</v>
      </c>
      <c r="H260" s="189">
        <v>3</v>
      </c>
      <c r="I260" s="190"/>
      <c r="J260" s="191">
        <f>ROUND(I260*H260,2)</f>
        <v>0</v>
      </c>
      <c r="K260" s="187" t="s">
        <v>359</v>
      </c>
      <c r="L260" s="40"/>
      <c r="M260" s="192" t="s">
        <v>1</v>
      </c>
      <c r="N260" s="193" t="s">
        <v>46</v>
      </c>
      <c r="O260" s="72"/>
      <c r="P260" s="194">
        <f>O260*H260</f>
        <v>0</v>
      </c>
      <c r="Q260" s="194">
        <v>0</v>
      </c>
      <c r="R260" s="194">
        <f>Q260*H260</f>
        <v>0</v>
      </c>
      <c r="S260" s="194">
        <v>0</v>
      </c>
      <c r="T260" s="195">
        <f>S260*H260</f>
        <v>0</v>
      </c>
      <c r="U260" s="35"/>
      <c r="V260" s="35"/>
      <c r="W260" s="35"/>
      <c r="X260" s="35"/>
      <c r="Y260" s="35"/>
      <c r="Z260" s="35"/>
      <c r="AA260" s="35"/>
      <c r="AB260" s="35"/>
      <c r="AC260" s="35"/>
      <c r="AD260" s="35"/>
      <c r="AE260" s="35"/>
      <c r="AR260" s="196" t="s">
        <v>214</v>
      </c>
      <c r="AT260" s="196" t="s">
        <v>216</v>
      </c>
      <c r="AU260" s="196" t="s">
        <v>90</v>
      </c>
      <c r="AY260" s="18" t="s">
        <v>215</v>
      </c>
      <c r="BE260" s="197">
        <f>IF(N260="základní",J260,0)</f>
        <v>0</v>
      </c>
      <c r="BF260" s="197">
        <f>IF(N260="snížená",J260,0)</f>
        <v>0</v>
      </c>
      <c r="BG260" s="197">
        <f>IF(N260="zákl. přenesená",J260,0)</f>
        <v>0</v>
      </c>
      <c r="BH260" s="197">
        <f>IF(N260="sníž. přenesená",J260,0)</f>
        <v>0</v>
      </c>
      <c r="BI260" s="197">
        <f>IF(N260="nulová",J260,0)</f>
        <v>0</v>
      </c>
      <c r="BJ260" s="18" t="s">
        <v>88</v>
      </c>
      <c r="BK260" s="197">
        <f>ROUND(I260*H260,2)</f>
        <v>0</v>
      </c>
      <c r="BL260" s="18" t="s">
        <v>214</v>
      </c>
      <c r="BM260" s="196" t="s">
        <v>7665</v>
      </c>
    </row>
    <row r="261" spans="1:65" s="2" customFormat="1" ht="28.8">
      <c r="A261" s="35"/>
      <c r="B261" s="36"/>
      <c r="C261" s="37"/>
      <c r="D261" s="198" t="s">
        <v>221</v>
      </c>
      <c r="E261" s="37"/>
      <c r="F261" s="199" t="s">
        <v>7666</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221</v>
      </c>
      <c r="AU261" s="18" t="s">
        <v>90</v>
      </c>
    </row>
    <row r="262" spans="1:65" s="2" customFormat="1" ht="10.199999999999999">
      <c r="A262" s="35"/>
      <c r="B262" s="36"/>
      <c r="C262" s="37"/>
      <c r="D262" s="215" t="s">
        <v>362</v>
      </c>
      <c r="E262" s="37"/>
      <c r="F262" s="216" t="s">
        <v>7667</v>
      </c>
      <c r="G262" s="37"/>
      <c r="H262" s="37"/>
      <c r="I262" s="200"/>
      <c r="J262" s="37"/>
      <c r="K262" s="37"/>
      <c r="L262" s="40"/>
      <c r="M262" s="201"/>
      <c r="N262" s="202"/>
      <c r="O262" s="72"/>
      <c r="P262" s="72"/>
      <c r="Q262" s="72"/>
      <c r="R262" s="72"/>
      <c r="S262" s="72"/>
      <c r="T262" s="73"/>
      <c r="U262" s="35"/>
      <c r="V262" s="35"/>
      <c r="W262" s="35"/>
      <c r="X262" s="35"/>
      <c r="Y262" s="35"/>
      <c r="Z262" s="35"/>
      <c r="AA262" s="35"/>
      <c r="AB262" s="35"/>
      <c r="AC262" s="35"/>
      <c r="AD262" s="35"/>
      <c r="AE262" s="35"/>
      <c r="AT262" s="18" t="s">
        <v>362</v>
      </c>
      <c r="AU262" s="18" t="s">
        <v>90</v>
      </c>
    </row>
    <row r="263" spans="1:65" s="2" customFormat="1" ht="24.15" customHeight="1">
      <c r="A263" s="35"/>
      <c r="B263" s="36"/>
      <c r="C263" s="185" t="s">
        <v>745</v>
      </c>
      <c r="D263" s="185" t="s">
        <v>216</v>
      </c>
      <c r="E263" s="186" t="s">
        <v>7668</v>
      </c>
      <c r="F263" s="187" t="s">
        <v>7669</v>
      </c>
      <c r="G263" s="188" t="s">
        <v>716</v>
      </c>
      <c r="H263" s="189">
        <v>2</v>
      </c>
      <c r="I263" s="190"/>
      <c r="J263" s="191">
        <f>ROUND(I263*H263,2)</f>
        <v>0</v>
      </c>
      <c r="K263" s="187" t="s">
        <v>359</v>
      </c>
      <c r="L263" s="40"/>
      <c r="M263" s="192" t="s">
        <v>1</v>
      </c>
      <c r="N263" s="193" t="s">
        <v>46</v>
      </c>
      <c r="O263" s="72"/>
      <c r="P263" s="194">
        <f>O263*H263</f>
        <v>0</v>
      </c>
      <c r="Q263" s="194">
        <v>6.8959999999999994E-2</v>
      </c>
      <c r="R263" s="194">
        <f>Q263*H263</f>
        <v>0.13791999999999999</v>
      </c>
      <c r="S263" s="194">
        <v>0</v>
      </c>
      <c r="T263" s="195">
        <f>S263*H263</f>
        <v>0</v>
      </c>
      <c r="U263" s="35"/>
      <c r="V263" s="35"/>
      <c r="W263" s="35"/>
      <c r="X263" s="35"/>
      <c r="Y263" s="35"/>
      <c r="Z263" s="35"/>
      <c r="AA263" s="35"/>
      <c r="AB263" s="35"/>
      <c r="AC263" s="35"/>
      <c r="AD263" s="35"/>
      <c r="AE263" s="35"/>
      <c r="AR263" s="196" t="s">
        <v>214</v>
      </c>
      <c r="AT263" s="196" t="s">
        <v>216</v>
      </c>
      <c r="AU263" s="196" t="s">
        <v>90</v>
      </c>
      <c r="AY263" s="18" t="s">
        <v>215</v>
      </c>
      <c r="BE263" s="197">
        <f>IF(N263="základní",J263,0)</f>
        <v>0</v>
      </c>
      <c r="BF263" s="197">
        <f>IF(N263="snížená",J263,0)</f>
        <v>0</v>
      </c>
      <c r="BG263" s="197">
        <f>IF(N263="zákl. přenesená",J263,0)</f>
        <v>0</v>
      </c>
      <c r="BH263" s="197">
        <f>IF(N263="sníž. přenesená",J263,0)</f>
        <v>0</v>
      </c>
      <c r="BI263" s="197">
        <f>IF(N263="nulová",J263,0)</f>
        <v>0</v>
      </c>
      <c r="BJ263" s="18" t="s">
        <v>88</v>
      </c>
      <c r="BK263" s="197">
        <f>ROUND(I263*H263,2)</f>
        <v>0</v>
      </c>
      <c r="BL263" s="18" t="s">
        <v>214</v>
      </c>
      <c r="BM263" s="196" t="s">
        <v>7670</v>
      </c>
    </row>
    <row r="264" spans="1:65" s="2" customFormat="1" ht="28.8">
      <c r="A264" s="35"/>
      <c r="B264" s="36"/>
      <c r="C264" s="37"/>
      <c r="D264" s="198" t="s">
        <v>221</v>
      </c>
      <c r="E264" s="37"/>
      <c r="F264" s="199" t="s">
        <v>7671</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221</v>
      </c>
      <c r="AU264" s="18" t="s">
        <v>90</v>
      </c>
    </row>
    <row r="265" spans="1:65" s="2" customFormat="1" ht="10.199999999999999">
      <c r="A265" s="35"/>
      <c r="B265" s="36"/>
      <c r="C265" s="37"/>
      <c r="D265" s="215" t="s">
        <v>362</v>
      </c>
      <c r="E265" s="37"/>
      <c r="F265" s="216" t="s">
        <v>7672</v>
      </c>
      <c r="G265" s="37"/>
      <c r="H265" s="37"/>
      <c r="I265" s="200"/>
      <c r="J265" s="37"/>
      <c r="K265" s="37"/>
      <c r="L265" s="40"/>
      <c r="M265" s="201"/>
      <c r="N265" s="202"/>
      <c r="O265" s="72"/>
      <c r="P265" s="72"/>
      <c r="Q265" s="72"/>
      <c r="R265" s="72"/>
      <c r="S265" s="72"/>
      <c r="T265" s="73"/>
      <c r="U265" s="35"/>
      <c r="V265" s="35"/>
      <c r="W265" s="35"/>
      <c r="X265" s="35"/>
      <c r="Y265" s="35"/>
      <c r="Z265" s="35"/>
      <c r="AA265" s="35"/>
      <c r="AB265" s="35"/>
      <c r="AC265" s="35"/>
      <c r="AD265" s="35"/>
      <c r="AE265" s="35"/>
      <c r="AT265" s="18" t="s">
        <v>362</v>
      </c>
      <c r="AU265" s="18" t="s">
        <v>90</v>
      </c>
    </row>
    <row r="266" spans="1:65" s="2" customFormat="1" ht="24.15" customHeight="1">
      <c r="A266" s="35"/>
      <c r="B266" s="36"/>
      <c r="C266" s="185" t="s">
        <v>751</v>
      </c>
      <c r="D266" s="185" t="s">
        <v>216</v>
      </c>
      <c r="E266" s="186" t="s">
        <v>7673</v>
      </c>
      <c r="F266" s="187" t="s">
        <v>7674</v>
      </c>
      <c r="G266" s="188" t="s">
        <v>716</v>
      </c>
      <c r="H266" s="189">
        <v>1</v>
      </c>
      <c r="I266" s="190"/>
      <c r="J266" s="191">
        <f>ROUND(I266*H266,2)</f>
        <v>0</v>
      </c>
      <c r="K266" s="187" t="s">
        <v>359</v>
      </c>
      <c r="L266" s="40"/>
      <c r="M266" s="192" t="s">
        <v>1</v>
      </c>
      <c r="N266" s="193" t="s">
        <v>46</v>
      </c>
      <c r="O266" s="72"/>
      <c r="P266" s="194">
        <f>O266*H266</f>
        <v>0</v>
      </c>
      <c r="Q266" s="194">
        <v>6.9470000000000004E-2</v>
      </c>
      <c r="R266" s="194">
        <f>Q266*H266</f>
        <v>6.9470000000000004E-2</v>
      </c>
      <c r="S266" s="194">
        <v>0</v>
      </c>
      <c r="T266" s="195">
        <f>S266*H266</f>
        <v>0</v>
      </c>
      <c r="U266" s="35"/>
      <c r="V266" s="35"/>
      <c r="W266" s="35"/>
      <c r="X266" s="35"/>
      <c r="Y266" s="35"/>
      <c r="Z266" s="35"/>
      <c r="AA266" s="35"/>
      <c r="AB266" s="35"/>
      <c r="AC266" s="35"/>
      <c r="AD266" s="35"/>
      <c r="AE266" s="35"/>
      <c r="AR266" s="196" t="s">
        <v>214</v>
      </c>
      <c r="AT266" s="196" t="s">
        <v>216</v>
      </c>
      <c r="AU266" s="196" t="s">
        <v>90</v>
      </c>
      <c r="AY266" s="18" t="s">
        <v>215</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214</v>
      </c>
      <c r="BM266" s="196" t="s">
        <v>7675</v>
      </c>
    </row>
    <row r="267" spans="1:65" s="2" customFormat="1" ht="28.8">
      <c r="A267" s="35"/>
      <c r="B267" s="36"/>
      <c r="C267" s="37"/>
      <c r="D267" s="198" t="s">
        <v>221</v>
      </c>
      <c r="E267" s="37"/>
      <c r="F267" s="199" t="s">
        <v>7676</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221</v>
      </c>
      <c r="AU267" s="18" t="s">
        <v>90</v>
      </c>
    </row>
    <row r="268" spans="1:65" s="2" customFormat="1" ht="10.199999999999999">
      <c r="A268" s="35"/>
      <c r="B268" s="36"/>
      <c r="C268" s="37"/>
      <c r="D268" s="215" t="s">
        <v>362</v>
      </c>
      <c r="E268" s="37"/>
      <c r="F268" s="216" t="s">
        <v>7677</v>
      </c>
      <c r="G268" s="37"/>
      <c r="H268" s="37"/>
      <c r="I268" s="200"/>
      <c r="J268" s="37"/>
      <c r="K268" s="37"/>
      <c r="L268" s="40"/>
      <c r="M268" s="201"/>
      <c r="N268" s="202"/>
      <c r="O268" s="72"/>
      <c r="P268" s="72"/>
      <c r="Q268" s="72"/>
      <c r="R268" s="72"/>
      <c r="S268" s="72"/>
      <c r="T268" s="73"/>
      <c r="U268" s="35"/>
      <c r="V268" s="35"/>
      <c r="W268" s="35"/>
      <c r="X268" s="35"/>
      <c r="Y268" s="35"/>
      <c r="Z268" s="35"/>
      <c r="AA268" s="35"/>
      <c r="AB268" s="35"/>
      <c r="AC268" s="35"/>
      <c r="AD268" s="35"/>
      <c r="AE268" s="35"/>
      <c r="AT268" s="18" t="s">
        <v>362</v>
      </c>
      <c r="AU268" s="18" t="s">
        <v>90</v>
      </c>
    </row>
    <row r="269" spans="1:65" s="2" customFormat="1" ht="33" customHeight="1">
      <c r="A269" s="35"/>
      <c r="B269" s="36"/>
      <c r="C269" s="185" t="s">
        <v>758</v>
      </c>
      <c r="D269" s="185" t="s">
        <v>216</v>
      </c>
      <c r="E269" s="186" t="s">
        <v>7678</v>
      </c>
      <c r="F269" s="187" t="s">
        <v>7679</v>
      </c>
      <c r="G269" s="188" t="s">
        <v>716</v>
      </c>
      <c r="H269" s="189">
        <v>1</v>
      </c>
      <c r="I269" s="190"/>
      <c r="J269" s="191">
        <f>ROUND(I269*H269,2)</f>
        <v>0</v>
      </c>
      <c r="K269" s="187" t="s">
        <v>359</v>
      </c>
      <c r="L269" s="40"/>
      <c r="M269" s="192" t="s">
        <v>1</v>
      </c>
      <c r="N269" s="193" t="s">
        <v>46</v>
      </c>
      <c r="O269" s="72"/>
      <c r="P269" s="194">
        <f>O269*H269</f>
        <v>0</v>
      </c>
      <c r="Q269" s="194">
        <v>1.136E-2</v>
      </c>
      <c r="R269" s="194">
        <f>Q269*H269</f>
        <v>1.136E-2</v>
      </c>
      <c r="S269" s="194">
        <v>0</v>
      </c>
      <c r="T269" s="195">
        <f>S269*H269</f>
        <v>0</v>
      </c>
      <c r="U269" s="35"/>
      <c r="V269" s="35"/>
      <c r="W269" s="35"/>
      <c r="X269" s="35"/>
      <c r="Y269" s="35"/>
      <c r="Z269" s="35"/>
      <c r="AA269" s="35"/>
      <c r="AB269" s="35"/>
      <c r="AC269" s="35"/>
      <c r="AD269" s="35"/>
      <c r="AE269" s="35"/>
      <c r="AR269" s="196" t="s">
        <v>214</v>
      </c>
      <c r="AT269" s="196" t="s">
        <v>216</v>
      </c>
      <c r="AU269" s="196" t="s">
        <v>90</v>
      </c>
      <c r="AY269" s="18" t="s">
        <v>215</v>
      </c>
      <c r="BE269" s="197">
        <f>IF(N269="základní",J269,0)</f>
        <v>0</v>
      </c>
      <c r="BF269" s="197">
        <f>IF(N269="snížená",J269,0)</f>
        <v>0</v>
      </c>
      <c r="BG269" s="197">
        <f>IF(N269="zákl. přenesená",J269,0)</f>
        <v>0</v>
      </c>
      <c r="BH269" s="197">
        <f>IF(N269="sníž. přenesená",J269,0)</f>
        <v>0</v>
      </c>
      <c r="BI269" s="197">
        <f>IF(N269="nulová",J269,0)</f>
        <v>0</v>
      </c>
      <c r="BJ269" s="18" t="s">
        <v>88</v>
      </c>
      <c r="BK269" s="197">
        <f>ROUND(I269*H269,2)</f>
        <v>0</v>
      </c>
      <c r="BL269" s="18" t="s">
        <v>214</v>
      </c>
      <c r="BM269" s="196" t="s">
        <v>7680</v>
      </c>
    </row>
    <row r="270" spans="1:65" s="2" customFormat="1" ht="28.8">
      <c r="A270" s="35"/>
      <c r="B270" s="36"/>
      <c r="C270" s="37"/>
      <c r="D270" s="198" t="s">
        <v>221</v>
      </c>
      <c r="E270" s="37"/>
      <c r="F270" s="199" t="s">
        <v>7681</v>
      </c>
      <c r="G270" s="37"/>
      <c r="H270" s="37"/>
      <c r="I270" s="200"/>
      <c r="J270" s="37"/>
      <c r="K270" s="37"/>
      <c r="L270" s="40"/>
      <c r="M270" s="201"/>
      <c r="N270" s="202"/>
      <c r="O270" s="72"/>
      <c r="P270" s="72"/>
      <c r="Q270" s="72"/>
      <c r="R270" s="72"/>
      <c r="S270" s="72"/>
      <c r="T270" s="73"/>
      <c r="U270" s="35"/>
      <c r="V270" s="35"/>
      <c r="W270" s="35"/>
      <c r="X270" s="35"/>
      <c r="Y270" s="35"/>
      <c r="Z270" s="35"/>
      <c r="AA270" s="35"/>
      <c r="AB270" s="35"/>
      <c r="AC270" s="35"/>
      <c r="AD270" s="35"/>
      <c r="AE270" s="35"/>
      <c r="AT270" s="18" t="s">
        <v>221</v>
      </c>
      <c r="AU270" s="18" t="s">
        <v>90</v>
      </c>
    </row>
    <row r="271" spans="1:65" s="2" customFormat="1" ht="10.199999999999999">
      <c r="A271" s="35"/>
      <c r="B271" s="36"/>
      <c r="C271" s="37"/>
      <c r="D271" s="215" t="s">
        <v>362</v>
      </c>
      <c r="E271" s="37"/>
      <c r="F271" s="216" t="s">
        <v>7682</v>
      </c>
      <c r="G271" s="37"/>
      <c r="H271" s="37"/>
      <c r="I271" s="200"/>
      <c r="J271" s="37"/>
      <c r="K271" s="37"/>
      <c r="L271" s="40"/>
      <c r="M271" s="201"/>
      <c r="N271" s="202"/>
      <c r="O271" s="72"/>
      <c r="P271" s="72"/>
      <c r="Q271" s="72"/>
      <c r="R271" s="72"/>
      <c r="S271" s="72"/>
      <c r="T271" s="73"/>
      <c r="U271" s="35"/>
      <c r="V271" s="35"/>
      <c r="W271" s="35"/>
      <c r="X271" s="35"/>
      <c r="Y271" s="35"/>
      <c r="Z271" s="35"/>
      <c r="AA271" s="35"/>
      <c r="AB271" s="35"/>
      <c r="AC271" s="35"/>
      <c r="AD271" s="35"/>
      <c r="AE271" s="35"/>
      <c r="AT271" s="18" t="s">
        <v>362</v>
      </c>
      <c r="AU271" s="18" t="s">
        <v>90</v>
      </c>
    </row>
    <row r="272" spans="1:65" s="2" customFormat="1" ht="33" customHeight="1">
      <c r="A272" s="35"/>
      <c r="B272" s="36"/>
      <c r="C272" s="185" t="s">
        <v>794</v>
      </c>
      <c r="D272" s="185" t="s">
        <v>216</v>
      </c>
      <c r="E272" s="186" t="s">
        <v>7683</v>
      </c>
      <c r="F272" s="187" t="s">
        <v>7684</v>
      </c>
      <c r="G272" s="188" t="s">
        <v>716</v>
      </c>
      <c r="H272" s="189">
        <v>2</v>
      </c>
      <c r="I272" s="190"/>
      <c r="J272" s="191">
        <f>ROUND(I272*H272,2)</f>
        <v>0</v>
      </c>
      <c r="K272" s="187" t="s">
        <v>359</v>
      </c>
      <c r="L272" s="40"/>
      <c r="M272" s="192" t="s">
        <v>1</v>
      </c>
      <c r="N272" s="193" t="s">
        <v>46</v>
      </c>
      <c r="O272" s="72"/>
      <c r="P272" s="194">
        <f>O272*H272</f>
        <v>0</v>
      </c>
      <c r="Q272" s="194">
        <v>1.515E-2</v>
      </c>
      <c r="R272" s="194">
        <f>Q272*H272</f>
        <v>3.0300000000000001E-2</v>
      </c>
      <c r="S272" s="194">
        <v>0</v>
      </c>
      <c r="T272" s="195">
        <f>S272*H272</f>
        <v>0</v>
      </c>
      <c r="U272" s="35"/>
      <c r="V272" s="35"/>
      <c r="W272" s="35"/>
      <c r="X272" s="35"/>
      <c r="Y272" s="35"/>
      <c r="Z272" s="35"/>
      <c r="AA272" s="35"/>
      <c r="AB272" s="35"/>
      <c r="AC272" s="35"/>
      <c r="AD272" s="35"/>
      <c r="AE272" s="35"/>
      <c r="AR272" s="196" t="s">
        <v>214</v>
      </c>
      <c r="AT272" s="196" t="s">
        <v>216</v>
      </c>
      <c r="AU272" s="196" t="s">
        <v>90</v>
      </c>
      <c r="AY272" s="18" t="s">
        <v>215</v>
      </c>
      <c r="BE272" s="197">
        <f>IF(N272="základní",J272,0)</f>
        <v>0</v>
      </c>
      <c r="BF272" s="197">
        <f>IF(N272="snížená",J272,0)</f>
        <v>0</v>
      </c>
      <c r="BG272" s="197">
        <f>IF(N272="zákl. přenesená",J272,0)</f>
        <v>0</v>
      </c>
      <c r="BH272" s="197">
        <f>IF(N272="sníž. přenesená",J272,0)</f>
        <v>0</v>
      </c>
      <c r="BI272" s="197">
        <f>IF(N272="nulová",J272,0)</f>
        <v>0</v>
      </c>
      <c r="BJ272" s="18" t="s">
        <v>88</v>
      </c>
      <c r="BK272" s="197">
        <f>ROUND(I272*H272,2)</f>
        <v>0</v>
      </c>
      <c r="BL272" s="18" t="s">
        <v>214</v>
      </c>
      <c r="BM272" s="196" t="s">
        <v>7685</v>
      </c>
    </row>
    <row r="273" spans="1:65" s="2" customFormat="1" ht="28.8">
      <c r="A273" s="35"/>
      <c r="B273" s="36"/>
      <c r="C273" s="37"/>
      <c r="D273" s="198" t="s">
        <v>221</v>
      </c>
      <c r="E273" s="37"/>
      <c r="F273" s="199" t="s">
        <v>7686</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221</v>
      </c>
      <c r="AU273" s="18" t="s">
        <v>90</v>
      </c>
    </row>
    <row r="274" spans="1:65" s="2" customFormat="1" ht="10.199999999999999">
      <c r="A274" s="35"/>
      <c r="B274" s="36"/>
      <c r="C274" s="37"/>
      <c r="D274" s="215" t="s">
        <v>362</v>
      </c>
      <c r="E274" s="37"/>
      <c r="F274" s="216" t="s">
        <v>7687</v>
      </c>
      <c r="G274" s="37"/>
      <c r="H274" s="37"/>
      <c r="I274" s="200"/>
      <c r="J274" s="37"/>
      <c r="K274" s="37"/>
      <c r="L274" s="40"/>
      <c r="M274" s="201"/>
      <c r="N274" s="202"/>
      <c r="O274" s="72"/>
      <c r="P274" s="72"/>
      <c r="Q274" s="72"/>
      <c r="R274" s="72"/>
      <c r="S274" s="72"/>
      <c r="T274" s="73"/>
      <c r="U274" s="35"/>
      <c r="V274" s="35"/>
      <c r="W274" s="35"/>
      <c r="X274" s="35"/>
      <c r="Y274" s="35"/>
      <c r="Z274" s="35"/>
      <c r="AA274" s="35"/>
      <c r="AB274" s="35"/>
      <c r="AC274" s="35"/>
      <c r="AD274" s="35"/>
      <c r="AE274" s="35"/>
      <c r="AT274" s="18" t="s">
        <v>362</v>
      </c>
      <c r="AU274" s="18" t="s">
        <v>90</v>
      </c>
    </row>
    <row r="275" spans="1:65" s="2" customFormat="1" ht="24.15" customHeight="1">
      <c r="A275" s="35"/>
      <c r="B275" s="36"/>
      <c r="C275" s="185" t="s">
        <v>802</v>
      </c>
      <c r="D275" s="185" t="s">
        <v>216</v>
      </c>
      <c r="E275" s="186" t="s">
        <v>7688</v>
      </c>
      <c r="F275" s="187" t="s">
        <v>7689</v>
      </c>
      <c r="G275" s="188" t="s">
        <v>716</v>
      </c>
      <c r="H275" s="189">
        <v>3</v>
      </c>
      <c r="I275" s="190"/>
      <c r="J275" s="191">
        <f>ROUND(I275*H275,2)</f>
        <v>0</v>
      </c>
      <c r="K275" s="187" t="s">
        <v>359</v>
      </c>
      <c r="L275" s="40"/>
      <c r="M275" s="192" t="s">
        <v>1</v>
      </c>
      <c r="N275" s="193" t="s">
        <v>46</v>
      </c>
      <c r="O275" s="72"/>
      <c r="P275" s="194">
        <f>O275*H275</f>
        <v>0</v>
      </c>
      <c r="Q275" s="194">
        <v>1.242E-2</v>
      </c>
      <c r="R275" s="194">
        <f>Q275*H275</f>
        <v>3.7260000000000001E-2</v>
      </c>
      <c r="S275" s="194">
        <v>0</v>
      </c>
      <c r="T275" s="195">
        <f>S275*H275</f>
        <v>0</v>
      </c>
      <c r="U275" s="35"/>
      <c r="V275" s="35"/>
      <c r="W275" s="35"/>
      <c r="X275" s="35"/>
      <c r="Y275" s="35"/>
      <c r="Z275" s="35"/>
      <c r="AA275" s="35"/>
      <c r="AB275" s="35"/>
      <c r="AC275" s="35"/>
      <c r="AD275" s="35"/>
      <c r="AE275" s="35"/>
      <c r="AR275" s="196" t="s">
        <v>214</v>
      </c>
      <c r="AT275" s="196" t="s">
        <v>216</v>
      </c>
      <c r="AU275" s="196" t="s">
        <v>90</v>
      </c>
      <c r="AY275" s="18" t="s">
        <v>215</v>
      </c>
      <c r="BE275" s="197">
        <f>IF(N275="základní",J275,0)</f>
        <v>0</v>
      </c>
      <c r="BF275" s="197">
        <f>IF(N275="snížená",J275,0)</f>
        <v>0</v>
      </c>
      <c r="BG275" s="197">
        <f>IF(N275="zákl. přenesená",J275,0)</f>
        <v>0</v>
      </c>
      <c r="BH275" s="197">
        <f>IF(N275="sníž. přenesená",J275,0)</f>
        <v>0</v>
      </c>
      <c r="BI275" s="197">
        <f>IF(N275="nulová",J275,0)</f>
        <v>0</v>
      </c>
      <c r="BJ275" s="18" t="s">
        <v>88</v>
      </c>
      <c r="BK275" s="197">
        <f>ROUND(I275*H275,2)</f>
        <v>0</v>
      </c>
      <c r="BL275" s="18" t="s">
        <v>214</v>
      </c>
      <c r="BM275" s="196" t="s">
        <v>7690</v>
      </c>
    </row>
    <row r="276" spans="1:65" s="2" customFormat="1" ht="28.8">
      <c r="A276" s="35"/>
      <c r="B276" s="36"/>
      <c r="C276" s="37"/>
      <c r="D276" s="198" t="s">
        <v>221</v>
      </c>
      <c r="E276" s="37"/>
      <c r="F276" s="199" t="s">
        <v>7691</v>
      </c>
      <c r="G276" s="37"/>
      <c r="H276" s="37"/>
      <c r="I276" s="200"/>
      <c r="J276" s="37"/>
      <c r="K276" s="37"/>
      <c r="L276" s="40"/>
      <c r="M276" s="201"/>
      <c r="N276" s="202"/>
      <c r="O276" s="72"/>
      <c r="P276" s="72"/>
      <c r="Q276" s="72"/>
      <c r="R276" s="72"/>
      <c r="S276" s="72"/>
      <c r="T276" s="73"/>
      <c r="U276" s="35"/>
      <c r="V276" s="35"/>
      <c r="W276" s="35"/>
      <c r="X276" s="35"/>
      <c r="Y276" s="35"/>
      <c r="Z276" s="35"/>
      <c r="AA276" s="35"/>
      <c r="AB276" s="35"/>
      <c r="AC276" s="35"/>
      <c r="AD276" s="35"/>
      <c r="AE276" s="35"/>
      <c r="AT276" s="18" t="s">
        <v>221</v>
      </c>
      <c r="AU276" s="18" t="s">
        <v>90</v>
      </c>
    </row>
    <row r="277" spans="1:65" s="2" customFormat="1" ht="10.199999999999999">
      <c r="A277" s="35"/>
      <c r="B277" s="36"/>
      <c r="C277" s="37"/>
      <c r="D277" s="215" t="s">
        <v>362</v>
      </c>
      <c r="E277" s="37"/>
      <c r="F277" s="216" t="s">
        <v>7692</v>
      </c>
      <c r="G277" s="37"/>
      <c r="H277" s="37"/>
      <c r="I277" s="200"/>
      <c r="J277" s="37"/>
      <c r="K277" s="37"/>
      <c r="L277" s="40"/>
      <c r="M277" s="201"/>
      <c r="N277" s="202"/>
      <c r="O277" s="72"/>
      <c r="P277" s="72"/>
      <c r="Q277" s="72"/>
      <c r="R277" s="72"/>
      <c r="S277" s="72"/>
      <c r="T277" s="73"/>
      <c r="U277" s="35"/>
      <c r="V277" s="35"/>
      <c r="W277" s="35"/>
      <c r="X277" s="35"/>
      <c r="Y277" s="35"/>
      <c r="Z277" s="35"/>
      <c r="AA277" s="35"/>
      <c r="AB277" s="35"/>
      <c r="AC277" s="35"/>
      <c r="AD277" s="35"/>
      <c r="AE277" s="35"/>
      <c r="AT277" s="18" t="s">
        <v>362</v>
      </c>
      <c r="AU277" s="18" t="s">
        <v>90</v>
      </c>
    </row>
    <row r="278" spans="1:65" s="2" customFormat="1" ht="33" customHeight="1">
      <c r="A278" s="35"/>
      <c r="B278" s="36"/>
      <c r="C278" s="185" t="s">
        <v>808</v>
      </c>
      <c r="D278" s="185" t="s">
        <v>216</v>
      </c>
      <c r="E278" s="186" t="s">
        <v>7693</v>
      </c>
      <c r="F278" s="187" t="s">
        <v>7694</v>
      </c>
      <c r="G278" s="188" t="s">
        <v>716</v>
      </c>
      <c r="H278" s="189">
        <v>3</v>
      </c>
      <c r="I278" s="190"/>
      <c r="J278" s="191">
        <f>ROUND(I278*H278,2)</f>
        <v>0</v>
      </c>
      <c r="K278" s="187" t="s">
        <v>359</v>
      </c>
      <c r="L278" s="40"/>
      <c r="M278" s="192" t="s">
        <v>1</v>
      </c>
      <c r="N278" s="193" t="s">
        <v>46</v>
      </c>
      <c r="O278" s="72"/>
      <c r="P278" s="194">
        <f>O278*H278</f>
        <v>0</v>
      </c>
      <c r="Q278" s="194">
        <v>5.4539999999999998E-2</v>
      </c>
      <c r="R278" s="194">
        <f>Q278*H278</f>
        <v>0.16361999999999999</v>
      </c>
      <c r="S278" s="194">
        <v>0</v>
      </c>
      <c r="T278" s="195">
        <f>S278*H278</f>
        <v>0</v>
      </c>
      <c r="U278" s="35"/>
      <c r="V278" s="35"/>
      <c r="W278" s="35"/>
      <c r="X278" s="35"/>
      <c r="Y278" s="35"/>
      <c r="Z278" s="35"/>
      <c r="AA278" s="35"/>
      <c r="AB278" s="35"/>
      <c r="AC278" s="35"/>
      <c r="AD278" s="35"/>
      <c r="AE278" s="35"/>
      <c r="AR278" s="196" t="s">
        <v>214</v>
      </c>
      <c r="AT278" s="196" t="s">
        <v>216</v>
      </c>
      <c r="AU278" s="196" t="s">
        <v>90</v>
      </c>
      <c r="AY278" s="18" t="s">
        <v>215</v>
      </c>
      <c r="BE278" s="197">
        <f>IF(N278="základní",J278,0)</f>
        <v>0</v>
      </c>
      <c r="BF278" s="197">
        <f>IF(N278="snížená",J278,0)</f>
        <v>0</v>
      </c>
      <c r="BG278" s="197">
        <f>IF(N278="zákl. přenesená",J278,0)</f>
        <v>0</v>
      </c>
      <c r="BH278" s="197">
        <f>IF(N278="sníž. přenesená",J278,0)</f>
        <v>0</v>
      </c>
      <c r="BI278" s="197">
        <f>IF(N278="nulová",J278,0)</f>
        <v>0</v>
      </c>
      <c r="BJ278" s="18" t="s">
        <v>88</v>
      </c>
      <c r="BK278" s="197">
        <f>ROUND(I278*H278,2)</f>
        <v>0</v>
      </c>
      <c r="BL278" s="18" t="s">
        <v>214</v>
      </c>
      <c r="BM278" s="196" t="s">
        <v>7695</v>
      </c>
    </row>
    <row r="279" spans="1:65" s="2" customFormat="1" ht="28.8">
      <c r="A279" s="35"/>
      <c r="B279" s="36"/>
      <c r="C279" s="37"/>
      <c r="D279" s="198" t="s">
        <v>221</v>
      </c>
      <c r="E279" s="37"/>
      <c r="F279" s="199" t="s">
        <v>7696</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221</v>
      </c>
      <c r="AU279" s="18" t="s">
        <v>90</v>
      </c>
    </row>
    <row r="280" spans="1:65" s="2" customFormat="1" ht="10.199999999999999">
      <c r="A280" s="35"/>
      <c r="B280" s="36"/>
      <c r="C280" s="37"/>
      <c r="D280" s="215" t="s">
        <v>362</v>
      </c>
      <c r="E280" s="37"/>
      <c r="F280" s="216" t="s">
        <v>7697</v>
      </c>
      <c r="G280" s="37"/>
      <c r="H280" s="37"/>
      <c r="I280" s="200"/>
      <c r="J280" s="37"/>
      <c r="K280" s="37"/>
      <c r="L280" s="40"/>
      <c r="M280" s="201"/>
      <c r="N280" s="202"/>
      <c r="O280" s="72"/>
      <c r="P280" s="72"/>
      <c r="Q280" s="72"/>
      <c r="R280" s="72"/>
      <c r="S280" s="72"/>
      <c r="T280" s="73"/>
      <c r="U280" s="35"/>
      <c r="V280" s="35"/>
      <c r="W280" s="35"/>
      <c r="X280" s="35"/>
      <c r="Y280" s="35"/>
      <c r="Z280" s="35"/>
      <c r="AA280" s="35"/>
      <c r="AB280" s="35"/>
      <c r="AC280" s="35"/>
      <c r="AD280" s="35"/>
      <c r="AE280" s="35"/>
      <c r="AT280" s="18" t="s">
        <v>362</v>
      </c>
      <c r="AU280" s="18" t="s">
        <v>90</v>
      </c>
    </row>
    <row r="281" spans="1:65" s="2" customFormat="1" ht="21.75" customHeight="1">
      <c r="A281" s="35"/>
      <c r="B281" s="36"/>
      <c r="C281" s="185" t="s">
        <v>816</v>
      </c>
      <c r="D281" s="185" t="s">
        <v>216</v>
      </c>
      <c r="E281" s="186" t="s">
        <v>7698</v>
      </c>
      <c r="F281" s="187" t="s">
        <v>7699</v>
      </c>
      <c r="G281" s="188" t="s">
        <v>797</v>
      </c>
      <c r="H281" s="189">
        <v>47</v>
      </c>
      <c r="I281" s="190"/>
      <c r="J281" s="191">
        <f>ROUND(I281*H281,2)</f>
        <v>0</v>
      </c>
      <c r="K281" s="187" t="s">
        <v>359</v>
      </c>
      <c r="L281" s="40"/>
      <c r="M281" s="192" t="s">
        <v>1</v>
      </c>
      <c r="N281" s="193" t="s">
        <v>46</v>
      </c>
      <c r="O281" s="72"/>
      <c r="P281" s="194">
        <f>O281*H281</f>
        <v>0</v>
      </c>
      <c r="Q281" s="194">
        <v>0</v>
      </c>
      <c r="R281" s="194">
        <f>Q281*H281</f>
        <v>0</v>
      </c>
      <c r="S281" s="194">
        <v>0</v>
      </c>
      <c r="T281" s="195">
        <f>S281*H281</f>
        <v>0</v>
      </c>
      <c r="U281" s="35"/>
      <c r="V281" s="35"/>
      <c r="W281" s="35"/>
      <c r="X281" s="35"/>
      <c r="Y281" s="35"/>
      <c r="Z281" s="35"/>
      <c r="AA281" s="35"/>
      <c r="AB281" s="35"/>
      <c r="AC281" s="35"/>
      <c r="AD281" s="35"/>
      <c r="AE281" s="35"/>
      <c r="AR281" s="196" t="s">
        <v>214</v>
      </c>
      <c r="AT281" s="196" t="s">
        <v>216</v>
      </c>
      <c r="AU281" s="196" t="s">
        <v>90</v>
      </c>
      <c r="AY281" s="18" t="s">
        <v>215</v>
      </c>
      <c r="BE281" s="197">
        <f>IF(N281="základní",J281,0)</f>
        <v>0</v>
      </c>
      <c r="BF281" s="197">
        <f>IF(N281="snížená",J281,0)</f>
        <v>0</v>
      </c>
      <c r="BG281" s="197">
        <f>IF(N281="zákl. přenesená",J281,0)</f>
        <v>0</v>
      </c>
      <c r="BH281" s="197">
        <f>IF(N281="sníž. přenesená",J281,0)</f>
        <v>0</v>
      </c>
      <c r="BI281" s="197">
        <f>IF(N281="nulová",J281,0)</f>
        <v>0</v>
      </c>
      <c r="BJ281" s="18" t="s">
        <v>88</v>
      </c>
      <c r="BK281" s="197">
        <f>ROUND(I281*H281,2)</f>
        <v>0</v>
      </c>
      <c r="BL281" s="18" t="s">
        <v>214</v>
      </c>
      <c r="BM281" s="196" t="s">
        <v>7700</v>
      </c>
    </row>
    <row r="282" spans="1:65" s="2" customFormat="1" ht="10.199999999999999">
      <c r="A282" s="35"/>
      <c r="B282" s="36"/>
      <c r="C282" s="37"/>
      <c r="D282" s="198" t="s">
        <v>221</v>
      </c>
      <c r="E282" s="37"/>
      <c r="F282" s="199" t="s">
        <v>7701</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221</v>
      </c>
      <c r="AU282" s="18" t="s">
        <v>90</v>
      </c>
    </row>
    <row r="283" spans="1:65" s="2" customFormat="1" ht="10.199999999999999">
      <c r="A283" s="35"/>
      <c r="B283" s="36"/>
      <c r="C283" s="37"/>
      <c r="D283" s="215" t="s">
        <v>362</v>
      </c>
      <c r="E283" s="37"/>
      <c r="F283" s="216" t="s">
        <v>7702</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362</v>
      </c>
      <c r="AU283" s="18" t="s">
        <v>90</v>
      </c>
    </row>
    <row r="284" spans="1:65" s="11" customFormat="1" ht="22.8" customHeight="1">
      <c r="B284" s="171"/>
      <c r="C284" s="172"/>
      <c r="D284" s="173" t="s">
        <v>80</v>
      </c>
      <c r="E284" s="213" t="s">
        <v>2229</v>
      </c>
      <c r="F284" s="213" t="s">
        <v>2230</v>
      </c>
      <c r="G284" s="172"/>
      <c r="H284" s="172"/>
      <c r="I284" s="175"/>
      <c r="J284" s="214">
        <f>BK284</f>
        <v>0</v>
      </c>
      <c r="K284" s="172"/>
      <c r="L284" s="177"/>
      <c r="M284" s="178"/>
      <c r="N284" s="179"/>
      <c r="O284" s="179"/>
      <c r="P284" s="180">
        <f>SUM(P285:P287)</f>
        <v>0</v>
      </c>
      <c r="Q284" s="179"/>
      <c r="R284" s="180">
        <f>SUM(R285:R287)</f>
        <v>0</v>
      </c>
      <c r="S284" s="179"/>
      <c r="T284" s="181">
        <f>SUM(T285:T287)</f>
        <v>0</v>
      </c>
      <c r="AR284" s="182" t="s">
        <v>88</v>
      </c>
      <c r="AT284" s="183" t="s">
        <v>80</v>
      </c>
      <c r="AU284" s="183" t="s">
        <v>88</v>
      </c>
      <c r="AY284" s="182" t="s">
        <v>215</v>
      </c>
      <c r="BK284" s="184">
        <f>SUM(BK285:BK287)</f>
        <v>0</v>
      </c>
    </row>
    <row r="285" spans="1:65" s="2" customFormat="1" ht="24.15" customHeight="1">
      <c r="A285" s="35"/>
      <c r="B285" s="36"/>
      <c r="C285" s="185" t="s">
        <v>876</v>
      </c>
      <c r="D285" s="185" t="s">
        <v>216</v>
      </c>
      <c r="E285" s="186" t="s">
        <v>7703</v>
      </c>
      <c r="F285" s="187" t="s">
        <v>7704</v>
      </c>
      <c r="G285" s="188" t="s">
        <v>583</v>
      </c>
      <c r="H285" s="189">
        <v>57.104999999999997</v>
      </c>
      <c r="I285" s="190"/>
      <c r="J285" s="191">
        <f>ROUND(I285*H285,2)</f>
        <v>0</v>
      </c>
      <c r="K285" s="187" t="s">
        <v>359</v>
      </c>
      <c r="L285" s="40"/>
      <c r="M285" s="192" t="s">
        <v>1</v>
      </c>
      <c r="N285" s="193" t="s">
        <v>46</v>
      </c>
      <c r="O285" s="72"/>
      <c r="P285" s="194">
        <f>O285*H285</f>
        <v>0</v>
      </c>
      <c r="Q285" s="194">
        <v>0</v>
      </c>
      <c r="R285" s="194">
        <f>Q285*H285</f>
        <v>0</v>
      </c>
      <c r="S285" s="194">
        <v>0</v>
      </c>
      <c r="T285" s="195">
        <f>S285*H285</f>
        <v>0</v>
      </c>
      <c r="U285" s="35"/>
      <c r="V285" s="35"/>
      <c r="W285" s="35"/>
      <c r="X285" s="35"/>
      <c r="Y285" s="35"/>
      <c r="Z285" s="35"/>
      <c r="AA285" s="35"/>
      <c r="AB285" s="35"/>
      <c r="AC285" s="35"/>
      <c r="AD285" s="35"/>
      <c r="AE285" s="35"/>
      <c r="AR285" s="196" t="s">
        <v>214</v>
      </c>
      <c r="AT285" s="196" t="s">
        <v>216</v>
      </c>
      <c r="AU285" s="196" t="s">
        <v>90</v>
      </c>
      <c r="AY285" s="18" t="s">
        <v>215</v>
      </c>
      <c r="BE285" s="197">
        <f>IF(N285="základní",J285,0)</f>
        <v>0</v>
      </c>
      <c r="BF285" s="197">
        <f>IF(N285="snížená",J285,0)</f>
        <v>0</v>
      </c>
      <c r="BG285" s="197">
        <f>IF(N285="zákl. přenesená",J285,0)</f>
        <v>0</v>
      </c>
      <c r="BH285" s="197">
        <f>IF(N285="sníž. přenesená",J285,0)</f>
        <v>0</v>
      </c>
      <c r="BI285" s="197">
        <f>IF(N285="nulová",J285,0)</f>
        <v>0</v>
      </c>
      <c r="BJ285" s="18" t="s">
        <v>88</v>
      </c>
      <c r="BK285" s="197">
        <f>ROUND(I285*H285,2)</f>
        <v>0</v>
      </c>
      <c r="BL285" s="18" t="s">
        <v>214</v>
      </c>
      <c r="BM285" s="196" t="s">
        <v>7705</v>
      </c>
    </row>
    <row r="286" spans="1:65" s="2" customFormat="1" ht="38.4">
      <c r="A286" s="35"/>
      <c r="B286" s="36"/>
      <c r="C286" s="37"/>
      <c r="D286" s="198" t="s">
        <v>221</v>
      </c>
      <c r="E286" s="37"/>
      <c r="F286" s="199" t="s">
        <v>7706</v>
      </c>
      <c r="G286" s="37"/>
      <c r="H286" s="37"/>
      <c r="I286" s="200"/>
      <c r="J286" s="37"/>
      <c r="K286" s="37"/>
      <c r="L286" s="40"/>
      <c r="M286" s="201"/>
      <c r="N286" s="202"/>
      <c r="O286" s="72"/>
      <c r="P286" s="72"/>
      <c r="Q286" s="72"/>
      <c r="R286" s="72"/>
      <c r="S286" s="72"/>
      <c r="T286" s="73"/>
      <c r="U286" s="35"/>
      <c r="V286" s="35"/>
      <c r="W286" s="35"/>
      <c r="X286" s="35"/>
      <c r="Y286" s="35"/>
      <c r="Z286" s="35"/>
      <c r="AA286" s="35"/>
      <c r="AB286" s="35"/>
      <c r="AC286" s="35"/>
      <c r="AD286" s="35"/>
      <c r="AE286" s="35"/>
      <c r="AT286" s="18" t="s">
        <v>221</v>
      </c>
      <c r="AU286" s="18" t="s">
        <v>90</v>
      </c>
    </row>
    <row r="287" spans="1:65" s="2" customFormat="1" ht="10.199999999999999">
      <c r="A287" s="35"/>
      <c r="B287" s="36"/>
      <c r="C287" s="37"/>
      <c r="D287" s="215" t="s">
        <v>362</v>
      </c>
      <c r="E287" s="37"/>
      <c r="F287" s="216" t="s">
        <v>7707</v>
      </c>
      <c r="G287" s="37"/>
      <c r="H287" s="37"/>
      <c r="I287" s="200"/>
      <c r="J287" s="37"/>
      <c r="K287" s="37"/>
      <c r="L287" s="40"/>
      <c r="M287" s="270"/>
      <c r="N287" s="271"/>
      <c r="O287" s="205"/>
      <c r="P287" s="205"/>
      <c r="Q287" s="205"/>
      <c r="R287" s="205"/>
      <c r="S287" s="205"/>
      <c r="T287" s="272"/>
      <c r="U287" s="35"/>
      <c r="V287" s="35"/>
      <c r="W287" s="35"/>
      <c r="X287" s="35"/>
      <c r="Y287" s="35"/>
      <c r="Z287" s="35"/>
      <c r="AA287" s="35"/>
      <c r="AB287" s="35"/>
      <c r="AC287" s="35"/>
      <c r="AD287" s="35"/>
      <c r="AE287" s="35"/>
      <c r="AT287" s="18" t="s">
        <v>362</v>
      </c>
      <c r="AU287" s="18" t="s">
        <v>90</v>
      </c>
    </row>
    <row r="288" spans="1:65" s="2" customFormat="1" ht="6.9" customHeight="1">
      <c r="A288" s="35"/>
      <c r="B288" s="55"/>
      <c r="C288" s="56"/>
      <c r="D288" s="56"/>
      <c r="E288" s="56"/>
      <c r="F288" s="56"/>
      <c r="G288" s="56"/>
      <c r="H288" s="56"/>
      <c r="I288" s="56"/>
      <c r="J288" s="56"/>
      <c r="K288" s="56"/>
      <c r="L288" s="40"/>
      <c r="M288" s="35"/>
      <c r="O288" s="35"/>
      <c r="P288" s="35"/>
      <c r="Q288" s="35"/>
      <c r="R288" s="35"/>
      <c r="S288" s="35"/>
      <c r="T288" s="35"/>
      <c r="U288" s="35"/>
      <c r="V288" s="35"/>
      <c r="W288" s="35"/>
      <c r="X288" s="35"/>
      <c r="Y288" s="35"/>
      <c r="Z288" s="35"/>
      <c r="AA288" s="35"/>
      <c r="AB288" s="35"/>
      <c r="AC288" s="35"/>
      <c r="AD288" s="35"/>
      <c r="AE288" s="35"/>
    </row>
  </sheetData>
  <sheetProtection algorithmName="SHA-512" hashValue="suO6vIVqJ2BfqtT5YhZ2Wd8xGNcLy6YohZb5XvGfx7ORNtb0Nd1w6RXk8gMGU+vMNscslEDds5MhxDZ+mgWcjQ==" saltValue="wLqb6I3qB+RpnU7OrrfnnA/+8m+pNsRq5t5z2MLDf6nbP+UW/719v8in51EzJ+uyBs/fDRIZn3rcrE8Jp57htQ==" spinCount="100000" sheet="1" objects="1" scenarios="1" formatColumns="0" formatRows="0" autoFilter="0"/>
  <autoFilter ref="C125:K287"/>
  <mergeCells count="12">
    <mergeCell ref="E118:H118"/>
    <mergeCell ref="L2:V2"/>
    <mergeCell ref="E85:H85"/>
    <mergeCell ref="E87:H87"/>
    <mergeCell ref="E89:H89"/>
    <mergeCell ref="E114:H114"/>
    <mergeCell ref="E116:H116"/>
    <mergeCell ref="E7:H7"/>
    <mergeCell ref="E9:H9"/>
    <mergeCell ref="E11:H11"/>
    <mergeCell ref="E20:H20"/>
    <mergeCell ref="E29:H29"/>
  </mergeCells>
  <hyperlinks>
    <hyperlink ref="F131" r:id="rId1"/>
    <hyperlink ref="F136" r:id="rId2"/>
    <hyperlink ref="F140" r:id="rId3"/>
    <hyperlink ref="F145" r:id="rId4"/>
    <hyperlink ref="F149" r:id="rId5"/>
    <hyperlink ref="F153" r:id="rId6"/>
    <hyperlink ref="F156" r:id="rId7"/>
    <hyperlink ref="F160" r:id="rId8"/>
    <hyperlink ref="F163" r:id="rId9"/>
    <hyperlink ref="F168" r:id="rId10"/>
    <hyperlink ref="F171" r:id="rId11"/>
    <hyperlink ref="F175" r:id="rId12"/>
    <hyperlink ref="F178" r:id="rId13"/>
    <hyperlink ref="F184" r:id="rId14"/>
    <hyperlink ref="F188" r:id="rId15"/>
    <hyperlink ref="F191" r:id="rId16"/>
    <hyperlink ref="F194" r:id="rId17"/>
    <hyperlink ref="F199" r:id="rId18"/>
    <hyperlink ref="F205" r:id="rId19"/>
    <hyperlink ref="F213" r:id="rId20"/>
    <hyperlink ref="F220" r:id="rId21"/>
    <hyperlink ref="F227" r:id="rId22"/>
    <hyperlink ref="F231" r:id="rId23"/>
    <hyperlink ref="F235" r:id="rId24"/>
    <hyperlink ref="F238" r:id="rId25"/>
    <hyperlink ref="F246" r:id="rId26"/>
    <hyperlink ref="F252" r:id="rId27"/>
    <hyperlink ref="F257" r:id="rId28"/>
    <hyperlink ref="F262" r:id="rId29"/>
    <hyperlink ref="F265" r:id="rId30"/>
    <hyperlink ref="F268" r:id="rId31"/>
    <hyperlink ref="F271" r:id="rId32"/>
    <hyperlink ref="F274" r:id="rId33"/>
    <hyperlink ref="F277" r:id="rId34"/>
    <hyperlink ref="F280" r:id="rId35"/>
    <hyperlink ref="F283" r:id="rId36"/>
    <hyperlink ref="F287" r:id="rId37"/>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507"/>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159</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7513</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7708</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160</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98.5" customHeight="1">
      <c r="A29" s="122"/>
      <c r="B29" s="123"/>
      <c r="C29" s="122"/>
      <c r="D29" s="122"/>
      <c r="E29" s="330" t="s">
        <v>7709</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ROUND(J129,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ROUND((SUM(BE129:BE506)),  2)</f>
        <v>0</v>
      </c>
      <c r="G35" s="35"/>
      <c r="H35" s="35"/>
      <c r="I35" s="131">
        <v>0.21</v>
      </c>
      <c r="J35" s="130">
        <f>ROUND(((SUM(BE129:BE506))*I35),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ROUND((SUM(BF129:BF506)),  2)</f>
        <v>0</v>
      </c>
      <c r="G36" s="35"/>
      <c r="H36" s="35"/>
      <c r="I36" s="131">
        <v>0.12</v>
      </c>
      <c r="J36" s="130">
        <f>ROUND(((SUM(BF129:BF506))*I36),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ROUND((SUM(BG129:BG506)),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ROUND((SUM(BH129:BH506)),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ROUND((SUM(BI129:BI506)),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7513</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IO-02b - Areálová dešťová kanalizace, vsakovací objekt</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J129</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320</v>
      </c>
      <c r="E99" s="157"/>
      <c r="F99" s="157"/>
      <c r="G99" s="157"/>
      <c r="H99" s="157"/>
      <c r="I99" s="157"/>
      <c r="J99" s="158">
        <f>J130</f>
        <v>0</v>
      </c>
      <c r="K99" s="155"/>
      <c r="L99" s="159"/>
    </row>
    <row r="100" spans="1:47" s="12" customFormat="1" ht="19.95" customHeight="1">
      <c r="B100" s="208"/>
      <c r="C100" s="105"/>
      <c r="D100" s="209" t="s">
        <v>321</v>
      </c>
      <c r="E100" s="210"/>
      <c r="F100" s="210"/>
      <c r="G100" s="210"/>
      <c r="H100" s="210"/>
      <c r="I100" s="210"/>
      <c r="J100" s="211">
        <f>J131</f>
        <v>0</v>
      </c>
      <c r="K100" s="105"/>
      <c r="L100" s="212"/>
    </row>
    <row r="101" spans="1:47" s="12" customFormat="1" ht="19.95" customHeight="1">
      <c r="B101" s="208"/>
      <c r="C101" s="105"/>
      <c r="D101" s="209" t="s">
        <v>323</v>
      </c>
      <c r="E101" s="210"/>
      <c r="F101" s="210"/>
      <c r="G101" s="210"/>
      <c r="H101" s="210"/>
      <c r="I101" s="210"/>
      <c r="J101" s="211">
        <f>J259</f>
        <v>0</v>
      </c>
      <c r="K101" s="105"/>
      <c r="L101" s="212"/>
    </row>
    <row r="102" spans="1:47" s="12" customFormat="1" ht="19.95" customHeight="1">
      <c r="B102" s="208"/>
      <c r="C102" s="105"/>
      <c r="D102" s="209" t="s">
        <v>324</v>
      </c>
      <c r="E102" s="210"/>
      <c r="F102" s="210"/>
      <c r="G102" s="210"/>
      <c r="H102" s="210"/>
      <c r="I102" s="210"/>
      <c r="J102" s="211">
        <f>J264</f>
        <v>0</v>
      </c>
      <c r="K102" s="105"/>
      <c r="L102" s="212"/>
    </row>
    <row r="103" spans="1:47" s="12" customFormat="1" ht="19.95" customHeight="1">
      <c r="B103" s="208"/>
      <c r="C103" s="105"/>
      <c r="D103" s="209" t="s">
        <v>7516</v>
      </c>
      <c r="E103" s="210"/>
      <c r="F103" s="210"/>
      <c r="G103" s="210"/>
      <c r="H103" s="210"/>
      <c r="I103" s="210"/>
      <c r="J103" s="211">
        <f>J309</f>
        <v>0</v>
      </c>
      <c r="K103" s="105"/>
      <c r="L103" s="212"/>
    </row>
    <row r="104" spans="1:47" s="12" customFormat="1" ht="19.95" customHeight="1">
      <c r="B104" s="208"/>
      <c r="C104" s="105"/>
      <c r="D104" s="209" t="s">
        <v>331</v>
      </c>
      <c r="E104" s="210"/>
      <c r="F104" s="210"/>
      <c r="G104" s="210"/>
      <c r="H104" s="210"/>
      <c r="I104" s="210"/>
      <c r="J104" s="211">
        <f>J478</f>
        <v>0</v>
      </c>
      <c r="K104" s="105"/>
      <c r="L104" s="212"/>
    </row>
    <row r="105" spans="1:47" s="12" customFormat="1" ht="19.95" customHeight="1">
      <c r="B105" s="208"/>
      <c r="C105" s="105"/>
      <c r="D105" s="209" t="s">
        <v>334</v>
      </c>
      <c r="E105" s="210"/>
      <c r="F105" s="210"/>
      <c r="G105" s="210"/>
      <c r="H105" s="210"/>
      <c r="I105" s="210"/>
      <c r="J105" s="211">
        <f>J490</f>
        <v>0</v>
      </c>
      <c r="K105" s="105"/>
      <c r="L105" s="212"/>
    </row>
    <row r="106" spans="1:47" s="9" customFormat="1" ht="24.9" customHeight="1">
      <c r="B106" s="154"/>
      <c r="C106" s="155"/>
      <c r="D106" s="156" t="s">
        <v>335</v>
      </c>
      <c r="E106" s="157"/>
      <c r="F106" s="157"/>
      <c r="G106" s="157"/>
      <c r="H106" s="157"/>
      <c r="I106" s="157"/>
      <c r="J106" s="158">
        <f>J494</f>
        <v>0</v>
      </c>
      <c r="K106" s="155"/>
      <c r="L106" s="159"/>
    </row>
    <row r="107" spans="1:47" s="12" customFormat="1" ht="19.95" customHeight="1">
      <c r="B107" s="208"/>
      <c r="C107" s="105"/>
      <c r="D107" s="209" t="s">
        <v>340</v>
      </c>
      <c r="E107" s="210"/>
      <c r="F107" s="210"/>
      <c r="G107" s="210"/>
      <c r="H107" s="210"/>
      <c r="I107" s="210"/>
      <c r="J107" s="211">
        <f>J495</f>
        <v>0</v>
      </c>
      <c r="K107" s="105"/>
      <c r="L107" s="212"/>
    </row>
    <row r="108" spans="1:47" s="2" customFormat="1" ht="21.75" customHeight="1">
      <c r="A108" s="35"/>
      <c r="B108" s="36"/>
      <c r="C108" s="37"/>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6.9" customHeight="1">
      <c r="A109" s="35"/>
      <c r="B109" s="55"/>
      <c r="C109" s="56"/>
      <c r="D109" s="56"/>
      <c r="E109" s="56"/>
      <c r="F109" s="56"/>
      <c r="G109" s="56"/>
      <c r="H109" s="56"/>
      <c r="I109" s="56"/>
      <c r="J109" s="56"/>
      <c r="K109" s="56"/>
      <c r="L109" s="52"/>
      <c r="S109" s="35"/>
      <c r="T109" s="35"/>
      <c r="U109" s="35"/>
      <c r="V109" s="35"/>
      <c r="W109" s="35"/>
      <c r="X109" s="35"/>
      <c r="Y109" s="35"/>
      <c r="Z109" s="35"/>
      <c r="AA109" s="35"/>
      <c r="AB109" s="35"/>
      <c r="AC109" s="35"/>
      <c r="AD109" s="35"/>
      <c r="AE109" s="35"/>
    </row>
    <row r="113" spans="1:31" s="2" customFormat="1" ht="6.9" customHeight="1">
      <c r="A113" s="35"/>
      <c r="B113" s="57"/>
      <c r="C113" s="58"/>
      <c r="D113" s="58"/>
      <c r="E113" s="58"/>
      <c r="F113" s="58"/>
      <c r="G113" s="58"/>
      <c r="H113" s="58"/>
      <c r="I113" s="58"/>
      <c r="J113" s="58"/>
      <c r="K113" s="58"/>
      <c r="L113" s="52"/>
      <c r="S113" s="35"/>
      <c r="T113" s="35"/>
      <c r="U113" s="35"/>
      <c r="V113" s="35"/>
      <c r="W113" s="35"/>
      <c r="X113" s="35"/>
      <c r="Y113" s="35"/>
      <c r="Z113" s="35"/>
      <c r="AA113" s="35"/>
      <c r="AB113" s="35"/>
      <c r="AC113" s="35"/>
      <c r="AD113" s="35"/>
      <c r="AE113" s="35"/>
    </row>
    <row r="114" spans="1:31" s="2" customFormat="1" ht="24.9" customHeight="1">
      <c r="A114" s="35"/>
      <c r="B114" s="36"/>
      <c r="C114" s="24" t="s">
        <v>200</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6.9"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12" customHeight="1">
      <c r="A116" s="35"/>
      <c r="B116" s="36"/>
      <c r="C116" s="30" t="s">
        <v>16</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16.5" customHeight="1">
      <c r="A117" s="35"/>
      <c r="B117" s="36"/>
      <c r="C117" s="37"/>
      <c r="D117" s="37"/>
      <c r="E117" s="331" t="str">
        <f>E7</f>
        <v>Výstavba výjezdové základny ZZS KV – Velké Meziříčí</v>
      </c>
      <c r="F117" s="332"/>
      <c r="G117" s="332"/>
      <c r="H117" s="332"/>
      <c r="I117" s="37"/>
      <c r="J117" s="37"/>
      <c r="K117" s="37"/>
      <c r="L117" s="52"/>
      <c r="S117" s="35"/>
      <c r="T117" s="35"/>
      <c r="U117" s="35"/>
      <c r="V117" s="35"/>
      <c r="W117" s="35"/>
      <c r="X117" s="35"/>
      <c r="Y117" s="35"/>
      <c r="Z117" s="35"/>
      <c r="AA117" s="35"/>
      <c r="AB117" s="35"/>
      <c r="AC117" s="35"/>
      <c r="AD117" s="35"/>
      <c r="AE117" s="35"/>
    </row>
    <row r="118" spans="1:31" s="1" customFormat="1" ht="12" customHeight="1">
      <c r="B118" s="22"/>
      <c r="C118" s="30" t="s">
        <v>189</v>
      </c>
      <c r="D118" s="23"/>
      <c r="E118" s="23"/>
      <c r="F118" s="23"/>
      <c r="G118" s="23"/>
      <c r="H118" s="23"/>
      <c r="I118" s="23"/>
      <c r="J118" s="23"/>
      <c r="K118" s="23"/>
      <c r="L118" s="21"/>
    </row>
    <row r="119" spans="1:31" s="2" customFormat="1" ht="16.5" customHeight="1">
      <c r="A119" s="35"/>
      <c r="B119" s="36"/>
      <c r="C119" s="37"/>
      <c r="D119" s="37"/>
      <c r="E119" s="331" t="s">
        <v>7513</v>
      </c>
      <c r="F119" s="333"/>
      <c r="G119" s="333"/>
      <c r="H119" s="333"/>
      <c r="I119" s="37"/>
      <c r="J119" s="37"/>
      <c r="K119" s="37"/>
      <c r="L119" s="52"/>
      <c r="S119" s="35"/>
      <c r="T119" s="35"/>
      <c r="U119" s="35"/>
      <c r="V119" s="35"/>
      <c r="W119" s="35"/>
      <c r="X119" s="35"/>
      <c r="Y119" s="35"/>
      <c r="Z119" s="35"/>
      <c r="AA119" s="35"/>
      <c r="AB119" s="35"/>
      <c r="AC119" s="35"/>
      <c r="AD119" s="35"/>
      <c r="AE119" s="35"/>
    </row>
    <row r="120" spans="1:31" s="2" customFormat="1" ht="12" customHeight="1">
      <c r="A120" s="35"/>
      <c r="B120" s="36"/>
      <c r="C120" s="30" t="s">
        <v>191</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16.5" customHeight="1">
      <c r="A121" s="35"/>
      <c r="B121" s="36"/>
      <c r="C121" s="37"/>
      <c r="D121" s="37"/>
      <c r="E121" s="286" t="str">
        <f>E11</f>
        <v>IO-02b - Areálová dešťová kanalizace, vsakovací objekt</v>
      </c>
      <c r="F121" s="333"/>
      <c r="G121" s="333"/>
      <c r="H121" s="333"/>
      <c r="I121" s="37"/>
      <c r="J121" s="37"/>
      <c r="K121" s="37"/>
      <c r="L121" s="52"/>
      <c r="S121" s="35"/>
      <c r="T121" s="35"/>
      <c r="U121" s="35"/>
      <c r="V121" s="35"/>
      <c r="W121" s="35"/>
      <c r="X121" s="35"/>
      <c r="Y121" s="35"/>
      <c r="Z121" s="35"/>
      <c r="AA121" s="35"/>
      <c r="AB121" s="35"/>
      <c r="AC121" s="35"/>
      <c r="AD121" s="35"/>
      <c r="AE121" s="35"/>
    </row>
    <row r="122" spans="1:31" s="2" customFormat="1" ht="6.9"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2" customHeight="1">
      <c r="A123" s="35"/>
      <c r="B123" s="36"/>
      <c r="C123" s="30" t="s">
        <v>20</v>
      </c>
      <c r="D123" s="37"/>
      <c r="E123" s="37"/>
      <c r="F123" s="28" t="str">
        <f>F14</f>
        <v>Velké Meziříčí</v>
      </c>
      <c r="G123" s="37"/>
      <c r="H123" s="37"/>
      <c r="I123" s="30" t="s">
        <v>22</v>
      </c>
      <c r="J123" s="67" t="str">
        <f>IF(J14="","",J14)</f>
        <v>27. 3. 2025</v>
      </c>
      <c r="K123" s="37"/>
      <c r="L123" s="52"/>
      <c r="S123" s="35"/>
      <c r="T123" s="35"/>
      <c r="U123" s="35"/>
      <c r="V123" s="35"/>
      <c r="W123" s="35"/>
      <c r="X123" s="35"/>
      <c r="Y123" s="35"/>
      <c r="Z123" s="35"/>
      <c r="AA123" s="35"/>
      <c r="AB123" s="35"/>
      <c r="AC123" s="35"/>
      <c r="AD123" s="35"/>
      <c r="AE123" s="35"/>
    </row>
    <row r="124" spans="1:31" s="2" customFormat="1" ht="6.9"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25.65" customHeight="1">
      <c r="A125" s="35"/>
      <c r="B125" s="36"/>
      <c r="C125" s="30" t="s">
        <v>24</v>
      </c>
      <c r="D125" s="37"/>
      <c r="E125" s="37"/>
      <c r="F125" s="28" t="str">
        <f>E17</f>
        <v>Kraj Vysočina</v>
      </c>
      <c r="G125" s="37"/>
      <c r="H125" s="37"/>
      <c r="I125" s="30" t="s">
        <v>32</v>
      </c>
      <c r="J125" s="33" t="str">
        <f>E23</f>
        <v>PROJEKT CENTRUM NOVA s.r.o.</v>
      </c>
      <c r="K125" s="37"/>
      <c r="L125" s="52"/>
      <c r="S125" s="35"/>
      <c r="T125" s="35"/>
      <c r="U125" s="35"/>
      <c r="V125" s="35"/>
      <c r="W125" s="35"/>
      <c r="X125" s="35"/>
      <c r="Y125" s="35"/>
      <c r="Z125" s="35"/>
      <c r="AA125" s="35"/>
      <c r="AB125" s="35"/>
      <c r="AC125" s="35"/>
      <c r="AD125" s="35"/>
      <c r="AE125" s="35"/>
    </row>
    <row r="126" spans="1:31" s="2" customFormat="1" ht="15.15" customHeight="1">
      <c r="A126" s="35"/>
      <c r="B126" s="36"/>
      <c r="C126" s="30" t="s">
        <v>30</v>
      </c>
      <c r="D126" s="37"/>
      <c r="E126" s="37"/>
      <c r="F126" s="28" t="str">
        <f>IF(E20="","",E20)</f>
        <v>Vyplň údaj</v>
      </c>
      <c r="G126" s="37"/>
      <c r="H126" s="37"/>
      <c r="I126" s="30" t="s">
        <v>37</v>
      </c>
      <c r="J126" s="33" t="str">
        <f>E26</f>
        <v xml:space="preserve"> </v>
      </c>
      <c r="K126" s="37"/>
      <c r="L126" s="52"/>
      <c r="S126" s="35"/>
      <c r="T126" s="35"/>
      <c r="U126" s="35"/>
      <c r="V126" s="35"/>
      <c r="W126" s="35"/>
      <c r="X126" s="35"/>
      <c r="Y126" s="35"/>
      <c r="Z126" s="35"/>
      <c r="AA126" s="35"/>
      <c r="AB126" s="35"/>
      <c r="AC126" s="35"/>
      <c r="AD126" s="35"/>
      <c r="AE126" s="35"/>
    </row>
    <row r="127" spans="1:31" s="2" customFormat="1" ht="10.35" customHeight="1">
      <c r="A127" s="35"/>
      <c r="B127" s="36"/>
      <c r="C127" s="37"/>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10" customFormat="1" ht="29.25" customHeight="1">
      <c r="A128" s="160"/>
      <c r="B128" s="161"/>
      <c r="C128" s="162" t="s">
        <v>201</v>
      </c>
      <c r="D128" s="163" t="s">
        <v>66</v>
      </c>
      <c r="E128" s="163" t="s">
        <v>62</v>
      </c>
      <c r="F128" s="163" t="s">
        <v>63</v>
      </c>
      <c r="G128" s="163" t="s">
        <v>202</v>
      </c>
      <c r="H128" s="163" t="s">
        <v>203</v>
      </c>
      <c r="I128" s="163" t="s">
        <v>204</v>
      </c>
      <c r="J128" s="163" t="s">
        <v>196</v>
      </c>
      <c r="K128" s="164" t="s">
        <v>205</v>
      </c>
      <c r="L128" s="165"/>
      <c r="M128" s="76" t="s">
        <v>1</v>
      </c>
      <c r="N128" s="77" t="s">
        <v>45</v>
      </c>
      <c r="O128" s="77" t="s">
        <v>206</v>
      </c>
      <c r="P128" s="77" t="s">
        <v>207</v>
      </c>
      <c r="Q128" s="77" t="s">
        <v>208</v>
      </c>
      <c r="R128" s="77" t="s">
        <v>209</v>
      </c>
      <c r="S128" s="77" t="s">
        <v>210</v>
      </c>
      <c r="T128" s="78" t="s">
        <v>211</v>
      </c>
      <c r="U128" s="160"/>
      <c r="V128" s="160"/>
      <c r="W128" s="160"/>
      <c r="X128" s="160"/>
      <c r="Y128" s="160"/>
      <c r="Z128" s="160"/>
      <c r="AA128" s="160"/>
      <c r="AB128" s="160"/>
      <c r="AC128" s="160"/>
      <c r="AD128" s="160"/>
      <c r="AE128" s="160"/>
    </row>
    <row r="129" spans="1:65" s="2" customFormat="1" ht="22.8" customHeight="1">
      <c r="A129" s="35"/>
      <c r="B129" s="36"/>
      <c r="C129" s="83" t="s">
        <v>212</v>
      </c>
      <c r="D129" s="37"/>
      <c r="E129" s="37"/>
      <c r="F129" s="37"/>
      <c r="G129" s="37"/>
      <c r="H129" s="37"/>
      <c r="I129" s="37"/>
      <c r="J129" s="166">
        <f>BK129</f>
        <v>0</v>
      </c>
      <c r="K129" s="37"/>
      <c r="L129" s="40"/>
      <c r="M129" s="79"/>
      <c r="N129" s="167"/>
      <c r="O129" s="80"/>
      <c r="P129" s="168">
        <f>P130+P494</f>
        <v>0</v>
      </c>
      <c r="Q129" s="80"/>
      <c r="R129" s="168">
        <f>R130+R494</f>
        <v>212.81692919</v>
      </c>
      <c r="S129" s="80"/>
      <c r="T129" s="169">
        <f>T130+T494</f>
        <v>0</v>
      </c>
      <c r="U129" s="35"/>
      <c r="V129" s="35"/>
      <c r="W129" s="35"/>
      <c r="X129" s="35"/>
      <c r="Y129" s="35"/>
      <c r="Z129" s="35"/>
      <c r="AA129" s="35"/>
      <c r="AB129" s="35"/>
      <c r="AC129" s="35"/>
      <c r="AD129" s="35"/>
      <c r="AE129" s="35"/>
      <c r="AT129" s="18" t="s">
        <v>80</v>
      </c>
      <c r="AU129" s="18" t="s">
        <v>198</v>
      </c>
      <c r="BK129" s="170">
        <f>BK130+BK494</f>
        <v>0</v>
      </c>
    </row>
    <row r="130" spans="1:65" s="11" customFormat="1" ht="25.95" customHeight="1">
      <c r="B130" s="171"/>
      <c r="C130" s="172"/>
      <c r="D130" s="173" t="s">
        <v>80</v>
      </c>
      <c r="E130" s="174" t="s">
        <v>353</v>
      </c>
      <c r="F130" s="174" t="s">
        <v>354</v>
      </c>
      <c r="G130" s="172"/>
      <c r="H130" s="172"/>
      <c r="I130" s="175"/>
      <c r="J130" s="176">
        <f>BK130</f>
        <v>0</v>
      </c>
      <c r="K130" s="172"/>
      <c r="L130" s="177"/>
      <c r="M130" s="178"/>
      <c r="N130" s="179"/>
      <c r="O130" s="179"/>
      <c r="P130" s="180">
        <f>P131+P259+P264+P309+P478+P490</f>
        <v>0</v>
      </c>
      <c r="Q130" s="179"/>
      <c r="R130" s="180">
        <f>R131+R259+R264+R309+R478+R490</f>
        <v>212.81077919000001</v>
      </c>
      <c r="S130" s="179"/>
      <c r="T130" s="181">
        <f>T131+T259+T264+T309+T478+T490</f>
        <v>0</v>
      </c>
      <c r="AR130" s="182" t="s">
        <v>88</v>
      </c>
      <c r="AT130" s="183" t="s">
        <v>80</v>
      </c>
      <c r="AU130" s="183" t="s">
        <v>81</v>
      </c>
      <c r="AY130" s="182" t="s">
        <v>215</v>
      </c>
      <c r="BK130" s="184">
        <f>BK131+BK259+BK264+BK309+BK478+BK490</f>
        <v>0</v>
      </c>
    </row>
    <row r="131" spans="1:65" s="11" customFormat="1" ht="22.8" customHeight="1">
      <c r="B131" s="171"/>
      <c r="C131" s="172"/>
      <c r="D131" s="173" t="s">
        <v>80</v>
      </c>
      <c r="E131" s="213" t="s">
        <v>88</v>
      </c>
      <c r="F131" s="213" t="s">
        <v>355</v>
      </c>
      <c r="G131" s="172"/>
      <c r="H131" s="172"/>
      <c r="I131" s="175"/>
      <c r="J131" s="214">
        <f>BK131</f>
        <v>0</v>
      </c>
      <c r="K131" s="172"/>
      <c r="L131" s="177"/>
      <c r="M131" s="178"/>
      <c r="N131" s="179"/>
      <c r="O131" s="179"/>
      <c r="P131" s="180">
        <f>SUM(P132:P258)</f>
        <v>0</v>
      </c>
      <c r="Q131" s="179"/>
      <c r="R131" s="180">
        <f>SUM(R132:R258)</f>
        <v>147.95499545000001</v>
      </c>
      <c r="S131" s="179"/>
      <c r="T131" s="181">
        <f>SUM(T132:T258)</f>
        <v>0</v>
      </c>
      <c r="AR131" s="182" t="s">
        <v>88</v>
      </c>
      <c r="AT131" s="183" t="s">
        <v>80</v>
      </c>
      <c r="AU131" s="183" t="s">
        <v>88</v>
      </c>
      <c r="AY131" s="182" t="s">
        <v>215</v>
      </c>
      <c r="BK131" s="184">
        <f>SUM(BK132:BK258)</f>
        <v>0</v>
      </c>
    </row>
    <row r="132" spans="1:65" s="2" customFormat="1" ht="33" customHeight="1">
      <c r="A132" s="35"/>
      <c r="B132" s="36"/>
      <c r="C132" s="185" t="s">
        <v>88</v>
      </c>
      <c r="D132" s="185" t="s">
        <v>216</v>
      </c>
      <c r="E132" s="186" t="s">
        <v>7517</v>
      </c>
      <c r="F132" s="187" t="s">
        <v>7518</v>
      </c>
      <c r="G132" s="188" t="s">
        <v>358</v>
      </c>
      <c r="H132" s="189">
        <v>83.367999999999995</v>
      </c>
      <c r="I132" s="190"/>
      <c r="J132" s="191">
        <f>ROUND(I132*H132,2)</f>
        <v>0</v>
      </c>
      <c r="K132" s="187" t="s">
        <v>359</v>
      </c>
      <c r="L132" s="40"/>
      <c r="M132" s="192" t="s">
        <v>1</v>
      </c>
      <c r="N132" s="193" t="s">
        <v>46</v>
      </c>
      <c r="O132" s="72"/>
      <c r="P132" s="194">
        <f>O132*H132</f>
        <v>0</v>
      </c>
      <c r="Q132" s="194">
        <v>0</v>
      </c>
      <c r="R132" s="194">
        <f>Q132*H132</f>
        <v>0</v>
      </c>
      <c r="S132" s="194">
        <v>0</v>
      </c>
      <c r="T132" s="195">
        <f>S132*H132</f>
        <v>0</v>
      </c>
      <c r="U132" s="35"/>
      <c r="V132" s="35"/>
      <c r="W132" s="35"/>
      <c r="X132" s="35"/>
      <c r="Y132" s="35"/>
      <c r="Z132" s="35"/>
      <c r="AA132" s="35"/>
      <c r="AB132" s="35"/>
      <c r="AC132" s="35"/>
      <c r="AD132" s="35"/>
      <c r="AE132" s="35"/>
      <c r="AR132" s="196" t="s">
        <v>214</v>
      </c>
      <c r="AT132" s="196" t="s">
        <v>216</v>
      </c>
      <c r="AU132" s="196" t="s">
        <v>90</v>
      </c>
      <c r="AY132" s="18" t="s">
        <v>215</v>
      </c>
      <c r="BE132" s="197">
        <f>IF(N132="základní",J132,0)</f>
        <v>0</v>
      </c>
      <c r="BF132" s="197">
        <f>IF(N132="snížená",J132,0)</f>
        <v>0</v>
      </c>
      <c r="BG132" s="197">
        <f>IF(N132="zákl. přenesená",J132,0)</f>
        <v>0</v>
      </c>
      <c r="BH132" s="197">
        <f>IF(N132="sníž. přenesená",J132,0)</f>
        <v>0</v>
      </c>
      <c r="BI132" s="197">
        <f>IF(N132="nulová",J132,0)</f>
        <v>0</v>
      </c>
      <c r="BJ132" s="18" t="s">
        <v>88</v>
      </c>
      <c r="BK132" s="197">
        <f>ROUND(I132*H132,2)</f>
        <v>0</v>
      </c>
      <c r="BL132" s="18" t="s">
        <v>214</v>
      </c>
      <c r="BM132" s="196" t="s">
        <v>7710</v>
      </c>
    </row>
    <row r="133" spans="1:65" s="2" customFormat="1" ht="28.8">
      <c r="A133" s="35"/>
      <c r="B133" s="36"/>
      <c r="C133" s="37"/>
      <c r="D133" s="198" t="s">
        <v>221</v>
      </c>
      <c r="E133" s="37"/>
      <c r="F133" s="199" t="s">
        <v>7520</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221</v>
      </c>
      <c r="AU133" s="18" t="s">
        <v>90</v>
      </c>
    </row>
    <row r="134" spans="1:65" s="2" customFormat="1" ht="10.199999999999999">
      <c r="A134" s="35"/>
      <c r="B134" s="36"/>
      <c r="C134" s="37"/>
      <c r="D134" s="215" t="s">
        <v>362</v>
      </c>
      <c r="E134" s="37"/>
      <c r="F134" s="216" t="s">
        <v>7521</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362</v>
      </c>
      <c r="AU134" s="18" t="s">
        <v>90</v>
      </c>
    </row>
    <row r="135" spans="1:65" s="14" customFormat="1" ht="20.399999999999999">
      <c r="B135" s="227"/>
      <c r="C135" s="228"/>
      <c r="D135" s="198" t="s">
        <v>364</v>
      </c>
      <c r="E135" s="229" t="s">
        <v>1</v>
      </c>
      <c r="F135" s="230" t="s">
        <v>7711</v>
      </c>
      <c r="G135" s="228"/>
      <c r="H135" s="231">
        <v>73.688000000000002</v>
      </c>
      <c r="I135" s="232"/>
      <c r="J135" s="228"/>
      <c r="K135" s="228"/>
      <c r="L135" s="233"/>
      <c r="M135" s="234"/>
      <c r="N135" s="235"/>
      <c r="O135" s="235"/>
      <c r="P135" s="235"/>
      <c r="Q135" s="235"/>
      <c r="R135" s="235"/>
      <c r="S135" s="235"/>
      <c r="T135" s="236"/>
      <c r="AT135" s="237" t="s">
        <v>364</v>
      </c>
      <c r="AU135" s="237" t="s">
        <v>90</v>
      </c>
      <c r="AV135" s="14" t="s">
        <v>90</v>
      </c>
      <c r="AW135" s="14" t="s">
        <v>36</v>
      </c>
      <c r="AX135" s="14" t="s">
        <v>81</v>
      </c>
      <c r="AY135" s="237" t="s">
        <v>215</v>
      </c>
    </row>
    <row r="136" spans="1:65" s="14" customFormat="1" ht="10.199999999999999">
      <c r="B136" s="227"/>
      <c r="C136" s="228"/>
      <c r="D136" s="198" t="s">
        <v>364</v>
      </c>
      <c r="E136" s="229" t="s">
        <v>1</v>
      </c>
      <c r="F136" s="230" t="s">
        <v>7712</v>
      </c>
      <c r="G136" s="228"/>
      <c r="H136" s="231">
        <v>9.68</v>
      </c>
      <c r="I136" s="232"/>
      <c r="J136" s="228"/>
      <c r="K136" s="228"/>
      <c r="L136" s="233"/>
      <c r="M136" s="234"/>
      <c r="N136" s="235"/>
      <c r="O136" s="235"/>
      <c r="P136" s="235"/>
      <c r="Q136" s="235"/>
      <c r="R136" s="235"/>
      <c r="S136" s="235"/>
      <c r="T136" s="236"/>
      <c r="AT136" s="237" t="s">
        <v>364</v>
      </c>
      <c r="AU136" s="237" t="s">
        <v>90</v>
      </c>
      <c r="AV136" s="14" t="s">
        <v>90</v>
      </c>
      <c r="AW136" s="14" t="s">
        <v>36</v>
      </c>
      <c r="AX136" s="14" t="s">
        <v>81</v>
      </c>
      <c r="AY136" s="237" t="s">
        <v>215</v>
      </c>
    </row>
    <row r="137" spans="1:65" s="15" customFormat="1" ht="10.199999999999999">
      <c r="B137" s="238"/>
      <c r="C137" s="239"/>
      <c r="D137" s="198" t="s">
        <v>364</v>
      </c>
      <c r="E137" s="240" t="s">
        <v>1</v>
      </c>
      <c r="F137" s="241" t="s">
        <v>368</v>
      </c>
      <c r="G137" s="239"/>
      <c r="H137" s="242">
        <v>83.367999999999995</v>
      </c>
      <c r="I137" s="243"/>
      <c r="J137" s="239"/>
      <c r="K137" s="239"/>
      <c r="L137" s="244"/>
      <c r="M137" s="245"/>
      <c r="N137" s="246"/>
      <c r="O137" s="246"/>
      <c r="P137" s="246"/>
      <c r="Q137" s="246"/>
      <c r="R137" s="246"/>
      <c r="S137" s="246"/>
      <c r="T137" s="247"/>
      <c r="AT137" s="248" t="s">
        <v>364</v>
      </c>
      <c r="AU137" s="248" t="s">
        <v>90</v>
      </c>
      <c r="AV137" s="15" t="s">
        <v>214</v>
      </c>
      <c r="AW137" s="15" t="s">
        <v>36</v>
      </c>
      <c r="AX137" s="15" t="s">
        <v>88</v>
      </c>
      <c r="AY137" s="248" t="s">
        <v>215</v>
      </c>
    </row>
    <row r="138" spans="1:65" s="2" customFormat="1" ht="33" customHeight="1">
      <c r="A138" s="35"/>
      <c r="B138" s="36"/>
      <c r="C138" s="185" t="s">
        <v>90</v>
      </c>
      <c r="D138" s="185" t="s">
        <v>216</v>
      </c>
      <c r="E138" s="186" t="s">
        <v>7524</v>
      </c>
      <c r="F138" s="187" t="s">
        <v>7525</v>
      </c>
      <c r="G138" s="188" t="s">
        <v>358</v>
      </c>
      <c r="H138" s="189">
        <v>2.42</v>
      </c>
      <c r="I138" s="190"/>
      <c r="J138" s="191">
        <f>ROUND(I138*H138,2)</f>
        <v>0</v>
      </c>
      <c r="K138" s="187" t="s">
        <v>359</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214</v>
      </c>
      <c r="AT138" s="196" t="s">
        <v>216</v>
      </c>
      <c r="AU138" s="196" t="s">
        <v>90</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214</v>
      </c>
      <c r="BM138" s="196" t="s">
        <v>7713</v>
      </c>
    </row>
    <row r="139" spans="1:65" s="2" customFormat="1" ht="28.8">
      <c r="A139" s="35"/>
      <c r="B139" s="36"/>
      <c r="C139" s="37"/>
      <c r="D139" s="198" t="s">
        <v>221</v>
      </c>
      <c r="E139" s="37"/>
      <c r="F139" s="199" t="s">
        <v>7527</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90</v>
      </c>
    </row>
    <row r="140" spans="1:65" s="2" customFormat="1" ht="10.199999999999999">
      <c r="A140" s="35"/>
      <c r="B140" s="36"/>
      <c r="C140" s="37"/>
      <c r="D140" s="215" t="s">
        <v>362</v>
      </c>
      <c r="E140" s="37"/>
      <c r="F140" s="216" t="s">
        <v>7528</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362</v>
      </c>
      <c r="AU140" s="18" t="s">
        <v>90</v>
      </c>
    </row>
    <row r="141" spans="1:65" s="14" customFormat="1" ht="10.199999999999999">
      <c r="B141" s="227"/>
      <c r="C141" s="228"/>
      <c r="D141" s="198" t="s">
        <v>364</v>
      </c>
      <c r="E141" s="229" t="s">
        <v>1</v>
      </c>
      <c r="F141" s="230" t="s">
        <v>7714</v>
      </c>
      <c r="G141" s="228"/>
      <c r="H141" s="231">
        <v>2.42</v>
      </c>
      <c r="I141" s="232"/>
      <c r="J141" s="228"/>
      <c r="K141" s="228"/>
      <c r="L141" s="233"/>
      <c r="M141" s="234"/>
      <c r="N141" s="235"/>
      <c r="O141" s="235"/>
      <c r="P141" s="235"/>
      <c r="Q141" s="235"/>
      <c r="R141" s="235"/>
      <c r="S141" s="235"/>
      <c r="T141" s="236"/>
      <c r="AT141" s="237" t="s">
        <v>364</v>
      </c>
      <c r="AU141" s="237" t="s">
        <v>90</v>
      </c>
      <c r="AV141" s="14" t="s">
        <v>90</v>
      </c>
      <c r="AW141" s="14" t="s">
        <v>36</v>
      </c>
      <c r="AX141" s="14" t="s">
        <v>88</v>
      </c>
      <c r="AY141" s="237" t="s">
        <v>215</v>
      </c>
    </row>
    <row r="142" spans="1:65" s="2" customFormat="1" ht="33" customHeight="1">
      <c r="A142" s="35"/>
      <c r="B142" s="36"/>
      <c r="C142" s="185" t="s">
        <v>227</v>
      </c>
      <c r="D142" s="185" t="s">
        <v>216</v>
      </c>
      <c r="E142" s="186" t="s">
        <v>7715</v>
      </c>
      <c r="F142" s="187" t="s">
        <v>7716</v>
      </c>
      <c r="G142" s="188" t="s">
        <v>358</v>
      </c>
      <c r="H142" s="189">
        <v>185.42099999999999</v>
      </c>
      <c r="I142" s="190"/>
      <c r="J142" s="191">
        <f>ROUND(I142*H142,2)</f>
        <v>0</v>
      </c>
      <c r="K142" s="187" t="s">
        <v>359</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214</v>
      </c>
      <c r="AT142" s="196" t="s">
        <v>216</v>
      </c>
      <c r="AU142" s="196" t="s">
        <v>90</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214</v>
      </c>
      <c r="BM142" s="196" t="s">
        <v>7717</v>
      </c>
    </row>
    <row r="143" spans="1:65" s="2" customFormat="1" ht="28.8">
      <c r="A143" s="35"/>
      <c r="B143" s="36"/>
      <c r="C143" s="37"/>
      <c r="D143" s="198" t="s">
        <v>221</v>
      </c>
      <c r="E143" s="37"/>
      <c r="F143" s="199" t="s">
        <v>7718</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90</v>
      </c>
    </row>
    <row r="144" spans="1:65" s="2" customFormat="1" ht="10.199999999999999">
      <c r="A144" s="35"/>
      <c r="B144" s="36"/>
      <c r="C144" s="37"/>
      <c r="D144" s="215" t="s">
        <v>362</v>
      </c>
      <c r="E144" s="37"/>
      <c r="F144" s="216" t="s">
        <v>7719</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362</v>
      </c>
      <c r="AU144" s="18" t="s">
        <v>90</v>
      </c>
    </row>
    <row r="145" spans="1:65" s="14" customFormat="1" ht="10.199999999999999">
      <c r="B145" s="227"/>
      <c r="C145" s="228"/>
      <c r="D145" s="198" t="s">
        <v>364</v>
      </c>
      <c r="E145" s="229" t="s">
        <v>1</v>
      </c>
      <c r="F145" s="230" t="s">
        <v>7720</v>
      </c>
      <c r="G145" s="228"/>
      <c r="H145" s="231">
        <v>12.231999999999999</v>
      </c>
      <c r="I145" s="232"/>
      <c r="J145" s="228"/>
      <c r="K145" s="228"/>
      <c r="L145" s="233"/>
      <c r="M145" s="234"/>
      <c r="N145" s="235"/>
      <c r="O145" s="235"/>
      <c r="P145" s="235"/>
      <c r="Q145" s="235"/>
      <c r="R145" s="235"/>
      <c r="S145" s="235"/>
      <c r="T145" s="236"/>
      <c r="AT145" s="237" t="s">
        <v>364</v>
      </c>
      <c r="AU145" s="237" t="s">
        <v>90</v>
      </c>
      <c r="AV145" s="14" t="s">
        <v>90</v>
      </c>
      <c r="AW145" s="14" t="s">
        <v>36</v>
      </c>
      <c r="AX145" s="14" t="s">
        <v>81</v>
      </c>
      <c r="AY145" s="237" t="s">
        <v>215</v>
      </c>
    </row>
    <row r="146" spans="1:65" s="14" customFormat="1" ht="10.199999999999999">
      <c r="B146" s="227"/>
      <c r="C146" s="228"/>
      <c r="D146" s="198" t="s">
        <v>364</v>
      </c>
      <c r="E146" s="229" t="s">
        <v>1</v>
      </c>
      <c r="F146" s="230" t="s">
        <v>7721</v>
      </c>
      <c r="G146" s="228"/>
      <c r="H146" s="231">
        <v>62.654000000000003</v>
      </c>
      <c r="I146" s="232"/>
      <c r="J146" s="228"/>
      <c r="K146" s="228"/>
      <c r="L146" s="233"/>
      <c r="M146" s="234"/>
      <c r="N146" s="235"/>
      <c r="O146" s="235"/>
      <c r="P146" s="235"/>
      <c r="Q146" s="235"/>
      <c r="R146" s="235"/>
      <c r="S146" s="235"/>
      <c r="T146" s="236"/>
      <c r="AT146" s="237" t="s">
        <v>364</v>
      </c>
      <c r="AU146" s="237" t="s">
        <v>90</v>
      </c>
      <c r="AV146" s="14" t="s">
        <v>90</v>
      </c>
      <c r="AW146" s="14" t="s">
        <v>36</v>
      </c>
      <c r="AX146" s="14" t="s">
        <v>81</v>
      </c>
      <c r="AY146" s="237" t="s">
        <v>215</v>
      </c>
    </row>
    <row r="147" spans="1:65" s="14" customFormat="1" ht="10.199999999999999">
      <c r="B147" s="227"/>
      <c r="C147" s="228"/>
      <c r="D147" s="198" t="s">
        <v>364</v>
      </c>
      <c r="E147" s="229" t="s">
        <v>1</v>
      </c>
      <c r="F147" s="230" t="s">
        <v>7722</v>
      </c>
      <c r="G147" s="228"/>
      <c r="H147" s="231">
        <v>46.25</v>
      </c>
      <c r="I147" s="232"/>
      <c r="J147" s="228"/>
      <c r="K147" s="228"/>
      <c r="L147" s="233"/>
      <c r="M147" s="234"/>
      <c r="N147" s="235"/>
      <c r="O147" s="235"/>
      <c r="P147" s="235"/>
      <c r="Q147" s="235"/>
      <c r="R147" s="235"/>
      <c r="S147" s="235"/>
      <c r="T147" s="236"/>
      <c r="AT147" s="237" t="s">
        <v>364</v>
      </c>
      <c r="AU147" s="237" t="s">
        <v>90</v>
      </c>
      <c r="AV147" s="14" t="s">
        <v>90</v>
      </c>
      <c r="AW147" s="14" t="s">
        <v>36</v>
      </c>
      <c r="AX147" s="14" t="s">
        <v>81</v>
      </c>
      <c r="AY147" s="237" t="s">
        <v>215</v>
      </c>
    </row>
    <row r="148" spans="1:65" s="14" customFormat="1" ht="10.199999999999999">
      <c r="B148" s="227"/>
      <c r="C148" s="228"/>
      <c r="D148" s="198" t="s">
        <v>364</v>
      </c>
      <c r="E148" s="229" t="s">
        <v>1</v>
      </c>
      <c r="F148" s="230" t="s">
        <v>7723</v>
      </c>
      <c r="G148" s="228"/>
      <c r="H148" s="231">
        <v>21.945</v>
      </c>
      <c r="I148" s="232"/>
      <c r="J148" s="228"/>
      <c r="K148" s="228"/>
      <c r="L148" s="233"/>
      <c r="M148" s="234"/>
      <c r="N148" s="235"/>
      <c r="O148" s="235"/>
      <c r="P148" s="235"/>
      <c r="Q148" s="235"/>
      <c r="R148" s="235"/>
      <c r="S148" s="235"/>
      <c r="T148" s="236"/>
      <c r="AT148" s="237" t="s">
        <v>364</v>
      </c>
      <c r="AU148" s="237" t="s">
        <v>90</v>
      </c>
      <c r="AV148" s="14" t="s">
        <v>90</v>
      </c>
      <c r="AW148" s="14" t="s">
        <v>36</v>
      </c>
      <c r="AX148" s="14" t="s">
        <v>81</v>
      </c>
      <c r="AY148" s="237" t="s">
        <v>215</v>
      </c>
    </row>
    <row r="149" spans="1:65" s="14" customFormat="1" ht="10.199999999999999">
      <c r="B149" s="227"/>
      <c r="C149" s="228"/>
      <c r="D149" s="198" t="s">
        <v>364</v>
      </c>
      <c r="E149" s="229" t="s">
        <v>1</v>
      </c>
      <c r="F149" s="230" t="s">
        <v>7724</v>
      </c>
      <c r="G149" s="228"/>
      <c r="H149" s="231">
        <v>7.8</v>
      </c>
      <c r="I149" s="232"/>
      <c r="J149" s="228"/>
      <c r="K149" s="228"/>
      <c r="L149" s="233"/>
      <c r="M149" s="234"/>
      <c r="N149" s="235"/>
      <c r="O149" s="235"/>
      <c r="P149" s="235"/>
      <c r="Q149" s="235"/>
      <c r="R149" s="235"/>
      <c r="S149" s="235"/>
      <c r="T149" s="236"/>
      <c r="AT149" s="237" t="s">
        <v>364</v>
      </c>
      <c r="AU149" s="237" t="s">
        <v>90</v>
      </c>
      <c r="AV149" s="14" t="s">
        <v>90</v>
      </c>
      <c r="AW149" s="14" t="s">
        <v>36</v>
      </c>
      <c r="AX149" s="14" t="s">
        <v>81</v>
      </c>
      <c r="AY149" s="237" t="s">
        <v>215</v>
      </c>
    </row>
    <row r="150" spans="1:65" s="14" customFormat="1" ht="10.199999999999999">
      <c r="B150" s="227"/>
      <c r="C150" s="228"/>
      <c r="D150" s="198" t="s">
        <v>364</v>
      </c>
      <c r="E150" s="229" t="s">
        <v>1</v>
      </c>
      <c r="F150" s="230" t="s">
        <v>7725</v>
      </c>
      <c r="G150" s="228"/>
      <c r="H150" s="231">
        <v>5.9749999999999996</v>
      </c>
      <c r="I150" s="232"/>
      <c r="J150" s="228"/>
      <c r="K150" s="228"/>
      <c r="L150" s="233"/>
      <c r="M150" s="234"/>
      <c r="N150" s="235"/>
      <c r="O150" s="235"/>
      <c r="P150" s="235"/>
      <c r="Q150" s="235"/>
      <c r="R150" s="235"/>
      <c r="S150" s="235"/>
      <c r="T150" s="236"/>
      <c r="AT150" s="237" t="s">
        <v>364</v>
      </c>
      <c r="AU150" s="237" t="s">
        <v>90</v>
      </c>
      <c r="AV150" s="14" t="s">
        <v>90</v>
      </c>
      <c r="AW150" s="14" t="s">
        <v>36</v>
      </c>
      <c r="AX150" s="14" t="s">
        <v>81</v>
      </c>
      <c r="AY150" s="237" t="s">
        <v>215</v>
      </c>
    </row>
    <row r="151" spans="1:65" s="14" customFormat="1" ht="10.199999999999999">
      <c r="B151" s="227"/>
      <c r="C151" s="228"/>
      <c r="D151" s="198" t="s">
        <v>364</v>
      </c>
      <c r="E151" s="229" t="s">
        <v>1</v>
      </c>
      <c r="F151" s="230" t="s">
        <v>7726</v>
      </c>
      <c r="G151" s="228"/>
      <c r="H151" s="231">
        <v>9.24</v>
      </c>
      <c r="I151" s="232"/>
      <c r="J151" s="228"/>
      <c r="K151" s="228"/>
      <c r="L151" s="233"/>
      <c r="M151" s="234"/>
      <c r="N151" s="235"/>
      <c r="O151" s="235"/>
      <c r="P151" s="235"/>
      <c r="Q151" s="235"/>
      <c r="R151" s="235"/>
      <c r="S151" s="235"/>
      <c r="T151" s="236"/>
      <c r="AT151" s="237" t="s">
        <v>364</v>
      </c>
      <c r="AU151" s="237" t="s">
        <v>90</v>
      </c>
      <c r="AV151" s="14" t="s">
        <v>90</v>
      </c>
      <c r="AW151" s="14" t="s">
        <v>36</v>
      </c>
      <c r="AX151" s="14" t="s">
        <v>81</v>
      </c>
      <c r="AY151" s="237" t="s">
        <v>215</v>
      </c>
    </row>
    <row r="152" spans="1:65" s="14" customFormat="1" ht="10.199999999999999">
      <c r="B152" s="227"/>
      <c r="C152" s="228"/>
      <c r="D152" s="198" t="s">
        <v>364</v>
      </c>
      <c r="E152" s="229" t="s">
        <v>1</v>
      </c>
      <c r="F152" s="230" t="s">
        <v>7727</v>
      </c>
      <c r="G152" s="228"/>
      <c r="H152" s="231">
        <v>8.0500000000000007</v>
      </c>
      <c r="I152" s="232"/>
      <c r="J152" s="228"/>
      <c r="K152" s="228"/>
      <c r="L152" s="233"/>
      <c r="M152" s="234"/>
      <c r="N152" s="235"/>
      <c r="O152" s="235"/>
      <c r="P152" s="235"/>
      <c r="Q152" s="235"/>
      <c r="R152" s="235"/>
      <c r="S152" s="235"/>
      <c r="T152" s="236"/>
      <c r="AT152" s="237" t="s">
        <v>364</v>
      </c>
      <c r="AU152" s="237" t="s">
        <v>90</v>
      </c>
      <c r="AV152" s="14" t="s">
        <v>90</v>
      </c>
      <c r="AW152" s="14" t="s">
        <v>36</v>
      </c>
      <c r="AX152" s="14" t="s">
        <v>81</v>
      </c>
      <c r="AY152" s="237" t="s">
        <v>215</v>
      </c>
    </row>
    <row r="153" spans="1:65" s="14" customFormat="1" ht="10.199999999999999">
      <c r="B153" s="227"/>
      <c r="C153" s="228"/>
      <c r="D153" s="198" t="s">
        <v>364</v>
      </c>
      <c r="E153" s="229" t="s">
        <v>1</v>
      </c>
      <c r="F153" s="230" t="s">
        <v>7728</v>
      </c>
      <c r="G153" s="228"/>
      <c r="H153" s="231">
        <v>11.275</v>
      </c>
      <c r="I153" s="232"/>
      <c r="J153" s="228"/>
      <c r="K153" s="228"/>
      <c r="L153" s="233"/>
      <c r="M153" s="234"/>
      <c r="N153" s="235"/>
      <c r="O153" s="235"/>
      <c r="P153" s="235"/>
      <c r="Q153" s="235"/>
      <c r="R153" s="235"/>
      <c r="S153" s="235"/>
      <c r="T153" s="236"/>
      <c r="AT153" s="237" t="s">
        <v>364</v>
      </c>
      <c r="AU153" s="237" t="s">
        <v>90</v>
      </c>
      <c r="AV153" s="14" t="s">
        <v>90</v>
      </c>
      <c r="AW153" s="14" t="s">
        <v>36</v>
      </c>
      <c r="AX153" s="14" t="s">
        <v>81</v>
      </c>
      <c r="AY153" s="237" t="s">
        <v>215</v>
      </c>
    </row>
    <row r="154" spans="1:65" s="15" customFormat="1" ht="10.199999999999999">
      <c r="B154" s="238"/>
      <c r="C154" s="239"/>
      <c r="D154" s="198" t="s">
        <v>364</v>
      </c>
      <c r="E154" s="240" t="s">
        <v>1</v>
      </c>
      <c r="F154" s="241" t="s">
        <v>368</v>
      </c>
      <c r="G154" s="239"/>
      <c r="H154" s="242">
        <v>185.42099999999999</v>
      </c>
      <c r="I154" s="243"/>
      <c r="J154" s="239"/>
      <c r="K154" s="239"/>
      <c r="L154" s="244"/>
      <c r="M154" s="245"/>
      <c r="N154" s="246"/>
      <c r="O154" s="246"/>
      <c r="P154" s="246"/>
      <c r="Q154" s="246"/>
      <c r="R154" s="246"/>
      <c r="S154" s="246"/>
      <c r="T154" s="247"/>
      <c r="AT154" s="248" t="s">
        <v>364</v>
      </c>
      <c r="AU154" s="248" t="s">
        <v>90</v>
      </c>
      <c r="AV154" s="15" t="s">
        <v>214</v>
      </c>
      <c r="AW154" s="15" t="s">
        <v>36</v>
      </c>
      <c r="AX154" s="15" t="s">
        <v>88</v>
      </c>
      <c r="AY154" s="248" t="s">
        <v>215</v>
      </c>
    </row>
    <row r="155" spans="1:65" s="2" customFormat="1" ht="21.75" customHeight="1">
      <c r="A155" s="35"/>
      <c r="B155" s="36"/>
      <c r="C155" s="185" t="s">
        <v>214</v>
      </c>
      <c r="D155" s="185" t="s">
        <v>216</v>
      </c>
      <c r="E155" s="186" t="s">
        <v>5297</v>
      </c>
      <c r="F155" s="187" t="s">
        <v>5298</v>
      </c>
      <c r="G155" s="188" t="s">
        <v>523</v>
      </c>
      <c r="H155" s="189">
        <v>77.314999999999998</v>
      </c>
      <c r="I155" s="190"/>
      <c r="J155" s="191">
        <f>ROUND(I155*H155,2)</f>
        <v>0</v>
      </c>
      <c r="K155" s="187" t="s">
        <v>359</v>
      </c>
      <c r="L155" s="40"/>
      <c r="M155" s="192" t="s">
        <v>1</v>
      </c>
      <c r="N155" s="193" t="s">
        <v>46</v>
      </c>
      <c r="O155" s="72"/>
      <c r="P155" s="194">
        <f>O155*H155</f>
        <v>0</v>
      </c>
      <c r="Q155" s="194">
        <v>8.4000000000000003E-4</v>
      </c>
      <c r="R155" s="194">
        <f>Q155*H155</f>
        <v>6.4944600000000005E-2</v>
      </c>
      <c r="S155" s="194">
        <v>0</v>
      </c>
      <c r="T155" s="195">
        <f>S155*H155</f>
        <v>0</v>
      </c>
      <c r="U155" s="35"/>
      <c r="V155" s="35"/>
      <c r="W155" s="35"/>
      <c r="X155" s="35"/>
      <c r="Y155" s="35"/>
      <c r="Z155" s="35"/>
      <c r="AA155" s="35"/>
      <c r="AB155" s="35"/>
      <c r="AC155" s="35"/>
      <c r="AD155" s="35"/>
      <c r="AE155" s="35"/>
      <c r="AR155" s="196" t="s">
        <v>214</v>
      </c>
      <c r="AT155" s="196" t="s">
        <v>216</v>
      </c>
      <c r="AU155" s="196" t="s">
        <v>90</v>
      </c>
      <c r="AY155" s="18" t="s">
        <v>215</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214</v>
      </c>
      <c r="BM155" s="196" t="s">
        <v>7729</v>
      </c>
    </row>
    <row r="156" spans="1:65" s="2" customFormat="1" ht="19.2">
      <c r="A156" s="35"/>
      <c r="B156" s="36"/>
      <c r="C156" s="37"/>
      <c r="D156" s="198" t="s">
        <v>221</v>
      </c>
      <c r="E156" s="37"/>
      <c r="F156" s="199" t="s">
        <v>5300</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221</v>
      </c>
      <c r="AU156" s="18" t="s">
        <v>90</v>
      </c>
    </row>
    <row r="157" spans="1:65" s="2" customFormat="1" ht="10.199999999999999">
      <c r="A157" s="35"/>
      <c r="B157" s="36"/>
      <c r="C157" s="37"/>
      <c r="D157" s="215" t="s">
        <v>362</v>
      </c>
      <c r="E157" s="37"/>
      <c r="F157" s="216" t="s">
        <v>5301</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362</v>
      </c>
      <c r="AU157" s="18" t="s">
        <v>90</v>
      </c>
    </row>
    <row r="158" spans="1:65" s="14" customFormat="1" ht="10.199999999999999">
      <c r="B158" s="227"/>
      <c r="C158" s="228"/>
      <c r="D158" s="198" t="s">
        <v>364</v>
      </c>
      <c r="E158" s="229" t="s">
        <v>1</v>
      </c>
      <c r="F158" s="230" t="s">
        <v>7730</v>
      </c>
      <c r="G158" s="228"/>
      <c r="H158" s="231">
        <v>46.25</v>
      </c>
      <c r="I158" s="232"/>
      <c r="J158" s="228"/>
      <c r="K158" s="228"/>
      <c r="L158" s="233"/>
      <c r="M158" s="234"/>
      <c r="N158" s="235"/>
      <c r="O158" s="235"/>
      <c r="P158" s="235"/>
      <c r="Q158" s="235"/>
      <c r="R158" s="235"/>
      <c r="S158" s="235"/>
      <c r="T158" s="236"/>
      <c r="AT158" s="237" t="s">
        <v>364</v>
      </c>
      <c r="AU158" s="237" t="s">
        <v>90</v>
      </c>
      <c r="AV158" s="14" t="s">
        <v>90</v>
      </c>
      <c r="AW158" s="14" t="s">
        <v>36</v>
      </c>
      <c r="AX158" s="14" t="s">
        <v>81</v>
      </c>
      <c r="AY158" s="237" t="s">
        <v>215</v>
      </c>
    </row>
    <row r="159" spans="1:65" s="14" customFormat="1" ht="10.199999999999999">
      <c r="B159" s="227"/>
      <c r="C159" s="228"/>
      <c r="D159" s="198" t="s">
        <v>364</v>
      </c>
      <c r="E159" s="229" t="s">
        <v>1</v>
      </c>
      <c r="F159" s="230" t="s">
        <v>7731</v>
      </c>
      <c r="G159" s="228"/>
      <c r="H159" s="231">
        <v>7.8</v>
      </c>
      <c r="I159" s="232"/>
      <c r="J159" s="228"/>
      <c r="K159" s="228"/>
      <c r="L159" s="233"/>
      <c r="M159" s="234"/>
      <c r="N159" s="235"/>
      <c r="O159" s="235"/>
      <c r="P159" s="235"/>
      <c r="Q159" s="235"/>
      <c r="R159" s="235"/>
      <c r="S159" s="235"/>
      <c r="T159" s="236"/>
      <c r="AT159" s="237" t="s">
        <v>364</v>
      </c>
      <c r="AU159" s="237" t="s">
        <v>90</v>
      </c>
      <c r="AV159" s="14" t="s">
        <v>90</v>
      </c>
      <c r="AW159" s="14" t="s">
        <v>36</v>
      </c>
      <c r="AX159" s="14" t="s">
        <v>81</v>
      </c>
      <c r="AY159" s="237" t="s">
        <v>215</v>
      </c>
    </row>
    <row r="160" spans="1:65" s="14" customFormat="1" ht="10.199999999999999">
      <c r="B160" s="227"/>
      <c r="C160" s="228"/>
      <c r="D160" s="198" t="s">
        <v>364</v>
      </c>
      <c r="E160" s="229" t="s">
        <v>1</v>
      </c>
      <c r="F160" s="230" t="s">
        <v>7732</v>
      </c>
      <c r="G160" s="228"/>
      <c r="H160" s="231">
        <v>5.9749999999999996</v>
      </c>
      <c r="I160" s="232"/>
      <c r="J160" s="228"/>
      <c r="K160" s="228"/>
      <c r="L160" s="233"/>
      <c r="M160" s="234"/>
      <c r="N160" s="235"/>
      <c r="O160" s="235"/>
      <c r="P160" s="235"/>
      <c r="Q160" s="235"/>
      <c r="R160" s="235"/>
      <c r="S160" s="235"/>
      <c r="T160" s="236"/>
      <c r="AT160" s="237" t="s">
        <v>364</v>
      </c>
      <c r="AU160" s="237" t="s">
        <v>90</v>
      </c>
      <c r="AV160" s="14" t="s">
        <v>90</v>
      </c>
      <c r="AW160" s="14" t="s">
        <v>36</v>
      </c>
      <c r="AX160" s="14" t="s">
        <v>81</v>
      </c>
      <c r="AY160" s="237" t="s">
        <v>215</v>
      </c>
    </row>
    <row r="161" spans="1:65" s="14" customFormat="1" ht="10.199999999999999">
      <c r="B161" s="227"/>
      <c r="C161" s="228"/>
      <c r="D161" s="198" t="s">
        <v>364</v>
      </c>
      <c r="E161" s="229" t="s">
        <v>1</v>
      </c>
      <c r="F161" s="230" t="s">
        <v>7733</v>
      </c>
      <c r="G161" s="228"/>
      <c r="H161" s="231">
        <v>9.24</v>
      </c>
      <c r="I161" s="232"/>
      <c r="J161" s="228"/>
      <c r="K161" s="228"/>
      <c r="L161" s="233"/>
      <c r="M161" s="234"/>
      <c r="N161" s="235"/>
      <c r="O161" s="235"/>
      <c r="P161" s="235"/>
      <c r="Q161" s="235"/>
      <c r="R161" s="235"/>
      <c r="S161" s="235"/>
      <c r="T161" s="236"/>
      <c r="AT161" s="237" t="s">
        <v>364</v>
      </c>
      <c r="AU161" s="237" t="s">
        <v>90</v>
      </c>
      <c r="AV161" s="14" t="s">
        <v>90</v>
      </c>
      <c r="AW161" s="14" t="s">
        <v>36</v>
      </c>
      <c r="AX161" s="14" t="s">
        <v>81</v>
      </c>
      <c r="AY161" s="237" t="s">
        <v>215</v>
      </c>
    </row>
    <row r="162" spans="1:65" s="14" customFormat="1" ht="10.199999999999999">
      <c r="B162" s="227"/>
      <c r="C162" s="228"/>
      <c r="D162" s="198" t="s">
        <v>364</v>
      </c>
      <c r="E162" s="229" t="s">
        <v>1</v>
      </c>
      <c r="F162" s="230" t="s">
        <v>7734</v>
      </c>
      <c r="G162" s="228"/>
      <c r="H162" s="231">
        <v>8.0500000000000007</v>
      </c>
      <c r="I162" s="232"/>
      <c r="J162" s="228"/>
      <c r="K162" s="228"/>
      <c r="L162" s="233"/>
      <c r="M162" s="234"/>
      <c r="N162" s="235"/>
      <c r="O162" s="235"/>
      <c r="P162" s="235"/>
      <c r="Q162" s="235"/>
      <c r="R162" s="235"/>
      <c r="S162" s="235"/>
      <c r="T162" s="236"/>
      <c r="AT162" s="237" t="s">
        <v>364</v>
      </c>
      <c r="AU162" s="237" t="s">
        <v>90</v>
      </c>
      <c r="AV162" s="14" t="s">
        <v>90</v>
      </c>
      <c r="AW162" s="14" t="s">
        <v>36</v>
      </c>
      <c r="AX162" s="14" t="s">
        <v>81</v>
      </c>
      <c r="AY162" s="237" t="s">
        <v>215</v>
      </c>
    </row>
    <row r="163" spans="1:65" s="15" customFormat="1" ht="10.199999999999999">
      <c r="B163" s="238"/>
      <c r="C163" s="239"/>
      <c r="D163" s="198" t="s">
        <v>364</v>
      </c>
      <c r="E163" s="240" t="s">
        <v>1</v>
      </c>
      <c r="F163" s="241" t="s">
        <v>368</v>
      </c>
      <c r="G163" s="239"/>
      <c r="H163" s="242">
        <v>77.314999999999998</v>
      </c>
      <c r="I163" s="243"/>
      <c r="J163" s="239"/>
      <c r="K163" s="239"/>
      <c r="L163" s="244"/>
      <c r="M163" s="245"/>
      <c r="N163" s="246"/>
      <c r="O163" s="246"/>
      <c r="P163" s="246"/>
      <c r="Q163" s="246"/>
      <c r="R163" s="246"/>
      <c r="S163" s="246"/>
      <c r="T163" s="247"/>
      <c r="AT163" s="248" t="s">
        <v>364</v>
      </c>
      <c r="AU163" s="248" t="s">
        <v>90</v>
      </c>
      <c r="AV163" s="15" t="s">
        <v>214</v>
      </c>
      <c r="AW163" s="15" t="s">
        <v>36</v>
      </c>
      <c r="AX163" s="15" t="s">
        <v>88</v>
      </c>
      <c r="AY163" s="248" t="s">
        <v>215</v>
      </c>
    </row>
    <row r="164" spans="1:65" s="2" customFormat="1" ht="24.15" customHeight="1">
      <c r="A164" s="35"/>
      <c r="B164" s="36"/>
      <c r="C164" s="185" t="s">
        <v>236</v>
      </c>
      <c r="D164" s="185" t="s">
        <v>216</v>
      </c>
      <c r="E164" s="186" t="s">
        <v>7735</v>
      </c>
      <c r="F164" s="187" t="s">
        <v>7736</v>
      </c>
      <c r="G164" s="188" t="s">
        <v>523</v>
      </c>
      <c r="H164" s="189">
        <v>125.307</v>
      </c>
      <c r="I164" s="190"/>
      <c r="J164" s="191">
        <f>ROUND(I164*H164,2)</f>
        <v>0</v>
      </c>
      <c r="K164" s="187" t="s">
        <v>359</v>
      </c>
      <c r="L164" s="40"/>
      <c r="M164" s="192" t="s">
        <v>1</v>
      </c>
      <c r="N164" s="193" t="s">
        <v>46</v>
      </c>
      <c r="O164" s="72"/>
      <c r="P164" s="194">
        <f>O164*H164</f>
        <v>0</v>
      </c>
      <c r="Q164" s="194">
        <v>8.4999999999999995E-4</v>
      </c>
      <c r="R164" s="194">
        <f>Q164*H164</f>
        <v>0.10651094999999999</v>
      </c>
      <c r="S164" s="194">
        <v>0</v>
      </c>
      <c r="T164" s="195">
        <f>S164*H164</f>
        <v>0</v>
      </c>
      <c r="U164" s="35"/>
      <c r="V164" s="35"/>
      <c r="W164" s="35"/>
      <c r="X164" s="35"/>
      <c r="Y164" s="35"/>
      <c r="Z164" s="35"/>
      <c r="AA164" s="35"/>
      <c r="AB164" s="35"/>
      <c r="AC164" s="35"/>
      <c r="AD164" s="35"/>
      <c r="AE164" s="35"/>
      <c r="AR164" s="196" t="s">
        <v>214</v>
      </c>
      <c r="AT164" s="196" t="s">
        <v>216</v>
      </c>
      <c r="AU164" s="196" t="s">
        <v>90</v>
      </c>
      <c r="AY164" s="18" t="s">
        <v>215</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214</v>
      </c>
      <c r="BM164" s="196" t="s">
        <v>7737</v>
      </c>
    </row>
    <row r="165" spans="1:65" s="2" customFormat="1" ht="19.2">
      <c r="A165" s="35"/>
      <c r="B165" s="36"/>
      <c r="C165" s="37"/>
      <c r="D165" s="198" t="s">
        <v>221</v>
      </c>
      <c r="E165" s="37"/>
      <c r="F165" s="199" t="s">
        <v>7738</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221</v>
      </c>
      <c r="AU165" s="18" t="s">
        <v>90</v>
      </c>
    </row>
    <row r="166" spans="1:65" s="2" customFormat="1" ht="10.199999999999999">
      <c r="A166" s="35"/>
      <c r="B166" s="36"/>
      <c r="C166" s="37"/>
      <c r="D166" s="215" t="s">
        <v>362</v>
      </c>
      <c r="E166" s="37"/>
      <c r="F166" s="216" t="s">
        <v>7739</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362</v>
      </c>
      <c r="AU166" s="18" t="s">
        <v>90</v>
      </c>
    </row>
    <row r="167" spans="1:65" s="14" customFormat="1" ht="10.199999999999999">
      <c r="B167" s="227"/>
      <c r="C167" s="228"/>
      <c r="D167" s="198" t="s">
        <v>364</v>
      </c>
      <c r="E167" s="229" t="s">
        <v>1</v>
      </c>
      <c r="F167" s="230" t="s">
        <v>7740</v>
      </c>
      <c r="G167" s="228"/>
      <c r="H167" s="231">
        <v>125.307</v>
      </c>
      <c r="I167" s="232"/>
      <c r="J167" s="228"/>
      <c r="K167" s="228"/>
      <c r="L167" s="233"/>
      <c r="M167" s="234"/>
      <c r="N167" s="235"/>
      <c r="O167" s="235"/>
      <c r="P167" s="235"/>
      <c r="Q167" s="235"/>
      <c r="R167" s="235"/>
      <c r="S167" s="235"/>
      <c r="T167" s="236"/>
      <c r="AT167" s="237" t="s">
        <v>364</v>
      </c>
      <c r="AU167" s="237" t="s">
        <v>90</v>
      </c>
      <c r="AV167" s="14" t="s">
        <v>90</v>
      </c>
      <c r="AW167" s="14" t="s">
        <v>36</v>
      </c>
      <c r="AX167" s="14" t="s">
        <v>88</v>
      </c>
      <c r="AY167" s="237" t="s">
        <v>215</v>
      </c>
    </row>
    <row r="168" spans="1:65" s="2" customFormat="1" ht="24.15" customHeight="1">
      <c r="A168" s="35"/>
      <c r="B168" s="36"/>
      <c r="C168" s="185" t="s">
        <v>241</v>
      </c>
      <c r="D168" s="185" t="s">
        <v>216</v>
      </c>
      <c r="E168" s="186" t="s">
        <v>5303</v>
      </c>
      <c r="F168" s="187" t="s">
        <v>5304</v>
      </c>
      <c r="G168" s="188" t="s">
        <v>523</v>
      </c>
      <c r="H168" s="189">
        <v>77.314999999999998</v>
      </c>
      <c r="I168" s="190"/>
      <c r="J168" s="191">
        <f>ROUND(I168*H168,2)</f>
        <v>0</v>
      </c>
      <c r="K168" s="187" t="s">
        <v>359</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214</v>
      </c>
      <c r="AT168" s="196" t="s">
        <v>216</v>
      </c>
      <c r="AU168" s="196" t="s">
        <v>90</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214</v>
      </c>
      <c r="BM168" s="196" t="s">
        <v>7741</v>
      </c>
    </row>
    <row r="169" spans="1:65" s="2" customFormat="1" ht="28.8">
      <c r="A169" s="35"/>
      <c r="B169" s="36"/>
      <c r="C169" s="37"/>
      <c r="D169" s="198" t="s">
        <v>221</v>
      </c>
      <c r="E169" s="37"/>
      <c r="F169" s="199" t="s">
        <v>5306</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90</v>
      </c>
    </row>
    <row r="170" spans="1:65" s="2" customFormat="1" ht="10.199999999999999">
      <c r="A170" s="35"/>
      <c r="B170" s="36"/>
      <c r="C170" s="37"/>
      <c r="D170" s="215" t="s">
        <v>362</v>
      </c>
      <c r="E170" s="37"/>
      <c r="F170" s="216" t="s">
        <v>5307</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362</v>
      </c>
      <c r="AU170" s="18" t="s">
        <v>90</v>
      </c>
    </row>
    <row r="171" spans="1:65" s="2" customFormat="1" ht="24.15" customHeight="1">
      <c r="A171" s="35"/>
      <c r="B171" s="36"/>
      <c r="C171" s="185" t="s">
        <v>246</v>
      </c>
      <c r="D171" s="185" t="s">
        <v>216</v>
      </c>
      <c r="E171" s="186" t="s">
        <v>7742</v>
      </c>
      <c r="F171" s="187" t="s">
        <v>7743</v>
      </c>
      <c r="G171" s="188" t="s">
        <v>523</v>
      </c>
      <c r="H171" s="189">
        <v>125.307</v>
      </c>
      <c r="I171" s="190"/>
      <c r="J171" s="191">
        <f>ROUND(I171*H171,2)</f>
        <v>0</v>
      </c>
      <c r="K171" s="187" t="s">
        <v>359</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214</v>
      </c>
      <c r="AT171" s="196" t="s">
        <v>216</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214</v>
      </c>
      <c r="BM171" s="196" t="s">
        <v>7744</v>
      </c>
    </row>
    <row r="172" spans="1:65" s="2" customFormat="1" ht="28.8">
      <c r="A172" s="35"/>
      <c r="B172" s="36"/>
      <c r="C172" s="37"/>
      <c r="D172" s="198" t="s">
        <v>221</v>
      </c>
      <c r="E172" s="37"/>
      <c r="F172" s="199" t="s">
        <v>7745</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221</v>
      </c>
      <c r="AU172" s="18" t="s">
        <v>90</v>
      </c>
    </row>
    <row r="173" spans="1:65" s="2" customFormat="1" ht="10.199999999999999">
      <c r="A173" s="35"/>
      <c r="B173" s="36"/>
      <c r="C173" s="37"/>
      <c r="D173" s="215" t="s">
        <v>362</v>
      </c>
      <c r="E173" s="37"/>
      <c r="F173" s="216" t="s">
        <v>7746</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362</v>
      </c>
      <c r="AU173" s="18" t="s">
        <v>90</v>
      </c>
    </row>
    <row r="174" spans="1:65" s="2" customFormat="1" ht="21.75" customHeight="1">
      <c r="A174" s="35"/>
      <c r="B174" s="36"/>
      <c r="C174" s="185" t="s">
        <v>251</v>
      </c>
      <c r="D174" s="185" t="s">
        <v>216</v>
      </c>
      <c r="E174" s="186" t="s">
        <v>7546</v>
      </c>
      <c r="F174" s="187" t="s">
        <v>7547</v>
      </c>
      <c r="G174" s="188" t="s">
        <v>523</v>
      </c>
      <c r="H174" s="189">
        <v>67.031999999999996</v>
      </c>
      <c r="I174" s="190"/>
      <c r="J174" s="191">
        <f>ROUND(I174*H174,2)</f>
        <v>0</v>
      </c>
      <c r="K174" s="187" t="s">
        <v>359</v>
      </c>
      <c r="L174" s="40"/>
      <c r="M174" s="192" t="s">
        <v>1</v>
      </c>
      <c r="N174" s="193" t="s">
        <v>46</v>
      </c>
      <c r="O174" s="72"/>
      <c r="P174" s="194">
        <f>O174*H174</f>
        <v>0</v>
      </c>
      <c r="Q174" s="194">
        <v>6.9999999999999999E-4</v>
      </c>
      <c r="R174" s="194">
        <f>Q174*H174</f>
        <v>4.6922399999999996E-2</v>
      </c>
      <c r="S174" s="194">
        <v>0</v>
      </c>
      <c r="T174" s="195">
        <f>S174*H174</f>
        <v>0</v>
      </c>
      <c r="U174" s="35"/>
      <c r="V174" s="35"/>
      <c r="W174" s="35"/>
      <c r="X174" s="35"/>
      <c r="Y174" s="35"/>
      <c r="Z174" s="35"/>
      <c r="AA174" s="35"/>
      <c r="AB174" s="35"/>
      <c r="AC174" s="35"/>
      <c r="AD174" s="35"/>
      <c r="AE174" s="35"/>
      <c r="AR174" s="196" t="s">
        <v>214</v>
      </c>
      <c r="AT174" s="196" t="s">
        <v>216</v>
      </c>
      <c r="AU174" s="196" t="s">
        <v>90</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214</v>
      </c>
      <c r="BM174" s="196" t="s">
        <v>7747</v>
      </c>
    </row>
    <row r="175" spans="1:65" s="2" customFormat="1" ht="19.2">
      <c r="A175" s="35"/>
      <c r="B175" s="36"/>
      <c r="C175" s="37"/>
      <c r="D175" s="198" t="s">
        <v>221</v>
      </c>
      <c r="E175" s="37"/>
      <c r="F175" s="199" t="s">
        <v>7549</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90</v>
      </c>
    </row>
    <row r="176" spans="1:65" s="2" customFormat="1" ht="10.199999999999999">
      <c r="A176" s="35"/>
      <c r="B176" s="36"/>
      <c r="C176" s="37"/>
      <c r="D176" s="215" t="s">
        <v>362</v>
      </c>
      <c r="E176" s="37"/>
      <c r="F176" s="216" t="s">
        <v>7550</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362</v>
      </c>
      <c r="AU176" s="18" t="s">
        <v>90</v>
      </c>
    </row>
    <row r="177" spans="1:65" s="14" customFormat="1" ht="20.399999999999999">
      <c r="B177" s="227"/>
      <c r="C177" s="228"/>
      <c r="D177" s="198" t="s">
        <v>364</v>
      </c>
      <c r="E177" s="229" t="s">
        <v>1</v>
      </c>
      <c r="F177" s="230" t="s">
        <v>7748</v>
      </c>
      <c r="G177" s="228"/>
      <c r="H177" s="231">
        <v>45.031999999999996</v>
      </c>
      <c r="I177" s="232"/>
      <c r="J177" s="228"/>
      <c r="K177" s="228"/>
      <c r="L177" s="233"/>
      <c r="M177" s="234"/>
      <c r="N177" s="235"/>
      <c r="O177" s="235"/>
      <c r="P177" s="235"/>
      <c r="Q177" s="235"/>
      <c r="R177" s="235"/>
      <c r="S177" s="235"/>
      <c r="T177" s="236"/>
      <c r="AT177" s="237" t="s">
        <v>364</v>
      </c>
      <c r="AU177" s="237" t="s">
        <v>90</v>
      </c>
      <c r="AV177" s="14" t="s">
        <v>90</v>
      </c>
      <c r="AW177" s="14" t="s">
        <v>36</v>
      </c>
      <c r="AX177" s="14" t="s">
        <v>81</v>
      </c>
      <c r="AY177" s="237" t="s">
        <v>215</v>
      </c>
    </row>
    <row r="178" spans="1:65" s="14" customFormat="1" ht="10.199999999999999">
      <c r="B178" s="227"/>
      <c r="C178" s="228"/>
      <c r="D178" s="198" t="s">
        <v>364</v>
      </c>
      <c r="E178" s="229" t="s">
        <v>1</v>
      </c>
      <c r="F178" s="230" t="s">
        <v>7749</v>
      </c>
      <c r="G178" s="228"/>
      <c r="H178" s="231">
        <v>22</v>
      </c>
      <c r="I178" s="232"/>
      <c r="J178" s="228"/>
      <c r="K178" s="228"/>
      <c r="L178" s="233"/>
      <c r="M178" s="234"/>
      <c r="N178" s="235"/>
      <c r="O178" s="235"/>
      <c r="P178" s="235"/>
      <c r="Q178" s="235"/>
      <c r="R178" s="235"/>
      <c r="S178" s="235"/>
      <c r="T178" s="236"/>
      <c r="AT178" s="237" t="s">
        <v>364</v>
      </c>
      <c r="AU178" s="237" t="s">
        <v>90</v>
      </c>
      <c r="AV178" s="14" t="s">
        <v>90</v>
      </c>
      <c r="AW178" s="14" t="s">
        <v>36</v>
      </c>
      <c r="AX178" s="14" t="s">
        <v>81</v>
      </c>
      <c r="AY178" s="237" t="s">
        <v>215</v>
      </c>
    </row>
    <row r="179" spans="1:65" s="15" customFormat="1" ht="10.199999999999999">
      <c r="B179" s="238"/>
      <c r="C179" s="239"/>
      <c r="D179" s="198" t="s">
        <v>364</v>
      </c>
      <c r="E179" s="240" t="s">
        <v>1</v>
      </c>
      <c r="F179" s="241" t="s">
        <v>368</v>
      </c>
      <c r="G179" s="239"/>
      <c r="H179" s="242">
        <v>67.031999999999996</v>
      </c>
      <c r="I179" s="243"/>
      <c r="J179" s="239"/>
      <c r="K179" s="239"/>
      <c r="L179" s="244"/>
      <c r="M179" s="245"/>
      <c r="N179" s="246"/>
      <c r="O179" s="246"/>
      <c r="P179" s="246"/>
      <c r="Q179" s="246"/>
      <c r="R179" s="246"/>
      <c r="S179" s="246"/>
      <c r="T179" s="247"/>
      <c r="AT179" s="248" t="s">
        <v>364</v>
      </c>
      <c r="AU179" s="248" t="s">
        <v>90</v>
      </c>
      <c r="AV179" s="15" t="s">
        <v>214</v>
      </c>
      <c r="AW179" s="15" t="s">
        <v>36</v>
      </c>
      <c r="AX179" s="15" t="s">
        <v>88</v>
      </c>
      <c r="AY179" s="248" t="s">
        <v>215</v>
      </c>
    </row>
    <row r="180" spans="1:65" s="2" customFormat="1" ht="16.5" customHeight="1">
      <c r="A180" s="35"/>
      <c r="B180" s="36"/>
      <c r="C180" s="185" t="s">
        <v>256</v>
      </c>
      <c r="D180" s="185" t="s">
        <v>216</v>
      </c>
      <c r="E180" s="186" t="s">
        <v>7552</v>
      </c>
      <c r="F180" s="187" t="s">
        <v>7553</v>
      </c>
      <c r="G180" s="188" t="s">
        <v>523</v>
      </c>
      <c r="H180" s="189">
        <v>67.031999999999996</v>
      </c>
      <c r="I180" s="190"/>
      <c r="J180" s="191">
        <f>ROUND(I180*H180,2)</f>
        <v>0</v>
      </c>
      <c r="K180" s="187" t="s">
        <v>359</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214</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214</v>
      </c>
      <c r="BM180" s="196" t="s">
        <v>7750</v>
      </c>
    </row>
    <row r="181" spans="1:65" s="2" customFormat="1" ht="28.8">
      <c r="A181" s="35"/>
      <c r="B181" s="36"/>
      <c r="C181" s="37"/>
      <c r="D181" s="198" t="s">
        <v>221</v>
      </c>
      <c r="E181" s="37"/>
      <c r="F181" s="199" t="s">
        <v>7555</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199999999999999">
      <c r="A182" s="35"/>
      <c r="B182" s="36"/>
      <c r="C182" s="37"/>
      <c r="D182" s="215" t="s">
        <v>362</v>
      </c>
      <c r="E182" s="37"/>
      <c r="F182" s="216" t="s">
        <v>7556</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2" customFormat="1" ht="21.75" customHeight="1">
      <c r="A183" s="35"/>
      <c r="B183" s="36"/>
      <c r="C183" s="185" t="s">
        <v>261</v>
      </c>
      <c r="D183" s="185" t="s">
        <v>216</v>
      </c>
      <c r="E183" s="186" t="s">
        <v>7557</v>
      </c>
      <c r="F183" s="187" t="s">
        <v>7558</v>
      </c>
      <c r="G183" s="188" t="s">
        <v>358</v>
      </c>
      <c r="H183" s="189">
        <v>42.893999999999998</v>
      </c>
      <c r="I183" s="190"/>
      <c r="J183" s="191">
        <f>ROUND(I183*H183,2)</f>
        <v>0</v>
      </c>
      <c r="K183" s="187" t="s">
        <v>359</v>
      </c>
      <c r="L183" s="40"/>
      <c r="M183" s="192" t="s">
        <v>1</v>
      </c>
      <c r="N183" s="193" t="s">
        <v>46</v>
      </c>
      <c r="O183" s="72"/>
      <c r="P183" s="194">
        <f>O183*H183</f>
        <v>0</v>
      </c>
      <c r="Q183" s="194">
        <v>4.6000000000000001E-4</v>
      </c>
      <c r="R183" s="194">
        <f>Q183*H183</f>
        <v>1.9731240000000001E-2</v>
      </c>
      <c r="S183" s="194">
        <v>0</v>
      </c>
      <c r="T183" s="195">
        <f>S183*H183</f>
        <v>0</v>
      </c>
      <c r="U183" s="35"/>
      <c r="V183" s="35"/>
      <c r="W183" s="35"/>
      <c r="X183" s="35"/>
      <c r="Y183" s="35"/>
      <c r="Z183" s="35"/>
      <c r="AA183" s="35"/>
      <c r="AB183" s="35"/>
      <c r="AC183" s="35"/>
      <c r="AD183" s="35"/>
      <c r="AE183" s="35"/>
      <c r="AR183" s="196" t="s">
        <v>214</v>
      </c>
      <c r="AT183" s="196" t="s">
        <v>216</v>
      </c>
      <c r="AU183" s="196" t="s">
        <v>90</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214</v>
      </c>
      <c r="BM183" s="196" t="s">
        <v>7751</v>
      </c>
    </row>
    <row r="184" spans="1:65" s="2" customFormat="1" ht="19.2">
      <c r="A184" s="35"/>
      <c r="B184" s="36"/>
      <c r="C184" s="37"/>
      <c r="D184" s="198" t="s">
        <v>221</v>
      </c>
      <c r="E184" s="37"/>
      <c r="F184" s="199" t="s">
        <v>7560</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90</v>
      </c>
    </row>
    <row r="185" spans="1:65" s="2" customFormat="1" ht="10.199999999999999">
      <c r="A185" s="35"/>
      <c r="B185" s="36"/>
      <c r="C185" s="37"/>
      <c r="D185" s="215" t="s">
        <v>362</v>
      </c>
      <c r="E185" s="37"/>
      <c r="F185" s="216" t="s">
        <v>7561</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362</v>
      </c>
      <c r="AU185" s="18" t="s">
        <v>90</v>
      </c>
    </row>
    <row r="186" spans="1:65" s="14" customFormat="1" ht="20.399999999999999">
      <c r="B186" s="227"/>
      <c r="C186" s="228"/>
      <c r="D186" s="198" t="s">
        <v>364</v>
      </c>
      <c r="E186" s="229" t="s">
        <v>1</v>
      </c>
      <c r="F186" s="230" t="s">
        <v>7711</v>
      </c>
      <c r="G186" s="228"/>
      <c r="H186" s="231">
        <v>73.688000000000002</v>
      </c>
      <c r="I186" s="232"/>
      <c r="J186" s="228"/>
      <c r="K186" s="228"/>
      <c r="L186" s="233"/>
      <c r="M186" s="234"/>
      <c r="N186" s="235"/>
      <c r="O186" s="235"/>
      <c r="P186" s="235"/>
      <c r="Q186" s="235"/>
      <c r="R186" s="235"/>
      <c r="S186" s="235"/>
      <c r="T186" s="236"/>
      <c r="AT186" s="237" t="s">
        <v>364</v>
      </c>
      <c r="AU186" s="237" t="s">
        <v>90</v>
      </c>
      <c r="AV186" s="14" t="s">
        <v>90</v>
      </c>
      <c r="AW186" s="14" t="s">
        <v>36</v>
      </c>
      <c r="AX186" s="14" t="s">
        <v>81</v>
      </c>
      <c r="AY186" s="237" t="s">
        <v>215</v>
      </c>
    </row>
    <row r="187" spans="1:65" s="14" customFormat="1" ht="10.199999999999999">
      <c r="B187" s="227"/>
      <c r="C187" s="228"/>
      <c r="D187" s="198" t="s">
        <v>364</v>
      </c>
      <c r="E187" s="229" t="s">
        <v>1</v>
      </c>
      <c r="F187" s="230" t="s">
        <v>7752</v>
      </c>
      <c r="G187" s="228"/>
      <c r="H187" s="231">
        <v>12.1</v>
      </c>
      <c r="I187" s="232"/>
      <c r="J187" s="228"/>
      <c r="K187" s="228"/>
      <c r="L187" s="233"/>
      <c r="M187" s="234"/>
      <c r="N187" s="235"/>
      <c r="O187" s="235"/>
      <c r="P187" s="235"/>
      <c r="Q187" s="235"/>
      <c r="R187" s="235"/>
      <c r="S187" s="235"/>
      <c r="T187" s="236"/>
      <c r="AT187" s="237" t="s">
        <v>364</v>
      </c>
      <c r="AU187" s="237" t="s">
        <v>90</v>
      </c>
      <c r="AV187" s="14" t="s">
        <v>90</v>
      </c>
      <c r="AW187" s="14" t="s">
        <v>36</v>
      </c>
      <c r="AX187" s="14" t="s">
        <v>81</v>
      </c>
      <c r="AY187" s="237" t="s">
        <v>215</v>
      </c>
    </row>
    <row r="188" spans="1:65" s="15" customFormat="1" ht="10.199999999999999">
      <c r="B188" s="238"/>
      <c r="C188" s="239"/>
      <c r="D188" s="198" t="s">
        <v>364</v>
      </c>
      <c r="E188" s="240" t="s">
        <v>1</v>
      </c>
      <c r="F188" s="241" t="s">
        <v>368</v>
      </c>
      <c r="G188" s="239"/>
      <c r="H188" s="242">
        <v>85.787999999999997</v>
      </c>
      <c r="I188" s="243"/>
      <c r="J188" s="239"/>
      <c r="K188" s="239"/>
      <c r="L188" s="244"/>
      <c r="M188" s="245"/>
      <c r="N188" s="246"/>
      <c r="O188" s="246"/>
      <c r="P188" s="246"/>
      <c r="Q188" s="246"/>
      <c r="R188" s="246"/>
      <c r="S188" s="246"/>
      <c r="T188" s="247"/>
      <c r="AT188" s="248" t="s">
        <v>364</v>
      </c>
      <c r="AU188" s="248" t="s">
        <v>90</v>
      </c>
      <c r="AV188" s="15" t="s">
        <v>214</v>
      </c>
      <c r="AW188" s="15" t="s">
        <v>36</v>
      </c>
      <c r="AX188" s="15" t="s">
        <v>88</v>
      </c>
      <c r="AY188" s="248" t="s">
        <v>215</v>
      </c>
    </row>
    <row r="189" spans="1:65" s="14" customFormat="1" ht="10.199999999999999">
      <c r="B189" s="227"/>
      <c r="C189" s="228"/>
      <c r="D189" s="198" t="s">
        <v>364</v>
      </c>
      <c r="E189" s="228"/>
      <c r="F189" s="230" t="s">
        <v>7753</v>
      </c>
      <c r="G189" s="228"/>
      <c r="H189" s="231">
        <v>42.893999999999998</v>
      </c>
      <c r="I189" s="232"/>
      <c r="J189" s="228"/>
      <c r="K189" s="228"/>
      <c r="L189" s="233"/>
      <c r="M189" s="234"/>
      <c r="N189" s="235"/>
      <c r="O189" s="235"/>
      <c r="P189" s="235"/>
      <c r="Q189" s="235"/>
      <c r="R189" s="235"/>
      <c r="S189" s="235"/>
      <c r="T189" s="236"/>
      <c r="AT189" s="237" t="s">
        <v>364</v>
      </c>
      <c r="AU189" s="237" t="s">
        <v>90</v>
      </c>
      <c r="AV189" s="14" t="s">
        <v>90</v>
      </c>
      <c r="AW189" s="14" t="s">
        <v>4</v>
      </c>
      <c r="AX189" s="14" t="s">
        <v>88</v>
      </c>
      <c r="AY189" s="237" t="s">
        <v>215</v>
      </c>
    </row>
    <row r="190" spans="1:65" s="2" customFormat="1" ht="24.15" customHeight="1">
      <c r="A190" s="35"/>
      <c r="B190" s="36"/>
      <c r="C190" s="185" t="s">
        <v>266</v>
      </c>
      <c r="D190" s="185" t="s">
        <v>216</v>
      </c>
      <c r="E190" s="186" t="s">
        <v>7563</v>
      </c>
      <c r="F190" s="187" t="s">
        <v>7564</v>
      </c>
      <c r="G190" s="188" t="s">
        <v>358</v>
      </c>
      <c r="H190" s="189">
        <v>42.893999999999998</v>
      </c>
      <c r="I190" s="190"/>
      <c r="J190" s="191">
        <f>ROUND(I190*H190,2)</f>
        <v>0</v>
      </c>
      <c r="K190" s="187" t="s">
        <v>359</v>
      </c>
      <c r="L190" s="40"/>
      <c r="M190" s="192" t="s">
        <v>1</v>
      </c>
      <c r="N190" s="193" t="s">
        <v>46</v>
      </c>
      <c r="O190" s="72"/>
      <c r="P190" s="194">
        <f>O190*H190</f>
        <v>0</v>
      </c>
      <c r="Q190" s="194">
        <v>0</v>
      </c>
      <c r="R190" s="194">
        <f>Q190*H190</f>
        <v>0</v>
      </c>
      <c r="S190" s="194">
        <v>0</v>
      </c>
      <c r="T190" s="195">
        <f>S190*H190</f>
        <v>0</v>
      </c>
      <c r="U190" s="35"/>
      <c r="V190" s="35"/>
      <c r="W190" s="35"/>
      <c r="X190" s="35"/>
      <c r="Y190" s="35"/>
      <c r="Z190" s="35"/>
      <c r="AA190" s="35"/>
      <c r="AB190" s="35"/>
      <c r="AC190" s="35"/>
      <c r="AD190" s="35"/>
      <c r="AE190" s="35"/>
      <c r="AR190" s="196" t="s">
        <v>214</v>
      </c>
      <c r="AT190" s="196" t="s">
        <v>216</v>
      </c>
      <c r="AU190" s="196" t="s">
        <v>90</v>
      </c>
      <c r="AY190" s="18" t="s">
        <v>215</v>
      </c>
      <c r="BE190" s="197">
        <f>IF(N190="základní",J190,0)</f>
        <v>0</v>
      </c>
      <c r="BF190" s="197">
        <f>IF(N190="snížená",J190,0)</f>
        <v>0</v>
      </c>
      <c r="BG190" s="197">
        <f>IF(N190="zákl. přenesená",J190,0)</f>
        <v>0</v>
      </c>
      <c r="BH190" s="197">
        <f>IF(N190="sníž. přenesená",J190,0)</f>
        <v>0</v>
      </c>
      <c r="BI190" s="197">
        <f>IF(N190="nulová",J190,0)</f>
        <v>0</v>
      </c>
      <c r="BJ190" s="18" t="s">
        <v>88</v>
      </c>
      <c r="BK190" s="197">
        <f>ROUND(I190*H190,2)</f>
        <v>0</v>
      </c>
      <c r="BL190" s="18" t="s">
        <v>214</v>
      </c>
      <c r="BM190" s="196" t="s">
        <v>7754</v>
      </c>
    </row>
    <row r="191" spans="1:65" s="2" customFormat="1" ht="28.8">
      <c r="A191" s="35"/>
      <c r="B191" s="36"/>
      <c r="C191" s="37"/>
      <c r="D191" s="198" t="s">
        <v>221</v>
      </c>
      <c r="E191" s="37"/>
      <c r="F191" s="199" t="s">
        <v>7566</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221</v>
      </c>
      <c r="AU191" s="18" t="s">
        <v>90</v>
      </c>
    </row>
    <row r="192" spans="1:65" s="2" customFormat="1" ht="10.199999999999999">
      <c r="A192" s="35"/>
      <c r="B192" s="36"/>
      <c r="C192" s="37"/>
      <c r="D192" s="215" t="s">
        <v>362</v>
      </c>
      <c r="E192" s="37"/>
      <c r="F192" s="216" t="s">
        <v>7567</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362</v>
      </c>
      <c r="AU192" s="18" t="s">
        <v>90</v>
      </c>
    </row>
    <row r="193" spans="1:65" s="2" customFormat="1" ht="21.75" customHeight="1">
      <c r="A193" s="35"/>
      <c r="B193" s="36"/>
      <c r="C193" s="185" t="s">
        <v>8</v>
      </c>
      <c r="D193" s="185" t="s">
        <v>216</v>
      </c>
      <c r="E193" s="186" t="s">
        <v>7568</v>
      </c>
      <c r="F193" s="187" t="s">
        <v>7569</v>
      </c>
      <c r="G193" s="188" t="s">
        <v>523</v>
      </c>
      <c r="H193" s="189">
        <v>42.893999999999998</v>
      </c>
      <c r="I193" s="190"/>
      <c r="J193" s="191">
        <f>ROUND(I193*H193,2)</f>
        <v>0</v>
      </c>
      <c r="K193" s="187" t="s">
        <v>359</v>
      </c>
      <c r="L193" s="40"/>
      <c r="M193" s="192" t="s">
        <v>1</v>
      </c>
      <c r="N193" s="193" t="s">
        <v>46</v>
      </c>
      <c r="O193" s="72"/>
      <c r="P193" s="194">
        <f>O193*H193</f>
        <v>0</v>
      </c>
      <c r="Q193" s="194">
        <v>7.9000000000000001E-4</v>
      </c>
      <c r="R193" s="194">
        <f>Q193*H193</f>
        <v>3.3886260000000001E-2</v>
      </c>
      <c r="S193" s="194">
        <v>0</v>
      </c>
      <c r="T193" s="195">
        <f>S193*H193</f>
        <v>0</v>
      </c>
      <c r="U193" s="35"/>
      <c r="V193" s="35"/>
      <c r="W193" s="35"/>
      <c r="X193" s="35"/>
      <c r="Y193" s="35"/>
      <c r="Z193" s="35"/>
      <c r="AA193" s="35"/>
      <c r="AB193" s="35"/>
      <c r="AC193" s="35"/>
      <c r="AD193" s="35"/>
      <c r="AE193" s="35"/>
      <c r="AR193" s="196" t="s">
        <v>214</v>
      </c>
      <c r="AT193" s="196" t="s">
        <v>216</v>
      </c>
      <c r="AU193" s="196" t="s">
        <v>90</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214</v>
      </c>
      <c r="BM193" s="196" t="s">
        <v>7755</v>
      </c>
    </row>
    <row r="194" spans="1:65" s="2" customFormat="1" ht="19.2">
      <c r="A194" s="35"/>
      <c r="B194" s="36"/>
      <c r="C194" s="37"/>
      <c r="D194" s="198" t="s">
        <v>221</v>
      </c>
      <c r="E194" s="37"/>
      <c r="F194" s="199" t="s">
        <v>7571</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221</v>
      </c>
      <c r="AU194" s="18" t="s">
        <v>90</v>
      </c>
    </row>
    <row r="195" spans="1:65" s="2" customFormat="1" ht="10.199999999999999">
      <c r="A195" s="35"/>
      <c r="B195" s="36"/>
      <c r="C195" s="37"/>
      <c r="D195" s="215" t="s">
        <v>362</v>
      </c>
      <c r="E195" s="37"/>
      <c r="F195" s="216" t="s">
        <v>7572</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362</v>
      </c>
      <c r="AU195" s="18" t="s">
        <v>90</v>
      </c>
    </row>
    <row r="196" spans="1:65" s="14" customFormat="1" ht="10.199999999999999">
      <c r="B196" s="227"/>
      <c r="C196" s="228"/>
      <c r="D196" s="198" t="s">
        <v>364</v>
      </c>
      <c r="E196" s="228"/>
      <c r="F196" s="230" t="s">
        <v>7753</v>
      </c>
      <c r="G196" s="228"/>
      <c r="H196" s="231">
        <v>42.893999999999998</v>
      </c>
      <c r="I196" s="232"/>
      <c r="J196" s="228"/>
      <c r="K196" s="228"/>
      <c r="L196" s="233"/>
      <c r="M196" s="234"/>
      <c r="N196" s="235"/>
      <c r="O196" s="235"/>
      <c r="P196" s="235"/>
      <c r="Q196" s="235"/>
      <c r="R196" s="235"/>
      <c r="S196" s="235"/>
      <c r="T196" s="236"/>
      <c r="AT196" s="237" t="s">
        <v>364</v>
      </c>
      <c r="AU196" s="237" t="s">
        <v>90</v>
      </c>
      <c r="AV196" s="14" t="s">
        <v>90</v>
      </c>
      <c r="AW196" s="14" t="s">
        <v>4</v>
      </c>
      <c r="AX196" s="14" t="s">
        <v>88</v>
      </c>
      <c r="AY196" s="237" t="s">
        <v>215</v>
      </c>
    </row>
    <row r="197" spans="1:65" s="2" customFormat="1" ht="24.15" customHeight="1">
      <c r="A197" s="35"/>
      <c r="B197" s="36"/>
      <c r="C197" s="185" t="s">
        <v>275</v>
      </c>
      <c r="D197" s="185" t="s">
        <v>216</v>
      </c>
      <c r="E197" s="186" t="s">
        <v>7574</v>
      </c>
      <c r="F197" s="187" t="s">
        <v>7575</v>
      </c>
      <c r="G197" s="188" t="s">
        <v>523</v>
      </c>
      <c r="H197" s="189">
        <v>42.893999999999998</v>
      </c>
      <c r="I197" s="190"/>
      <c r="J197" s="191">
        <f>ROUND(I197*H197,2)</f>
        <v>0</v>
      </c>
      <c r="K197" s="187" t="s">
        <v>359</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214</v>
      </c>
      <c r="AT197" s="196" t="s">
        <v>216</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214</v>
      </c>
      <c r="BM197" s="196" t="s">
        <v>7756</v>
      </c>
    </row>
    <row r="198" spans="1:65" s="2" customFormat="1" ht="28.8">
      <c r="A198" s="35"/>
      <c r="B198" s="36"/>
      <c r="C198" s="37"/>
      <c r="D198" s="198" t="s">
        <v>221</v>
      </c>
      <c r="E198" s="37"/>
      <c r="F198" s="199" t="s">
        <v>7577</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90</v>
      </c>
    </row>
    <row r="199" spans="1:65" s="2" customFormat="1" ht="10.199999999999999">
      <c r="A199" s="35"/>
      <c r="B199" s="36"/>
      <c r="C199" s="37"/>
      <c r="D199" s="215" t="s">
        <v>362</v>
      </c>
      <c r="E199" s="37"/>
      <c r="F199" s="216" t="s">
        <v>7578</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362</v>
      </c>
      <c r="AU199" s="18" t="s">
        <v>90</v>
      </c>
    </row>
    <row r="200" spans="1:65" s="2" customFormat="1" ht="37.799999999999997" customHeight="1">
      <c r="A200" s="35"/>
      <c r="B200" s="36"/>
      <c r="C200" s="185" t="s">
        <v>280</v>
      </c>
      <c r="D200" s="185" t="s">
        <v>216</v>
      </c>
      <c r="E200" s="186" t="s">
        <v>5308</v>
      </c>
      <c r="F200" s="187" t="s">
        <v>5309</v>
      </c>
      <c r="G200" s="188" t="s">
        <v>358</v>
      </c>
      <c r="H200" s="189">
        <v>137.012</v>
      </c>
      <c r="I200" s="190"/>
      <c r="J200" s="191">
        <f>ROUND(I200*H200,2)</f>
        <v>0</v>
      </c>
      <c r="K200" s="187" t="s">
        <v>359</v>
      </c>
      <c r="L200" s="40"/>
      <c r="M200" s="192" t="s">
        <v>1</v>
      </c>
      <c r="N200" s="193" t="s">
        <v>46</v>
      </c>
      <c r="O200" s="72"/>
      <c r="P200" s="194">
        <f>O200*H200</f>
        <v>0</v>
      </c>
      <c r="Q200" s="194">
        <v>0</v>
      </c>
      <c r="R200" s="194">
        <f>Q200*H200</f>
        <v>0</v>
      </c>
      <c r="S200" s="194">
        <v>0</v>
      </c>
      <c r="T200" s="195">
        <f>S200*H200</f>
        <v>0</v>
      </c>
      <c r="U200" s="35"/>
      <c r="V200" s="35"/>
      <c r="W200" s="35"/>
      <c r="X200" s="35"/>
      <c r="Y200" s="35"/>
      <c r="Z200" s="35"/>
      <c r="AA200" s="35"/>
      <c r="AB200" s="35"/>
      <c r="AC200" s="35"/>
      <c r="AD200" s="35"/>
      <c r="AE200" s="35"/>
      <c r="AR200" s="196" t="s">
        <v>214</v>
      </c>
      <c r="AT200" s="196" t="s">
        <v>216</v>
      </c>
      <c r="AU200" s="196" t="s">
        <v>90</v>
      </c>
      <c r="AY200" s="18" t="s">
        <v>215</v>
      </c>
      <c r="BE200" s="197">
        <f>IF(N200="základní",J200,0)</f>
        <v>0</v>
      </c>
      <c r="BF200" s="197">
        <f>IF(N200="snížená",J200,0)</f>
        <v>0</v>
      </c>
      <c r="BG200" s="197">
        <f>IF(N200="zákl. přenesená",J200,0)</f>
        <v>0</v>
      </c>
      <c r="BH200" s="197">
        <f>IF(N200="sníž. přenesená",J200,0)</f>
        <v>0</v>
      </c>
      <c r="BI200" s="197">
        <f>IF(N200="nulová",J200,0)</f>
        <v>0</v>
      </c>
      <c r="BJ200" s="18" t="s">
        <v>88</v>
      </c>
      <c r="BK200" s="197">
        <f>ROUND(I200*H200,2)</f>
        <v>0</v>
      </c>
      <c r="BL200" s="18" t="s">
        <v>214</v>
      </c>
      <c r="BM200" s="196" t="s">
        <v>7757</v>
      </c>
    </row>
    <row r="201" spans="1:65" s="2" customFormat="1" ht="38.4">
      <c r="A201" s="35"/>
      <c r="B201" s="36"/>
      <c r="C201" s="37"/>
      <c r="D201" s="198" t="s">
        <v>221</v>
      </c>
      <c r="E201" s="37"/>
      <c r="F201" s="199" t="s">
        <v>5311</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221</v>
      </c>
      <c r="AU201" s="18" t="s">
        <v>90</v>
      </c>
    </row>
    <row r="202" spans="1:65" s="2" customFormat="1" ht="10.199999999999999">
      <c r="A202" s="35"/>
      <c r="B202" s="36"/>
      <c r="C202" s="37"/>
      <c r="D202" s="215" t="s">
        <v>362</v>
      </c>
      <c r="E202" s="37"/>
      <c r="F202" s="216" t="s">
        <v>5312</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362</v>
      </c>
      <c r="AU202" s="18" t="s">
        <v>90</v>
      </c>
    </row>
    <row r="203" spans="1:65" s="14" customFormat="1" ht="10.199999999999999">
      <c r="B203" s="227"/>
      <c r="C203" s="228"/>
      <c r="D203" s="198" t="s">
        <v>364</v>
      </c>
      <c r="E203" s="229" t="s">
        <v>1</v>
      </c>
      <c r="F203" s="230" t="s">
        <v>7758</v>
      </c>
      <c r="G203" s="228"/>
      <c r="H203" s="231">
        <v>268.78899999999999</v>
      </c>
      <c r="I203" s="232"/>
      <c r="J203" s="228"/>
      <c r="K203" s="228"/>
      <c r="L203" s="233"/>
      <c r="M203" s="234"/>
      <c r="N203" s="235"/>
      <c r="O203" s="235"/>
      <c r="P203" s="235"/>
      <c r="Q203" s="235"/>
      <c r="R203" s="235"/>
      <c r="S203" s="235"/>
      <c r="T203" s="236"/>
      <c r="AT203" s="237" t="s">
        <v>364</v>
      </c>
      <c r="AU203" s="237" t="s">
        <v>90</v>
      </c>
      <c r="AV203" s="14" t="s">
        <v>90</v>
      </c>
      <c r="AW203" s="14" t="s">
        <v>36</v>
      </c>
      <c r="AX203" s="14" t="s">
        <v>81</v>
      </c>
      <c r="AY203" s="237" t="s">
        <v>215</v>
      </c>
    </row>
    <row r="204" spans="1:65" s="14" customFormat="1" ht="10.199999999999999">
      <c r="B204" s="227"/>
      <c r="C204" s="228"/>
      <c r="D204" s="198" t="s">
        <v>364</v>
      </c>
      <c r="E204" s="229" t="s">
        <v>1</v>
      </c>
      <c r="F204" s="230" t="s">
        <v>7759</v>
      </c>
      <c r="G204" s="228"/>
      <c r="H204" s="231">
        <v>-131.77699999999999</v>
      </c>
      <c r="I204" s="232"/>
      <c r="J204" s="228"/>
      <c r="K204" s="228"/>
      <c r="L204" s="233"/>
      <c r="M204" s="234"/>
      <c r="N204" s="235"/>
      <c r="O204" s="235"/>
      <c r="P204" s="235"/>
      <c r="Q204" s="235"/>
      <c r="R204" s="235"/>
      <c r="S204" s="235"/>
      <c r="T204" s="236"/>
      <c r="AT204" s="237" t="s">
        <v>364</v>
      </c>
      <c r="AU204" s="237" t="s">
        <v>90</v>
      </c>
      <c r="AV204" s="14" t="s">
        <v>90</v>
      </c>
      <c r="AW204" s="14" t="s">
        <v>36</v>
      </c>
      <c r="AX204" s="14" t="s">
        <v>81</v>
      </c>
      <c r="AY204" s="237" t="s">
        <v>215</v>
      </c>
    </row>
    <row r="205" spans="1:65" s="15" customFormat="1" ht="10.199999999999999">
      <c r="B205" s="238"/>
      <c r="C205" s="239"/>
      <c r="D205" s="198" t="s">
        <v>364</v>
      </c>
      <c r="E205" s="240" t="s">
        <v>1</v>
      </c>
      <c r="F205" s="241" t="s">
        <v>368</v>
      </c>
      <c r="G205" s="239"/>
      <c r="H205" s="242">
        <v>137.012</v>
      </c>
      <c r="I205" s="243"/>
      <c r="J205" s="239"/>
      <c r="K205" s="239"/>
      <c r="L205" s="244"/>
      <c r="M205" s="245"/>
      <c r="N205" s="246"/>
      <c r="O205" s="246"/>
      <c r="P205" s="246"/>
      <c r="Q205" s="246"/>
      <c r="R205" s="246"/>
      <c r="S205" s="246"/>
      <c r="T205" s="247"/>
      <c r="AT205" s="248" t="s">
        <v>364</v>
      </c>
      <c r="AU205" s="248" t="s">
        <v>90</v>
      </c>
      <c r="AV205" s="15" t="s">
        <v>214</v>
      </c>
      <c r="AW205" s="15" t="s">
        <v>36</v>
      </c>
      <c r="AX205" s="15" t="s">
        <v>88</v>
      </c>
      <c r="AY205" s="248" t="s">
        <v>215</v>
      </c>
    </row>
    <row r="206" spans="1:65" s="2" customFormat="1" ht="37.799999999999997" customHeight="1">
      <c r="A206" s="35"/>
      <c r="B206" s="36"/>
      <c r="C206" s="185" t="s">
        <v>285</v>
      </c>
      <c r="D206" s="185" t="s">
        <v>216</v>
      </c>
      <c r="E206" s="186" t="s">
        <v>497</v>
      </c>
      <c r="F206" s="187" t="s">
        <v>498</v>
      </c>
      <c r="G206" s="188" t="s">
        <v>358</v>
      </c>
      <c r="H206" s="189">
        <v>2.42</v>
      </c>
      <c r="I206" s="190"/>
      <c r="J206" s="191">
        <f>ROUND(I206*H206,2)</f>
        <v>0</v>
      </c>
      <c r="K206" s="187" t="s">
        <v>359</v>
      </c>
      <c r="L206" s="40"/>
      <c r="M206" s="192" t="s">
        <v>1</v>
      </c>
      <c r="N206" s="193" t="s">
        <v>46</v>
      </c>
      <c r="O206" s="72"/>
      <c r="P206" s="194">
        <f>O206*H206</f>
        <v>0</v>
      </c>
      <c r="Q206" s="194">
        <v>0</v>
      </c>
      <c r="R206" s="194">
        <f>Q206*H206</f>
        <v>0</v>
      </c>
      <c r="S206" s="194">
        <v>0</v>
      </c>
      <c r="T206" s="195">
        <f>S206*H206</f>
        <v>0</v>
      </c>
      <c r="U206" s="35"/>
      <c r="V206" s="35"/>
      <c r="W206" s="35"/>
      <c r="X206" s="35"/>
      <c r="Y206" s="35"/>
      <c r="Z206" s="35"/>
      <c r="AA206" s="35"/>
      <c r="AB206" s="35"/>
      <c r="AC206" s="35"/>
      <c r="AD206" s="35"/>
      <c r="AE206" s="35"/>
      <c r="AR206" s="196" t="s">
        <v>214</v>
      </c>
      <c r="AT206" s="196" t="s">
        <v>216</v>
      </c>
      <c r="AU206" s="196" t="s">
        <v>90</v>
      </c>
      <c r="AY206" s="18" t="s">
        <v>215</v>
      </c>
      <c r="BE206" s="197">
        <f>IF(N206="základní",J206,0)</f>
        <v>0</v>
      </c>
      <c r="BF206" s="197">
        <f>IF(N206="snížená",J206,0)</f>
        <v>0</v>
      </c>
      <c r="BG206" s="197">
        <f>IF(N206="zákl. přenesená",J206,0)</f>
        <v>0</v>
      </c>
      <c r="BH206" s="197">
        <f>IF(N206="sníž. přenesená",J206,0)</f>
        <v>0</v>
      </c>
      <c r="BI206" s="197">
        <f>IF(N206="nulová",J206,0)</f>
        <v>0</v>
      </c>
      <c r="BJ206" s="18" t="s">
        <v>88</v>
      </c>
      <c r="BK206" s="197">
        <f>ROUND(I206*H206,2)</f>
        <v>0</v>
      </c>
      <c r="BL206" s="18" t="s">
        <v>214</v>
      </c>
      <c r="BM206" s="196" t="s">
        <v>7760</v>
      </c>
    </row>
    <row r="207" spans="1:65" s="2" customFormat="1" ht="38.4">
      <c r="A207" s="35"/>
      <c r="B207" s="36"/>
      <c r="C207" s="37"/>
      <c r="D207" s="198" t="s">
        <v>221</v>
      </c>
      <c r="E207" s="37"/>
      <c r="F207" s="199" t="s">
        <v>500</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221</v>
      </c>
      <c r="AU207" s="18" t="s">
        <v>90</v>
      </c>
    </row>
    <row r="208" spans="1:65" s="2" customFormat="1" ht="10.199999999999999">
      <c r="A208" s="35"/>
      <c r="B208" s="36"/>
      <c r="C208" s="37"/>
      <c r="D208" s="215" t="s">
        <v>362</v>
      </c>
      <c r="E208" s="37"/>
      <c r="F208" s="216" t="s">
        <v>501</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362</v>
      </c>
      <c r="AU208" s="18" t="s">
        <v>90</v>
      </c>
    </row>
    <row r="209" spans="1:65" s="2" customFormat="1" ht="24.15" customHeight="1">
      <c r="A209" s="35"/>
      <c r="B209" s="36"/>
      <c r="C209" s="185" t="s">
        <v>291</v>
      </c>
      <c r="D209" s="185" t="s">
        <v>216</v>
      </c>
      <c r="E209" s="186" t="s">
        <v>5313</v>
      </c>
      <c r="F209" s="187" t="s">
        <v>5314</v>
      </c>
      <c r="G209" s="188" t="s">
        <v>358</v>
      </c>
      <c r="H209" s="189">
        <v>137.012</v>
      </c>
      <c r="I209" s="190"/>
      <c r="J209" s="191">
        <f>ROUND(I209*H209,2)</f>
        <v>0</v>
      </c>
      <c r="K209" s="187" t="s">
        <v>359</v>
      </c>
      <c r="L209" s="40"/>
      <c r="M209" s="192" t="s">
        <v>1</v>
      </c>
      <c r="N209" s="193" t="s">
        <v>46</v>
      </c>
      <c r="O209" s="72"/>
      <c r="P209" s="194">
        <f>O209*H209</f>
        <v>0</v>
      </c>
      <c r="Q209" s="194">
        <v>0</v>
      </c>
      <c r="R209" s="194">
        <f>Q209*H209</f>
        <v>0</v>
      </c>
      <c r="S209" s="194">
        <v>0</v>
      </c>
      <c r="T209" s="195">
        <f>S209*H209</f>
        <v>0</v>
      </c>
      <c r="U209" s="35"/>
      <c r="V209" s="35"/>
      <c r="W209" s="35"/>
      <c r="X209" s="35"/>
      <c r="Y209" s="35"/>
      <c r="Z209" s="35"/>
      <c r="AA209" s="35"/>
      <c r="AB209" s="35"/>
      <c r="AC209" s="35"/>
      <c r="AD209" s="35"/>
      <c r="AE209" s="35"/>
      <c r="AR209" s="196" t="s">
        <v>214</v>
      </c>
      <c r="AT209" s="196" t="s">
        <v>216</v>
      </c>
      <c r="AU209" s="196" t="s">
        <v>90</v>
      </c>
      <c r="AY209" s="18" t="s">
        <v>215</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214</v>
      </c>
      <c r="BM209" s="196" t="s">
        <v>7761</v>
      </c>
    </row>
    <row r="210" spans="1:65" s="2" customFormat="1" ht="28.8">
      <c r="A210" s="35"/>
      <c r="B210" s="36"/>
      <c r="C210" s="37"/>
      <c r="D210" s="198" t="s">
        <v>221</v>
      </c>
      <c r="E210" s="37"/>
      <c r="F210" s="199" t="s">
        <v>5316</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221</v>
      </c>
      <c r="AU210" s="18" t="s">
        <v>90</v>
      </c>
    </row>
    <row r="211" spans="1:65" s="2" customFormat="1" ht="10.199999999999999">
      <c r="A211" s="35"/>
      <c r="B211" s="36"/>
      <c r="C211" s="37"/>
      <c r="D211" s="215" t="s">
        <v>362</v>
      </c>
      <c r="E211" s="37"/>
      <c r="F211" s="216" t="s">
        <v>5317</v>
      </c>
      <c r="G211" s="37"/>
      <c r="H211" s="37"/>
      <c r="I211" s="200"/>
      <c r="J211" s="37"/>
      <c r="K211" s="37"/>
      <c r="L211" s="40"/>
      <c r="M211" s="201"/>
      <c r="N211" s="202"/>
      <c r="O211" s="72"/>
      <c r="P211" s="72"/>
      <c r="Q211" s="72"/>
      <c r="R211" s="72"/>
      <c r="S211" s="72"/>
      <c r="T211" s="73"/>
      <c r="U211" s="35"/>
      <c r="V211" s="35"/>
      <c r="W211" s="35"/>
      <c r="X211" s="35"/>
      <c r="Y211" s="35"/>
      <c r="Z211" s="35"/>
      <c r="AA211" s="35"/>
      <c r="AB211" s="35"/>
      <c r="AC211" s="35"/>
      <c r="AD211" s="35"/>
      <c r="AE211" s="35"/>
      <c r="AT211" s="18" t="s">
        <v>362</v>
      </c>
      <c r="AU211" s="18" t="s">
        <v>90</v>
      </c>
    </row>
    <row r="212" spans="1:65" s="2" customFormat="1" ht="24.15" customHeight="1">
      <c r="A212" s="35"/>
      <c r="B212" s="36"/>
      <c r="C212" s="185" t="s">
        <v>296</v>
      </c>
      <c r="D212" s="185" t="s">
        <v>216</v>
      </c>
      <c r="E212" s="186" t="s">
        <v>486</v>
      </c>
      <c r="F212" s="187" t="s">
        <v>487</v>
      </c>
      <c r="G212" s="188" t="s">
        <v>358</v>
      </c>
      <c r="H212" s="189">
        <v>2.42</v>
      </c>
      <c r="I212" s="190"/>
      <c r="J212" s="191">
        <f>ROUND(I212*H212,2)</f>
        <v>0</v>
      </c>
      <c r="K212" s="187" t="s">
        <v>359</v>
      </c>
      <c r="L212" s="40"/>
      <c r="M212" s="192" t="s">
        <v>1</v>
      </c>
      <c r="N212" s="193" t="s">
        <v>46</v>
      </c>
      <c r="O212" s="72"/>
      <c r="P212" s="194">
        <f>O212*H212</f>
        <v>0</v>
      </c>
      <c r="Q212" s="194">
        <v>0</v>
      </c>
      <c r="R212" s="194">
        <f>Q212*H212</f>
        <v>0</v>
      </c>
      <c r="S212" s="194">
        <v>0</v>
      </c>
      <c r="T212" s="195">
        <f>S212*H212</f>
        <v>0</v>
      </c>
      <c r="U212" s="35"/>
      <c r="V212" s="35"/>
      <c r="W212" s="35"/>
      <c r="X212" s="35"/>
      <c r="Y212" s="35"/>
      <c r="Z212" s="35"/>
      <c r="AA212" s="35"/>
      <c r="AB212" s="35"/>
      <c r="AC212" s="35"/>
      <c r="AD212" s="35"/>
      <c r="AE212" s="35"/>
      <c r="AR212" s="196" t="s">
        <v>214</v>
      </c>
      <c r="AT212" s="196" t="s">
        <v>216</v>
      </c>
      <c r="AU212" s="196" t="s">
        <v>90</v>
      </c>
      <c r="AY212" s="18" t="s">
        <v>215</v>
      </c>
      <c r="BE212" s="197">
        <f>IF(N212="základní",J212,0)</f>
        <v>0</v>
      </c>
      <c r="BF212" s="197">
        <f>IF(N212="snížená",J212,0)</f>
        <v>0</v>
      </c>
      <c r="BG212" s="197">
        <f>IF(N212="zákl. přenesená",J212,0)</f>
        <v>0</v>
      </c>
      <c r="BH212" s="197">
        <f>IF(N212="sníž. přenesená",J212,0)</f>
        <v>0</v>
      </c>
      <c r="BI212" s="197">
        <f>IF(N212="nulová",J212,0)</f>
        <v>0</v>
      </c>
      <c r="BJ212" s="18" t="s">
        <v>88</v>
      </c>
      <c r="BK212" s="197">
        <f>ROUND(I212*H212,2)</f>
        <v>0</v>
      </c>
      <c r="BL212" s="18" t="s">
        <v>214</v>
      </c>
      <c r="BM212" s="196" t="s">
        <v>7762</v>
      </c>
    </row>
    <row r="213" spans="1:65" s="2" customFormat="1" ht="28.8">
      <c r="A213" s="35"/>
      <c r="B213" s="36"/>
      <c r="C213" s="37"/>
      <c r="D213" s="198" t="s">
        <v>221</v>
      </c>
      <c r="E213" s="37"/>
      <c r="F213" s="199" t="s">
        <v>489</v>
      </c>
      <c r="G213" s="37"/>
      <c r="H213" s="37"/>
      <c r="I213" s="200"/>
      <c r="J213" s="37"/>
      <c r="K213" s="37"/>
      <c r="L213" s="40"/>
      <c r="M213" s="201"/>
      <c r="N213" s="202"/>
      <c r="O213" s="72"/>
      <c r="P213" s="72"/>
      <c r="Q213" s="72"/>
      <c r="R213" s="72"/>
      <c r="S213" s="72"/>
      <c r="T213" s="73"/>
      <c r="U213" s="35"/>
      <c r="V213" s="35"/>
      <c r="W213" s="35"/>
      <c r="X213" s="35"/>
      <c r="Y213" s="35"/>
      <c r="Z213" s="35"/>
      <c r="AA213" s="35"/>
      <c r="AB213" s="35"/>
      <c r="AC213" s="35"/>
      <c r="AD213" s="35"/>
      <c r="AE213" s="35"/>
      <c r="AT213" s="18" t="s">
        <v>221</v>
      </c>
      <c r="AU213" s="18" t="s">
        <v>90</v>
      </c>
    </row>
    <row r="214" spans="1:65" s="2" customFormat="1" ht="10.199999999999999">
      <c r="A214" s="35"/>
      <c r="B214" s="36"/>
      <c r="C214" s="37"/>
      <c r="D214" s="215" t="s">
        <v>362</v>
      </c>
      <c r="E214" s="37"/>
      <c r="F214" s="216" t="s">
        <v>490</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362</v>
      </c>
      <c r="AU214" s="18" t="s">
        <v>90</v>
      </c>
    </row>
    <row r="215" spans="1:65" s="2" customFormat="1" ht="24.15" customHeight="1">
      <c r="A215" s="35"/>
      <c r="B215" s="36"/>
      <c r="C215" s="185" t="s">
        <v>300</v>
      </c>
      <c r="D215" s="185" t="s">
        <v>216</v>
      </c>
      <c r="E215" s="186" t="s">
        <v>491</v>
      </c>
      <c r="F215" s="187" t="s">
        <v>7763</v>
      </c>
      <c r="G215" s="188" t="s">
        <v>358</v>
      </c>
      <c r="H215" s="189">
        <v>14.663</v>
      </c>
      <c r="I215" s="190"/>
      <c r="J215" s="191">
        <f>ROUND(I215*H215,2)</f>
        <v>0</v>
      </c>
      <c r="K215" s="187" t="s">
        <v>359</v>
      </c>
      <c r="L215" s="40"/>
      <c r="M215" s="192" t="s">
        <v>1</v>
      </c>
      <c r="N215" s="193" t="s">
        <v>46</v>
      </c>
      <c r="O215" s="72"/>
      <c r="P215" s="194">
        <f>O215*H215</f>
        <v>0</v>
      </c>
      <c r="Q215" s="194">
        <v>0</v>
      </c>
      <c r="R215" s="194">
        <f>Q215*H215</f>
        <v>0</v>
      </c>
      <c r="S215" s="194">
        <v>0</v>
      </c>
      <c r="T215" s="195">
        <f>S215*H215</f>
        <v>0</v>
      </c>
      <c r="U215" s="35"/>
      <c r="V215" s="35"/>
      <c r="W215" s="35"/>
      <c r="X215" s="35"/>
      <c r="Y215" s="35"/>
      <c r="Z215" s="35"/>
      <c r="AA215" s="35"/>
      <c r="AB215" s="35"/>
      <c r="AC215" s="35"/>
      <c r="AD215" s="35"/>
      <c r="AE215" s="35"/>
      <c r="AR215" s="196" t="s">
        <v>214</v>
      </c>
      <c r="AT215" s="196" t="s">
        <v>216</v>
      </c>
      <c r="AU215" s="196" t="s">
        <v>90</v>
      </c>
      <c r="AY215" s="18" t="s">
        <v>215</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214</v>
      </c>
      <c r="BM215" s="196" t="s">
        <v>7764</v>
      </c>
    </row>
    <row r="216" spans="1:65" s="2" customFormat="1" ht="28.8">
      <c r="A216" s="35"/>
      <c r="B216" s="36"/>
      <c r="C216" s="37"/>
      <c r="D216" s="198" t="s">
        <v>221</v>
      </c>
      <c r="E216" s="37"/>
      <c r="F216" s="199" t="s">
        <v>494</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221</v>
      </c>
      <c r="AU216" s="18" t="s">
        <v>90</v>
      </c>
    </row>
    <row r="217" spans="1:65" s="2" customFormat="1" ht="10.199999999999999">
      <c r="A217" s="35"/>
      <c r="B217" s="36"/>
      <c r="C217" s="37"/>
      <c r="D217" s="215" t="s">
        <v>362</v>
      </c>
      <c r="E217" s="37"/>
      <c r="F217" s="216" t="s">
        <v>495</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362</v>
      </c>
      <c r="AU217" s="18" t="s">
        <v>90</v>
      </c>
    </row>
    <row r="218" spans="1:65" s="14" customFormat="1" ht="30.6">
      <c r="B218" s="227"/>
      <c r="C218" s="228"/>
      <c r="D218" s="198" t="s">
        <v>364</v>
      </c>
      <c r="E218" s="229" t="s">
        <v>1</v>
      </c>
      <c r="F218" s="230" t="s">
        <v>7765</v>
      </c>
      <c r="G218" s="228"/>
      <c r="H218" s="231">
        <v>14.663</v>
      </c>
      <c r="I218" s="232"/>
      <c r="J218" s="228"/>
      <c r="K218" s="228"/>
      <c r="L218" s="233"/>
      <c r="M218" s="234"/>
      <c r="N218" s="235"/>
      <c r="O218" s="235"/>
      <c r="P218" s="235"/>
      <c r="Q218" s="235"/>
      <c r="R218" s="235"/>
      <c r="S218" s="235"/>
      <c r="T218" s="236"/>
      <c r="AT218" s="237" t="s">
        <v>364</v>
      </c>
      <c r="AU218" s="237" t="s">
        <v>90</v>
      </c>
      <c r="AV218" s="14" t="s">
        <v>90</v>
      </c>
      <c r="AW218" s="14" t="s">
        <v>36</v>
      </c>
      <c r="AX218" s="14" t="s">
        <v>81</v>
      </c>
      <c r="AY218" s="237" t="s">
        <v>215</v>
      </c>
    </row>
    <row r="219" spans="1:65" s="15" customFormat="1" ht="10.199999999999999">
      <c r="B219" s="238"/>
      <c r="C219" s="239"/>
      <c r="D219" s="198" t="s">
        <v>364</v>
      </c>
      <c r="E219" s="240" t="s">
        <v>1</v>
      </c>
      <c r="F219" s="241" t="s">
        <v>368</v>
      </c>
      <c r="G219" s="239"/>
      <c r="H219" s="242">
        <v>14.663</v>
      </c>
      <c r="I219" s="243"/>
      <c r="J219" s="239"/>
      <c r="K219" s="239"/>
      <c r="L219" s="244"/>
      <c r="M219" s="245"/>
      <c r="N219" s="246"/>
      <c r="O219" s="246"/>
      <c r="P219" s="246"/>
      <c r="Q219" s="246"/>
      <c r="R219" s="246"/>
      <c r="S219" s="246"/>
      <c r="T219" s="247"/>
      <c r="AT219" s="248" t="s">
        <v>364</v>
      </c>
      <c r="AU219" s="248" t="s">
        <v>90</v>
      </c>
      <c r="AV219" s="15" t="s">
        <v>214</v>
      </c>
      <c r="AW219" s="15" t="s">
        <v>36</v>
      </c>
      <c r="AX219" s="15" t="s">
        <v>88</v>
      </c>
      <c r="AY219" s="248" t="s">
        <v>215</v>
      </c>
    </row>
    <row r="220" spans="1:65" s="2" customFormat="1" ht="33" customHeight="1">
      <c r="A220" s="35"/>
      <c r="B220" s="36"/>
      <c r="C220" s="185" t="s">
        <v>305</v>
      </c>
      <c r="D220" s="185" t="s">
        <v>216</v>
      </c>
      <c r="E220" s="186" t="s">
        <v>5319</v>
      </c>
      <c r="F220" s="187" t="s">
        <v>5320</v>
      </c>
      <c r="G220" s="188" t="s">
        <v>583</v>
      </c>
      <c r="H220" s="189">
        <v>292.80700000000002</v>
      </c>
      <c r="I220" s="190"/>
      <c r="J220" s="191">
        <f>ROUND(I220*H220,2)</f>
        <v>0</v>
      </c>
      <c r="K220" s="187" t="s">
        <v>359</v>
      </c>
      <c r="L220" s="40"/>
      <c r="M220" s="192" t="s">
        <v>1</v>
      </c>
      <c r="N220" s="193" t="s">
        <v>46</v>
      </c>
      <c r="O220" s="72"/>
      <c r="P220" s="194">
        <f>O220*H220</f>
        <v>0</v>
      </c>
      <c r="Q220" s="194">
        <v>0</v>
      </c>
      <c r="R220" s="194">
        <f>Q220*H220</f>
        <v>0</v>
      </c>
      <c r="S220" s="194">
        <v>0</v>
      </c>
      <c r="T220" s="195">
        <f>S220*H220</f>
        <v>0</v>
      </c>
      <c r="U220" s="35"/>
      <c r="V220" s="35"/>
      <c r="W220" s="35"/>
      <c r="X220" s="35"/>
      <c r="Y220" s="35"/>
      <c r="Z220" s="35"/>
      <c r="AA220" s="35"/>
      <c r="AB220" s="35"/>
      <c r="AC220" s="35"/>
      <c r="AD220" s="35"/>
      <c r="AE220" s="35"/>
      <c r="AR220" s="196" t="s">
        <v>214</v>
      </c>
      <c r="AT220" s="196" t="s">
        <v>216</v>
      </c>
      <c r="AU220" s="196" t="s">
        <v>90</v>
      </c>
      <c r="AY220" s="18" t="s">
        <v>215</v>
      </c>
      <c r="BE220" s="197">
        <f>IF(N220="základní",J220,0)</f>
        <v>0</v>
      </c>
      <c r="BF220" s="197">
        <f>IF(N220="snížená",J220,0)</f>
        <v>0</v>
      </c>
      <c r="BG220" s="197">
        <f>IF(N220="zákl. přenesená",J220,0)</f>
        <v>0</v>
      </c>
      <c r="BH220" s="197">
        <f>IF(N220="sníž. přenesená",J220,0)</f>
        <v>0</v>
      </c>
      <c r="BI220" s="197">
        <f>IF(N220="nulová",J220,0)</f>
        <v>0</v>
      </c>
      <c r="BJ220" s="18" t="s">
        <v>88</v>
      </c>
      <c r="BK220" s="197">
        <f>ROUND(I220*H220,2)</f>
        <v>0</v>
      </c>
      <c r="BL220" s="18" t="s">
        <v>214</v>
      </c>
      <c r="BM220" s="196" t="s">
        <v>7766</v>
      </c>
    </row>
    <row r="221" spans="1:65" s="2" customFormat="1" ht="28.8">
      <c r="A221" s="35"/>
      <c r="B221" s="36"/>
      <c r="C221" s="37"/>
      <c r="D221" s="198" t="s">
        <v>221</v>
      </c>
      <c r="E221" s="37"/>
      <c r="F221" s="199" t="s">
        <v>5322</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221</v>
      </c>
      <c r="AU221" s="18" t="s">
        <v>90</v>
      </c>
    </row>
    <row r="222" spans="1:65" s="2" customFormat="1" ht="10.199999999999999">
      <c r="A222" s="35"/>
      <c r="B222" s="36"/>
      <c r="C222" s="37"/>
      <c r="D222" s="215" t="s">
        <v>362</v>
      </c>
      <c r="E222" s="37"/>
      <c r="F222" s="216" t="s">
        <v>5323</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362</v>
      </c>
      <c r="AU222" s="18" t="s">
        <v>90</v>
      </c>
    </row>
    <row r="223" spans="1:65" s="14" customFormat="1" ht="10.199999999999999">
      <c r="B223" s="227"/>
      <c r="C223" s="228"/>
      <c r="D223" s="198" t="s">
        <v>364</v>
      </c>
      <c r="E223" s="229" t="s">
        <v>1</v>
      </c>
      <c r="F223" s="230" t="s">
        <v>7767</v>
      </c>
      <c r="G223" s="228"/>
      <c r="H223" s="231">
        <v>139.43199999999999</v>
      </c>
      <c r="I223" s="232"/>
      <c r="J223" s="228"/>
      <c r="K223" s="228"/>
      <c r="L223" s="233"/>
      <c r="M223" s="234"/>
      <c r="N223" s="235"/>
      <c r="O223" s="235"/>
      <c r="P223" s="235"/>
      <c r="Q223" s="235"/>
      <c r="R223" s="235"/>
      <c r="S223" s="235"/>
      <c r="T223" s="236"/>
      <c r="AT223" s="237" t="s">
        <v>364</v>
      </c>
      <c r="AU223" s="237" t="s">
        <v>90</v>
      </c>
      <c r="AV223" s="14" t="s">
        <v>90</v>
      </c>
      <c r="AW223" s="14" t="s">
        <v>36</v>
      </c>
      <c r="AX223" s="14" t="s">
        <v>88</v>
      </c>
      <c r="AY223" s="237" t="s">
        <v>215</v>
      </c>
    </row>
    <row r="224" spans="1:65" s="14" customFormat="1" ht="10.199999999999999">
      <c r="B224" s="227"/>
      <c r="C224" s="228"/>
      <c r="D224" s="198" t="s">
        <v>364</v>
      </c>
      <c r="E224" s="228"/>
      <c r="F224" s="230" t="s">
        <v>7768</v>
      </c>
      <c r="G224" s="228"/>
      <c r="H224" s="231">
        <v>292.80700000000002</v>
      </c>
      <c r="I224" s="232"/>
      <c r="J224" s="228"/>
      <c r="K224" s="228"/>
      <c r="L224" s="233"/>
      <c r="M224" s="234"/>
      <c r="N224" s="235"/>
      <c r="O224" s="235"/>
      <c r="P224" s="235"/>
      <c r="Q224" s="235"/>
      <c r="R224" s="235"/>
      <c r="S224" s="235"/>
      <c r="T224" s="236"/>
      <c r="AT224" s="237" t="s">
        <v>364</v>
      </c>
      <c r="AU224" s="237" t="s">
        <v>90</v>
      </c>
      <c r="AV224" s="14" t="s">
        <v>90</v>
      </c>
      <c r="AW224" s="14" t="s">
        <v>4</v>
      </c>
      <c r="AX224" s="14" t="s">
        <v>88</v>
      </c>
      <c r="AY224" s="237" t="s">
        <v>215</v>
      </c>
    </row>
    <row r="225" spans="1:65" s="2" customFormat="1" ht="24.15" customHeight="1">
      <c r="A225" s="35"/>
      <c r="B225" s="36"/>
      <c r="C225" s="185" t="s">
        <v>309</v>
      </c>
      <c r="D225" s="185" t="s">
        <v>216</v>
      </c>
      <c r="E225" s="186" t="s">
        <v>505</v>
      </c>
      <c r="F225" s="187" t="s">
        <v>5325</v>
      </c>
      <c r="G225" s="188" t="s">
        <v>358</v>
      </c>
      <c r="H225" s="189">
        <v>131.77699999999999</v>
      </c>
      <c r="I225" s="190"/>
      <c r="J225" s="191">
        <f>ROUND(I225*H225,2)</f>
        <v>0</v>
      </c>
      <c r="K225" s="187" t="s">
        <v>359</v>
      </c>
      <c r="L225" s="40"/>
      <c r="M225" s="192" t="s">
        <v>1</v>
      </c>
      <c r="N225" s="193" t="s">
        <v>46</v>
      </c>
      <c r="O225" s="72"/>
      <c r="P225" s="194">
        <f>O225*H225</f>
        <v>0</v>
      </c>
      <c r="Q225" s="194">
        <v>0</v>
      </c>
      <c r="R225" s="194">
        <f>Q225*H225</f>
        <v>0</v>
      </c>
      <c r="S225" s="194">
        <v>0</v>
      </c>
      <c r="T225" s="195">
        <f>S225*H225</f>
        <v>0</v>
      </c>
      <c r="U225" s="35"/>
      <c r="V225" s="35"/>
      <c r="W225" s="35"/>
      <c r="X225" s="35"/>
      <c r="Y225" s="35"/>
      <c r="Z225" s="35"/>
      <c r="AA225" s="35"/>
      <c r="AB225" s="35"/>
      <c r="AC225" s="35"/>
      <c r="AD225" s="35"/>
      <c r="AE225" s="35"/>
      <c r="AR225" s="196" t="s">
        <v>214</v>
      </c>
      <c r="AT225" s="196" t="s">
        <v>216</v>
      </c>
      <c r="AU225" s="196" t="s">
        <v>90</v>
      </c>
      <c r="AY225" s="18" t="s">
        <v>215</v>
      </c>
      <c r="BE225" s="197">
        <f>IF(N225="základní",J225,0)</f>
        <v>0</v>
      </c>
      <c r="BF225" s="197">
        <f>IF(N225="snížená",J225,0)</f>
        <v>0</v>
      </c>
      <c r="BG225" s="197">
        <f>IF(N225="zákl. přenesená",J225,0)</f>
        <v>0</v>
      </c>
      <c r="BH225" s="197">
        <f>IF(N225="sníž. přenesená",J225,0)</f>
        <v>0</v>
      </c>
      <c r="BI225" s="197">
        <f>IF(N225="nulová",J225,0)</f>
        <v>0</v>
      </c>
      <c r="BJ225" s="18" t="s">
        <v>88</v>
      </c>
      <c r="BK225" s="197">
        <f>ROUND(I225*H225,2)</f>
        <v>0</v>
      </c>
      <c r="BL225" s="18" t="s">
        <v>214</v>
      </c>
      <c r="BM225" s="196" t="s">
        <v>7769</v>
      </c>
    </row>
    <row r="226" spans="1:65" s="2" customFormat="1" ht="28.8">
      <c r="A226" s="35"/>
      <c r="B226" s="36"/>
      <c r="C226" s="37"/>
      <c r="D226" s="198" t="s">
        <v>221</v>
      </c>
      <c r="E226" s="37"/>
      <c r="F226" s="199" t="s">
        <v>508</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221</v>
      </c>
      <c r="AU226" s="18" t="s">
        <v>90</v>
      </c>
    </row>
    <row r="227" spans="1:65" s="2" customFormat="1" ht="10.199999999999999">
      <c r="A227" s="35"/>
      <c r="B227" s="36"/>
      <c r="C227" s="37"/>
      <c r="D227" s="215" t="s">
        <v>362</v>
      </c>
      <c r="E227" s="37"/>
      <c r="F227" s="216" t="s">
        <v>509</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362</v>
      </c>
      <c r="AU227" s="18" t="s">
        <v>90</v>
      </c>
    </row>
    <row r="228" spans="1:65" s="14" customFormat="1" ht="10.199999999999999">
      <c r="B228" s="227"/>
      <c r="C228" s="228"/>
      <c r="D228" s="198" t="s">
        <v>364</v>
      </c>
      <c r="E228" s="229" t="s">
        <v>1</v>
      </c>
      <c r="F228" s="230" t="s">
        <v>7770</v>
      </c>
      <c r="G228" s="228"/>
      <c r="H228" s="231">
        <v>271.209</v>
      </c>
      <c r="I228" s="232"/>
      <c r="J228" s="228"/>
      <c r="K228" s="228"/>
      <c r="L228" s="233"/>
      <c r="M228" s="234"/>
      <c r="N228" s="235"/>
      <c r="O228" s="235"/>
      <c r="P228" s="235"/>
      <c r="Q228" s="235"/>
      <c r="R228" s="235"/>
      <c r="S228" s="235"/>
      <c r="T228" s="236"/>
      <c r="AT228" s="237" t="s">
        <v>364</v>
      </c>
      <c r="AU228" s="237" t="s">
        <v>90</v>
      </c>
      <c r="AV228" s="14" t="s">
        <v>90</v>
      </c>
      <c r="AW228" s="14" t="s">
        <v>36</v>
      </c>
      <c r="AX228" s="14" t="s">
        <v>81</v>
      </c>
      <c r="AY228" s="237" t="s">
        <v>215</v>
      </c>
    </row>
    <row r="229" spans="1:65" s="14" customFormat="1" ht="10.199999999999999">
      <c r="B229" s="227"/>
      <c r="C229" s="228"/>
      <c r="D229" s="198" t="s">
        <v>364</v>
      </c>
      <c r="E229" s="229" t="s">
        <v>1</v>
      </c>
      <c r="F229" s="230" t="s">
        <v>7771</v>
      </c>
      <c r="G229" s="228"/>
      <c r="H229" s="231">
        <v>-106.07</v>
      </c>
      <c r="I229" s="232"/>
      <c r="J229" s="228"/>
      <c r="K229" s="228"/>
      <c r="L229" s="233"/>
      <c r="M229" s="234"/>
      <c r="N229" s="235"/>
      <c r="O229" s="235"/>
      <c r="P229" s="235"/>
      <c r="Q229" s="235"/>
      <c r="R229" s="235"/>
      <c r="S229" s="235"/>
      <c r="T229" s="236"/>
      <c r="AT229" s="237" t="s">
        <v>364</v>
      </c>
      <c r="AU229" s="237" t="s">
        <v>90</v>
      </c>
      <c r="AV229" s="14" t="s">
        <v>90</v>
      </c>
      <c r="AW229" s="14" t="s">
        <v>36</v>
      </c>
      <c r="AX229" s="14" t="s">
        <v>81</v>
      </c>
      <c r="AY229" s="237" t="s">
        <v>215</v>
      </c>
    </row>
    <row r="230" spans="1:65" s="14" customFormat="1" ht="10.199999999999999">
      <c r="B230" s="227"/>
      <c r="C230" s="228"/>
      <c r="D230" s="198" t="s">
        <v>364</v>
      </c>
      <c r="E230" s="229" t="s">
        <v>1</v>
      </c>
      <c r="F230" s="230" t="s">
        <v>7772</v>
      </c>
      <c r="G230" s="228"/>
      <c r="H230" s="231">
        <v>-33.362000000000002</v>
      </c>
      <c r="I230" s="232"/>
      <c r="J230" s="228"/>
      <c r="K230" s="228"/>
      <c r="L230" s="233"/>
      <c r="M230" s="234"/>
      <c r="N230" s="235"/>
      <c r="O230" s="235"/>
      <c r="P230" s="235"/>
      <c r="Q230" s="235"/>
      <c r="R230" s="235"/>
      <c r="S230" s="235"/>
      <c r="T230" s="236"/>
      <c r="AT230" s="237" t="s">
        <v>364</v>
      </c>
      <c r="AU230" s="237" t="s">
        <v>90</v>
      </c>
      <c r="AV230" s="14" t="s">
        <v>90</v>
      </c>
      <c r="AW230" s="14" t="s">
        <v>36</v>
      </c>
      <c r="AX230" s="14" t="s">
        <v>81</v>
      </c>
      <c r="AY230" s="237" t="s">
        <v>215</v>
      </c>
    </row>
    <row r="231" spans="1:65" s="15" customFormat="1" ht="10.199999999999999">
      <c r="B231" s="238"/>
      <c r="C231" s="239"/>
      <c r="D231" s="198" t="s">
        <v>364</v>
      </c>
      <c r="E231" s="240" t="s">
        <v>1</v>
      </c>
      <c r="F231" s="241" t="s">
        <v>368</v>
      </c>
      <c r="G231" s="239"/>
      <c r="H231" s="242">
        <v>131.77700000000002</v>
      </c>
      <c r="I231" s="243"/>
      <c r="J231" s="239"/>
      <c r="K231" s="239"/>
      <c r="L231" s="244"/>
      <c r="M231" s="245"/>
      <c r="N231" s="246"/>
      <c r="O231" s="246"/>
      <c r="P231" s="246"/>
      <c r="Q231" s="246"/>
      <c r="R231" s="246"/>
      <c r="S231" s="246"/>
      <c r="T231" s="247"/>
      <c r="AT231" s="248" t="s">
        <v>364</v>
      </c>
      <c r="AU231" s="248" t="s">
        <v>90</v>
      </c>
      <c r="AV231" s="15" t="s">
        <v>214</v>
      </c>
      <c r="AW231" s="15" t="s">
        <v>36</v>
      </c>
      <c r="AX231" s="15" t="s">
        <v>88</v>
      </c>
      <c r="AY231" s="248" t="s">
        <v>215</v>
      </c>
    </row>
    <row r="232" spans="1:65" s="2" customFormat="1" ht="24.15" customHeight="1">
      <c r="A232" s="35"/>
      <c r="B232" s="36"/>
      <c r="C232" s="185" t="s">
        <v>7</v>
      </c>
      <c r="D232" s="185" t="s">
        <v>216</v>
      </c>
      <c r="E232" s="186" t="s">
        <v>5328</v>
      </c>
      <c r="F232" s="187" t="s">
        <v>5329</v>
      </c>
      <c r="G232" s="188" t="s">
        <v>358</v>
      </c>
      <c r="H232" s="189">
        <v>78.138999999999996</v>
      </c>
      <c r="I232" s="190"/>
      <c r="J232" s="191">
        <f>ROUND(I232*H232,2)</f>
        <v>0</v>
      </c>
      <c r="K232" s="187" t="s">
        <v>359</v>
      </c>
      <c r="L232" s="40"/>
      <c r="M232" s="192" t="s">
        <v>1</v>
      </c>
      <c r="N232" s="193" t="s">
        <v>46</v>
      </c>
      <c r="O232" s="72"/>
      <c r="P232" s="194">
        <f>O232*H232</f>
        <v>0</v>
      </c>
      <c r="Q232" s="194">
        <v>0</v>
      </c>
      <c r="R232" s="194">
        <f>Q232*H232</f>
        <v>0</v>
      </c>
      <c r="S232" s="194">
        <v>0</v>
      </c>
      <c r="T232" s="195">
        <f>S232*H232</f>
        <v>0</v>
      </c>
      <c r="U232" s="35"/>
      <c r="V232" s="35"/>
      <c r="W232" s="35"/>
      <c r="X232" s="35"/>
      <c r="Y232" s="35"/>
      <c r="Z232" s="35"/>
      <c r="AA232" s="35"/>
      <c r="AB232" s="35"/>
      <c r="AC232" s="35"/>
      <c r="AD232" s="35"/>
      <c r="AE232" s="35"/>
      <c r="AR232" s="196" t="s">
        <v>214</v>
      </c>
      <c r="AT232" s="196" t="s">
        <v>216</v>
      </c>
      <c r="AU232" s="196" t="s">
        <v>90</v>
      </c>
      <c r="AY232" s="18" t="s">
        <v>215</v>
      </c>
      <c r="BE232" s="197">
        <f>IF(N232="základní",J232,0)</f>
        <v>0</v>
      </c>
      <c r="BF232" s="197">
        <f>IF(N232="snížená",J232,0)</f>
        <v>0</v>
      </c>
      <c r="BG232" s="197">
        <f>IF(N232="zákl. přenesená",J232,0)</f>
        <v>0</v>
      </c>
      <c r="BH232" s="197">
        <f>IF(N232="sníž. přenesená",J232,0)</f>
        <v>0</v>
      </c>
      <c r="BI232" s="197">
        <f>IF(N232="nulová",J232,0)</f>
        <v>0</v>
      </c>
      <c r="BJ232" s="18" t="s">
        <v>88</v>
      </c>
      <c r="BK232" s="197">
        <f>ROUND(I232*H232,2)</f>
        <v>0</v>
      </c>
      <c r="BL232" s="18" t="s">
        <v>214</v>
      </c>
      <c r="BM232" s="196" t="s">
        <v>7773</v>
      </c>
    </row>
    <row r="233" spans="1:65" s="2" customFormat="1" ht="48">
      <c r="A233" s="35"/>
      <c r="B233" s="36"/>
      <c r="C233" s="37"/>
      <c r="D233" s="198" t="s">
        <v>221</v>
      </c>
      <c r="E233" s="37"/>
      <c r="F233" s="199" t="s">
        <v>7593</v>
      </c>
      <c r="G233" s="37"/>
      <c r="H233" s="37"/>
      <c r="I233" s="200"/>
      <c r="J233" s="37"/>
      <c r="K233" s="37"/>
      <c r="L233" s="40"/>
      <c r="M233" s="201"/>
      <c r="N233" s="202"/>
      <c r="O233" s="72"/>
      <c r="P233" s="72"/>
      <c r="Q233" s="72"/>
      <c r="R233" s="72"/>
      <c r="S233" s="72"/>
      <c r="T233" s="73"/>
      <c r="U233" s="35"/>
      <c r="V233" s="35"/>
      <c r="W233" s="35"/>
      <c r="X233" s="35"/>
      <c r="Y233" s="35"/>
      <c r="Z233" s="35"/>
      <c r="AA233" s="35"/>
      <c r="AB233" s="35"/>
      <c r="AC233" s="35"/>
      <c r="AD233" s="35"/>
      <c r="AE233" s="35"/>
      <c r="AT233" s="18" t="s">
        <v>221</v>
      </c>
      <c r="AU233" s="18" t="s">
        <v>90</v>
      </c>
    </row>
    <row r="234" spans="1:65" s="2" customFormat="1" ht="10.199999999999999">
      <c r="A234" s="35"/>
      <c r="B234" s="36"/>
      <c r="C234" s="37"/>
      <c r="D234" s="215" t="s">
        <v>362</v>
      </c>
      <c r="E234" s="37"/>
      <c r="F234" s="216" t="s">
        <v>5332</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362</v>
      </c>
      <c r="AU234" s="18" t="s">
        <v>90</v>
      </c>
    </row>
    <row r="235" spans="1:65" s="13" customFormat="1" ht="10.199999999999999">
      <c r="B235" s="217"/>
      <c r="C235" s="218"/>
      <c r="D235" s="198" t="s">
        <v>364</v>
      </c>
      <c r="E235" s="219" t="s">
        <v>1</v>
      </c>
      <c r="F235" s="220" t="s">
        <v>7774</v>
      </c>
      <c r="G235" s="218"/>
      <c r="H235" s="219" t="s">
        <v>1</v>
      </c>
      <c r="I235" s="221"/>
      <c r="J235" s="218"/>
      <c r="K235" s="218"/>
      <c r="L235" s="222"/>
      <c r="M235" s="223"/>
      <c r="N235" s="224"/>
      <c r="O235" s="224"/>
      <c r="P235" s="224"/>
      <c r="Q235" s="224"/>
      <c r="R235" s="224"/>
      <c r="S235" s="224"/>
      <c r="T235" s="225"/>
      <c r="AT235" s="226" t="s">
        <v>364</v>
      </c>
      <c r="AU235" s="226" t="s">
        <v>90</v>
      </c>
      <c r="AV235" s="13" t="s">
        <v>88</v>
      </c>
      <c r="AW235" s="13" t="s">
        <v>36</v>
      </c>
      <c r="AX235" s="13" t="s">
        <v>81</v>
      </c>
      <c r="AY235" s="226" t="s">
        <v>215</v>
      </c>
    </row>
    <row r="236" spans="1:65" s="14" customFormat="1" ht="10.199999999999999">
      <c r="B236" s="227"/>
      <c r="C236" s="228"/>
      <c r="D236" s="198" t="s">
        <v>364</v>
      </c>
      <c r="E236" s="229" t="s">
        <v>1</v>
      </c>
      <c r="F236" s="230" t="s">
        <v>7775</v>
      </c>
      <c r="G236" s="228"/>
      <c r="H236" s="231">
        <v>0.62</v>
      </c>
      <c r="I236" s="232"/>
      <c r="J236" s="228"/>
      <c r="K236" s="228"/>
      <c r="L236" s="233"/>
      <c r="M236" s="234"/>
      <c r="N236" s="235"/>
      <c r="O236" s="235"/>
      <c r="P236" s="235"/>
      <c r="Q236" s="235"/>
      <c r="R236" s="235"/>
      <c r="S236" s="235"/>
      <c r="T236" s="236"/>
      <c r="AT236" s="237" t="s">
        <v>364</v>
      </c>
      <c r="AU236" s="237" t="s">
        <v>90</v>
      </c>
      <c r="AV236" s="14" t="s">
        <v>90</v>
      </c>
      <c r="AW236" s="14" t="s">
        <v>36</v>
      </c>
      <c r="AX236" s="14" t="s">
        <v>81</v>
      </c>
      <c r="AY236" s="237" t="s">
        <v>215</v>
      </c>
    </row>
    <row r="237" spans="1:65" s="14" customFormat="1" ht="10.199999999999999">
      <c r="B237" s="227"/>
      <c r="C237" s="228"/>
      <c r="D237" s="198" t="s">
        <v>364</v>
      </c>
      <c r="E237" s="229" t="s">
        <v>1</v>
      </c>
      <c r="F237" s="230" t="s">
        <v>7776</v>
      </c>
      <c r="G237" s="228"/>
      <c r="H237" s="231">
        <v>12.35</v>
      </c>
      <c r="I237" s="232"/>
      <c r="J237" s="228"/>
      <c r="K237" s="228"/>
      <c r="L237" s="233"/>
      <c r="M237" s="234"/>
      <c r="N237" s="235"/>
      <c r="O237" s="235"/>
      <c r="P237" s="235"/>
      <c r="Q237" s="235"/>
      <c r="R237" s="235"/>
      <c r="S237" s="235"/>
      <c r="T237" s="236"/>
      <c r="AT237" s="237" t="s">
        <v>364</v>
      </c>
      <c r="AU237" s="237" t="s">
        <v>90</v>
      </c>
      <c r="AV237" s="14" t="s">
        <v>90</v>
      </c>
      <c r="AW237" s="14" t="s">
        <v>36</v>
      </c>
      <c r="AX237" s="14" t="s">
        <v>81</v>
      </c>
      <c r="AY237" s="237" t="s">
        <v>215</v>
      </c>
    </row>
    <row r="238" spans="1:65" s="14" customFormat="1" ht="10.199999999999999">
      <c r="B238" s="227"/>
      <c r="C238" s="228"/>
      <c r="D238" s="198" t="s">
        <v>364</v>
      </c>
      <c r="E238" s="229" t="s">
        <v>1</v>
      </c>
      <c r="F238" s="230" t="s">
        <v>7777</v>
      </c>
      <c r="G238" s="228"/>
      <c r="H238" s="231">
        <v>26.28</v>
      </c>
      <c r="I238" s="232"/>
      <c r="J238" s="228"/>
      <c r="K238" s="228"/>
      <c r="L238" s="233"/>
      <c r="M238" s="234"/>
      <c r="N238" s="235"/>
      <c r="O238" s="235"/>
      <c r="P238" s="235"/>
      <c r="Q238" s="235"/>
      <c r="R238" s="235"/>
      <c r="S238" s="235"/>
      <c r="T238" s="236"/>
      <c r="AT238" s="237" t="s">
        <v>364</v>
      </c>
      <c r="AU238" s="237" t="s">
        <v>90</v>
      </c>
      <c r="AV238" s="14" t="s">
        <v>90</v>
      </c>
      <c r="AW238" s="14" t="s">
        <v>36</v>
      </c>
      <c r="AX238" s="14" t="s">
        <v>81</v>
      </c>
      <c r="AY238" s="237" t="s">
        <v>215</v>
      </c>
    </row>
    <row r="239" spans="1:65" s="14" customFormat="1" ht="10.199999999999999">
      <c r="B239" s="227"/>
      <c r="C239" s="228"/>
      <c r="D239" s="198" t="s">
        <v>364</v>
      </c>
      <c r="E239" s="229" t="s">
        <v>1</v>
      </c>
      <c r="F239" s="230" t="s">
        <v>7778</v>
      </c>
      <c r="G239" s="228"/>
      <c r="H239" s="231">
        <v>12</v>
      </c>
      <c r="I239" s="232"/>
      <c r="J239" s="228"/>
      <c r="K239" s="228"/>
      <c r="L239" s="233"/>
      <c r="M239" s="234"/>
      <c r="N239" s="235"/>
      <c r="O239" s="235"/>
      <c r="P239" s="235"/>
      <c r="Q239" s="235"/>
      <c r="R239" s="235"/>
      <c r="S239" s="235"/>
      <c r="T239" s="236"/>
      <c r="AT239" s="237" t="s">
        <v>364</v>
      </c>
      <c r="AU239" s="237" t="s">
        <v>90</v>
      </c>
      <c r="AV239" s="14" t="s">
        <v>90</v>
      </c>
      <c r="AW239" s="14" t="s">
        <v>36</v>
      </c>
      <c r="AX239" s="14" t="s">
        <v>81</v>
      </c>
      <c r="AY239" s="237" t="s">
        <v>215</v>
      </c>
    </row>
    <row r="240" spans="1:65" s="16" customFormat="1" ht="10.199999999999999">
      <c r="B240" s="249"/>
      <c r="C240" s="250"/>
      <c r="D240" s="198" t="s">
        <v>364</v>
      </c>
      <c r="E240" s="251" t="s">
        <v>1</v>
      </c>
      <c r="F240" s="252" t="s">
        <v>403</v>
      </c>
      <c r="G240" s="250"/>
      <c r="H240" s="253">
        <v>51.25</v>
      </c>
      <c r="I240" s="254"/>
      <c r="J240" s="250"/>
      <c r="K240" s="250"/>
      <c r="L240" s="255"/>
      <c r="M240" s="256"/>
      <c r="N240" s="257"/>
      <c r="O240" s="257"/>
      <c r="P240" s="257"/>
      <c r="Q240" s="257"/>
      <c r="R240" s="257"/>
      <c r="S240" s="257"/>
      <c r="T240" s="258"/>
      <c r="AT240" s="259" t="s">
        <v>364</v>
      </c>
      <c r="AU240" s="259" t="s">
        <v>90</v>
      </c>
      <c r="AV240" s="16" t="s">
        <v>227</v>
      </c>
      <c r="AW240" s="16" t="s">
        <v>36</v>
      </c>
      <c r="AX240" s="16" t="s">
        <v>81</v>
      </c>
      <c r="AY240" s="259" t="s">
        <v>215</v>
      </c>
    </row>
    <row r="241" spans="1:65" s="13" customFormat="1" ht="10.199999999999999">
      <c r="B241" s="217"/>
      <c r="C241" s="218"/>
      <c r="D241" s="198" t="s">
        <v>364</v>
      </c>
      <c r="E241" s="219" t="s">
        <v>1</v>
      </c>
      <c r="F241" s="220" t="s">
        <v>7779</v>
      </c>
      <c r="G241" s="218"/>
      <c r="H241" s="219" t="s">
        <v>1</v>
      </c>
      <c r="I241" s="221"/>
      <c r="J241" s="218"/>
      <c r="K241" s="218"/>
      <c r="L241" s="222"/>
      <c r="M241" s="223"/>
      <c r="N241" s="224"/>
      <c r="O241" s="224"/>
      <c r="P241" s="224"/>
      <c r="Q241" s="224"/>
      <c r="R241" s="224"/>
      <c r="S241" s="224"/>
      <c r="T241" s="225"/>
      <c r="AT241" s="226" t="s">
        <v>364</v>
      </c>
      <c r="AU241" s="226" t="s">
        <v>90</v>
      </c>
      <c r="AV241" s="13" t="s">
        <v>88</v>
      </c>
      <c r="AW241" s="13" t="s">
        <v>36</v>
      </c>
      <c r="AX241" s="13" t="s">
        <v>81</v>
      </c>
      <c r="AY241" s="226" t="s">
        <v>215</v>
      </c>
    </row>
    <row r="242" spans="1:65" s="14" customFormat="1" ht="10.199999999999999">
      <c r="B242" s="227"/>
      <c r="C242" s="228"/>
      <c r="D242" s="198" t="s">
        <v>364</v>
      </c>
      <c r="E242" s="229" t="s">
        <v>1</v>
      </c>
      <c r="F242" s="230" t="s">
        <v>7780</v>
      </c>
      <c r="G242" s="228"/>
      <c r="H242" s="231">
        <v>5.0049999999999999</v>
      </c>
      <c r="I242" s="232"/>
      <c r="J242" s="228"/>
      <c r="K242" s="228"/>
      <c r="L242" s="233"/>
      <c r="M242" s="234"/>
      <c r="N242" s="235"/>
      <c r="O242" s="235"/>
      <c r="P242" s="235"/>
      <c r="Q242" s="235"/>
      <c r="R242" s="235"/>
      <c r="S242" s="235"/>
      <c r="T242" s="236"/>
      <c r="AT242" s="237" t="s">
        <v>364</v>
      </c>
      <c r="AU242" s="237" t="s">
        <v>90</v>
      </c>
      <c r="AV242" s="14" t="s">
        <v>90</v>
      </c>
      <c r="AW242" s="14" t="s">
        <v>36</v>
      </c>
      <c r="AX242" s="14" t="s">
        <v>81</v>
      </c>
      <c r="AY242" s="237" t="s">
        <v>215</v>
      </c>
    </row>
    <row r="243" spans="1:65" s="13" customFormat="1" ht="10.199999999999999">
      <c r="B243" s="217"/>
      <c r="C243" s="218"/>
      <c r="D243" s="198" t="s">
        <v>364</v>
      </c>
      <c r="E243" s="219" t="s">
        <v>1</v>
      </c>
      <c r="F243" s="220" t="s">
        <v>7781</v>
      </c>
      <c r="G243" s="218"/>
      <c r="H243" s="219" t="s">
        <v>1</v>
      </c>
      <c r="I243" s="221"/>
      <c r="J243" s="218"/>
      <c r="K243" s="218"/>
      <c r="L243" s="222"/>
      <c r="M243" s="223"/>
      <c r="N243" s="224"/>
      <c r="O243" s="224"/>
      <c r="P243" s="224"/>
      <c r="Q243" s="224"/>
      <c r="R243" s="224"/>
      <c r="S243" s="224"/>
      <c r="T243" s="225"/>
      <c r="AT243" s="226" t="s">
        <v>364</v>
      </c>
      <c r="AU243" s="226" t="s">
        <v>90</v>
      </c>
      <c r="AV243" s="13" t="s">
        <v>88</v>
      </c>
      <c r="AW243" s="13" t="s">
        <v>36</v>
      </c>
      <c r="AX243" s="13" t="s">
        <v>81</v>
      </c>
      <c r="AY243" s="226" t="s">
        <v>215</v>
      </c>
    </row>
    <row r="244" spans="1:65" s="14" customFormat="1" ht="10.199999999999999">
      <c r="B244" s="227"/>
      <c r="C244" s="228"/>
      <c r="D244" s="198" t="s">
        <v>364</v>
      </c>
      <c r="E244" s="229" t="s">
        <v>1</v>
      </c>
      <c r="F244" s="230" t="s">
        <v>7782</v>
      </c>
      <c r="G244" s="228"/>
      <c r="H244" s="231">
        <v>21.884</v>
      </c>
      <c r="I244" s="232"/>
      <c r="J244" s="228"/>
      <c r="K244" s="228"/>
      <c r="L244" s="233"/>
      <c r="M244" s="234"/>
      <c r="N244" s="235"/>
      <c r="O244" s="235"/>
      <c r="P244" s="235"/>
      <c r="Q244" s="235"/>
      <c r="R244" s="235"/>
      <c r="S244" s="235"/>
      <c r="T244" s="236"/>
      <c r="AT244" s="237" t="s">
        <v>364</v>
      </c>
      <c r="AU244" s="237" t="s">
        <v>90</v>
      </c>
      <c r="AV244" s="14" t="s">
        <v>90</v>
      </c>
      <c r="AW244" s="14" t="s">
        <v>36</v>
      </c>
      <c r="AX244" s="14" t="s">
        <v>81</v>
      </c>
      <c r="AY244" s="237" t="s">
        <v>215</v>
      </c>
    </row>
    <row r="245" spans="1:65" s="15" customFormat="1" ht="10.199999999999999">
      <c r="B245" s="238"/>
      <c r="C245" s="239"/>
      <c r="D245" s="198" t="s">
        <v>364</v>
      </c>
      <c r="E245" s="240" t="s">
        <v>1</v>
      </c>
      <c r="F245" s="241" t="s">
        <v>368</v>
      </c>
      <c r="G245" s="239"/>
      <c r="H245" s="242">
        <v>78.13900000000001</v>
      </c>
      <c r="I245" s="243"/>
      <c r="J245" s="239"/>
      <c r="K245" s="239"/>
      <c r="L245" s="244"/>
      <c r="M245" s="245"/>
      <c r="N245" s="246"/>
      <c r="O245" s="246"/>
      <c r="P245" s="246"/>
      <c r="Q245" s="246"/>
      <c r="R245" s="246"/>
      <c r="S245" s="246"/>
      <c r="T245" s="247"/>
      <c r="AT245" s="248" t="s">
        <v>364</v>
      </c>
      <c r="AU245" s="248" t="s">
        <v>90</v>
      </c>
      <c r="AV245" s="15" t="s">
        <v>214</v>
      </c>
      <c r="AW245" s="15" t="s">
        <v>36</v>
      </c>
      <c r="AX245" s="15" t="s">
        <v>88</v>
      </c>
      <c r="AY245" s="248" t="s">
        <v>215</v>
      </c>
    </row>
    <row r="246" spans="1:65" s="2" customFormat="1" ht="16.5" customHeight="1">
      <c r="A246" s="35"/>
      <c r="B246" s="36"/>
      <c r="C246" s="260" t="s">
        <v>538</v>
      </c>
      <c r="D246" s="260" t="s">
        <v>539</v>
      </c>
      <c r="E246" s="261" t="s">
        <v>5336</v>
      </c>
      <c r="F246" s="262" t="s">
        <v>5337</v>
      </c>
      <c r="G246" s="263" t="s">
        <v>583</v>
      </c>
      <c r="H246" s="264">
        <v>96.863</v>
      </c>
      <c r="I246" s="265"/>
      <c r="J246" s="266">
        <f>ROUND(I246*H246,2)</f>
        <v>0</v>
      </c>
      <c r="K246" s="262" t="s">
        <v>359</v>
      </c>
      <c r="L246" s="267"/>
      <c r="M246" s="268" t="s">
        <v>1</v>
      </c>
      <c r="N246" s="269" t="s">
        <v>46</v>
      </c>
      <c r="O246" s="72"/>
      <c r="P246" s="194">
        <f>O246*H246</f>
        <v>0</v>
      </c>
      <c r="Q246" s="194">
        <v>1</v>
      </c>
      <c r="R246" s="194">
        <f>Q246*H246</f>
        <v>96.863</v>
      </c>
      <c r="S246" s="194">
        <v>0</v>
      </c>
      <c r="T246" s="195">
        <f>S246*H246</f>
        <v>0</v>
      </c>
      <c r="U246" s="35"/>
      <c r="V246" s="35"/>
      <c r="W246" s="35"/>
      <c r="X246" s="35"/>
      <c r="Y246" s="35"/>
      <c r="Z246" s="35"/>
      <c r="AA246" s="35"/>
      <c r="AB246" s="35"/>
      <c r="AC246" s="35"/>
      <c r="AD246" s="35"/>
      <c r="AE246" s="35"/>
      <c r="AR246" s="196" t="s">
        <v>251</v>
      </c>
      <c r="AT246" s="196" t="s">
        <v>539</v>
      </c>
      <c r="AU246" s="196" t="s">
        <v>90</v>
      </c>
      <c r="AY246" s="18" t="s">
        <v>215</v>
      </c>
      <c r="BE246" s="197">
        <f>IF(N246="základní",J246,0)</f>
        <v>0</v>
      </c>
      <c r="BF246" s="197">
        <f>IF(N246="snížená",J246,0)</f>
        <v>0</v>
      </c>
      <c r="BG246" s="197">
        <f>IF(N246="zákl. přenesená",J246,0)</f>
        <v>0</v>
      </c>
      <c r="BH246" s="197">
        <f>IF(N246="sníž. přenesená",J246,0)</f>
        <v>0</v>
      </c>
      <c r="BI246" s="197">
        <f>IF(N246="nulová",J246,0)</f>
        <v>0</v>
      </c>
      <c r="BJ246" s="18" t="s">
        <v>88</v>
      </c>
      <c r="BK246" s="197">
        <f>ROUND(I246*H246,2)</f>
        <v>0</v>
      </c>
      <c r="BL246" s="18" t="s">
        <v>214</v>
      </c>
      <c r="BM246" s="196" t="s">
        <v>7783</v>
      </c>
    </row>
    <row r="247" spans="1:65" s="2" customFormat="1" ht="10.199999999999999">
      <c r="A247" s="35"/>
      <c r="B247" s="36"/>
      <c r="C247" s="37"/>
      <c r="D247" s="198" t="s">
        <v>221</v>
      </c>
      <c r="E247" s="37"/>
      <c r="F247" s="199" t="s">
        <v>5337</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221</v>
      </c>
      <c r="AU247" s="18" t="s">
        <v>90</v>
      </c>
    </row>
    <row r="248" spans="1:65" s="14" customFormat="1" ht="10.199999999999999">
      <c r="B248" s="227"/>
      <c r="C248" s="228"/>
      <c r="D248" s="198" t="s">
        <v>364</v>
      </c>
      <c r="E248" s="228"/>
      <c r="F248" s="230" t="s">
        <v>7784</v>
      </c>
      <c r="G248" s="228"/>
      <c r="H248" s="231">
        <v>96.863</v>
      </c>
      <c r="I248" s="232"/>
      <c r="J248" s="228"/>
      <c r="K248" s="228"/>
      <c r="L248" s="233"/>
      <c r="M248" s="234"/>
      <c r="N248" s="235"/>
      <c r="O248" s="235"/>
      <c r="P248" s="235"/>
      <c r="Q248" s="235"/>
      <c r="R248" s="235"/>
      <c r="S248" s="235"/>
      <c r="T248" s="236"/>
      <c r="AT248" s="237" t="s">
        <v>364</v>
      </c>
      <c r="AU248" s="237" t="s">
        <v>90</v>
      </c>
      <c r="AV248" s="14" t="s">
        <v>90</v>
      </c>
      <c r="AW248" s="14" t="s">
        <v>4</v>
      </c>
      <c r="AX248" s="14" t="s">
        <v>88</v>
      </c>
      <c r="AY248" s="237" t="s">
        <v>215</v>
      </c>
    </row>
    <row r="249" spans="1:65" s="2" customFormat="1" ht="16.5" customHeight="1">
      <c r="A249" s="35"/>
      <c r="B249" s="36"/>
      <c r="C249" s="260" t="s">
        <v>544</v>
      </c>
      <c r="D249" s="260" t="s">
        <v>539</v>
      </c>
      <c r="E249" s="261" t="s">
        <v>7785</v>
      </c>
      <c r="F249" s="262" t="s">
        <v>7786</v>
      </c>
      <c r="G249" s="263" t="s">
        <v>583</v>
      </c>
      <c r="H249" s="264">
        <v>41.360999999999997</v>
      </c>
      <c r="I249" s="265"/>
      <c r="J249" s="266">
        <f>ROUND(I249*H249,2)</f>
        <v>0</v>
      </c>
      <c r="K249" s="262" t="s">
        <v>359</v>
      </c>
      <c r="L249" s="267"/>
      <c r="M249" s="268" t="s">
        <v>1</v>
      </c>
      <c r="N249" s="269" t="s">
        <v>46</v>
      </c>
      <c r="O249" s="72"/>
      <c r="P249" s="194">
        <f>O249*H249</f>
        <v>0</v>
      </c>
      <c r="Q249" s="194">
        <v>1</v>
      </c>
      <c r="R249" s="194">
        <f>Q249*H249</f>
        <v>41.360999999999997</v>
      </c>
      <c r="S249" s="194">
        <v>0</v>
      </c>
      <c r="T249" s="195">
        <f>S249*H249</f>
        <v>0</v>
      </c>
      <c r="U249" s="35"/>
      <c r="V249" s="35"/>
      <c r="W249" s="35"/>
      <c r="X249" s="35"/>
      <c r="Y249" s="35"/>
      <c r="Z249" s="35"/>
      <c r="AA249" s="35"/>
      <c r="AB249" s="35"/>
      <c r="AC249" s="35"/>
      <c r="AD249" s="35"/>
      <c r="AE249" s="35"/>
      <c r="AR249" s="196" t="s">
        <v>251</v>
      </c>
      <c r="AT249" s="196" t="s">
        <v>539</v>
      </c>
      <c r="AU249" s="196" t="s">
        <v>90</v>
      </c>
      <c r="AY249" s="18" t="s">
        <v>215</v>
      </c>
      <c r="BE249" s="197">
        <f>IF(N249="základní",J249,0)</f>
        <v>0</v>
      </c>
      <c r="BF249" s="197">
        <f>IF(N249="snížená",J249,0)</f>
        <v>0</v>
      </c>
      <c r="BG249" s="197">
        <f>IF(N249="zákl. přenesená",J249,0)</f>
        <v>0</v>
      </c>
      <c r="BH249" s="197">
        <f>IF(N249="sníž. přenesená",J249,0)</f>
        <v>0</v>
      </c>
      <c r="BI249" s="197">
        <f>IF(N249="nulová",J249,0)</f>
        <v>0</v>
      </c>
      <c r="BJ249" s="18" t="s">
        <v>88</v>
      </c>
      <c r="BK249" s="197">
        <f>ROUND(I249*H249,2)</f>
        <v>0</v>
      </c>
      <c r="BL249" s="18" t="s">
        <v>214</v>
      </c>
      <c r="BM249" s="196" t="s">
        <v>7787</v>
      </c>
    </row>
    <row r="250" spans="1:65" s="2" customFormat="1" ht="10.199999999999999">
      <c r="A250" s="35"/>
      <c r="B250" s="36"/>
      <c r="C250" s="37"/>
      <c r="D250" s="198" t="s">
        <v>221</v>
      </c>
      <c r="E250" s="37"/>
      <c r="F250" s="199" t="s">
        <v>7786</v>
      </c>
      <c r="G250" s="37"/>
      <c r="H250" s="37"/>
      <c r="I250" s="200"/>
      <c r="J250" s="37"/>
      <c r="K250" s="37"/>
      <c r="L250" s="40"/>
      <c r="M250" s="201"/>
      <c r="N250" s="202"/>
      <c r="O250" s="72"/>
      <c r="P250" s="72"/>
      <c r="Q250" s="72"/>
      <c r="R250" s="72"/>
      <c r="S250" s="72"/>
      <c r="T250" s="73"/>
      <c r="U250" s="35"/>
      <c r="V250" s="35"/>
      <c r="W250" s="35"/>
      <c r="X250" s="35"/>
      <c r="Y250" s="35"/>
      <c r="Z250" s="35"/>
      <c r="AA250" s="35"/>
      <c r="AB250" s="35"/>
      <c r="AC250" s="35"/>
      <c r="AD250" s="35"/>
      <c r="AE250" s="35"/>
      <c r="AT250" s="18" t="s">
        <v>221</v>
      </c>
      <c r="AU250" s="18" t="s">
        <v>90</v>
      </c>
    </row>
    <row r="251" spans="1:65" s="14" customFormat="1" ht="10.199999999999999">
      <c r="B251" s="227"/>
      <c r="C251" s="228"/>
      <c r="D251" s="198" t="s">
        <v>364</v>
      </c>
      <c r="E251" s="228"/>
      <c r="F251" s="230" t="s">
        <v>7788</v>
      </c>
      <c r="G251" s="228"/>
      <c r="H251" s="231">
        <v>41.360999999999997</v>
      </c>
      <c r="I251" s="232"/>
      <c r="J251" s="228"/>
      <c r="K251" s="228"/>
      <c r="L251" s="233"/>
      <c r="M251" s="234"/>
      <c r="N251" s="235"/>
      <c r="O251" s="235"/>
      <c r="P251" s="235"/>
      <c r="Q251" s="235"/>
      <c r="R251" s="235"/>
      <c r="S251" s="235"/>
      <c r="T251" s="236"/>
      <c r="AT251" s="237" t="s">
        <v>364</v>
      </c>
      <c r="AU251" s="237" t="s">
        <v>90</v>
      </c>
      <c r="AV251" s="14" t="s">
        <v>90</v>
      </c>
      <c r="AW251" s="14" t="s">
        <v>4</v>
      </c>
      <c r="AX251" s="14" t="s">
        <v>88</v>
      </c>
      <c r="AY251" s="237" t="s">
        <v>215</v>
      </c>
    </row>
    <row r="252" spans="1:65" s="2" customFormat="1" ht="16.5" customHeight="1">
      <c r="A252" s="35"/>
      <c r="B252" s="36"/>
      <c r="C252" s="260" t="s">
        <v>553</v>
      </c>
      <c r="D252" s="260" t="s">
        <v>539</v>
      </c>
      <c r="E252" s="261" t="s">
        <v>7789</v>
      </c>
      <c r="F252" s="262" t="s">
        <v>7790</v>
      </c>
      <c r="G252" s="263" t="s">
        <v>583</v>
      </c>
      <c r="H252" s="264">
        <v>9.4589999999999996</v>
      </c>
      <c r="I252" s="265"/>
      <c r="J252" s="266">
        <f>ROUND(I252*H252,2)</f>
        <v>0</v>
      </c>
      <c r="K252" s="262" t="s">
        <v>359</v>
      </c>
      <c r="L252" s="267"/>
      <c r="M252" s="268" t="s">
        <v>1</v>
      </c>
      <c r="N252" s="269" t="s">
        <v>46</v>
      </c>
      <c r="O252" s="72"/>
      <c r="P252" s="194">
        <f>O252*H252</f>
        <v>0</v>
      </c>
      <c r="Q252" s="194">
        <v>1</v>
      </c>
      <c r="R252" s="194">
        <f>Q252*H252</f>
        <v>9.4589999999999996</v>
      </c>
      <c r="S252" s="194">
        <v>0</v>
      </c>
      <c r="T252" s="195">
        <f>S252*H252</f>
        <v>0</v>
      </c>
      <c r="U252" s="35"/>
      <c r="V252" s="35"/>
      <c r="W252" s="35"/>
      <c r="X252" s="35"/>
      <c r="Y252" s="35"/>
      <c r="Z252" s="35"/>
      <c r="AA252" s="35"/>
      <c r="AB252" s="35"/>
      <c r="AC252" s="35"/>
      <c r="AD252" s="35"/>
      <c r="AE252" s="35"/>
      <c r="AR252" s="196" t="s">
        <v>251</v>
      </c>
      <c r="AT252" s="196" t="s">
        <v>539</v>
      </c>
      <c r="AU252" s="196" t="s">
        <v>90</v>
      </c>
      <c r="AY252" s="18" t="s">
        <v>215</v>
      </c>
      <c r="BE252" s="197">
        <f>IF(N252="základní",J252,0)</f>
        <v>0</v>
      </c>
      <c r="BF252" s="197">
        <f>IF(N252="snížená",J252,0)</f>
        <v>0</v>
      </c>
      <c r="BG252" s="197">
        <f>IF(N252="zákl. přenesená",J252,0)</f>
        <v>0</v>
      </c>
      <c r="BH252" s="197">
        <f>IF(N252="sníž. přenesená",J252,0)</f>
        <v>0</v>
      </c>
      <c r="BI252" s="197">
        <f>IF(N252="nulová",J252,0)</f>
        <v>0</v>
      </c>
      <c r="BJ252" s="18" t="s">
        <v>88</v>
      </c>
      <c r="BK252" s="197">
        <f>ROUND(I252*H252,2)</f>
        <v>0</v>
      </c>
      <c r="BL252" s="18" t="s">
        <v>214</v>
      </c>
      <c r="BM252" s="196" t="s">
        <v>7791</v>
      </c>
    </row>
    <row r="253" spans="1:65" s="2" customFormat="1" ht="10.199999999999999">
      <c r="A253" s="35"/>
      <c r="B253" s="36"/>
      <c r="C253" s="37"/>
      <c r="D253" s="198" t="s">
        <v>221</v>
      </c>
      <c r="E253" s="37"/>
      <c r="F253" s="199" t="s">
        <v>7790</v>
      </c>
      <c r="G253" s="37"/>
      <c r="H253" s="37"/>
      <c r="I253" s="200"/>
      <c r="J253" s="37"/>
      <c r="K253" s="37"/>
      <c r="L253" s="40"/>
      <c r="M253" s="201"/>
      <c r="N253" s="202"/>
      <c r="O253" s="72"/>
      <c r="P253" s="72"/>
      <c r="Q253" s="72"/>
      <c r="R253" s="72"/>
      <c r="S253" s="72"/>
      <c r="T253" s="73"/>
      <c r="U253" s="35"/>
      <c r="V253" s="35"/>
      <c r="W253" s="35"/>
      <c r="X253" s="35"/>
      <c r="Y253" s="35"/>
      <c r="Z253" s="35"/>
      <c r="AA253" s="35"/>
      <c r="AB253" s="35"/>
      <c r="AC253" s="35"/>
      <c r="AD253" s="35"/>
      <c r="AE253" s="35"/>
      <c r="AT253" s="18" t="s">
        <v>221</v>
      </c>
      <c r="AU253" s="18" t="s">
        <v>90</v>
      </c>
    </row>
    <row r="254" spans="1:65" s="14" customFormat="1" ht="10.199999999999999">
      <c r="B254" s="227"/>
      <c r="C254" s="228"/>
      <c r="D254" s="198" t="s">
        <v>364</v>
      </c>
      <c r="E254" s="228"/>
      <c r="F254" s="230" t="s">
        <v>7792</v>
      </c>
      <c r="G254" s="228"/>
      <c r="H254" s="231">
        <v>9.4589999999999996</v>
      </c>
      <c r="I254" s="232"/>
      <c r="J254" s="228"/>
      <c r="K254" s="228"/>
      <c r="L254" s="233"/>
      <c r="M254" s="234"/>
      <c r="N254" s="235"/>
      <c r="O254" s="235"/>
      <c r="P254" s="235"/>
      <c r="Q254" s="235"/>
      <c r="R254" s="235"/>
      <c r="S254" s="235"/>
      <c r="T254" s="236"/>
      <c r="AT254" s="237" t="s">
        <v>364</v>
      </c>
      <c r="AU254" s="237" t="s">
        <v>90</v>
      </c>
      <c r="AV254" s="14" t="s">
        <v>90</v>
      </c>
      <c r="AW254" s="14" t="s">
        <v>4</v>
      </c>
      <c r="AX254" s="14" t="s">
        <v>88</v>
      </c>
      <c r="AY254" s="237" t="s">
        <v>215</v>
      </c>
    </row>
    <row r="255" spans="1:65" s="2" customFormat="1" ht="24.15" customHeight="1">
      <c r="A255" s="35"/>
      <c r="B255" s="36"/>
      <c r="C255" s="185" t="s">
        <v>564</v>
      </c>
      <c r="D255" s="185" t="s">
        <v>216</v>
      </c>
      <c r="E255" s="186" t="s">
        <v>7185</v>
      </c>
      <c r="F255" s="187" t="s">
        <v>7186</v>
      </c>
      <c r="G255" s="188" t="s">
        <v>523</v>
      </c>
      <c r="H255" s="189">
        <v>50.05</v>
      </c>
      <c r="I255" s="190"/>
      <c r="J255" s="191">
        <f>ROUND(I255*H255,2)</f>
        <v>0</v>
      </c>
      <c r="K255" s="187" t="s">
        <v>359</v>
      </c>
      <c r="L255" s="40"/>
      <c r="M255" s="192" t="s">
        <v>1</v>
      </c>
      <c r="N255" s="193" t="s">
        <v>46</v>
      </c>
      <c r="O255" s="72"/>
      <c r="P255" s="194">
        <f>O255*H255</f>
        <v>0</v>
      </c>
      <c r="Q255" s="194">
        <v>0</v>
      </c>
      <c r="R255" s="194">
        <f>Q255*H255</f>
        <v>0</v>
      </c>
      <c r="S255" s="194">
        <v>0</v>
      </c>
      <c r="T255" s="195">
        <f>S255*H255</f>
        <v>0</v>
      </c>
      <c r="U255" s="35"/>
      <c r="V255" s="35"/>
      <c r="W255" s="35"/>
      <c r="X255" s="35"/>
      <c r="Y255" s="35"/>
      <c r="Z255" s="35"/>
      <c r="AA255" s="35"/>
      <c r="AB255" s="35"/>
      <c r="AC255" s="35"/>
      <c r="AD255" s="35"/>
      <c r="AE255" s="35"/>
      <c r="AR255" s="196" t="s">
        <v>214</v>
      </c>
      <c r="AT255" s="196" t="s">
        <v>216</v>
      </c>
      <c r="AU255" s="196" t="s">
        <v>90</v>
      </c>
      <c r="AY255" s="18" t="s">
        <v>215</v>
      </c>
      <c r="BE255" s="197">
        <f>IF(N255="základní",J255,0)</f>
        <v>0</v>
      </c>
      <c r="BF255" s="197">
        <f>IF(N255="snížená",J255,0)</f>
        <v>0</v>
      </c>
      <c r="BG255" s="197">
        <f>IF(N255="zákl. přenesená",J255,0)</f>
        <v>0</v>
      </c>
      <c r="BH255" s="197">
        <f>IF(N255="sníž. přenesená",J255,0)</f>
        <v>0</v>
      </c>
      <c r="BI255" s="197">
        <f>IF(N255="nulová",J255,0)</f>
        <v>0</v>
      </c>
      <c r="BJ255" s="18" t="s">
        <v>88</v>
      </c>
      <c r="BK255" s="197">
        <f>ROUND(I255*H255,2)</f>
        <v>0</v>
      </c>
      <c r="BL255" s="18" t="s">
        <v>214</v>
      </c>
      <c r="BM255" s="196" t="s">
        <v>7793</v>
      </c>
    </row>
    <row r="256" spans="1:65" s="2" customFormat="1" ht="19.2">
      <c r="A256" s="35"/>
      <c r="B256" s="36"/>
      <c r="C256" s="37"/>
      <c r="D256" s="198" t="s">
        <v>221</v>
      </c>
      <c r="E256" s="37"/>
      <c r="F256" s="199" t="s">
        <v>7188</v>
      </c>
      <c r="G256" s="37"/>
      <c r="H256" s="37"/>
      <c r="I256" s="200"/>
      <c r="J256" s="37"/>
      <c r="K256" s="37"/>
      <c r="L256" s="40"/>
      <c r="M256" s="201"/>
      <c r="N256" s="202"/>
      <c r="O256" s="72"/>
      <c r="P256" s="72"/>
      <c r="Q256" s="72"/>
      <c r="R256" s="72"/>
      <c r="S256" s="72"/>
      <c r="T256" s="73"/>
      <c r="U256" s="35"/>
      <c r="V256" s="35"/>
      <c r="W256" s="35"/>
      <c r="X256" s="35"/>
      <c r="Y256" s="35"/>
      <c r="Z256" s="35"/>
      <c r="AA256" s="35"/>
      <c r="AB256" s="35"/>
      <c r="AC256" s="35"/>
      <c r="AD256" s="35"/>
      <c r="AE256" s="35"/>
      <c r="AT256" s="18" t="s">
        <v>221</v>
      </c>
      <c r="AU256" s="18" t="s">
        <v>90</v>
      </c>
    </row>
    <row r="257" spans="1:65" s="2" customFormat="1" ht="10.199999999999999">
      <c r="A257" s="35"/>
      <c r="B257" s="36"/>
      <c r="C257" s="37"/>
      <c r="D257" s="215" t="s">
        <v>362</v>
      </c>
      <c r="E257" s="37"/>
      <c r="F257" s="216" t="s">
        <v>7189</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362</v>
      </c>
      <c r="AU257" s="18" t="s">
        <v>90</v>
      </c>
    </row>
    <row r="258" spans="1:65" s="14" customFormat="1" ht="10.199999999999999">
      <c r="B258" s="227"/>
      <c r="C258" s="228"/>
      <c r="D258" s="198" t="s">
        <v>364</v>
      </c>
      <c r="E258" s="229" t="s">
        <v>1</v>
      </c>
      <c r="F258" s="230" t="s">
        <v>7794</v>
      </c>
      <c r="G258" s="228"/>
      <c r="H258" s="231">
        <v>50.05</v>
      </c>
      <c r="I258" s="232"/>
      <c r="J258" s="228"/>
      <c r="K258" s="228"/>
      <c r="L258" s="233"/>
      <c r="M258" s="234"/>
      <c r="N258" s="235"/>
      <c r="O258" s="235"/>
      <c r="P258" s="235"/>
      <c r="Q258" s="235"/>
      <c r="R258" s="235"/>
      <c r="S258" s="235"/>
      <c r="T258" s="236"/>
      <c r="AT258" s="237" t="s">
        <v>364</v>
      </c>
      <c r="AU258" s="237" t="s">
        <v>90</v>
      </c>
      <c r="AV258" s="14" t="s">
        <v>90</v>
      </c>
      <c r="AW258" s="14" t="s">
        <v>36</v>
      </c>
      <c r="AX258" s="14" t="s">
        <v>88</v>
      </c>
      <c r="AY258" s="237" t="s">
        <v>215</v>
      </c>
    </row>
    <row r="259" spans="1:65" s="11" customFormat="1" ht="22.8" customHeight="1">
      <c r="B259" s="171"/>
      <c r="C259" s="172"/>
      <c r="D259" s="173" t="s">
        <v>80</v>
      </c>
      <c r="E259" s="213" t="s">
        <v>227</v>
      </c>
      <c r="F259" s="213" t="s">
        <v>815</v>
      </c>
      <c r="G259" s="172"/>
      <c r="H259" s="172"/>
      <c r="I259" s="175"/>
      <c r="J259" s="214">
        <f>BK259</f>
        <v>0</v>
      </c>
      <c r="K259" s="172"/>
      <c r="L259" s="177"/>
      <c r="M259" s="178"/>
      <c r="N259" s="179"/>
      <c r="O259" s="179"/>
      <c r="P259" s="180">
        <f>SUM(P260:P263)</f>
        <v>0</v>
      </c>
      <c r="Q259" s="179"/>
      <c r="R259" s="180">
        <f>SUM(R260:R263)</f>
        <v>0</v>
      </c>
      <c r="S259" s="179"/>
      <c r="T259" s="181">
        <f>SUM(T260:T263)</f>
        <v>0</v>
      </c>
      <c r="AR259" s="182" t="s">
        <v>88</v>
      </c>
      <c r="AT259" s="183" t="s">
        <v>80</v>
      </c>
      <c r="AU259" s="183" t="s">
        <v>88</v>
      </c>
      <c r="AY259" s="182" t="s">
        <v>215</v>
      </c>
      <c r="BK259" s="184">
        <f>SUM(BK260:BK263)</f>
        <v>0</v>
      </c>
    </row>
    <row r="260" spans="1:65" s="2" customFormat="1" ht="21.75" customHeight="1">
      <c r="A260" s="35"/>
      <c r="B260" s="36"/>
      <c r="C260" s="185" t="s">
        <v>574</v>
      </c>
      <c r="D260" s="185" t="s">
        <v>216</v>
      </c>
      <c r="E260" s="186" t="s">
        <v>7795</v>
      </c>
      <c r="F260" s="187" t="s">
        <v>7598</v>
      </c>
      <c r="G260" s="188" t="s">
        <v>797</v>
      </c>
      <c r="H260" s="189">
        <v>143</v>
      </c>
      <c r="I260" s="190"/>
      <c r="J260" s="191">
        <f>ROUND(I260*H260,2)</f>
        <v>0</v>
      </c>
      <c r="K260" s="187" t="s">
        <v>359</v>
      </c>
      <c r="L260" s="40"/>
      <c r="M260" s="192" t="s">
        <v>1</v>
      </c>
      <c r="N260" s="193" t="s">
        <v>46</v>
      </c>
      <c r="O260" s="72"/>
      <c r="P260" s="194">
        <f>O260*H260</f>
        <v>0</v>
      </c>
      <c r="Q260" s="194">
        <v>0</v>
      </c>
      <c r="R260" s="194">
        <f>Q260*H260</f>
        <v>0</v>
      </c>
      <c r="S260" s="194">
        <v>0</v>
      </c>
      <c r="T260" s="195">
        <f>S260*H260</f>
        <v>0</v>
      </c>
      <c r="U260" s="35"/>
      <c r="V260" s="35"/>
      <c r="W260" s="35"/>
      <c r="X260" s="35"/>
      <c r="Y260" s="35"/>
      <c r="Z260" s="35"/>
      <c r="AA260" s="35"/>
      <c r="AB260" s="35"/>
      <c r="AC260" s="35"/>
      <c r="AD260" s="35"/>
      <c r="AE260" s="35"/>
      <c r="AR260" s="196" t="s">
        <v>214</v>
      </c>
      <c r="AT260" s="196" t="s">
        <v>216</v>
      </c>
      <c r="AU260" s="196" t="s">
        <v>90</v>
      </c>
      <c r="AY260" s="18" t="s">
        <v>215</v>
      </c>
      <c r="BE260" s="197">
        <f>IF(N260="základní",J260,0)</f>
        <v>0</v>
      </c>
      <c r="BF260" s="197">
        <f>IF(N260="snížená",J260,0)</f>
        <v>0</v>
      </c>
      <c r="BG260" s="197">
        <f>IF(N260="zákl. přenesená",J260,0)</f>
        <v>0</v>
      </c>
      <c r="BH260" s="197">
        <f>IF(N260="sníž. přenesená",J260,0)</f>
        <v>0</v>
      </c>
      <c r="BI260" s="197">
        <f>IF(N260="nulová",J260,0)</f>
        <v>0</v>
      </c>
      <c r="BJ260" s="18" t="s">
        <v>88</v>
      </c>
      <c r="BK260" s="197">
        <f>ROUND(I260*H260,2)</f>
        <v>0</v>
      </c>
      <c r="BL260" s="18" t="s">
        <v>214</v>
      </c>
      <c r="BM260" s="196" t="s">
        <v>7796</v>
      </c>
    </row>
    <row r="261" spans="1:65" s="2" customFormat="1" ht="19.2">
      <c r="A261" s="35"/>
      <c r="B261" s="36"/>
      <c r="C261" s="37"/>
      <c r="D261" s="198" t="s">
        <v>221</v>
      </c>
      <c r="E261" s="37"/>
      <c r="F261" s="199" t="s">
        <v>7600</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221</v>
      </c>
      <c r="AU261" s="18" t="s">
        <v>90</v>
      </c>
    </row>
    <row r="262" spans="1:65" s="2" customFormat="1" ht="10.199999999999999">
      <c r="A262" s="35"/>
      <c r="B262" s="36"/>
      <c r="C262" s="37"/>
      <c r="D262" s="215" t="s">
        <v>362</v>
      </c>
      <c r="E262" s="37"/>
      <c r="F262" s="216" t="s">
        <v>7797</v>
      </c>
      <c r="G262" s="37"/>
      <c r="H262" s="37"/>
      <c r="I262" s="200"/>
      <c r="J262" s="37"/>
      <c r="K262" s="37"/>
      <c r="L262" s="40"/>
      <c r="M262" s="201"/>
      <c r="N262" s="202"/>
      <c r="O262" s="72"/>
      <c r="P262" s="72"/>
      <c r="Q262" s="72"/>
      <c r="R262" s="72"/>
      <c r="S262" s="72"/>
      <c r="T262" s="73"/>
      <c r="U262" s="35"/>
      <c r="V262" s="35"/>
      <c r="W262" s="35"/>
      <c r="X262" s="35"/>
      <c r="Y262" s="35"/>
      <c r="Z262" s="35"/>
      <c r="AA262" s="35"/>
      <c r="AB262" s="35"/>
      <c r="AC262" s="35"/>
      <c r="AD262" s="35"/>
      <c r="AE262" s="35"/>
      <c r="AT262" s="18" t="s">
        <v>362</v>
      </c>
      <c r="AU262" s="18" t="s">
        <v>90</v>
      </c>
    </row>
    <row r="263" spans="1:65" s="14" customFormat="1" ht="10.199999999999999">
      <c r="B263" s="227"/>
      <c r="C263" s="228"/>
      <c r="D263" s="198" t="s">
        <v>364</v>
      </c>
      <c r="E263" s="229" t="s">
        <v>1</v>
      </c>
      <c r="F263" s="230" t="s">
        <v>7798</v>
      </c>
      <c r="G263" s="228"/>
      <c r="H263" s="231">
        <v>143</v>
      </c>
      <c r="I263" s="232"/>
      <c r="J263" s="228"/>
      <c r="K263" s="228"/>
      <c r="L263" s="233"/>
      <c r="M263" s="234"/>
      <c r="N263" s="235"/>
      <c r="O263" s="235"/>
      <c r="P263" s="235"/>
      <c r="Q263" s="235"/>
      <c r="R263" s="235"/>
      <c r="S263" s="235"/>
      <c r="T263" s="236"/>
      <c r="AT263" s="237" t="s">
        <v>364</v>
      </c>
      <c r="AU263" s="237" t="s">
        <v>90</v>
      </c>
      <c r="AV263" s="14" t="s">
        <v>90</v>
      </c>
      <c r="AW263" s="14" t="s">
        <v>36</v>
      </c>
      <c r="AX263" s="14" t="s">
        <v>88</v>
      </c>
      <c r="AY263" s="237" t="s">
        <v>215</v>
      </c>
    </row>
    <row r="264" spans="1:65" s="11" customFormat="1" ht="22.8" customHeight="1">
      <c r="B264" s="171"/>
      <c r="C264" s="172"/>
      <c r="D264" s="173" t="s">
        <v>80</v>
      </c>
      <c r="E264" s="213" t="s">
        <v>214</v>
      </c>
      <c r="F264" s="213" t="s">
        <v>1169</v>
      </c>
      <c r="G264" s="172"/>
      <c r="H264" s="172"/>
      <c r="I264" s="175"/>
      <c r="J264" s="214">
        <f>BK264</f>
        <v>0</v>
      </c>
      <c r="K264" s="172"/>
      <c r="L264" s="177"/>
      <c r="M264" s="178"/>
      <c r="N264" s="179"/>
      <c r="O264" s="179"/>
      <c r="P264" s="180">
        <f>SUM(P265:P308)</f>
        <v>0</v>
      </c>
      <c r="Q264" s="179"/>
      <c r="R264" s="180">
        <f>SUM(R265:R308)</f>
        <v>50.925982839999996</v>
      </c>
      <c r="S264" s="179"/>
      <c r="T264" s="181">
        <f>SUM(T265:T308)</f>
        <v>0</v>
      </c>
      <c r="AR264" s="182" t="s">
        <v>88</v>
      </c>
      <c r="AT264" s="183" t="s">
        <v>80</v>
      </c>
      <c r="AU264" s="183" t="s">
        <v>88</v>
      </c>
      <c r="AY264" s="182" t="s">
        <v>215</v>
      </c>
      <c r="BK264" s="184">
        <f>SUM(BK265:BK308)</f>
        <v>0</v>
      </c>
    </row>
    <row r="265" spans="1:65" s="2" customFormat="1" ht="24.15" customHeight="1">
      <c r="A265" s="35"/>
      <c r="B265" s="36"/>
      <c r="C265" s="185" t="s">
        <v>580</v>
      </c>
      <c r="D265" s="185" t="s">
        <v>216</v>
      </c>
      <c r="E265" s="186" t="s">
        <v>5340</v>
      </c>
      <c r="F265" s="187" t="s">
        <v>5341</v>
      </c>
      <c r="G265" s="188" t="s">
        <v>358</v>
      </c>
      <c r="H265" s="189">
        <v>26.812999999999999</v>
      </c>
      <c r="I265" s="190"/>
      <c r="J265" s="191">
        <f>ROUND(I265*H265,2)</f>
        <v>0</v>
      </c>
      <c r="K265" s="187" t="s">
        <v>359</v>
      </c>
      <c r="L265" s="40"/>
      <c r="M265" s="192" t="s">
        <v>1</v>
      </c>
      <c r="N265" s="193" t="s">
        <v>46</v>
      </c>
      <c r="O265" s="72"/>
      <c r="P265" s="194">
        <f>O265*H265</f>
        <v>0</v>
      </c>
      <c r="Q265" s="194">
        <v>0</v>
      </c>
      <c r="R265" s="194">
        <f>Q265*H265</f>
        <v>0</v>
      </c>
      <c r="S265" s="194">
        <v>0</v>
      </c>
      <c r="T265" s="195">
        <f>S265*H265</f>
        <v>0</v>
      </c>
      <c r="U265" s="35"/>
      <c r="V265" s="35"/>
      <c r="W265" s="35"/>
      <c r="X265" s="35"/>
      <c r="Y265" s="35"/>
      <c r="Z265" s="35"/>
      <c r="AA265" s="35"/>
      <c r="AB265" s="35"/>
      <c r="AC265" s="35"/>
      <c r="AD265" s="35"/>
      <c r="AE265" s="35"/>
      <c r="AR265" s="196" t="s">
        <v>214</v>
      </c>
      <c r="AT265" s="196" t="s">
        <v>216</v>
      </c>
      <c r="AU265" s="196" t="s">
        <v>90</v>
      </c>
      <c r="AY265" s="18" t="s">
        <v>215</v>
      </c>
      <c r="BE265" s="197">
        <f>IF(N265="základní",J265,0)</f>
        <v>0</v>
      </c>
      <c r="BF265" s="197">
        <f>IF(N265="snížená",J265,0)</f>
        <v>0</v>
      </c>
      <c r="BG265" s="197">
        <f>IF(N265="zákl. přenesená",J265,0)</f>
        <v>0</v>
      </c>
      <c r="BH265" s="197">
        <f>IF(N265="sníž. přenesená",J265,0)</f>
        <v>0</v>
      </c>
      <c r="BI265" s="197">
        <f>IF(N265="nulová",J265,0)</f>
        <v>0</v>
      </c>
      <c r="BJ265" s="18" t="s">
        <v>88</v>
      </c>
      <c r="BK265" s="197">
        <f>ROUND(I265*H265,2)</f>
        <v>0</v>
      </c>
      <c r="BL265" s="18" t="s">
        <v>214</v>
      </c>
      <c r="BM265" s="196" t="s">
        <v>7799</v>
      </c>
    </row>
    <row r="266" spans="1:65" s="2" customFormat="1" ht="19.2">
      <c r="A266" s="35"/>
      <c r="B266" s="36"/>
      <c r="C266" s="37"/>
      <c r="D266" s="198" t="s">
        <v>221</v>
      </c>
      <c r="E266" s="37"/>
      <c r="F266" s="199" t="s">
        <v>5343</v>
      </c>
      <c r="G266" s="37"/>
      <c r="H266" s="37"/>
      <c r="I266" s="200"/>
      <c r="J266" s="37"/>
      <c r="K266" s="37"/>
      <c r="L266" s="40"/>
      <c r="M266" s="201"/>
      <c r="N266" s="202"/>
      <c r="O266" s="72"/>
      <c r="P266" s="72"/>
      <c r="Q266" s="72"/>
      <c r="R266" s="72"/>
      <c r="S266" s="72"/>
      <c r="T266" s="73"/>
      <c r="U266" s="35"/>
      <c r="V266" s="35"/>
      <c r="W266" s="35"/>
      <c r="X266" s="35"/>
      <c r="Y266" s="35"/>
      <c r="Z266" s="35"/>
      <c r="AA266" s="35"/>
      <c r="AB266" s="35"/>
      <c r="AC266" s="35"/>
      <c r="AD266" s="35"/>
      <c r="AE266" s="35"/>
      <c r="AT266" s="18" t="s">
        <v>221</v>
      </c>
      <c r="AU266" s="18" t="s">
        <v>90</v>
      </c>
    </row>
    <row r="267" spans="1:65" s="2" customFormat="1" ht="10.199999999999999">
      <c r="A267" s="35"/>
      <c r="B267" s="36"/>
      <c r="C267" s="37"/>
      <c r="D267" s="215" t="s">
        <v>362</v>
      </c>
      <c r="E267" s="37"/>
      <c r="F267" s="216" t="s">
        <v>5344</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362</v>
      </c>
      <c r="AU267" s="18" t="s">
        <v>90</v>
      </c>
    </row>
    <row r="268" spans="1:65" s="13" customFormat="1" ht="10.199999999999999">
      <c r="B268" s="217"/>
      <c r="C268" s="218"/>
      <c r="D268" s="198" t="s">
        <v>364</v>
      </c>
      <c r="E268" s="219" t="s">
        <v>1</v>
      </c>
      <c r="F268" s="220" t="s">
        <v>7774</v>
      </c>
      <c r="G268" s="218"/>
      <c r="H268" s="219" t="s">
        <v>1</v>
      </c>
      <c r="I268" s="221"/>
      <c r="J268" s="218"/>
      <c r="K268" s="218"/>
      <c r="L268" s="222"/>
      <c r="M268" s="223"/>
      <c r="N268" s="224"/>
      <c r="O268" s="224"/>
      <c r="P268" s="224"/>
      <c r="Q268" s="224"/>
      <c r="R268" s="224"/>
      <c r="S268" s="224"/>
      <c r="T268" s="225"/>
      <c r="AT268" s="226" t="s">
        <v>364</v>
      </c>
      <c r="AU268" s="226" t="s">
        <v>90</v>
      </c>
      <c r="AV268" s="13" t="s">
        <v>88</v>
      </c>
      <c r="AW268" s="13" t="s">
        <v>36</v>
      </c>
      <c r="AX268" s="13" t="s">
        <v>81</v>
      </c>
      <c r="AY268" s="226" t="s">
        <v>215</v>
      </c>
    </row>
    <row r="269" spans="1:65" s="14" customFormat="1" ht="10.199999999999999">
      <c r="B269" s="227"/>
      <c r="C269" s="228"/>
      <c r="D269" s="198" t="s">
        <v>364</v>
      </c>
      <c r="E269" s="229" t="s">
        <v>1</v>
      </c>
      <c r="F269" s="230" t="s">
        <v>7800</v>
      </c>
      <c r="G269" s="228"/>
      <c r="H269" s="231">
        <v>14.3</v>
      </c>
      <c r="I269" s="232"/>
      <c r="J269" s="228"/>
      <c r="K269" s="228"/>
      <c r="L269" s="233"/>
      <c r="M269" s="234"/>
      <c r="N269" s="235"/>
      <c r="O269" s="235"/>
      <c r="P269" s="235"/>
      <c r="Q269" s="235"/>
      <c r="R269" s="235"/>
      <c r="S269" s="235"/>
      <c r="T269" s="236"/>
      <c r="AT269" s="237" t="s">
        <v>364</v>
      </c>
      <c r="AU269" s="237" t="s">
        <v>90</v>
      </c>
      <c r="AV269" s="14" t="s">
        <v>90</v>
      </c>
      <c r="AW269" s="14" t="s">
        <v>36</v>
      </c>
      <c r="AX269" s="14" t="s">
        <v>81</v>
      </c>
      <c r="AY269" s="237" t="s">
        <v>215</v>
      </c>
    </row>
    <row r="270" spans="1:65" s="13" customFormat="1" ht="10.199999999999999">
      <c r="B270" s="217"/>
      <c r="C270" s="218"/>
      <c r="D270" s="198" t="s">
        <v>364</v>
      </c>
      <c r="E270" s="219" t="s">
        <v>1</v>
      </c>
      <c r="F270" s="220" t="s">
        <v>7781</v>
      </c>
      <c r="G270" s="218"/>
      <c r="H270" s="219" t="s">
        <v>1</v>
      </c>
      <c r="I270" s="221"/>
      <c r="J270" s="218"/>
      <c r="K270" s="218"/>
      <c r="L270" s="222"/>
      <c r="M270" s="223"/>
      <c r="N270" s="224"/>
      <c r="O270" s="224"/>
      <c r="P270" s="224"/>
      <c r="Q270" s="224"/>
      <c r="R270" s="224"/>
      <c r="S270" s="224"/>
      <c r="T270" s="225"/>
      <c r="AT270" s="226" t="s">
        <v>364</v>
      </c>
      <c r="AU270" s="226" t="s">
        <v>90</v>
      </c>
      <c r="AV270" s="13" t="s">
        <v>88</v>
      </c>
      <c r="AW270" s="13" t="s">
        <v>36</v>
      </c>
      <c r="AX270" s="13" t="s">
        <v>81</v>
      </c>
      <c r="AY270" s="226" t="s">
        <v>215</v>
      </c>
    </row>
    <row r="271" spans="1:65" s="14" customFormat="1" ht="10.199999999999999">
      <c r="B271" s="227"/>
      <c r="C271" s="228"/>
      <c r="D271" s="198" t="s">
        <v>364</v>
      </c>
      <c r="E271" s="229" t="s">
        <v>1</v>
      </c>
      <c r="F271" s="230" t="s">
        <v>7801</v>
      </c>
      <c r="G271" s="228"/>
      <c r="H271" s="231">
        <v>10.01</v>
      </c>
      <c r="I271" s="232"/>
      <c r="J271" s="228"/>
      <c r="K271" s="228"/>
      <c r="L271" s="233"/>
      <c r="M271" s="234"/>
      <c r="N271" s="235"/>
      <c r="O271" s="235"/>
      <c r="P271" s="235"/>
      <c r="Q271" s="235"/>
      <c r="R271" s="235"/>
      <c r="S271" s="235"/>
      <c r="T271" s="236"/>
      <c r="AT271" s="237" t="s">
        <v>364</v>
      </c>
      <c r="AU271" s="237" t="s">
        <v>90</v>
      </c>
      <c r="AV271" s="14" t="s">
        <v>90</v>
      </c>
      <c r="AW271" s="14" t="s">
        <v>36</v>
      </c>
      <c r="AX271" s="14" t="s">
        <v>81</v>
      </c>
      <c r="AY271" s="237" t="s">
        <v>215</v>
      </c>
    </row>
    <row r="272" spans="1:65" s="13" customFormat="1" ht="10.199999999999999">
      <c r="B272" s="217"/>
      <c r="C272" s="218"/>
      <c r="D272" s="198" t="s">
        <v>364</v>
      </c>
      <c r="E272" s="219" t="s">
        <v>1</v>
      </c>
      <c r="F272" s="220" t="s">
        <v>7779</v>
      </c>
      <c r="G272" s="218"/>
      <c r="H272" s="219" t="s">
        <v>1</v>
      </c>
      <c r="I272" s="221"/>
      <c r="J272" s="218"/>
      <c r="K272" s="218"/>
      <c r="L272" s="222"/>
      <c r="M272" s="223"/>
      <c r="N272" s="224"/>
      <c r="O272" s="224"/>
      <c r="P272" s="224"/>
      <c r="Q272" s="224"/>
      <c r="R272" s="224"/>
      <c r="S272" s="224"/>
      <c r="T272" s="225"/>
      <c r="AT272" s="226" t="s">
        <v>364</v>
      </c>
      <c r="AU272" s="226" t="s">
        <v>90</v>
      </c>
      <c r="AV272" s="13" t="s">
        <v>88</v>
      </c>
      <c r="AW272" s="13" t="s">
        <v>36</v>
      </c>
      <c r="AX272" s="13" t="s">
        <v>81</v>
      </c>
      <c r="AY272" s="226" t="s">
        <v>215</v>
      </c>
    </row>
    <row r="273" spans="1:65" s="14" customFormat="1" ht="10.199999999999999">
      <c r="B273" s="227"/>
      <c r="C273" s="228"/>
      <c r="D273" s="198" t="s">
        <v>364</v>
      </c>
      <c r="E273" s="229" t="s">
        <v>1</v>
      </c>
      <c r="F273" s="230" t="s">
        <v>7802</v>
      </c>
      <c r="G273" s="228"/>
      <c r="H273" s="231">
        <v>2.5030000000000001</v>
      </c>
      <c r="I273" s="232"/>
      <c r="J273" s="228"/>
      <c r="K273" s="228"/>
      <c r="L273" s="233"/>
      <c r="M273" s="234"/>
      <c r="N273" s="235"/>
      <c r="O273" s="235"/>
      <c r="P273" s="235"/>
      <c r="Q273" s="235"/>
      <c r="R273" s="235"/>
      <c r="S273" s="235"/>
      <c r="T273" s="236"/>
      <c r="AT273" s="237" t="s">
        <v>364</v>
      </c>
      <c r="AU273" s="237" t="s">
        <v>90</v>
      </c>
      <c r="AV273" s="14" t="s">
        <v>90</v>
      </c>
      <c r="AW273" s="14" t="s">
        <v>36</v>
      </c>
      <c r="AX273" s="14" t="s">
        <v>81</v>
      </c>
      <c r="AY273" s="237" t="s">
        <v>215</v>
      </c>
    </row>
    <row r="274" spans="1:65" s="15" customFormat="1" ht="10.199999999999999">
      <c r="B274" s="238"/>
      <c r="C274" s="239"/>
      <c r="D274" s="198" t="s">
        <v>364</v>
      </c>
      <c r="E274" s="240" t="s">
        <v>1</v>
      </c>
      <c r="F274" s="241" t="s">
        <v>368</v>
      </c>
      <c r="G274" s="239"/>
      <c r="H274" s="242">
        <v>26.812999999999999</v>
      </c>
      <c r="I274" s="243"/>
      <c r="J274" s="239"/>
      <c r="K274" s="239"/>
      <c r="L274" s="244"/>
      <c r="M274" s="245"/>
      <c r="N274" s="246"/>
      <c r="O274" s="246"/>
      <c r="P274" s="246"/>
      <c r="Q274" s="246"/>
      <c r="R274" s="246"/>
      <c r="S274" s="246"/>
      <c r="T274" s="247"/>
      <c r="AT274" s="248" t="s">
        <v>364</v>
      </c>
      <c r="AU274" s="248" t="s">
        <v>90</v>
      </c>
      <c r="AV274" s="15" t="s">
        <v>214</v>
      </c>
      <c r="AW274" s="15" t="s">
        <v>36</v>
      </c>
      <c r="AX274" s="15" t="s">
        <v>88</v>
      </c>
      <c r="AY274" s="248" t="s">
        <v>215</v>
      </c>
    </row>
    <row r="275" spans="1:65" s="2" customFormat="1" ht="16.5" customHeight="1">
      <c r="A275" s="35"/>
      <c r="B275" s="36"/>
      <c r="C275" s="260" t="s">
        <v>589</v>
      </c>
      <c r="D275" s="260" t="s">
        <v>539</v>
      </c>
      <c r="E275" s="261" t="s">
        <v>5336</v>
      </c>
      <c r="F275" s="262" t="s">
        <v>5337</v>
      </c>
      <c r="G275" s="263" t="s">
        <v>583</v>
      </c>
      <c r="H275" s="264">
        <v>27.027000000000001</v>
      </c>
      <c r="I275" s="265"/>
      <c r="J275" s="266">
        <f>ROUND(I275*H275,2)</f>
        <v>0</v>
      </c>
      <c r="K275" s="262" t="s">
        <v>359</v>
      </c>
      <c r="L275" s="267"/>
      <c r="M275" s="268" t="s">
        <v>1</v>
      </c>
      <c r="N275" s="269" t="s">
        <v>46</v>
      </c>
      <c r="O275" s="72"/>
      <c r="P275" s="194">
        <f>O275*H275</f>
        <v>0</v>
      </c>
      <c r="Q275" s="194">
        <v>1</v>
      </c>
      <c r="R275" s="194">
        <f>Q275*H275</f>
        <v>27.027000000000001</v>
      </c>
      <c r="S275" s="194">
        <v>0</v>
      </c>
      <c r="T275" s="195">
        <f>S275*H275</f>
        <v>0</v>
      </c>
      <c r="U275" s="35"/>
      <c r="V275" s="35"/>
      <c r="W275" s="35"/>
      <c r="X275" s="35"/>
      <c r="Y275" s="35"/>
      <c r="Z275" s="35"/>
      <c r="AA275" s="35"/>
      <c r="AB275" s="35"/>
      <c r="AC275" s="35"/>
      <c r="AD275" s="35"/>
      <c r="AE275" s="35"/>
      <c r="AR275" s="196" t="s">
        <v>251</v>
      </c>
      <c r="AT275" s="196" t="s">
        <v>539</v>
      </c>
      <c r="AU275" s="196" t="s">
        <v>90</v>
      </c>
      <c r="AY275" s="18" t="s">
        <v>215</v>
      </c>
      <c r="BE275" s="197">
        <f>IF(N275="základní",J275,0)</f>
        <v>0</v>
      </c>
      <c r="BF275" s="197">
        <f>IF(N275="snížená",J275,0)</f>
        <v>0</v>
      </c>
      <c r="BG275" s="197">
        <f>IF(N275="zákl. přenesená",J275,0)</f>
        <v>0</v>
      </c>
      <c r="BH275" s="197">
        <f>IF(N275="sníž. přenesená",J275,0)</f>
        <v>0</v>
      </c>
      <c r="BI275" s="197">
        <f>IF(N275="nulová",J275,0)</f>
        <v>0</v>
      </c>
      <c r="BJ275" s="18" t="s">
        <v>88</v>
      </c>
      <c r="BK275" s="197">
        <f>ROUND(I275*H275,2)</f>
        <v>0</v>
      </c>
      <c r="BL275" s="18" t="s">
        <v>214</v>
      </c>
      <c r="BM275" s="196" t="s">
        <v>7803</v>
      </c>
    </row>
    <row r="276" spans="1:65" s="2" customFormat="1" ht="10.199999999999999">
      <c r="A276" s="35"/>
      <c r="B276" s="36"/>
      <c r="C276" s="37"/>
      <c r="D276" s="198" t="s">
        <v>221</v>
      </c>
      <c r="E276" s="37"/>
      <c r="F276" s="199" t="s">
        <v>5337</v>
      </c>
      <c r="G276" s="37"/>
      <c r="H276" s="37"/>
      <c r="I276" s="200"/>
      <c r="J276" s="37"/>
      <c r="K276" s="37"/>
      <c r="L276" s="40"/>
      <c r="M276" s="201"/>
      <c r="N276" s="202"/>
      <c r="O276" s="72"/>
      <c r="P276" s="72"/>
      <c r="Q276" s="72"/>
      <c r="R276" s="72"/>
      <c r="S276" s="72"/>
      <c r="T276" s="73"/>
      <c r="U276" s="35"/>
      <c r="V276" s="35"/>
      <c r="W276" s="35"/>
      <c r="X276" s="35"/>
      <c r="Y276" s="35"/>
      <c r="Z276" s="35"/>
      <c r="AA276" s="35"/>
      <c r="AB276" s="35"/>
      <c r="AC276" s="35"/>
      <c r="AD276" s="35"/>
      <c r="AE276" s="35"/>
      <c r="AT276" s="18" t="s">
        <v>221</v>
      </c>
      <c r="AU276" s="18" t="s">
        <v>90</v>
      </c>
    </row>
    <row r="277" spans="1:65" s="14" customFormat="1" ht="10.199999999999999">
      <c r="B277" s="227"/>
      <c r="C277" s="228"/>
      <c r="D277" s="198" t="s">
        <v>364</v>
      </c>
      <c r="E277" s="228"/>
      <c r="F277" s="230" t="s">
        <v>7804</v>
      </c>
      <c r="G277" s="228"/>
      <c r="H277" s="231">
        <v>27.027000000000001</v>
      </c>
      <c r="I277" s="232"/>
      <c r="J277" s="228"/>
      <c r="K277" s="228"/>
      <c r="L277" s="233"/>
      <c r="M277" s="234"/>
      <c r="N277" s="235"/>
      <c r="O277" s="235"/>
      <c r="P277" s="235"/>
      <c r="Q277" s="235"/>
      <c r="R277" s="235"/>
      <c r="S277" s="235"/>
      <c r="T277" s="236"/>
      <c r="AT277" s="237" t="s">
        <v>364</v>
      </c>
      <c r="AU277" s="237" t="s">
        <v>90</v>
      </c>
      <c r="AV277" s="14" t="s">
        <v>90</v>
      </c>
      <c r="AW277" s="14" t="s">
        <v>4</v>
      </c>
      <c r="AX277" s="14" t="s">
        <v>88</v>
      </c>
      <c r="AY277" s="237" t="s">
        <v>215</v>
      </c>
    </row>
    <row r="278" spans="1:65" s="2" customFormat="1" ht="16.5" customHeight="1">
      <c r="A278" s="35"/>
      <c r="B278" s="36"/>
      <c r="C278" s="260" t="s">
        <v>609</v>
      </c>
      <c r="D278" s="260" t="s">
        <v>539</v>
      </c>
      <c r="E278" s="261" t="s">
        <v>7785</v>
      </c>
      <c r="F278" s="262" t="s">
        <v>7786</v>
      </c>
      <c r="G278" s="263" t="s">
        <v>583</v>
      </c>
      <c r="H278" s="264">
        <v>19.088999999999999</v>
      </c>
      <c r="I278" s="265"/>
      <c r="J278" s="266">
        <f>ROUND(I278*H278,2)</f>
        <v>0</v>
      </c>
      <c r="K278" s="262" t="s">
        <v>359</v>
      </c>
      <c r="L278" s="267"/>
      <c r="M278" s="268" t="s">
        <v>1</v>
      </c>
      <c r="N278" s="269" t="s">
        <v>46</v>
      </c>
      <c r="O278" s="72"/>
      <c r="P278" s="194">
        <f>O278*H278</f>
        <v>0</v>
      </c>
      <c r="Q278" s="194">
        <v>1</v>
      </c>
      <c r="R278" s="194">
        <f>Q278*H278</f>
        <v>19.088999999999999</v>
      </c>
      <c r="S278" s="194">
        <v>0</v>
      </c>
      <c r="T278" s="195">
        <f>S278*H278</f>
        <v>0</v>
      </c>
      <c r="U278" s="35"/>
      <c r="V278" s="35"/>
      <c r="W278" s="35"/>
      <c r="X278" s="35"/>
      <c r="Y278" s="35"/>
      <c r="Z278" s="35"/>
      <c r="AA278" s="35"/>
      <c r="AB278" s="35"/>
      <c r="AC278" s="35"/>
      <c r="AD278" s="35"/>
      <c r="AE278" s="35"/>
      <c r="AR278" s="196" t="s">
        <v>251</v>
      </c>
      <c r="AT278" s="196" t="s">
        <v>539</v>
      </c>
      <c r="AU278" s="196" t="s">
        <v>90</v>
      </c>
      <c r="AY278" s="18" t="s">
        <v>215</v>
      </c>
      <c r="BE278" s="197">
        <f>IF(N278="základní",J278,0)</f>
        <v>0</v>
      </c>
      <c r="BF278" s="197">
        <f>IF(N278="snížená",J278,0)</f>
        <v>0</v>
      </c>
      <c r="BG278" s="197">
        <f>IF(N278="zákl. přenesená",J278,0)</f>
        <v>0</v>
      </c>
      <c r="BH278" s="197">
        <f>IF(N278="sníž. přenesená",J278,0)</f>
        <v>0</v>
      </c>
      <c r="BI278" s="197">
        <f>IF(N278="nulová",J278,0)</f>
        <v>0</v>
      </c>
      <c r="BJ278" s="18" t="s">
        <v>88</v>
      </c>
      <c r="BK278" s="197">
        <f>ROUND(I278*H278,2)</f>
        <v>0</v>
      </c>
      <c r="BL278" s="18" t="s">
        <v>214</v>
      </c>
      <c r="BM278" s="196" t="s">
        <v>7805</v>
      </c>
    </row>
    <row r="279" spans="1:65" s="2" customFormat="1" ht="10.199999999999999">
      <c r="A279" s="35"/>
      <c r="B279" s="36"/>
      <c r="C279" s="37"/>
      <c r="D279" s="198" t="s">
        <v>221</v>
      </c>
      <c r="E279" s="37"/>
      <c r="F279" s="199" t="s">
        <v>7786</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221</v>
      </c>
      <c r="AU279" s="18" t="s">
        <v>90</v>
      </c>
    </row>
    <row r="280" spans="1:65" s="14" customFormat="1" ht="10.199999999999999">
      <c r="B280" s="227"/>
      <c r="C280" s="228"/>
      <c r="D280" s="198" t="s">
        <v>364</v>
      </c>
      <c r="E280" s="228"/>
      <c r="F280" s="230" t="s">
        <v>7806</v>
      </c>
      <c r="G280" s="228"/>
      <c r="H280" s="231">
        <v>19.088999999999999</v>
      </c>
      <c r="I280" s="232"/>
      <c r="J280" s="228"/>
      <c r="K280" s="228"/>
      <c r="L280" s="233"/>
      <c r="M280" s="234"/>
      <c r="N280" s="235"/>
      <c r="O280" s="235"/>
      <c r="P280" s="235"/>
      <c r="Q280" s="235"/>
      <c r="R280" s="235"/>
      <c r="S280" s="235"/>
      <c r="T280" s="236"/>
      <c r="AT280" s="237" t="s">
        <v>364</v>
      </c>
      <c r="AU280" s="237" t="s">
        <v>90</v>
      </c>
      <c r="AV280" s="14" t="s">
        <v>90</v>
      </c>
      <c r="AW280" s="14" t="s">
        <v>4</v>
      </c>
      <c r="AX280" s="14" t="s">
        <v>88</v>
      </c>
      <c r="AY280" s="237" t="s">
        <v>215</v>
      </c>
    </row>
    <row r="281" spans="1:65" s="2" customFormat="1" ht="16.5" customHeight="1">
      <c r="A281" s="35"/>
      <c r="B281" s="36"/>
      <c r="C281" s="260" t="s">
        <v>625</v>
      </c>
      <c r="D281" s="260" t="s">
        <v>539</v>
      </c>
      <c r="E281" s="261" t="s">
        <v>7789</v>
      </c>
      <c r="F281" s="262" t="s">
        <v>7790</v>
      </c>
      <c r="G281" s="263" t="s">
        <v>583</v>
      </c>
      <c r="H281" s="264">
        <v>4.7309999999999999</v>
      </c>
      <c r="I281" s="265"/>
      <c r="J281" s="266">
        <f>ROUND(I281*H281,2)</f>
        <v>0</v>
      </c>
      <c r="K281" s="262" t="s">
        <v>359</v>
      </c>
      <c r="L281" s="267"/>
      <c r="M281" s="268" t="s">
        <v>1</v>
      </c>
      <c r="N281" s="269" t="s">
        <v>46</v>
      </c>
      <c r="O281" s="72"/>
      <c r="P281" s="194">
        <f>O281*H281</f>
        <v>0</v>
      </c>
      <c r="Q281" s="194">
        <v>1</v>
      </c>
      <c r="R281" s="194">
        <f>Q281*H281</f>
        <v>4.7309999999999999</v>
      </c>
      <c r="S281" s="194">
        <v>0</v>
      </c>
      <c r="T281" s="195">
        <f>S281*H281</f>
        <v>0</v>
      </c>
      <c r="U281" s="35"/>
      <c r="V281" s="35"/>
      <c r="W281" s="35"/>
      <c r="X281" s="35"/>
      <c r="Y281" s="35"/>
      <c r="Z281" s="35"/>
      <c r="AA281" s="35"/>
      <c r="AB281" s="35"/>
      <c r="AC281" s="35"/>
      <c r="AD281" s="35"/>
      <c r="AE281" s="35"/>
      <c r="AR281" s="196" t="s">
        <v>251</v>
      </c>
      <c r="AT281" s="196" t="s">
        <v>539</v>
      </c>
      <c r="AU281" s="196" t="s">
        <v>90</v>
      </c>
      <c r="AY281" s="18" t="s">
        <v>215</v>
      </c>
      <c r="BE281" s="197">
        <f>IF(N281="základní",J281,0)</f>
        <v>0</v>
      </c>
      <c r="BF281" s="197">
        <f>IF(N281="snížená",J281,0)</f>
        <v>0</v>
      </c>
      <c r="BG281" s="197">
        <f>IF(N281="zákl. přenesená",J281,0)</f>
        <v>0</v>
      </c>
      <c r="BH281" s="197">
        <f>IF(N281="sníž. přenesená",J281,0)</f>
        <v>0</v>
      </c>
      <c r="BI281" s="197">
        <f>IF(N281="nulová",J281,0)</f>
        <v>0</v>
      </c>
      <c r="BJ281" s="18" t="s">
        <v>88</v>
      </c>
      <c r="BK281" s="197">
        <f>ROUND(I281*H281,2)</f>
        <v>0</v>
      </c>
      <c r="BL281" s="18" t="s">
        <v>214</v>
      </c>
      <c r="BM281" s="196" t="s">
        <v>7807</v>
      </c>
    </row>
    <row r="282" spans="1:65" s="2" customFormat="1" ht="10.199999999999999">
      <c r="A282" s="35"/>
      <c r="B282" s="36"/>
      <c r="C282" s="37"/>
      <c r="D282" s="198" t="s">
        <v>221</v>
      </c>
      <c r="E282" s="37"/>
      <c r="F282" s="199" t="s">
        <v>7790</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221</v>
      </c>
      <c r="AU282" s="18" t="s">
        <v>90</v>
      </c>
    </row>
    <row r="283" spans="1:65" s="14" customFormat="1" ht="10.199999999999999">
      <c r="B283" s="227"/>
      <c r="C283" s="228"/>
      <c r="D283" s="198" t="s">
        <v>364</v>
      </c>
      <c r="E283" s="228"/>
      <c r="F283" s="230" t="s">
        <v>7808</v>
      </c>
      <c r="G283" s="228"/>
      <c r="H283" s="231">
        <v>4.7309999999999999</v>
      </c>
      <c r="I283" s="232"/>
      <c r="J283" s="228"/>
      <c r="K283" s="228"/>
      <c r="L283" s="233"/>
      <c r="M283" s="234"/>
      <c r="N283" s="235"/>
      <c r="O283" s="235"/>
      <c r="P283" s="235"/>
      <c r="Q283" s="235"/>
      <c r="R283" s="235"/>
      <c r="S283" s="235"/>
      <c r="T283" s="236"/>
      <c r="AT283" s="237" t="s">
        <v>364</v>
      </c>
      <c r="AU283" s="237" t="s">
        <v>90</v>
      </c>
      <c r="AV283" s="14" t="s">
        <v>90</v>
      </c>
      <c r="AW283" s="14" t="s">
        <v>4</v>
      </c>
      <c r="AX283" s="14" t="s">
        <v>88</v>
      </c>
      <c r="AY283" s="237" t="s">
        <v>215</v>
      </c>
    </row>
    <row r="284" spans="1:65" s="2" customFormat="1" ht="24.15" customHeight="1">
      <c r="A284" s="35"/>
      <c r="B284" s="36"/>
      <c r="C284" s="185" t="s">
        <v>631</v>
      </c>
      <c r="D284" s="185" t="s">
        <v>216</v>
      </c>
      <c r="E284" s="186" t="s">
        <v>7613</v>
      </c>
      <c r="F284" s="187" t="s">
        <v>7614</v>
      </c>
      <c r="G284" s="188" t="s">
        <v>358</v>
      </c>
      <c r="H284" s="189">
        <v>1.1180000000000001</v>
      </c>
      <c r="I284" s="190"/>
      <c r="J284" s="191">
        <f>ROUND(I284*H284,2)</f>
        <v>0</v>
      </c>
      <c r="K284" s="187" t="s">
        <v>359</v>
      </c>
      <c r="L284" s="40"/>
      <c r="M284" s="192" t="s">
        <v>1</v>
      </c>
      <c r="N284" s="193" t="s">
        <v>46</v>
      </c>
      <c r="O284" s="72"/>
      <c r="P284" s="194">
        <f>O284*H284</f>
        <v>0</v>
      </c>
      <c r="Q284" s="194">
        <v>0</v>
      </c>
      <c r="R284" s="194">
        <f>Q284*H284</f>
        <v>0</v>
      </c>
      <c r="S284" s="194">
        <v>0</v>
      </c>
      <c r="T284" s="195">
        <f>S284*H284</f>
        <v>0</v>
      </c>
      <c r="U284" s="35"/>
      <c r="V284" s="35"/>
      <c r="W284" s="35"/>
      <c r="X284" s="35"/>
      <c r="Y284" s="35"/>
      <c r="Z284" s="35"/>
      <c r="AA284" s="35"/>
      <c r="AB284" s="35"/>
      <c r="AC284" s="35"/>
      <c r="AD284" s="35"/>
      <c r="AE284" s="35"/>
      <c r="AR284" s="196" t="s">
        <v>214</v>
      </c>
      <c r="AT284" s="196" t="s">
        <v>216</v>
      </c>
      <c r="AU284" s="196" t="s">
        <v>90</v>
      </c>
      <c r="AY284" s="18" t="s">
        <v>215</v>
      </c>
      <c r="BE284" s="197">
        <f>IF(N284="základní",J284,0)</f>
        <v>0</v>
      </c>
      <c r="BF284" s="197">
        <f>IF(N284="snížená",J284,0)</f>
        <v>0</v>
      </c>
      <c r="BG284" s="197">
        <f>IF(N284="zákl. přenesená",J284,0)</f>
        <v>0</v>
      </c>
      <c r="BH284" s="197">
        <f>IF(N284="sníž. přenesená",J284,0)</f>
        <v>0</v>
      </c>
      <c r="BI284" s="197">
        <f>IF(N284="nulová",J284,0)</f>
        <v>0</v>
      </c>
      <c r="BJ284" s="18" t="s">
        <v>88</v>
      </c>
      <c r="BK284" s="197">
        <f>ROUND(I284*H284,2)</f>
        <v>0</v>
      </c>
      <c r="BL284" s="18" t="s">
        <v>214</v>
      </c>
      <c r="BM284" s="196" t="s">
        <v>7809</v>
      </c>
    </row>
    <row r="285" spans="1:65" s="2" customFormat="1" ht="28.8">
      <c r="A285" s="35"/>
      <c r="B285" s="36"/>
      <c r="C285" s="37"/>
      <c r="D285" s="198" t="s">
        <v>221</v>
      </c>
      <c r="E285" s="37"/>
      <c r="F285" s="199" t="s">
        <v>7616</v>
      </c>
      <c r="G285" s="37"/>
      <c r="H285" s="37"/>
      <c r="I285" s="200"/>
      <c r="J285" s="37"/>
      <c r="K285" s="37"/>
      <c r="L285" s="40"/>
      <c r="M285" s="201"/>
      <c r="N285" s="202"/>
      <c r="O285" s="72"/>
      <c r="P285" s="72"/>
      <c r="Q285" s="72"/>
      <c r="R285" s="72"/>
      <c r="S285" s="72"/>
      <c r="T285" s="73"/>
      <c r="U285" s="35"/>
      <c r="V285" s="35"/>
      <c r="W285" s="35"/>
      <c r="X285" s="35"/>
      <c r="Y285" s="35"/>
      <c r="Z285" s="35"/>
      <c r="AA285" s="35"/>
      <c r="AB285" s="35"/>
      <c r="AC285" s="35"/>
      <c r="AD285" s="35"/>
      <c r="AE285" s="35"/>
      <c r="AT285" s="18" t="s">
        <v>221</v>
      </c>
      <c r="AU285" s="18" t="s">
        <v>90</v>
      </c>
    </row>
    <row r="286" spans="1:65" s="2" customFormat="1" ht="10.199999999999999">
      <c r="A286" s="35"/>
      <c r="B286" s="36"/>
      <c r="C286" s="37"/>
      <c r="D286" s="215" t="s">
        <v>362</v>
      </c>
      <c r="E286" s="37"/>
      <c r="F286" s="216" t="s">
        <v>7617</v>
      </c>
      <c r="G286" s="37"/>
      <c r="H286" s="37"/>
      <c r="I286" s="200"/>
      <c r="J286" s="37"/>
      <c r="K286" s="37"/>
      <c r="L286" s="40"/>
      <c r="M286" s="201"/>
      <c r="N286" s="202"/>
      <c r="O286" s="72"/>
      <c r="P286" s="72"/>
      <c r="Q286" s="72"/>
      <c r="R286" s="72"/>
      <c r="S286" s="72"/>
      <c r="T286" s="73"/>
      <c r="U286" s="35"/>
      <c r="V286" s="35"/>
      <c r="W286" s="35"/>
      <c r="X286" s="35"/>
      <c r="Y286" s="35"/>
      <c r="Z286" s="35"/>
      <c r="AA286" s="35"/>
      <c r="AB286" s="35"/>
      <c r="AC286" s="35"/>
      <c r="AD286" s="35"/>
      <c r="AE286" s="35"/>
      <c r="AT286" s="18" t="s">
        <v>362</v>
      </c>
      <c r="AU286" s="18" t="s">
        <v>90</v>
      </c>
    </row>
    <row r="287" spans="1:65" s="13" customFormat="1" ht="10.199999999999999">
      <c r="B287" s="217"/>
      <c r="C287" s="218"/>
      <c r="D287" s="198" t="s">
        <v>364</v>
      </c>
      <c r="E287" s="219" t="s">
        <v>1</v>
      </c>
      <c r="F287" s="220" t="s">
        <v>7810</v>
      </c>
      <c r="G287" s="218"/>
      <c r="H287" s="219" t="s">
        <v>1</v>
      </c>
      <c r="I287" s="221"/>
      <c r="J287" s="218"/>
      <c r="K287" s="218"/>
      <c r="L287" s="222"/>
      <c r="M287" s="223"/>
      <c r="N287" s="224"/>
      <c r="O287" s="224"/>
      <c r="P287" s="224"/>
      <c r="Q287" s="224"/>
      <c r="R287" s="224"/>
      <c r="S287" s="224"/>
      <c r="T287" s="225"/>
      <c r="AT287" s="226" t="s">
        <v>364</v>
      </c>
      <c r="AU287" s="226" t="s">
        <v>90</v>
      </c>
      <c r="AV287" s="13" t="s">
        <v>88</v>
      </c>
      <c r="AW287" s="13" t="s">
        <v>36</v>
      </c>
      <c r="AX287" s="13" t="s">
        <v>81</v>
      </c>
      <c r="AY287" s="226" t="s">
        <v>215</v>
      </c>
    </row>
    <row r="288" spans="1:65" s="14" customFormat="1" ht="10.199999999999999">
      <c r="B288" s="227"/>
      <c r="C288" s="228"/>
      <c r="D288" s="198" t="s">
        <v>364</v>
      </c>
      <c r="E288" s="229" t="s">
        <v>1</v>
      </c>
      <c r="F288" s="230" t="s">
        <v>7811</v>
      </c>
      <c r="G288" s="228"/>
      <c r="H288" s="231">
        <v>0.15</v>
      </c>
      <c r="I288" s="232"/>
      <c r="J288" s="228"/>
      <c r="K288" s="228"/>
      <c r="L288" s="233"/>
      <c r="M288" s="234"/>
      <c r="N288" s="235"/>
      <c r="O288" s="235"/>
      <c r="P288" s="235"/>
      <c r="Q288" s="235"/>
      <c r="R288" s="235"/>
      <c r="S288" s="235"/>
      <c r="T288" s="236"/>
      <c r="AT288" s="237" t="s">
        <v>364</v>
      </c>
      <c r="AU288" s="237" t="s">
        <v>90</v>
      </c>
      <c r="AV288" s="14" t="s">
        <v>90</v>
      </c>
      <c r="AW288" s="14" t="s">
        <v>36</v>
      </c>
      <c r="AX288" s="14" t="s">
        <v>81</v>
      </c>
      <c r="AY288" s="237" t="s">
        <v>215</v>
      </c>
    </row>
    <row r="289" spans="1:65" s="13" customFormat="1" ht="10.199999999999999">
      <c r="B289" s="217"/>
      <c r="C289" s="218"/>
      <c r="D289" s="198" t="s">
        <v>364</v>
      </c>
      <c r="E289" s="219" t="s">
        <v>1</v>
      </c>
      <c r="F289" s="220" t="s">
        <v>7812</v>
      </c>
      <c r="G289" s="218"/>
      <c r="H289" s="219" t="s">
        <v>1</v>
      </c>
      <c r="I289" s="221"/>
      <c r="J289" s="218"/>
      <c r="K289" s="218"/>
      <c r="L289" s="222"/>
      <c r="M289" s="223"/>
      <c r="N289" s="224"/>
      <c r="O289" s="224"/>
      <c r="P289" s="224"/>
      <c r="Q289" s="224"/>
      <c r="R289" s="224"/>
      <c r="S289" s="224"/>
      <c r="T289" s="225"/>
      <c r="AT289" s="226" t="s">
        <v>364</v>
      </c>
      <c r="AU289" s="226" t="s">
        <v>90</v>
      </c>
      <c r="AV289" s="13" t="s">
        <v>88</v>
      </c>
      <c r="AW289" s="13" t="s">
        <v>36</v>
      </c>
      <c r="AX289" s="13" t="s">
        <v>81</v>
      </c>
      <c r="AY289" s="226" t="s">
        <v>215</v>
      </c>
    </row>
    <row r="290" spans="1:65" s="14" customFormat="1" ht="10.199999999999999">
      <c r="B290" s="227"/>
      <c r="C290" s="228"/>
      <c r="D290" s="198" t="s">
        <v>364</v>
      </c>
      <c r="E290" s="229" t="s">
        <v>1</v>
      </c>
      <c r="F290" s="230" t="s">
        <v>7813</v>
      </c>
      <c r="G290" s="228"/>
      <c r="H290" s="231">
        <v>0.96799999999999997</v>
      </c>
      <c r="I290" s="232"/>
      <c r="J290" s="228"/>
      <c r="K290" s="228"/>
      <c r="L290" s="233"/>
      <c r="M290" s="234"/>
      <c r="N290" s="235"/>
      <c r="O290" s="235"/>
      <c r="P290" s="235"/>
      <c r="Q290" s="235"/>
      <c r="R290" s="235"/>
      <c r="S290" s="235"/>
      <c r="T290" s="236"/>
      <c r="AT290" s="237" t="s">
        <v>364</v>
      </c>
      <c r="AU290" s="237" t="s">
        <v>90</v>
      </c>
      <c r="AV290" s="14" t="s">
        <v>90</v>
      </c>
      <c r="AW290" s="14" t="s">
        <v>36</v>
      </c>
      <c r="AX290" s="14" t="s">
        <v>81</v>
      </c>
      <c r="AY290" s="237" t="s">
        <v>215</v>
      </c>
    </row>
    <row r="291" spans="1:65" s="15" customFormat="1" ht="10.199999999999999">
      <c r="B291" s="238"/>
      <c r="C291" s="239"/>
      <c r="D291" s="198" t="s">
        <v>364</v>
      </c>
      <c r="E291" s="240" t="s">
        <v>1</v>
      </c>
      <c r="F291" s="241" t="s">
        <v>368</v>
      </c>
      <c r="G291" s="239"/>
      <c r="H291" s="242">
        <v>1.1180000000000001</v>
      </c>
      <c r="I291" s="243"/>
      <c r="J291" s="239"/>
      <c r="K291" s="239"/>
      <c r="L291" s="244"/>
      <c r="M291" s="245"/>
      <c r="N291" s="246"/>
      <c r="O291" s="246"/>
      <c r="P291" s="246"/>
      <c r="Q291" s="246"/>
      <c r="R291" s="246"/>
      <c r="S291" s="246"/>
      <c r="T291" s="247"/>
      <c r="AT291" s="248" t="s">
        <v>364</v>
      </c>
      <c r="AU291" s="248" t="s">
        <v>90</v>
      </c>
      <c r="AV291" s="15" t="s">
        <v>214</v>
      </c>
      <c r="AW291" s="15" t="s">
        <v>36</v>
      </c>
      <c r="AX291" s="15" t="s">
        <v>88</v>
      </c>
      <c r="AY291" s="248" t="s">
        <v>215</v>
      </c>
    </row>
    <row r="292" spans="1:65" s="2" customFormat="1" ht="33" customHeight="1">
      <c r="A292" s="35"/>
      <c r="B292" s="36"/>
      <c r="C292" s="185" t="s">
        <v>676</v>
      </c>
      <c r="D292" s="185" t="s">
        <v>216</v>
      </c>
      <c r="E292" s="186" t="s">
        <v>7619</v>
      </c>
      <c r="F292" s="187" t="s">
        <v>7620</v>
      </c>
      <c r="G292" s="188" t="s">
        <v>523</v>
      </c>
      <c r="H292" s="189">
        <v>3.01</v>
      </c>
      <c r="I292" s="190"/>
      <c r="J292" s="191">
        <f>ROUND(I292*H292,2)</f>
        <v>0</v>
      </c>
      <c r="K292" s="187" t="s">
        <v>359</v>
      </c>
      <c r="L292" s="40"/>
      <c r="M292" s="192" t="s">
        <v>1</v>
      </c>
      <c r="N292" s="193" t="s">
        <v>46</v>
      </c>
      <c r="O292" s="72"/>
      <c r="P292" s="194">
        <f>O292*H292</f>
        <v>0</v>
      </c>
      <c r="Q292" s="194">
        <v>7.8799999999999999E-3</v>
      </c>
      <c r="R292" s="194">
        <f>Q292*H292</f>
        <v>2.3718799999999998E-2</v>
      </c>
      <c r="S292" s="194">
        <v>0</v>
      </c>
      <c r="T292" s="195">
        <f>S292*H292</f>
        <v>0</v>
      </c>
      <c r="U292" s="35"/>
      <c r="V292" s="35"/>
      <c r="W292" s="35"/>
      <c r="X292" s="35"/>
      <c r="Y292" s="35"/>
      <c r="Z292" s="35"/>
      <c r="AA292" s="35"/>
      <c r="AB292" s="35"/>
      <c r="AC292" s="35"/>
      <c r="AD292" s="35"/>
      <c r="AE292" s="35"/>
      <c r="AR292" s="196" t="s">
        <v>214</v>
      </c>
      <c r="AT292" s="196" t="s">
        <v>216</v>
      </c>
      <c r="AU292" s="196" t="s">
        <v>90</v>
      </c>
      <c r="AY292" s="18" t="s">
        <v>215</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214</v>
      </c>
      <c r="BM292" s="196" t="s">
        <v>7814</v>
      </c>
    </row>
    <row r="293" spans="1:65" s="2" customFormat="1" ht="28.8">
      <c r="A293" s="35"/>
      <c r="B293" s="36"/>
      <c r="C293" s="37"/>
      <c r="D293" s="198" t="s">
        <v>221</v>
      </c>
      <c r="E293" s="37"/>
      <c r="F293" s="199" t="s">
        <v>7622</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221</v>
      </c>
      <c r="AU293" s="18" t="s">
        <v>90</v>
      </c>
    </row>
    <row r="294" spans="1:65" s="2" customFormat="1" ht="10.199999999999999">
      <c r="A294" s="35"/>
      <c r="B294" s="36"/>
      <c r="C294" s="37"/>
      <c r="D294" s="215" t="s">
        <v>362</v>
      </c>
      <c r="E294" s="37"/>
      <c r="F294" s="216" t="s">
        <v>7623</v>
      </c>
      <c r="G294" s="37"/>
      <c r="H294" s="37"/>
      <c r="I294" s="200"/>
      <c r="J294" s="37"/>
      <c r="K294" s="37"/>
      <c r="L294" s="40"/>
      <c r="M294" s="201"/>
      <c r="N294" s="202"/>
      <c r="O294" s="72"/>
      <c r="P294" s="72"/>
      <c r="Q294" s="72"/>
      <c r="R294" s="72"/>
      <c r="S294" s="72"/>
      <c r="T294" s="73"/>
      <c r="U294" s="35"/>
      <c r="V294" s="35"/>
      <c r="W294" s="35"/>
      <c r="X294" s="35"/>
      <c r="Y294" s="35"/>
      <c r="Z294" s="35"/>
      <c r="AA294" s="35"/>
      <c r="AB294" s="35"/>
      <c r="AC294" s="35"/>
      <c r="AD294" s="35"/>
      <c r="AE294" s="35"/>
      <c r="AT294" s="18" t="s">
        <v>362</v>
      </c>
      <c r="AU294" s="18" t="s">
        <v>90</v>
      </c>
    </row>
    <row r="295" spans="1:65" s="13" customFormat="1" ht="10.199999999999999">
      <c r="B295" s="217"/>
      <c r="C295" s="218"/>
      <c r="D295" s="198" t="s">
        <v>364</v>
      </c>
      <c r="E295" s="219" t="s">
        <v>1</v>
      </c>
      <c r="F295" s="220" t="s">
        <v>7810</v>
      </c>
      <c r="G295" s="218"/>
      <c r="H295" s="219" t="s">
        <v>1</v>
      </c>
      <c r="I295" s="221"/>
      <c r="J295" s="218"/>
      <c r="K295" s="218"/>
      <c r="L295" s="222"/>
      <c r="M295" s="223"/>
      <c r="N295" s="224"/>
      <c r="O295" s="224"/>
      <c r="P295" s="224"/>
      <c r="Q295" s="224"/>
      <c r="R295" s="224"/>
      <c r="S295" s="224"/>
      <c r="T295" s="225"/>
      <c r="AT295" s="226" t="s">
        <v>364</v>
      </c>
      <c r="AU295" s="226" t="s">
        <v>90</v>
      </c>
      <c r="AV295" s="13" t="s">
        <v>88</v>
      </c>
      <c r="AW295" s="13" t="s">
        <v>36</v>
      </c>
      <c r="AX295" s="13" t="s">
        <v>81</v>
      </c>
      <c r="AY295" s="226" t="s">
        <v>215</v>
      </c>
    </row>
    <row r="296" spans="1:65" s="14" customFormat="1" ht="10.199999999999999">
      <c r="B296" s="227"/>
      <c r="C296" s="228"/>
      <c r="D296" s="198" t="s">
        <v>364</v>
      </c>
      <c r="E296" s="229" t="s">
        <v>1</v>
      </c>
      <c r="F296" s="230" t="s">
        <v>7815</v>
      </c>
      <c r="G296" s="228"/>
      <c r="H296" s="231">
        <v>1.25</v>
      </c>
      <c r="I296" s="232"/>
      <c r="J296" s="228"/>
      <c r="K296" s="228"/>
      <c r="L296" s="233"/>
      <c r="M296" s="234"/>
      <c r="N296" s="235"/>
      <c r="O296" s="235"/>
      <c r="P296" s="235"/>
      <c r="Q296" s="235"/>
      <c r="R296" s="235"/>
      <c r="S296" s="235"/>
      <c r="T296" s="236"/>
      <c r="AT296" s="237" t="s">
        <v>364</v>
      </c>
      <c r="AU296" s="237" t="s">
        <v>90</v>
      </c>
      <c r="AV296" s="14" t="s">
        <v>90</v>
      </c>
      <c r="AW296" s="14" t="s">
        <v>36</v>
      </c>
      <c r="AX296" s="14" t="s">
        <v>81</v>
      </c>
      <c r="AY296" s="237" t="s">
        <v>215</v>
      </c>
    </row>
    <row r="297" spans="1:65" s="13" customFormat="1" ht="10.199999999999999">
      <c r="B297" s="217"/>
      <c r="C297" s="218"/>
      <c r="D297" s="198" t="s">
        <v>364</v>
      </c>
      <c r="E297" s="219" t="s">
        <v>1</v>
      </c>
      <c r="F297" s="220" t="s">
        <v>7812</v>
      </c>
      <c r="G297" s="218"/>
      <c r="H297" s="219" t="s">
        <v>1</v>
      </c>
      <c r="I297" s="221"/>
      <c r="J297" s="218"/>
      <c r="K297" s="218"/>
      <c r="L297" s="222"/>
      <c r="M297" s="223"/>
      <c r="N297" s="224"/>
      <c r="O297" s="224"/>
      <c r="P297" s="224"/>
      <c r="Q297" s="224"/>
      <c r="R297" s="224"/>
      <c r="S297" s="224"/>
      <c r="T297" s="225"/>
      <c r="AT297" s="226" t="s">
        <v>364</v>
      </c>
      <c r="AU297" s="226" t="s">
        <v>90</v>
      </c>
      <c r="AV297" s="13" t="s">
        <v>88</v>
      </c>
      <c r="AW297" s="13" t="s">
        <v>36</v>
      </c>
      <c r="AX297" s="13" t="s">
        <v>81</v>
      </c>
      <c r="AY297" s="226" t="s">
        <v>215</v>
      </c>
    </row>
    <row r="298" spans="1:65" s="14" customFormat="1" ht="10.199999999999999">
      <c r="B298" s="227"/>
      <c r="C298" s="228"/>
      <c r="D298" s="198" t="s">
        <v>364</v>
      </c>
      <c r="E298" s="229" t="s">
        <v>1</v>
      </c>
      <c r="F298" s="230" t="s">
        <v>7816</v>
      </c>
      <c r="G298" s="228"/>
      <c r="H298" s="231">
        <v>1.76</v>
      </c>
      <c r="I298" s="232"/>
      <c r="J298" s="228"/>
      <c r="K298" s="228"/>
      <c r="L298" s="233"/>
      <c r="M298" s="234"/>
      <c r="N298" s="235"/>
      <c r="O298" s="235"/>
      <c r="P298" s="235"/>
      <c r="Q298" s="235"/>
      <c r="R298" s="235"/>
      <c r="S298" s="235"/>
      <c r="T298" s="236"/>
      <c r="AT298" s="237" t="s">
        <v>364</v>
      </c>
      <c r="AU298" s="237" t="s">
        <v>90</v>
      </c>
      <c r="AV298" s="14" t="s">
        <v>90</v>
      </c>
      <c r="AW298" s="14" t="s">
        <v>36</v>
      </c>
      <c r="AX298" s="14" t="s">
        <v>81</v>
      </c>
      <c r="AY298" s="237" t="s">
        <v>215</v>
      </c>
    </row>
    <row r="299" spans="1:65" s="15" customFormat="1" ht="10.199999999999999">
      <c r="B299" s="238"/>
      <c r="C299" s="239"/>
      <c r="D299" s="198" t="s">
        <v>364</v>
      </c>
      <c r="E299" s="240" t="s">
        <v>1</v>
      </c>
      <c r="F299" s="241" t="s">
        <v>368</v>
      </c>
      <c r="G299" s="239"/>
      <c r="H299" s="242">
        <v>3.01</v>
      </c>
      <c r="I299" s="243"/>
      <c r="J299" s="239"/>
      <c r="K299" s="239"/>
      <c r="L299" s="244"/>
      <c r="M299" s="245"/>
      <c r="N299" s="246"/>
      <c r="O299" s="246"/>
      <c r="P299" s="246"/>
      <c r="Q299" s="246"/>
      <c r="R299" s="246"/>
      <c r="S299" s="246"/>
      <c r="T299" s="247"/>
      <c r="AT299" s="248" t="s">
        <v>364</v>
      </c>
      <c r="AU299" s="248" t="s">
        <v>90</v>
      </c>
      <c r="AV299" s="15" t="s">
        <v>214</v>
      </c>
      <c r="AW299" s="15" t="s">
        <v>36</v>
      </c>
      <c r="AX299" s="15" t="s">
        <v>88</v>
      </c>
      <c r="AY299" s="248" t="s">
        <v>215</v>
      </c>
    </row>
    <row r="300" spans="1:65" s="2" customFormat="1" ht="37.799999999999997" customHeight="1">
      <c r="A300" s="35"/>
      <c r="B300" s="36"/>
      <c r="C300" s="185" t="s">
        <v>711</v>
      </c>
      <c r="D300" s="185" t="s">
        <v>216</v>
      </c>
      <c r="E300" s="186" t="s">
        <v>7625</v>
      </c>
      <c r="F300" s="187" t="s">
        <v>7626</v>
      </c>
      <c r="G300" s="188" t="s">
        <v>523</v>
      </c>
      <c r="H300" s="189">
        <v>3.01</v>
      </c>
      <c r="I300" s="190"/>
      <c r="J300" s="191">
        <f>ROUND(I300*H300,2)</f>
        <v>0</v>
      </c>
      <c r="K300" s="187" t="s">
        <v>359</v>
      </c>
      <c r="L300" s="40"/>
      <c r="M300" s="192" t="s">
        <v>1</v>
      </c>
      <c r="N300" s="193" t="s">
        <v>46</v>
      </c>
      <c r="O300" s="72"/>
      <c r="P300" s="194">
        <f>O300*H300</f>
        <v>0</v>
      </c>
      <c r="Q300" s="194">
        <v>0</v>
      </c>
      <c r="R300" s="194">
        <f>Q300*H300</f>
        <v>0</v>
      </c>
      <c r="S300" s="194">
        <v>0</v>
      </c>
      <c r="T300" s="195">
        <f>S300*H300</f>
        <v>0</v>
      </c>
      <c r="U300" s="35"/>
      <c r="V300" s="35"/>
      <c r="W300" s="35"/>
      <c r="X300" s="35"/>
      <c r="Y300" s="35"/>
      <c r="Z300" s="35"/>
      <c r="AA300" s="35"/>
      <c r="AB300" s="35"/>
      <c r="AC300" s="35"/>
      <c r="AD300" s="35"/>
      <c r="AE300" s="35"/>
      <c r="AR300" s="196" t="s">
        <v>214</v>
      </c>
      <c r="AT300" s="196" t="s">
        <v>216</v>
      </c>
      <c r="AU300" s="196" t="s">
        <v>90</v>
      </c>
      <c r="AY300" s="18" t="s">
        <v>215</v>
      </c>
      <c r="BE300" s="197">
        <f>IF(N300="základní",J300,0)</f>
        <v>0</v>
      </c>
      <c r="BF300" s="197">
        <f>IF(N300="snížená",J300,0)</f>
        <v>0</v>
      </c>
      <c r="BG300" s="197">
        <f>IF(N300="zákl. přenesená",J300,0)</f>
        <v>0</v>
      </c>
      <c r="BH300" s="197">
        <f>IF(N300="sníž. přenesená",J300,0)</f>
        <v>0</v>
      </c>
      <c r="BI300" s="197">
        <f>IF(N300="nulová",J300,0)</f>
        <v>0</v>
      </c>
      <c r="BJ300" s="18" t="s">
        <v>88</v>
      </c>
      <c r="BK300" s="197">
        <f>ROUND(I300*H300,2)</f>
        <v>0</v>
      </c>
      <c r="BL300" s="18" t="s">
        <v>214</v>
      </c>
      <c r="BM300" s="196" t="s">
        <v>7817</v>
      </c>
    </row>
    <row r="301" spans="1:65" s="2" customFormat="1" ht="28.8">
      <c r="A301" s="35"/>
      <c r="B301" s="36"/>
      <c r="C301" s="37"/>
      <c r="D301" s="198" t="s">
        <v>221</v>
      </c>
      <c r="E301" s="37"/>
      <c r="F301" s="199" t="s">
        <v>7628</v>
      </c>
      <c r="G301" s="37"/>
      <c r="H301" s="37"/>
      <c r="I301" s="200"/>
      <c r="J301" s="37"/>
      <c r="K301" s="37"/>
      <c r="L301" s="40"/>
      <c r="M301" s="201"/>
      <c r="N301" s="202"/>
      <c r="O301" s="72"/>
      <c r="P301" s="72"/>
      <c r="Q301" s="72"/>
      <c r="R301" s="72"/>
      <c r="S301" s="72"/>
      <c r="T301" s="73"/>
      <c r="U301" s="35"/>
      <c r="V301" s="35"/>
      <c r="W301" s="35"/>
      <c r="X301" s="35"/>
      <c r="Y301" s="35"/>
      <c r="Z301" s="35"/>
      <c r="AA301" s="35"/>
      <c r="AB301" s="35"/>
      <c r="AC301" s="35"/>
      <c r="AD301" s="35"/>
      <c r="AE301" s="35"/>
      <c r="AT301" s="18" t="s">
        <v>221</v>
      </c>
      <c r="AU301" s="18" t="s">
        <v>90</v>
      </c>
    </row>
    <row r="302" spans="1:65" s="2" customFormat="1" ht="10.199999999999999">
      <c r="A302" s="35"/>
      <c r="B302" s="36"/>
      <c r="C302" s="37"/>
      <c r="D302" s="215" t="s">
        <v>362</v>
      </c>
      <c r="E302" s="37"/>
      <c r="F302" s="216" t="s">
        <v>7629</v>
      </c>
      <c r="G302" s="37"/>
      <c r="H302" s="37"/>
      <c r="I302" s="200"/>
      <c r="J302" s="37"/>
      <c r="K302" s="37"/>
      <c r="L302" s="40"/>
      <c r="M302" s="201"/>
      <c r="N302" s="202"/>
      <c r="O302" s="72"/>
      <c r="P302" s="72"/>
      <c r="Q302" s="72"/>
      <c r="R302" s="72"/>
      <c r="S302" s="72"/>
      <c r="T302" s="73"/>
      <c r="U302" s="35"/>
      <c r="V302" s="35"/>
      <c r="W302" s="35"/>
      <c r="X302" s="35"/>
      <c r="Y302" s="35"/>
      <c r="Z302" s="35"/>
      <c r="AA302" s="35"/>
      <c r="AB302" s="35"/>
      <c r="AC302" s="35"/>
      <c r="AD302" s="35"/>
      <c r="AE302" s="35"/>
      <c r="AT302" s="18" t="s">
        <v>362</v>
      </c>
      <c r="AU302" s="18" t="s">
        <v>90</v>
      </c>
    </row>
    <row r="303" spans="1:65" s="2" customFormat="1" ht="24.15" customHeight="1">
      <c r="A303" s="35"/>
      <c r="B303" s="36"/>
      <c r="C303" s="185" t="s">
        <v>713</v>
      </c>
      <c r="D303" s="185" t="s">
        <v>216</v>
      </c>
      <c r="E303" s="186" t="s">
        <v>7630</v>
      </c>
      <c r="F303" s="187" t="s">
        <v>7631</v>
      </c>
      <c r="G303" s="188" t="s">
        <v>583</v>
      </c>
      <c r="H303" s="189">
        <v>5.1999999999999998E-2</v>
      </c>
      <c r="I303" s="190"/>
      <c r="J303" s="191">
        <f>ROUND(I303*H303,2)</f>
        <v>0</v>
      </c>
      <c r="K303" s="187" t="s">
        <v>359</v>
      </c>
      <c r="L303" s="40"/>
      <c r="M303" s="192" t="s">
        <v>1</v>
      </c>
      <c r="N303" s="193" t="s">
        <v>46</v>
      </c>
      <c r="O303" s="72"/>
      <c r="P303" s="194">
        <f>O303*H303</f>
        <v>0</v>
      </c>
      <c r="Q303" s="194">
        <v>1.06277</v>
      </c>
      <c r="R303" s="194">
        <f>Q303*H303</f>
        <v>5.526404E-2</v>
      </c>
      <c r="S303" s="194">
        <v>0</v>
      </c>
      <c r="T303" s="195">
        <f>S303*H303</f>
        <v>0</v>
      </c>
      <c r="U303" s="35"/>
      <c r="V303" s="35"/>
      <c r="W303" s="35"/>
      <c r="X303" s="35"/>
      <c r="Y303" s="35"/>
      <c r="Z303" s="35"/>
      <c r="AA303" s="35"/>
      <c r="AB303" s="35"/>
      <c r="AC303" s="35"/>
      <c r="AD303" s="35"/>
      <c r="AE303" s="35"/>
      <c r="AR303" s="196" t="s">
        <v>214</v>
      </c>
      <c r="AT303" s="196" t="s">
        <v>216</v>
      </c>
      <c r="AU303" s="196" t="s">
        <v>90</v>
      </c>
      <c r="AY303" s="18" t="s">
        <v>215</v>
      </c>
      <c r="BE303" s="197">
        <f>IF(N303="základní",J303,0)</f>
        <v>0</v>
      </c>
      <c r="BF303" s="197">
        <f>IF(N303="snížená",J303,0)</f>
        <v>0</v>
      </c>
      <c r="BG303" s="197">
        <f>IF(N303="zákl. přenesená",J303,0)</f>
        <v>0</v>
      </c>
      <c r="BH303" s="197">
        <f>IF(N303="sníž. přenesená",J303,0)</f>
        <v>0</v>
      </c>
      <c r="BI303" s="197">
        <f>IF(N303="nulová",J303,0)</f>
        <v>0</v>
      </c>
      <c r="BJ303" s="18" t="s">
        <v>88</v>
      </c>
      <c r="BK303" s="197">
        <f>ROUND(I303*H303,2)</f>
        <v>0</v>
      </c>
      <c r="BL303" s="18" t="s">
        <v>214</v>
      </c>
      <c r="BM303" s="196" t="s">
        <v>7818</v>
      </c>
    </row>
    <row r="304" spans="1:65" s="2" customFormat="1" ht="19.2">
      <c r="A304" s="35"/>
      <c r="B304" s="36"/>
      <c r="C304" s="37"/>
      <c r="D304" s="198" t="s">
        <v>221</v>
      </c>
      <c r="E304" s="37"/>
      <c r="F304" s="199" t="s">
        <v>7633</v>
      </c>
      <c r="G304" s="37"/>
      <c r="H304" s="37"/>
      <c r="I304" s="200"/>
      <c r="J304" s="37"/>
      <c r="K304" s="37"/>
      <c r="L304" s="40"/>
      <c r="M304" s="201"/>
      <c r="N304" s="202"/>
      <c r="O304" s="72"/>
      <c r="P304" s="72"/>
      <c r="Q304" s="72"/>
      <c r="R304" s="72"/>
      <c r="S304" s="72"/>
      <c r="T304" s="73"/>
      <c r="U304" s="35"/>
      <c r="V304" s="35"/>
      <c r="W304" s="35"/>
      <c r="X304" s="35"/>
      <c r="Y304" s="35"/>
      <c r="Z304" s="35"/>
      <c r="AA304" s="35"/>
      <c r="AB304" s="35"/>
      <c r="AC304" s="35"/>
      <c r="AD304" s="35"/>
      <c r="AE304" s="35"/>
      <c r="AT304" s="18" t="s">
        <v>221</v>
      </c>
      <c r="AU304" s="18" t="s">
        <v>90</v>
      </c>
    </row>
    <row r="305" spans="1:65" s="2" customFormat="1" ht="10.199999999999999">
      <c r="A305" s="35"/>
      <c r="B305" s="36"/>
      <c r="C305" s="37"/>
      <c r="D305" s="215" t="s">
        <v>362</v>
      </c>
      <c r="E305" s="37"/>
      <c r="F305" s="216" t="s">
        <v>7634</v>
      </c>
      <c r="G305" s="37"/>
      <c r="H305" s="37"/>
      <c r="I305" s="200"/>
      <c r="J305" s="37"/>
      <c r="K305" s="37"/>
      <c r="L305" s="40"/>
      <c r="M305" s="201"/>
      <c r="N305" s="202"/>
      <c r="O305" s="72"/>
      <c r="P305" s="72"/>
      <c r="Q305" s="72"/>
      <c r="R305" s="72"/>
      <c r="S305" s="72"/>
      <c r="T305" s="73"/>
      <c r="U305" s="35"/>
      <c r="V305" s="35"/>
      <c r="W305" s="35"/>
      <c r="X305" s="35"/>
      <c r="Y305" s="35"/>
      <c r="Z305" s="35"/>
      <c r="AA305" s="35"/>
      <c r="AB305" s="35"/>
      <c r="AC305" s="35"/>
      <c r="AD305" s="35"/>
      <c r="AE305" s="35"/>
      <c r="AT305" s="18" t="s">
        <v>362</v>
      </c>
      <c r="AU305" s="18" t="s">
        <v>90</v>
      </c>
    </row>
    <row r="306" spans="1:65" s="13" customFormat="1" ht="10.199999999999999">
      <c r="B306" s="217"/>
      <c r="C306" s="218"/>
      <c r="D306" s="198" t="s">
        <v>364</v>
      </c>
      <c r="E306" s="219" t="s">
        <v>1</v>
      </c>
      <c r="F306" s="220" t="s">
        <v>7635</v>
      </c>
      <c r="G306" s="218"/>
      <c r="H306" s="219" t="s">
        <v>1</v>
      </c>
      <c r="I306" s="221"/>
      <c r="J306" s="218"/>
      <c r="K306" s="218"/>
      <c r="L306" s="222"/>
      <c r="M306" s="223"/>
      <c r="N306" s="224"/>
      <c r="O306" s="224"/>
      <c r="P306" s="224"/>
      <c r="Q306" s="224"/>
      <c r="R306" s="224"/>
      <c r="S306" s="224"/>
      <c r="T306" s="225"/>
      <c r="AT306" s="226" t="s">
        <v>364</v>
      </c>
      <c r="AU306" s="226" t="s">
        <v>90</v>
      </c>
      <c r="AV306" s="13" t="s">
        <v>88</v>
      </c>
      <c r="AW306" s="13" t="s">
        <v>36</v>
      </c>
      <c r="AX306" s="13" t="s">
        <v>81</v>
      </c>
      <c r="AY306" s="226" t="s">
        <v>215</v>
      </c>
    </row>
    <row r="307" spans="1:65" s="14" customFormat="1" ht="10.199999999999999">
      <c r="B307" s="227"/>
      <c r="C307" s="228"/>
      <c r="D307" s="198" t="s">
        <v>364</v>
      </c>
      <c r="E307" s="229" t="s">
        <v>1</v>
      </c>
      <c r="F307" s="230" t="s">
        <v>7819</v>
      </c>
      <c r="G307" s="228"/>
      <c r="H307" s="231">
        <v>9.68</v>
      </c>
      <c r="I307" s="232"/>
      <c r="J307" s="228"/>
      <c r="K307" s="228"/>
      <c r="L307" s="233"/>
      <c r="M307" s="234"/>
      <c r="N307" s="235"/>
      <c r="O307" s="235"/>
      <c r="P307" s="235"/>
      <c r="Q307" s="235"/>
      <c r="R307" s="235"/>
      <c r="S307" s="235"/>
      <c r="T307" s="236"/>
      <c r="AT307" s="237" t="s">
        <v>364</v>
      </c>
      <c r="AU307" s="237" t="s">
        <v>90</v>
      </c>
      <c r="AV307" s="14" t="s">
        <v>90</v>
      </c>
      <c r="AW307" s="14" t="s">
        <v>36</v>
      </c>
      <c r="AX307" s="14" t="s">
        <v>88</v>
      </c>
      <c r="AY307" s="237" t="s">
        <v>215</v>
      </c>
    </row>
    <row r="308" spans="1:65" s="14" customFormat="1" ht="10.199999999999999">
      <c r="B308" s="227"/>
      <c r="C308" s="228"/>
      <c r="D308" s="198" t="s">
        <v>364</v>
      </c>
      <c r="E308" s="228"/>
      <c r="F308" s="230" t="s">
        <v>7820</v>
      </c>
      <c r="G308" s="228"/>
      <c r="H308" s="231">
        <v>5.1999999999999998E-2</v>
      </c>
      <c r="I308" s="232"/>
      <c r="J308" s="228"/>
      <c r="K308" s="228"/>
      <c r="L308" s="233"/>
      <c r="M308" s="234"/>
      <c r="N308" s="235"/>
      <c r="O308" s="235"/>
      <c r="P308" s="235"/>
      <c r="Q308" s="235"/>
      <c r="R308" s="235"/>
      <c r="S308" s="235"/>
      <c r="T308" s="236"/>
      <c r="AT308" s="237" t="s">
        <v>364</v>
      </c>
      <c r="AU308" s="237" t="s">
        <v>90</v>
      </c>
      <c r="AV308" s="14" t="s">
        <v>90</v>
      </c>
      <c r="AW308" s="14" t="s">
        <v>4</v>
      </c>
      <c r="AX308" s="14" t="s">
        <v>88</v>
      </c>
      <c r="AY308" s="237" t="s">
        <v>215</v>
      </c>
    </row>
    <row r="309" spans="1:65" s="11" customFormat="1" ht="22.8" customHeight="1">
      <c r="B309" s="171"/>
      <c r="C309" s="172"/>
      <c r="D309" s="173" t="s">
        <v>80</v>
      </c>
      <c r="E309" s="213" t="s">
        <v>251</v>
      </c>
      <c r="F309" s="213" t="s">
        <v>7638</v>
      </c>
      <c r="G309" s="172"/>
      <c r="H309" s="172"/>
      <c r="I309" s="175"/>
      <c r="J309" s="214">
        <f>BK309</f>
        <v>0</v>
      </c>
      <c r="K309" s="172"/>
      <c r="L309" s="177"/>
      <c r="M309" s="178"/>
      <c r="N309" s="179"/>
      <c r="O309" s="179"/>
      <c r="P309" s="180">
        <f>SUM(P310:P477)</f>
        <v>0</v>
      </c>
      <c r="Q309" s="179"/>
      <c r="R309" s="180">
        <f>SUM(R310:R477)</f>
        <v>11.871200900000003</v>
      </c>
      <c r="S309" s="179"/>
      <c r="T309" s="181">
        <f>SUM(T310:T477)</f>
        <v>0</v>
      </c>
      <c r="AR309" s="182" t="s">
        <v>88</v>
      </c>
      <c r="AT309" s="183" t="s">
        <v>80</v>
      </c>
      <c r="AU309" s="183" t="s">
        <v>88</v>
      </c>
      <c r="AY309" s="182" t="s">
        <v>215</v>
      </c>
      <c r="BK309" s="184">
        <f>SUM(BK310:BK477)</f>
        <v>0</v>
      </c>
    </row>
    <row r="310" spans="1:65" s="2" customFormat="1" ht="21.75" customHeight="1">
      <c r="A310" s="35"/>
      <c r="B310" s="36"/>
      <c r="C310" s="185" t="s">
        <v>720</v>
      </c>
      <c r="D310" s="185" t="s">
        <v>216</v>
      </c>
      <c r="E310" s="186" t="s">
        <v>7639</v>
      </c>
      <c r="F310" s="187" t="s">
        <v>7640</v>
      </c>
      <c r="G310" s="188" t="s">
        <v>3121</v>
      </c>
      <c r="H310" s="189">
        <v>2</v>
      </c>
      <c r="I310" s="190"/>
      <c r="J310" s="191">
        <f>ROUND(I310*H310,2)</f>
        <v>0</v>
      </c>
      <c r="K310" s="187" t="s">
        <v>1</v>
      </c>
      <c r="L310" s="40"/>
      <c r="M310" s="192" t="s">
        <v>1</v>
      </c>
      <c r="N310" s="193" t="s">
        <v>46</v>
      </c>
      <c r="O310" s="72"/>
      <c r="P310" s="194">
        <f>O310*H310</f>
        <v>0</v>
      </c>
      <c r="Q310" s="194">
        <v>0</v>
      </c>
      <c r="R310" s="194">
        <f>Q310*H310</f>
        <v>0</v>
      </c>
      <c r="S310" s="194">
        <v>0</v>
      </c>
      <c r="T310" s="195">
        <f>S310*H310</f>
        <v>0</v>
      </c>
      <c r="U310" s="35"/>
      <c r="V310" s="35"/>
      <c r="W310" s="35"/>
      <c r="X310" s="35"/>
      <c r="Y310" s="35"/>
      <c r="Z310" s="35"/>
      <c r="AA310" s="35"/>
      <c r="AB310" s="35"/>
      <c r="AC310" s="35"/>
      <c r="AD310" s="35"/>
      <c r="AE310" s="35"/>
      <c r="AR310" s="196" t="s">
        <v>214</v>
      </c>
      <c r="AT310" s="196" t="s">
        <v>216</v>
      </c>
      <c r="AU310" s="196" t="s">
        <v>90</v>
      </c>
      <c r="AY310" s="18" t="s">
        <v>215</v>
      </c>
      <c r="BE310" s="197">
        <f>IF(N310="základní",J310,0)</f>
        <v>0</v>
      </c>
      <c r="BF310" s="197">
        <f>IF(N310="snížená",J310,0)</f>
        <v>0</v>
      </c>
      <c r="BG310" s="197">
        <f>IF(N310="zákl. přenesená",J310,0)</f>
        <v>0</v>
      </c>
      <c r="BH310" s="197">
        <f>IF(N310="sníž. přenesená",J310,0)</f>
        <v>0</v>
      </c>
      <c r="BI310" s="197">
        <f>IF(N310="nulová",J310,0)</f>
        <v>0</v>
      </c>
      <c r="BJ310" s="18" t="s">
        <v>88</v>
      </c>
      <c r="BK310" s="197">
        <f>ROUND(I310*H310,2)</f>
        <v>0</v>
      </c>
      <c r="BL310" s="18" t="s">
        <v>214</v>
      </c>
      <c r="BM310" s="196" t="s">
        <v>7821</v>
      </c>
    </row>
    <row r="311" spans="1:65" s="2" customFormat="1" ht="24.15" customHeight="1">
      <c r="A311" s="35"/>
      <c r="B311" s="36"/>
      <c r="C311" s="185" t="s">
        <v>727</v>
      </c>
      <c r="D311" s="185" t="s">
        <v>216</v>
      </c>
      <c r="E311" s="186" t="s">
        <v>7822</v>
      </c>
      <c r="F311" s="187" t="s">
        <v>7823</v>
      </c>
      <c r="G311" s="188" t="s">
        <v>797</v>
      </c>
      <c r="H311" s="189">
        <v>2</v>
      </c>
      <c r="I311" s="190"/>
      <c r="J311" s="191">
        <f>ROUND(I311*H311,2)</f>
        <v>0</v>
      </c>
      <c r="K311" s="187" t="s">
        <v>359</v>
      </c>
      <c r="L311" s="40"/>
      <c r="M311" s="192" t="s">
        <v>1</v>
      </c>
      <c r="N311" s="193" t="s">
        <v>46</v>
      </c>
      <c r="O311" s="72"/>
      <c r="P311" s="194">
        <f>O311*H311</f>
        <v>0</v>
      </c>
      <c r="Q311" s="194">
        <v>1.0000000000000001E-5</v>
      </c>
      <c r="R311" s="194">
        <f>Q311*H311</f>
        <v>2.0000000000000002E-5</v>
      </c>
      <c r="S311" s="194">
        <v>0</v>
      </c>
      <c r="T311" s="195">
        <f>S311*H311</f>
        <v>0</v>
      </c>
      <c r="U311" s="35"/>
      <c r="V311" s="35"/>
      <c r="W311" s="35"/>
      <c r="X311" s="35"/>
      <c r="Y311" s="35"/>
      <c r="Z311" s="35"/>
      <c r="AA311" s="35"/>
      <c r="AB311" s="35"/>
      <c r="AC311" s="35"/>
      <c r="AD311" s="35"/>
      <c r="AE311" s="35"/>
      <c r="AR311" s="196" t="s">
        <v>214</v>
      </c>
      <c r="AT311" s="196" t="s">
        <v>216</v>
      </c>
      <c r="AU311" s="196" t="s">
        <v>90</v>
      </c>
      <c r="AY311" s="18" t="s">
        <v>215</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214</v>
      </c>
      <c r="BM311" s="196" t="s">
        <v>7824</v>
      </c>
    </row>
    <row r="312" spans="1:65" s="2" customFormat="1" ht="19.2">
      <c r="A312" s="35"/>
      <c r="B312" s="36"/>
      <c r="C312" s="37"/>
      <c r="D312" s="198" t="s">
        <v>221</v>
      </c>
      <c r="E312" s="37"/>
      <c r="F312" s="199" t="s">
        <v>7825</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221</v>
      </c>
      <c r="AU312" s="18" t="s">
        <v>90</v>
      </c>
    </row>
    <row r="313" spans="1:65" s="2" customFormat="1" ht="10.199999999999999">
      <c r="A313" s="35"/>
      <c r="B313" s="36"/>
      <c r="C313" s="37"/>
      <c r="D313" s="215" t="s">
        <v>362</v>
      </c>
      <c r="E313" s="37"/>
      <c r="F313" s="216" t="s">
        <v>7826</v>
      </c>
      <c r="G313" s="37"/>
      <c r="H313" s="37"/>
      <c r="I313" s="200"/>
      <c r="J313" s="37"/>
      <c r="K313" s="37"/>
      <c r="L313" s="40"/>
      <c r="M313" s="201"/>
      <c r="N313" s="202"/>
      <c r="O313" s="72"/>
      <c r="P313" s="72"/>
      <c r="Q313" s="72"/>
      <c r="R313" s="72"/>
      <c r="S313" s="72"/>
      <c r="T313" s="73"/>
      <c r="U313" s="35"/>
      <c r="V313" s="35"/>
      <c r="W313" s="35"/>
      <c r="X313" s="35"/>
      <c r="Y313" s="35"/>
      <c r="Z313" s="35"/>
      <c r="AA313" s="35"/>
      <c r="AB313" s="35"/>
      <c r="AC313" s="35"/>
      <c r="AD313" s="35"/>
      <c r="AE313" s="35"/>
      <c r="AT313" s="18" t="s">
        <v>362</v>
      </c>
      <c r="AU313" s="18" t="s">
        <v>90</v>
      </c>
    </row>
    <row r="314" spans="1:65" s="2" customFormat="1" ht="16.5" customHeight="1">
      <c r="A314" s="35"/>
      <c r="B314" s="36"/>
      <c r="C314" s="260" t="s">
        <v>735</v>
      </c>
      <c r="D314" s="260" t="s">
        <v>539</v>
      </c>
      <c r="E314" s="261" t="s">
        <v>7827</v>
      </c>
      <c r="F314" s="262" t="s">
        <v>7828</v>
      </c>
      <c r="G314" s="263" t="s">
        <v>797</v>
      </c>
      <c r="H314" s="264">
        <v>2</v>
      </c>
      <c r="I314" s="265"/>
      <c r="J314" s="266">
        <f>ROUND(I314*H314,2)</f>
        <v>0</v>
      </c>
      <c r="K314" s="262" t="s">
        <v>359</v>
      </c>
      <c r="L314" s="267"/>
      <c r="M314" s="268" t="s">
        <v>1</v>
      </c>
      <c r="N314" s="269" t="s">
        <v>46</v>
      </c>
      <c r="O314" s="72"/>
      <c r="P314" s="194">
        <f>O314*H314</f>
        <v>0</v>
      </c>
      <c r="Q314" s="194">
        <v>1.4E-3</v>
      </c>
      <c r="R314" s="194">
        <f>Q314*H314</f>
        <v>2.8E-3</v>
      </c>
      <c r="S314" s="194">
        <v>0</v>
      </c>
      <c r="T314" s="195">
        <f>S314*H314</f>
        <v>0</v>
      </c>
      <c r="U314" s="35"/>
      <c r="V314" s="35"/>
      <c r="W314" s="35"/>
      <c r="X314" s="35"/>
      <c r="Y314" s="35"/>
      <c r="Z314" s="35"/>
      <c r="AA314" s="35"/>
      <c r="AB314" s="35"/>
      <c r="AC314" s="35"/>
      <c r="AD314" s="35"/>
      <c r="AE314" s="35"/>
      <c r="AR314" s="196" t="s">
        <v>251</v>
      </c>
      <c r="AT314" s="196" t="s">
        <v>539</v>
      </c>
      <c r="AU314" s="196" t="s">
        <v>90</v>
      </c>
      <c r="AY314" s="18" t="s">
        <v>215</v>
      </c>
      <c r="BE314" s="197">
        <f>IF(N314="základní",J314,0)</f>
        <v>0</v>
      </c>
      <c r="BF314" s="197">
        <f>IF(N314="snížená",J314,0)</f>
        <v>0</v>
      </c>
      <c r="BG314" s="197">
        <f>IF(N314="zákl. přenesená",J314,0)</f>
        <v>0</v>
      </c>
      <c r="BH314" s="197">
        <f>IF(N314="sníž. přenesená",J314,0)</f>
        <v>0</v>
      </c>
      <c r="BI314" s="197">
        <f>IF(N314="nulová",J314,0)</f>
        <v>0</v>
      </c>
      <c r="BJ314" s="18" t="s">
        <v>88</v>
      </c>
      <c r="BK314" s="197">
        <f>ROUND(I314*H314,2)</f>
        <v>0</v>
      </c>
      <c r="BL314" s="18" t="s">
        <v>214</v>
      </c>
      <c r="BM314" s="196" t="s">
        <v>7829</v>
      </c>
    </row>
    <row r="315" spans="1:65" s="2" customFormat="1" ht="10.199999999999999">
      <c r="A315" s="35"/>
      <c r="B315" s="36"/>
      <c r="C315" s="37"/>
      <c r="D315" s="198" t="s">
        <v>221</v>
      </c>
      <c r="E315" s="37"/>
      <c r="F315" s="199" t="s">
        <v>7828</v>
      </c>
      <c r="G315" s="37"/>
      <c r="H315" s="37"/>
      <c r="I315" s="200"/>
      <c r="J315" s="37"/>
      <c r="K315" s="37"/>
      <c r="L315" s="40"/>
      <c r="M315" s="201"/>
      <c r="N315" s="202"/>
      <c r="O315" s="72"/>
      <c r="P315" s="72"/>
      <c r="Q315" s="72"/>
      <c r="R315" s="72"/>
      <c r="S315" s="72"/>
      <c r="T315" s="73"/>
      <c r="U315" s="35"/>
      <c r="V315" s="35"/>
      <c r="W315" s="35"/>
      <c r="X315" s="35"/>
      <c r="Y315" s="35"/>
      <c r="Z315" s="35"/>
      <c r="AA315" s="35"/>
      <c r="AB315" s="35"/>
      <c r="AC315" s="35"/>
      <c r="AD315" s="35"/>
      <c r="AE315" s="35"/>
      <c r="AT315" s="18" t="s">
        <v>221</v>
      </c>
      <c r="AU315" s="18" t="s">
        <v>90</v>
      </c>
    </row>
    <row r="316" spans="1:65" s="14" customFormat="1" ht="20.399999999999999">
      <c r="B316" s="227"/>
      <c r="C316" s="228"/>
      <c r="D316" s="198" t="s">
        <v>364</v>
      </c>
      <c r="E316" s="228"/>
      <c r="F316" s="230" t="s">
        <v>7830</v>
      </c>
      <c r="G316" s="228"/>
      <c r="H316" s="231">
        <v>2</v>
      </c>
      <c r="I316" s="232"/>
      <c r="J316" s="228"/>
      <c r="K316" s="228"/>
      <c r="L316" s="233"/>
      <c r="M316" s="234"/>
      <c r="N316" s="235"/>
      <c r="O316" s="235"/>
      <c r="P316" s="235"/>
      <c r="Q316" s="235"/>
      <c r="R316" s="235"/>
      <c r="S316" s="235"/>
      <c r="T316" s="236"/>
      <c r="AT316" s="237" t="s">
        <v>364</v>
      </c>
      <c r="AU316" s="237" t="s">
        <v>90</v>
      </c>
      <c r="AV316" s="14" t="s">
        <v>90</v>
      </c>
      <c r="AW316" s="14" t="s">
        <v>4</v>
      </c>
      <c r="AX316" s="14" t="s">
        <v>88</v>
      </c>
      <c r="AY316" s="237" t="s">
        <v>215</v>
      </c>
    </row>
    <row r="317" spans="1:65" s="2" customFormat="1" ht="24.15" customHeight="1">
      <c r="A317" s="35"/>
      <c r="B317" s="36"/>
      <c r="C317" s="185" t="s">
        <v>745</v>
      </c>
      <c r="D317" s="185" t="s">
        <v>216</v>
      </c>
      <c r="E317" s="186" t="s">
        <v>7831</v>
      </c>
      <c r="F317" s="187" t="s">
        <v>7832</v>
      </c>
      <c r="G317" s="188" t="s">
        <v>797</v>
      </c>
      <c r="H317" s="189">
        <v>38</v>
      </c>
      <c r="I317" s="190"/>
      <c r="J317" s="191">
        <f>ROUND(I317*H317,2)</f>
        <v>0</v>
      </c>
      <c r="K317" s="187" t="s">
        <v>359</v>
      </c>
      <c r="L317" s="40"/>
      <c r="M317" s="192" t="s">
        <v>1</v>
      </c>
      <c r="N317" s="193" t="s">
        <v>46</v>
      </c>
      <c r="O317" s="72"/>
      <c r="P317" s="194">
        <f>O317*H317</f>
        <v>0</v>
      </c>
      <c r="Q317" s="194">
        <v>1.0000000000000001E-5</v>
      </c>
      <c r="R317" s="194">
        <f>Q317*H317</f>
        <v>3.8000000000000002E-4</v>
      </c>
      <c r="S317" s="194">
        <v>0</v>
      </c>
      <c r="T317" s="195">
        <f>S317*H317</f>
        <v>0</v>
      </c>
      <c r="U317" s="35"/>
      <c r="V317" s="35"/>
      <c r="W317" s="35"/>
      <c r="X317" s="35"/>
      <c r="Y317" s="35"/>
      <c r="Z317" s="35"/>
      <c r="AA317" s="35"/>
      <c r="AB317" s="35"/>
      <c r="AC317" s="35"/>
      <c r="AD317" s="35"/>
      <c r="AE317" s="35"/>
      <c r="AR317" s="196" t="s">
        <v>214</v>
      </c>
      <c r="AT317" s="196" t="s">
        <v>216</v>
      </c>
      <c r="AU317" s="196" t="s">
        <v>90</v>
      </c>
      <c r="AY317" s="18" t="s">
        <v>215</v>
      </c>
      <c r="BE317" s="197">
        <f>IF(N317="základní",J317,0)</f>
        <v>0</v>
      </c>
      <c r="BF317" s="197">
        <f>IF(N317="snížená",J317,0)</f>
        <v>0</v>
      </c>
      <c r="BG317" s="197">
        <f>IF(N317="zákl. přenesená",J317,0)</f>
        <v>0</v>
      </c>
      <c r="BH317" s="197">
        <f>IF(N317="sníž. přenesená",J317,0)</f>
        <v>0</v>
      </c>
      <c r="BI317" s="197">
        <f>IF(N317="nulová",J317,0)</f>
        <v>0</v>
      </c>
      <c r="BJ317" s="18" t="s">
        <v>88</v>
      </c>
      <c r="BK317" s="197">
        <f>ROUND(I317*H317,2)</f>
        <v>0</v>
      </c>
      <c r="BL317" s="18" t="s">
        <v>214</v>
      </c>
      <c r="BM317" s="196" t="s">
        <v>7833</v>
      </c>
    </row>
    <row r="318" spans="1:65" s="2" customFormat="1" ht="19.2">
      <c r="A318" s="35"/>
      <c r="B318" s="36"/>
      <c r="C318" s="37"/>
      <c r="D318" s="198" t="s">
        <v>221</v>
      </c>
      <c r="E318" s="37"/>
      <c r="F318" s="199" t="s">
        <v>7834</v>
      </c>
      <c r="G318" s="37"/>
      <c r="H318" s="37"/>
      <c r="I318" s="200"/>
      <c r="J318" s="37"/>
      <c r="K318" s="37"/>
      <c r="L318" s="40"/>
      <c r="M318" s="201"/>
      <c r="N318" s="202"/>
      <c r="O318" s="72"/>
      <c r="P318" s="72"/>
      <c r="Q318" s="72"/>
      <c r="R318" s="72"/>
      <c r="S318" s="72"/>
      <c r="T318" s="73"/>
      <c r="U318" s="35"/>
      <c r="V318" s="35"/>
      <c r="W318" s="35"/>
      <c r="X318" s="35"/>
      <c r="Y318" s="35"/>
      <c r="Z318" s="35"/>
      <c r="AA318" s="35"/>
      <c r="AB318" s="35"/>
      <c r="AC318" s="35"/>
      <c r="AD318" s="35"/>
      <c r="AE318" s="35"/>
      <c r="AT318" s="18" t="s">
        <v>221</v>
      </c>
      <c r="AU318" s="18" t="s">
        <v>90</v>
      </c>
    </row>
    <row r="319" spans="1:65" s="2" customFormat="1" ht="10.199999999999999">
      <c r="A319" s="35"/>
      <c r="B319" s="36"/>
      <c r="C319" s="37"/>
      <c r="D319" s="215" t="s">
        <v>362</v>
      </c>
      <c r="E319" s="37"/>
      <c r="F319" s="216" t="s">
        <v>7835</v>
      </c>
      <c r="G319" s="37"/>
      <c r="H319" s="37"/>
      <c r="I319" s="200"/>
      <c r="J319" s="37"/>
      <c r="K319" s="37"/>
      <c r="L319" s="40"/>
      <c r="M319" s="201"/>
      <c r="N319" s="202"/>
      <c r="O319" s="72"/>
      <c r="P319" s="72"/>
      <c r="Q319" s="72"/>
      <c r="R319" s="72"/>
      <c r="S319" s="72"/>
      <c r="T319" s="73"/>
      <c r="U319" s="35"/>
      <c r="V319" s="35"/>
      <c r="W319" s="35"/>
      <c r="X319" s="35"/>
      <c r="Y319" s="35"/>
      <c r="Z319" s="35"/>
      <c r="AA319" s="35"/>
      <c r="AB319" s="35"/>
      <c r="AC319" s="35"/>
      <c r="AD319" s="35"/>
      <c r="AE319" s="35"/>
      <c r="AT319" s="18" t="s">
        <v>362</v>
      </c>
      <c r="AU319" s="18" t="s">
        <v>90</v>
      </c>
    </row>
    <row r="320" spans="1:65" s="14" customFormat="1" ht="10.199999999999999">
      <c r="B320" s="227"/>
      <c r="C320" s="228"/>
      <c r="D320" s="198" t="s">
        <v>364</v>
      </c>
      <c r="E320" s="229" t="s">
        <v>1</v>
      </c>
      <c r="F320" s="230" t="s">
        <v>7836</v>
      </c>
      <c r="G320" s="228"/>
      <c r="H320" s="231">
        <v>38</v>
      </c>
      <c r="I320" s="232"/>
      <c r="J320" s="228"/>
      <c r="K320" s="228"/>
      <c r="L320" s="233"/>
      <c r="M320" s="234"/>
      <c r="N320" s="235"/>
      <c r="O320" s="235"/>
      <c r="P320" s="235"/>
      <c r="Q320" s="235"/>
      <c r="R320" s="235"/>
      <c r="S320" s="235"/>
      <c r="T320" s="236"/>
      <c r="AT320" s="237" t="s">
        <v>364</v>
      </c>
      <c r="AU320" s="237" t="s">
        <v>90</v>
      </c>
      <c r="AV320" s="14" t="s">
        <v>90</v>
      </c>
      <c r="AW320" s="14" t="s">
        <v>36</v>
      </c>
      <c r="AX320" s="14" t="s">
        <v>88</v>
      </c>
      <c r="AY320" s="237" t="s">
        <v>215</v>
      </c>
    </row>
    <row r="321" spans="1:65" s="2" customFormat="1" ht="16.5" customHeight="1">
      <c r="A321" s="35"/>
      <c r="B321" s="36"/>
      <c r="C321" s="260" t="s">
        <v>751</v>
      </c>
      <c r="D321" s="260" t="s">
        <v>539</v>
      </c>
      <c r="E321" s="261" t="s">
        <v>7837</v>
      </c>
      <c r="F321" s="262" t="s">
        <v>7838</v>
      </c>
      <c r="G321" s="263" t="s">
        <v>797</v>
      </c>
      <c r="H321" s="264">
        <v>39.14</v>
      </c>
      <c r="I321" s="265"/>
      <c r="J321" s="266">
        <f>ROUND(I321*H321,2)</f>
        <v>0</v>
      </c>
      <c r="K321" s="262" t="s">
        <v>359</v>
      </c>
      <c r="L321" s="267"/>
      <c r="M321" s="268" t="s">
        <v>1</v>
      </c>
      <c r="N321" s="269" t="s">
        <v>46</v>
      </c>
      <c r="O321" s="72"/>
      <c r="P321" s="194">
        <f>O321*H321</f>
        <v>0</v>
      </c>
      <c r="Q321" s="194">
        <v>1.5399999999999999E-3</v>
      </c>
      <c r="R321" s="194">
        <f>Q321*H321</f>
        <v>6.0275599999999999E-2</v>
      </c>
      <c r="S321" s="194">
        <v>0</v>
      </c>
      <c r="T321" s="195">
        <f>S321*H321</f>
        <v>0</v>
      </c>
      <c r="U321" s="35"/>
      <c r="V321" s="35"/>
      <c r="W321" s="35"/>
      <c r="X321" s="35"/>
      <c r="Y321" s="35"/>
      <c r="Z321" s="35"/>
      <c r="AA321" s="35"/>
      <c r="AB321" s="35"/>
      <c r="AC321" s="35"/>
      <c r="AD321" s="35"/>
      <c r="AE321" s="35"/>
      <c r="AR321" s="196" t="s">
        <v>251</v>
      </c>
      <c r="AT321" s="196" t="s">
        <v>539</v>
      </c>
      <c r="AU321" s="196" t="s">
        <v>90</v>
      </c>
      <c r="AY321" s="18" t="s">
        <v>215</v>
      </c>
      <c r="BE321" s="197">
        <f>IF(N321="základní",J321,0)</f>
        <v>0</v>
      </c>
      <c r="BF321" s="197">
        <f>IF(N321="snížená",J321,0)</f>
        <v>0</v>
      </c>
      <c r="BG321" s="197">
        <f>IF(N321="zákl. přenesená",J321,0)</f>
        <v>0</v>
      </c>
      <c r="BH321" s="197">
        <f>IF(N321="sníž. přenesená",J321,0)</f>
        <v>0</v>
      </c>
      <c r="BI321" s="197">
        <f>IF(N321="nulová",J321,0)</f>
        <v>0</v>
      </c>
      <c r="BJ321" s="18" t="s">
        <v>88</v>
      </c>
      <c r="BK321" s="197">
        <f>ROUND(I321*H321,2)</f>
        <v>0</v>
      </c>
      <c r="BL321" s="18" t="s">
        <v>214</v>
      </c>
      <c r="BM321" s="196" t="s">
        <v>7839</v>
      </c>
    </row>
    <row r="322" spans="1:65" s="2" customFormat="1" ht="10.199999999999999">
      <c r="A322" s="35"/>
      <c r="B322" s="36"/>
      <c r="C322" s="37"/>
      <c r="D322" s="198" t="s">
        <v>221</v>
      </c>
      <c r="E322" s="37"/>
      <c r="F322" s="199" t="s">
        <v>7840</v>
      </c>
      <c r="G322" s="37"/>
      <c r="H322" s="37"/>
      <c r="I322" s="200"/>
      <c r="J322" s="37"/>
      <c r="K322" s="37"/>
      <c r="L322" s="40"/>
      <c r="M322" s="201"/>
      <c r="N322" s="202"/>
      <c r="O322" s="72"/>
      <c r="P322" s="72"/>
      <c r="Q322" s="72"/>
      <c r="R322" s="72"/>
      <c r="S322" s="72"/>
      <c r="T322" s="73"/>
      <c r="U322" s="35"/>
      <c r="V322" s="35"/>
      <c r="W322" s="35"/>
      <c r="X322" s="35"/>
      <c r="Y322" s="35"/>
      <c r="Z322" s="35"/>
      <c r="AA322" s="35"/>
      <c r="AB322" s="35"/>
      <c r="AC322" s="35"/>
      <c r="AD322" s="35"/>
      <c r="AE322" s="35"/>
      <c r="AT322" s="18" t="s">
        <v>221</v>
      </c>
      <c r="AU322" s="18" t="s">
        <v>90</v>
      </c>
    </row>
    <row r="323" spans="1:65" s="14" customFormat="1" ht="10.199999999999999">
      <c r="B323" s="227"/>
      <c r="C323" s="228"/>
      <c r="D323" s="198" t="s">
        <v>364</v>
      </c>
      <c r="E323" s="228"/>
      <c r="F323" s="230" t="s">
        <v>7841</v>
      </c>
      <c r="G323" s="228"/>
      <c r="H323" s="231">
        <v>39.14</v>
      </c>
      <c r="I323" s="232"/>
      <c r="J323" s="228"/>
      <c r="K323" s="228"/>
      <c r="L323" s="233"/>
      <c r="M323" s="234"/>
      <c r="N323" s="235"/>
      <c r="O323" s="235"/>
      <c r="P323" s="235"/>
      <c r="Q323" s="235"/>
      <c r="R323" s="235"/>
      <c r="S323" s="235"/>
      <c r="T323" s="236"/>
      <c r="AT323" s="237" t="s">
        <v>364</v>
      </c>
      <c r="AU323" s="237" t="s">
        <v>90</v>
      </c>
      <c r="AV323" s="14" t="s">
        <v>90</v>
      </c>
      <c r="AW323" s="14" t="s">
        <v>4</v>
      </c>
      <c r="AX323" s="14" t="s">
        <v>88</v>
      </c>
      <c r="AY323" s="237" t="s">
        <v>215</v>
      </c>
    </row>
    <row r="324" spans="1:65" s="2" customFormat="1" ht="24.15" customHeight="1">
      <c r="A324" s="35"/>
      <c r="B324" s="36"/>
      <c r="C324" s="185" t="s">
        <v>758</v>
      </c>
      <c r="D324" s="185" t="s">
        <v>216</v>
      </c>
      <c r="E324" s="186" t="s">
        <v>7642</v>
      </c>
      <c r="F324" s="187" t="s">
        <v>7643</v>
      </c>
      <c r="G324" s="188" t="s">
        <v>797</v>
      </c>
      <c r="H324" s="189">
        <v>73</v>
      </c>
      <c r="I324" s="190"/>
      <c r="J324" s="191">
        <f>ROUND(I324*H324,2)</f>
        <v>0</v>
      </c>
      <c r="K324" s="187" t="s">
        <v>359</v>
      </c>
      <c r="L324" s="40"/>
      <c r="M324" s="192" t="s">
        <v>1</v>
      </c>
      <c r="N324" s="193" t="s">
        <v>46</v>
      </c>
      <c r="O324" s="72"/>
      <c r="P324" s="194">
        <f>O324*H324</f>
        <v>0</v>
      </c>
      <c r="Q324" s="194">
        <v>1.0000000000000001E-5</v>
      </c>
      <c r="R324" s="194">
        <f>Q324*H324</f>
        <v>7.3000000000000007E-4</v>
      </c>
      <c r="S324" s="194">
        <v>0</v>
      </c>
      <c r="T324" s="195">
        <f>S324*H324</f>
        <v>0</v>
      </c>
      <c r="U324" s="35"/>
      <c r="V324" s="35"/>
      <c r="W324" s="35"/>
      <c r="X324" s="35"/>
      <c r="Y324" s="35"/>
      <c r="Z324" s="35"/>
      <c r="AA324" s="35"/>
      <c r="AB324" s="35"/>
      <c r="AC324" s="35"/>
      <c r="AD324" s="35"/>
      <c r="AE324" s="35"/>
      <c r="AR324" s="196" t="s">
        <v>214</v>
      </c>
      <c r="AT324" s="196" t="s">
        <v>216</v>
      </c>
      <c r="AU324" s="196" t="s">
        <v>90</v>
      </c>
      <c r="AY324" s="18" t="s">
        <v>215</v>
      </c>
      <c r="BE324" s="197">
        <f>IF(N324="základní",J324,0)</f>
        <v>0</v>
      </c>
      <c r="BF324" s="197">
        <f>IF(N324="snížená",J324,0)</f>
        <v>0</v>
      </c>
      <c r="BG324" s="197">
        <f>IF(N324="zákl. přenesená",J324,0)</f>
        <v>0</v>
      </c>
      <c r="BH324" s="197">
        <f>IF(N324="sníž. přenesená",J324,0)</f>
        <v>0</v>
      </c>
      <c r="BI324" s="197">
        <f>IF(N324="nulová",J324,0)</f>
        <v>0</v>
      </c>
      <c r="BJ324" s="18" t="s">
        <v>88</v>
      </c>
      <c r="BK324" s="197">
        <f>ROUND(I324*H324,2)</f>
        <v>0</v>
      </c>
      <c r="BL324" s="18" t="s">
        <v>214</v>
      </c>
      <c r="BM324" s="196" t="s">
        <v>7842</v>
      </c>
    </row>
    <row r="325" spans="1:65" s="2" customFormat="1" ht="19.2">
      <c r="A325" s="35"/>
      <c r="B325" s="36"/>
      <c r="C325" s="37"/>
      <c r="D325" s="198" t="s">
        <v>221</v>
      </c>
      <c r="E325" s="37"/>
      <c r="F325" s="199" t="s">
        <v>7645</v>
      </c>
      <c r="G325" s="37"/>
      <c r="H325" s="37"/>
      <c r="I325" s="200"/>
      <c r="J325" s="37"/>
      <c r="K325" s="37"/>
      <c r="L325" s="40"/>
      <c r="M325" s="201"/>
      <c r="N325" s="202"/>
      <c r="O325" s="72"/>
      <c r="P325" s="72"/>
      <c r="Q325" s="72"/>
      <c r="R325" s="72"/>
      <c r="S325" s="72"/>
      <c r="T325" s="73"/>
      <c r="U325" s="35"/>
      <c r="V325" s="35"/>
      <c r="W325" s="35"/>
      <c r="X325" s="35"/>
      <c r="Y325" s="35"/>
      <c r="Z325" s="35"/>
      <c r="AA325" s="35"/>
      <c r="AB325" s="35"/>
      <c r="AC325" s="35"/>
      <c r="AD325" s="35"/>
      <c r="AE325" s="35"/>
      <c r="AT325" s="18" t="s">
        <v>221</v>
      </c>
      <c r="AU325" s="18" t="s">
        <v>90</v>
      </c>
    </row>
    <row r="326" spans="1:65" s="2" customFormat="1" ht="10.199999999999999">
      <c r="A326" s="35"/>
      <c r="B326" s="36"/>
      <c r="C326" s="37"/>
      <c r="D326" s="215" t="s">
        <v>362</v>
      </c>
      <c r="E326" s="37"/>
      <c r="F326" s="216" t="s">
        <v>7646</v>
      </c>
      <c r="G326" s="37"/>
      <c r="H326" s="37"/>
      <c r="I326" s="200"/>
      <c r="J326" s="37"/>
      <c r="K326" s="37"/>
      <c r="L326" s="40"/>
      <c r="M326" s="201"/>
      <c r="N326" s="202"/>
      <c r="O326" s="72"/>
      <c r="P326" s="72"/>
      <c r="Q326" s="72"/>
      <c r="R326" s="72"/>
      <c r="S326" s="72"/>
      <c r="T326" s="73"/>
      <c r="U326" s="35"/>
      <c r="V326" s="35"/>
      <c r="W326" s="35"/>
      <c r="X326" s="35"/>
      <c r="Y326" s="35"/>
      <c r="Z326" s="35"/>
      <c r="AA326" s="35"/>
      <c r="AB326" s="35"/>
      <c r="AC326" s="35"/>
      <c r="AD326" s="35"/>
      <c r="AE326" s="35"/>
      <c r="AT326" s="18" t="s">
        <v>362</v>
      </c>
      <c r="AU326" s="18" t="s">
        <v>90</v>
      </c>
    </row>
    <row r="327" spans="1:65" s="14" customFormat="1" ht="10.199999999999999">
      <c r="B327" s="227"/>
      <c r="C327" s="228"/>
      <c r="D327" s="198" t="s">
        <v>364</v>
      </c>
      <c r="E327" s="229" t="s">
        <v>1</v>
      </c>
      <c r="F327" s="230" t="s">
        <v>7843</v>
      </c>
      <c r="G327" s="228"/>
      <c r="H327" s="231">
        <v>73</v>
      </c>
      <c r="I327" s="232"/>
      <c r="J327" s="228"/>
      <c r="K327" s="228"/>
      <c r="L327" s="233"/>
      <c r="M327" s="234"/>
      <c r="N327" s="235"/>
      <c r="O327" s="235"/>
      <c r="P327" s="235"/>
      <c r="Q327" s="235"/>
      <c r="R327" s="235"/>
      <c r="S327" s="235"/>
      <c r="T327" s="236"/>
      <c r="AT327" s="237" t="s">
        <v>364</v>
      </c>
      <c r="AU327" s="237" t="s">
        <v>90</v>
      </c>
      <c r="AV327" s="14" t="s">
        <v>90</v>
      </c>
      <c r="AW327" s="14" t="s">
        <v>36</v>
      </c>
      <c r="AX327" s="14" t="s">
        <v>88</v>
      </c>
      <c r="AY327" s="237" t="s">
        <v>215</v>
      </c>
    </row>
    <row r="328" spans="1:65" s="2" customFormat="1" ht="24.15" customHeight="1">
      <c r="A328" s="35"/>
      <c r="B328" s="36"/>
      <c r="C328" s="260" t="s">
        <v>794</v>
      </c>
      <c r="D328" s="260" t="s">
        <v>539</v>
      </c>
      <c r="E328" s="261" t="s">
        <v>7647</v>
      </c>
      <c r="F328" s="262" t="s">
        <v>7844</v>
      </c>
      <c r="G328" s="263" t="s">
        <v>797</v>
      </c>
      <c r="H328" s="264">
        <v>75.19</v>
      </c>
      <c r="I328" s="265"/>
      <c r="J328" s="266">
        <f>ROUND(I328*H328,2)</f>
        <v>0</v>
      </c>
      <c r="K328" s="262" t="s">
        <v>359</v>
      </c>
      <c r="L328" s="267"/>
      <c r="M328" s="268" t="s">
        <v>1</v>
      </c>
      <c r="N328" s="269" t="s">
        <v>46</v>
      </c>
      <c r="O328" s="72"/>
      <c r="P328" s="194">
        <f>O328*H328</f>
        <v>0</v>
      </c>
      <c r="Q328" s="194">
        <v>2.6700000000000001E-3</v>
      </c>
      <c r="R328" s="194">
        <f>Q328*H328</f>
        <v>0.2007573</v>
      </c>
      <c r="S328" s="194">
        <v>0</v>
      </c>
      <c r="T328" s="195">
        <f>S328*H328</f>
        <v>0</v>
      </c>
      <c r="U328" s="35"/>
      <c r="V328" s="35"/>
      <c r="W328" s="35"/>
      <c r="X328" s="35"/>
      <c r="Y328" s="35"/>
      <c r="Z328" s="35"/>
      <c r="AA328" s="35"/>
      <c r="AB328" s="35"/>
      <c r="AC328" s="35"/>
      <c r="AD328" s="35"/>
      <c r="AE328" s="35"/>
      <c r="AR328" s="196" t="s">
        <v>251</v>
      </c>
      <c r="AT328" s="196" t="s">
        <v>539</v>
      </c>
      <c r="AU328" s="196" t="s">
        <v>90</v>
      </c>
      <c r="AY328" s="18" t="s">
        <v>215</v>
      </c>
      <c r="BE328" s="197">
        <f>IF(N328="základní",J328,0)</f>
        <v>0</v>
      </c>
      <c r="BF328" s="197">
        <f>IF(N328="snížená",J328,0)</f>
        <v>0</v>
      </c>
      <c r="BG328" s="197">
        <f>IF(N328="zákl. přenesená",J328,0)</f>
        <v>0</v>
      </c>
      <c r="BH328" s="197">
        <f>IF(N328="sníž. přenesená",J328,0)</f>
        <v>0</v>
      </c>
      <c r="BI328" s="197">
        <f>IF(N328="nulová",J328,0)</f>
        <v>0</v>
      </c>
      <c r="BJ328" s="18" t="s">
        <v>88</v>
      </c>
      <c r="BK328" s="197">
        <f>ROUND(I328*H328,2)</f>
        <v>0</v>
      </c>
      <c r="BL328" s="18" t="s">
        <v>214</v>
      </c>
      <c r="BM328" s="196" t="s">
        <v>7845</v>
      </c>
    </row>
    <row r="329" spans="1:65" s="2" customFormat="1" ht="19.2">
      <c r="A329" s="35"/>
      <c r="B329" s="36"/>
      <c r="C329" s="37"/>
      <c r="D329" s="198" t="s">
        <v>221</v>
      </c>
      <c r="E329" s="37"/>
      <c r="F329" s="199" t="s">
        <v>7648</v>
      </c>
      <c r="G329" s="37"/>
      <c r="H329" s="37"/>
      <c r="I329" s="200"/>
      <c r="J329" s="37"/>
      <c r="K329" s="37"/>
      <c r="L329" s="40"/>
      <c r="M329" s="201"/>
      <c r="N329" s="202"/>
      <c r="O329" s="72"/>
      <c r="P329" s="72"/>
      <c r="Q329" s="72"/>
      <c r="R329" s="72"/>
      <c r="S329" s="72"/>
      <c r="T329" s="73"/>
      <c r="U329" s="35"/>
      <c r="V329" s="35"/>
      <c r="W329" s="35"/>
      <c r="X329" s="35"/>
      <c r="Y329" s="35"/>
      <c r="Z329" s="35"/>
      <c r="AA329" s="35"/>
      <c r="AB329" s="35"/>
      <c r="AC329" s="35"/>
      <c r="AD329" s="35"/>
      <c r="AE329" s="35"/>
      <c r="AT329" s="18" t="s">
        <v>221</v>
      </c>
      <c r="AU329" s="18" t="s">
        <v>90</v>
      </c>
    </row>
    <row r="330" spans="1:65" s="14" customFormat="1" ht="10.199999999999999">
      <c r="B330" s="227"/>
      <c r="C330" s="228"/>
      <c r="D330" s="198" t="s">
        <v>364</v>
      </c>
      <c r="E330" s="228"/>
      <c r="F330" s="230" t="s">
        <v>7846</v>
      </c>
      <c r="G330" s="228"/>
      <c r="H330" s="231">
        <v>75.19</v>
      </c>
      <c r="I330" s="232"/>
      <c r="J330" s="228"/>
      <c r="K330" s="228"/>
      <c r="L330" s="233"/>
      <c r="M330" s="234"/>
      <c r="N330" s="235"/>
      <c r="O330" s="235"/>
      <c r="P330" s="235"/>
      <c r="Q330" s="235"/>
      <c r="R330" s="235"/>
      <c r="S330" s="235"/>
      <c r="T330" s="236"/>
      <c r="AT330" s="237" t="s">
        <v>364</v>
      </c>
      <c r="AU330" s="237" t="s">
        <v>90</v>
      </c>
      <c r="AV330" s="14" t="s">
        <v>90</v>
      </c>
      <c r="AW330" s="14" t="s">
        <v>4</v>
      </c>
      <c r="AX330" s="14" t="s">
        <v>88</v>
      </c>
      <c r="AY330" s="237" t="s">
        <v>215</v>
      </c>
    </row>
    <row r="331" spans="1:65" s="2" customFormat="1" ht="24.15" customHeight="1">
      <c r="A331" s="35"/>
      <c r="B331" s="36"/>
      <c r="C331" s="185" t="s">
        <v>802</v>
      </c>
      <c r="D331" s="185" t="s">
        <v>216</v>
      </c>
      <c r="E331" s="186" t="s">
        <v>7847</v>
      </c>
      <c r="F331" s="187" t="s">
        <v>7848</v>
      </c>
      <c r="G331" s="188" t="s">
        <v>797</v>
      </c>
      <c r="H331" s="189">
        <v>30</v>
      </c>
      <c r="I331" s="190"/>
      <c r="J331" s="191">
        <f>ROUND(I331*H331,2)</f>
        <v>0</v>
      </c>
      <c r="K331" s="187" t="s">
        <v>359</v>
      </c>
      <c r="L331" s="40"/>
      <c r="M331" s="192" t="s">
        <v>1</v>
      </c>
      <c r="N331" s="193" t="s">
        <v>46</v>
      </c>
      <c r="O331" s="72"/>
      <c r="P331" s="194">
        <f>O331*H331</f>
        <v>0</v>
      </c>
      <c r="Q331" s="194">
        <v>1.0000000000000001E-5</v>
      </c>
      <c r="R331" s="194">
        <f>Q331*H331</f>
        <v>3.0000000000000003E-4</v>
      </c>
      <c r="S331" s="194">
        <v>0</v>
      </c>
      <c r="T331" s="195">
        <f>S331*H331</f>
        <v>0</v>
      </c>
      <c r="U331" s="35"/>
      <c r="V331" s="35"/>
      <c r="W331" s="35"/>
      <c r="X331" s="35"/>
      <c r="Y331" s="35"/>
      <c r="Z331" s="35"/>
      <c r="AA331" s="35"/>
      <c r="AB331" s="35"/>
      <c r="AC331" s="35"/>
      <c r="AD331" s="35"/>
      <c r="AE331" s="35"/>
      <c r="AR331" s="196" t="s">
        <v>214</v>
      </c>
      <c r="AT331" s="196" t="s">
        <v>216</v>
      </c>
      <c r="AU331" s="196" t="s">
        <v>90</v>
      </c>
      <c r="AY331" s="18" t="s">
        <v>215</v>
      </c>
      <c r="BE331" s="197">
        <f>IF(N331="základní",J331,0)</f>
        <v>0</v>
      </c>
      <c r="BF331" s="197">
        <f>IF(N331="snížená",J331,0)</f>
        <v>0</v>
      </c>
      <c r="BG331" s="197">
        <f>IF(N331="zákl. přenesená",J331,0)</f>
        <v>0</v>
      </c>
      <c r="BH331" s="197">
        <f>IF(N331="sníž. přenesená",J331,0)</f>
        <v>0</v>
      </c>
      <c r="BI331" s="197">
        <f>IF(N331="nulová",J331,0)</f>
        <v>0</v>
      </c>
      <c r="BJ331" s="18" t="s">
        <v>88</v>
      </c>
      <c r="BK331" s="197">
        <f>ROUND(I331*H331,2)</f>
        <v>0</v>
      </c>
      <c r="BL331" s="18" t="s">
        <v>214</v>
      </c>
      <c r="BM331" s="196" t="s">
        <v>7849</v>
      </c>
    </row>
    <row r="332" spans="1:65" s="2" customFormat="1" ht="19.2">
      <c r="A332" s="35"/>
      <c r="B332" s="36"/>
      <c r="C332" s="37"/>
      <c r="D332" s="198" t="s">
        <v>221</v>
      </c>
      <c r="E332" s="37"/>
      <c r="F332" s="199" t="s">
        <v>7850</v>
      </c>
      <c r="G332" s="37"/>
      <c r="H332" s="37"/>
      <c r="I332" s="200"/>
      <c r="J332" s="37"/>
      <c r="K332" s="37"/>
      <c r="L332" s="40"/>
      <c r="M332" s="201"/>
      <c r="N332" s="202"/>
      <c r="O332" s="72"/>
      <c r="P332" s="72"/>
      <c r="Q332" s="72"/>
      <c r="R332" s="72"/>
      <c r="S332" s="72"/>
      <c r="T332" s="73"/>
      <c r="U332" s="35"/>
      <c r="V332" s="35"/>
      <c r="W332" s="35"/>
      <c r="X332" s="35"/>
      <c r="Y332" s="35"/>
      <c r="Z332" s="35"/>
      <c r="AA332" s="35"/>
      <c r="AB332" s="35"/>
      <c r="AC332" s="35"/>
      <c r="AD332" s="35"/>
      <c r="AE332" s="35"/>
      <c r="AT332" s="18" t="s">
        <v>221</v>
      </c>
      <c r="AU332" s="18" t="s">
        <v>90</v>
      </c>
    </row>
    <row r="333" spans="1:65" s="2" customFormat="1" ht="10.199999999999999">
      <c r="A333" s="35"/>
      <c r="B333" s="36"/>
      <c r="C333" s="37"/>
      <c r="D333" s="215" t="s">
        <v>362</v>
      </c>
      <c r="E333" s="37"/>
      <c r="F333" s="216" t="s">
        <v>7851</v>
      </c>
      <c r="G333" s="37"/>
      <c r="H333" s="37"/>
      <c r="I333" s="200"/>
      <c r="J333" s="37"/>
      <c r="K333" s="37"/>
      <c r="L333" s="40"/>
      <c r="M333" s="201"/>
      <c r="N333" s="202"/>
      <c r="O333" s="72"/>
      <c r="P333" s="72"/>
      <c r="Q333" s="72"/>
      <c r="R333" s="72"/>
      <c r="S333" s="72"/>
      <c r="T333" s="73"/>
      <c r="U333" s="35"/>
      <c r="V333" s="35"/>
      <c r="W333" s="35"/>
      <c r="X333" s="35"/>
      <c r="Y333" s="35"/>
      <c r="Z333" s="35"/>
      <c r="AA333" s="35"/>
      <c r="AB333" s="35"/>
      <c r="AC333" s="35"/>
      <c r="AD333" s="35"/>
      <c r="AE333" s="35"/>
      <c r="AT333" s="18" t="s">
        <v>362</v>
      </c>
      <c r="AU333" s="18" t="s">
        <v>90</v>
      </c>
    </row>
    <row r="334" spans="1:65" s="14" customFormat="1" ht="10.199999999999999">
      <c r="B334" s="227"/>
      <c r="C334" s="228"/>
      <c r="D334" s="198" t="s">
        <v>364</v>
      </c>
      <c r="E334" s="229" t="s">
        <v>1</v>
      </c>
      <c r="F334" s="230" t="s">
        <v>7852</v>
      </c>
      <c r="G334" s="228"/>
      <c r="H334" s="231">
        <v>30</v>
      </c>
      <c r="I334" s="232"/>
      <c r="J334" s="228"/>
      <c r="K334" s="228"/>
      <c r="L334" s="233"/>
      <c r="M334" s="234"/>
      <c r="N334" s="235"/>
      <c r="O334" s="235"/>
      <c r="P334" s="235"/>
      <c r="Q334" s="235"/>
      <c r="R334" s="235"/>
      <c r="S334" s="235"/>
      <c r="T334" s="236"/>
      <c r="AT334" s="237" t="s">
        <v>364</v>
      </c>
      <c r="AU334" s="237" t="s">
        <v>90</v>
      </c>
      <c r="AV334" s="14" t="s">
        <v>90</v>
      </c>
      <c r="AW334" s="14" t="s">
        <v>36</v>
      </c>
      <c r="AX334" s="14" t="s">
        <v>88</v>
      </c>
      <c r="AY334" s="237" t="s">
        <v>215</v>
      </c>
    </row>
    <row r="335" spans="1:65" s="2" customFormat="1" ht="24.15" customHeight="1">
      <c r="A335" s="35"/>
      <c r="B335" s="36"/>
      <c r="C335" s="260" t="s">
        <v>808</v>
      </c>
      <c r="D335" s="260" t="s">
        <v>539</v>
      </c>
      <c r="E335" s="261" t="s">
        <v>7853</v>
      </c>
      <c r="F335" s="262" t="s">
        <v>7854</v>
      </c>
      <c r="G335" s="263" t="s">
        <v>797</v>
      </c>
      <c r="H335" s="264">
        <v>30.9</v>
      </c>
      <c r="I335" s="265"/>
      <c r="J335" s="266">
        <f>ROUND(I335*H335,2)</f>
        <v>0</v>
      </c>
      <c r="K335" s="262" t="s">
        <v>359</v>
      </c>
      <c r="L335" s="267"/>
      <c r="M335" s="268" t="s">
        <v>1</v>
      </c>
      <c r="N335" s="269" t="s">
        <v>46</v>
      </c>
      <c r="O335" s="72"/>
      <c r="P335" s="194">
        <f>O335*H335</f>
        <v>0</v>
      </c>
      <c r="Q335" s="194">
        <v>4.2599999999999999E-3</v>
      </c>
      <c r="R335" s="194">
        <f>Q335*H335</f>
        <v>0.131634</v>
      </c>
      <c r="S335" s="194">
        <v>0</v>
      </c>
      <c r="T335" s="195">
        <f>S335*H335</f>
        <v>0</v>
      </c>
      <c r="U335" s="35"/>
      <c r="V335" s="35"/>
      <c r="W335" s="35"/>
      <c r="X335" s="35"/>
      <c r="Y335" s="35"/>
      <c r="Z335" s="35"/>
      <c r="AA335" s="35"/>
      <c r="AB335" s="35"/>
      <c r="AC335" s="35"/>
      <c r="AD335" s="35"/>
      <c r="AE335" s="35"/>
      <c r="AR335" s="196" t="s">
        <v>251</v>
      </c>
      <c r="AT335" s="196" t="s">
        <v>539</v>
      </c>
      <c r="AU335" s="196" t="s">
        <v>90</v>
      </c>
      <c r="AY335" s="18" t="s">
        <v>215</v>
      </c>
      <c r="BE335" s="197">
        <f>IF(N335="základní",J335,0)</f>
        <v>0</v>
      </c>
      <c r="BF335" s="197">
        <f>IF(N335="snížená",J335,0)</f>
        <v>0</v>
      </c>
      <c r="BG335" s="197">
        <f>IF(N335="zákl. přenesená",J335,0)</f>
        <v>0</v>
      </c>
      <c r="BH335" s="197">
        <f>IF(N335="sníž. přenesená",J335,0)</f>
        <v>0</v>
      </c>
      <c r="BI335" s="197">
        <f>IF(N335="nulová",J335,0)</f>
        <v>0</v>
      </c>
      <c r="BJ335" s="18" t="s">
        <v>88</v>
      </c>
      <c r="BK335" s="197">
        <f>ROUND(I335*H335,2)</f>
        <v>0</v>
      </c>
      <c r="BL335" s="18" t="s">
        <v>214</v>
      </c>
      <c r="BM335" s="196" t="s">
        <v>7855</v>
      </c>
    </row>
    <row r="336" spans="1:65" s="2" customFormat="1" ht="19.2">
      <c r="A336" s="35"/>
      <c r="B336" s="36"/>
      <c r="C336" s="37"/>
      <c r="D336" s="198" t="s">
        <v>221</v>
      </c>
      <c r="E336" s="37"/>
      <c r="F336" s="199" t="s">
        <v>7854</v>
      </c>
      <c r="G336" s="37"/>
      <c r="H336" s="37"/>
      <c r="I336" s="200"/>
      <c r="J336" s="37"/>
      <c r="K336" s="37"/>
      <c r="L336" s="40"/>
      <c r="M336" s="201"/>
      <c r="N336" s="202"/>
      <c r="O336" s="72"/>
      <c r="P336" s="72"/>
      <c r="Q336" s="72"/>
      <c r="R336" s="72"/>
      <c r="S336" s="72"/>
      <c r="T336" s="73"/>
      <c r="U336" s="35"/>
      <c r="V336" s="35"/>
      <c r="W336" s="35"/>
      <c r="X336" s="35"/>
      <c r="Y336" s="35"/>
      <c r="Z336" s="35"/>
      <c r="AA336" s="35"/>
      <c r="AB336" s="35"/>
      <c r="AC336" s="35"/>
      <c r="AD336" s="35"/>
      <c r="AE336" s="35"/>
      <c r="AT336" s="18" t="s">
        <v>221</v>
      </c>
      <c r="AU336" s="18" t="s">
        <v>90</v>
      </c>
    </row>
    <row r="337" spans="1:65" s="14" customFormat="1" ht="10.199999999999999">
      <c r="B337" s="227"/>
      <c r="C337" s="228"/>
      <c r="D337" s="198" t="s">
        <v>364</v>
      </c>
      <c r="E337" s="228"/>
      <c r="F337" s="230" t="s">
        <v>7856</v>
      </c>
      <c r="G337" s="228"/>
      <c r="H337" s="231">
        <v>30.9</v>
      </c>
      <c r="I337" s="232"/>
      <c r="J337" s="228"/>
      <c r="K337" s="228"/>
      <c r="L337" s="233"/>
      <c r="M337" s="234"/>
      <c r="N337" s="235"/>
      <c r="O337" s="235"/>
      <c r="P337" s="235"/>
      <c r="Q337" s="235"/>
      <c r="R337" s="235"/>
      <c r="S337" s="235"/>
      <c r="T337" s="236"/>
      <c r="AT337" s="237" t="s">
        <v>364</v>
      </c>
      <c r="AU337" s="237" t="s">
        <v>90</v>
      </c>
      <c r="AV337" s="14" t="s">
        <v>90</v>
      </c>
      <c r="AW337" s="14" t="s">
        <v>4</v>
      </c>
      <c r="AX337" s="14" t="s">
        <v>88</v>
      </c>
      <c r="AY337" s="237" t="s">
        <v>215</v>
      </c>
    </row>
    <row r="338" spans="1:65" s="2" customFormat="1" ht="33" customHeight="1">
      <c r="A338" s="35"/>
      <c r="B338" s="36"/>
      <c r="C338" s="185" t="s">
        <v>816</v>
      </c>
      <c r="D338" s="185" t="s">
        <v>216</v>
      </c>
      <c r="E338" s="186" t="s">
        <v>2033</v>
      </c>
      <c r="F338" s="187" t="s">
        <v>2034</v>
      </c>
      <c r="G338" s="188" t="s">
        <v>716</v>
      </c>
      <c r="H338" s="189">
        <v>1</v>
      </c>
      <c r="I338" s="190"/>
      <c r="J338" s="191">
        <f>ROUND(I338*H338,2)</f>
        <v>0</v>
      </c>
      <c r="K338" s="187" t="s">
        <v>359</v>
      </c>
      <c r="L338" s="40"/>
      <c r="M338" s="192" t="s">
        <v>1</v>
      </c>
      <c r="N338" s="193" t="s">
        <v>46</v>
      </c>
      <c r="O338" s="72"/>
      <c r="P338" s="194">
        <f>O338*H338</f>
        <v>0</v>
      </c>
      <c r="Q338" s="194">
        <v>0</v>
      </c>
      <c r="R338" s="194">
        <f>Q338*H338</f>
        <v>0</v>
      </c>
      <c r="S338" s="194">
        <v>0</v>
      </c>
      <c r="T338" s="195">
        <f>S338*H338</f>
        <v>0</v>
      </c>
      <c r="U338" s="35"/>
      <c r="V338" s="35"/>
      <c r="W338" s="35"/>
      <c r="X338" s="35"/>
      <c r="Y338" s="35"/>
      <c r="Z338" s="35"/>
      <c r="AA338" s="35"/>
      <c r="AB338" s="35"/>
      <c r="AC338" s="35"/>
      <c r="AD338" s="35"/>
      <c r="AE338" s="35"/>
      <c r="AR338" s="196" t="s">
        <v>214</v>
      </c>
      <c r="AT338" s="196" t="s">
        <v>216</v>
      </c>
      <c r="AU338" s="196" t="s">
        <v>90</v>
      </c>
      <c r="AY338" s="18" t="s">
        <v>215</v>
      </c>
      <c r="BE338" s="197">
        <f>IF(N338="základní",J338,0)</f>
        <v>0</v>
      </c>
      <c r="BF338" s="197">
        <f>IF(N338="snížená",J338,0)</f>
        <v>0</v>
      </c>
      <c r="BG338" s="197">
        <f>IF(N338="zákl. přenesená",J338,0)</f>
        <v>0</v>
      </c>
      <c r="BH338" s="197">
        <f>IF(N338="sníž. přenesená",J338,0)</f>
        <v>0</v>
      </c>
      <c r="BI338" s="197">
        <f>IF(N338="nulová",J338,0)</f>
        <v>0</v>
      </c>
      <c r="BJ338" s="18" t="s">
        <v>88</v>
      </c>
      <c r="BK338" s="197">
        <f>ROUND(I338*H338,2)</f>
        <v>0</v>
      </c>
      <c r="BL338" s="18" t="s">
        <v>214</v>
      </c>
      <c r="BM338" s="196" t="s">
        <v>7857</v>
      </c>
    </row>
    <row r="339" spans="1:65" s="2" customFormat="1" ht="28.8">
      <c r="A339" s="35"/>
      <c r="B339" s="36"/>
      <c r="C339" s="37"/>
      <c r="D339" s="198" t="s">
        <v>221</v>
      </c>
      <c r="E339" s="37"/>
      <c r="F339" s="199" t="s">
        <v>2036</v>
      </c>
      <c r="G339" s="37"/>
      <c r="H339" s="37"/>
      <c r="I339" s="200"/>
      <c r="J339" s="37"/>
      <c r="K339" s="37"/>
      <c r="L339" s="40"/>
      <c r="M339" s="201"/>
      <c r="N339" s="202"/>
      <c r="O339" s="72"/>
      <c r="P339" s="72"/>
      <c r="Q339" s="72"/>
      <c r="R339" s="72"/>
      <c r="S339" s="72"/>
      <c r="T339" s="73"/>
      <c r="U339" s="35"/>
      <c r="V339" s="35"/>
      <c r="W339" s="35"/>
      <c r="X339" s="35"/>
      <c r="Y339" s="35"/>
      <c r="Z339" s="35"/>
      <c r="AA339" s="35"/>
      <c r="AB339" s="35"/>
      <c r="AC339" s="35"/>
      <c r="AD339" s="35"/>
      <c r="AE339" s="35"/>
      <c r="AT339" s="18" t="s">
        <v>221</v>
      </c>
      <c r="AU339" s="18" t="s">
        <v>90</v>
      </c>
    </row>
    <row r="340" spans="1:65" s="2" customFormat="1" ht="10.199999999999999">
      <c r="A340" s="35"/>
      <c r="B340" s="36"/>
      <c r="C340" s="37"/>
      <c r="D340" s="215" t="s">
        <v>362</v>
      </c>
      <c r="E340" s="37"/>
      <c r="F340" s="216" t="s">
        <v>2037</v>
      </c>
      <c r="G340" s="37"/>
      <c r="H340" s="37"/>
      <c r="I340" s="200"/>
      <c r="J340" s="37"/>
      <c r="K340" s="37"/>
      <c r="L340" s="40"/>
      <c r="M340" s="201"/>
      <c r="N340" s="202"/>
      <c r="O340" s="72"/>
      <c r="P340" s="72"/>
      <c r="Q340" s="72"/>
      <c r="R340" s="72"/>
      <c r="S340" s="72"/>
      <c r="T340" s="73"/>
      <c r="U340" s="35"/>
      <c r="V340" s="35"/>
      <c r="W340" s="35"/>
      <c r="X340" s="35"/>
      <c r="Y340" s="35"/>
      <c r="Z340" s="35"/>
      <c r="AA340" s="35"/>
      <c r="AB340" s="35"/>
      <c r="AC340" s="35"/>
      <c r="AD340" s="35"/>
      <c r="AE340" s="35"/>
      <c r="AT340" s="18" t="s">
        <v>362</v>
      </c>
      <c r="AU340" s="18" t="s">
        <v>90</v>
      </c>
    </row>
    <row r="341" spans="1:65" s="2" customFormat="1" ht="16.5" customHeight="1">
      <c r="A341" s="35"/>
      <c r="B341" s="36"/>
      <c r="C341" s="260" t="s">
        <v>876</v>
      </c>
      <c r="D341" s="260" t="s">
        <v>539</v>
      </c>
      <c r="E341" s="261" t="s">
        <v>7858</v>
      </c>
      <c r="F341" s="262" t="s">
        <v>7859</v>
      </c>
      <c r="G341" s="263" t="s">
        <v>716</v>
      </c>
      <c r="H341" s="264">
        <v>1</v>
      </c>
      <c r="I341" s="265"/>
      <c r="J341" s="266">
        <f>ROUND(I341*H341,2)</f>
        <v>0</v>
      </c>
      <c r="K341" s="262" t="s">
        <v>359</v>
      </c>
      <c r="L341" s="267"/>
      <c r="M341" s="268" t="s">
        <v>1</v>
      </c>
      <c r="N341" s="269" t="s">
        <v>46</v>
      </c>
      <c r="O341" s="72"/>
      <c r="P341" s="194">
        <f>O341*H341</f>
        <v>0</v>
      </c>
      <c r="Q341" s="194">
        <v>3.4000000000000002E-4</v>
      </c>
      <c r="R341" s="194">
        <f>Q341*H341</f>
        <v>3.4000000000000002E-4</v>
      </c>
      <c r="S341" s="194">
        <v>0</v>
      </c>
      <c r="T341" s="195">
        <f>S341*H341</f>
        <v>0</v>
      </c>
      <c r="U341" s="35"/>
      <c r="V341" s="35"/>
      <c r="W341" s="35"/>
      <c r="X341" s="35"/>
      <c r="Y341" s="35"/>
      <c r="Z341" s="35"/>
      <c r="AA341" s="35"/>
      <c r="AB341" s="35"/>
      <c r="AC341" s="35"/>
      <c r="AD341" s="35"/>
      <c r="AE341" s="35"/>
      <c r="AR341" s="196" t="s">
        <v>251</v>
      </c>
      <c r="AT341" s="196" t="s">
        <v>539</v>
      </c>
      <c r="AU341" s="196" t="s">
        <v>90</v>
      </c>
      <c r="AY341" s="18" t="s">
        <v>215</v>
      </c>
      <c r="BE341" s="197">
        <f>IF(N341="základní",J341,0)</f>
        <v>0</v>
      </c>
      <c r="BF341" s="197">
        <f>IF(N341="snížená",J341,0)</f>
        <v>0</v>
      </c>
      <c r="BG341" s="197">
        <f>IF(N341="zákl. přenesená",J341,0)</f>
        <v>0</v>
      </c>
      <c r="BH341" s="197">
        <f>IF(N341="sníž. přenesená",J341,0)</f>
        <v>0</v>
      </c>
      <c r="BI341" s="197">
        <f>IF(N341="nulová",J341,0)</f>
        <v>0</v>
      </c>
      <c r="BJ341" s="18" t="s">
        <v>88</v>
      </c>
      <c r="BK341" s="197">
        <f>ROUND(I341*H341,2)</f>
        <v>0</v>
      </c>
      <c r="BL341" s="18" t="s">
        <v>214</v>
      </c>
      <c r="BM341" s="196" t="s">
        <v>7860</v>
      </c>
    </row>
    <row r="342" spans="1:65" s="2" customFormat="1" ht="10.199999999999999">
      <c r="A342" s="35"/>
      <c r="B342" s="36"/>
      <c r="C342" s="37"/>
      <c r="D342" s="198" t="s">
        <v>221</v>
      </c>
      <c r="E342" s="37"/>
      <c r="F342" s="199" t="s">
        <v>7859</v>
      </c>
      <c r="G342" s="37"/>
      <c r="H342" s="37"/>
      <c r="I342" s="200"/>
      <c r="J342" s="37"/>
      <c r="K342" s="37"/>
      <c r="L342" s="40"/>
      <c r="M342" s="201"/>
      <c r="N342" s="202"/>
      <c r="O342" s="72"/>
      <c r="P342" s="72"/>
      <c r="Q342" s="72"/>
      <c r="R342" s="72"/>
      <c r="S342" s="72"/>
      <c r="T342" s="73"/>
      <c r="U342" s="35"/>
      <c r="V342" s="35"/>
      <c r="W342" s="35"/>
      <c r="X342" s="35"/>
      <c r="Y342" s="35"/>
      <c r="Z342" s="35"/>
      <c r="AA342" s="35"/>
      <c r="AB342" s="35"/>
      <c r="AC342" s="35"/>
      <c r="AD342" s="35"/>
      <c r="AE342" s="35"/>
      <c r="AT342" s="18" t="s">
        <v>221</v>
      </c>
      <c r="AU342" s="18" t="s">
        <v>90</v>
      </c>
    </row>
    <row r="343" spans="1:65" s="2" customFormat="1" ht="33" customHeight="1">
      <c r="A343" s="35"/>
      <c r="B343" s="36"/>
      <c r="C343" s="185" t="s">
        <v>901</v>
      </c>
      <c r="D343" s="185" t="s">
        <v>216</v>
      </c>
      <c r="E343" s="186" t="s">
        <v>7861</v>
      </c>
      <c r="F343" s="187" t="s">
        <v>7862</v>
      </c>
      <c r="G343" s="188" t="s">
        <v>716</v>
      </c>
      <c r="H343" s="189">
        <v>11</v>
      </c>
      <c r="I343" s="190"/>
      <c r="J343" s="191">
        <f>ROUND(I343*H343,2)</f>
        <v>0</v>
      </c>
      <c r="K343" s="187" t="s">
        <v>359</v>
      </c>
      <c r="L343" s="40"/>
      <c r="M343" s="192" t="s">
        <v>1</v>
      </c>
      <c r="N343" s="193" t="s">
        <v>46</v>
      </c>
      <c r="O343" s="72"/>
      <c r="P343" s="194">
        <f>O343*H343</f>
        <v>0</v>
      </c>
      <c r="Q343" s="194">
        <v>0</v>
      </c>
      <c r="R343" s="194">
        <f>Q343*H343</f>
        <v>0</v>
      </c>
      <c r="S343" s="194">
        <v>0</v>
      </c>
      <c r="T343" s="195">
        <f>S343*H343</f>
        <v>0</v>
      </c>
      <c r="U343" s="35"/>
      <c r="V343" s="35"/>
      <c r="W343" s="35"/>
      <c r="X343" s="35"/>
      <c r="Y343" s="35"/>
      <c r="Z343" s="35"/>
      <c r="AA343" s="35"/>
      <c r="AB343" s="35"/>
      <c r="AC343" s="35"/>
      <c r="AD343" s="35"/>
      <c r="AE343" s="35"/>
      <c r="AR343" s="196" t="s">
        <v>214</v>
      </c>
      <c r="AT343" s="196" t="s">
        <v>216</v>
      </c>
      <c r="AU343" s="196" t="s">
        <v>90</v>
      </c>
      <c r="AY343" s="18" t="s">
        <v>215</v>
      </c>
      <c r="BE343" s="197">
        <f>IF(N343="základní",J343,0)</f>
        <v>0</v>
      </c>
      <c r="BF343" s="197">
        <f>IF(N343="snížená",J343,0)</f>
        <v>0</v>
      </c>
      <c r="BG343" s="197">
        <f>IF(N343="zákl. přenesená",J343,0)</f>
        <v>0</v>
      </c>
      <c r="BH343" s="197">
        <f>IF(N343="sníž. přenesená",J343,0)</f>
        <v>0</v>
      </c>
      <c r="BI343" s="197">
        <f>IF(N343="nulová",J343,0)</f>
        <v>0</v>
      </c>
      <c r="BJ343" s="18" t="s">
        <v>88</v>
      </c>
      <c r="BK343" s="197">
        <f>ROUND(I343*H343,2)</f>
        <v>0</v>
      </c>
      <c r="BL343" s="18" t="s">
        <v>214</v>
      </c>
      <c r="BM343" s="196" t="s">
        <v>7863</v>
      </c>
    </row>
    <row r="344" spans="1:65" s="2" customFormat="1" ht="28.8">
      <c r="A344" s="35"/>
      <c r="B344" s="36"/>
      <c r="C344" s="37"/>
      <c r="D344" s="198" t="s">
        <v>221</v>
      </c>
      <c r="E344" s="37"/>
      <c r="F344" s="199" t="s">
        <v>7864</v>
      </c>
      <c r="G344" s="37"/>
      <c r="H344" s="37"/>
      <c r="I344" s="200"/>
      <c r="J344" s="37"/>
      <c r="K344" s="37"/>
      <c r="L344" s="40"/>
      <c r="M344" s="201"/>
      <c r="N344" s="202"/>
      <c r="O344" s="72"/>
      <c r="P344" s="72"/>
      <c r="Q344" s="72"/>
      <c r="R344" s="72"/>
      <c r="S344" s="72"/>
      <c r="T344" s="73"/>
      <c r="U344" s="35"/>
      <c r="V344" s="35"/>
      <c r="W344" s="35"/>
      <c r="X344" s="35"/>
      <c r="Y344" s="35"/>
      <c r="Z344" s="35"/>
      <c r="AA344" s="35"/>
      <c r="AB344" s="35"/>
      <c r="AC344" s="35"/>
      <c r="AD344" s="35"/>
      <c r="AE344" s="35"/>
      <c r="AT344" s="18" t="s">
        <v>221</v>
      </c>
      <c r="AU344" s="18" t="s">
        <v>90</v>
      </c>
    </row>
    <row r="345" spans="1:65" s="2" customFormat="1" ht="10.199999999999999">
      <c r="A345" s="35"/>
      <c r="B345" s="36"/>
      <c r="C345" s="37"/>
      <c r="D345" s="215" t="s">
        <v>362</v>
      </c>
      <c r="E345" s="37"/>
      <c r="F345" s="216" t="s">
        <v>7865</v>
      </c>
      <c r="G345" s="37"/>
      <c r="H345" s="37"/>
      <c r="I345" s="200"/>
      <c r="J345" s="37"/>
      <c r="K345" s="37"/>
      <c r="L345" s="40"/>
      <c r="M345" s="201"/>
      <c r="N345" s="202"/>
      <c r="O345" s="72"/>
      <c r="P345" s="72"/>
      <c r="Q345" s="72"/>
      <c r="R345" s="72"/>
      <c r="S345" s="72"/>
      <c r="T345" s="73"/>
      <c r="U345" s="35"/>
      <c r="V345" s="35"/>
      <c r="W345" s="35"/>
      <c r="X345" s="35"/>
      <c r="Y345" s="35"/>
      <c r="Z345" s="35"/>
      <c r="AA345" s="35"/>
      <c r="AB345" s="35"/>
      <c r="AC345" s="35"/>
      <c r="AD345" s="35"/>
      <c r="AE345" s="35"/>
      <c r="AT345" s="18" t="s">
        <v>362</v>
      </c>
      <c r="AU345" s="18" t="s">
        <v>90</v>
      </c>
    </row>
    <row r="346" spans="1:65" s="2" customFormat="1" ht="16.5" customHeight="1">
      <c r="A346" s="35"/>
      <c r="B346" s="36"/>
      <c r="C346" s="260" t="s">
        <v>912</v>
      </c>
      <c r="D346" s="260" t="s">
        <v>539</v>
      </c>
      <c r="E346" s="261" t="s">
        <v>7866</v>
      </c>
      <c r="F346" s="262" t="s">
        <v>7867</v>
      </c>
      <c r="G346" s="263" t="s">
        <v>716</v>
      </c>
      <c r="H346" s="264">
        <v>7</v>
      </c>
      <c r="I346" s="265"/>
      <c r="J346" s="266">
        <f>ROUND(I346*H346,2)</f>
        <v>0</v>
      </c>
      <c r="K346" s="262" t="s">
        <v>359</v>
      </c>
      <c r="L346" s="267"/>
      <c r="M346" s="268" t="s">
        <v>1</v>
      </c>
      <c r="N346" s="269" t="s">
        <v>46</v>
      </c>
      <c r="O346" s="72"/>
      <c r="P346" s="194">
        <f>O346*H346</f>
        <v>0</v>
      </c>
      <c r="Q346" s="194">
        <v>3.5E-4</v>
      </c>
      <c r="R346" s="194">
        <f>Q346*H346</f>
        <v>2.4499999999999999E-3</v>
      </c>
      <c r="S346" s="194">
        <v>0</v>
      </c>
      <c r="T346" s="195">
        <f>S346*H346</f>
        <v>0</v>
      </c>
      <c r="U346" s="35"/>
      <c r="V346" s="35"/>
      <c r="W346" s="35"/>
      <c r="X346" s="35"/>
      <c r="Y346" s="35"/>
      <c r="Z346" s="35"/>
      <c r="AA346" s="35"/>
      <c r="AB346" s="35"/>
      <c r="AC346" s="35"/>
      <c r="AD346" s="35"/>
      <c r="AE346" s="35"/>
      <c r="AR346" s="196" t="s">
        <v>251</v>
      </c>
      <c r="AT346" s="196" t="s">
        <v>539</v>
      </c>
      <c r="AU346" s="196" t="s">
        <v>90</v>
      </c>
      <c r="AY346" s="18" t="s">
        <v>215</v>
      </c>
      <c r="BE346" s="197">
        <f>IF(N346="základní",J346,0)</f>
        <v>0</v>
      </c>
      <c r="BF346" s="197">
        <f>IF(N346="snížená",J346,0)</f>
        <v>0</v>
      </c>
      <c r="BG346" s="197">
        <f>IF(N346="zákl. přenesená",J346,0)</f>
        <v>0</v>
      </c>
      <c r="BH346" s="197">
        <f>IF(N346="sníž. přenesená",J346,0)</f>
        <v>0</v>
      </c>
      <c r="BI346" s="197">
        <f>IF(N346="nulová",J346,0)</f>
        <v>0</v>
      </c>
      <c r="BJ346" s="18" t="s">
        <v>88</v>
      </c>
      <c r="BK346" s="197">
        <f>ROUND(I346*H346,2)</f>
        <v>0</v>
      </c>
      <c r="BL346" s="18" t="s">
        <v>214</v>
      </c>
      <c r="BM346" s="196" t="s">
        <v>7868</v>
      </c>
    </row>
    <row r="347" spans="1:65" s="2" customFormat="1" ht="10.199999999999999">
      <c r="A347" s="35"/>
      <c r="B347" s="36"/>
      <c r="C347" s="37"/>
      <c r="D347" s="198" t="s">
        <v>221</v>
      </c>
      <c r="E347" s="37"/>
      <c r="F347" s="199" t="s">
        <v>7867</v>
      </c>
      <c r="G347" s="37"/>
      <c r="H347" s="37"/>
      <c r="I347" s="200"/>
      <c r="J347" s="37"/>
      <c r="K347" s="37"/>
      <c r="L347" s="40"/>
      <c r="M347" s="201"/>
      <c r="N347" s="202"/>
      <c r="O347" s="72"/>
      <c r="P347" s="72"/>
      <c r="Q347" s="72"/>
      <c r="R347" s="72"/>
      <c r="S347" s="72"/>
      <c r="T347" s="73"/>
      <c r="U347" s="35"/>
      <c r="V347" s="35"/>
      <c r="W347" s="35"/>
      <c r="X347" s="35"/>
      <c r="Y347" s="35"/>
      <c r="Z347" s="35"/>
      <c r="AA347" s="35"/>
      <c r="AB347" s="35"/>
      <c r="AC347" s="35"/>
      <c r="AD347" s="35"/>
      <c r="AE347" s="35"/>
      <c r="AT347" s="18" t="s">
        <v>221</v>
      </c>
      <c r="AU347" s="18" t="s">
        <v>90</v>
      </c>
    </row>
    <row r="348" spans="1:65" s="2" customFormat="1" ht="16.5" customHeight="1">
      <c r="A348" s="35"/>
      <c r="B348" s="36"/>
      <c r="C348" s="260" t="s">
        <v>920</v>
      </c>
      <c r="D348" s="260" t="s">
        <v>539</v>
      </c>
      <c r="E348" s="261" t="s">
        <v>7869</v>
      </c>
      <c r="F348" s="262" t="s">
        <v>7870</v>
      </c>
      <c r="G348" s="263" t="s">
        <v>716</v>
      </c>
      <c r="H348" s="264">
        <v>4</v>
      </c>
      <c r="I348" s="265"/>
      <c r="J348" s="266">
        <f>ROUND(I348*H348,2)</f>
        <v>0</v>
      </c>
      <c r="K348" s="262" t="s">
        <v>359</v>
      </c>
      <c r="L348" s="267"/>
      <c r="M348" s="268" t="s">
        <v>1</v>
      </c>
      <c r="N348" s="269" t="s">
        <v>46</v>
      </c>
      <c r="O348" s="72"/>
      <c r="P348" s="194">
        <f>O348*H348</f>
        <v>0</v>
      </c>
      <c r="Q348" s="194">
        <v>4.4999999999999999E-4</v>
      </c>
      <c r="R348" s="194">
        <f>Q348*H348</f>
        <v>1.8E-3</v>
      </c>
      <c r="S348" s="194">
        <v>0</v>
      </c>
      <c r="T348" s="195">
        <f>S348*H348</f>
        <v>0</v>
      </c>
      <c r="U348" s="35"/>
      <c r="V348" s="35"/>
      <c r="W348" s="35"/>
      <c r="X348" s="35"/>
      <c r="Y348" s="35"/>
      <c r="Z348" s="35"/>
      <c r="AA348" s="35"/>
      <c r="AB348" s="35"/>
      <c r="AC348" s="35"/>
      <c r="AD348" s="35"/>
      <c r="AE348" s="35"/>
      <c r="AR348" s="196" t="s">
        <v>251</v>
      </c>
      <c r="AT348" s="196" t="s">
        <v>539</v>
      </c>
      <c r="AU348" s="196" t="s">
        <v>90</v>
      </c>
      <c r="AY348" s="18" t="s">
        <v>215</v>
      </c>
      <c r="BE348" s="197">
        <f>IF(N348="základní",J348,0)</f>
        <v>0</v>
      </c>
      <c r="BF348" s="197">
        <f>IF(N348="snížená",J348,0)</f>
        <v>0</v>
      </c>
      <c r="BG348" s="197">
        <f>IF(N348="zákl. přenesená",J348,0)</f>
        <v>0</v>
      </c>
      <c r="BH348" s="197">
        <f>IF(N348="sníž. přenesená",J348,0)</f>
        <v>0</v>
      </c>
      <c r="BI348" s="197">
        <f>IF(N348="nulová",J348,0)</f>
        <v>0</v>
      </c>
      <c r="BJ348" s="18" t="s">
        <v>88</v>
      </c>
      <c r="BK348" s="197">
        <f>ROUND(I348*H348,2)</f>
        <v>0</v>
      </c>
      <c r="BL348" s="18" t="s">
        <v>214</v>
      </c>
      <c r="BM348" s="196" t="s">
        <v>7871</v>
      </c>
    </row>
    <row r="349" spans="1:65" s="2" customFormat="1" ht="10.199999999999999">
      <c r="A349" s="35"/>
      <c r="B349" s="36"/>
      <c r="C349" s="37"/>
      <c r="D349" s="198" t="s">
        <v>221</v>
      </c>
      <c r="E349" s="37"/>
      <c r="F349" s="199" t="s">
        <v>7870</v>
      </c>
      <c r="G349" s="37"/>
      <c r="H349" s="37"/>
      <c r="I349" s="200"/>
      <c r="J349" s="37"/>
      <c r="K349" s="37"/>
      <c r="L349" s="40"/>
      <c r="M349" s="201"/>
      <c r="N349" s="202"/>
      <c r="O349" s="72"/>
      <c r="P349" s="72"/>
      <c r="Q349" s="72"/>
      <c r="R349" s="72"/>
      <c r="S349" s="72"/>
      <c r="T349" s="73"/>
      <c r="U349" s="35"/>
      <c r="V349" s="35"/>
      <c r="W349" s="35"/>
      <c r="X349" s="35"/>
      <c r="Y349" s="35"/>
      <c r="Z349" s="35"/>
      <c r="AA349" s="35"/>
      <c r="AB349" s="35"/>
      <c r="AC349" s="35"/>
      <c r="AD349" s="35"/>
      <c r="AE349" s="35"/>
      <c r="AT349" s="18" t="s">
        <v>221</v>
      </c>
      <c r="AU349" s="18" t="s">
        <v>90</v>
      </c>
    </row>
    <row r="350" spans="1:65" s="2" customFormat="1" ht="33" customHeight="1">
      <c r="A350" s="35"/>
      <c r="B350" s="36"/>
      <c r="C350" s="185" t="s">
        <v>925</v>
      </c>
      <c r="D350" s="185" t="s">
        <v>216</v>
      </c>
      <c r="E350" s="186" t="s">
        <v>7872</v>
      </c>
      <c r="F350" s="187" t="s">
        <v>7873</v>
      </c>
      <c r="G350" s="188" t="s">
        <v>716</v>
      </c>
      <c r="H350" s="189">
        <v>4</v>
      </c>
      <c r="I350" s="190"/>
      <c r="J350" s="191">
        <f>ROUND(I350*H350,2)</f>
        <v>0</v>
      </c>
      <c r="K350" s="187" t="s">
        <v>359</v>
      </c>
      <c r="L350" s="40"/>
      <c r="M350" s="192" t="s">
        <v>1</v>
      </c>
      <c r="N350" s="193" t="s">
        <v>46</v>
      </c>
      <c r="O350" s="72"/>
      <c r="P350" s="194">
        <f>O350*H350</f>
        <v>0</v>
      </c>
      <c r="Q350" s="194">
        <v>0</v>
      </c>
      <c r="R350" s="194">
        <f>Q350*H350</f>
        <v>0</v>
      </c>
      <c r="S350" s="194">
        <v>0</v>
      </c>
      <c r="T350" s="195">
        <f>S350*H350</f>
        <v>0</v>
      </c>
      <c r="U350" s="35"/>
      <c r="V350" s="35"/>
      <c r="W350" s="35"/>
      <c r="X350" s="35"/>
      <c r="Y350" s="35"/>
      <c r="Z350" s="35"/>
      <c r="AA350" s="35"/>
      <c r="AB350" s="35"/>
      <c r="AC350" s="35"/>
      <c r="AD350" s="35"/>
      <c r="AE350" s="35"/>
      <c r="AR350" s="196" t="s">
        <v>214</v>
      </c>
      <c r="AT350" s="196" t="s">
        <v>216</v>
      </c>
      <c r="AU350" s="196" t="s">
        <v>90</v>
      </c>
      <c r="AY350" s="18" t="s">
        <v>215</v>
      </c>
      <c r="BE350" s="197">
        <f>IF(N350="základní",J350,0)</f>
        <v>0</v>
      </c>
      <c r="BF350" s="197">
        <f>IF(N350="snížená",J350,0)</f>
        <v>0</v>
      </c>
      <c r="BG350" s="197">
        <f>IF(N350="zákl. přenesená",J350,0)</f>
        <v>0</v>
      </c>
      <c r="BH350" s="197">
        <f>IF(N350="sníž. přenesená",J350,0)</f>
        <v>0</v>
      </c>
      <c r="BI350" s="197">
        <f>IF(N350="nulová",J350,0)</f>
        <v>0</v>
      </c>
      <c r="BJ350" s="18" t="s">
        <v>88</v>
      </c>
      <c r="BK350" s="197">
        <f>ROUND(I350*H350,2)</f>
        <v>0</v>
      </c>
      <c r="BL350" s="18" t="s">
        <v>214</v>
      </c>
      <c r="BM350" s="196" t="s">
        <v>7874</v>
      </c>
    </row>
    <row r="351" spans="1:65" s="2" customFormat="1" ht="19.2">
      <c r="A351" s="35"/>
      <c r="B351" s="36"/>
      <c r="C351" s="37"/>
      <c r="D351" s="198" t="s">
        <v>221</v>
      </c>
      <c r="E351" s="37"/>
      <c r="F351" s="199" t="s">
        <v>7875</v>
      </c>
      <c r="G351" s="37"/>
      <c r="H351" s="37"/>
      <c r="I351" s="200"/>
      <c r="J351" s="37"/>
      <c r="K351" s="37"/>
      <c r="L351" s="40"/>
      <c r="M351" s="201"/>
      <c r="N351" s="202"/>
      <c r="O351" s="72"/>
      <c r="P351" s="72"/>
      <c r="Q351" s="72"/>
      <c r="R351" s="72"/>
      <c r="S351" s="72"/>
      <c r="T351" s="73"/>
      <c r="U351" s="35"/>
      <c r="V351" s="35"/>
      <c r="W351" s="35"/>
      <c r="X351" s="35"/>
      <c r="Y351" s="35"/>
      <c r="Z351" s="35"/>
      <c r="AA351" s="35"/>
      <c r="AB351" s="35"/>
      <c r="AC351" s="35"/>
      <c r="AD351" s="35"/>
      <c r="AE351" s="35"/>
      <c r="AT351" s="18" t="s">
        <v>221</v>
      </c>
      <c r="AU351" s="18" t="s">
        <v>90</v>
      </c>
    </row>
    <row r="352" spans="1:65" s="2" customFormat="1" ht="10.199999999999999">
      <c r="A352" s="35"/>
      <c r="B352" s="36"/>
      <c r="C352" s="37"/>
      <c r="D352" s="215" t="s">
        <v>362</v>
      </c>
      <c r="E352" s="37"/>
      <c r="F352" s="216" t="s">
        <v>7876</v>
      </c>
      <c r="G352" s="37"/>
      <c r="H352" s="37"/>
      <c r="I352" s="200"/>
      <c r="J352" s="37"/>
      <c r="K352" s="37"/>
      <c r="L352" s="40"/>
      <c r="M352" s="201"/>
      <c r="N352" s="202"/>
      <c r="O352" s="72"/>
      <c r="P352" s="72"/>
      <c r="Q352" s="72"/>
      <c r="R352" s="72"/>
      <c r="S352" s="72"/>
      <c r="T352" s="73"/>
      <c r="U352" s="35"/>
      <c r="V352" s="35"/>
      <c r="W352" s="35"/>
      <c r="X352" s="35"/>
      <c r="Y352" s="35"/>
      <c r="Z352" s="35"/>
      <c r="AA352" s="35"/>
      <c r="AB352" s="35"/>
      <c r="AC352" s="35"/>
      <c r="AD352" s="35"/>
      <c r="AE352" s="35"/>
      <c r="AT352" s="18" t="s">
        <v>362</v>
      </c>
      <c r="AU352" s="18" t="s">
        <v>90</v>
      </c>
    </row>
    <row r="353" spans="1:65" s="2" customFormat="1" ht="16.5" customHeight="1">
      <c r="A353" s="35"/>
      <c r="B353" s="36"/>
      <c r="C353" s="260" t="s">
        <v>934</v>
      </c>
      <c r="D353" s="260" t="s">
        <v>539</v>
      </c>
      <c r="E353" s="261" t="s">
        <v>7877</v>
      </c>
      <c r="F353" s="262" t="s">
        <v>7878</v>
      </c>
      <c r="G353" s="263" t="s">
        <v>716</v>
      </c>
      <c r="H353" s="264">
        <v>1</v>
      </c>
      <c r="I353" s="265"/>
      <c r="J353" s="266">
        <f>ROUND(I353*H353,2)</f>
        <v>0</v>
      </c>
      <c r="K353" s="262" t="s">
        <v>359</v>
      </c>
      <c r="L353" s="267"/>
      <c r="M353" s="268" t="s">
        <v>1</v>
      </c>
      <c r="N353" s="269" t="s">
        <v>46</v>
      </c>
      <c r="O353" s="72"/>
      <c r="P353" s="194">
        <f>O353*H353</f>
        <v>0</v>
      </c>
      <c r="Q353" s="194">
        <v>2.5999999999999998E-4</v>
      </c>
      <c r="R353" s="194">
        <f>Q353*H353</f>
        <v>2.5999999999999998E-4</v>
      </c>
      <c r="S353" s="194">
        <v>0</v>
      </c>
      <c r="T353" s="195">
        <f>S353*H353</f>
        <v>0</v>
      </c>
      <c r="U353" s="35"/>
      <c r="V353" s="35"/>
      <c r="W353" s="35"/>
      <c r="X353" s="35"/>
      <c r="Y353" s="35"/>
      <c r="Z353" s="35"/>
      <c r="AA353" s="35"/>
      <c r="AB353" s="35"/>
      <c r="AC353" s="35"/>
      <c r="AD353" s="35"/>
      <c r="AE353" s="35"/>
      <c r="AR353" s="196" t="s">
        <v>251</v>
      </c>
      <c r="AT353" s="196" t="s">
        <v>539</v>
      </c>
      <c r="AU353" s="196" t="s">
        <v>90</v>
      </c>
      <c r="AY353" s="18" t="s">
        <v>215</v>
      </c>
      <c r="BE353" s="197">
        <f>IF(N353="základní",J353,0)</f>
        <v>0</v>
      </c>
      <c r="BF353" s="197">
        <f>IF(N353="snížená",J353,0)</f>
        <v>0</v>
      </c>
      <c r="BG353" s="197">
        <f>IF(N353="zákl. přenesená",J353,0)</f>
        <v>0</v>
      </c>
      <c r="BH353" s="197">
        <f>IF(N353="sníž. přenesená",J353,0)</f>
        <v>0</v>
      </c>
      <c r="BI353" s="197">
        <f>IF(N353="nulová",J353,0)</f>
        <v>0</v>
      </c>
      <c r="BJ353" s="18" t="s">
        <v>88</v>
      </c>
      <c r="BK353" s="197">
        <f>ROUND(I353*H353,2)</f>
        <v>0</v>
      </c>
      <c r="BL353" s="18" t="s">
        <v>214</v>
      </c>
      <c r="BM353" s="196" t="s">
        <v>7879</v>
      </c>
    </row>
    <row r="354" spans="1:65" s="2" customFormat="1" ht="10.199999999999999">
      <c r="A354" s="35"/>
      <c r="B354" s="36"/>
      <c r="C354" s="37"/>
      <c r="D354" s="198" t="s">
        <v>221</v>
      </c>
      <c r="E354" s="37"/>
      <c r="F354" s="199" t="s">
        <v>7878</v>
      </c>
      <c r="G354" s="37"/>
      <c r="H354" s="37"/>
      <c r="I354" s="200"/>
      <c r="J354" s="37"/>
      <c r="K354" s="37"/>
      <c r="L354" s="40"/>
      <c r="M354" s="201"/>
      <c r="N354" s="202"/>
      <c r="O354" s="72"/>
      <c r="P354" s="72"/>
      <c r="Q354" s="72"/>
      <c r="R354" s="72"/>
      <c r="S354" s="72"/>
      <c r="T354" s="73"/>
      <c r="U354" s="35"/>
      <c r="V354" s="35"/>
      <c r="W354" s="35"/>
      <c r="X354" s="35"/>
      <c r="Y354" s="35"/>
      <c r="Z354" s="35"/>
      <c r="AA354" s="35"/>
      <c r="AB354" s="35"/>
      <c r="AC354" s="35"/>
      <c r="AD354" s="35"/>
      <c r="AE354" s="35"/>
      <c r="AT354" s="18" t="s">
        <v>221</v>
      </c>
      <c r="AU354" s="18" t="s">
        <v>90</v>
      </c>
    </row>
    <row r="355" spans="1:65" s="2" customFormat="1" ht="21.75" customHeight="1">
      <c r="A355" s="35"/>
      <c r="B355" s="36"/>
      <c r="C355" s="260" t="s">
        <v>939</v>
      </c>
      <c r="D355" s="260" t="s">
        <v>539</v>
      </c>
      <c r="E355" s="261" t="s">
        <v>7880</v>
      </c>
      <c r="F355" s="262" t="s">
        <v>7881</v>
      </c>
      <c r="G355" s="263" t="s">
        <v>716</v>
      </c>
      <c r="H355" s="264">
        <v>3</v>
      </c>
      <c r="I355" s="265"/>
      <c r="J355" s="266">
        <f>ROUND(I355*H355,2)</f>
        <v>0</v>
      </c>
      <c r="K355" s="262" t="s">
        <v>359</v>
      </c>
      <c r="L355" s="267"/>
      <c r="M355" s="268" t="s">
        <v>1</v>
      </c>
      <c r="N355" s="269" t="s">
        <v>46</v>
      </c>
      <c r="O355" s="72"/>
      <c r="P355" s="194">
        <f>O355*H355</f>
        <v>0</v>
      </c>
      <c r="Q355" s="194">
        <v>2.9E-4</v>
      </c>
      <c r="R355" s="194">
        <f>Q355*H355</f>
        <v>8.7000000000000001E-4</v>
      </c>
      <c r="S355" s="194">
        <v>0</v>
      </c>
      <c r="T355" s="195">
        <f>S355*H355</f>
        <v>0</v>
      </c>
      <c r="U355" s="35"/>
      <c r="V355" s="35"/>
      <c r="W355" s="35"/>
      <c r="X355" s="35"/>
      <c r="Y355" s="35"/>
      <c r="Z355" s="35"/>
      <c r="AA355" s="35"/>
      <c r="AB355" s="35"/>
      <c r="AC355" s="35"/>
      <c r="AD355" s="35"/>
      <c r="AE355" s="35"/>
      <c r="AR355" s="196" t="s">
        <v>251</v>
      </c>
      <c r="AT355" s="196" t="s">
        <v>539</v>
      </c>
      <c r="AU355" s="196" t="s">
        <v>90</v>
      </c>
      <c r="AY355" s="18" t="s">
        <v>215</v>
      </c>
      <c r="BE355" s="197">
        <f>IF(N355="základní",J355,0)</f>
        <v>0</v>
      </c>
      <c r="BF355" s="197">
        <f>IF(N355="snížená",J355,0)</f>
        <v>0</v>
      </c>
      <c r="BG355" s="197">
        <f>IF(N355="zákl. přenesená",J355,0)</f>
        <v>0</v>
      </c>
      <c r="BH355" s="197">
        <f>IF(N355="sníž. přenesená",J355,0)</f>
        <v>0</v>
      </c>
      <c r="BI355" s="197">
        <f>IF(N355="nulová",J355,0)</f>
        <v>0</v>
      </c>
      <c r="BJ355" s="18" t="s">
        <v>88</v>
      </c>
      <c r="BK355" s="197">
        <f>ROUND(I355*H355,2)</f>
        <v>0</v>
      </c>
      <c r="BL355" s="18" t="s">
        <v>214</v>
      </c>
      <c r="BM355" s="196" t="s">
        <v>7882</v>
      </c>
    </row>
    <row r="356" spans="1:65" s="2" customFormat="1" ht="10.199999999999999">
      <c r="A356" s="35"/>
      <c r="B356" s="36"/>
      <c r="C356" s="37"/>
      <c r="D356" s="198" t="s">
        <v>221</v>
      </c>
      <c r="E356" s="37"/>
      <c r="F356" s="199" t="s">
        <v>7881</v>
      </c>
      <c r="G356" s="37"/>
      <c r="H356" s="37"/>
      <c r="I356" s="200"/>
      <c r="J356" s="37"/>
      <c r="K356" s="37"/>
      <c r="L356" s="40"/>
      <c r="M356" s="201"/>
      <c r="N356" s="202"/>
      <c r="O356" s="72"/>
      <c r="P356" s="72"/>
      <c r="Q356" s="72"/>
      <c r="R356" s="72"/>
      <c r="S356" s="72"/>
      <c r="T356" s="73"/>
      <c r="U356" s="35"/>
      <c r="V356" s="35"/>
      <c r="W356" s="35"/>
      <c r="X356" s="35"/>
      <c r="Y356" s="35"/>
      <c r="Z356" s="35"/>
      <c r="AA356" s="35"/>
      <c r="AB356" s="35"/>
      <c r="AC356" s="35"/>
      <c r="AD356" s="35"/>
      <c r="AE356" s="35"/>
      <c r="AT356" s="18" t="s">
        <v>221</v>
      </c>
      <c r="AU356" s="18" t="s">
        <v>90</v>
      </c>
    </row>
    <row r="357" spans="1:65" s="2" customFormat="1" ht="33" customHeight="1">
      <c r="A357" s="35"/>
      <c r="B357" s="36"/>
      <c r="C357" s="185" t="s">
        <v>944</v>
      </c>
      <c r="D357" s="185" t="s">
        <v>216</v>
      </c>
      <c r="E357" s="186" t="s">
        <v>2044</v>
      </c>
      <c r="F357" s="187" t="s">
        <v>2045</v>
      </c>
      <c r="G357" s="188" t="s">
        <v>716</v>
      </c>
      <c r="H357" s="189">
        <v>2</v>
      </c>
      <c r="I357" s="190"/>
      <c r="J357" s="191">
        <f>ROUND(I357*H357,2)</f>
        <v>0</v>
      </c>
      <c r="K357" s="187" t="s">
        <v>359</v>
      </c>
      <c r="L357" s="40"/>
      <c r="M357" s="192" t="s">
        <v>1</v>
      </c>
      <c r="N357" s="193" t="s">
        <v>46</v>
      </c>
      <c r="O357" s="72"/>
      <c r="P357" s="194">
        <f>O357*H357</f>
        <v>0</v>
      </c>
      <c r="Q357" s="194">
        <v>0</v>
      </c>
      <c r="R357" s="194">
        <f>Q357*H357</f>
        <v>0</v>
      </c>
      <c r="S357" s="194">
        <v>0</v>
      </c>
      <c r="T357" s="195">
        <f>S357*H357</f>
        <v>0</v>
      </c>
      <c r="U357" s="35"/>
      <c r="V357" s="35"/>
      <c r="W357" s="35"/>
      <c r="X357" s="35"/>
      <c r="Y357" s="35"/>
      <c r="Z357" s="35"/>
      <c r="AA357" s="35"/>
      <c r="AB357" s="35"/>
      <c r="AC357" s="35"/>
      <c r="AD357" s="35"/>
      <c r="AE357" s="35"/>
      <c r="AR357" s="196" t="s">
        <v>214</v>
      </c>
      <c r="AT357" s="196" t="s">
        <v>216</v>
      </c>
      <c r="AU357" s="196" t="s">
        <v>90</v>
      </c>
      <c r="AY357" s="18" t="s">
        <v>215</v>
      </c>
      <c r="BE357" s="197">
        <f>IF(N357="základní",J357,0)</f>
        <v>0</v>
      </c>
      <c r="BF357" s="197">
        <f>IF(N357="snížená",J357,0)</f>
        <v>0</v>
      </c>
      <c r="BG357" s="197">
        <f>IF(N357="zákl. přenesená",J357,0)</f>
        <v>0</v>
      </c>
      <c r="BH357" s="197">
        <f>IF(N357="sníž. přenesená",J357,0)</f>
        <v>0</v>
      </c>
      <c r="BI357" s="197">
        <f>IF(N357="nulová",J357,0)</f>
        <v>0</v>
      </c>
      <c r="BJ357" s="18" t="s">
        <v>88</v>
      </c>
      <c r="BK357" s="197">
        <f>ROUND(I357*H357,2)</f>
        <v>0</v>
      </c>
      <c r="BL357" s="18" t="s">
        <v>214</v>
      </c>
      <c r="BM357" s="196" t="s">
        <v>7883</v>
      </c>
    </row>
    <row r="358" spans="1:65" s="2" customFormat="1" ht="28.8">
      <c r="A358" s="35"/>
      <c r="B358" s="36"/>
      <c r="C358" s="37"/>
      <c r="D358" s="198" t="s">
        <v>221</v>
      </c>
      <c r="E358" s="37"/>
      <c r="F358" s="199" t="s">
        <v>2047</v>
      </c>
      <c r="G358" s="37"/>
      <c r="H358" s="37"/>
      <c r="I358" s="200"/>
      <c r="J358" s="37"/>
      <c r="K358" s="37"/>
      <c r="L358" s="40"/>
      <c r="M358" s="201"/>
      <c r="N358" s="202"/>
      <c r="O358" s="72"/>
      <c r="P358" s="72"/>
      <c r="Q358" s="72"/>
      <c r="R358" s="72"/>
      <c r="S358" s="72"/>
      <c r="T358" s="73"/>
      <c r="U358" s="35"/>
      <c r="V358" s="35"/>
      <c r="W358" s="35"/>
      <c r="X358" s="35"/>
      <c r="Y358" s="35"/>
      <c r="Z358" s="35"/>
      <c r="AA358" s="35"/>
      <c r="AB358" s="35"/>
      <c r="AC358" s="35"/>
      <c r="AD358" s="35"/>
      <c r="AE358" s="35"/>
      <c r="AT358" s="18" t="s">
        <v>221</v>
      </c>
      <c r="AU358" s="18" t="s">
        <v>90</v>
      </c>
    </row>
    <row r="359" spans="1:65" s="2" customFormat="1" ht="10.199999999999999">
      <c r="A359" s="35"/>
      <c r="B359" s="36"/>
      <c r="C359" s="37"/>
      <c r="D359" s="215" t="s">
        <v>362</v>
      </c>
      <c r="E359" s="37"/>
      <c r="F359" s="216" t="s">
        <v>2048</v>
      </c>
      <c r="G359" s="37"/>
      <c r="H359" s="37"/>
      <c r="I359" s="200"/>
      <c r="J359" s="37"/>
      <c r="K359" s="37"/>
      <c r="L359" s="40"/>
      <c r="M359" s="201"/>
      <c r="N359" s="202"/>
      <c r="O359" s="72"/>
      <c r="P359" s="72"/>
      <c r="Q359" s="72"/>
      <c r="R359" s="72"/>
      <c r="S359" s="72"/>
      <c r="T359" s="73"/>
      <c r="U359" s="35"/>
      <c r="V359" s="35"/>
      <c r="W359" s="35"/>
      <c r="X359" s="35"/>
      <c r="Y359" s="35"/>
      <c r="Z359" s="35"/>
      <c r="AA359" s="35"/>
      <c r="AB359" s="35"/>
      <c r="AC359" s="35"/>
      <c r="AD359" s="35"/>
      <c r="AE359" s="35"/>
      <c r="AT359" s="18" t="s">
        <v>362</v>
      </c>
      <c r="AU359" s="18" t="s">
        <v>90</v>
      </c>
    </row>
    <row r="360" spans="1:65" s="2" customFormat="1" ht="16.5" customHeight="1">
      <c r="A360" s="35"/>
      <c r="B360" s="36"/>
      <c r="C360" s="260" t="s">
        <v>952</v>
      </c>
      <c r="D360" s="260" t="s">
        <v>539</v>
      </c>
      <c r="E360" s="261" t="s">
        <v>7652</v>
      </c>
      <c r="F360" s="262" t="s">
        <v>7653</v>
      </c>
      <c r="G360" s="263" t="s">
        <v>716</v>
      </c>
      <c r="H360" s="264">
        <v>1</v>
      </c>
      <c r="I360" s="265"/>
      <c r="J360" s="266">
        <f>ROUND(I360*H360,2)</f>
        <v>0</v>
      </c>
      <c r="K360" s="262" t="s">
        <v>359</v>
      </c>
      <c r="L360" s="267"/>
      <c r="M360" s="268" t="s">
        <v>1</v>
      </c>
      <c r="N360" s="269" t="s">
        <v>46</v>
      </c>
      <c r="O360" s="72"/>
      <c r="P360" s="194">
        <f>O360*H360</f>
        <v>0</v>
      </c>
      <c r="Q360" s="194">
        <v>6.4000000000000005E-4</v>
      </c>
      <c r="R360" s="194">
        <f>Q360*H360</f>
        <v>6.4000000000000005E-4</v>
      </c>
      <c r="S360" s="194">
        <v>0</v>
      </c>
      <c r="T360" s="195">
        <f>S360*H360</f>
        <v>0</v>
      </c>
      <c r="U360" s="35"/>
      <c r="V360" s="35"/>
      <c r="W360" s="35"/>
      <c r="X360" s="35"/>
      <c r="Y360" s="35"/>
      <c r="Z360" s="35"/>
      <c r="AA360" s="35"/>
      <c r="AB360" s="35"/>
      <c r="AC360" s="35"/>
      <c r="AD360" s="35"/>
      <c r="AE360" s="35"/>
      <c r="AR360" s="196" t="s">
        <v>251</v>
      </c>
      <c r="AT360" s="196" t="s">
        <v>539</v>
      </c>
      <c r="AU360" s="196" t="s">
        <v>90</v>
      </c>
      <c r="AY360" s="18" t="s">
        <v>215</v>
      </c>
      <c r="BE360" s="197">
        <f>IF(N360="základní",J360,0)</f>
        <v>0</v>
      </c>
      <c r="BF360" s="197">
        <f>IF(N360="snížená",J360,0)</f>
        <v>0</v>
      </c>
      <c r="BG360" s="197">
        <f>IF(N360="zákl. přenesená",J360,0)</f>
        <v>0</v>
      </c>
      <c r="BH360" s="197">
        <f>IF(N360="sníž. přenesená",J360,0)</f>
        <v>0</v>
      </c>
      <c r="BI360" s="197">
        <f>IF(N360="nulová",J360,0)</f>
        <v>0</v>
      </c>
      <c r="BJ360" s="18" t="s">
        <v>88</v>
      </c>
      <c r="BK360" s="197">
        <f>ROUND(I360*H360,2)</f>
        <v>0</v>
      </c>
      <c r="BL360" s="18" t="s">
        <v>214</v>
      </c>
      <c r="BM360" s="196" t="s">
        <v>7884</v>
      </c>
    </row>
    <row r="361" spans="1:65" s="2" customFormat="1" ht="10.199999999999999">
      <c r="A361" s="35"/>
      <c r="B361" s="36"/>
      <c r="C361" s="37"/>
      <c r="D361" s="198" t="s">
        <v>221</v>
      </c>
      <c r="E361" s="37"/>
      <c r="F361" s="199" t="s">
        <v>7653</v>
      </c>
      <c r="G361" s="37"/>
      <c r="H361" s="37"/>
      <c r="I361" s="200"/>
      <c r="J361" s="37"/>
      <c r="K361" s="37"/>
      <c r="L361" s="40"/>
      <c r="M361" s="201"/>
      <c r="N361" s="202"/>
      <c r="O361" s="72"/>
      <c r="P361" s="72"/>
      <c r="Q361" s="72"/>
      <c r="R361" s="72"/>
      <c r="S361" s="72"/>
      <c r="T361" s="73"/>
      <c r="U361" s="35"/>
      <c r="V361" s="35"/>
      <c r="W361" s="35"/>
      <c r="X361" s="35"/>
      <c r="Y361" s="35"/>
      <c r="Z361" s="35"/>
      <c r="AA361" s="35"/>
      <c r="AB361" s="35"/>
      <c r="AC361" s="35"/>
      <c r="AD361" s="35"/>
      <c r="AE361" s="35"/>
      <c r="AT361" s="18" t="s">
        <v>221</v>
      </c>
      <c r="AU361" s="18" t="s">
        <v>90</v>
      </c>
    </row>
    <row r="362" spans="1:65" s="2" customFormat="1" ht="16.5" customHeight="1">
      <c r="A362" s="35"/>
      <c r="B362" s="36"/>
      <c r="C362" s="260" t="s">
        <v>959</v>
      </c>
      <c r="D362" s="260" t="s">
        <v>539</v>
      </c>
      <c r="E362" s="261" t="s">
        <v>7885</v>
      </c>
      <c r="F362" s="262" t="s">
        <v>7886</v>
      </c>
      <c r="G362" s="263" t="s">
        <v>716</v>
      </c>
      <c r="H362" s="264">
        <v>1</v>
      </c>
      <c r="I362" s="265"/>
      <c r="J362" s="266">
        <f>ROUND(I362*H362,2)</f>
        <v>0</v>
      </c>
      <c r="K362" s="262" t="s">
        <v>359</v>
      </c>
      <c r="L362" s="267"/>
      <c r="M362" s="268" t="s">
        <v>1</v>
      </c>
      <c r="N362" s="269" t="s">
        <v>46</v>
      </c>
      <c r="O362" s="72"/>
      <c r="P362" s="194">
        <f>O362*H362</f>
        <v>0</v>
      </c>
      <c r="Q362" s="194">
        <v>6.4999999999999997E-4</v>
      </c>
      <c r="R362" s="194">
        <f>Q362*H362</f>
        <v>6.4999999999999997E-4</v>
      </c>
      <c r="S362" s="194">
        <v>0</v>
      </c>
      <c r="T362" s="195">
        <f>S362*H362</f>
        <v>0</v>
      </c>
      <c r="U362" s="35"/>
      <c r="V362" s="35"/>
      <c r="W362" s="35"/>
      <c r="X362" s="35"/>
      <c r="Y362" s="35"/>
      <c r="Z362" s="35"/>
      <c r="AA362" s="35"/>
      <c r="AB362" s="35"/>
      <c r="AC362" s="35"/>
      <c r="AD362" s="35"/>
      <c r="AE362" s="35"/>
      <c r="AR362" s="196" t="s">
        <v>251</v>
      </c>
      <c r="AT362" s="196" t="s">
        <v>539</v>
      </c>
      <c r="AU362" s="196" t="s">
        <v>90</v>
      </c>
      <c r="AY362" s="18" t="s">
        <v>215</v>
      </c>
      <c r="BE362" s="197">
        <f>IF(N362="základní",J362,0)</f>
        <v>0</v>
      </c>
      <c r="BF362" s="197">
        <f>IF(N362="snížená",J362,0)</f>
        <v>0</v>
      </c>
      <c r="BG362" s="197">
        <f>IF(N362="zákl. přenesená",J362,0)</f>
        <v>0</v>
      </c>
      <c r="BH362" s="197">
        <f>IF(N362="sníž. přenesená",J362,0)</f>
        <v>0</v>
      </c>
      <c r="BI362" s="197">
        <f>IF(N362="nulová",J362,0)</f>
        <v>0</v>
      </c>
      <c r="BJ362" s="18" t="s">
        <v>88</v>
      </c>
      <c r="BK362" s="197">
        <f>ROUND(I362*H362,2)</f>
        <v>0</v>
      </c>
      <c r="BL362" s="18" t="s">
        <v>214</v>
      </c>
      <c r="BM362" s="196" t="s">
        <v>7887</v>
      </c>
    </row>
    <row r="363" spans="1:65" s="2" customFormat="1" ht="10.199999999999999">
      <c r="A363" s="35"/>
      <c r="B363" s="36"/>
      <c r="C363" s="37"/>
      <c r="D363" s="198" t="s">
        <v>221</v>
      </c>
      <c r="E363" s="37"/>
      <c r="F363" s="199" t="s">
        <v>7886</v>
      </c>
      <c r="G363" s="37"/>
      <c r="H363" s="37"/>
      <c r="I363" s="200"/>
      <c r="J363" s="37"/>
      <c r="K363" s="37"/>
      <c r="L363" s="40"/>
      <c r="M363" s="201"/>
      <c r="N363" s="202"/>
      <c r="O363" s="72"/>
      <c r="P363" s="72"/>
      <c r="Q363" s="72"/>
      <c r="R363" s="72"/>
      <c r="S363" s="72"/>
      <c r="T363" s="73"/>
      <c r="U363" s="35"/>
      <c r="V363" s="35"/>
      <c r="W363" s="35"/>
      <c r="X363" s="35"/>
      <c r="Y363" s="35"/>
      <c r="Z363" s="35"/>
      <c r="AA363" s="35"/>
      <c r="AB363" s="35"/>
      <c r="AC363" s="35"/>
      <c r="AD363" s="35"/>
      <c r="AE363" s="35"/>
      <c r="AT363" s="18" t="s">
        <v>221</v>
      </c>
      <c r="AU363" s="18" t="s">
        <v>90</v>
      </c>
    </row>
    <row r="364" spans="1:65" s="2" customFormat="1" ht="33" customHeight="1">
      <c r="A364" s="35"/>
      <c r="B364" s="36"/>
      <c r="C364" s="185" t="s">
        <v>968</v>
      </c>
      <c r="D364" s="185" t="s">
        <v>216</v>
      </c>
      <c r="E364" s="186" t="s">
        <v>2054</v>
      </c>
      <c r="F364" s="187" t="s">
        <v>2055</v>
      </c>
      <c r="G364" s="188" t="s">
        <v>716</v>
      </c>
      <c r="H364" s="189">
        <v>4</v>
      </c>
      <c r="I364" s="190"/>
      <c r="J364" s="191">
        <f>ROUND(I364*H364,2)</f>
        <v>0</v>
      </c>
      <c r="K364" s="187" t="s">
        <v>359</v>
      </c>
      <c r="L364" s="40"/>
      <c r="M364" s="192" t="s">
        <v>1</v>
      </c>
      <c r="N364" s="193" t="s">
        <v>46</v>
      </c>
      <c r="O364" s="72"/>
      <c r="P364" s="194">
        <f>O364*H364</f>
        <v>0</v>
      </c>
      <c r="Q364" s="194">
        <v>0</v>
      </c>
      <c r="R364" s="194">
        <f>Q364*H364</f>
        <v>0</v>
      </c>
      <c r="S364" s="194">
        <v>0</v>
      </c>
      <c r="T364" s="195">
        <f>S364*H364</f>
        <v>0</v>
      </c>
      <c r="U364" s="35"/>
      <c r="V364" s="35"/>
      <c r="W364" s="35"/>
      <c r="X364" s="35"/>
      <c r="Y364" s="35"/>
      <c r="Z364" s="35"/>
      <c r="AA364" s="35"/>
      <c r="AB364" s="35"/>
      <c r="AC364" s="35"/>
      <c r="AD364" s="35"/>
      <c r="AE364" s="35"/>
      <c r="AR364" s="196" t="s">
        <v>214</v>
      </c>
      <c r="AT364" s="196" t="s">
        <v>216</v>
      </c>
      <c r="AU364" s="196" t="s">
        <v>90</v>
      </c>
      <c r="AY364" s="18" t="s">
        <v>215</v>
      </c>
      <c r="BE364" s="197">
        <f>IF(N364="základní",J364,0)</f>
        <v>0</v>
      </c>
      <c r="BF364" s="197">
        <f>IF(N364="snížená",J364,0)</f>
        <v>0</v>
      </c>
      <c r="BG364" s="197">
        <f>IF(N364="zákl. přenesená",J364,0)</f>
        <v>0</v>
      </c>
      <c r="BH364" s="197">
        <f>IF(N364="sníž. přenesená",J364,0)</f>
        <v>0</v>
      </c>
      <c r="BI364" s="197">
        <f>IF(N364="nulová",J364,0)</f>
        <v>0</v>
      </c>
      <c r="BJ364" s="18" t="s">
        <v>88</v>
      </c>
      <c r="BK364" s="197">
        <f>ROUND(I364*H364,2)</f>
        <v>0</v>
      </c>
      <c r="BL364" s="18" t="s">
        <v>214</v>
      </c>
      <c r="BM364" s="196" t="s">
        <v>7888</v>
      </c>
    </row>
    <row r="365" spans="1:65" s="2" customFormat="1" ht="19.2">
      <c r="A365" s="35"/>
      <c r="B365" s="36"/>
      <c r="C365" s="37"/>
      <c r="D365" s="198" t="s">
        <v>221</v>
      </c>
      <c r="E365" s="37"/>
      <c r="F365" s="199" t="s">
        <v>2057</v>
      </c>
      <c r="G365" s="37"/>
      <c r="H365" s="37"/>
      <c r="I365" s="200"/>
      <c r="J365" s="37"/>
      <c r="K365" s="37"/>
      <c r="L365" s="40"/>
      <c r="M365" s="201"/>
      <c r="N365" s="202"/>
      <c r="O365" s="72"/>
      <c r="P365" s="72"/>
      <c r="Q365" s="72"/>
      <c r="R365" s="72"/>
      <c r="S365" s="72"/>
      <c r="T365" s="73"/>
      <c r="U365" s="35"/>
      <c r="V365" s="35"/>
      <c r="W365" s="35"/>
      <c r="X365" s="35"/>
      <c r="Y365" s="35"/>
      <c r="Z365" s="35"/>
      <c r="AA365" s="35"/>
      <c r="AB365" s="35"/>
      <c r="AC365" s="35"/>
      <c r="AD365" s="35"/>
      <c r="AE365" s="35"/>
      <c r="AT365" s="18" t="s">
        <v>221</v>
      </c>
      <c r="AU365" s="18" t="s">
        <v>90</v>
      </c>
    </row>
    <row r="366" spans="1:65" s="2" customFormat="1" ht="10.199999999999999">
      <c r="A366" s="35"/>
      <c r="B366" s="36"/>
      <c r="C366" s="37"/>
      <c r="D366" s="215" t="s">
        <v>362</v>
      </c>
      <c r="E366" s="37"/>
      <c r="F366" s="216" t="s">
        <v>2058</v>
      </c>
      <c r="G366" s="37"/>
      <c r="H366" s="37"/>
      <c r="I366" s="200"/>
      <c r="J366" s="37"/>
      <c r="K366" s="37"/>
      <c r="L366" s="40"/>
      <c r="M366" s="201"/>
      <c r="N366" s="202"/>
      <c r="O366" s="72"/>
      <c r="P366" s="72"/>
      <c r="Q366" s="72"/>
      <c r="R366" s="72"/>
      <c r="S366" s="72"/>
      <c r="T366" s="73"/>
      <c r="U366" s="35"/>
      <c r="V366" s="35"/>
      <c r="W366" s="35"/>
      <c r="X366" s="35"/>
      <c r="Y366" s="35"/>
      <c r="Z366" s="35"/>
      <c r="AA366" s="35"/>
      <c r="AB366" s="35"/>
      <c r="AC366" s="35"/>
      <c r="AD366" s="35"/>
      <c r="AE366" s="35"/>
      <c r="AT366" s="18" t="s">
        <v>362</v>
      </c>
      <c r="AU366" s="18" t="s">
        <v>90</v>
      </c>
    </row>
    <row r="367" spans="1:65" s="2" customFormat="1" ht="24.15" customHeight="1">
      <c r="A367" s="35"/>
      <c r="B367" s="36"/>
      <c r="C367" s="260" t="s">
        <v>977</v>
      </c>
      <c r="D367" s="260" t="s">
        <v>539</v>
      </c>
      <c r="E367" s="261" t="s">
        <v>7889</v>
      </c>
      <c r="F367" s="262" t="s">
        <v>7890</v>
      </c>
      <c r="G367" s="263" t="s">
        <v>716</v>
      </c>
      <c r="H367" s="264">
        <v>3</v>
      </c>
      <c r="I367" s="265"/>
      <c r="J367" s="266">
        <f>ROUND(I367*H367,2)</f>
        <v>0</v>
      </c>
      <c r="K367" s="262" t="s">
        <v>359</v>
      </c>
      <c r="L367" s="267"/>
      <c r="M367" s="268" t="s">
        <v>1</v>
      </c>
      <c r="N367" s="269" t="s">
        <v>46</v>
      </c>
      <c r="O367" s="72"/>
      <c r="P367" s="194">
        <f>O367*H367</f>
        <v>0</v>
      </c>
      <c r="Q367" s="194">
        <v>1.4300000000000001E-3</v>
      </c>
      <c r="R367" s="194">
        <f>Q367*H367</f>
        <v>4.2900000000000004E-3</v>
      </c>
      <c r="S367" s="194">
        <v>0</v>
      </c>
      <c r="T367" s="195">
        <f>S367*H367</f>
        <v>0</v>
      </c>
      <c r="U367" s="35"/>
      <c r="V367" s="35"/>
      <c r="W367" s="35"/>
      <c r="X367" s="35"/>
      <c r="Y367" s="35"/>
      <c r="Z367" s="35"/>
      <c r="AA367" s="35"/>
      <c r="AB367" s="35"/>
      <c r="AC367" s="35"/>
      <c r="AD367" s="35"/>
      <c r="AE367" s="35"/>
      <c r="AR367" s="196" t="s">
        <v>251</v>
      </c>
      <c r="AT367" s="196" t="s">
        <v>539</v>
      </c>
      <c r="AU367" s="196" t="s">
        <v>90</v>
      </c>
      <c r="AY367" s="18" t="s">
        <v>215</v>
      </c>
      <c r="BE367" s="197">
        <f>IF(N367="základní",J367,0)</f>
        <v>0</v>
      </c>
      <c r="BF367" s="197">
        <f>IF(N367="snížená",J367,0)</f>
        <v>0</v>
      </c>
      <c r="BG367" s="197">
        <f>IF(N367="zákl. přenesená",J367,0)</f>
        <v>0</v>
      </c>
      <c r="BH367" s="197">
        <f>IF(N367="sníž. přenesená",J367,0)</f>
        <v>0</v>
      </c>
      <c r="BI367" s="197">
        <f>IF(N367="nulová",J367,0)</f>
        <v>0</v>
      </c>
      <c r="BJ367" s="18" t="s">
        <v>88</v>
      </c>
      <c r="BK367" s="197">
        <f>ROUND(I367*H367,2)</f>
        <v>0</v>
      </c>
      <c r="BL367" s="18" t="s">
        <v>214</v>
      </c>
      <c r="BM367" s="196" t="s">
        <v>7891</v>
      </c>
    </row>
    <row r="368" spans="1:65" s="2" customFormat="1" ht="10.199999999999999">
      <c r="A368" s="35"/>
      <c r="B368" s="36"/>
      <c r="C368" s="37"/>
      <c r="D368" s="198" t="s">
        <v>221</v>
      </c>
      <c r="E368" s="37"/>
      <c r="F368" s="199" t="s">
        <v>7890</v>
      </c>
      <c r="G368" s="37"/>
      <c r="H368" s="37"/>
      <c r="I368" s="200"/>
      <c r="J368" s="37"/>
      <c r="K368" s="37"/>
      <c r="L368" s="40"/>
      <c r="M368" s="201"/>
      <c r="N368" s="202"/>
      <c r="O368" s="72"/>
      <c r="P368" s="72"/>
      <c r="Q368" s="72"/>
      <c r="R368" s="72"/>
      <c r="S368" s="72"/>
      <c r="T368" s="73"/>
      <c r="U368" s="35"/>
      <c r="V368" s="35"/>
      <c r="W368" s="35"/>
      <c r="X368" s="35"/>
      <c r="Y368" s="35"/>
      <c r="Z368" s="35"/>
      <c r="AA368" s="35"/>
      <c r="AB368" s="35"/>
      <c r="AC368" s="35"/>
      <c r="AD368" s="35"/>
      <c r="AE368" s="35"/>
      <c r="AT368" s="18" t="s">
        <v>221</v>
      </c>
      <c r="AU368" s="18" t="s">
        <v>90</v>
      </c>
    </row>
    <row r="369" spans="1:65" s="2" customFormat="1" ht="24.15" customHeight="1">
      <c r="A369" s="35"/>
      <c r="B369" s="36"/>
      <c r="C369" s="260" t="s">
        <v>988</v>
      </c>
      <c r="D369" s="260" t="s">
        <v>539</v>
      </c>
      <c r="E369" s="261" t="s">
        <v>7892</v>
      </c>
      <c r="F369" s="262" t="s">
        <v>7893</v>
      </c>
      <c r="G369" s="263" t="s">
        <v>716</v>
      </c>
      <c r="H369" s="264">
        <v>1</v>
      </c>
      <c r="I369" s="265"/>
      <c r="J369" s="266">
        <f>ROUND(I369*H369,2)</f>
        <v>0</v>
      </c>
      <c r="K369" s="262" t="s">
        <v>359</v>
      </c>
      <c r="L369" s="267"/>
      <c r="M369" s="268" t="s">
        <v>1</v>
      </c>
      <c r="N369" s="269" t="s">
        <v>46</v>
      </c>
      <c r="O369" s="72"/>
      <c r="P369" s="194">
        <f>O369*H369</f>
        <v>0</v>
      </c>
      <c r="Q369" s="194">
        <v>1.5399999999999999E-3</v>
      </c>
      <c r="R369" s="194">
        <f>Q369*H369</f>
        <v>1.5399999999999999E-3</v>
      </c>
      <c r="S369" s="194">
        <v>0</v>
      </c>
      <c r="T369" s="195">
        <f>S369*H369</f>
        <v>0</v>
      </c>
      <c r="U369" s="35"/>
      <c r="V369" s="35"/>
      <c r="W369" s="35"/>
      <c r="X369" s="35"/>
      <c r="Y369" s="35"/>
      <c r="Z369" s="35"/>
      <c r="AA369" s="35"/>
      <c r="AB369" s="35"/>
      <c r="AC369" s="35"/>
      <c r="AD369" s="35"/>
      <c r="AE369" s="35"/>
      <c r="AR369" s="196" t="s">
        <v>251</v>
      </c>
      <c r="AT369" s="196" t="s">
        <v>539</v>
      </c>
      <c r="AU369" s="196" t="s">
        <v>90</v>
      </c>
      <c r="AY369" s="18" t="s">
        <v>215</v>
      </c>
      <c r="BE369" s="197">
        <f>IF(N369="základní",J369,0)</f>
        <v>0</v>
      </c>
      <c r="BF369" s="197">
        <f>IF(N369="snížená",J369,0)</f>
        <v>0</v>
      </c>
      <c r="BG369" s="197">
        <f>IF(N369="zákl. přenesená",J369,0)</f>
        <v>0</v>
      </c>
      <c r="BH369" s="197">
        <f>IF(N369="sníž. přenesená",J369,0)</f>
        <v>0</v>
      </c>
      <c r="BI369" s="197">
        <f>IF(N369="nulová",J369,0)</f>
        <v>0</v>
      </c>
      <c r="BJ369" s="18" t="s">
        <v>88</v>
      </c>
      <c r="BK369" s="197">
        <f>ROUND(I369*H369,2)</f>
        <v>0</v>
      </c>
      <c r="BL369" s="18" t="s">
        <v>214</v>
      </c>
      <c r="BM369" s="196" t="s">
        <v>7894</v>
      </c>
    </row>
    <row r="370" spans="1:65" s="2" customFormat="1" ht="10.199999999999999">
      <c r="A370" s="35"/>
      <c r="B370" s="36"/>
      <c r="C370" s="37"/>
      <c r="D370" s="198" t="s">
        <v>221</v>
      </c>
      <c r="E370" s="37"/>
      <c r="F370" s="199" t="s">
        <v>7893</v>
      </c>
      <c r="G370" s="37"/>
      <c r="H370" s="37"/>
      <c r="I370" s="200"/>
      <c r="J370" s="37"/>
      <c r="K370" s="37"/>
      <c r="L370" s="40"/>
      <c r="M370" s="201"/>
      <c r="N370" s="202"/>
      <c r="O370" s="72"/>
      <c r="P370" s="72"/>
      <c r="Q370" s="72"/>
      <c r="R370" s="72"/>
      <c r="S370" s="72"/>
      <c r="T370" s="73"/>
      <c r="U370" s="35"/>
      <c r="V370" s="35"/>
      <c r="W370" s="35"/>
      <c r="X370" s="35"/>
      <c r="Y370" s="35"/>
      <c r="Z370" s="35"/>
      <c r="AA370" s="35"/>
      <c r="AB370" s="35"/>
      <c r="AC370" s="35"/>
      <c r="AD370" s="35"/>
      <c r="AE370" s="35"/>
      <c r="AT370" s="18" t="s">
        <v>221</v>
      </c>
      <c r="AU370" s="18" t="s">
        <v>90</v>
      </c>
    </row>
    <row r="371" spans="1:65" s="2" customFormat="1" ht="33" customHeight="1">
      <c r="A371" s="35"/>
      <c r="B371" s="36"/>
      <c r="C371" s="185" t="s">
        <v>999</v>
      </c>
      <c r="D371" s="185" t="s">
        <v>216</v>
      </c>
      <c r="E371" s="186" t="s">
        <v>7655</v>
      </c>
      <c r="F371" s="187" t="s">
        <v>7656</v>
      </c>
      <c r="G371" s="188" t="s">
        <v>716</v>
      </c>
      <c r="H371" s="189">
        <v>5</v>
      </c>
      <c r="I371" s="190"/>
      <c r="J371" s="191">
        <f>ROUND(I371*H371,2)</f>
        <v>0</v>
      </c>
      <c r="K371" s="187" t="s">
        <v>359</v>
      </c>
      <c r="L371" s="40"/>
      <c r="M371" s="192" t="s">
        <v>1</v>
      </c>
      <c r="N371" s="193" t="s">
        <v>46</v>
      </c>
      <c r="O371" s="72"/>
      <c r="P371" s="194">
        <f>O371*H371</f>
        <v>0</v>
      </c>
      <c r="Q371" s="194">
        <v>0</v>
      </c>
      <c r="R371" s="194">
        <f>Q371*H371</f>
        <v>0</v>
      </c>
      <c r="S371" s="194">
        <v>0</v>
      </c>
      <c r="T371" s="195">
        <f>S371*H371</f>
        <v>0</v>
      </c>
      <c r="U371" s="35"/>
      <c r="V371" s="35"/>
      <c r="W371" s="35"/>
      <c r="X371" s="35"/>
      <c r="Y371" s="35"/>
      <c r="Z371" s="35"/>
      <c r="AA371" s="35"/>
      <c r="AB371" s="35"/>
      <c r="AC371" s="35"/>
      <c r="AD371" s="35"/>
      <c r="AE371" s="35"/>
      <c r="AR371" s="196" t="s">
        <v>214</v>
      </c>
      <c r="AT371" s="196" t="s">
        <v>216</v>
      </c>
      <c r="AU371" s="196" t="s">
        <v>90</v>
      </c>
      <c r="AY371" s="18" t="s">
        <v>215</v>
      </c>
      <c r="BE371" s="197">
        <f>IF(N371="základní",J371,0)</f>
        <v>0</v>
      </c>
      <c r="BF371" s="197">
        <f>IF(N371="snížená",J371,0)</f>
        <v>0</v>
      </c>
      <c r="BG371" s="197">
        <f>IF(N371="zákl. přenesená",J371,0)</f>
        <v>0</v>
      </c>
      <c r="BH371" s="197">
        <f>IF(N371="sníž. přenesená",J371,0)</f>
        <v>0</v>
      </c>
      <c r="BI371" s="197">
        <f>IF(N371="nulová",J371,0)</f>
        <v>0</v>
      </c>
      <c r="BJ371" s="18" t="s">
        <v>88</v>
      </c>
      <c r="BK371" s="197">
        <f>ROUND(I371*H371,2)</f>
        <v>0</v>
      </c>
      <c r="BL371" s="18" t="s">
        <v>214</v>
      </c>
      <c r="BM371" s="196" t="s">
        <v>7895</v>
      </c>
    </row>
    <row r="372" spans="1:65" s="2" customFormat="1" ht="19.2">
      <c r="A372" s="35"/>
      <c r="B372" s="36"/>
      <c r="C372" s="37"/>
      <c r="D372" s="198" t="s">
        <v>221</v>
      </c>
      <c r="E372" s="37"/>
      <c r="F372" s="199" t="s">
        <v>7658</v>
      </c>
      <c r="G372" s="37"/>
      <c r="H372" s="37"/>
      <c r="I372" s="200"/>
      <c r="J372" s="37"/>
      <c r="K372" s="37"/>
      <c r="L372" s="40"/>
      <c r="M372" s="201"/>
      <c r="N372" s="202"/>
      <c r="O372" s="72"/>
      <c r="P372" s="72"/>
      <c r="Q372" s="72"/>
      <c r="R372" s="72"/>
      <c r="S372" s="72"/>
      <c r="T372" s="73"/>
      <c r="U372" s="35"/>
      <c r="V372" s="35"/>
      <c r="W372" s="35"/>
      <c r="X372" s="35"/>
      <c r="Y372" s="35"/>
      <c r="Z372" s="35"/>
      <c r="AA372" s="35"/>
      <c r="AB372" s="35"/>
      <c r="AC372" s="35"/>
      <c r="AD372" s="35"/>
      <c r="AE372" s="35"/>
      <c r="AT372" s="18" t="s">
        <v>221</v>
      </c>
      <c r="AU372" s="18" t="s">
        <v>90</v>
      </c>
    </row>
    <row r="373" spans="1:65" s="2" customFormat="1" ht="10.199999999999999">
      <c r="A373" s="35"/>
      <c r="B373" s="36"/>
      <c r="C373" s="37"/>
      <c r="D373" s="215" t="s">
        <v>362</v>
      </c>
      <c r="E373" s="37"/>
      <c r="F373" s="216" t="s">
        <v>7659</v>
      </c>
      <c r="G373" s="37"/>
      <c r="H373" s="37"/>
      <c r="I373" s="200"/>
      <c r="J373" s="37"/>
      <c r="K373" s="37"/>
      <c r="L373" s="40"/>
      <c r="M373" s="201"/>
      <c r="N373" s="202"/>
      <c r="O373" s="72"/>
      <c r="P373" s="72"/>
      <c r="Q373" s="72"/>
      <c r="R373" s="72"/>
      <c r="S373" s="72"/>
      <c r="T373" s="73"/>
      <c r="U373" s="35"/>
      <c r="V373" s="35"/>
      <c r="W373" s="35"/>
      <c r="X373" s="35"/>
      <c r="Y373" s="35"/>
      <c r="Z373" s="35"/>
      <c r="AA373" s="35"/>
      <c r="AB373" s="35"/>
      <c r="AC373" s="35"/>
      <c r="AD373" s="35"/>
      <c r="AE373" s="35"/>
      <c r="AT373" s="18" t="s">
        <v>362</v>
      </c>
      <c r="AU373" s="18" t="s">
        <v>90</v>
      </c>
    </row>
    <row r="374" spans="1:65" s="2" customFormat="1" ht="21.75" customHeight="1">
      <c r="A374" s="35"/>
      <c r="B374" s="36"/>
      <c r="C374" s="260" t="s">
        <v>1006</v>
      </c>
      <c r="D374" s="260" t="s">
        <v>539</v>
      </c>
      <c r="E374" s="261" t="s">
        <v>7660</v>
      </c>
      <c r="F374" s="262" t="s">
        <v>7661</v>
      </c>
      <c r="G374" s="263" t="s">
        <v>716</v>
      </c>
      <c r="H374" s="264">
        <v>5</v>
      </c>
      <c r="I374" s="265"/>
      <c r="J374" s="266">
        <f>ROUND(I374*H374,2)</f>
        <v>0</v>
      </c>
      <c r="K374" s="262" t="s">
        <v>359</v>
      </c>
      <c r="L374" s="267"/>
      <c r="M374" s="268" t="s">
        <v>1</v>
      </c>
      <c r="N374" s="269" t="s">
        <v>46</v>
      </c>
      <c r="O374" s="72"/>
      <c r="P374" s="194">
        <f>O374*H374</f>
        <v>0</v>
      </c>
      <c r="Q374" s="194">
        <v>4.8000000000000001E-4</v>
      </c>
      <c r="R374" s="194">
        <f>Q374*H374</f>
        <v>2.4000000000000002E-3</v>
      </c>
      <c r="S374" s="194">
        <v>0</v>
      </c>
      <c r="T374" s="195">
        <f>S374*H374</f>
        <v>0</v>
      </c>
      <c r="U374" s="35"/>
      <c r="V374" s="35"/>
      <c r="W374" s="35"/>
      <c r="X374" s="35"/>
      <c r="Y374" s="35"/>
      <c r="Z374" s="35"/>
      <c r="AA374" s="35"/>
      <c r="AB374" s="35"/>
      <c r="AC374" s="35"/>
      <c r="AD374" s="35"/>
      <c r="AE374" s="35"/>
      <c r="AR374" s="196" t="s">
        <v>251</v>
      </c>
      <c r="AT374" s="196" t="s">
        <v>539</v>
      </c>
      <c r="AU374" s="196" t="s">
        <v>90</v>
      </c>
      <c r="AY374" s="18" t="s">
        <v>215</v>
      </c>
      <c r="BE374" s="197">
        <f>IF(N374="základní",J374,0)</f>
        <v>0</v>
      </c>
      <c r="BF374" s="197">
        <f>IF(N374="snížená",J374,0)</f>
        <v>0</v>
      </c>
      <c r="BG374" s="197">
        <f>IF(N374="zákl. přenesená",J374,0)</f>
        <v>0</v>
      </c>
      <c r="BH374" s="197">
        <f>IF(N374="sníž. přenesená",J374,0)</f>
        <v>0</v>
      </c>
      <c r="BI374" s="197">
        <f>IF(N374="nulová",J374,0)</f>
        <v>0</v>
      </c>
      <c r="BJ374" s="18" t="s">
        <v>88</v>
      </c>
      <c r="BK374" s="197">
        <f>ROUND(I374*H374,2)</f>
        <v>0</v>
      </c>
      <c r="BL374" s="18" t="s">
        <v>214</v>
      </c>
      <c r="BM374" s="196" t="s">
        <v>7896</v>
      </c>
    </row>
    <row r="375" spans="1:65" s="2" customFormat="1" ht="10.199999999999999">
      <c r="A375" s="35"/>
      <c r="B375" s="36"/>
      <c r="C375" s="37"/>
      <c r="D375" s="198" t="s">
        <v>221</v>
      </c>
      <c r="E375" s="37"/>
      <c r="F375" s="199" t="s">
        <v>7661</v>
      </c>
      <c r="G375" s="37"/>
      <c r="H375" s="37"/>
      <c r="I375" s="200"/>
      <c r="J375" s="37"/>
      <c r="K375" s="37"/>
      <c r="L375" s="40"/>
      <c r="M375" s="201"/>
      <c r="N375" s="202"/>
      <c r="O375" s="72"/>
      <c r="P375" s="72"/>
      <c r="Q375" s="72"/>
      <c r="R375" s="72"/>
      <c r="S375" s="72"/>
      <c r="T375" s="73"/>
      <c r="U375" s="35"/>
      <c r="V375" s="35"/>
      <c r="W375" s="35"/>
      <c r="X375" s="35"/>
      <c r="Y375" s="35"/>
      <c r="Z375" s="35"/>
      <c r="AA375" s="35"/>
      <c r="AB375" s="35"/>
      <c r="AC375" s="35"/>
      <c r="AD375" s="35"/>
      <c r="AE375" s="35"/>
      <c r="AT375" s="18" t="s">
        <v>221</v>
      </c>
      <c r="AU375" s="18" t="s">
        <v>90</v>
      </c>
    </row>
    <row r="376" spans="1:65" s="2" customFormat="1" ht="33" customHeight="1">
      <c r="A376" s="35"/>
      <c r="B376" s="36"/>
      <c r="C376" s="185" t="s">
        <v>1014</v>
      </c>
      <c r="D376" s="185" t="s">
        <v>216</v>
      </c>
      <c r="E376" s="186" t="s">
        <v>7897</v>
      </c>
      <c r="F376" s="187" t="s">
        <v>7898</v>
      </c>
      <c r="G376" s="188" t="s">
        <v>716</v>
      </c>
      <c r="H376" s="189">
        <v>4</v>
      </c>
      <c r="I376" s="190"/>
      <c r="J376" s="191">
        <f>ROUND(I376*H376,2)</f>
        <v>0</v>
      </c>
      <c r="K376" s="187" t="s">
        <v>359</v>
      </c>
      <c r="L376" s="40"/>
      <c r="M376" s="192" t="s">
        <v>1</v>
      </c>
      <c r="N376" s="193" t="s">
        <v>46</v>
      </c>
      <c r="O376" s="72"/>
      <c r="P376" s="194">
        <f>O376*H376</f>
        <v>0</v>
      </c>
      <c r="Q376" s="194">
        <v>0</v>
      </c>
      <c r="R376" s="194">
        <f>Q376*H376</f>
        <v>0</v>
      </c>
      <c r="S376" s="194">
        <v>0</v>
      </c>
      <c r="T376" s="195">
        <f>S376*H376</f>
        <v>0</v>
      </c>
      <c r="U376" s="35"/>
      <c r="V376" s="35"/>
      <c r="W376" s="35"/>
      <c r="X376" s="35"/>
      <c r="Y376" s="35"/>
      <c r="Z376" s="35"/>
      <c r="AA376" s="35"/>
      <c r="AB376" s="35"/>
      <c r="AC376" s="35"/>
      <c r="AD376" s="35"/>
      <c r="AE376" s="35"/>
      <c r="AR376" s="196" t="s">
        <v>214</v>
      </c>
      <c r="AT376" s="196" t="s">
        <v>216</v>
      </c>
      <c r="AU376" s="196" t="s">
        <v>90</v>
      </c>
      <c r="AY376" s="18" t="s">
        <v>215</v>
      </c>
      <c r="BE376" s="197">
        <f>IF(N376="základní",J376,0)</f>
        <v>0</v>
      </c>
      <c r="BF376" s="197">
        <f>IF(N376="snížená",J376,0)</f>
        <v>0</v>
      </c>
      <c r="BG376" s="197">
        <f>IF(N376="zákl. přenesená",J376,0)</f>
        <v>0</v>
      </c>
      <c r="BH376" s="197">
        <f>IF(N376="sníž. přenesená",J376,0)</f>
        <v>0</v>
      </c>
      <c r="BI376" s="197">
        <f>IF(N376="nulová",J376,0)</f>
        <v>0</v>
      </c>
      <c r="BJ376" s="18" t="s">
        <v>88</v>
      </c>
      <c r="BK376" s="197">
        <f>ROUND(I376*H376,2)</f>
        <v>0</v>
      </c>
      <c r="BL376" s="18" t="s">
        <v>214</v>
      </c>
      <c r="BM376" s="196" t="s">
        <v>7899</v>
      </c>
    </row>
    <row r="377" spans="1:65" s="2" customFormat="1" ht="19.2">
      <c r="A377" s="35"/>
      <c r="B377" s="36"/>
      <c r="C377" s="37"/>
      <c r="D377" s="198" t="s">
        <v>221</v>
      </c>
      <c r="E377" s="37"/>
      <c r="F377" s="199" t="s">
        <v>7900</v>
      </c>
      <c r="G377" s="37"/>
      <c r="H377" s="37"/>
      <c r="I377" s="200"/>
      <c r="J377" s="37"/>
      <c r="K377" s="37"/>
      <c r="L377" s="40"/>
      <c r="M377" s="201"/>
      <c r="N377" s="202"/>
      <c r="O377" s="72"/>
      <c r="P377" s="72"/>
      <c r="Q377" s="72"/>
      <c r="R377" s="72"/>
      <c r="S377" s="72"/>
      <c r="T377" s="73"/>
      <c r="U377" s="35"/>
      <c r="V377" s="35"/>
      <c r="W377" s="35"/>
      <c r="X377" s="35"/>
      <c r="Y377" s="35"/>
      <c r="Z377" s="35"/>
      <c r="AA377" s="35"/>
      <c r="AB377" s="35"/>
      <c r="AC377" s="35"/>
      <c r="AD377" s="35"/>
      <c r="AE377" s="35"/>
      <c r="AT377" s="18" t="s">
        <v>221</v>
      </c>
      <c r="AU377" s="18" t="s">
        <v>90</v>
      </c>
    </row>
    <row r="378" spans="1:65" s="2" customFormat="1" ht="10.199999999999999">
      <c r="A378" s="35"/>
      <c r="B378" s="36"/>
      <c r="C378" s="37"/>
      <c r="D378" s="215" t="s">
        <v>362</v>
      </c>
      <c r="E378" s="37"/>
      <c r="F378" s="216" t="s">
        <v>7901</v>
      </c>
      <c r="G378" s="37"/>
      <c r="H378" s="37"/>
      <c r="I378" s="200"/>
      <c r="J378" s="37"/>
      <c r="K378" s="37"/>
      <c r="L378" s="40"/>
      <c r="M378" s="201"/>
      <c r="N378" s="202"/>
      <c r="O378" s="72"/>
      <c r="P378" s="72"/>
      <c r="Q378" s="72"/>
      <c r="R378" s="72"/>
      <c r="S378" s="72"/>
      <c r="T378" s="73"/>
      <c r="U378" s="35"/>
      <c r="V378" s="35"/>
      <c r="W378" s="35"/>
      <c r="X378" s="35"/>
      <c r="Y378" s="35"/>
      <c r="Z378" s="35"/>
      <c r="AA378" s="35"/>
      <c r="AB378" s="35"/>
      <c r="AC378" s="35"/>
      <c r="AD378" s="35"/>
      <c r="AE378" s="35"/>
      <c r="AT378" s="18" t="s">
        <v>362</v>
      </c>
      <c r="AU378" s="18" t="s">
        <v>90</v>
      </c>
    </row>
    <row r="379" spans="1:65" s="2" customFormat="1" ht="24.15" customHeight="1">
      <c r="A379" s="35"/>
      <c r="B379" s="36"/>
      <c r="C379" s="260" t="s">
        <v>1022</v>
      </c>
      <c r="D379" s="260" t="s">
        <v>539</v>
      </c>
      <c r="E379" s="261" t="s">
        <v>7902</v>
      </c>
      <c r="F379" s="262" t="s">
        <v>7903</v>
      </c>
      <c r="G379" s="263" t="s">
        <v>716</v>
      </c>
      <c r="H379" s="264">
        <v>3</v>
      </c>
      <c r="I379" s="265"/>
      <c r="J379" s="266">
        <f>ROUND(I379*H379,2)</f>
        <v>0</v>
      </c>
      <c r="K379" s="262" t="s">
        <v>359</v>
      </c>
      <c r="L379" s="267"/>
      <c r="M379" s="268" t="s">
        <v>1</v>
      </c>
      <c r="N379" s="269" t="s">
        <v>46</v>
      </c>
      <c r="O379" s="72"/>
      <c r="P379" s="194">
        <f>O379*H379</f>
        <v>0</v>
      </c>
      <c r="Q379" s="194">
        <v>2.47E-3</v>
      </c>
      <c r="R379" s="194">
        <f>Q379*H379</f>
        <v>7.4099999999999999E-3</v>
      </c>
      <c r="S379" s="194">
        <v>0</v>
      </c>
      <c r="T379" s="195">
        <f>S379*H379</f>
        <v>0</v>
      </c>
      <c r="U379" s="35"/>
      <c r="V379" s="35"/>
      <c r="W379" s="35"/>
      <c r="X379" s="35"/>
      <c r="Y379" s="35"/>
      <c r="Z379" s="35"/>
      <c r="AA379" s="35"/>
      <c r="AB379" s="35"/>
      <c r="AC379" s="35"/>
      <c r="AD379" s="35"/>
      <c r="AE379" s="35"/>
      <c r="AR379" s="196" t="s">
        <v>251</v>
      </c>
      <c r="AT379" s="196" t="s">
        <v>539</v>
      </c>
      <c r="AU379" s="196" t="s">
        <v>90</v>
      </c>
      <c r="AY379" s="18" t="s">
        <v>215</v>
      </c>
      <c r="BE379" s="197">
        <f>IF(N379="základní",J379,0)</f>
        <v>0</v>
      </c>
      <c r="BF379" s="197">
        <f>IF(N379="snížená",J379,0)</f>
        <v>0</v>
      </c>
      <c r="BG379" s="197">
        <f>IF(N379="zákl. přenesená",J379,0)</f>
        <v>0</v>
      </c>
      <c r="BH379" s="197">
        <f>IF(N379="sníž. přenesená",J379,0)</f>
        <v>0</v>
      </c>
      <c r="BI379" s="197">
        <f>IF(N379="nulová",J379,0)</f>
        <v>0</v>
      </c>
      <c r="BJ379" s="18" t="s">
        <v>88</v>
      </c>
      <c r="BK379" s="197">
        <f>ROUND(I379*H379,2)</f>
        <v>0</v>
      </c>
      <c r="BL379" s="18" t="s">
        <v>214</v>
      </c>
      <c r="BM379" s="196" t="s">
        <v>7904</v>
      </c>
    </row>
    <row r="380" spans="1:65" s="2" customFormat="1" ht="10.199999999999999">
      <c r="A380" s="35"/>
      <c r="B380" s="36"/>
      <c r="C380" s="37"/>
      <c r="D380" s="198" t="s">
        <v>221</v>
      </c>
      <c r="E380" s="37"/>
      <c r="F380" s="199" t="s">
        <v>7903</v>
      </c>
      <c r="G380" s="37"/>
      <c r="H380" s="37"/>
      <c r="I380" s="200"/>
      <c r="J380" s="37"/>
      <c r="K380" s="37"/>
      <c r="L380" s="40"/>
      <c r="M380" s="201"/>
      <c r="N380" s="202"/>
      <c r="O380" s="72"/>
      <c r="P380" s="72"/>
      <c r="Q380" s="72"/>
      <c r="R380" s="72"/>
      <c r="S380" s="72"/>
      <c r="T380" s="73"/>
      <c r="U380" s="35"/>
      <c r="V380" s="35"/>
      <c r="W380" s="35"/>
      <c r="X380" s="35"/>
      <c r="Y380" s="35"/>
      <c r="Z380" s="35"/>
      <c r="AA380" s="35"/>
      <c r="AB380" s="35"/>
      <c r="AC380" s="35"/>
      <c r="AD380" s="35"/>
      <c r="AE380" s="35"/>
      <c r="AT380" s="18" t="s">
        <v>221</v>
      </c>
      <c r="AU380" s="18" t="s">
        <v>90</v>
      </c>
    </row>
    <row r="381" spans="1:65" s="2" customFormat="1" ht="24.15" customHeight="1">
      <c r="A381" s="35"/>
      <c r="B381" s="36"/>
      <c r="C381" s="260" t="s">
        <v>1030</v>
      </c>
      <c r="D381" s="260" t="s">
        <v>539</v>
      </c>
      <c r="E381" s="261" t="s">
        <v>7905</v>
      </c>
      <c r="F381" s="262" t="s">
        <v>7906</v>
      </c>
      <c r="G381" s="263" t="s">
        <v>716</v>
      </c>
      <c r="H381" s="264">
        <v>1</v>
      </c>
      <c r="I381" s="265"/>
      <c r="J381" s="266">
        <f>ROUND(I381*H381,2)</f>
        <v>0</v>
      </c>
      <c r="K381" s="262" t="s">
        <v>359</v>
      </c>
      <c r="L381" s="267"/>
      <c r="M381" s="268" t="s">
        <v>1</v>
      </c>
      <c r="N381" s="269" t="s">
        <v>46</v>
      </c>
      <c r="O381" s="72"/>
      <c r="P381" s="194">
        <f>O381*H381</f>
        <v>0</v>
      </c>
      <c r="Q381" s="194">
        <v>2E-3</v>
      </c>
      <c r="R381" s="194">
        <f>Q381*H381</f>
        <v>2E-3</v>
      </c>
      <c r="S381" s="194">
        <v>0</v>
      </c>
      <c r="T381" s="195">
        <f>S381*H381</f>
        <v>0</v>
      </c>
      <c r="U381" s="35"/>
      <c r="V381" s="35"/>
      <c r="W381" s="35"/>
      <c r="X381" s="35"/>
      <c r="Y381" s="35"/>
      <c r="Z381" s="35"/>
      <c r="AA381" s="35"/>
      <c r="AB381" s="35"/>
      <c r="AC381" s="35"/>
      <c r="AD381" s="35"/>
      <c r="AE381" s="35"/>
      <c r="AR381" s="196" t="s">
        <v>251</v>
      </c>
      <c r="AT381" s="196" t="s">
        <v>539</v>
      </c>
      <c r="AU381" s="196" t="s">
        <v>90</v>
      </c>
      <c r="AY381" s="18" t="s">
        <v>215</v>
      </c>
      <c r="BE381" s="197">
        <f>IF(N381="základní",J381,0)</f>
        <v>0</v>
      </c>
      <c r="BF381" s="197">
        <f>IF(N381="snížená",J381,0)</f>
        <v>0</v>
      </c>
      <c r="BG381" s="197">
        <f>IF(N381="zákl. přenesená",J381,0)</f>
        <v>0</v>
      </c>
      <c r="BH381" s="197">
        <f>IF(N381="sníž. přenesená",J381,0)</f>
        <v>0</v>
      </c>
      <c r="BI381" s="197">
        <f>IF(N381="nulová",J381,0)</f>
        <v>0</v>
      </c>
      <c r="BJ381" s="18" t="s">
        <v>88</v>
      </c>
      <c r="BK381" s="197">
        <f>ROUND(I381*H381,2)</f>
        <v>0</v>
      </c>
      <c r="BL381" s="18" t="s">
        <v>214</v>
      </c>
      <c r="BM381" s="196" t="s">
        <v>7907</v>
      </c>
    </row>
    <row r="382" spans="1:65" s="2" customFormat="1" ht="10.199999999999999">
      <c r="A382" s="35"/>
      <c r="B382" s="36"/>
      <c r="C382" s="37"/>
      <c r="D382" s="198" t="s">
        <v>221</v>
      </c>
      <c r="E382" s="37"/>
      <c r="F382" s="199" t="s">
        <v>7906</v>
      </c>
      <c r="G382" s="37"/>
      <c r="H382" s="37"/>
      <c r="I382" s="200"/>
      <c r="J382" s="37"/>
      <c r="K382" s="37"/>
      <c r="L382" s="40"/>
      <c r="M382" s="201"/>
      <c r="N382" s="202"/>
      <c r="O382" s="72"/>
      <c r="P382" s="72"/>
      <c r="Q382" s="72"/>
      <c r="R382" s="72"/>
      <c r="S382" s="72"/>
      <c r="T382" s="73"/>
      <c r="U382" s="35"/>
      <c r="V382" s="35"/>
      <c r="W382" s="35"/>
      <c r="X382" s="35"/>
      <c r="Y382" s="35"/>
      <c r="Z382" s="35"/>
      <c r="AA382" s="35"/>
      <c r="AB382" s="35"/>
      <c r="AC382" s="35"/>
      <c r="AD382" s="35"/>
      <c r="AE382" s="35"/>
      <c r="AT382" s="18" t="s">
        <v>221</v>
      </c>
      <c r="AU382" s="18" t="s">
        <v>90</v>
      </c>
    </row>
    <row r="383" spans="1:65" s="2" customFormat="1" ht="33" customHeight="1">
      <c r="A383" s="35"/>
      <c r="B383" s="36"/>
      <c r="C383" s="185" t="s">
        <v>1037</v>
      </c>
      <c r="D383" s="185" t="s">
        <v>216</v>
      </c>
      <c r="E383" s="186" t="s">
        <v>7908</v>
      </c>
      <c r="F383" s="187" t="s">
        <v>7909</v>
      </c>
      <c r="G383" s="188" t="s">
        <v>716</v>
      </c>
      <c r="H383" s="189">
        <v>5</v>
      </c>
      <c r="I383" s="190"/>
      <c r="J383" s="191">
        <f>ROUND(I383*H383,2)</f>
        <v>0</v>
      </c>
      <c r="K383" s="187" t="s">
        <v>359</v>
      </c>
      <c r="L383" s="40"/>
      <c r="M383" s="192" t="s">
        <v>1</v>
      </c>
      <c r="N383" s="193" t="s">
        <v>46</v>
      </c>
      <c r="O383" s="72"/>
      <c r="P383" s="194">
        <f>O383*H383</f>
        <v>0</v>
      </c>
      <c r="Q383" s="194">
        <v>0</v>
      </c>
      <c r="R383" s="194">
        <f>Q383*H383</f>
        <v>0</v>
      </c>
      <c r="S383" s="194">
        <v>0</v>
      </c>
      <c r="T383" s="195">
        <f>S383*H383</f>
        <v>0</v>
      </c>
      <c r="U383" s="35"/>
      <c r="V383" s="35"/>
      <c r="W383" s="35"/>
      <c r="X383" s="35"/>
      <c r="Y383" s="35"/>
      <c r="Z383" s="35"/>
      <c r="AA383" s="35"/>
      <c r="AB383" s="35"/>
      <c r="AC383" s="35"/>
      <c r="AD383" s="35"/>
      <c r="AE383" s="35"/>
      <c r="AR383" s="196" t="s">
        <v>214</v>
      </c>
      <c r="AT383" s="196" t="s">
        <v>216</v>
      </c>
      <c r="AU383" s="196" t="s">
        <v>90</v>
      </c>
      <c r="AY383" s="18" t="s">
        <v>215</v>
      </c>
      <c r="BE383" s="197">
        <f>IF(N383="základní",J383,0)</f>
        <v>0</v>
      </c>
      <c r="BF383" s="197">
        <f>IF(N383="snížená",J383,0)</f>
        <v>0</v>
      </c>
      <c r="BG383" s="197">
        <f>IF(N383="zákl. přenesená",J383,0)</f>
        <v>0</v>
      </c>
      <c r="BH383" s="197">
        <f>IF(N383="sníž. přenesená",J383,0)</f>
        <v>0</v>
      </c>
      <c r="BI383" s="197">
        <f>IF(N383="nulová",J383,0)</f>
        <v>0</v>
      </c>
      <c r="BJ383" s="18" t="s">
        <v>88</v>
      </c>
      <c r="BK383" s="197">
        <f>ROUND(I383*H383,2)</f>
        <v>0</v>
      </c>
      <c r="BL383" s="18" t="s">
        <v>214</v>
      </c>
      <c r="BM383" s="196" t="s">
        <v>7910</v>
      </c>
    </row>
    <row r="384" spans="1:65" s="2" customFormat="1" ht="19.2">
      <c r="A384" s="35"/>
      <c r="B384" s="36"/>
      <c r="C384" s="37"/>
      <c r="D384" s="198" t="s">
        <v>221</v>
      </c>
      <c r="E384" s="37"/>
      <c r="F384" s="199" t="s">
        <v>7911</v>
      </c>
      <c r="G384" s="37"/>
      <c r="H384" s="37"/>
      <c r="I384" s="200"/>
      <c r="J384" s="37"/>
      <c r="K384" s="37"/>
      <c r="L384" s="40"/>
      <c r="M384" s="201"/>
      <c r="N384" s="202"/>
      <c r="O384" s="72"/>
      <c r="P384" s="72"/>
      <c r="Q384" s="72"/>
      <c r="R384" s="72"/>
      <c r="S384" s="72"/>
      <c r="T384" s="73"/>
      <c r="U384" s="35"/>
      <c r="V384" s="35"/>
      <c r="W384" s="35"/>
      <c r="X384" s="35"/>
      <c r="Y384" s="35"/>
      <c r="Z384" s="35"/>
      <c r="AA384" s="35"/>
      <c r="AB384" s="35"/>
      <c r="AC384" s="35"/>
      <c r="AD384" s="35"/>
      <c r="AE384" s="35"/>
      <c r="AT384" s="18" t="s">
        <v>221</v>
      </c>
      <c r="AU384" s="18" t="s">
        <v>90</v>
      </c>
    </row>
    <row r="385" spans="1:65" s="2" customFormat="1" ht="10.199999999999999">
      <c r="A385" s="35"/>
      <c r="B385" s="36"/>
      <c r="C385" s="37"/>
      <c r="D385" s="215" t="s">
        <v>362</v>
      </c>
      <c r="E385" s="37"/>
      <c r="F385" s="216" t="s">
        <v>7912</v>
      </c>
      <c r="G385" s="37"/>
      <c r="H385" s="37"/>
      <c r="I385" s="200"/>
      <c r="J385" s="37"/>
      <c r="K385" s="37"/>
      <c r="L385" s="40"/>
      <c r="M385" s="201"/>
      <c r="N385" s="202"/>
      <c r="O385" s="72"/>
      <c r="P385" s="72"/>
      <c r="Q385" s="72"/>
      <c r="R385" s="72"/>
      <c r="S385" s="72"/>
      <c r="T385" s="73"/>
      <c r="U385" s="35"/>
      <c r="V385" s="35"/>
      <c r="W385" s="35"/>
      <c r="X385" s="35"/>
      <c r="Y385" s="35"/>
      <c r="Z385" s="35"/>
      <c r="AA385" s="35"/>
      <c r="AB385" s="35"/>
      <c r="AC385" s="35"/>
      <c r="AD385" s="35"/>
      <c r="AE385" s="35"/>
      <c r="AT385" s="18" t="s">
        <v>362</v>
      </c>
      <c r="AU385" s="18" t="s">
        <v>90</v>
      </c>
    </row>
    <row r="386" spans="1:65" s="2" customFormat="1" ht="16.5" customHeight="1">
      <c r="A386" s="35"/>
      <c r="B386" s="36"/>
      <c r="C386" s="260" t="s">
        <v>1043</v>
      </c>
      <c r="D386" s="260" t="s">
        <v>539</v>
      </c>
      <c r="E386" s="261" t="s">
        <v>7913</v>
      </c>
      <c r="F386" s="262" t="s">
        <v>7914</v>
      </c>
      <c r="G386" s="263" t="s">
        <v>716</v>
      </c>
      <c r="H386" s="264">
        <v>2</v>
      </c>
      <c r="I386" s="265"/>
      <c r="J386" s="266">
        <f>ROUND(I386*H386,2)</f>
        <v>0</v>
      </c>
      <c r="K386" s="262" t="s">
        <v>359</v>
      </c>
      <c r="L386" s="267"/>
      <c r="M386" s="268" t="s">
        <v>1</v>
      </c>
      <c r="N386" s="269" t="s">
        <v>46</v>
      </c>
      <c r="O386" s="72"/>
      <c r="P386" s="194">
        <f>O386*H386</f>
        <v>0</v>
      </c>
      <c r="Q386" s="194">
        <v>7.9000000000000001E-4</v>
      </c>
      <c r="R386" s="194">
        <f>Q386*H386</f>
        <v>1.58E-3</v>
      </c>
      <c r="S386" s="194">
        <v>0</v>
      </c>
      <c r="T386" s="195">
        <f>S386*H386</f>
        <v>0</v>
      </c>
      <c r="U386" s="35"/>
      <c r="V386" s="35"/>
      <c r="W386" s="35"/>
      <c r="X386" s="35"/>
      <c r="Y386" s="35"/>
      <c r="Z386" s="35"/>
      <c r="AA386" s="35"/>
      <c r="AB386" s="35"/>
      <c r="AC386" s="35"/>
      <c r="AD386" s="35"/>
      <c r="AE386" s="35"/>
      <c r="AR386" s="196" t="s">
        <v>251</v>
      </c>
      <c r="AT386" s="196" t="s">
        <v>539</v>
      </c>
      <c r="AU386" s="196" t="s">
        <v>90</v>
      </c>
      <c r="AY386" s="18" t="s">
        <v>215</v>
      </c>
      <c r="BE386" s="197">
        <f>IF(N386="základní",J386,0)</f>
        <v>0</v>
      </c>
      <c r="BF386" s="197">
        <f>IF(N386="snížená",J386,0)</f>
        <v>0</v>
      </c>
      <c r="BG386" s="197">
        <f>IF(N386="zákl. přenesená",J386,0)</f>
        <v>0</v>
      </c>
      <c r="BH386" s="197">
        <f>IF(N386="sníž. přenesená",J386,0)</f>
        <v>0</v>
      </c>
      <c r="BI386" s="197">
        <f>IF(N386="nulová",J386,0)</f>
        <v>0</v>
      </c>
      <c r="BJ386" s="18" t="s">
        <v>88</v>
      </c>
      <c r="BK386" s="197">
        <f>ROUND(I386*H386,2)</f>
        <v>0</v>
      </c>
      <c r="BL386" s="18" t="s">
        <v>214</v>
      </c>
      <c r="BM386" s="196" t="s">
        <v>7915</v>
      </c>
    </row>
    <row r="387" spans="1:65" s="2" customFormat="1" ht="10.199999999999999">
      <c r="A387" s="35"/>
      <c r="B387" s="36"/>
      <c r="C387" s="37"/>
      <c r="D387" s="198" t="s">
        <v>221</v>
      </c>
      <c r="E387" s="37"/>
      <c r="F387" s="199" t="s">
        <v>7914</v>
      </c>
      <c r="G387" s="37"/>
      <c r="H387" s="37"/>
      <c r="I387" s="200"/>
      <c r="J387" s="37"/>
      <c r="K387" s="37"/>
      <c r="L387" s="40"/>
      <c r="M387" s="201"/>
      <c r="N387" s="202"/>
      <c r="O387" s="72"/>
      <c r="P387" s="72"/>
      <c r="Q387" s="72"/>
      <c r="R387" s="72"/>
      <c r="S387" s="72"/>
      <c r="T387" s="73"/>
      <c r="U387" s="35"/>
      <c r="V387" s="35"/>
      <c r="W387" s="35"/>
      <c r="X387" s="35"/>
      <c r="Y387" s="35"/>
      <c r="Z387" s="35"/>
      <c r="AA387" s="35"/>
      <c r="AB387" s="35"/>
      <c r="AC387" s="35"/>
      <c r="AD387" s="35"/>
      <c r="AE387" s="35"/>
      <c r="AT387" s="18" t="s">
        <v>221</v>
      </c>
      <c r="AU387" s="18" t="s">
        <v>90</v>
      </c>
    </row>
    <row r="388" spans="1:65" s="2" customFormat="1" ht="16.5" customHeight="1">
      <c r="A388" s="35"/>
      <c r="B388" s="36"/>
      <c r="C388" s="260" t="s">
        <v>1052</v>
      </c>
      <c r="D388" s="260" t="s">
        <v>539</v>
      </c>
      <c r="E388" s="261" t="s">
        <v>7916</v>
      </c>
      <c r="F388" s="262" t="s">
        <v>7917</v>
      </c>
      <c r="G388" s="263" t="s">
        <v>716</v>
      </c>
      <c r="H388" s="264">
        <v>1</v>
      </c>
      <c r="I388" s="265"/>
      <c r="J388" s="266">
        <f>ROUND(I388*H388,2)</f>
        <v>0</v>
      </c>
      <c r="K388" s="262" t="s">
        <v>359</v>
      </c>
      <c r="L388" s="267"/>
      <c r="M388" s="268" t="s">
        <v>1</v>
      </c>
      <c r="N388" s="269" t="s">
        <v>46</v>
      </c>
      <c r="O388" s="72"/>
      <c r="P388" s="194">
        <f>O388*H388</f>
        <v>0</v>
      </c>
      <c r="Q388" s="194">
        <v>8.0000000000000004E-4</v>
      </c>
      <c r="R388" s="194">
        <f>Q388*H388</f>
        <v>8.0000000000000004E-4</v>
      </c>
      <c r="S388" s="194">
        <v>0</v>
      </c>
      <c r="T388" s="195">
        <f>S388*H388</f>
        <v>0</v>
      </c>
      <c r="U388" s="35"/>
      <c r="V388" s="35"/>
      <c r="W388" s="35"/>
      <c r="X388" s="35"/>
      <c r="Y388" s="35"/>
      <c r="Z388" s="35"/>
      <c r="AA388" s="35"/>
      <c r="AB388" s="35"/>
      <c r="AC388" s="35"/>
      <c r="AD388" s="35"/>
      <c r="AE388" s="35"/>
      <c r="AR388" s="196" t="s">
        <v>251</v>
      </c>
      <c r="AT388" s="196" t="s">
        <v>539</v>
      </c>
      <c r="AU388" s="196" t="s">
        <v>90</v>
      </c>
      <c r="AY388" s="18" t="s">
        <v>215</v>
      </c>
      <c r="BE388" s="197">
        <f>IF(N388="základní",J388,0)</f>
        <v>0</v>
      </c>
      <c r="BF388" s="197">
        <f>IF(N388="snížená",J388,0)</f>
        <v>0</v>
      </c>
      <c r="BG388" s="197">
        <f>IF(N388="zákl. přenesená",J388,0)</f>
        <v>0</v>
      </c>
      <c r="BH388" s="197">
        <f>IF(N388="sníž. přenesená",J388,0)</f>
        <v>0</v>
      </c>
      <c r="BI388" s="197">
        <f>IF(N388="nulová",J388,0)</f>
        <v>0</v>
      </c>
      <c r="BJ388" s="18" t="s">
        <v>88</v>
      </c>
      <c r="BK388" s="197">
        <f>ROUND(I388*H388,2)</f>
        <v>0</v>
      </c>
      <c r="BL388" s="18" t="s">
        <v>214</v>
      </c>
      <c r="BM388" s="196" t="s">
        <v>7918</v>
      </c>
    </row>
    <row r="389" spans="1:65" s="2" customFormat="1" ht="10.199999999999999">
      <c r="A389" s="35"/>
      <c r="B389" s="36"/>
      <c r="C389" s="37"/>
      <c r="D389" s="198" t="s">
        <v>221</v>
      </c>
      <c r="E389" s="37"/>
      <c r="F389" s="199" t="s">
        <v>7917</v>
      </c>
      <c r="G389" s="37"/>
      <c r="H389" s="37"/>
      <c r="I389" s="200"/>
      <c r="J389" s="37"/>
      <c r="K389" s="37"/>
      <c r="L389" s="40"/>
      <c r="M389" s="201"/>
      <c r="N389" s="202"/>
      <c r="O389" s="72"/>
      <c r="P389" s="72"/>
      <c r="Q389" s="72"/>
      <c r="R389" s="72"/>
      <c r="S389" s="72"/>
      <c r="T389" s="73"/>
      <c r="U389" s="35"/>
      <c r="V389" s="35"/>
      <c r="W389" s="35"/>
      <c r="X389" s="35"/>
      <c r="Y389" s="35"/>
      <c r="Z389" s="35"/>
      <c r="AA389" s="35"/>
      <c r="AB389" s="35"/>
      <c r="AC389" s="35"/>
      <c r="AD389" s="35"/>
      <c r="AE389" s="35"/>
      <c r="AT389" s="18" t="s">
        <v>221</v>
      </c>
      <c r="AU389" s="18" t="s">
        <v>90</v>
      </c>
    </row>
    <row r="390" spans="1:65" s="2" customFormat="1" ht="21.75" customHeight="1">
      <c r="A390" s="35"/>
      <c r="B390" s="36"/>
      <c r="C390" s="260" t="s">
        <v>1061</v>
      </c>
      <c r="D390" s="260" t="s">
        <v>539</v>
      </c>
      <c r="E390" s="261" t="s">
        <v>7919</v>
      </c>
      <c r="F390" s="262" t="s">
        <v>7920</v>
      </c>
      <c r="G390" s="263" t="s">
        <v>716</v>
      </c>
      <c r="H390" s="264">
        <v>2</v>
      </c>
      <c r="I390" s="265"/>
      <c r="J390" s="266">
        <f>ROUND(I390*H390,2)</f>
        <v>0</v>
      </c>
      <c r="K390" s="262" t="s">
        <v>359</v>
      </c>
      <c r="L390" s="267"/>
      <c r="M390" s="268" t="s">
        <v>1</v>
      </c>
      <c r="N390" s="269" t="s">
        <v>46</v>
      </c>
      <c r="O390" s="72"/>
      <c r="P390" s="194">
        <f>O390*H390</f>
        <v>0</v>
      </c>
      <c r="Q390" s="194">
        <v>1.0200000000000001E-3</v>
      </c>
      <c r="R390" s="194">
        <f>Q390*H390</f>
        <v>2.0400000000000001E-3</v>
      </c>
      <c r="S390" s="194">
        <v>0</v>
      </c>
      <c r="T390" s="195">
        <f>S390*H390</f>
        <v>0</v>
      </c>
      <c r="U390" s="35"/>
      <c r="V390" s="35"/>
      <c r="W390" s="35"/>
      <c r="X390" s="35"/>
      <c r="Y390" s="35"/>
      <c r="Z390" s="35"/>
      <c r="AA390" s="35"/>
      <c r="AB390" s="35"/>
      <c r="AC390" s="35"/>
      <c r="AD390" s="35"/>
      <c r="AE390" s="35"/>
      <c r="AR390" s="196" t="s">
        <v>251</v>
      </c>
      <c r="AT390" s="196" t="s">
        <v>539</v>
      </c>
      <c r="AU390" s="196" t="s">
        <v>90</v>
      </c>
      <c r="AY390" s="18" t="s">
        <v>215</v>
      </c>
      <c r="BE390" s="197">
        <f>IF(N390="základní",J390,0)</f>
        <v>0</v>
      </c>
      <c r="BF390" s="197">
        <f>IF(N390="snížená",J390,0)</f>
        <v>0</v>
      </c>
      <c r="BG390" s="197">
        <f>IF(N390="zákl. přenesená",J390,0)</f>
        <v>0</v>
      </c>
      <c r="BH390" s="197">
        <f>IF(N390="sníž. přenesená",J390,0)</f>
        <v>0</v>
      </c>
      <c r="BI390" s="197">
        <f>IF(N390="nulová",J390,0)</f>
        <v>0</v>
      </c>
      <c r="BJ390" s="18" t="s">
        <v>88</v>
      </c>
      <c r="BK390" s="197">
        <f>ROUND(I390*H390,2)</f>
        <v>0</v>
      </c>
      <c r="BL390" s="18" t="s">
        <v>214</v>
      </c>
      <c r="BM390" s="196" t="s">
        <v>7921</v>
      </c>
    </row>
    <row r="391" spans="1:65" s="2" customFormat="1" ht="10.199999999999999">
      <c r="A391" s="35"/>
      <c r="B391" s="36"/>
      <c r="C391" s="37"/>
      <c r="D391" s="198" t="s">
        <v>221</v>
      </c>
      <c r="E391" s="37"/>
      <c r="F391" s="199" t="s">
        <v>7920</v>
      </c>
      <c r="G391" s="37"/>
      <c r="H391" s="37"/>
      <c r="I391" s="200"/>
      <c r="J391" s="37"/>
      <c r="K391" s="37"/>
      <c r="L391" s="40"/>
      <c r="M391" s="201"/>
      <c r="N391" s="202"/>
      <c r="O391" s="72"/>
      <c r="P391" s="72"/>
      <c r="Q391" s="72"/>
      <c r="R391" s="72"/>
      <c r="S391" s="72"/>
      <c r="T391" s="73"/>
      <c r="U391" s="35"/>
      <c r="V391" s="35"/>
      <c r="W391" s="35"/>
      <c r="X391" s="35"/>
      <c r="Y391" s="35"/>
      <c r="Z391" s="35"/>
      <c r="AA391" s="35"/>
      <c r="AB391" s="35"/>
      <c r="AC391" s="35"/>
      <c r="AD391" s="35"/>
      <c r="AE391" s="35"/>
      <c r="AT391" s="18" t="s">
        <v>221</v>
      </c>
      <c r="AU391" s="18" t="s">
        <v>90</v>
      </c>
    </row>
    <row r="392" spans="1:65" s="2" customFormat="1" ht="37.799999999999997" customHeight="1">
      <c r="A392" s="35"/>
      <c r="B392" s="36"/>
      <c r="C392" s="185" t="s">
        <v>1068</v>
      </c>
      <c r="D392" s="185" t="s">
        <v>216</v>
      </c>
      <c r="E392" s="186" t="s">
        <v>7922</v>
      </c>
      <c r="F392" s="187" t="s">
        <v>7923</v>
      </c>
      <c r="G392" s="188" t="s">
        <v>716</v>
      </c>
      <c r="H392" s="189">
        <v>1</v>
      </c>
      <c r="I392" s="190"/>
      <c r="J392" s="191">
        <f>ROUND(I392*H392,2)</f>
        <v>0</v>
      </c>
      <c r="K392" s="187" t="s">
        <v>359</v>
      </c>
      <c r="L392" s="40"/>
      <c r="M392" s="192" t="s">
        <v>1</v>
      </c>
      <c r="N392" s="193" t="s">
        <v>46</v>
      </c>
      <c r="O392" s="72"/>
      <c r="P392" s="194">
        <f>O392*H392</f>
        <v>0</v>
      </c>
      <c r="Q392" s="194">
        <v>1.92655</v>
      </c>
      <c r="R392" s="194">
        <f>Q392*H392</f>
        <v>1.92655</v>
      </c>
      <c r="S392" s="194">
        <v>0</v>
      </c>
      <c r="T392" s="195">
        <f>S392*H392</f>
        <v>0</v>
      </c>
      <c r="U392" s="35"/>
      <c r="V392" s="35"/>
      <c r="W392" s="35"/>
      <c r="X392" s="35"/>
      <c r="Y392" s="35"/>
      <c r="Z392" s="35"/>
      <c r="AA392" s="35"/>
      <c r="AB392" s="35"/>
      <c r="AC392" s="35"/>
      <c r="AD392" s="35"/>
      <c r="AE392" s="35"/>
      <c r="AR392" s="196" t="s">
        <v>214</v>
      </c>
      <c r="AT392" s="196" t="s">
        <v>216</v>
      </c>
      <c r="AU392" s="196" t="s">
        <v>90</v>
      </c>
      <c r="AY392" s="18" t="s">
        <v>215</v>
      </c>
      <c r="BE392" s="197">
        <f>IF(N392="základní",J392,0)</f>
        <v>0</v>
      </c>
      <c r="BF392" s="197">
        <f>IF(N392="snížená",J392,0)</f>
        <v>0</v>
      </c>
      <c r="BG392" s="197">
        <f>IF(N392="zákl. přenesená",J392,0)</f>
        <v>0</v>
      </c>
      <c r="BH392" s="197">
        <f>IF(N392="sníž. přenesená",J392,0)</f>
        <v>0</v>
      </c>
      <c r="BI392" s="197">
        <f>IF(N392="nulová",J392,0)</f>
        <v>0</v>
      </c>
      <c r="BJ392" s="18" t="s">
        <v>88</v>
      </c>
      <c r="BK392" s="197">
        <f>ROUND(I392*H392,2)</f>
        <v>0</v>
      </c>
      <c r="BL392" s="18" t="s">
        <v>214</v>
      </c>
      <c r="BM392" s="196" t="s">
        <v>7924</v>
      </c>
    </row>
    <row r="393" spans="1:65" s="2" customFormat="1" ht="28.8">
      <c r="A393" s="35"/>
      <c r="B393" s="36"/>
      <c r="C393" s="37"/>
      <c r="D393" s="198" t="s">
        <v>221</v>
      </c>
      <c r="E393" s="37"/>
      <c r="F393" s="199" t="s">
        <v>7925</v>
      </c>
      <c r="G393" s="37"/>
      <c r="H393" s="37"/>
      <c r="I393" s="200"/>
      <c r="J393" s="37"/>
      <c r="K393" s="37"/>
      <c r="L393" s="40"/>
      <c r="M393" s="201"/>
      <c r="N393" s="202"/>
      <c r="O393" s="72"/>
      <c r="P393" s="72"/>
      <c r="Q393" s="72"/>
      <c r="R393" s="72"/>
      <c r="S393" s="72"/>
      <c r="T393" s="73"/>
      <c r="U393" s="35"/>
      <c r="V393" s="35"/>
      <c r="W393" s="35"/>
      <c r="X393" s="35"/>
      <c r="Y393" s="35"/>
      <c r="Z393" s="35"/>
      <c r="AA393" s="35"/>
      <c r="AB393" s="35"/>
      <c r="AC393" s="35"/>
      <c r="AD393" s="35"/>
      <c r="AE393" s="35"/>
      <c r="AT393" s="18" t="s">
        <v>221</v>
      </c>
      <c r="AU393" s="18" t="s">
        <v>90</v>
      </c>
    </row>
    <row r="394" spans="1:65" s="2" customFormat="1" ht="10.199999999999999">
      <c r="A394" s="35"/>
      <c r="B394" s="36"/>
      <c r="C394" s="37"/>
      <c r="D394" s="215" t="s">
        <v>362</v>
      </c>
      <c r="E394" s="37"/>
      <c r="F394" s="216" t="s">
        <v>7926</v>
      </c>
      <c r="G394" s="37"/>
      <c r="H394" s="37"/>
      <c r="I394" s="200"/>
      <c r="J394" s="37"/>
      <c r="K394" s="37"/>
      <c r="L394" s="40"/>
      <c r="M394" s="201"/>
      <c r="N394" s="202"/>
      <c r="O394" s="72"/>
      <c r="P394" s="72"/>
      <c r="Q394" s="72"/>
      <c r="R394" s="72"/>
      <c r="S394" s="72"/>
      <c r="T394" s="73"/>
      <c r="U394" s="35"/>
      <c r="V394" s="35"/>
      <c r="W394" s="35"/>
      <c r="X394" s="35"/>
      <c r="Y394" s="35"/>
      <c r="Z394" s="35"/>
      <c r="AA394" s="35"/>
      <c r="AB394" s="35"/>
      <c r="AC394" s="35"/>
      <c r="AD394" s="35"/>
      <c r="AE394" s="35"/>
      <c r="AT394" s="18" t="s">
        <v>362</v>
      </c>
      <c r="AU394" s="18" t="s">
        <v>90</v>
      </c>
    </row>
    <row r="395" spans="1:65" s="2" customFormat="1" ht="24.15" customHeight="1">
      <c r="A395" s="35"/>
      <c r="B395" s="36"/>
      <c r="C395" s="260" t="s">
        <v>1074</v>
      </c>
      <c r="D395" s="260" t="s">
        <v>539</v>
      </c>
      <c r="E395" s="261" t="s">
        <v>7927</v>
      </c>
      <c r="F395" s="262" t="s">
        <v>7928</v>
      </c>
      <c r="G395" s="263" t="s">
        <v>716</v>
      </c>
      <c r="H395" s="264">
        <v>1</v>
      </c>
      <c r="I395" s="265"/>
      <c r="J395" s="266">
        <f>ROUND(I395*H395,2)</f>
        <v>0</v>
      </c>
      <c r="K395" s="262" t="s">
        <v>359</v>
      </c>
      <c r="L395" s="267"/>
      <c r="M395" s="268" t="s">
        <v>1</v>
      </c>
      <c r="N395" s="269" t="s">
        <v>46</v>
      </c>
      <c r="O395" s="72"/>
      <c r="P395" s="194">
        <f>O395*H395</f>
        <v>0</v>
      </c>
      <c r="Q395" s="194">
        <v>4.58</v>
      </c>
      <c r="R395" s="194">
        <f>Q395*H395</f>
        <v>4.58</v>
      </c>
      <c r="S395" s="194">
        <v>0</v>
      </c>
      <c r="T395" s="195">
        <f>S395*H395</f>
        <v>0</v>
      </c>
      <c r="U395" s="35"/>
      <c r="V395" s="35"/>
      <c r="W395" s="35"/>
      <c r="X395" s="35"/>
      <c r="Y395" s="35"/>
      <c r="Z395" s="35"/>
      <c r="AA395" s="35"/>
      <c r="AB395" s="35"/>
      <c r="AC395" s="35"/>
      <c r="AD395" s="35"/>
      <c r="AE395" s="35"/>
      <c r="AR395" s="196" t="s">
        <v>251</v>
      </c>
      <c r="AT395" s="196" t="s">
        <v>539</v>
      </c>
      <c r="AU395" s="196" t="s">
        <v>90</v>
      </c>
      <c r="AY395" s="18" t="s">
        <v>215</v>
      </c>
      <c r="BE395" s="197">
        <f>IF(N395="základní",J395,0)</f>
        <v>0</v>
      </c>
      <c r="BF395" s="197">
        <f>IF(N395="snížená",J395,0)</f>
        <v>0</v>
      </c>
      <c r="BG395" s="197">
        <f>IF(N395="zákl. přenesená",J395,0)</f>
        <v>0</v>
      </c>
      <c r="BH395" s="197">
        <f>IF(N395="sníž. přenesená",J395,0)</f>
        <v>0</v>
      </c>
      <c r="BI395" s="197">
        <f>IF(N395="nulová",J395,0)</f>
        <v>0</v>
      </c>
      <c r="BJ395" s="18" t="s">
        <v>88</v>
      </c>
      <c r="BK395" s="197">
        <f>ROUND(I395*H395,2)</f>
        <v>0</v>
      </c>
      <c r="BL395" s="18" t="s">
        <v>214</v>
      </c>
      <c r="BM395" s="196" t="s">
        <v>7929</v>
      </c>
    </row>
    <row r="396" spans="1:65" s="2" customFormat="1" ht="19.2">
      <c r="A396" s="35"/>
      <c r="B396" s="36"/>
      <c r="C396" s="37"/>
      <c r="D396" s="198" t="s">
        <v>221</v>
      </c>
      <c r="E396" s="37"/>
      <c r="F396" s="199" t="s">
        <v>7928</v>
      </c>
      <c r="G396" s="37"/>
      <c r="H396" s="37"/>
      <c r="I396" s="200"/>
      <c r="J396" s="37"/>
      <c r="K396" s="37"/>
      <c r="L396" s="40"/>
      <c r="M396" s="201"/>
      <c r="N396" s="202"/>
      <c r="O396" s="72"/>
      <c r="P396" s="72"/>
      <c r="Q396" s="72"/>
      <c r="R396" s="72"/>
      <c r="S396" s="72"/>
      <c r="T396" s="73"/>
      <c r="U396" s="35"/>
      <c r="V396" s="35"/>
      <c r="W396" s="35"/>
      <c r="X396" s="35"/>
      <c r="Y396" s="35"/>
      <c r="Z396" s="35"/>
      <c r="AA396" s="35"/>
      <c r="AB396" s="35"/>
      <c r="AC396" s="35"/>
      <c r="AD396" s="35"/>
      <c r="AE396" s="35"/>
      <c r="AT396" s="18" t="s">
        <v>221</v>
      </c>
      <c r="AU396" s="18" t="s">
        <v>90</v>
      </c>
    </row>
    <row r="397" spans="1:65" s="2" customFormat="1" ht="24.15" customHeight="1">
      <c r="A397" s="35"/>
      <c r="B397" s="36"/>
      <c r="C397" s="260" t="s">
        <v>1081</v>
      </c>
      <c r="D397" s="260" t="s">
        <v>539</v>
      </c>
      <c r="E397" s="261" t="s">
        <v>7930</v>
      </c>
      <c r="F397" s="262" t="s">
        <v>7931</v>
      </c>
      <c r="G397" s="263" t="s">
        <v>716</v>
      </c>
      <c r="H397" s="264">
        <v>1</v>
      </c>
      <c r="I397" s="265"/>
      <c r="J397" s="266">
        <f>ROUND(I397*H397,2)</f>
        <v>0</v>
      </c>
      <c r="K397" s="262" t="s">
        <v>359</v>
      </c>
      <c r="L397" s="267"/>
      <c r="M397" s="268" t="s">
        <v>1</v>
      </c>
      <c r="N397" s="269" t="s">
        <v>46</v>
      </c>
      <c r="O397" s="72"/>
      <c r="P397" s="194">
        <f>O397*H397</f>
        <v>0</v>
      </c>
      <c r="Q397" s="194">
        <v>1.38</v>
      </c>
      <c r="R397" s="194">
        <f>Q397*H397</f>
        <v>1.38</v>
      </c>
      <c r="S397" s="194">
        <v>0</v>
      </c>
      <c r="T397" s="195">
        <f>S397*H397</f>
        <v>0</v>
      </c>
      <c r="U397" s="35"/>
      <c r="V397" s="35"/>
      <c r="W397" s="35"/>
      <c r="X397" s="35"/>
      <c r="Y397" s="35"/>
      <c r="Z397" s="35"/>
      <c r="AA397" s="35"/>
      <c r="AB397" s="35"/>
      <c r="AC397" s="35"/>
      <c r="AD397" s="35"/>
      <c r="AE397" s="35"/>
      <c r="AR397" s="196" t="s">
        <v>251</v>
      </c>
      <c r="AT397" s="196" t="s">
        <v>539</v>
      </c>
      <c r="AU397" s="196" t="s">
        <v>90</v>
      </c>
      <c r="AY397" s="18" t="s">
        <v>215</v>
      </c>
      <c r="BE397" s="197">
        <f>IF(N397="základní",J397,0)</f>
        <v>0</v>
      </c>
      <c r="BF397" s="197">
        <f>IF(N397="snížená",J397,0)</f>
        <v>0</v>
      </c>
      <c r="BG397" s="197">
        <f>IF(N397="zákl. přenesená",J397,0)</f>
        <v>0</v>
      </c>
      <c r="BH397" s="197">
        <f>IF(N397="sníž. přenesená",J397,0)</f>
        <v>0</v>
      </c>
      <c r="BI397" s="197">
        <f>IF(N397="nulová",J397,0)</f>
        <v>0</v>
      </c>
      <c r="BJ397" s="18" t="s">
        <v>88</v>
      </c>
      <c r="BK397" s="197">
        <f>ROUND(I397*H397,2)</f>
        <v>0</v>
      </c>
      <c r="BL397" s="18" t="s">
        <v>214</v>
      </c>
      <c r="BM397" s="196" t="s">
        <v>7932</v>
      </c>
    </row>
    <row r="398" spans="1:65" s="2" customFormat="1" ht="19.2">
      <c r="A398" s="35"/>
      <c r="B398" s="36"/>
      <c r="C398" s="37"/>
      <c r="D398" s="198" t="s">
        <v>221</v>
      </c>
      <c r="E398" s="37"/>
      <c r="F398" s="199" t="s">
        <v>7931</v>
      </c>
      <c r="G398" s="37"/>
      <c r="H398" s="37"/>
      <c r="I398" s="200"/>
      <c r="J398" s="37"/>
      <c r="K398" s="37"/>
      <c r="L398" s="40"/>
      <c r="M398" s="201"/>
      <c r="N398" s="202"/>
      <c r="O398" s="72"/>
      <c r="P398" s="72"/>
      <c r="Q398" s="72"/>
      <c r="R398" s="72"/>
      <c r="S398" s="72"/>
      <c r="T398" s="73"/>
      <c r="U398" s="35"/>
      <c r="V398" s="35"/>
      <c r="W398" s="35"/>
      <c r="X398" s="35"/>
      <c r="Y398" s="35"/>
      <c r="Z398" s="35"/>
      <c r="AA398" s="35"/>
      <c r="AB398" s="35"/>
      <c r="AC398" s="35"/>
      <c r="AD398" s="35"/>
      <c r="AE398" s="35"/>
      <c r="AT398" s="18" t="s">
        <v>221</v>
      </c>
      <c r="AU398" s="18" t="s">
        <v>90</v>
      </c>
    </row>
    <row r="399" spans="1:65" s="2" customFormat="1" ht="24.15" customHeight="1">
      <c r="A399" s="35"/>
      <c r="B399" s="36"/>
      <c r="C399" s="260" t="s">
        <v>1094</v>
      </c>
      <c r="D399" s="260" t="s">
        <v>539</v>
      </c>
      <c r="E399" s="261" t="s">
        <v>7933</v>
      </c>
      <c r="F399" s="262" t="s">
        <v>7934</v>
      </c>
      <c r="G399" s="263" t="s">
        <v>716</v>
      </c>
      <c r="H399" s="264">
        <v>1</v>
      </c>
      <c r="I399" s="265"/>
      <c r="J399" s="266">
        <f>ROUND(I399*H399,2)</f>
        <v>0</v>
      </c>
      <c r="K399" s="262" t="s">
        <v>359</v>
      </c>
      <c r="L399" s="267"/>
      <c r="M399" s="268" t="s">
        <v>1</v>
      </c>
      <c r="N399" s="269" t="s">
        <v>46</v>
      </c>
      <c r="O399" s="72"/>
      <c r="P399" s="194">
        <f>O399*H399</f>
        <v>0</v>
      </c>
      <c r="Q399" s="194">
        <v>0.48299999999999998</v>
      </c>
      <c r="R399" s="194">
        <f>Q399*H399</f>
        <v>0.48299999999999998</v>
      </c>
      <c r="S399" s="194">
        <v>0</v>
      </c>
      <c r="T399" s="195">
        <f>S399*H399</f>
        <v>0</v>
      </c>
      <c r="U399" s="35"/>
      <c r="V399" s="35"/>
      <c r="W399" s="35"/>
      <c r="X399" s="35"/>
      <c r="Y399" s="35"/>
      <c r="Z399" s="35"/>
      <c r="AA399" s="35"/>
      <c r="AB399" s="35"/>
      <c r="AC399" s="35"/>
      <c r="AD399" s="35"/>
      <c r="AE399" s="35"/>
      <c r="AR399" s="196" t="s">
        <v>251</v>
      </c>
      <c r="AT399" s="196" t="s">
        <v>539</v>
      </c>
      <c r="AU399" s="196" t="s">
        <v>90</v>
      </c>
      <c r="AY399" s="18" t="s">
        <v>215</v>
      </c>
      <c r="BE399" s="197">
        <f>IF(N399="základní",J399,0)</f>
        <v>0</v>
      </c>
      <c r="BF399" s="197">
        <f>IF(N399="snížená",J399,0)</f>
        <v>0</v>
      </c>
      <c r="BG399" s="197">
        <f>IF(N399="zákl. přenesená",J399,0)</f>
        <v>0</v>
      </c>
      <c r="BH399" s="197">
        <f>IF(N399="sníž. přenesená",J399,0)</f>
        <v>0</v>
      </c>
      <c r="BI399" s="197">
        <f>IF(N399="nulová",J399,0)</f>
        <v>0</v>
      </c>
      <c r="BJ399" s="18" t="s">
        <v>88</v>
      </c>
      <c r="BK399" s="197">
        <f>ROUND(I399*H399,2)</f>
        <v>0</v>
      </c>
      <c r="BL399" s="18" t="s">
        <v>214</v>
      </c>
      <c r="BM399" s="196" t="s">
        <v>7935</v>
      </c>
    </row>
    <row r="400" spans="1:65" s="2" customFormat="1" ht="19.2">
      <c r="A400" s="35"/>
      <c r="B400" s="36"/>
      <c r="C400" s="37"/>
      <c r="D400" s="198" t="s">
        <v>221</v>
      </c>
      <c r="E400" s="37"/>
      <c r="F400" s="199" t="s">
        <v>7934</v>
      </c>
      <c r="G400" s="37"/>
      <c r="H400" s="37"/>
      <c r="I400" s="200"/>
      <c r="J400" s="37"/>
      <c r="K400" s="37"/>
      <c r="L400" s="40"/>
      <c r="M400" s="201"/>
      <c r="N400" s="202"/>
      <c r="O400" s="72"/>
      <c r="P400" s="72"/>
      <c r="Q400" s="72"/>
      <c r="R400" s="72"/>
      <c r="S400" s="72"/>
      <c r="T400" s="73"/>
      <c r="U400" s="35"/>
      <c r="V400" s="35"/>
      <c r="W400" s="35"/>
      <c r="X400" s="35"/>
      <c r="Y400" s="35"/>
      <c r="Z400" s="35"/>
      <c r="AA400" s="35"/>
      <c r="AB400" s="35"/>
      <c r="AC400" s="35"/>
      <c r="AD400" s="35"/>
      <c r="AE400" s="35"/>
      <c r="AT400" s="18" t="s">
        <v>221</v>
      </c>
      <c r="AU400" s="18" t="s">
        <v>90</v>
      </c>
    </row>
    <row r="401" spans="1:65" s="2" customFormat="1" ht="24.15" customHeight="1">
      <c r="A401" s="35"/>
      <c r="B401" s="36"/>
      <c r="C401" s="260" t="s">
        <v>1108</v>
      </c>
      <c r="D401" s="260" t="s">
        <v>539</v>
      </c>
      <c r="E401" s="261" t="s">
        <v>7936</v>
      </c>
      <c r="F401" s="262" t="s">
        <v>7937</v>
      </c>
      <c r="G401" s="263" t="s">
        <v>716</v>
      </c>
      <c r="H401" s="264">
        <v>1</v>
      </c>
      <c r="I401" s="265"/>
      <c r="J401" s="266">
        <f>ROUND(I401*H401,2)</f>
        <v>0</v>
      </c>
      <c r="K401" s="262" t="s">
        <v>359</v>
      </c>
      <c r="L401" s="267"/>
      <c r="M401" s="268" t="s">
        <v>1</v>
      </c>
      <c r="N401" s="269" t="s">
        <v>46</v>
      </c>
      <c r="O401" s="72"/>
      <c r="P401" s="194">
        <f>O401*H401</f>
        <v>0</v>
      </c>
      <c r="Q401" s="194">
        <v>2.8000000000000001E-2</v>
      </c>
      <c r="R401" s="194">
        <f>Q401*H401</f>
        <v>2.8000000000000001E-2</v>
      </c>
      <c r="S401" s="194">
        <v>0</v>
      </c>
      <c r="T401" s="195">
        <f>S401*H401</f>
        <v>0</v>
      </c>
      <c r="U401" s="35"/>
      <c r="V401" s="35"/>
      <c r="W401" s="35"/>
      <c r="X401" s="35"/>
      <c r="Y401" s="35"/>
      <c r="Z401" s="35"/>
      <c r="AA401" s="35"/>
      <c r="AB401" s="35"/>
      <c r="AC401" s="35"/>
      <c r="AD401" s="35"/>
      <c r="AE401" s="35"/>
      <c r="AR401" s="196" t="s">
        <v>251</v>
      </c>
      <c r="AT401" s="196" t="s">
        <v>539</v>
      </c>
      <c r="AU401" s="196" t="s">
        <v>90</v>
      </c>
      <c r="AY401" s="18" t="s">
        <v>215</v>
      </c>
      <c r="BE401" s="197">
        <f>IF(N401="základní",J401,0)</f>
        <v>0</v>
      </c>
      <c r="BF401" s="197">
        <f>IF(N401="snížená",J401,0)</f>
        <v>0</v>
      </c>
      <c r="BG401" s="197">
        <f>IF(N401="zákl. přenesená",J401,0)</f>
        <v>0</v>
      </c>
      <c r="BH401" s="197">
        <f>IF(N401="sníž. přenesená",J401,0)</f>
        <v>0</v>
      </c>
      <c r="BI401" s="197">
        <f>IF(N401="nulová",J401,0)</f>
        <v>0</v>
      </c>
      <c r="BJ401" s="18" t="s">
        <v>88</v>
      </c>
      <c r="BK401" s="197">
        <f>ROUND(I401*H401,2)</f>
        <v>0</v>
      </c>
      <c r="BL401" s="18" t="s">
        <v>214</v>
      </c>
      <c r="BM401" s="196" t="s">
        <v>7938</v>
      </c>
    </row>
    <row r="402" spans="1:65" s="2" customFormat="1" ht="10.199999999999999">
      <c r="A402" s="35"/>
      <c r="B402" s="36"/>
      <c r="C402" s="37"/>
      <c r="D402" s="198" t="s">
        <v>221</v>
      </c>
      <c r="E402" s="37"/>
      <c r="F402" s="199" t="s">
        <v>7937</v>
      </c>
      <c r="G402" s="37"/>
      <c r="H402" s="37"/>
      <c r="I402" s="200"/>
      <c r="J402" s="37"/>
      <c r="K402" s="37"/>
      <c r="L402" s="40"/>
      <c r="M402" s="201"/>
      <c r="N402" s="202"/>
      <c r="O402" s="72"/>
      <c r="P402" s="72"/>
      <c r="Q402" s="72"/>
      <c r="R402" s="72"/>
      <c r="S402" s="72"/>
      <c r="T402" s="73"/>
      <c r="U402" s="35"/>
      <c r="V402" s="35"/>
      <c r="W402" s="35"/>
      <c r="X402" s="35"/>
      <c r="Y402" s="35"/>
      <c r="Z402" s="35"/>
      <c r="AA402" s="35"/>
      <c r="AB402" s="35"/>
      <c r="AC402" s="35"/>
      <c r="AD402" s="35"/>
      <c r="AE402" s="35"/>
      <c r="AT402" s="18" t="s">
        <v>221</v>
      </c>
      <c r="AU402" s="18" t="s">
        <v>90</v>
      </c>
    </row>
    <row r="403" spans="1:65" s="2" customFormat="1" ht="24.15" customHeight="1">
      <c r="A403" s="35"/>
      <c r="B403" s="36"/>
      <c r="C403" s="260" t="s">
        <v>1120</v>
      </c>
      <c r="D403" s="260" t="s">
        <v>539</v>
      </c>
      <c r="E403" s="261" t="s">
        <v>7939</v>
      </c>
      <c r="F403" s="262" t="s">
        <v>7940</v>
      </c>
      <c r="G403" s="263" t="s">
        <v>716</v>
      </c>
      <c r="H403" s="264">
        <v>1</v>
      </c>
      <c r="I403" s="265"/>
      <c r="J403" s="266">
        <f>ROUND(I403*H403,2)</f>
        <v>0</v>
      </c>
      <c r="K403" s="262" t="s">
        <v>1</v>
      </c>
      <c r="L403" s="267"/>
      <c r="M403" s="268" t="s">
        <v>1</v>
      </c>
      <c r="N403" s="269" t="s">
        <v>46</v>
      </c>
      <c r="O403" s="72"/>
      <c r="P403" s="194">
        <f>O403*H403</f>
        <v>0</v>
      </c>
      <c r="Q403" s="194">
        <v>2E-3</v>
      </c>
      <c r="R403" s="194">
        <f>Q403*H403</f>
        <v>2E-3</v>
      </c>
      <c r="S403" s="194">
        <v>0</v>
      </c>
      <c r="T403" s="195">
        <f>S403*H403</f>
        <v>0</v>
      </c>
      <c r="U403" s="35"/>
      <c r="V403" s="35"/>
      <c r="W403" s="35"/>
      <c r="X403" s="35"/>
      <c r="Y403" s="35"/>
      <c r="Z403" s="35"/>
      <c r="AA403" s="35"/>
      <c r="AB403" s="35"/>
      <c r="AC403" s="35"/>
      <c r="AD403" s="35"/>
      <c r="AE403" s="35"/>
      <c r="AR403" s="196" t="s">
        <v>251</v>
      </c>
      <c r="AT403" s="196" t="s">
        <v>539</v>
      </c>
      <c r="AU403" s="196" t="s">
        <v>90</v>
      </c>
      <c r="AY403" s="18" t="s">
        <v>215</v>
      </c>
      <c r="BE403" s="197">
        <f>IF(N403="základní",J403,0)</f>
        <v>0</v>
      </c>
      <c r="BF403" s="197">
        <f>IF(N403="snížená",J403,0)</f>
        <v>0</v>
      </c>
      <c r="BG403" s="197">
        <f>IF(N403="zákl. přenesená",J403,0)</f>
        <v>0</v>
      </c>
      <c r="BH403" s="197">
        <f>IF(N403="sníž. přenesená",J403,0)</f>
        <v>0</v>
      </c>
      <c r="BI403" s="197">
        <f>IF(N403="nulová",J403,0)</f>
        <v>0</v>
      </c>
      <c r="BJ403" s="18" t="s">
        <v>88</v>
      </c>
      <c r="BK403" s="197">
        <f>ROUND(I403*H403,2)</f>
        <v>0</v>
      </c>
      <c r="BL403" s="18" t="s">
        <v>214</v>
      </c>
      <c r="BM403" s="196" t="s">
        <v>7941</v>
      </c>
    </row>
    <row r="404" spans="1:65" s="2" customFormat="1" ht="19.2">
      <c r="A404" s="35"/>
      <c r="B404" s="36"/>
      <c r="C404" s="37"/>
      <c r="D404" s="198" t="s">
        <v>221</v>
      </c>
      <c r="E404" s="37"/>
      <c r="F404" s="199" t="s">
        <v>7940</v>
      </c>
      <c r="G404" s="37"/>
      <c r="H404" s="37"/>
      <c r="I404" s="200"/>
      <c r="J404" s="37"/>
      <c r="K404" s="37"/>
      <c r="L404" s="40"/>
      <c r="M404" s="201"/>
      <c r="N404" s="202"/>
      <c r="O404" s="72"/>
      <c r="P404" s="72"/>
      <c r="Q404" s="72"/>
      <c r="R404" s="72"/>
      <c r="S404" s="72"/>
      <c r="T404" s="73"/>
      <c r="U404" s="35"/>
      <c r="V404" s="35"/>
      <c r="W404" s="35"/>
      <c r="X404" s="35"/>
      <c r="Y404" s="35"/>
      <c r="Z404" s="35"/>
      <c r="AA404" s="35"/>
      <c r="AB404" s="35"/>
      <c r="AC404" s="35"/>
      <c r="AD404" s="35"/>
      <c r="AE404" s="35"/>
      <c r="AT404" s="18" t="s">
        <v>221</v>
      </c>
      <c r="AU404" s="18" t="s">
        <v>90</v>
      </c>
    </row>
    <row r="405" spans="1:65" s="2" customFormat="1" ht="24.15" customHeight="1">
      <c r="A405" s="35"/>
      <c r="B405" s="36"/>
      <c r="C405" s="185" t="s">
        <v>1129</v>
      </c>
      <c r="D405" s="185" t="s">
        <v>216</v>
      </c>
      <c r="E405" s="186" t="s">
        <v>7663</v>
      </c>
      <c r="F405" s="187" t="s">
        <v>7664</v>
      </c>
      <c r="G405" s="188" t="s">
        <v>716</v>
      </c>
      <c r="H405" s="189">
        <v>2</v>
      </c>
      <c r="I405" s="190"/>
      <c r="J405" s="191">
        <f>ROUND(I405*H405,2)</f>
        <v>0</v>
      </c>
      <c r="K405" s="187" t="s">
        <v>359</v>
      </c>
      <c r="L405" s="40"/>
      <c r="M405" s="192" t="s">
        <v>1</v>
      </c>
      <c r="N405" s="193" t="s">
        <v>46</v>
      </c>
      <c r="O405" s="72"/>
      <c r="P405" s="194">
        <f>O405*H405</f>
        <v>0</v>
      </c>
      <c r="Q405" s="194">
        <v>0</v>
      </c>
      <c r="R405" s="194">
        <f>Q405*H405</f>
        <v>0</v>
      </c>
      <c r="S405" s="194">
        <v>0</v>
      </c>
      <c r="T405" s="195">
        <f>S405*H405</f>
        <v>0</v>
      </c>
      <c r="U405" s="35"/>
      <c r="V405" s="35"/>
      <c r="W405" s="35"/>
      <c r="X405" s="35"/>
      <c r="Y405" s="35"/>
      <c r="Z405" s="35"/>
      <c r="AA405" s="35"/>
      <c r="AB405" s="35"/>
      <c r="AC405" s="35"/>
      <c r="AD405" s="35"/>
      <c r="AE405" s="35"/>
      <c r="AR405" s="196" t="s">
        <v>214</v>
      </c>
      <c r="AT405" s="196" t="s">
        <v>216</v>
      </c>
      <c r="AU405" s="196" t="s">
        <v>90</v>
      </c>
      <c r="AY405" s="18" t="s">
        <v>215</v>
      </c>
      <c r="BE405" s="197">
        <f>IF(N405="základní",J405,0)</f>
        <v>0</v>
      </c>
      <c r="BF405" s="197">
        <f>IF(N405="snížená",J405,0)</f>
        <v>0</v>
      </c>
      <c r="BG405" s="197">
        <f>IF(N405="zákl. přenesená",J405,0)</f>
        <v>0</v>
      </c>
      <c r="BH405" s="197">
        <f>IF(N405="sníž. přenesená",J405,0)</f>
        <v>0</v>
      </c>
      <c r="BI405" s="197">
        <f>IF(N405="nulová",J405,0)</f>
        <v>0</v>
      </c>
      <c r="BJ405" s="18" t="s">
        <v>88</v>
      </c>
      <c r="BK405" s="197">
        <f>ROUND(I405*H405,2)</f>
        <v>0</v>
      </c>
      <c r="BL405" s="18" t="s">
        <v>214</v>
      </c>
      <c r="BM405" s="196" t="s">
        <v>7942</v>
      </c>
    </row>
    <row r="406" spans="1:65" s="2" customFormat="1" ht="28.8">
      <c r="A406" s="35"/>
      <c r="B406" s="36"/>
      <c r="C406" s="37"/>
      <c r="D406" s="198" t="s">
        <v>221</v>
      </c>
      <c r="E406" s="37"/>
      <c r="F406" s="199" t="s">
        <v>7666</v>
      </c>
      <c r="G406" s="37"/>
      <c r="H406" s="37"/>
      <c r="I406" s="200"/>
      <c r="J406" s="37"/>
      <c r="K406" s="37"/>
      <c r="L406" s="40"/>
      <c r="M406" s="201"/>
      <c r="N406" s="202"/>
      <c r="O406" s="72"/>
      <c r="P406" s="72"/>
      <c r="Q406" s="72"/>
      <c r="R406" s="72"/>
      <c r="S406" s="72"/>
      <c r="T406" s="73"/>
      <c r="U406" s="35"/>
      <c r="V406" s="35"/>
      <c r="W406" s="35"/>
      <c r="X406" s="35"/>
      <c r="Y406" s="35"/>
      <c r="Z406" s="35"/>
      <c r="AA406" s="35"/>
      <c r="AB406" s="35"/>
      <c r="AC406" s="35"/>
      <c r="AD406" s="35"/>
      <c r="AE406" s="35"/>
      <c r="AT406" s="18" t="s">
        <v>221</v>
      </c>
      <c r="AU406" s="18" t="s">
        <v>90</v>
      </c>
    </row>
    <row r="407" spans="1:65" s="2" customFormat="1" ht="10.199999999999999">
      <c r="A407" s="35"/>
      <c r="B407" s="36"/>
      <c r="C407" s="37"/>
      <c r="D407" s="215" t="s">
        <v>362</v>
      </c>
      <c r="E407" s="37"/>
      <c r="F407" s="216" t="s">
        <v>7667</v>
      </c>
      <c r="G407" s="37"/>
      <c r="H407" s="37"/>
      <c r="I407" s="200"/>
      <c r="J407" s="37"/>
      <c r="K407" s="37"/>
      <c r="L407" s="40"/>
      <c r="M407" s="201"/>
      <c r="N407" s="202"/>
      <c r="O407" s="72"/>
      <c r="P407" s="72"/>
      <c r="Q407" s="72"/>
      <c r="R407" s="72"/>
      <c r="S407" s="72"/>
      <c r="T407" s="73"/>
      <c r="U407" s="35"/>
      <c r="V407" s="35"/>
      <c r="W407" s="35"/>
      <c r="X407" s="35"/>
      <c r="Y407" s="35"/>
      <c r="Z407" s="35"/>
      <c r="AA407" s="35"/>
      <c r="AB407" s="35"/>
      <c r="AC407" s="35"/>
      <c r="AD407" s="35"/>
      <c r="AE407" s="35"/>
      <c r="AT407" s="18" t="s">
        <v>362</v>
      </c>
      <c r="AU407" s="18" t="s">
        <v>90</v>
      </c>
    </row>
    <row r="408" spans="1:65" s="2" customFormat="1" ht="24.15" customHeight="1">
      <c r="A408" s="35"/>
      <c r="B408" s="36"/>
      <c r="C408" s="185" t="s">
        <v>1152</v>
      </c>
      <c r="D408" s="185" t="s">
        <v>216</v>
      </c>
      <c r="E408" s="186" t="s">
        <v>7668</v>
      </c>
      <c r="F408" s="187" t="s">
        <v>7669</v>
      </c>
      <c r="G408" s="188" t="s">
        <v>716</v>
      </c>
      <c r="H408" s="189">
        <v>1</v>
      </c>
      <c r="I408" s="190"/>
      <c r="J408" s="191">
        <f>ROUND(I408*H408,2)</f>
        <v>0</v>
      </c>
      <c r="K408" s="187" t="s">
        <v>359</v>
      </c>
      <c r="L408" s="40"/>
      <c r="M408" s="192" t="s">
        <v>1</v>
      </c>
      <c r="N408" s="193" t="s">
        <v>46</v>
      </c>
      <c r="O408" s="72"/>
      <c r="P408" s="194">
        <f>O408*H408</f>
        <v>0</v>
      </c>
      <c r="Q408" s="194">
        <v>6.8959999999999994E-2</v>
      </c>
      <c r="R408" s="194">
        <f>Q408*H408</f>
        <v>6.8959999999999994E-2</v>
      </c>
      <c r="S408" s="194">
        <v>0</v>
      </c>
      <c r="T408" s="195">
        <f>S408*H408</f>
        <v>0</v>
      </c>
      <c r="U408" s="35"/>
      <c r="V408" s="35"/>
      <c r="W408" s="35"/>
      <c r="X408" s="35"/>
      <c r="Y408" s="35"/>
      <c r="Z408" s="35"/>
      <c r="AA408" s="35"/>
      <c r="AB408" s="35"/>
      <c r="AC408" s="35"/>
      <c r="AD408" s="35"/>
      <c r="AE408" s="35"/>
      <c r="AR408" s="196" t="s">
        <v>214</v>
      </c>
      <c r="AT408" s="196" t="s">
        <v>216</v>
      </c>
      <c r="AU408" s="196" t="s">
        <v>90</v>
      </c>
      <c r="AY408" s="18" t="s">
        <v>215</v>
      </c>
      <c r="BE408" s="197">
        <f>IF(N408="základní",J408,0)</f>
        <v>0</v>
      </c>
      <c r="BF408" s="197">
        <f>IF(N408="snížená",J408,0)</f>
        <v>0</v>
      </c>
      <c r="BG408" s="197">
        <f>IF(N408="zákl. přenesená",J408,0)</f>
        <v>0</v>
      </c>
      <c r="BH408" s="197">
        <f>IF(N408="sníž. přenesená",J408,0)</f>
        <v>0</v>
      </c>
      <c r="BI408" s="197">
        <f>IF(N408="nulová",J408,0)</f>
        <v>0</v>
      </c>
      <c r="BJ408" s="18" t="s">
        <v>88</v>
      </c>
      <c r="BK408" s="197">
        <f>ROUND(I408*H408,2)</f>
        <v>0</v>
      </c>
      <c r="BL408" s="18" t="s">
        <v>214</v>
      </c>
      <c r="BM408" s="196" t="s">
        <v>7943</v>
      </c>
    </row>
    <row r="409" spans="1:65" s="2" customFormat="1" ht="28.8">
      <c r="A409" s="35"/>
      <c r="B409" s="36"/>
      <c r="C409" s="37"/>
      <c r="D409" s="198" t="s">
        <v>221</v>
      </c>
      <c r="E409" s="37"/>
      <c r="F409" s="199" t="s">
        <v>7671</v>
      </c>
      <c r="G409" s="37"/>
      <c r="H409" s="37"/>
      <c r="I409" s="200"/>
      <c r="J409" s="37"/>
      <c r="K409" s="37"/>
      <c r="L409" s="40"/>
      <c r="M409" s="201"/>
      <c r="N409" s="202"/>
      <c r="O409" s="72"/>
      <c r="P409" s="72"/>
      <c r="Q409" s="72"/>
      <c r="R409" s="72"/>
      <c r="S409" s="72"/>
      <c r="T409" s="73"/>
      <c r="U409" s="35"/>
      <c r="V409" s="35"/>
      <c r="W409" s="35"/>
      <c r="X409" s="35"/>
      <c r="Y409" s="35"/>
      <c r="Z409" s="35"/>
      <c r="AA409" s="35"/>
      <c r="AB409" s="35"/>
      <c r="AC409" s="35"/>
      <c r="AD409" s="35"/>
      <c r="AE409" s="35"/>
      <c r="AT409" s="18" t="s">
        <v>221</v>
      </c>
      <c r="AU409" s="18" t="s">
        <v>90</v>
      </c>
    </row>
    <row r="410" spans="1:65" s="2" customFormat="1" ht="10.199999999999999">
      <c r="A410" s="35"/>
      <c r="B410" s="36"/>
      <c r="C410" s="37"/>
      <c r="D410" s="215" t="s">
        <v>362</v>
      </c>
      <c r="E410" s="37"/>
      <c r="F410" s="216" t="s">
        <v>7672</v>
      </c>
      <c r="G410" s="37"/>
      <c r="H410" s="37"/>
      <c r="I410" s="200"/>
      <c r="J410" s="37"/>
      <c r="K410" s="37"/>
      <c r="L410" s="40"/>
      <c r="M410" s="201"/>
      <c r="N410" s="202"/>
      <c r="O410" s="72"/>
      <c r="P410" s="72"/>
      <c r="Q410" s="72"/>
      <c r="R410" s="72"/>
      <c r="S410" s="72"/>
      <c r="T410" s="73"/>
      <c r="U410" s="35"/>
      <c r="V410" s="35"/>
      <c r="W410" s="35"/>
      <c r="X410" s="35"/>
      <c r="Y410" s="35"/>
      <c r="Z410" s="35"/>
      <c r="AA410" s="35"/>
      <c r="AB410" s="35"/>
      <c r="AC410" s="35"/>
      <c r="AD410" s="35"/>
      <c r="AE410" s="35"/>
      <c r="AT410" s="18" t="s">
        <v>362</v>
      </c>
      <c r="AU410" s="18" t="s">
        <v>90</v>
      </c>
    </row>
    <row r="411" spans="1:65" s="2" customFormat="1" ht="24.15" customHeight="1">
      <c r="A411" s="35"/>
      <c r="B411" s="36"/>
      <c r="C411" s="185" t="s">
        <v>1164</v>
      </c>
      <c r="D411" s="185" t="s">
        <v>216</v>
      </c>
      <c r="E411" s="186" t="s">
        <v>7944</v>
      </c>
      <c r="F411" s="187" t="s">
        <v>7945</v>
      </c>
      <c r="G411" s="188" t="s">
        <v>716</v>
      </c>
      <c r="H411" s="189">
        <v>1</v>
      </c>
      <c r="I411" s="190"/>
      <c r="J411" s="191">
        <f>ROUND(I411*H411,2)</f>
        <v>0</v>
      </c>
      <c r="K411" s="187" t="s">
        <v>359</v>
      </c>
      <c r="L411" s="40"/>
      <c r="M411" s="192" t="s">
        <v>1</v>
      </c>
      <c r="N411" s="193" t="s">
        <v>46</v>
      </c>
      <c r="O411" s="72"/>
      <c r="P411" s="194">
        <f>O411*H411</f>
        <v>0</v>
      </c>
      <c r="Q411" s="194">
        <v>8.6120000000000002E-2</v>
      </c>
      <c r="R411" s="194">
        <f>Q411*H411</f>
        <v>8.6120000000000002E-2</v>
      </c>
      <c r="S411" s="194">
        <v>0</v>
      </c>
      <c r="T411" s="195">
        <f>S411*H411</f>
        <v>0</v>
      </c>
      <c r="U411" s="35"/>
      <c r="V411" s="35"/>
      <c r="W411" s="35"/>
      <c r="X411" s="35"/>
      <c r="Y411" s="35"/>
      <c r="Z411" s="35"/>
      <c r="AA411" s="35"/>
      <c r="AB411" s="35"/>
      <c r="AC411" s="35"/>
      <c r="AD411" s="35"/>
      <c r="AE411" s="35"/>
      <c r="AR411" s="196" t="s">
        <v>214</v>
      </c>
      <c r="AT411" s="196" t="s">
        <v>216</v>
      </c>
      <c r="AU411" s="196" t="s">
        <v>90</v>
      </c>
      <c r="AY411" s="18" t="s">
        <v>215</v>
      </c>
      <c r="BE411" s="197">
        <f>IF(N411="základní",J411,0)</f>
        <v>0</v>
      </c>
      <c r="BF411" s="197">
        <f>IF(N411="snížená",J411,0)</f>
        <v>0</v>
      </c>
      <c r="BG411" s="197">
        <f>IF(N411="zákl. přenesená",J411,0)</f>
        <v>0</v>
      </c>
      <c r="BH411" s="197">
        <f>IF(N411="sníž. přenesená",J411,0)</f>
        <v>0</v>
      </c>
      <c r="BI411" s="197">
        <f>IF(N411="nulová",J411,0)</f>
        <v>0</v>
      </c>
      <c r="BJ411" s="18" t="s">
        <v>88</v>
      </c>
      <c r="BK411" s="197">
        <f>ROUND(I411*H411,2)</f>
        <v>0</v>
      </c>
      <c r="BL411" s="18" t="s">
        <v>214</v>
      </c>
      <c r="BM411" s="196" t="s">
        <v>7946</v>
      </c>
    </row>
    <row r="412" spans="1:65" s="2" customFormat="1" ht="28.8">
      <c r="A412" s="35"/>
      <c r="B412" s="36"/>
      <c r="C412" s="37"/>
      <c r="D412" s="198" t="s">
        <v>221</v>
      </c>
      <c r="E412" s="37"/>
      <c r="F412" s="199" t="s">
        <v>7947</v>
      </c>
      <c r="G412" s="37"/>
      <c r="H412" s="37"/>
      <c r="I412" s="200"/>
      <c r="J412" s="37"/>
      <c r="K412" s="37"/>
      <c r="L412" s="40"/>
      <c r="M412" s="201"/>
      <c r="N412" s="202"/>
      <c r="O412" s="72"/>
      <c r="P412" s="72"/>
      <c r="Q412" s="72"/>
      <c r="R412" s="72"/>
      <c r="S412" s="72"/>
      <c r="T412" s="73"/>
      <c r="U412" s="35"/>
      <c r="V412" s="35"/>
      <c r="W412" s="35"/>
      <c r="X412" s="35"/>
      <c r="Y412" s="35"/>
      <c r="Z412" s="35"/>
      <c r="AA412" s="35"/>
      <c r="AB412" s="35"/>
      <c r="AC412" s="35"/>
      <c r="AD412" s="35"/>
      <c r="AE412" s="35"/>
      <c r="AT412" s="18" t="s">
        <v>221</v>
      </c>
      <c r="AU412" s="18" t="s">
        <v>90</v>
      </c>
    </row>
    <row r="413" spans="1:65" s="2" customFormat="1" ht="10.199999999999999">
      <c r="A413" s="35"/>
      <c r="B413" s="36"/>
      <c r="C413" s="37"/>
      <c r="D413" s="215" t="s">
        <v>362</v>
      </c>
      <c r="E413" s="37"/>
      <c r="F413" s="216" t="s">
        <v>7948</v>
      </c>
      <c r="G413" s="37"/>
      <c r="H413" s="37"/>
      <c r="I413" s="200"/>
      <c r="J413" s="37"/>
      <c r="K413" s="37"/>
      <c r="L413" s="40"/>
      <c r="M413" s="201"/>
      <c r="N413" s="202"/>
      <c r="O413" s="72"/>
      <c r="P413" s="72"/>
      <c r="Q413" s="72"/>
      <c r="R413" s="72"/>
      <c r="S413" s="72"/>
      <c r="T413" s="73"/>
      <c r="U413" s="35"/>
      <c r="V413" s="35"/>
      <c r="W413" s="35"/>
      <c r="X413" s="35"/>
      <c r="Y413" s="35"/>
      <c r="Z413" s="35"/>
      <c r="AA413" s="35"/>
      <c r="AB413" s="35"/>
      <c r="AC413" s="35"/>
      <c r="AD413" s="35"/>
      <c r="AE413" s="35"/>
      <c r="AT413" s="18" t="s">
        <v>362</v>
      </c>
      <c r="AU413" s="18" t="s">
        <v>90</v>
      </c>
    </row>
    <row r="414" spans="1:65" s="2" customFormat="1" ht="33" customHeight="1">
      <c r="A414" s="35"/>
      <c r="B414" s="36"/>
      <c r="C414" s="185" t="s">
        <v>1170</v>
      </c>
      <c r="D414" s="185" t="s">
        <v>216</v>
      </c>
      <c r="E414" s="186" t="s">
        <v>7678</v>
      </c>
      <c r="F414" s="187" t="s">
        <v>7679</v>
      </c>
      <c r="G414" s="188" t="s">
        <v>716</v>
      </c>
      <c r="H414" s="189">
        <v>1</v>
      </c>
      <c r="I414" s="190"/>
      <c r="J414" s="191">
        <f>ROUND(I414*H414,2)</f>
        <v>0</v>
      </c>
      <c r="K414" s="187" t="s">
        <v>359</v>
      </c>
      <c r="L414" s="40"/>
      <c r="M414" s="192" t="s">
        <v>1</v>
      </c>
      <c r="N414" s="193" t="s">
        <v>46</v>
      </c>
      <c r="O414" s="72"/>
      <c r="P414" s="194">
        <f>O414*H414</f>
        <v>0</v>
      </c>
      <c r="Q414" s="194">
        <v>1.136E-2</v>
      </c>
      <c r="R414" s="194">
        <f>Q414*H414</f>
        <v>1.136E-2</v>
      </c>
      <c r="S414" s="194">
        <v>0</v>
      </c>
      <c r="T414" s="195">
        <f>S414*H414</f>
        <v>0</v>
      </c>
      <c r="U414" s="35"/>
      <c r="V414" s="35"/>
      <c r="W414" s="35"/>
      <c r="X414" s="35"/>
      <c r="Y414" s="35"/>
      <c r="Z414" s="35"/>
      <c r="AA414" s="35"/>
      <c r="AB414" s="35"/>
      <c r="AC414" s="35"/>
      <c r="AD414" s="35"/>
      <c r="AE414" s="35"/>
      <c r="AR414" s="196" t="s">
        <v>214</v>
      </c>
      <c r="AT414" s="196" t="s">
        <v>216</v>
      </c>
      <c r="AU414" s="196" t="s">
        <v>90</v>
      </c>
      <c r="AY414" s="18" t="s">
        <v>215</v>
      </c>
      <c r="BE414" s="197">
        <f>IF(N414="základní",J414,0)</f>
        <v>0</v>
      </c>
      <c r="BF414" s="197">
        <f>IF(N414="snížená",J414,0)</f>
        <v>0</v>
      </c>
      <c r="BG414" s="197">
        <f>IF(N414="zákl. přenesená",J414,0)</f>
        <v>0</v>
      </c>
      <c r="BH414" s="197">
        <f>IF(N414="sníž. přenesená",J414,0)</f>
        <v>0</v>
      </c>
      <c r="BI414" s="197">
        <f>IF(N414="nulová",J414,0)</f>
        <v>0</v>
      </c>
      <c r="BJ414" s="18" t="s">
        <v>88</v>
      </c>
      <c r="BK414" s="197">
        <f>ROUND(I414*H414,2)</f>
        <v>0</v>
      </c>
      <c r="BL414" s="18" t="s">
        <v>214</v>
      </c>
      <c r="BM414" s="196" t="s">
        <v>7949</v>
      </c>
    </row>
    <row r="415" spans="1:65" s="2" customFormat="1" ht="28.8">
      <c r="A415" s="35"/>
      <c r="B415" s="36"/>
      <c r="C415" s="37"/>
      <c r="D415" s="198" t="s">
        <v>221</v>
      </c>
      <c r="E415" s="37"/>
      <c r="F415" s="199" t="s">
        <v>7681</v>
      </c>
      <c r="G415" s="37"/>
      <c r="H415" s="37"/>
      <c r="I415" s="200"/>
      <c r="J415" s="37"/>
      <c r="K415" s="37"/>
      <c r="L415" s="40"/>
      <c r="M415" s="201"/>
      <c r="N415" s="202"/>
      <c r="O415" s="72"/>
      <c r="P415" s="72"/>
      <c r="Q415" s="72"/>
      <c r="R415" s="72"/>
      <c r="S415" s="72"/>
      <c r="T415" s="73"/>
      <c r="U415" s="35"/>
      <c r="V415" s="35"/>
      <c r="W415" s="35"/>
      <c r="X415" s="35"/>
      <c r="Y415" s="35"/>
      <c r="Z415" s="35"/>
      <c r="AA415" s="35"/>
      <c r="AB415" s="35"/>
      <c r="AC415" s="35"/>
      <c r="AD415" s="35"/>
      <c r="AE415" s="35"/>
      <c r="AT415" s="18" t="s">
        <v>221</v>
      </c>
      <c r="AU415" s="18" t="s">
        <v>90</v>
      </c>
    </row>
    <row r="416" spans="1:65" s="2" customFormat="1" ht="10.199999999999999">
      <c r="A416" s="35"/>
      <c r="B416" s="36"/>
      <c r="C416" s="37"/>
      <c r="D416" s="215" t="s">
        <v>362</v>
      </c>
      <c r="E416" s="37"/>
      <c r="F416" s="216" t="s">
        <v>7682</v>
      </c>
      <c r="G416" s="37"/>
      <c r="H416" s="37"/>
      <c r="I416" s="200"/>
      <c r="J416" s="37"/>
      <c r="K416" s="37"/>
      <c r="L416" s="40"/>
      <c r="M416" s="201"/>
      <c r="N416" s="202"/>
      <c r="O416" s="72"/>
      <c r="P416" s="72"/>
      <c r="Q416" s="72"/>
      <c r="R416" s="72"/>
      <c r="S416" s="72"/>
      <c r="T416" s="73"/>
      <c r="U416" s="35"/>
      <c r="V416" s="35"/>
      <c r="W416" s="35"/>
      <c r="X416" s="35"/>
      <c r="Y416" s="35"/>
      <c r="Z416" s="35"/>
      <c r="AA416" s="35"/>
      <c r="AB416" s="35"/>
      <c r="AC416" s="35"/>
      <c r="AD416" s="35"/>
      <c r="AE416" s="35"/>
      <c r="AT416" s="18" t="s">
        <v>362</v>
      </c>
      <c r="AU416" s="18" t="s">
        <v>90</v>
      </c>
    </row>
    <row r="417" spans="1:65" s="2" customFormat="1" ht="33" customHeight="1">
      <c r="A417" s="35"/>
      <c r="B417" s="36"/>
      <c r="C417" s="185" t="s">
        <v>1176</v>
      </c>
      <c r="D417" s="185" t="s">
        <v>216</v>
      </c>
      <c r="E417" s="186" t="s">
        <v>7683</v>
      </c>
      <c r="F417" s="187" t="s">
        <v>7684</v>
      </c>
      <c r="G417" s="188" t="s">
        <v>716</v>
      </c>
      <c r="H417" s="189">
        <v>1</v>
      </c>
      <c r="I417" s="190"/>
      <c r="J417" s="191">
        <f>ROUND(I417*H417,2)</f>
        <v>0</v>
      </c>
      <c r="K417" s="187" t="s">
        <v>359</v>
      </c>
      <c r="L417" s="40"/>
      <c r="M417" s="192" t="s">
        <v>1</v>
      </c>
      <c r="N417" s="193" t="s">
        <v>46</v>
      </c>
      <c r="O417" s="72"/>
      <c r="P417" s="194">
        <f>O417*H417</f>
        <v>0</v>
      </c>
      <c r="Q417" s="194">
        <v>1.515E-2</v>
      </c>
      <c r="R417" s="194">
        <f>Q417*H417</f>
        <v>1.515E-2</v>
      </c>
      <c r="S417" s="194">
        <v>0</v>
      </c>
      <c r="T417" s="195">
        <f>S417*H417</f>
        <v>0</v>
      </c>
      <c r="U417" s="35"/>
      <c r="V417" s="35"/>
      <c r="W417" s="35"/>
      <c r="X417" s="35"/>
      <c r="Y417" s="35"/>
      <c r="Z417" s="35"/>
      <c r="AA417" s="35"/>
      <c r="AB417" s="35"/>
      <c r="AC417" s="35"/>
      <c r="AD417" s="35"/>
      <c r="AE417" s="35"/>
      <c r="AR417" s="196" t="s">
        <v>214</v>
      </c>
      <c r="AT417" s="196" t="s">
        <v>216</v>
      </c>
      <c r="AU417" s="196" t="s">
        <v>90</v>
      </c>
      <c r="AY417" s="18" t="s">
        <v>215</v>
      </c>
      <c r="BE417" s="197">
        <f>IF(N417="základní",J417,0)</f>
        <v>0</v>
      </c>
      <c r="BF417" s="197">
        <f>IF(N417="snížená",J417,0)</f>
        <v>0</v>
      </c>
      <c r="BG417" s="197">
        <f>IF(N417="zákl. přenesená",J417,0)</f>
        <v>0</v>
      </c>
      <c r="BH417" s="197">
        <f>IF(N417="sníž. přenesená",J417,0)</f>
        <v>0</v>
      </c>
      <c r="BI417" s="197">
        <f>IF(N417="nulová",J417,0)</f>
        <v>0</v>
      </c>
      <c r="BJ417" s="18" t="s">
        <v>88</v>
      </c>
      <c r="BK417" s="197">
        <f>ROUND(I417*H417,2)</f>
        <v>0</v>
      </c>
      <c r="BL417" s="18" t="s">
        <v>214</v>
      </c>
      <c r="BM417" s="196" t="s">
        <v>7950</v>
      </c>
    </row>
    <row r="418" spans="1:65" s="2" customFormat="1" ht="28.8">
      <c r="A418" s="35"/>
      <c r="B418" s="36"/>
      <c r="C418" s="37"/>
      <c r="D418" s="198" t="s">
        <v>221</v>
      </c>
      <c r="E418" s="37"/>
      <c r="F418" s="199" t="s">
        <v>7686</v>
      </c>
      <c r="G418" s="37"/>
      <c r="H418" s="37"/>
      <c r="I418" s="200"/>
      <c r="J418" s="37"/>
      <c r="K418" s="37"/>
      <c r="L418" s="40"/>
      <c r="M418" s="201"/>
      <c r="N418" s="202"/>
      <c r="O418" s="72"/>
      <c r="P418" s="72"/>
      <c r="Q418" s="72"/>
      <c r="R418" s="72"/>
      <c r="S418" s="72"/>
      <c r="T418" s="73"/>
      <c r="U418" s="35"/>
      <c r="V418" s="35"/>
      <c r="W418" s="35"/>
      <c r="X418" s="35"/>
      <c r="Y418" s="35"/>
      <c r="Z418" s="35"/>
      <c r="AA418" s="35"/>
      <c r="AB418" s="35"/>
      <c r="AC418" s="35"/>
      <c r="AD418" s="35"/>
      <c r="AE418" s="35"/>
      <c r="AT418" s="18" t="s">
        <v>221</v>
      </c>
      <c r="AU418" s="18" t="s">
        <v>90</v>
      </c>
    </row>
    <row r="419" spans="1:65" s="2" customFormat="1" ht="10.199999999999999">
      <c r="A419" s="35"/>
      <c r="B419" s="36"/>
      <c r="C419" s="37"/>
      <c r="D419" s="215" t="s">
        <v>362</v>
      </c>
      <c r="E419" s="37"/>
      <c r="F419" s="216" t="s">
        <v>7687</v>
      </c>
      <c r="G419" s="37"/>
      <c r="H419" s="37"/>
      <c r="I419" s="200"/>
      <c r="J419" s="37"/>
      <c r="K419" s="37"/>
      <c r="L419" s="40"/>
      <c r="M419" s="201"/>
      <c r="N419" s="202"/>
      <c r="O419" s="72"/>
      <c r="P419" s="72"/>
      <c r="Q419" s="72"/>
      <c r="R419" s="72"/>
      <c r="S419" s="72"/>
      <c r="T419" s="73"/>
      <c r="U419" s="35"/>
      <c r="V419" s="35"/>
      <c r="W419" s="35"/>
      <c r="X419" s="35"/>
      <c r="Y419" s="35"/>
      <c r="Z419" s="35"/>
      <c r="AA419" s="35"/>
      <c r="AB419" s="35"/>
      <c r="AC419" s="35"/>
      <c r="AD419" s="35"/>
      <c r="AE419" s="35"/>
      <c r="AT419" s="18" t="s">
        <v>362</v>
      </c>
      <c r="AU419" s="18" t="s">
        <v>90</v>
      </c>
    </row>
    <row r="420" spans="1:65" s="2" customFormat="1" ht="24.15" customHeight="1">
      <c r="A420" s="35"/>
      <c r="B420" s="36"/>
      <c r="C420" s="185" t="s">
        <v>1184</v>
      </c>
      <c r="D420" s="185" t="s">
        <v>216</v>
      </c>
      <c r="E420" s="186" t="s">
        <v>7688</v>
      </c>
      <c r="F420" s="187" t="s">
        <v>7689</v>
      </c>
      <c r="G420" s="188" t="s">
        <v>716</v>
      </c>
      <c r="H420" s="189">
        <v>2</v>
      </c>
      <c r="I420" s="190"/>
      <c r="J420" s="191">
        <f>ROUND(I420*H420,2)</f>
        <v>0</v>
      </c>
      <c r="K420" s="187" t="s">
        <v>359</v>
      </c>
      <c r="L420" s="40"/>
      <c r="M420" s="192" t="s">
        <v>1</v>
      </c>
      <c r="N420" s="193" t="s">
        <v>46</v>
      </c>
      <c r="O420" s="72"/>
      <c r="P420" s="194">
        <f>O420*H420</f>
        <v>0</v>
      </c>
      <c r="Q420" s="194">
        <v>1.242E-2</v>
      </c>
      <c r="R420" s="194">
        <f>Q420*H420</f>
        <v>2.4840000000000001E-2</v>
      </c>
      <c r="S420" s="194">
        <v>0</v>
      </c>
      <c r="T420" s="195">
        <f>S420*H420</f>
        <v>0</v>
      </c>
      <c r="U420" s="35"/>
      <c r="V420" s="35"/>
      <c r="W420" s="35"/>
      <c r="X420" s="35"/>
      <c r="Y420" s="35"/>
      <c r="Z420" s="35"/>
      <c r="AA420" s="35"/>
      <c r="AB420" s="35"/>
      <c r="AC420" s="35"/>
      <c r="AD420" s="35"/>
      <c r="AE420" s="35"/>
      <c r="AR420" s="196" t="s">
        <v>214</v>
      </c>
      <c r="AT420" s="196" t="s">
        <v>216</v>
      </c>
      <c r="AU420" s="196" t="s">
        <v>90</v>
      </c>
      <c r="AY420" s="18" t="s">
        <v>215</v>
      </c>
      <c r="BE420" s="197">
        <f>IF(N420="základní",J420,0)</f>
        <v>0</v>
      </c>
      <c r="BF420" s="197">
        <f>IF(N420="snížená",J420,0)</f>
        <v>0</v>
      </c>
      <c r="BG420" s="197">
        <f>IF(N420="zákl. přenesená",J420,0)</f>
        <v>0</v>
      </c>
      <c r="BH420" s="197">
        <f>IF(N420="sníž. přenesená",J420,0)</f>
        <v>0</v>
      </c>
      <c r="BI420" s="197">
        <f>IF(N420="nulová",J420,0)</f>
        <v>0</v>
      </c>
      <c r="BJ420" s="18" t="s">
        <v>88</v>
      </c>
      <c r="BK420" s="197">
        <f>ROUND(I420*H420,2)</f>
        <v>0</v>
      </c>
      <c r="BL420" s="18" t="s">
        <v>214</v>
      </c>
      <c r="BM420" s="196" t="s">
        <v>7951</v>
      </c>
    </row>
    <row r="421" spans="1:65" s="2" customFormat="1" ht="28.8">
      <c r="A421" s="35"/>
      <c r="B421" s="36"/>
      <c r="C421" s="37"/>
      <c r="D421" s="198" t="s">
        <v>221</v>
      </c>
      <c r="E421" s="37"/>
      <c r="F421" s="199" t="s">
        <v>7691</v>
      </c>
      <c r="G421" s="37"/>
      <c r="H421" s="37"/>
      <c r="I421" s="200"/>
      <c r="J421" s="37"/>
      <c r="K421" s="37"/>
      <c r="L421" s="40"/>
      <c r="M421" s="201"/>
      <c r="N421" s="202"/>
      <c r="O421" s="72"/>
      <c r="P421" s="72"/>
      <c r="Q421" s="72"/>
      <c r="R421" s="72"/>
      <c r="S421" s="72"/>
      <c r="T421" s="73"/>
      <c r="U421" s="35"/>
      <c r="V421" s="35"/>
      <c r="W421" s="35"/>
      <c r="X421" s="35"/>
      <c r="Y421" s="35"/>
      <c r="Z421" s="35"/>
      <c r="AA421" s="35"/>
      <c r="AB421" s="35"/>
      <c r="AC421" s="35"/>
      <c r="AD421" s="35"/>
      <c r="AE421" s="35"/>
      <c r="AT421" s="18" t="s">
        <v>221</v>
      </c>
      <c r="AU421" s="18" t="s">
        <v>90</v>
      </c>
    </row>
    <row r="422" spans="1:65" s="2" customFormat="1" ht="10.199999999999999">
      <c r="A422" s="35"/>
      <c r="B422" s="36"/>
      <c r="C422" s="37"/>
      <c r="D422" s="215" t="s">
        <v>362</v>
      </c>
      <c r="E422" s="37"/>
      <c r="F422" s="216" t="s">
        <v>7692</v>
      </c>
      <c r="G422" s="37"/>
      <c r="H422" s="37"/>
      <c r="I422" s="200"/>
      <c r="J422" s="37"/>
      <c r="K422" s="37"/>
      <c r="L422" s="40"/>
      <c r="M422" s="201"/>
      <c r="N422" s="202"/>
      <c r="O422" s="72"/>
      <c r="P422" s="72"/>
      <c r="Q422" s="72"/>
      <c r="R422" s="72"/>
      <c r="S422" s="72"/>
      <c r="T422" s="73"/>
      <c r="U422" s="35"/>
      <c r="V422" s="35"/>
      <c r="W422" s="35"/>
      <c r="X422" s="35"/>
      <c r="Y422" s="35"/>
      <c r="Z422" s="35"/>
      <c r="AA422" s="35"/>
      <c r="AB422" s="35"/>
      <c r="AC422" s="35"/>
      <c r="AD422" s="35"/>
      <c r="AE422" s="35"/>
      <c r="AT422" s="18" t="s">
        <v>362</v>
      </c>
      <c r="AU422" s="18" t="s">
        <v>90</v>
      </c>
    </row>
    <row r="423" spans="1:65" s="2" customFormat="1" ht="33" customHeight="1">
      <c r="A423" s="35"/>
      <c r="B423" s="36"/>
      <c r="C423" s="185" t="s">
        <v>1188</v>
      </c>
      <c r="D423" s="185" t="s">
        <v>216</v>
      </c>
      <c r="E423" s="186" t="s">
        <v>7693</v>
      </c>
      <c r="F423" s="187" t="s">
        <v>7694</v>
      </c>
      <c r="G423" s="188" t="s">
        <v>716</v>
      </c>
      <c r="H423" s="189">
        <v>2</v>
      </c>
      <c r="I423" s="190"/>
      <c r="J423" s="191">
        <f>ROUND(I423*H423,2)</f>
        <v>0</v>
      </c>
      <c r="K423" s="187" t="s">
        <v>359</v>
      </c>
      <c r="L423" s="40"/>
      <c r="M423" s="192" t="s">
        <v>1</v>
      </c>
      <c r="N423" s="193" t="s">
        <v>46</v>
      </c>
      <c r="O423" s="72"/>
      <c r="P423" s="194">
        <f>O423*H423</f>
        <v>0</v>
      </c>
      <c r="Q423" s="194">
        <v>5.4539999999999998E-2</v>
      </c>
      <c r="R423" s="194">
        <f>Q423*H423</f>
        <v>0.10908</v>
      </c>
      <c r="S423" s="194">
        <v>0</v>
      </c>
      <c r="T423" s="195">
        <f>S423*H423</f>
        <v>0</v>
      </c>
      <c r="U423" s="35"/>
      <c r="V423" s="35"/>
      <c r="W423" s="35"/>
      <c r="X423" s="35"/>
      <c r="Y423" s="35"/>
      <c r="Z423" s="35"/>
      <c r="AA423" s="35"/>
      <c r="AB423" s="35"/>
      <c r="AC423" s="35"/>
      <c r="AD423" s="35"/>
      <c r="AE423" s="35"/>
      <c r="AR423" s="196" t="s">
        <v>214</v>
      </c>
      <c r="AT423" s="196" t="s">
        <v>216</v>
      </c>
      <c r="AU423" s="196" t="s">
        <v>90</v>
      </c>
      <c r="AY423" s="18" t="s">
        <v>215</v>
      </c>
      <c r="BE423" s="197">
        <f>IF(N423="základní",J423,0)</f>
        <v>0</v>
      </c>
      <c r="BF423" s="197">
        <f>IF(N423="snížená",J423,0)</f>
        <v>0</v>
      </c>
      <c r="BG423" s="197">
        <f>IF(N423="zákl. přenesená",J423,0)</f>
        <v>0</v>
      </c>
      <c r="BH423" s="197">
        <f>IF(N423="sníž. přenesená",J423,0)</f>
        <v>0</v>
      </c>
      <c r="BI423" s="197">
        <f>IF(N423="nulová",J423,0)</f>
        <v>0</v>
      </c>
      <c r="BJ423" s="18" t="s">
        <v>88</v>
      </c>
      <c r="BK423" s="197">
        <f>ROUND(I423*H423,2)</f>
        <v>0</v>
      </c>
      <c r="BL423" s="18" t="s">
        <v>214</v>
      </c>
      <c r="BM423" s="196" t="s">
        <v>7952</v>
      </c>
    </row>
    <row r="424" spans="1:65" s="2" customFormat="1" ht="28.8">
      <c r="A424" s="35"/>
      <c r="B424" s="36"/>
      <c r="C424" s="37"/>
      <c r="D424" s="198" t="s">
        <v>221</v>
      </c>
      <c r="E424" s="37"/>
      <c r="F424" s="199" t="s">
        <v>7696</v>
      </c>
      <c r="G424" s="37"/>
      <c r="H424" s="37"/>
      <c r="I424" s="200"/>
      <c r="J424" s="37"/>
      <c r="K424" s="37"/>
      <c r="L424" s="40"/>
      <c r="M424" s="201"/>
      <c r="N424" s="202"/>
      <c r="O424" s="72"/>
      <c r="P424" s="72"/>
      <c r="Q424" s="72"/>
      <c r="R424" s="72"/>
      <c r="S424" s="72"/>
      <c r="T424" s="73"/>
      <c r="U424" s="35"/>
      <c r="V424" s="35"/>
      <c r="W424" s="35"/>
      <c r="X424" s="35"/>
      <c r="Y424" s="35"/>
      <c r="Z424" s="35"/>
      <c r="AA424" s="35"/>
      <c r="AB424" s="35"/>
      <c r="AC424" s="35"/>
      <c r="AD424" s="35"/>
      <c r="AE424" s="35"/>
      <c r="AT424" s="18" t="s">
        <v>221</v>
      </c>
      <c r="AU424" s="18" t="s">
        <v>90</v>
      </c>
    </row>
    <row r="425" spans="1:65" s="2" customFormat="1" ht="10.199999999999999">
      <c r="A425" s="35"/>
      <c r="B425" s="36"/>
      <c r="C425" s="37"/>
      <c r="D425" s="215" t="s">
        <v>362</v>
      </c>
      <c r="E425" s="37"/>
      <c r="F425" s="216" t="s">
        <v>7697</v>
      </c>
      <c r="G425" s="37"/>
      <c r="H425" s="37"/>
      <c r="I425" s="200"/>
      <c r="J425" s="37"/>
      <c r="K425" s="37"/>
      <c r="L425" s="40"/>
      <c r="M425" s="201"/>
      <c r="N425" s="202"/>
      <c r="O425" s="72"/>
      <c r="P425" s="72"/>
      <c r="Q425" s="72"/>
      <c r="R425" s="72"/>
      <c r="S425" s="72"/>
      <c r="T425" s="73"/>
      <c r="U425" s="35"/>
      <c r="V425" s="35"/>
      <c r="W425" s="35"/>
      <c r="X425" s="35"/>
      <c r="Y425" s="35"/>
      <c r="Z425" s="35"/>
      <c r="AA425" s="35"/>
      <c r="AB425" s="35"/>
      <c r="AC425" s="35"/>
      <c r="AD425" s="35"/>
      <c r="AE425" s="35"/>
      <c r="AT425" s="18" t="s">
        <v>362</v>
      </c>
      <c r="AU425" s="18" t="s">
        <v>90</v>
      </c>
    </row>
    <row r="426" spans="1:65" s="2" customFormat="1" ht="24.15" customHeight="1">
      <c r="A426" s="35"/>
      <c r="B426" s="36"/>
      <c r="C426" s="185" t="s">
        <v>1192</v>
      </c>
      <c r="D426" s="185" t="s">
        <v>216</v>
      </c>
      <c r="E426" s="186" t="s">
        <v>7953</v>
      </c>
      <c r="F426" s="187" t="s">
        <v>7954</v>
      </c>
      <c r="G426" s="188" t="s">
        <v>716</v>
      </c>
      <c r="H426" s="189">
        <v>2</v>
      </c>
      <c r="I426" s="190"/>
      <c r="J426" s="191">
        <f>ROUND(I426*H426,2)</f>
        <v>0</v>
      </c>
      <c r="K426" s="187" t="s">
        <v>359</v>
      </c>
      <c r="L426" s="40"/>
      <c r="M426" s="192" t="s">
        <v>1</v>
      </c>
      <c r="N426" s="193" t="s">
        <v>46</v>
      </c>
      <c r="O426" s="72"/>
      <c r="P426" s="194">
        <f>O426*H426</f>
        <v>0</v>
      </c>
      <c r="Q426" s="194">
        <v>0.12422</v>
      </c>
      <c r="R426" s="194">
        <f>Q426*H426</f>
        <v>0.24843999999999999</v>
      </c>
      <c r="S426" s="194">
        <v>0</v>
      </c>
      <c r="T426" s="195">
        <f>S426*H426</f>
        <v>0</v>
      </c>
      <c r="U426" s="35"/>
      <c r="V426" s="35"/>
      <c r="W426" s="35"/>
      <c r="X426" s="35"/>
      <c r="Y426" s="35"/>
      <c r="Z426" s="35"/>
      <c r="AA426" s="35"/>
      <c r="AB426" s="35"/>
      <c r="AC426" s="35"/>
      <c r="AD426" s="35"/>
      <c r="AE426" s="35"/>
      <c r="AR426" s="196" t="s">
        <v>214</v>
      </c>
      <c r="AT426" s="196" t="s">
        <v>216</v>
      </c>
      <c r="AU426" s="196" t="s">
        <v>90</v>
      </c>
      <c r="AY426" s="18" t="s">
        <v>215</v>
      </c>
      <c r="BE426" s="197">
        <f>IF(N426="základní",J426,0)</f>
        <v>0</v>
      </c>
      <c r="BF426" s="197">
        <f>IF(N426="snížená",J426,0)</f>
        <v>0</v>
      </c>
      <c r="BG426" s="197">
        <f>IF(N426="zákl. přenesená",J426,0)</f>
        <v>0</v>
      </c>
      <c r="BH426" s="197">
        <f>IF(N426="sníž. přenesená",J426,0)</f>
        <v>0</v>
      </c>
      <c r="BI426" s="197">
        <f>IF(N426="nulová",J426,0)</f>
        <v>0</v>
      </c>
      <c r="BJ426" s="18" t="s">
        <v>88</v>
      </c>
      <c r="BK426" s="197">
        <f>ROUND(I426*H426,2)</f>
        <v>0</v>
      </c>
      <c r="BL426" s="18" t="s">
        <v>214</v>
      </c>
      <c r="BM426" s="196" t="s">
        <v>7955</v>
      </c>
    </row>
    <row r="427" spans="1:65" s="2" customFormat="1" ht="19.2">
      <c r="A427" s="35"/>
      <c r="B427" s="36"/>
      <c r="C427" s="37"/>
      <c r="D427" s="198" t="s">
        <v>221</v>
      </c>
      <c r="E427" s="37"/>
      <c r="F427" s="199" t="s">
        <v>7956</v>
      </c>
      <c r="G427" s="37"/>
      <c r="H427" s="37"/>
      <c r="I427" s="200"/>
      <c r="J427" s="37"/>
      <c r="K427" s="37"/>
      <c r="L427" s="40"/>
      <c r="M427" s="201"/>
      <c r="N427" s="202"/>
      <c r="O427" s="72"/>
      <c r="P427" s="72"/>
      <c r="Q427" s="72"/>
      <c r="R427" s="72"/>
      <c r="S427" s="72"/>
      <c r="T427" s="73"/>
      <c r="U427" s="35"/>
      <c r="V427" s="35"/>
      <c r="W427" s="35"/>
      <c r="X427" s="35"/>
      <c r="Y427" s="35"/>
      <c r="Z427" s="35"/>
      <c r="AA427" s="35"/>
      <c r="AB427" s="35"/>
      <c r="AC427" s="35"/>
      <c r="AD427" s="35"/>
      <c r="AE427" s="35"/>
      <c r="AT427" s="18" t="s">
        <v>221</v>
      </c>
      <c r="AU427" s="18" t="s">
        <v>90</v>
      </c>
    </row>
    <row r="428" spans="1:65" s="2" customFormat="1" ht="10.199999999999999">
      <c r="A428" s="35"/>
      <c r="B428" s="36"/>
      <c r="C428" s="37"/>
      <c r="D428" s="215" t="s">
        <v>362</v>
      </c>
      <c r="E428" s="37"/>
      <c r="F428" s="216" t="s">
        <v>7957</v>
      </c>
      <c r="G428" s="37"/>
      <c r="H428" s="37"/>
      <c r="I428" s="200"/>
      <c r="J428" s="37"/>
      <c r="K428" s="37"/>
      <c r="L428" s="40"/>
      <c r="M428" s="201"/>
      <c r="N428" s="202"/>
      <c r="O428" s="72"/>
      <c r="P428" s="72"/>
      <c r="Q428" s="72"/>
      <c r="R428" s="72"/>
      <c r="S428" s="72"/>
      <c r="T428" s="73"/>
      <c r="U428" s="35"/>
      <c r="V428" s="35"/>
      <c r="W428" s="35"/>
      <c r="X428" s="35"/>
      <c r="Y428" s="35"/>
      <c r="Z428" s="35"/>
      <c r="AA428" s="35"/>
      <c r="AB428" s="35"/>
      <c r="AC428" s="35"/>
      <c r="AD428" s="35"/>
      <c r="AE428" s="35"/>
      <c r="AT428" s="18" t="s">
        <v>362</v>
      </c>
      <c r="AU428" s="18" t="s">
        <v>90</v>
      </c>
    </row>
    <row r="429" spans="1:65" s="2" customFormat="1" ht="21.75" customHeight="1">
      <c r="A429" s="35"/>
      <c r="B429" s="36"/>
      <c r="C429" s="260" t="s">
        <v>1201</v>
      </c>
      <c r="D429" s="260" t="s">
        <v>539</v>
      </c>
      <c r="E429" s="261" t="s">
        <v>7958</v>
      </c>
      <c r="F429" s="262" t="s">
        <v>7959</v>
      </c>
      <c r="G429" s="263" t="s">
        <v>716</v>
      </c>
      <c r="H429" s="264">
        <v>2</v>
      </c>
      <c r="I429" s="265"/>
      <c r="J429" s="266">
        <f>ROUND(I429*H429,2)</f>
        <v>0</v>
      </c>
      <c r="K429" s="262" t="s">
        <v>359</v>
      </c>
      <c r="L429" s="267"/>
      <c r="M429" s="268" t="s">
        <v>1</v>
      </c>
      <c r="N429" s="269" t="s">
        <v>46</v>
      </c>
      <c r="O429" s="72"/>
      <c r="P429" s="194">
        <f>O429*H429</f>
        <v>0</v>
      </c>
      <c r="Q429" s="194">
        <v>6.7000000000000004E-2</v>
      </c>
      <c r="R429" s="194">
        <f>Q429*H429</f>
        <v>0.13400000000000001</v>
      </c>
      <c r="S429" s="194">
        <v>0</v>
      </c>
      <c r="T429" s="195">
        <f>S429*H429</f>
        <v>0</v>
      </c>
      <c r="U429" s="35"/>
      <c r="V429" s="35"/>
      <c r="W429" s="35"/>
      <c r="X429" s="35"/>
      <c r="Y429" s="35"/>
      <c r="Z429" s="35"/>
      <c r="AA429" s="35"/>
      <c r="AB429" s="35"/>
      <c r="AC429" s="35"/>
      <c r="AD429" s="35"/>
      <c r="AE429" s="35"/>
      <c r="AR429" s="196" t="s">
        <v>251</v>
      </c>
      <c r="AT429" s="196" t="s">
        <v>539</v>
      </c>
      <c r="AU429" s="196" t="s">
        <v>90</v>
      </c>
      <c r="AY429" s="18" t="s">
        <v>215</v>
      </c>
      <c r="BE429" s="197">
        <f>IF(N429="základní",J429,0)</f>
        <v>0</v>
      </c>
      <c r="BF429" s="197">
        <f>IF(N429="snížená",J429,0)</f>
        <v>0</v>
      </c>
      <c r="BG429" s="197">
        <f>IF(N429="zákl. přenesená",J429,0)</f>
        <v>0</v>
      </c>
      <c r="BH429" s="197">
        <f>IF(N429="sníž. přenesená",J429,0)</f>
        <v>0</v>
      </c>
      <c r="BI429" s="197">
        <f>IF(N429="nulová",J429,0)</f>
        <v>0</v>
      </c>
      <c r="BJ429" s="18" t="s">
        <v>88</v>
      </c>
      <c r="BK429" s="197">
        <f>ROUND(I429*H429,2)</f>
        <v>0</v>
      </c>
      <c r="BL429" s="18" t="s">
        <v>214</v>
      </c>
      <c r="BM429" s="196" t="s">
        <v>7960</v>
      </c>
    </row>
    <row r="430" spans="1:65" s="2" customFormat="1" ht="10.199999999999999">
      <c r="A430" s="35"/>
      <c r="B430" s="36"/>
      <c r="C430" s="37"/>
      <c r="D430" s="198" t="s">
        <v>221</v>
      </c>
      <c r="E430" s="37"/>
      <c r="F430" s="199" t="s">
        <v>7959</v>
      </c>
      <c r="G430" s="37"/>
      <c r="H430" s="37"/>
      <c r="I430" s="200"/>
      <c r="J430" s="37"/>
      <c r="K430" s="37"/>
      <c r="L430" s="40"/>
      <c r="M430" s="201"/>
      <c r="N430" s="202"/>
      <c r="O430" s="72"/>
      <c r="P430" s="72"/>
      <c r="Q430" s="72"/>
      <c r="R430" s="72"/>
      <c r="S430" s="72"/>
      <c r="T430" s="73"/>
      <c r="U430" s="35"/>
      <c r="V430" s="35"/>
      <c r="W430" s="35"/>
      <c r="X430" s="35"/>
      <c r="Y430" s="35"/>
      <c r="Z430" s="35"/>
      <c r="AA430" s="35"/>
      <c r="AB430" s="35"/>
      <c r="AC430" s="35"/>
      <c r="AD430" s="35"/>
      <c r="AE430" s="35"/>
      <c r="AT430" s="18" t="s">
        <v>221</v>
      </c>
      <c r="AU430" s="18" t="s">
        <v>90</v>
      </c>
    </row>
    <row r="431" spans="1:65" s="2" customFormat="1" ht="24.15" customHeight="1">
      <c r="A431" s="35"/>
      <c r="B431" s="36"/>
      <c r="C431" s="185" t="s">
        <v>1288</v>
      </c>
      <c r="D431" s="185" t="s">
        <v>216</v>
      </c>
      <c r="E431" s="186" t="s">
        <v>7961</v>
      </c>
      <c r="F431" s="187" t="s">
        <v>7962</v>
      </c>
      <c r="G431" s="188" t="s">
        <v>716</v>
      </c>
      <c r="H431" s="189">
        <v>4</v>
      </c>
      <c r="I431" s="190"/>
      <c r="J431" s="191">
        <f>ROUND(I431*H431,2)</f>
        <v>0</v>
      </c>
      <c r="K431" s="187" t="s">
        <v>359</v>
      </c>
      <c r="L431" s="40"/>
      <c r="M431" s="192" t="s">
        <v>1</v>
      </c>
      <c r="N431" s="193" t="s">
        <v>46</v>
      </c>
      <c r="O431" s="72"/>
      <c r="P431" s="194">
        <f>O431*H431</f>
        <v>0</v>
      </c>
      <c r="Q431" s="194">
        <v>2.972E-2</v>
      </c>
      <c r="R431" s="194">
        <f>Q431*H431</f>
        <v>0.11888</v>
      </c>
      <c r="S431" s="194">
        <v>0</v>
      </c>
      <c r="T431" s="195">
        <f>S431*H431</f>
        <v>0</v>
      </c>
      <c r="U431" s="35"/>
      <c r="V431" s="35"/>
      <c r="W431" s="35"/>
      <c r="X431" s="35"/>
      <c r="Y431" s="35"/>
      <c r="Z431" s="35"/>
      <c r="AA431" s="35"/>
      <c r="AB431" s="35"/>
      <c r="AC431" s="35"/>
      <c r="AD431" s="35"/>
      <c r="AE431" s="35"/>
      <c r="AR431" s="196" t="s">
        <v>214</v>
      </c>
      <c r="AT431" s="196" t="s">
        <v>216</v>
      </c>
      <c r="AU431" s="196" t="s">
        <v>90</v>
      </c>
      <c r="AY431" s="18" t="s">
        <v>215</v>
      </c>
      <c r="BE431" s="197">
        <f>IF(N431="základní",J431,0)</f>
        <v>0</v>
      </c>
      <c r="BF431" s="197">
        <f>IF(N431="snížená",J431,0)</f>
        <v>0</v>
      </c>
      <c r="BG431" s="197">
        <f>IF(N431="zákl. přenesená",J431,0)</f>
        <v>0</v>
      </c>
      <c r="BH431" s="197">
        <f>IF(N431="sníž. přenesená",J431,0)</f>
        <v>0</v>
      </c>
      <c r="BI431" s="197">
        <f>IF(N431="nulová",J431,0)</f>
        <v>0</v>
      </c>
      <c r="BJ431" s="18" t="s">
        <v>88</v>
      </c>
      <c r="BK431" s="197">
        <f>ROUND(I431*H431,2)</f>
        <v>0</v>
      </c>
      <c r="BL431" s="18" t="s">
        <v>214</v>
      </c>
      <c r="BM431" s="196" t="s">
        <v>7963</v>
      </c>
    </row>
    <row r="432" spans="1:65" s="2" customFormat="1" ht="19.2">
      <c r="A432" s="35"/>
      <c r="B432" s="36"/>
      <c r="C432" s="37"/>
      <c r="D432" s="198" t="s">
        <v>221</v>
      </c>
      <c r="E432" s="37"/>
      <c r="F432" s="199" t="s">
        <v>7964</v>
      </c>
      <c r="G432" s="37"/>
      <c r="H432" s="37"/>
      <c r="I432" s="200"/>
      <c r="J432" s="37"/>
      <c r="K432" s="37"/>
      <c r="L432" s="40"/>
      <c r="M432" s="201"/>
      <c r="N432" s="202"/>
      <c r="O432" s="72"/>
      <c r="P432" s="72"/>
      <c r="Q432" s="72"/>
      <c r="R432" s="72"/>
      <c r="S432" s="72"/>
      <c r="T432" s="73"/>
      <c r="U432" s="35"/>
      <c r="V432" s="35"/>
      <c r="W432" s="35"/>
      <c r="X432" s="35"/>
      <c r="Y432" s="35"/>
      <c r="Z432" s="35"/>
      <c r="AA432" s="35"/>
      <c r="AB432" s="35"/>
      <c r="AC432" s="35"/>
      <c r="AD432" s="35"/>
      <c r="AE432" s="35"/>
      <c r="AT432" s="18" t="s">
        <v>221</v>
      </c>
      <c r="AU432" s="18" t="s">
        <v>90</v>
      </c>
    </row>
    <row r="433" spans="1:65" s="2" customFormat="1" ht="10.199999999999999">
      <c r="A433" s="35"/>
      <c r="B433" s="36"/>
      <c r="C433" s="37"/>
      <c r="D433" s="215" t="s">
        <v>362</v>
      </c>
      <c r="E433" s="37"/>
      <c r="F433" s="216" t="s">
        <v>7965</v>
      </c>
      <c r="G433" s="37"/>
      <c r="H433" s="37"/>
      <c r="I433" s="200"/>
      <c r="J433" s="37"/>
      <c r="K433" s="37"/>
      <c r="L433" s="40"/>
      <c r="M433" s="201"/>
      <c r="N433" s="202"/>
      <c r="O433" s="72"/>
      <c r="P433" s="72"/>
      <c r="Q433" s="72"/>
      <c r="R433" s="72"/>
      <c r="S433" s="72"/>
      <c r="T433" s="73"/>
      <c r="U433" s="35"/>
      <c r="V433" s="35"/>
      <c r="W433" s="35"/>
      <c r="X433" s="35"/>
      <c r="Y433" s="35"/>
      <c r="Z433" s="35"/>
      <c r="AA433" s="35"/>
      <c r="AB433" s="35"/>
      <c r="AC433" s="35"/>
      <c r="AD433" s="35"/>
      <c r="AE433" s="35"/>
      <c r="AT433" s="18" t="s">
        <v>362</v>
      </c>
      <c r="AU433" s="18" t="s">
        <v>90</v>
      </c>
    </row>
    <row r="434" spans="1:65" s="2" customFormat="1" ht="21.75" customHeight="1">
      <c r="A434" s="35"/>
      <c r="B434" s="36"/>
      <c r="C434" s="260" t="s">
        <v>1349</v>
      </c>
      <c r="D434" s="260" t="s">
        <v>539</v>
      </c>
      <c r="E434" s="261" t="s">
        <v>7966</v>
      </c>
      <c r="F434" s="262" t="s">
        <v>7967</v>
      </c>
      <c r="G434" s="263" t="s">
        <v>716</v>
      </c>
      <c r="H434" s="264">
        <v>2</v>
      </c>
      <c r="I434" s="265"/>
      <c r="J434" s="266">
        <f>ROUND(I434*H434,2)</f>
        <v>0</v>
      </c>
      <c r="K434" s="262" t="s">
        <v>359</v>
      </c>
      <c r="L434" s="267"/>
      <c r="M434" s="268" t="s">
        <v>1</v>
      </c>
      <c r="N434" s="269" t="s">
        <v>46</v>
      </c>
      <c r="O434" s="72"/>
      <c r="P434" s="194">
        <f>O434*H434</f>
        <v>0</v>
      </c>
      <c r="Q434" s="194">
        <v>5.8000000000000003E-2</v>
      </c>
      <c r="R434" s="194">
        <f>Q434*H434</f>
        <v>0.11600000000000001</v>
      </c>
      <c r="S434" s="194">
        <v>0</v>
      </c>
      <c r="T434" s="195">
        <f>S434*H434</f>
        <v>0</v>
      </c>
      <c r="U434" s="35"/>
      <c r="V434" s="35"/>
      <c r="W434" s="35"/>
      <c r="X434" s="35"/>
      <c r="Y434" s="35"/>
      <c r="Z434" s="35"/>
      <c r="AA434" s="35"/>
      <c r="AB434" s="35"/>
      <c r="AC434" s="35"/>
      <c r="AD434" s="35"/>
      <c r="AE434" s="35"/>
      <c r="AR434" s="196" t="s">
        <v>251</v>
      </c>
      <c r="AT434" s="196" t="s">
        <v>539</v>
      </c>
      <c r="AU434" s="196" t="s">
        <v>90</v>
      </c>
      <c r="AY434" s="18" t="s">
        <v>215</v>
      </c>
      <c r="BE434" s="197">
        <f>IF(N434="základní",J434,0)</f>
        <v>0</v>
      </c>
      <c r="BF434" s="197">
        <f>IF(N434="snížená",J434,0)</f>
        <v>0</v>
      </c>
      <c r="BG434" s="197">
        <f>IF(N434="zákl. přenesená",J434,0)</f>
        <v>0</v>
      </c>
      <c r="BH434" s="197">
        <f>IF(N434="sníž. přenesená",J434,0)</f>
        <v>0</v>
      </c>
      <c r="BI434" s="197">
        <f>IF(N434="nulová",J434,0)</f>
        <v>0</v>
      </c>
      <c r="BJ434" s="18" t="s">
        <v>88</v>
      </c>
      <c r="BK434" s="197">
        <f>ROUND(I434*H434,2)</f>
        <v>0</v>
      </c>
      <c r="BL434" s="18" t="s">
        <v>214</v>
      </c>
      <c r="BM434" s="196" t="s">
        <v>7968</v>
      </c>
    </row>
    <row r="435" spans="1:65" s="2" customFormat="1" ht="10.199999999999999">
      <c r="A435" s="35"/>
      <c r="B435" s="36"/>
      <c r="C435" s="37"/>
      <c r="D435" s="198" t="s">
        <v>221</v>
      </c>
      <c r="E435" s="37"/>
      <c r="F435" s="199" t="s">
        <v>7967</v>
      </c>
      <c r="G435" s="37"/>
      <c r="H435" s="37"/>
      <c r="I435" s="200"/>
      <c r="J435" s="37"/>
      <c r="K435" s="37"/>
      <c r="L435" s="40"/>
      <c r="M435" s="201"/>
      <c r="N435" s="202"/>
      <c r="O435" s="72"/>
      <c r="P435" s="72"/>
      <c r="Q435" s="72"/>
      <c r="R435" s="72"/>
      <c r="S435" s="72"/>
      <c r="T435" s="73"/>
      <c r="U435" s="35"/>
      <c r="V435" s="35"/>
      <c r="W435" s="35"/>
      <c r="X435" s="35"/>
      <c r="Y435" s="35"/>
      <c r="Z435" s="35"/>
      <c r="AA435" s="35"/>
      <c r="AB435" s="35"/>
      <c r="AC435" s="35"/>
      <c r="AD435" s="35"/>
      <c r="AE435" s="35"/>
      <c r="AT435" s="18" t="s">
        <v>221</v>
      </c>
      <c r="AU435" s="18" t="s">
        <v>90</v>
      </c>
    </row>
    <row r="436" spans="1:65" s="2" customFormat="1" ht="24.15" customHeight="1">
      <c r="A436" s="35"/>
      <c r="B436" s="36"/>
      <c r="C436" s="260" t="s">
        <v>1355</v>
      </c>
      <c r="D436" s="260" t="s">
        <v>539</v>
      </c>
      <c r="E436" s="261" t="s">
        <v>7969</v>
      </c>
      <c r="F436" s="262" t="s">
        <v>7970</v>
      </c>
      <c r="G436" s="263" t="s">
        <v>716</v>
      </c>
      <c r="H436" s="264">
        <v>2</v>
      </c>
      <c r="I436" s="265"/>
      <c r="J436" s="266">
        <f>ROUND(I436*H436,2)</f>
        <v>0</v>
      </c>
      <c r="K436" s="262" t="s">
        <v>359</v>
      </c>
      <c r="L436" s="267"/>
      <c r="M436" s="268" t="s">
        <v>1</v>
      </c>
      <c r="N436" s="269" t="s">
        <v>46</v>
      </c>
      <c r="O436" s="72"/>
      <c r="P436" s="194">
        <f>O436*H436</f>
        <v>0</v>
      </c>
      <c r="Q436" s="194">
        <v>2.7E-2</v>
      </c>
      <c r="R436" s="194">
        <f>Q436*H436</f>
        <v>5.3999999999999999E-2</v>
      </c>
      <c r="S436" s="194">
        <v>0</v>
      </c>
      <c r="T436" s="195">
        <f>S436*H436</f>
        <v>0</v>
      </c>
      <c r="U436" s="35"/>
      <c r="V436" s="35"/>
      <c r="W436" s="35"/>
      <c r="X436" s="35"/>
      <c r="Y436" s="35"/>
      <c r="Z436" s="35"/>
      <c r="AA436" s="35"/>
      <c r="AB436" s="35"/>
      <c r="AC436" s="35"/>
      <c r="AD436" s="35"/>
      <c r="AE436" s="35"/>
      <c r="AR436" s="196" t="s">
        <v>251</v>
      </c>
      <c r="AT436" s="196" t="s">
        <v>539</v>
      </c>
      <c r="AU436" s="196" t="s">
        <v>90</v>
      </c>
      <c r="AY436" s="18" t="s">
        <v>215</v>
      </c>
      <c r="BE436" s="197">
        <f>IF(N436="základní",J436,0)</f>
        <v>0</v>
      </c>
      <c r="BF436" s="197">
        <f>IF(N436="snížená",J436,0)</f>
        <v>0</v>
      </c>
      <c r="BG436" s="197">
        <f>IF(N436="zákl. přenesená",J436,0)</f>
        <v>0</v>
      </c>
      <c r="BH436" s="197">
        <f>IF(N436="sníž. přenesená",J436,0)</f>
        <v>0</v>
      </c>
      <c r="BI436" s="197">
        <f>IF(N436="nulová",J436,0)</f>
        <v>0</v>
      </c>
      <c r="BJ436" s="18" t="s">
        <v>88</v>
      </c>
      <c r="BK436" s="197">
        <f>ROUND(I436*H436,2)</f>
        <v>0</v>
      </c>
      <c r="BL436" s="18" t="s">
        <v>214</v>
      </c>
      <c r="BM436" s="196" t="s">
        <v>7971</v>
      </c>
    </row>
    <row r="437" spans="1:65" s="2" customFormat="1" ht="19.2">
      <c r="A437" s="35"/>
      <c r="B437" s="36"/>
      <c r="C437" s="37"/>
      <c r="D437" s="198" t="s">
        <v>221</v>
      </c>
      <c r="E437" s="37"/>
      <c r="F437" s="199" t="s">
        <v>7970</v>
      </c>
      <c r="G437" s="37"/>
      <c r="H437" s="37"/>
      <c r="I437" s="200"/>
      <c r="J437" s="37"/>
      <c r="K437" s="37"/>
      <c r="L437" s="40"/>
      <c r="M437" s="201"/>
      <c r="N437" s="202"/>
      <c r="O437" s="72"/>
      <c r="P437" s="72"/>
      <c r="Q437" s="72"/>
      <c r="R437" s="72"/>
      <c r="S437" s="72"/>
      <c r="T437" s="73"/>
      <c r="U437" s="35"/>
      <c r="V437" s="35"/>
      <c r="W437" s="35"/>
      <c r="X437" s="35"/>
      <c r="Y437" s="35"/>
      <c r="Z437" s="35"/>
      <c r="AA437" s="35"/>
      <c r="AB437" s="35"/>
      <c r="AC437" s="35"/>
      <c r="AD437" s="35"/>
      <c r="AE437" s="35"/>
      <c r="AT437" s="18" t="s">
        <v>221</v>
      </c>
      <c r="AU437" s="18" t="s">
        <v>90</v>
      </c>
    </row>
    <row r="438" spans="1:65" s="2" customFormat="1" ht="24.15" customHeight="1">
      <c r="A438" s="35"/>
      <c r="B438" s="36"/>
      <c r="C438" s="185" t="s">
        <v>1363</v>
      </c>
      <c r="D438" s="185" t="s">
        <v>216</v>
      </c>
      <c r="E438" s="186" t="s">
        <v>7972</v>
      </c>
      <c r="F438" s="187" t="s">
        <v>7973</v>
      </c>
      <c r="G438" s="188" t="s">
        <v>716</v>
      </c>
      <c r="H438" s="189">
        <v>2</v>
      </c>
      <c r="I438" s="190"/>
      <c r="J438" s="191">
        <f>ROUND(I438*H438,2)</f>
        <v>0</v>
      </c>
      <c r="K438" s="187" t="s">
        <v>359</v>
      </c>
      <c r="L438" s="40"/>
      <c r="M438" s="192" t="s">
        <v>1</v>
      </c>
      <c r="N438" s="193" t="s">
        <v>46</v>
      </c>
      <c r="O438" s="72"/>
      <c r="P438" s="194">
        <f>O438*H438</f>
        <v>0</v>
      </c>
      <c r="Q438" s="194">
        <v>2.972E-2</v>
      </c>
      <c r="R438" s="194">
        <f>Q438*H438</f>
        <v>5.944E-2</v>
      </c>
      <c r="S438" s="194">
        <v>0</v>
      </c>
      <c r="T438" s="195">
        <f>S438*H438</f>
        <v>0</v>
      </c>
      <c r="U438" s="35"/>
      <c r="V438" s="35"/>
      <c r="W438" s="35"/>
      <c r="X438" s="35"/>
      <c r="Y438" s="35"/>
      <c r="Z438" s="35"/>
      <c r="AA438" s="35"/>
      <c r="AB438" s="35"/>
      <c r="AC438" s="35"/>
      <c r="AD438" s="35"/>
      <c r="AE438" s="35"/>
      <c r="AR438" s="196" t="s">
        <v>214</v>
      </c>
      <c r="AT438" s="196" t="s">
        <v>216</v>
      </c>
      <c r="AU438" s="196" t="s">
        <v>90</v>
      </c>
      <c r="AY438" s="18" t="s">
        <v>215</v>
      </c>
      <c r="BE438" s="197">
        <f>IF(N438="základní",J438,0)</f>
        <v>0</v>
      </c>
      <c r="BF438" s="197">
        <f>IF(N438="snížená",J438,0)</f>
        <v>0</v>
      </c>
      <c r="BG438" s="197">
        <f>IF(N438="zákl. přenesená",J438,0)</f>
        <v>0</v>
      </c>
      <c r="BH438" s="197">
        <f>IF(N438="sníž. přenesená",J438,0)</f>
        <v>0</v>
      </c>
      <c r="BI438" s="197">
        <f>IF(N438="nulová",J438,0)</f>
        <v>0</v>
      </c>
      <c r="BJ438" s="18" t="s">
        <v>88</v>
      </c>
      <c r="BK438" s="197">
        <f>ROUND(I438*H438,2)</f>
        <v>0</v>
      </c>
      <c r="BL438" s="18" t="s">
        <v>214</v>
      </c>
      <c r="BM438" s="196" t="s">
        <v>7974</v>
      </c>
    </row>
    <row r="439" spans="1:65" s="2" customFormat="1" ht="19.2">
      <c r="A439" s="35"/>
      <c r="B439" s="36"/>
      <c r="C439" s="37"/>
      <c r="D439" s="198" t="s">
        <v>221</v>
      </c>
      <c r="E439" s="37"/>
      <c r="F439" s="199" t="s">
        <v>7975</v>
      </c>
      <c r="G439" s="37"/>
      <c r="H439" s="37"/>
      <c r="I439" s="200"/>
      <c r="J439" s="37"/>
      <c r="K439" s="37"/>
      <c r="L439" s="40"/>
      <c r="M439" s="201"/>
      <c r="N439" s="202"/>
      <c r="O439" s="72"/>
      <c r="P439" s="72"/>
      <c r="Q439" s="72"/>
      <c r="R439" s="72"/>
      <c r="S439" s="72"/>
      <c r="T439" s="73"/>
      <c r="U439" s="35"/>
      <c r="V439" s="35"/>
      <c r="W439" s="35"/>
      <c r="X439" s="35"/>
      <c r="Y439" s="35"/>
      <c r="Z439" s="35"/>
      <c r="AA439" s="35"/>
      <c r="AB439" s="35"/>
      <c r="AC439" s="35"/>
      <c r="AD439" s="35"/>
      <c r="AE439" s="35"/>
      <c r="AT439" s="18" t="s">
        <v>221</v>
      </c>
      <c r="AU439" s="18" t="s">
        <v>90</v>
      </c>
    </row>
    <row r="440" spans="1:65" s="2" customFormat="1" ht="10.199999999999999">
      <c r="A440" s="35"/>
      <c r="B440" s="36"/>
      <c r="C440" s="37"/>
      <c r="D440" s="215" t="s">
        <v>362</v>
      </c>
      <c r="E440" s="37"/>
      <c r="F440" s="216" t="s">
        <v>7976</v>
      </c>
      <c r="G440" s="37"/>
      <c r="H440" s="37"/>
      <c r="I440" s="200"/>
      <c r="J440" s="37"/>
      <c r="K440" s="37"/>
      <c r="L440" s="40"/>
      <c r="M440" s="201"/>
      <c r="N440" s="202"/>
      <c r="O440" s="72"/>
      <c r="P440" s="72"/>
      <c r="Q440" s="72"/>
      <c r="R440" s="72"/>
      <c r="S440" s="72"/>
      <c r="T440" s="73"/>
      <c r="U440" s="35"/>
      <c r="V440" s="35"/>
      <c r="W440" s="35"/>
      <c r="X440" s="35"/>
      <c r="Y440" s="35"/>
      <c r="Z440" s="35"/>
      <c r="AA440" s="35"/>
      <c r="AB440" s="35"/>
      <c r="AC440" s="35"/>
      <c r="AD440" s="35"/>
      <c r="AE440" s="35"/>
      <c r="AT440" s="18" t="s">
        <v>362</v>
      </c>
      <c r="AU440" s="18" t="s">
        <v>90</v>
      </c>
    </row>
    <row r="441" spans="1:65" s="2" customFormat="1" ht="24.15" customHeight="1">
      <c r="A441" s="35"/>
      <c r="B441" s="36"/>
      <c r="C441" s="260" t="s">
        <v>1385</v>
      </c>
      <c r="D441" s="260" t="s">
        <v>539</v>
      </c>
      <c r="E441" s="261" t="s">
        <v>7977</v>
      </c>
      <c r="F441" s="262" t="s">
        <v>7978</v>
      </c>
      <c r="G441" s="263" t="s">
        <v>716</v>
      </c>
      <c r="H441" s="264">
        <v>2</v>
      </c>
      <c r="I441" s="265"/>
      <c r="J441" s="266">
        <f>ROUND(I441*H441,2)</f>
        <v>0</v>
      </c>
      <c r="K441" s="262" t="s">
        <v>359</v>
      </c>
      <c r="L441" s="267"/>
      <c r="M441" s="268" t="s">
        <v>1</v>
      </c>
      <c r="N441" s="269" t="s">
        <v>46</v>
      </c>
      <c r="O441" s="72"/>
      <c r="P441" s="194">
        <f>O441*H441</f>
        <v>0</v>
      </c>
      <c r="Q441" s="194">
        <v>0.11</v>
      </c>
      <c r="R441" s="194">
        <f>Q441*H441</f>
        <v>0.22</v>
      </c>
      <c r="S441" s="194">
        <v>0</v>
      </c>
      <c r="T441" s="195">
        <f>S441*H441</f>
        <v>0</v>
      </c>
      <c r="U441" s="35"/>
      <c r="V441" s="35"/>
      <c r="W441" s="35"/>
      <c r="X441" s="35"/>
      <c r="Y441" s="35"/>
      <c r="Z441" s="35"/>
      <c r="AA441" s="35"/>
      <c r="AB441" s="35"/>
      <c r="AC441" s="35"/>
      <c r="AD441" s="35"/>
      <c r="AE441" s="35"/>
      <c r="AR441" s="196" t="s">
        <v>251</v>
      </c>
      <c r="AT441" s="196" t="s">
        <v>539</v>
      </c>
      <c r="AU441" s="196" t="s">
        <v>90</v>
      </c>
      <c r="AY441" s="18" t="s">
        <v>215</v>
      </c>
      <c r="BE441" s="197">
        <f>IF(N441="základní",J441,0)</f>
        <v>0</v>
      </c>
      <c r="BF441" s="197">
        <f>IF(N441="snížená",J441,0)</f>
        <v>0</v>
      </c>
      <c r="BG441" s="197">
        <f>IF(N441="zákl. přenesená",J441,0)</f>
        <v>0</v>
      </c>
      <c r="BH441" s="197">
        <f>IF(N441="sníž. přenesená",J441,0)</f>
        <v>0</v>
      </c>
      <c r="BI441" s="197">
        <f>IF(N441="nulová",J441,0)</f>
        <v>0</v>
      </c>
      <c r="BJ441" s="18" t="s">
        <v>88</v>
      </c>
      <c r="BK441" s="197">
        <f>ROUND(I441*H441,2)</f>
        <v>0</v>
      </c>
      <c r="BL441" s="18" t="s">
        <v>214</v>
      </c>
      <c r="BM441" s="196" t="s">
        <v>7979</v>
      </c>
    </row>
    <row r="442" spans="1:65" s="2" customFormat="1" ht="10.199999999999999">
      <c r="A442" s="35"/>
      <c r="B442" s="36"/>
      <c r="C442" s="37"/>
      <c r="D442" s="198" t="s">
        <v>221</v>
      </c>
      <c r="E442" s="37"/>
      <c r="F442" s="199" t="s">
        <v>7978</v>
      </c>
      <c r="G442" s="37"/>
      <c r="H442" s="37"/>
      <c r="I442" s="200"/>
      <c r="J442" s="37"/>
      <c r="K442" s="37"/>
      <c r="L442" s="40"/>
      <c r="M442" s="201"/>
      <c r="N442" s="202"/>
      <c r="O442" s="72"/>
      <c r="P442" s="72"/>
      <c r="Q442" s="72"/>
      <c r="R442" s="72"/>
      <c r="S442" s="72"/>
      <c r="T442" s="73"/>
      <c r="U442" s="35"/>
      <c r="V442" s="35"/>
      <c r="W442" s="35"/>
      <c r="X442" s="35"/>
      <c r="Y442" s="35"/>
      <c r="Z442" s="35"/>
      <c r="AA442" s="35"/>
      <c r="AB442" s="35"/>
      <c r="AC442" s="35"/>
      <c r="AD442" s="35"/>
      <c r="AE442" s="35"/>
      <c r="AT442" s="18" t="s">
        <v>221</v>
      </c>
      <c r="AU442" s="18" t="s">
        <v>90</v>
      </c>
    </row>
    <row r="443" spans="1:65" s="2" customFormat="1" ht="24.15" customHeight="1">
      <c r="A443" s="35"/>
      <c r="B443" s="36"/>
      <c r="C443" s="185" t="s">
        <v>1418</v>
      </c>
      <c r="D443" s="185" t="s">
        <v>216</v>
      </c>
      <c r="E443" s="186" t="s">
        <v>7980</v>
      </c>
      <c r="F443" s="187" t="s">
        <v>7981</v>
      </c>
      <c r="G443" s="188" t="s">
        <v>716</v>
      </c>
      <c r="H443" s="189">
        <v>2</v>
      </c>
      <c r="I443" s="190"/>
      <c r="J443" s="191">
        <f>ROUND(I443*H443,2)</f>
        <v>0</v>
      </c>
      <c r="K443" s="187" t="s">
        <v>359</v>
      </c>
      <c r="L443" s="40"/>
      <c r="M443" s="192" t="s">
        <v>1</v>
      </c>
      <c r="N443" s="193" t="s">
        <v>46</v>
      </c>
      <c r="O443" s="72"/>
      <c r="P443" s="194">
        <f>O443*H443</f>
        <v>0</v>
      </c>
      <c r="Q443" s="194">
        <v>2.972E-2</v>
      </c>
      <c r="R443" s="194">
        <f>Q443*H443</f>
        <v>5.944E-2</v>
      </c>
      <c r="S443" s="194">
        <v>0</v>
      </c>
      <c r="T443" s="195">
        <f>S443*H443</f>
        <v>0</v>
      </c>
      <c r="U443" s="35"/>
      <c r="V443" s="35"/>
      <c r="W443" s="35"/>
      <c r="X443" s="35"/>
      <c r="Y443" s="35"/>
      <c r="Z443" s="35"/>
      <c r="AA443" s="35"/>
      <c r="AB443" s="35"/>
      <c r="AC443" s="35"/>
      <c r="AD443" s="35"/>
      <c r="AE443" s="35"/>
      <c r="AR443" s="196" t="s">
        <v>214</v>
      </c>
      <c r="AT443" s="196" t="s">
        <v>216</v>
      </c>
      <c r="AU443" s="196" t="s">
        <v>90</v>
      </c>
      <c r="AY443" s="18" t="s">
        <v>215</v>
      </c>
      <c r="BE443" s="197">
        <f>IF(N443="základní",J443,0)</f>
        <v>0</v>
      </c>
      <c r="BF443" s="197">
        <f>IF(N443="snížená",J443,0)</f>
        <v>0</v>
      </c>
      <c r="BG443" s="197">
        <f>IF(N443="zákl. přenesená",J443,0)</f>
        <v>0</v>
      </c>
      <c r="BH443" s="197">
        <f>IF(N443="sníž. přenesená",J443,0)</f>
        <v>0</v>
      </c>
      <c r="BI443" s="197">
        <f>IF(N443="nulová",J443,0)</f>
        <v>0</v>
      </c>
      <c r="BJ443" s="18" t="s">
        <v>88</v>
      </c>
      <c r="BK443" s="197">
        <f>ROUND(I443*H443,2)</f>
        <v>0</v>
      </c>
      <c r="BL443" s="18" t="s">
        <v>214</v>
      </c>
      <c r="BM443" s="196" t="s">
        <v>7982</v>
      </c>
    </row>
    <row r="444" spans="1:65" s="2" customFormat="1" ht="19.2">
      <c r="A444" s="35"/>
      <c r="B444" s="36"/>
      <c r="C444" s="37"/>
      <c r="D444" s="198" t="s">
        <v>221</v>
      </c>
      <c r="E444" s="37"/>
      <c r="F444" s="199" t="s">
        <v>7983</v>
      </c>
      <c r="G444" s="37"/>
      <c r="H444" s="37"/>
      <c r="I444" s="200"/>
      <c r="J444" s="37"/>
      <c r="K444" s="37"/>
      <c r="L444" s="40"/>
      <c r="M444" s="201"/>
      <c r="N444" s="202"/>
      <c r="O444" s="72"/>
      <c r="P444" s="72"/>
      <c r="Q444" s="72"/>
      <c r="R444" s="72"/>
      <c r="S444" s="72"/>
      <c r="T444" s="73"/>
      <c r="U444" s="35"/>
      <c r="V444" s="35"/>
      <c r="W444" s="35"/>
      <c r="X444" s="35"/>
      <c r="Y444" s="35"/>
      <c r="Z444" s="35"/>
      <c r="AA444" s="35"/>
      <c r="AB444" s="35"/>
      <c r="AC444" s="35"/>
      <c r="AD444" s="35"/>
      <c r="AE444" s="35"/>
      <c r="AT444" s="18" t="s">
        <v>221</v>
      </c>
      <c r="AU444" s="18" t="s">
        <v>90</v>
      </c>
    </row>
    <row r="445" spans="1:65" s="2" customFormat="1" ht="10.199999999999999">
      <c r="A445" s="35"/>
      <c r="B445" s="36"/>
      <c r="C445" s="37"/>
      <c r="D445" s="215" t="s">
        <v>362</v>
      </c>
      <c r="E445" s="37"/>
      <c r="F445" s="216" t="s">
        <v>7984</v>
      </c>
      <c r="G445" s="37"/>
      <c r="H445" s="37"/>
      <c r="I445" s="200"/>
      <c r="J445" s="37"/>
      <c r="K445" s="37"/>
      <c r="L445" s="40"/>
      <c r="M445" s="201"/>
      <c r="N445" s="202"/>
      <c r="O445" s="72"/>
      <c r="P445" s="72"/>
      <c r="Q445" s="72"/>
      <c r="R445" s="72"/>
      <c r="S445" s="72"/>
      <c r="T445" s="73"/>
      <c r="U445" s="35"/>
      <c r="V445" s="35"/>
      <c r="W445" s="35"/>
      <c r="X445" s="35"/>
      <c r="Y445" s="35"/>
      <c r="Z445" s="35"/>
      <c r="AA445" s="35"/>
      <c r="AB445" s="35"/>
      <c r="AC445" s="35"/>
      <c r="AD445" s="35"/>
      <c r="AE445" s="35"/>
      <c r="AT445" s="18" t="s">
        <v>362</v>
      </c>
      <c r="AU445" s="18" t="s">
        <v>90</v>
      </c>
    </row>
    <row r="446" spans="1:65" s="2" customFormat="1" ht="24.15" customHeight="1">
      <c r="A446" s="35"/>
      <c r="B446" s="36"/>
      <c r="C446" s="260" t="s">
        <v>1425</v>
      </c>
      <c r="D446" s="260" t="s">
        <v>539</v>
      </c>
      <c r="E446" s="261" t="s">
        <v>7985</v>
      </c>
      <c r="F446" s="262" t="s">
        <v>7986</v>
      </c>
      <c r="G446" s="263" t="s">
        <v>716</v>
      </c>
      <c r="H446" s="264">
        <v>2</v>
      </c>
      <c r="I446" s="265"/>
      <c r="J446" s="266">
        <f>ROUND(I446*H446,2)</f>
        <v>0</v>
      </c>
      <c r="K446" s="262" t="s">
        <v>359</v>
      </c>
      <c r="L446" s="267"/>
      <c r="M446" s="268" t="s">
        <v>1</v>
      </c>
      <c r="N446" s="269" t="s">
        <v>46</v>
      </c>
      <c r="O446" s="72"/>
      <c r="P446" s="194">
        <f>O446*H446</f>
        <v>0</v>
      </c>
      <c r="Q446" s="194">
        <v>0.09</v>
      </c>
      <c r="R446" s="194">
        <f>Q446*H446</f>
        <v>0.18</v>
      </c>
      <c r="S446" s="194">
        <v>0</v>
      </c>
      <c r="T446" s="195">
        <f>S446*H446</f>
        <v>0</v>
      </c>
      <c r="U446" s="35"/>
      <c r="V446" s="35"/>
      <c r="W446" s="35"/>
      <c r="X446" s="35"/>
      <c r="Y446" s="35"/>
      <c r="Z446" s="35"/>
      <c r="AA446" s="35"/>
      <c r="AB446" s="35"/>
      <c r="AC446" s="35"/>
      <c r="AD446" s="35"/>
      <c r="AE446" s="35"/>
      <c r="AR446" s="196" t="s">
        <v>251</v>
      </c>
      <c r="AT446" s="196" t="s">
        <v>539</v>
      </c>
      <c r="AU446" s="196" t="s">
        <v>90</v>
      </c>
      <c r="AY446" s="18" t="s">
        <v>215</v>
      </c>
      <c r="BE446" s="197">
        <f>IF(N446="základní",J446,0)</f>
        <v>0</v>
      </c>
      <c r="BF446" s="197">
        <f>IF(N446="snížená",J446,0)</f>
        <v>0</v>
      </c>
      <c r="BG446" s="197">
        <f>IF(N446="zákl. přenesená",J446,0)</f>
        <v>0</v>
      </c>
      <c r="BH446" s="197">
        <f>IF(N446="sníž. přenesená",J446,0)</f>
        <v>0</v>
      </c>
      <c r="BI446" s="197">
        <f>IF(N446="nulová",J446,0)</f>
        <v>0</v>
      </c>
      <c r="BJ446" s="18" t="s">
        <v>88</v>
      </c>
      <c r="BK446" s="197">
        <f>ROUND(I446*H446,2)</f>
        <v>0</v>
      </c>
      <c r="BL446" s="18" t="s">
        <v>214</v>
      </c>
      <c r="BM446" s="196" t="s">
        <v>7987</v>
      </c>
    </row>
    <row r="447" spans="1:65" s="2" customFormat="1" ht="19.2">
      <c r="A447" s="35"/>
      <c r="B447" s="36"/>
      <c r="C447" s="37"/>
      <c r="D447" s="198" t="s">
        <v>221</v>
      </c>
      <c r="E447" s="37"/>
      <c r="F447" s="199" t="s">
        <v>7986</v>
      </c>
      <c r="G447" s="37"/>
      <c r="H447" s="37"/>
      <c r="I447" s="200"/>
      <c r="J447" s="37"/>
      <c r="K447" s="37"/>
      <c r="L447" s="40"/>
      <c r="M447" s="201"/>
      <c r="N447" s="202"/>
      <c r="O447" s="72"/>
      <c r="P447" s="72"/>
      <c r="Q447" s="72"/>
      <c r="R447" s="72"/>
      <c r="S447" s="72"/>
      <c r="T447" s="73"/>
      <c r="U447" s="35"/>
      <c r="V447" s="35"/>
      <c r="W447" s="35"/>
      <c r="X447" s="35"/>
      <c r="Y447" s="35"/>
      <c r="Z447" s="35"/>
      <c r="AA447" s="35"/>
      <c r="AB447" s="35"/>
      <c r="AC447" s="35"/>
      <c r="AD447" s="35"/>
      <c r="AE447" s="35"/>
      <c r="AT447" s="18" t="s">
        <v>221</v>
      </c>
      <c r="AU447" s="18" t="s">
        <v>90</v>
      </c>
    </row>
    <row r="448" spans="1:65" s="2" customFormat="1" ht="44.25" customHeight="1">
      <c r="A448" s="35"/>
      <c r="B448" s="36"/>
      <c r="C448" s="185" t="s">
        <v>1431</v>
      </c>
      <c r="D448" s="185" t="s">
        <v>216</v>
      </c>
      <c r="E448" s="186" t="s">
        <v>7988</v>
      </c>
      <c r="F448" s="187" t="s">
        <v>7989</v>
      </c>
      <c r="G448" s="188" t="s">
        <v>358</v>
      </c>
      <c r="H448" s="189">
        <v>25.2</v>
      </c>
      <c r="I448" s="190"/>
      <c r="J448" s="191">
        <f>ROUND(I448*H448,2)</f>
        <v>0</v>
      </c>
      <c r="K448" s="187" t="s">
        <v>359</v>
      </c>
      <c r="L448" s="40"/>
      <c r="M448" s="192" t="s">
        <v>1</v>
      </c>
      <c r="N448" s="193" t="s">
        <v>46</v>
      </c>
      <c r="O448" s="72"/>
      <c r="P448" s="194">
        <f>O448*H448</f>
        <v>0</v>
      </c>
      <c r="Q448" s="194">
        <v>4.512E-2</v>
      </c>
      <c r="R448" s="194">
        <f>Q448*H448</f>
        <v>1.137024</v>
      </c>
      <c r="S448" s="194">
        <v>0</v>
      </c>
      <c r="T448" s="195">
        <f>S448*H448</f>
        <v>0</v>
      </c>
      <c r="U448" s="35"/>
      <c r="V448" s="35"/>
      <c r="W448" s="35"/>
      <c r="X448" s="35"/>
      <c r="Y448" s="35"/>
      <c r="Z448" s="35"/>
      <c r="AA448" s="35"/>
      <c r="AB448" s="35"/>
      <c r="AC448" s="35"/>
      <c r="AD448" s="35"/>
      <c r="AE448" s="35"/>
      <c r="AR448" s="196" t="s">
        <v>214</v>
      </c>
      <c r="AT448" s="196" t="s">
        <v>216</v>
      </c>
      <c r="AU448" s="196" t="s">
        <v>90</v>
      </c>
      <c r="AY448" s="18" t="s">
        <v>215</v>
      </c>
      <c r="BE448" s="197">
        <f>IF(N448="základní",J448,0)</f>
        <v>0</v>
      </c>
      <c r="BF448" s="197">
        <f>IF(N448="snížená",J448,0)</f>
        <v>0</v>
      </c>
      <c r="BG448" s="197">
        <f>IF(N448="zákl. přenesená",J448,0)</f>
        <v>0</v>
      </c>
      <c r="BH448" s="197">
        <f>IF(N448="sníž. přenesená",J448,0)</f>
        <v>0</v>
      </c>
      <c r="BI448" s="197">
        <f>IF(N448="nulová",J448,0)</f>
        <v>0</v>
      </c>
      <c r="BJ448" s="18" t="s">
        <v>88</v>
      </c>
      <c r="BK448" s="197">
        <f>ROUND(I448*H448,2)</f>
        <v>0</v>
      </c>
      <c r="BL448" s="18" t="s">
        <v>214</v>
      </c>
      <c r="BM448" s="196" t="s">
        <v>7990</v>
      </c>
    </row>
    <row r="449" spans="1:65" s="2" customFormat="1" ht="38.4">
      <c r="A449" s="35"/>
      <c r="B449" s="36"/>
      <c r="C449" s="37"/>
      <c r="D449" s="198" t="s">
        <v>221</v>
      </c>
      <c r="E449" s="37"/>
      <c r="F449" s="199" t="s">
        <v>7991</v>
      </c>
      <c r="G449" s="37"/>
      <c r="H449" s="37"/>
      <c r="I449" s="200"/>
      <c r="J449" s="37"/>
      <c r="K449" s="37"/>
      <c r="L449" s="40"/>
      <c r="M449" s="201"/>
      <c r="N449" s="202"/>
      <c r="O449" s="72"/>
      <c r="P449" s="72"/>
      <c r="Q449" s="72"/>
      <c r="R449" s="72"/>
      <c r="S449" s="72"/>
      <c r="T449" s="73"/>
      <c r="U449" s="35"/>
      <c r="V449" s="35"/>
      <c r="W449" s="35"/>
      <c r="X449" s="35"/>
      <c r="Y449" s="35"/>
      <c r="Z449" s="35"/>
      <c r="AA449" s="35"/>
      <c r="AB449" s="35"/>
      <c r="AC449" s="35"/>
      <c r="AD449" s="35"/>
      <c r="AE449" s="35"/>
      <c r="AT449" s="18" t="s">
        <v>221</v>
      </c>
      <c r="AU449" s="18" t="s">
        <v>90</v>
      </c>
    </row>
    <row r="450" spans="1:65" s="2" customFormat="1" ht="10.199999999999999">
      <c r="A450" s="35"/>
      <c r="B450" s="36"/>
      <c r="C450" s="37"/>
      <c r="D450" s="215" t="s">
        <v>362</v>
      </c>
      <c r="E450" s="37"/>
      <c r="F450" s="216" t="s">
        <v>7992</v>
      </c>
      <c r="G450" s="37"/>
      <c r="H450" s="37"/>
      <c r="I450" s="200"/>
      <c r="J450" s="37"/>
      <c r="K450" s="37"/>
      <c r="L450" s="40"/>
      <c r="M450" s="201"/>
      <c r="N450" s="202"/>
      <c r="O450" s="72"/>
      <c r="P450" s="72"/>
      <c r="Q450" s="72"/>
      <c r="R450" s="72"/>
      <c r="S450" s="72"/>
      <c r="T450" s="73"/>
      <c r="U450" s="35"/>
      <c r="V450" s="35"/>
      <c r="W450" s="35"/>
      <c r="X450" s="35"/>
      <c r="Y450" s="35"/>
      <c r="Z450" s="35"/>
      <c r="AA450" s="35"/>
      <c r="AB450" s="35"/>
      <c r="AC450" s="35"/>
      <c r="AD450" s="35"/>
      <c r="AE450" s="35"/>
      <c r="AT450" s="18" t="s">
        <v>362</v>
      </c>
      <c r="AU450" s="18" t="s">
        <v>90</v>
      </c>
    </row>
    <row r="451" spans="1:65" s="2" customFormat="1" ht="44.25" customHeight="1">
      <c r="A451" s="35"/>
      <c r="B451" s="36"/>
      <c r="C451" s="185" t="s">
        <v>1435</v>
      </c>
      <c r="D451" s="185" t="s">
        <v>216</v>
      </c>
      <c r="E451" s="186" t="s">
        <v>7993</v>
      </c>
      <c r="F451" s="187" t="s">
        <v>7994</v>
      </c>
      <c r="G451" s="188" t="s">
        <v>716</v>
      </c>
      <c r="H451" s="189">
        <v>1</v>
      </c>
      <c r="I451" s="190"/>
      <c r="J451" s="191">
        <f>ROUND(I451*H451,2)</f>
        <v>0</v>
      </c>
      <c r="K451" s="187" t="s">
        <v>359</v>
      </c>
      <c r="L451" s="40"/>
      <c r="M451" s="192" t="s">
        <v>1</v>
      </c>
      <c r="N451" s="193" t="s">
        <v>46</v>
      </c>
      <c r="O451" s="72"/>
      <c r="P451" s="194">
        <f>O451*H451</f>
        <v>0</v>
      </c>
      <c r="Q451" s="194">
        <v>7.6499999999999999E-2</v>
      </c>
      <c r="R451" s="194">
        <f>Q451*H451</f>
        <v>7.6499999999999999E-2</v>
      </c>
      <c r="S451" s="194">
        <v>0</v>
      </c>
      <c r="T451" s="195">
        <f>S451*H451</f>
        <v>0</v>
      </c>
      <c r="U451" s="35"/>
      <c r="V451" s="35"/>
      <c r="W451" s="35"/>
      <c r="X451" s="35"/>
      <c r="Y451" s="35"/>
      <c r="Z451" s="35"/>
      <c r="AA451" s="35"/>
      <c r="AB451" s="35"/>
      <c r="AC451" s="35"/>
      <c r="AD451" s="35"/>
      <c r="AE451" s="35"/>
      <c r="AR451" s="196" t="s">
        <v>214</v>
      </c>
      <c r="AT451" s="196" t="s">
        <v>216</v>
      </c>
      <c r="AU451" s="196" t="s">
        <v>90</v>
      </c>
      <c r="AY451" s="18" t="s">
        <v>215</v>
      </c>
      <c r="BE451" s="197">
        <f>IF(N451="základní",J451,0)</f>
        <v>0</v>
      </c>
      <c r="BF451" s="197">
        <f>IF(N451="snížená",J451,0)</f>
        <v>0</v>
      </c>
      <c r="BG451" s="197">
        <f>IF(N451="zákl. přenesená",J451,0)</f>
        <v>0</v>
      </c>
      <c r="BH451" s="197">
        <f>IF(N451="sníž. přenesená",J451,0)</f>
        <v>0</v>
      </c>
      <c r="BI451" s="197">
        <f>IF(N451="nulová",J451,0)</f>
        <v>0</v>
      </c>
      <c r="BJ451" s="18" t="s">
        <v>88</v>
      </c>
      <c r="BK451" s="197">
        <f>ROUND(I451*H451,2)</f>
        <v>0</v>
      </c>
      <c r="BL451" s="18" t="s">
        <v>214</v>
      </c>
      <c r="BM451" s="196" t="s">
        <v>7995</v>
      </c>
    </row>
    <row r="452" spans="1:65" s="2" customFormat="1" ht="28.8">
      <c r="A452" s="35"/>
      <c r="B452" s="36"/>
      <c r="C452" s="37"/>
      <c r="D452" s="198" t="s">
        <v>221</v>
      </c>
      <c r="E452" s="37"/>
      <c r="F452" s="199" t="s">
        <v>7996</v>
      </c>
      <c r="G452" s="37"/>
      <c r="H452" s="37"/>
      <c r="I452" s="200"/>
      <c r="J452" s="37"/>
      <c r="K452" s="37"/>
      <c r="L452" s="40"/>
      <c r="M452" s="201"/>
      <c r="N452" s="202"/>
      <c r="O452" s="72"/>
      <c r="P452" s="72"/>
      <c r="Q452" s="72"/>
      <c r="R452" s="72"/>
      <c r="S452" s="72"/>
      <c r="T452" s="73"/>
      <c r="U452" s="35"/>
      <c r="V452" s="35"/>
      <c r="W452" s="35"/>
      <c r="X452" s="35"/>
      <c r="Y452" s="35"/>
      <c r="Z452" s="35"/>
      <c r="AA452" s="35"/>
      <c r="AB452" s="35"/>
      <c r="AC452" s="35"/>
      <c r="AD452" s="35"/>
      <c r="AE452" s="35"/>
      <c r="AT452" s="18" t="s">
        <v>221</v>
      </c>
      <c r="AU452" s="18" t="s">
        <v>90</v>
      </c>
    </row>
    <row r="453" spans="1:65" s="2" customFormat="1" ht="10.199999999999999">
      <c r="A453" s="35"/>
      <c r="B453" s="36"/>
      <c r="C453" s="37"/>
      <c r="D453" s="215" t="s">
        <v>362</v>
      </c>
      <c r="E453" s="37"/>
      <c r="F453" s="216" t="s">
        <v>7997</v>
      </c>
      <c r="G453" s="37"/>
      <c r="H453" s="37"/>
      <c r="I453" s="200"/>
      <c r="J453" s="37"/>
      <c r="K453" s="37"/>
      <c r="L453" s="40"/>
      <c r="M453" s="201"/>
      <c r="N453" s="202"/>
      <c r="O453" s="72"/>
      <c r="P453" s="72"/>
      <c r="Q453" s="72"/>
      <c r="R453" s="72"/>
      <c r="S453" s="72"/>
      <c r="T453" s="73"/>
      <c r="U453" s="35"/>
      <c r="V453" s="35"/>
      <c r="W453" s="35"/>
      <c r="X453" s="35"/>
      <c r="Y453" s="35"/>
      <c r="Z453" s="35"/>
      <c r="AA453" s="35"/>
      <c r="AB453" s="35"/>
      <c r="AC453" s="35"/>
      <c r="AD453" s="35"/>
      <c r="AE453" s="35"/>
      <c r="AT453" s="18" t="s">
        <v>362</v>
      </c>
      <c r="AU453" s="18" t="s">
        <v>90</v>
      </c>
    </row>
    <row r="454" spans="1:65" s="2" customFormat="1" ht="49.05" customHeight="1">
      <c r="A454" s="35"/>
      <c r="B454" s="36"/>
      <c r="C454" s="185" t="s">
        <v>1441</v>
      </c>
      <c r="D454" s="185" t="s">
        <v>216</v>
      </c>
      <c r="E454" s="186" t="s">
        <v>7998</v>
      </c>
      <c r="F454" s="187" t="s">
        <v>7999</v>
      </c>
      <c r="G454" s="188" t="s">
        <v>716</v>
      </c>
      <c r="H454" s="189">
        <v>1</v>
      </c>
      <c r="I454" s="190"/>
      <c r="J454" s="191">
        <f>ROUND(I454*H454,2)</f>
        <v>0</v>
      </c>
      <c r="K454" s="187" t="s">
        <v>359</v>
      </c>
      <c r="L454" s="40"/>
      <c r="M454" s="192" t="s">
        <v>1</v>
      </c>
      <c r="N454" s="193" t="s">
        <v>46</v>
      </c>
      <c r="O454" s="72"/>
      <c r="P454" s="194">
        <f>O454*H454</f>
        <v>0</v>
      </c>
      <c r="Q454" s="194">
        <v>9.35E-2</v>
      </c>
      <c r="R454" s="194">
        <f>Q454*H454</f>
        <v>9.35E-2</v>
      </c>
      <c r="S454" s="194">
        <v>0</v>
      </c>
      <c r="T454" s="195">
        <f>S454*H454</f>
        <v>0</v>
      </c>
      <c r="U454" s="35"/>
      <c r="V454" s="35"/>
      <c r="W454" s="35"/>
      <c r="X454" s="35"/>
      <c r="Y454" s="35"/>
      <c r="Z454" s="35"/>
      <c r="AA454" s="35"/>
      <c r="AB454" s="35"/>
      <c r="AC454" s="35"/>
      <c r="AD454" s="35"/>
      <c r="AE454" s="35"/>
      <c r="AR454" s="196" t="s">
        <v>214</v>
      </c>
      <c r="AT454" s="196" t="s">
        <v>216</v>
      </c>
      <c r="AU454" s="196" t="s">
        <v>90</v>
      </c>
      <c r="AY454" s="18" t="s">
        <v>215</v>
      </c>
      <c r="BE454" s="197">
        <f>IF(N454="základní",J454,0)</f>
        <v>0</v>
      </c>
      <c r="BF454" s="197">
        <f>IF(N454="snížená",J454,0)</f>
        <v>0</v>
      </c>
      <c r="BG454" s="197">
        <f>IF(N454="zákl. přenesená",J454,0)</f>
        <v>0</v>
      </c>
      <c r="BH454" s="197">
        <f>IF(N454="sníž. přenesená",J454,0)</f>
        <v>0</v>
      </c>
      <c r="BI454" s="197">
        <f>IF(N454="nulová",J454,0)</f>
        <v>0</v>
      </c>
      <c r="BJ454" s="18" t="s">
        <v>88</v>
      </c>
      <c r="BK454" s="197">
        <f>ROUND(I454*H454,2)</f>
        <v>0</v>
      </c>
      <c r="BL454" s="18" t="s">
        <v>214</v>
      </c>
      <c r="BM454" s="196" t="s">
        <v>8000</v>
      </c>
    </row>
    <row r="455" spans="1:65" s="2" customFormat="1" ht="28.8">
      <c r="A455" s="35"/>
      <c r="B455" s="36"/>
      <c r="C455" s="37"/>
      <c r="D455" s="198" t="s">
        <v>221</v>
      </c>
      <c r="E455" s="37"/>
      <c r="F455" s="199" t="s">
        <v>8001</v>
      </c>
      <c r="G455" s="37"/>
      <c r="H455" s="37"/>
      <c r="I455" s="200"/>
      <c r="J455" s="37"/>
      <c r="K455" s="37"/>
      <c r="L455" s="40"/>
      <c r="M455" s="201"/>
      <c r="N455" s="202"/>
      <c r="O455" s="72"/>
      <c r="P455" s="72"/>
      <c r="Q455" s="72"/>
      <c r="R455" s="72"/>
      <c r="S455" s="72"/>
      <c r="T455" s="73"/>
      <c r="U455" s="35"/>
      <c r="V455" s="35"/>
      <c r="W455" s="35"/>
      <c r="X455" s="35"/>
      <c r="Y455" s="35"/>
      <c r="Z455" s="35"/>
      <c r="AA455" s="35"/>
      <c r="AB455" s="35"/>
      <c r="AC455" s="35"/>
      <c r="AD455" s="35"/>
      <c r="AE455" s="35"/>
      <c r="AT455" s="18" t="s">
        <v>221</v>
      </c>
      <c r="AU455" s="18" t="s">
        <v>90</v>
      </c>
    </row>
    <row r="456" spans="1:65" s="2" customFormat="1" ht="10.199999999999999">
      <c r="A456" s="35"/>
      <c r="B456" s="36"/>
      <c r="C456" s="37"/>
      <c r="D456" s="215" t="s">
        <v>362</v>
      </c>
      <c r="E456" s="37"/>
      <c r="F456" s="216" t="s">
        <v>8002</v>
      </c>
      <c r="G456" s="37"/>
      <c r="H456" s="37"/>
      <c r="I456" s="200"/>
      <c r="J456" s="37"/>
      <c r="K456" s="37"/>
      <c r="L456" s="40"/>
      <c r="M456" s="201"/>
      <c r="N456" s="202"/>
      <c r="O456" s="72"/>
      <c r="P456" s="72"/>
      <c r="Q456" s="72"/>
      <c r="R456" s="72"/>
      <c r="S456" s="72"/>
      <c r="T456" s="73"/>
      <c r="U456" s="35"/>
      <c r="V456" s="35"/>
      <c r="W456" s="35"/>
      <c r="X456" s="35"/>
      <c r="Y456" s="35"/>
      <c r="Z456" s="35"/>
      <c r="AA456" s="35"/>
      <c r="AB456" s="35"/>
      <c r="AC456" s="35"/>
      <c r="AD456" s="35"/>
      <c r="AE456" s="35"/>
      <c r="AT456" s="18" t="s">
        <v>362</v>
      </c>
      <c r="AU456" s="18" t="s">
        <v>90</v>
      </c>
    </row>
    <row r="457" spans="1:65" s="2" customFormat="1" ht="16.5" customHeight="1">
      <c r="A457" s="35"/>
      <c r="B457" s="36"/>
      <c r="C457" s="185" t="s">
        <v>1451</v>
      </c>
      <c r="D457" s="185" t="s">
        <v>216</v>
      </c>
      <c r="E457" s="186" t="s">
        <v>8003</v>
      </c>
      <c r="F457" s="187" t="s">
        <v>8004</v>
      </c>
      <c r="G457" s="188" t="s">
        <v>716</v>
      </c>
      <c r="H457" s="189">
        <v>1</v>
      </c>
      <c r="I457" s="190"/>
      <c r="J457" s="191">
        <f>ROUND(I457*H457,2)</f>
        <v>0</v>
      </c>
      <c r="K457" s="187" t="s">
        <v>1</v>
      </c>
      <c r="L457" s="40"/>
      <c r="M457" s="192" t="s">
        <v>1</v>
      </c>
      <c r="N457" s="193" t="s">
        <v>46</v>
      </c>
      <c r="O457" s="72"/>
      <c r="P457" s="194">
        <f>O457*H457</f>
        <v>0</v>
      </c>
      <c r="Q457" s="194">
        <v>2.9E-4</v>
      </c>
      <c r="R457" s="194">
        <f>Q457*H457</f>
        <v>2.9E-4</v>
      </c>
      <c r="S457" s="194">
        <v>0</v>
      </c>
      <c r="T457" s="195">
        <f>S457*H457</f>
        <v>0</v>
      </c>
      <c r="U457" s="35"/>
      <c r="V457" s="35"/>
      <c r="W457" s="35"/>
      <c r="X457" s="35"/>
      <c r="Y457" s="35"/>
      <c r="Z457" s="35"/>
      <c r="AA457" s="35"/>
      <c r="AB457" s="35"/>
      <c r="AC457" s="35"/>
      <c r="AD457" s="35"/>
      <c r="AE457" s="35"/>
      <c r="AR457" s="196" t="s">
        <v>291</v>
      </c>
      <c r="AT457" s="196" t="s">
        <v>216</v>
      </c>
      <c r="AU457" s="196" t="s">
        <v>90</v>
      </c>
      <c r="AY457" s="18" t="s">
        <v>215</v>
      </c>
      <c r="BE457" s="197">
        <f>IF(N457="základní",J457,0)</f>
        <v>0</v>
      </c>
      <c r="BF457" s="197">
        <f>IF(N457="snížená",J457,0)</f>
        <v>0</v>
      </c>
      <c r="BG457" s="197">
        <f>IF(N457="zákl. přenesená",J457,0)</f>
        <v>0</v>
      </c>
      <c r="BH457" s="197">
        <f>IF(N457="sníž. přenesená",J457,0)</f>
        <v>0</v>
      </c>
      <c r="BI457" s="197">
        <f>IF(N457="nulová",J457,0)</f>
        <v>0</v>
      </c>
      <c r="BJ457" s="18" t="s">
        <v>88</v>
      </c>
      <c r="BK457" s="197">
        <f>ROUND(I457*H457,2)</f>
        <v>0</v>
      </c>
      <c r="BL457" s="18" t="s">
        <v>291</v>
      </c>
      <c r="BM457" s="196" t="s">
        <v>8005</v>
      </c>
    </row>
    <row r="458" spans="1:65" s="2" customFormat="1" ht="21.75" customHeight="1">
      <c r="A458" s="35"/>
      <c r="B458" s="36"/>
      <c r="C458" s="185" t="s">
        <v>1457</v>
      </c>
      <c r="D458" s="185" t="s">
        <v>216</v>
      </c>
      <c r="E458" s="186" t="s">
        <v>8006</v>
      </c>
      <c r="F458" s="187" t="s">
        <v>8007</v>
      </c>
      <c r="G458" s="188" t="s">
        <v>716</v>
      </c>
      <c r="H458" s="189">
        <v>2</v>
      </c>
      <c r="I458" s="190"/>
      <c r="J458" s="191">
        <f>ROUND(I458*H458,2)</f>
        <v>0</v>
      </c>
      <c r="K458" s="187" t="s">
        <v>359</v>
      </c>
      <c r="L458" s="40"/>
      <c r="M458" s="192" t="s">
        <v>1</v>
      </c>
      <c r="N458" s="193" t="s">
        <v>46</v>
      </c>
      <c r="O458" s="72"/>
      <c r="P458" s="194">
        <f>O458*H458</f>
        <v>0</v>
      </c>
      <c r="Q458" s="194">
        <v>7.0200000000000002E-3</v>
      </c>
      <c r="R458" s="194">
        <f>Q458*H458</f>
        <v>1.404E-2</v>
      </c>
      <c r="S458" s="194">
        <v>0</v>
      </c>
      <c r="T458" s="195">
        <f>S458*H458</f>
        <v>0</v>
      </c>
      <c r="U458" s="35"/>
      <c r="V458" s="35"/>
      <c r="W458" s="35"/>
      <c r="X458" s="35"/>
      <c r="Y458" s="35"/>
      <c r="Z458" s="35"/>
      <c r="AA458" s="35"/>
      <c r="AB458" s="35"/>
      <c r="AC458" s="35"/>
      <c r="AD458" s="35"/>
      <c r="AE458" s="35"/>
      <c r="AR458" s="196" t="s">
        <v>214</v>
      </c>
      <c r="AT458" s="196" t="s">
        <v>216</v>
      </c>
      <c r="AU458" s="196" t="s">
        <v>90</v>
      </c>
      <c r="AY458" s="18" t="s">
        <v>215</v>
      </c>
      <c r="BE458" s="197">
        <f>IF(N458="základní",J458,0)</f>
        <v>0</v>
      </c>
      <c r="BF458" s="197">
        <f>IF(N458="snížená",J458,0)</f>
        <v>0</v>
      </c>
      <c r="BG458" s="197">
        <f>IF(N458="zákl. přenesená",J458,0)</f>
        <v>0</v>
      </c>
      <c r="BH458" s="197">
        <f>IF(N458="sníž. přenesená",J458,0)</f>
        <v>0</v>
      </c>
      <c r="BI458" s="197">
        <f>IF(N458="nulová",J458,0)</f>
        <v>0</v>
      </c>
      <c r="BJ458" s="18" t="s">
        <v>88</v>
      </c>
      <c r="BK458" s="197">
        <f>ROUND(I458*H458,2)</f>
        <v>0</v>
      </c>
      <c r="BL458" s="18" t="s">
        <v>214</v>
      </c>
      <c r="BM458" s="196" t="s">
        <v>8008</v>
      </c>
    </row>
    <row r="459" spans="1:65" s="2" customFormat="1" ht="19.2">
      <c r="A459" s="35"/>
      <c r="B459" s="36"/>
      <c r="C459" s="37"/>
      <c r="D459" s="198" t="s">
        <v>221</v>
      </c>
      <c r="E459" s="37"/>
      <c r="F459" s="199" t="s">
        <v>8009</v>
      </c>
      <c r="G459" s="37"/>
      <c r="H459" s="37"/>
      <c r="I459" s="200"/>
      <c r="J459" s="37"/>
      <c r="K459" s="37"/>
      <c r="L459" s="40"/>
      <c r="M459" s="201"/>
      <c r="N459" s="202"/>
      <c r="O459" s="72"/>
      <c r="P459" s="72"/>
      <c r="Q459" s="72"/>
      <c r="R459" s="72"/>
      <c r="S459" s="72"/>
      <c r="T459" s="73"/>
      <c r="U459" s="35"/>
      <c r="V459" s="35"/>
      <c r="W459" s="35"/>
      <c r="X459" s="35"/>
      <c r="Y459" s="35"/>
      <c r="Z459" s="35"/>
      <c r="AA459" s="35"/>
      <c r="AB459" s="35"/>
      <c r="AC459" s="35"/>
      <c r="AD459" s="35"/>
      <c r="AE459" s="35"/>
      <c r="AT459" s="18" t="s">
        <v>221</v>
      </c>
      <c r="AU459" s="18" t="s">
        <v>90</v>
      </c>
    </row>
    <row r="460" spans="1:65" s="2" customFormat="1" ht="10.199999999999999">
      <c r="A460" s="35"/>
      <c r="B460" s="36"/>
      <c r="C460" s="37"/>
      <c r="D460" s="215" t="s">
        <v>362</v>
      </c>
      <c r="E460" s="37"/>
      <c r="F460" s="216" t="s">
        <v>8010</v>
      </c>
      <c r="G460" s="37"/>
      <c r="H460" s="37"/>
      <c r="I460" s="200"/>
      <c r="J460" s="37"/>
      <c r="K460" s="37"/>
      <c r="L460" s="40"/>
      <c r="M460" s="201"/>
      <c r="N460" s="202"/>
      <c r="O460" s="72"/>
      <c r="P460" s="72"/>
      <c r="Q460" s="72"/>
      <c r="R460" s="72"/>
      <c r="S460" s="72"/>
      <c r="T460" s="73"/>
      <c r="U460" s="35"/>
      <c r="V460" s="35"/>
      <c r="W460" s="35"/>
      <c r="X460" s="35"/>
      <c r="Y460" s="35"/>
      <c r="Z460" s="35"/>
      <c r="AA460" s="35"/>
      <c r="AB460" s="35"/>
      <c r="AC460" s="35"/>
      <c r="AD460" s="35"/>
      <c r="AE460" s="35"/>
      <c r="AT460" s="18" t="s">
        <v>362</v>
      </c>
      <c r="AU460" s="18" t="s">
        <v>90</v>
      </c>
    </row>
    <row r="461" spans="1:65" s="2" customFormat="1" ht="24.15" customHeight="1">
      <c r="A461" s="35"/>
      <c r="B461" s="36"/>
      <c r="C461" s="260" t="s">
        <v>1463</v>
      </c>
      <c r="D461" s="260" t="s">
        <v>539</v>
      </c>
      <c r="E461" s="261" t="s">
        <v>8011</v>
      </c>
      <c r="F461" s="262" t="s">
        <v>8012</v>
      </c>
      <c r="G461" s="263" t="s">
        <v>716</v>
      </c>
      <c r="H461" s="264">
        <v>2</v>
      </c>
      <c r="I461" s="265"/>
      <c r="J461" s="266">
        <f>ROUND(I461*H461,2)</f>
        <v>0</v>
      </c>
      <c r="K461" s="262" t="s">
        <v>359</v>
      </c>
      <c r="L461" s="267"/>
      <c r="M461" s="268" t="s">
        <v>1</v>
      </c>
      <c r="N461" s="269" t="s">
        <v>46</v>
      </c>
      <c r="O461" s="72"/>
      <c r="P461" s="194">
        <f>O461*H461</f>
        <v>0</v>
      </c>
      <c r="Q461" s="194">
        <v>7.3999999999999996E-2</v>
      </c>
      <c r="R461" s="194">
        <f>Q461*H461</f>
        <v>0.14799999999999999</v>
      </c>
      <c r="S461" s="194">
        <v>0</v>
      </c>
      <c r="T461" s="195">
        <f>S461*H461</f>
        <v>0</v>
      </c>
      <c r="U461" s="35"/>
      <c r="V461" s="35"/>
      <c r="W461" s="35"/>
      <c r="X461" s="35"/>
      <c r="Y461" s="35"/>
      <c r="Z461" s="35"/>
      <c r="AA461" s="35"/>
      <c r="AB461" s="35"/>
      <c r="AC461" s="35"/>
      <c r="AD461" s="35"/>
      <c r="AE461" s="35"/>
      <c r="AR461" s="196" t="s">
        <v>251</v>
      </c>
      <c r="AT461" s="196" t="s">
        <v>539</v>
      </c>
      <c r="AU461" s="196" t="s">
        <v>90</v>
      </c>
      <c r="AY461" s="18" t="s">
        <v>215</v>
      </c>
      <c r="BE461" s="197">
        <f>IF(N461="základní",J461,0)</f>
        <v>0</v>
      </c>
      <c r="BF461" s="197">
        <f>IF(N461="snížená",J461,0)</f>
        <v>0</v>
      </c>
      <c r="BG461" s="197">
        <f>IF(N461="zákl. přenesená",J461,0)</f>
        <v>0</v>
      </c>
      <c r="BH461" s="197">
        <f>IF(N461="sníž. přenesená",J461,0)</f>
        <v>0</v>
      </c>
      <c r="BI461" s="197">
        <f>IF(N461="nulová",J461,0)</f>
        <v>0</v>
      </c>
      <c r="BJ461" s="18" t="s">
        <v>88</v>
      </c>
      <c r="BK461" s="197">
        <f>ROUND(I461*H461,2)</f>
        <v>0</v>
      </c>
      <c r="BL461" s="18" t="s">
        <v>214</v>
      </c>
      <c r="BM461" s="196" t="s">
        <v>8013</v>
      </c>
    </row>
    <row r="462" spans="1:65" s="2" customFormat="1" ht="10.199999999999999">
      <c r="A462" s="35"/>
      <c r="B462" s="36"/>
      <c r="C462" s="37"/>
      <c r="D462" s="198" t="s">
        <v>221</v>
      </c>
      <c r="E462" s="37"/>
      <c r="F462" s="199" t="s">
        <v>8012</v>
      </c>
      <c r="G462" s="37"/>
      <c r="H462" s="37"/>
      <c r="I462" s="200"/>
      <c r="J462" s="37"/>
      <c r="K462" s="37"/>
      <c r="L462" s="40"/>
      <c r="M462" s="201"/>
      <c r="N462" s="202"/>
      <c r="O462" s="72"/>
      <c r="P462" s="72"/>
      <c r="Q462" s="72"/>
      <c r="R462" s="72"/>
      <c r="S462" s="72"/>
      <c r="T462" s="73"/>
      <c r="U462" s="35"/>
      <c r="V462" s="35"/>
      <c r="W462" s="35"/>
      <c r="X462" s="35"/>
      <c r="Y462" s="35"/>
      <c r="Z462" s="35"/>
      <c r="AA462" s="35"/>
      <c r="AB462" s="35"/>
      <c r="AC462" s="35"/>
      <c r="AD462" s="35"/>
      <c r="AE462" s="35"/>
      <c r="AT462" s="18" t="s">
        <v>221</v>
      </c>
      <c r="AU462" s="18" t="s">
        <v>90</v>
      </c>
    </row>
    <row r="463" spans="1:65" s="2" customFormat="1" ht="16.5" customHeight="1">
      <c r="A463" s="35"/>
      <c r="B463" s="36"/>
      <c r="C463" s="260" t="s">
        <v>1553</v>
      </c>
      <c r="D463" s="260" t="s">
        <v>539</v>
      </c>
      <c r="E463" s="261" t="s">
        <v>8014</v>
      </c>
      <c r="F463" s="262" t="s">
        <v>8015</v>
      </c>
      <c r="G463" s="263" t="s">
        <v>716</v>
      </c>
      <c r="H463" s="264">
        <v>2</v>
      </c>
      <c r="I463" s="265"/>
      <c r="J463" s="266">
        <f>ROUND(I463*H463,2)</f>
        <v>0</v>
      </c>
      <c r="K463" s="262" t="s">
        <v>359</v>
      </c>
      <c r="L463" s="267"/>
      <c r="M463" s="268" t="s">
        <v>1</v>
      </c>
      <c r="N463" s="269" t="s">
        <v>46</v>
      </c>
      <c r="O463" s="72"/>
      <c r="P463" s="194">
        <f>O463*H463</f>
        <v>0</v>
      </c>
      <c r="Q463" s="194">
        <v>4.4999999999999997E-3</v>
      </c>
      <c r="R463" s="194">
        <f>Q463*H463</f>
        <v>8.9999999999999993E-3</v>
      </c>
      <c r="S463" s="194">
        <v>0</v>
      </c>
      <c r="T463" s="195">
        <f>S463*H463</f>
        <v>0</v>
      </c>
      <c r="U463" s="35"/>
      <c r="V463" s="35"/>
      <c r="W463" s="35"/>
      <c r="X463" s="35"/>
      <c r="Y463" s="35"/>
      <c r="Z463" s="35"/>
      <c r="AA463" s="35"/>
      <c r="AB463" s="35"/>
      <c r="AC463" s="35"/>
      <c r="AD463" s="35"/>
      <c r="AE463" s="35"/>
      <c r="AR463" s="196" t="s">
        <v>251</v>
      </c>
      <c r="AT463" s="196" t="s">
        <v>539</v>
      </c>
      <c r="AU463" s="196" t="s">
        <v>90</v>
      </c>
      <c r="AY463" s="18" t="s">
        <v>215</v>
      </c>
      <c r="BE463" s="197">
        <f>IF(N463="základní",J463,0)</f>
        <v>0</v>
      </c>
      <c r="BF463" s="197">
        <f>IF(N463="snížená",J463,0)</f>
        <v>0</v>
      </c>
      <c r="BG463" s="197">
        <f>IF(N463="zákl. přenesená",J463,0)</f>
        <v>0</v>
      </c>
      <c r="BH463" s="197">
        <f>IF(N463="sníž. přenesená",J463,0)</f>
        <v>0</v>
      </c>
      <c r="BI463" s="197">
        <f>IF(N463="nulová",J463,0)</f>
        <v>0</v>
      </c>
      <c r="BJ463" s="18" t="s">
        <v>88</v>
      </c>
      <c r="BK463" s="197">
        <f>ROUND(I463*H463,2)</f>
        <v>0</v>
      </c>
      <c r="BL463" s="18" t="s">
        <v>214</v>
      </c>
      <c r="BM463" s="196" t="s">
        <v>8016</v>
      </c>
    </row>
    <row r="464" spans="1:65" s="2" customFormat="1" ht="10.199999999999999">
      <c r="A464" s="35"/>
      <c r="B464" s="36"/>
      <c r="C464" s="37"/>
      <c r="D464" s="198" t="s">
        <v>221</v>
      </c>
      <c r="E464" s="37"/>
      <c r="F464" s="199" t="s">
        <v>8015</v>
      </c>
      <c r="G464" s="37"/>
      <c r="H464" s="37"/>
      <c r="I464" s="200"/>
      <c r="J464" s="37"/>
      <c r="K464" s="37"/>
      <c r="L464" s="40"/>
      <c r="M464" s="201"/>
      <c r="N464" s="202"/>
      <c r="O464" s="72"/>
      <c r="P464" s="72"/>
      <c r="Q464" s="72"/>
      <c r="R464" s="72"/>
      <c r="S464" s="72"/>
      <c r="T464" s="73"/>
      <c r="U464" s="35"/>
      <c r="V464" s="35"/>
      <c r="W464" s="35"/>
      <c r="X464" s="35"/>
      <c r="Y464" s="35"/>
      <c r="Z464" s="35"/>
      <c r="AA464" s="35"/>
      <c r="AB464" s="35"/>
      <c r="AC464" s="35"/>
      <c r="AD464" s="35"/>
      <c r="AE464" s="35"/>
      <c r="AT464" s="18" t="s">
        <v>221</v>
      </c>
      <c r="AU464" s="18" t="s">
        <v>90</v>
      </c>
    </row>
    <row r="465" spans="1:65" s="2" customFormat="1" ht="24.15" customHeight="1">
      <c r="A465" s="35"/>
      <c r="B465" s="36"/>
      <c r="C465" s="185" t="s">
        <v>1559</v>
      </c>
      <c r="D465" s="185" t="s">
        <v>216</v>
      </c>
      <c r="E465" s="186" t="s">
        <v>8017</v>
      </c>
      <c r="F465" s="187" t="s">
        <v>8018</v>
      </c>
      <c r="G465" s="188" t="s">
        <v>716</v>
      </c>
      <c r="H465" s="189">
        <v>1</v>
      </c>
      <c r="I465" s="190"/>
      <c r="J465" s="191">
        <f>ROUND(I465*H465,2)</f>
        <v>0</v>
      </c>
      <c r="K465" s="187" t="s">
        <v>359</v>
      </c>
      <c r="L465" s="40"/>
      <c r="M465" s="192" t="s">
        <v>1</v>
      </c>
      <c r="N465" s="193" t="s">
        <v>46</v>
      </c>
      <c r="O465" s="72"/>
      <c r="P465" s="194">
        <f>O465*H465</f>
        <v>0</v>
      </c>
      <c r="Q465" s="194">
        <v>7.0200000000000002E-3</v>
      </c>
      <c r="R465" s="194">
        <f>Q465*H465</f>
        <v>7.0200000000000002E-3</v>
      </c>
      <c r="S465" s="194">
        <v>0</v>
      </c>
      <c r="T465" s="195">
        <f>S465*H465</f>
        <v>0</v>
      </c>
      <c r="U465" s="35"/>
      <c r="V465" s="35"/>
      <c r="W465" s="35"/>
      <c r="X465" s="35"/>
      <c r="Y465" s="35"/>
      <c r="Z465" s="35"/>
      <c r="AA465" s="35"/>
      <c r="AB465" s="35"/>
      <c r="AC465" s="35"/>
      <c r="AD465" s="35"/>
      <c r="AE465" s="35"/>
      <c r="AR465" s="196" t="s">
        <v>214</v>
      </c>
      <c r="AT465" s="196" t="s">
        <v>216</v>
      </c>
      <c r="AU465" s="196" t="s">
        <v>90</v>
      </c>
      <c r="AY465" s="18" t="s">
        <v>215</v>
      </c>
      <c r="BE465" s="197">
        <f>IF(N465="základní",J465,0)</f>
        <v>0</v>
      </c>
      <c r="BF465" s="197">
        <f>IF(N465="snížená",J465,0)</f>
        <v>0</v>
      </c>
      <c r="BG465" s="197">
        <f>IF(N465="zákl. přenesená",J465,0)</f>
        <v>0</v>
      </c>
      <c r="BH465" s="197">
        <f>IF(N465="sníž. přenesená",J465,0)</f>
        <v>0</v>
      </c>
      <c r="BI465" s="197">
        <f>IF(N465="nulová",J465,0)</f>
        <v>0</v>
      </c>
      <c r="BJ465" s="18" t="s">
        <v>88</v>
      </c>
      <c r="BK465" s="197">
        <f>ROUND(I465*H465,2)</f>
        <v>0</v>
      </c>
      <c r="BL465" s="18" t="s">
        <v>214</v>
      </c>
      <c r="BM465" s="196" t="s">
        <v>8019</v>
      </c>
    </row>
    <row r="466" spans="1:65" s="2" customFormat="1" ht="19.2">
      <c r="A466" s="35"/>
      <c r="B466" s="36"/>
      <c r="C466" s="37"/>
      <c r="D466" s="198" t="s">
        <v>221</v>
      </c>
      <c r="E466" s="37"/>
      <c r="F466" s="199" t="s">
        <v>8020</v>
      </c>
      <c r="G466" s="37"/>
      <c r="H466" s="37"/>
      <c r="I466" s="200"/>
      <c r="J466" s="37"/>
      <c r="K466" s="37"/>
      <c r="L466" s="40"/>
      <c r="M466" s="201"/>
      <c r="N466" s="202"/>
      <c r="O466" s="72"/>
      <c r="P466" s="72"/>
      <c r="Q466" s="72"/>
      <c r="R466" s="72"/>
      <c r="S466" s="72"/>
      <c r="T466" s="73"/>
      <c r="U466" s="35"/>
      <c r="V466" s="35"/>
      <c r="W466" s="35"/>
      <c r="X466" s="35"/>
      <c r="Y466" s="35"/>
      <c r="Z466" s="35"/>
      <c r="AA466" s="35"/>
      <c r="AB466" s="35"/>
      <c r="AC466" s="35"/>
      <c r="AD466" s="35"/>
      <c r="AE466" s="35"/>
      <c r="AT466" s="18" t="s">
        <v>221</v>
      </c>
      <c r="AU466" s="18" t="s">
        <v>90</v>
      </c>
    </row>
    <row r="467" spans="1:65" s="2" customFormat="1" ht="10.199999999999999">
      <c r="A467" s="35"/>
      <c r="B467" s="36"/>
      <c r="C467" s="37"/>
      <c r="D467" s="215" t="s">
        <v>362</v>
      </c>
      <c r="E467" s="37"/>
      <c r="F467" s="216" t="s">
        <v>8021</v>
      </c>
      <c r="G467" s="37"/>
      <c r="H467" s="37"/>
      <c r="I467" s="200"/>
      <c r="J467" s="37"/>
      <c r="K467" s="37"/>
      <c r="L467" s="40"/>
      <c r="M467" s="201"/>
      <c r="N467" s="202"/>
      <c r="O467" s="72"/>
      <c r="P467" s="72"/>
      <c r="Q467" s="72"/>
      <c r="R467" s="72"/>
      <c r="S467" s="72"/>
      <c r="T467" s="73"/>
      <c r="U467" s="35"/>
      <c r="V467" s="35"/>
      <c r="W467" s="35"/>
      <c r="X467" s="35"/>
      <c r="Y467" s="35"/>
      <c r="Z467" s="35"/>
      <c r="AA467" s="35"/>
      <c r="AB467" s="35"/>
      <c r="AC467" s="35"/>
      <c r="AD467" s="35"/>
      <c r="AE467" s="35"/>
      <c r="AT467" s="18" t="s">
        <v>362</v>
      </c>
      <c r="AU467" s="18" t="s">
        <v>90</v>
      </c>
    </row>
    <row r="468" spans="1:65" s="2" customFormat="1" ht="24.15" customHeight="1">
      <c r="A468" s="35"/>
      <c r="B468" s="36"/>
      <c r="C468" s="260" t="s">
        <v>1566</v>
      </c>
      <c r="D468" s="260" t="s">
        <v>539</v>
      </c>
      <c r="E468" s="261" t="s">
        <v>8022</v>
      </c>
      <c r="F468" s="262" t="s">
        <v>8023</v>
      </c>
      <c r="G468" s="263" t="s">
        <v>716</v>
      </c>
      <c r="H468" s="264">
        <v>1</v>
      </c>
      <c r="I468" s="265"/>
      <c r="J468" s="266">
        <f>ROUND(I468*H468,2)</f>
        <v>0</v>
      </c>
      <c r="K468" s="262" t="s">
        <v>359</v>
      </c>
      <c r="L468" s="267"/>
      <c r="M468" s="268" t="s">
        <v>1</v>
      </c>
      <c r="N468" s="269" t="s">
        <v>46</v>
      </c>
      <c r="O468" s="72"/>
      <c r="P468" s="194">
        <f>O468*H468</f>
        <v>0</v>
      </c>
      <c r="Q468" s="194">
        <v>5.4600000000000003E-2</v>
      </c>
      <c r="R468" s="194">
        <f>Q468*H468</f>
        <v>5.4600000000000003E-2</v>
      </c>
      <c r="S468" s="194">
        <v>0</v>
      </c>
      <c r="T468" s="195">
        <f>S468*H468</f>
        <v>0</v>
      </c>
      <c r="U468" s="35"/>
      <c r="V468" s="35"/>
      <c r="W468" s="35"/>
      <c r="X468" s="35"/>
      <c r="Y468" s="35"/>
      <c r="Z468" s="35"/>
      <c r="AA468" s="35"/>
      <c r="AB468" s="35"/>
      <c r="AC468" s="35"/>
      <c r="AD468" s="35"/>
      <c r="AE468" s="35"/>
      <c r="AR468" s="196" t="s">
        <v>251</v>
      </c>
      <c r="AT468" s="196" t="s">
        <v>539</v>
      </c>
      <c r="AU468" s="196" t="s">
        <v>90</v>
      </c>
      <c r="AY468" s="18" t="s">
        <v>215</v>
      </c>
      <c r="BE468" s="197">
        <f>IF(N468="základní",J468,0)</f>
        <v>0</v>
      </c>
      <c r="BF468" s="197">
        <f>IF(N468="snížená",J468,0)</f>
        <v>0</v>
      </c>
      <c r="BG468" s="197">
        <f>IF(N468="zákl. přenesená",J468,0)</f>
        <v>0</v>
      </c>
      <c r="BH468" s="197">
        <f>IF(N468="sníž. přenesená",J468,0)</f>
        <v>0</v>
      </c>
      <c r="BI468" s="197">
        <f>IF(N468="nulová",J468,0)</f>
        <v>0</v>
      </c>
      <c r="BJ468" s="18" t="s">
        <v>88</v>
      </c>
      <c r="BK468" s="197">
        <f>ROUND(I468*H468,2)</f>
        <v>0</v>
      </c>
      <c r="BL468" s="18" t="s">
        <v>214</v>
      </c>
      <c r="BM468" s="196" t="s">
        <v>8024</v>
      </c>
    </row>
    <row r="469" spans="1:65" s="2" customFormat="1" ht="19.2">
      <c r="A469" s="35"/>
      <c r="B469" s="36"/>
      <c r="C469" s="37"/>
      <c r="D469" s="198" t="s">
        <v>221</v>
      </c>
      <c r="E469" s="37"/>
      <c r="F469" s="199" t="s">
        <v>8023</v>
      </c>
      <c r="G469" s="37"/>
      <c r="H469" s="37"/>
      <c r="I469" s="200"/>
      <c r="J469" s="37"/>
      <c r="K469" s="37"/>
      <c r="L469" s="40"/>
      <c r="M469" s="201"/>
      <c r="N469" s="202"/>
      <c r="O469" s="72"/>
      <c r="P469" s="72"/>
      <c r="Q469" s="72"/>
      <c r="R469" s="72"/>
      <c r="S469" s="72"/>
      <c r="T469" s="73"/>
      <c r="U469" s="35"/>
      <c r="V469" s="35"/>
      <c r="W469" s="35"/>
      <c r="X469" s="35"/>
      <c r="Y469" s="35"/>
      <c r="Z469" s="35"/>
      <c r="AA469" s="35"/>
      <c r="AB469" s="35"/>
      <c r="AC469" s="35"/>
      <c r="AD469" s="35"/>
      <c r="AE469" s="35"/>
      <c r="AT469" s="18" t="s">
        <v>221</v>
      </c>
      <c r="AU469" s="18" t="s">
        <v>90</v>
      </c>
    </row>
    <row r="470" spans="1:65" s="2" customFormat="1" ht="21.75" customHeight="1">
      <c r="A470" s="35"/>
      <c r="B470" s="36"/>
      <c r="C470" s="185" t="s">
        <v>1574</v>
      </c>
      <c r="D470" s="185" t="s">
        <v>216</v>
      </c>
      <c r="E470" s="186" t="s">
        <v>8025</v>
      </c>
      <c r="F470" s="187" t="s">
        <v>8026</v>
      </c>
      <c r="G470" s="188" t="s">
        <v>797</v>
      </c>
      <c r="H470" s="189">
        <v>40</v>
      </c>
      <c r="I470" s="190"/>
      <c r="J470" s="191">
        <f>ROUND(I470*H470,2)</f>
        <v>0</v>
      </c>
      <c r="K470" s="187" t="s">
        <v>359</v>
      </c>
      <c r="L470" s="40"/>
      <c r="M470" s="192" t="s">
        <v>1</v>
      </c>
      <c r="N470" s="193" t="s">
        <v>46</v>
      </c>
      <c r="O470" s="72"/>
      <c r="P470" s="194">
        <f>O470*H470</f>
        <v>0</v>
      </c>
      <c r="Q470" s="194">
        <v>0</v>
      </c>
      <c r="R470" s="194">
        <f>Q470*H470</f>
        <v>0</v>
      </c>
      <c r="S470" s="194">
        <v>0</v>
      </c>
      <c r="T470" s="195">
        <f>S470*H470</f>
        <v>0</v>
      </c>
      <c r="U470" s="35"/>
      <c r="V470" s="35"/>
      <c r="W470" s="35"/>
      <c r="X470" s="35"/>
      <c r="Y470" s="35"/>
      <c r="Z470" s="35"/>
      <c r="AA470" s="35"/>
      <c r="AB470" s="35"/>
      <c r="AC470" s="35"/>
      <c r="AD470" s="35"/>
      <c r="AE470" s="35"/>
      <c r="AR470" s="196" t="s">
        <v>214</v>
      </c>
      <c r="AT470" s="196" t="s">
        <v>216</v>
      </c>
      <c r="AU470" s="196" t="s">
        <v>90</v>
      </c>
      <c r="AY470" s="18" t="s">
        <v>215</v>
      </c>
      <c r="BE470" s="197">
        <f>IF(N470="základní",J470,0)</f>
        <v>0</v>
      </c>
      <c r="BF470" s="197">
        <f>IF(N470="snížená",J470,0)</f>
        <v>0</v>
      </c>
      <c r="BG470" s="197">
        <f>IF(N470="zákl. přenesená",J470,0)</f>
        <v>0</v>
      </c>
      <c r="BH470" s="197">
        <f>IF(N470="sníž. přenesená",J470,0)</f>
        <v>0</v>
      </c>
      <c r="BI470" s="197">
        <f>IF(N470="nulová",J470,0)</f>
        <v>0</v>
      </c>
      <c r="BJ470" s="18" t="s">
        <v>88</v>
      </c>
      <c r="BK470" s="197">
        <f>ROUND(I470*H470,2)</f>
        <v>0</v>
      </c>
      <c r="BL470" s="18" t="s">
        <v>214</v>
      </c>
      <c r="BM470" s="196" t="s">
        <v>8027</v>
      </c>
    </row>
    <row r="471" spans="1:65" s="2" customFormat="1" ht="10.199999999999999">
      <c r="A471" s="35"/>
      <c r="B471" s="36"/>
      <c r="C471" s="37"/>
      <c r="D471" s="198" t="s">
        <v>221</v>
      </c>
      <c r="E471" s="37"/>
      <c r="F471" s="199" t="s">
        <v>8028</v>
      </c>
      <c r="G471" s="37"/>
      <c r="H471" s="37"/>
      <c r="I471" s="200"/>
      <c r="J471" s="37"/>
      <c r="K471" s="37"/>
      <c r="L471" s="40"/>
      <c r="M471" s="201"/>
      <c r="N471" s="202"/>
      <c r="O471" s="72"/>
      <c r="P471" s="72"/>
      <c r="Q471" s="72"/>
      <c r="R471" s="72"/>
      <c r="S471" s="72"/>
      <c r="T471" s="73"/>
      <c r="U471" s="35"/>
      <c r="V471" s="35"/>
      <c r="W471" s="35"/>
      <c r="X471" s="35"/>
      <c r="Y471" s="35"/>
      <c r="Z471" s="35"/>
      <c r="AA471" s="35"/>
      <c r="AB471" s="35"/>
      <c r="AC471" s="35"/>
      <c r="AD471" s="35"/>
      <c r="AE471" s="35"/>
      <c r="AT471" s="18" t="s">
        <v>221</v>
      </c>
      <c r="AU471" s="18" t="s">
        <v>90</v>
      </c>
    </row>
    <row r="472" spans="1:65" s="2" customFormat="1" ht="10.199999999999999">
      <c r="A472" s="35"/>
      <c r="B472" s="36"/>
      <c r="C472" s="37"/>
      <c r="D472" s="215" t="s">
        <v>362</v>
      </c>
      <c r="E472" s="37"/>
      <c r="F472" s="216" t="s">
        <v>8029</v>
      </c>
      <c r="G472" s="37"/>
      <c r="H472" s="37"/>
      <c r="I472" s="200"/>
      <c r="J472" s="37"/>
      <c r="K472" s="37"/>
      <c r="L472" s="40"/>
      <c r="M472" s="201"/>
      <c r="N472" s="202"/>
      <c r="O472" s="72"/>
      <c r="P472" s="72"/>
      <c r="Q472" s="72"/>
      <c r="R472" s="72"/>
      <c r="S472" s="72"/>
      <c r="T472" s="73"/>
      <c r="U472" s="35"/>
      <c r="V472" s="35"/>
      <c r="W472" s="35"/>
      <c r="X472" s="35"/>
      <c r="Y472" s="35"/>
      <c r="Z472" s="35"/>
      <c r="AA472" s="35"/>
      <c r="AB472" s="35"/>
      <c r="AC472" s="35"/>
      <c r="AD472" s="35"/>
      <c r="AE472" s="35"/>
      <c r="AT472" s="18" t="s">
        <v>362</v>
      </c>
      <c r="AU472" s="18" t="s">
        <v>90</v>
      </c>
    </row>
    <row r="473" spans="1:65" s="14" customFormat="1" ht="10.199999999999999">
      <c r="B473" s="227"/>
      <c r="C473" s="228"/>
      <c r="D473" s="198" t="s">
        <v>364</v>
      </c>
      <c r="E473" s="229" t="s">
        <v>1</v>
      </c>
      <c r="F473" s="230" t="s">
        <v>8030</v>
      </c>
      <c r="G473" s="228"/>
      <c r="H473" s="231">
        <v>40</v>
      </c>
      <c r="I473" s="232"/>
      <c r="J473" s="228"/>
      <c r="K473" s="228"/>
      <c r="L473" s="233"/>
      <c r="M473" s="234"/>
      <c r="N473" s="235"/>
      <c r="O473" s="235"/>
      <c r="P473" s="235"/>
      <c r="Q473" s="235"/>
      <c r="R473" s="235"/>
      <c r="S473" s="235"/>
      <c r="T473" s="236"/>
      <c r="AT473" s="237" t="s">
        <v>364</v>
      </c>
      <c r="AU473" s="237" t="s">
        <v>90</v>
      </c>
      <c r="AV473" s="14" t="s">
        <v>90</v>
      </c>
      <c r="AW473" s="14" t="s">
        <v>36</v>
      </c>
      <c r="AX473" s="14" t="s">
        <v>88</v>
      </c>
      <c r="AY473" s="237" t="s">
        <v>215</v>
      </c>
    </row>
    <row r="474" spans="1:65" s="2" customFormat="1" ht="21.75" customHeight="1">
      <c r="A474" s="35"/>
      <c r="B474" s="36"/>
      <c r="C474" s="185" t="s">
        <v>1579</v>
      </c>
      <c r="D474" s="185" t="s">
        <v>216</v>
      </c>
      <c r="E474" s="186" t="s">
        <v>7698</v>
      </c>
      <c r="F474" s="187" t="s">
        <v>7699</v>
      </c>
      <c r="G474" s="188" t="s">
        <v>797</v>
      </c>
      <c r="H474" s="189">
        <v>103</v>
      </c>
      <c r="I474" s="190"/>
      <c r="J474" s="191">
        <f>ROUND(I474*H474,2)</f>
        <v>0</v>
      </c>
      <c r="K474" s="187" t="s">
        <v>359</v>
      </c>
      <c r="L474" s="40"/>
      <c r="M474" s="192" t="s">
        <v>1</v>
      </c>
      <c r="N474" s="193" t="s">
        <v>46</v>
      </c>
      <c r="O474" s="72"/>
      <c r="P474" s="194">
        <f>O474*H474</f>
        <v>0</v>
      </c>
      <c r="Q474" s="194">
        <v>0</v>
      </c>
      <c r="R474" s="194">
        <f>Q474*H474</f>
        <v>0</v>
      </c>
      <c r="S474" s="194">
        <v>0</v>
      </c>
      <c r="T474" s="195">
        <f>S474*H474</f>
        <v>0</v>
      </c>
      <c r="U474" s="35"/>
      <c r="V474" s="35"/>
      <c r="W474" s="35"/>
      <c r="X474" s="35"/>
      <c r="Y474" s="35"/>
      <c r="Z474" s="35"/>
      <c r="AA474" s="35"/>
      <c r="AB474" s="35"/>
      <c r="AC474" s="35"/>
      <c r="AD474" s="35"/>
      <c r="AE474" s="35"/>
      <c r="AR474" s="196" t="s">
        <v>214</v>
      </c>
      <c r="AT474" s="196" t="s">
        <v>216</v>
      </c>
      <c r="AU474" s="196" t="s">
        <v>90</v>
      </c>
      <c r="AY474" s="18" t="s">
        <v>215</v>
      </c>
      <c r="BE474" s="197">
        <f>IF(N474="základní",J474,0)</f>
        <v>0</v>
      </c>
      <c r="BF474" s="197">
        <f>IF(N474="snížená",J474,0)</f>
        <v>0</v>
      </c>
      <c r="BG474" s="197">
        <f>IF(N474="zákl. přenesená",J474,0)</f>
        <v>0</v>
      </c>
      <c r="BH474" s="197">
        <f>IF(N474="sníž. přenesená",J474,0)</f>
        <v>0</v>
      </c>
      <c r="BI474" s="197">
        <f>IF(N474="nulová",J474,0)</f>
        <v>0</v>
      </c>
      <c r="BJ474" s="18" t="s">
        <v>88</v>
      </c>
      <c r="BK474" s="197">
        <f>ROUND(I474*H474,2)</f>
        <v>0</v>
      </c>
      <c r="BL474" s="18" t="s">
        <v>214</v>
      </c>
      <c r="BM474" s="196" t="s">
        <v>8031</v>
      </c>
    </row>
    <row r="475" spans="1:65" s="2" customFormat="1" ht="10.199999999999999">
      <c r="A475" s="35"/>
      <c r="B475" s="36"/>
      <c r="C475" s="37"/>
      <c r="D475" s="198" t="s">
        <v>221</v>
      </c>
      <c r="E475" s="37"/>
      <c r="F475" s="199" t="s">
        <v>7701</v>
      </c>
      <c r="G475" s="37"/>
      <c r="H475" s="37"/>
      <c r="I475" s="200"/>
      <c r="J475" s="37"/>
      <c r="K475" s="37"/>
      <c r="L475" s="40"/>
      <c r="M475" s="201"/>
      <c r="N475" s="202"/>
      <c r="O475" s="72"/>
      <c r="P475" s="72"/>
      <c r="Q475" s="72"/>
      <c r="R475" s="72"/>
      <c r="S475" s="72"/>
      <c r="T475" s="73"/>
      <c r="U475" s="35"/>
      <c r="V475" s="35"/>
      <c r="W475" s="35"/>
      <c r="X475" s="35"/>
      <c r="Y475" s="35"/>
      <c r="Z475" s="35"/>
      <c r="AA475" s="35"/>
      <c r="AB475" s="35"/>
      <c r="AC475" s="35"/>
      <c r="AD475" s="35"/>
      <c r="AE475" s="35"/>
      <c r="AT475" s="18" t="s">
        <v>221</v>
      </c>
      <c r="AU475" s="18" t="s">
        <v>90</v>
      </c>
    </row>
    <row r="476" spans="1:65" s="2" customFormat="1" ht="10.199999999999999">
      <c r="A476" s="35"/>
      <c r="B476" s="36"/>
      <c r="C476" s="37"/>
      <c r="D476" s="215" t="s">
        <v>362</v>
      </c>
      <c r="E476" s="37"/>
      <c r="F476" s="216" t="s">
        <v>7702</v>
      </c>
      <c r="G476" s="37"/>
      <c r="H476" s="37"/>
      <c r="I476" s="200"/>
      <c r="J476" s="37"/>
      <c r="K476" s="37"/>
      <c r="L476" s="40"/>
      <c r="M476" s="201"/>
      <c r="N476" s="202"/>
      <c r="O476" s="72"/>
      <c r="P476" s="72"/>
      <c r="Q476" s="72"/>
      <c r="R476" s="72"/>
      <c r="S476" s="72"/>
      <c r="T476" s="73"/>
      <c r="U476" s="35"/>
      <c r="V476" s="35"/>
      <c r="W476" s="35"/>
      <c r="X476" s="35"/>
      <c r="Y476" s="35"/>
      <c r="Z476" s="35"/>
      <c r="AA476" s="35"/>
      <c r="AB476" s="35"/>
      <c r="AC476" s="35"/>
      <c r="AD476" s="35"/>
      <c r="AE476" s="35"/>
      <c r="AT476" s="18" t="s">
        <v>362</v>
      </c>
      <c r="AU476" s="18" t="s">
        <v>90</v>
      </c>
    </row>
    <row r="477" spans="1:65" s="14" customFormat="1" ht="10.199999999999999">
      <c r="B477" s="227"/>
      <c r="C477" s="228"/>
      <c r="D477" s="198" t="s">
        <v>364</v>
      </c>
      <c r="E477" s="229" t="s">
        <v>1</v>
      </c>
      <c r="F477" s="230" t="s">
        <v>8032</v>
      </c>
      <c r="G477" s="228"/>
      <c r="H477" s="231">
        <v>103</v>
      </c>
      <c r="I477" s="232"/>
      <c r="J477" s="228"/>
      <c r="K477" s="228"/>
      <c r="L477" s="233"/>
      <c r="M477" s="234"/>
      <c r="N477" s="235"/>
      <c r="O477" s="235"/>
      <c r="P477" s="235"/>
      <c r="Q477" s="235"/>
      <c r="R477" s="235"/>
      <c r="S477" s="235"/>
      <c r="T477" s="236"/>
      <c r="AT477" s="237" t="s">
        <v>364</v>
      </c>
      <c r="AU477" s="237" t="s">
        <v>90</v>
      </c>
      <c r="AV477" s="14" t="s">
        <v>90</v>
      </c>
      <c r="AW477" s="14" t="s">
        <v>36</v>
      </c>
      <c r="AX477" s="14" t="s">
        <v>88</v>
      </c>
      <c r="AY477" s="237" t="s">
        <v>215</v>
      </c>
    </row>
    <row r="478" spans="1:65" s="11" customFormat="1" ht="22.8" customHeight="1">
      <c r="B478" s="171"/>
      <c r="C478" s="172"/>
      <c r="D478" s="173" t="s">
        <v>80</v>
      </c>
      <c r="E478" s="213" t="s">
        <v>256</v>
      </c>
      <c r="F478" s="213" t="s">
        <v>2063</v>
      </c>
      <c r="G478" s="172"/>
      <c r="H478" s="172"/>
      <c r="I478" s="175"/>
      <c r="J478" s="214">
        <f>BK478</f>
        <v>0</v>
      </c>
      <c r="K478" s="172"/>
      <c r="L478" s="177"/>
      <c r="M478" s="178"/>
      <c r="N478" s="179"/>
      <c r="O478" s="179"/>
      <c r="P478" s="180">
        <f>SUM(P479:P489)</f>
        <v>0</v>
      </c>
      <c r="Q478" s="179"/>
      <c r="R478" s="180">
        <f>SUM(R479:R489)</f>
        <v>2.0585999999999998</v>
      </c>
      <c r="S478" s="179"/>
      <c r="T478" s="181">
        <f>SUM(T479:T489)</f>
        <v>0</v>
      </c>
      <c r="AR478" s="182" t="s">
        <v>88</v>
      </c>
      <c r="AT478" s="183" t="s">
        <v>80</v>
      </c>
      <c r="AU478" s="183" t="s">
        <v>88</v>
      </c>
      <c r="AY478" s="182" t="s">
        <v>215</v>
      </c>
      <c r="BK478" s="184">
        <f>SUM(BK479:BK489)</f>
        <v>0</v>
      </c>
    </row>
    <row r="479" spans="1:65" s="2" customFormat="1" ht="33" customHeight="1">
      <c r="A479" s="35"/>
      <c r="B479" s="36"/>
      <c r="C479" s="185" t="s">
        <v>1598</v>
      </c>
      <c r="D479" s="185" t="s">
        <v>216</v>
      </c>
      <c r="E479" s="186" t="s">
        <v>8033</v>
      </c>
      <c r="F479" s="187" t="s">
        <v>8034</v>
      </c>
      <c r="G479" s="188" t="s">
        <v>797</v>
      </c>
      <c r="H479" s="189">
        <v>6</v>
      </c>
      <c r="I479" s="190"/>
      <c r="J479" s="191">
        <f>ROUND(I479*H479,2)</f>
        <v>0</v>
      </c>
      <c r="K479" s="187" t="s">
        <v>359</v>
      </c>
      <c r="L479" s="40"/>
      <c r="M479" s="192" t="s">
        <v>1</v>
      </c>
      <c r="N479" s="193" t="s">
        <v>46</v>
      </c>
      <c r="O479" s="72"/>
      <c r="P479" s="194">
        <f>O479*H479</f>
        <v>0</v>
      </c>
      <c r="Q479" s="194">
        <v>0.2157</v>
      </c>
      <c r="R479" s="194">
        <f>Q479*H479</f>
        <v>1.2942</v>
      </c>
      <c r="S479" s="194">
        <v>0</v>
      </c>
      <c r="T479" s="195">
        <f>S479*H479</f>
        <v>0</v>
      </c>
      <c r="U479" s="35"/>
      <c r="V479" s="35"/>
      <c r="W479" s="35"/>
      <c r="X479" s="35"/>
      <c r="Y479" s="35"/>
      <c r="Z479" s="35"/>
      <c r="AA479" s="35"/>
      <c r="AB479" s="35"/>
      <c r="AC479" s="35"/>
      <c r="AD479" s="35"/>
      <c r="AE479" s="35"/>
      <c r="AR479" s="196" t="s">
        <v>214</v>
      </c>
      <c r="AT479" s="196" t="s">
        <v>216</v>
      </c>
      <c r="AU479" s="196" t="s">
        <v>90</v>
      </c>
      <c r="AY479" s="18" t="s">
        <v>215</v>
      </c>
      <c r="BE479" s="197">
        <f>IF(N479="základní",J479,0)</f>
        <v>0</v>
      </c>
      <c r="BF479" s="197">
        <f>IF(N479="snížená",J479,0)</f>
        <v>0</v>
      </c>
      <c r="BG479" s="197">
        <f>IF(N479="zákl. přenesená",J479,0)</f>
        <v>0</v>
      </c>
      <c r="BH479" s="197">
        <f>IF(N479="sníž. přenesená",J479,0)</f>
        <v>0</v>
      </c>
      <c r="BI479" s="197">
        <f>IF(N479="nulová",J479,0)</f>
        <v>0</v>
      </c>
      <c r="BJ479" s="18" t="s">
        <v>88</v>
      </c>
      <c r="BK479" s="197">
        <f>ROUND(I479*H479,2)</f>
        <v>0</v>
      </c>
      <c r="BL479" s="18" t="s">
        <v>214</v>
      </c>
      <c r="BM479" s="196" t="s">
        <v>8035</v>
      </c>
    </row>
    <row r="480" spans="1:65" s="2" customFormat="1" ht="28.8">
      <c r="A480" s="35"/>
      <c r="B480" s="36"/>
      <c r="C480" s="37"/>
      <c r="D480" s="198" t="s">
        <v>221</v>
      </c>
      <c r="E480" s="37"/>
      <c r="F480" s="199" t="s">
        <v>8036</v>
      </c>
      <c r="G480" s="37"/>
      <c r="H480" s="37"/>
      <c r="I480" s="200"/>
      <c r="J480" s="37"/>
      <c r="K480" s="37"/>
      <c r="L480" s="40"/>
      <c r="M480" s="201"/>
      <c r="N480" s="202"/>
      <c r="O480" s="72"/>
      <c r="P480" s="72"/>
      <c r="Q480" s="72"/>
      <c r="R480" s="72"/>
      <c r="S480" s="72"/>
      <c r="T480" s="73"/>
      <c r="U480" s="35"/>
      <c r="V480" s="35"/>
      <c r="W480" s="35"/>
      <c r="X480" s="35"/>
      <c r="Y480" s="35"/>
      <c r="Z480" s="35"/>
      <c r="AA480" s="35"/>
      <c r="AB480" s="35"/>
      <c r="AC480" s="35"/>
      <c r="AD480" s="35"/>
      <c r="AE480" s="35"/>
      <c r="AT480" s="18" t="s">
        <v>221</v>
      </c>
      <c r="AU480" s="18" t="s">
        <v>90</v>
      </c>
    </row>
    <row r="481" spans="1:65" s="2" customFormat="1" ht="10.199999999999999">
      <c r="A481" s="35"/>
      <c r="B481" s="36"/>
      <c r="C481" s="37"/>
      <c r="D481" s="215" t="s">
        <v>362</v>
      </c>
      <c r="E481" s="37"/>
      <c r="F481" s="216" t="s">
        <v>8037</v>
      </c>
      <c r="G481" s="37"/>
      <c r="H481" s="37"/>
      <c r="I481" s="200"/>
      <c r="J481" s="37"/>
      <c r="K481" s="37"/>
      <c r="L481" s="40"/>
      <c r="M481" s="201"/>
      <c r="N481" s="202"/>
      <c r="O481" s="72"/>
      <c r="P481" s="72"/>
      <c r="Q481" s="72"/>
      <c r="R481" s="72"/>
      <c r="S481" s="72"/>
      <c r="T481" s="73"/>
      <c r="U481" s="35"/>
      <c r="V481" s="35"/>
      <c r="W481" s="35"/>
      <c r="X481" s="35"/>
      <c r="Y481" s="35"/>
      <c r="Z481" s="35"/>
      <c r="AA481" s="35"/>
      <c r="AB481" s="35"/>
      <c r="AC481" s="35"/>
      <c r="AD481" s="35"/>
      <c r="AE481" s="35"/>
      <c r="AT481" s="18" t="s">
        <v>362</v>
      </c>
      <c r="AU481" s="18" t="s">
        <v>90</v>
      </c>
    </row>
    <row r="482" spans="1:65" s="2" customFormat="1" ht="24.15" customHeight="1">
      <c r="A482" s="35"/>
      <c r="B482" s="36"/>
      <c r="C482" s="260" t="s">
        <v>1603</v>
      </c>
      <c r="D482" s="260" t="s">
        <v>539</v>
      </c>
      <c r="E482" s="261" t="s">
        <v>8038</v>
      </c>
      <c r="F482" s="262" t="s">
        <v>8039</v>
      </c>
      <c r="G482" s="263" t="s">
        <v>716</v>
      </c>
      <c r="H482" s="264">
        <v>4</v>
      </c>
      <c r="I482" s="265"/>
      <c r="J482" s="266">
        <f t="shared" ref="J482:J489" si="0">ROUND(I482*H482,2)</f>
        <v>0</v>
      </c>
      <c r="K482" s="262" t="s">
        <v>1</v>
      </c>
      <c r="L482" s="267"/>
      <c r="M482" s="268" t="s">
        <v>1</v>
      </c>
      <c r="N482" s="269" t="s">
        <v>46</v>
      </c>
      <c r="O482" s="72"/>
      <c r="P482" s="194">
        <f t="shared" ref="P482:P489" si="1">O482*H482</f>
        <v>0</v>
      </c>
      <c r="Q482" s="194">
        <v>0.11</v>
      </c>
      <c r="R482" s="194">
        <f t="shared" ref="R482:R489" si="2">Q482*H482</f>
        <v>0.44</v>
      </c>
      <c r="S482" s="194">
        <v>0</v>
      </c>
      <c r="T482" s="195">
        <f t="shared" ref="T482:T489" si="3">S482*H482</f>
        <v>0</v>
      </c>
      <c r="U482" s="35"/>
      <c r="V482" s="35"/>
      <c r="W482" s="35"/>
      <c r="X482" s="35"/>
      <c r="Y482" s="35"/>
      <c r="Z482" s="35"/>
      <c r="AA482" s="35"/>
      <c r="AB482" s="35"/>
      <c r="AC482" s="35"/>
      <c r="AD482" s="35"/>
      <c r="AE482" s="35"/>
      <c r="AR482" s="196" t="s">
        <v>251</v>
      </c>
      <c r="AT482" s="196" t="s">
        <v>539</v>
      </c>
      <c r="AU482" s="196" t="s">
        <v>90</v>
      </c>
      <c r="AY482" s="18" t="s">
        <v>215</v>
      </c>
      <c r="BE482" s="197">
        <f t="shared" ref="BE482:BE489" si="4">IF(N482="základní",J482,0)</f>
        <v>0</v>
      </c>
      <c r="BF482" s="197">
        <f t="shared" ref="BF482:BF489" si="5">IF(N482="snížená",J482,0)</f>
        <v>0</v>
      </c>
      <c r="BG482" s="197">
        <f t="shared" ref="BG482:BG489" si="6">IF(N482="zákl. přenesená",J482,0)</f>
        <v>0</v>
      </c>
      <c r="BH482" s="197">
        <f t="shared" ref="BH482:BH489" si="7">IF(N482="sníž. přenesená",J482,0)</f>
        <v>0</v>
      </c>
      <c r="BI482" s="197">
        <f t="shared" ref="BI482:BI489" si="8">IF(N482="nulová",J482,0)</f>
        <v>0</v>
      </c>
      <c r="BJ482" s="18" t="s">
        <v>88</v>
      </c>
      <c r="BK482" s="197">
        <f t="shared" ref="BK482:BK489" si="9">ROUND(I482*H482,2)</f>
        <v>0</v>
      </c>
      <c r="BL482" s="18" t="s">
        <v>214</v>
      </c>
      <c r="BM482" s="196" t="s">
        <v>8040</v>
      </c>
    </row>
    <row r="483" spans="1:65" s="2" customFormat="1" ht="16.5" customHeight="1">
      <c r="A483" s="35"/>
      <c r="B483" s="36"/>
      <c r="C483" s="260" t="s">
        <v>1623</v>
      </c>
      <c r="D483" s="260" t="s">
        <v>539</v>
      </c>
      <c r="E483" s="261" t="s">
        <v>8041</v>
      </c>
      <c r="F483" s="262" t="s">
        <v>8042</v>
      </c>
      <c r="G483" s="263" t="s">
        <v>716</v>
      </c>
      <c r="H483" s="264">
        <v>2</v>
      </c>
      <c r="I483" s="265"/>
      <c r="J483" s="266">
        <f t="shared" si="0"/>
        <v>0</v>
      </c>
      <c r="K483" s="262" t="s">
        <v>1</v>
      </c>
      <c r="L483" s="267"/>
      <c r="M483" s="268" t="s">
        <v>1</v>
      </c>
      <c r="N483" s="269" t="s">
        <v>46</v>
      </c>
      <c r="O483" s="72"/>
      <c r="P483" s="194">
        <f t="shared" si="1"/>
        <v>0</v>
      </c>
      <c r="Q483" s="194">
        <v>3.2000000000000002E-3</v>
      </c>
      <c r="R483" s="194">
        <f t="shared" si="2"/>
        <v>6.4000000000000003E-3</v>
      </c>
      <c r="S483" s="194">
        <v>0</v>
      </c>
      <c r="T483" s="195">
        <f t="shared" si="3"/>
        <v>0</v>
      </c>
      <c r="U483" s="35"/>
      <c r="V483" s="35"/>
      <c r="W483" s="35"/>
      <c r="X483" s="35"/>
      <c r="Y483" s="35"/>
      <c r="Z483" s="35"/>
      <c r="AA483" s="35"/>
      <c r="AB483" s="35"/>
      <c r="AC483" s="35"/>
      <c r="AD483" s="35"/>
      <c r="AE483" s="35"/>
      <c r="AR483" s="196" t="s">
        <v>251</v>
      </c>
      <c r="AT483" s="196" t="s">
        <v>539</v>
      </c>
      <c r="AU483" s="196" t="s">
        <v>90</v>
      </c>
      <c r="AY483" s="18" t="s">
        <v>215</v>
      </c>
      <c r="BE483" s="197">
        <f t="shared" si="4"/>
        <v>0</v>
      </c>
      <c r="BF483" s="197">
        <f t="shared" si="5"/>
        <v>0</v>
      </c>
      <c r="BG483" s="197">
        <f t="shared" si="6"/>
        <v>0</v>
      </c>
      <c r="BH483" s="197">
        <f t="shared" si="7"/>
        <v>0</v>
      </c>
      <c r="BI483" s="197">
        <f t="shared" si="8"/>
        <v>0</v>
      </c>
      <c r="BJ483" s="18" t="s">
        <v>88</v>
      </c>
      <c r="BK483" s="197">
        <f t="shared" si="9"/>
        <v>0</v>
      </c>
      <c r="BL483" s="18" t="s">
        <v>214</v>
      </c>
      <c r="BM483" s="196" t="s">
        <v>8043</v>
      </c>
    </row>
    <row r="484" spans="1:65" s="2" customFormat="1" ht="16.5" customHeight="1">
      <c r="A484" s="35"/>
      <c r="B484" s="36"/>
      <c r="C484" s="260" t="s">
        <v>1643</v>
      </c>
      <c r="D484" s="260" t="s">
        <v>539</v>
      </c>
      <c r="E484" s="261" t="s">
        <v>8044</v>
      </c>
      <c r="F484" s="262" t="s">
        <v>8045</v>
      </c>
      <c r="G484" s="263" t="s">
        <v>716</v>
      </c>
      <c r="H484" s="264">
        <v>1</v>
      </c>
      <c r="I484" s="265"/>
      <c r="J484" s="266">
        <f t="shared" si="0"/>
        <v>0</v>
      </c>
      <c r="K484" s="262" t="s">
        <v>1</v>
      </c>
      <c r="L484" s="267"/>
      <c r="M484" s="268" t="s">
        <v>1</v>
      </c>
      <c r="N484" s="269" t="s">
        <v>46</v>
      </c>
      <c r="O484" s="72"/>
      <c r="P484" s="194">
        <f t="shared" si="1"/>
        <v>0</v>
      </c>
      <c r="Q484" s="194">
        <v>0.1</v>
      </c>
      <c r="R484" s="194">
        <f t="shared" si="2"/>
        <v>0.1</v>
      </c>
      <c r="S484" s="194">
        <v>0</v>
      </c>
      <c r="T484" s="195">
        <f t="shared" si="3"/>
        <v>0</v>
      </c>
      <c r="U484" s="35"/>
      <c r="V484" s="35"/>
      <c r="W484" s="35"/>
      <c r="X484" s="35"/>
      <c r="Y484" s="35"/>
      <c r="Z484" s="35"/>
      <c r="AA484" s="35"/>
      <c r="AB484" s="35"/>
      <c r="AC484" s="35"/>
      <c r="AD484" s="35"/>
      <c r="AE484" s="35"/>
      <c r="AR484" s="196" t="s">
        <v>251</v>
      </c>
      <c r="AT484" s="196" t="s">
        <v>539</v>
      </c>
      <c r="AU484" s="196" t="s">
        <v>90</v>
      </c>
      <c r="AY484" s="18" t="s">
        <v>215</v>
      </c>
      <c r="BE484" s="197">
        <f t="shared" si="4"/>
        <v>0</v>
      </c>
      <c r="BF484" s="197">
        <f t="shared" si="5"/>
        <v>0</v>
      </c>
      <c r="BG484" s="197">
        <f t="shared" si="6"/>
        <v>0</v>
      </c>
      <c r="BH484" s="197">
        <f t="shared" si="7"/>
        <v>0</v>
      </c>
      <c r="BI484" s="197">
        <f t="shared" si="8"/>
        <v>0</v>
      </c>
      <c r="BJ484" s="18" t="s">
        <v>88</v>
      </c>
      <c r="BK484" s="197">
        <f t="shared" si="9"/>
        <v>0</v>
      </c>
      <c r="BL484" s="18" t="s">
        <v>214</v>
      </c>
      <c r="BM484" s="196" t="s">
        <v>8046</v>
      </c>
    </row>
    <row r="485" spans="1:65" s="2" customFormat="1" ht="24.15" customHeight="1">
      <c r="A485" s="35"/>
      <c r="B485" s="36"/>
      <c r="C485" s="260" t="s">
        <v>1649</v>
      </c>
      <c r="D485" s="260" t="s">
        <v>539</v>
      </c>
      <c r="E485" s="261" t="s">
        <v>8047</v>
      </c>
      <c r="F485" s="262" t="s">
        <v>8048</v>
      </c>
      <c r="G485" s="263" t="s">
        <v>716</v>
      </c>
      <c r="H485" s="264">
        <v>1</v>
      </c>
      <c r="I485" s="265"/>
      <c r="J485" s="266">
        <f t="shared" si="0"/>
        <v>0</v>
      </c>
      <c r="K485" s="262" t="s">
        <v>1</v>
      </c>
      <c r="L485" s="267"/>
      <c r="M485" s="268" t="s">
        <v>1</v>
      </c>
      <c r="N485" s="269" t="s">
        <v>46</v>
      </c>
      <c r="O485" s="72"/>
      <c r="P485" s="194">
        <f t="shared" si="1"/>
        <v>0</v>
      </c>
      <c r="Q485" s="194">
        <v>0.1</v>
      </c>
      <c r="R485" s="194">
        <f t="shared" si="2"/>
        <v>0.1</v>
      </c>
      <c r="S485" s="194">
        <v>0</v>
      </c>
      <c r="T485" s="195">
        <f t="shared" si="3"/>
        <v>0</v>
      </c>
      <c r="U485" s="35"/>
      <c r="V485" s="35"/>
      <c r="W485" s="35"/>
      <c r="X485" s="35"/>
      <c r="Y485" s="35"/>
      <c r="Z485" s="35"/>
      <c r="AA485" s="35"/>
      <c r="AB485" s="35"/>
      <c r="AC485" s="35"/>
      <c r="AD485" s="35"/>
      <c r="AE485" s="35"/>
      <c r="AR485" s="196" t="s">
        <v>251</v>
      </c>
      <c r="AT485" s="196" t="s">
        <v>539</v>
      </c>
      <c r="AU485" s="196" t="s">
        <v>90</v>
      </c>
      <c r="AY485" s="18" t="s">
        <v>215</v>
      </c>
      <c r="BE485" s="197">
        <f t="shared" si="4"/>
        <v>0</v>
      </c>
      <c r="BF485" s="197">
        <f t="shared" si="5"/>
        <v>0</v>
      </c>
      <c r="BG485" s="197">
        <f t="shared" si="6"/>
        <v>0</v>
      </c>
      <c r="BH485" s="197">
        <f t="shared" si="7"/>
        <v>0</v>
      </c>
      <c r="BI485" s="197">
        <f t="shared" si="8"/>
        <v>0</v>
      </c>
      <c r="BJ485" s="18" t="s">
        <v>88</v>
      </c>
      <c r="BK485" s="197">
        <f t="shared" si="9"/>
        <v>0</v>
      </c>
      <c r="BL485" s="18" t="s">
        <v>214</v>
      </c>
      <c r="BM485" s="196" t="s">
        <v>8049</v>
      </c>
    </row>
    <row r="486" spans="1:65" s="2" customFormat="1" ht="16.5" customHeight="1">
      <c r="A486" s="35"/>
      <c r="B486" s="36"/>
      <c r="C486" s="260" t="s">
        <v>1658</v>
      </c>
      <c r="D486" s="260" t="s">
        <v>539</v>
      </c>
      <c r="E486" s="261" t="s">
        <v>8050</v>
      </c>
      <c r="F486" s="262" t="s">
        <v>8051</v>
      </c>
      <c r="G486" s="263" t="s">
        <v>716</v>
      </c>
      <c r="H486" s="264">
        <v>1</v>
      </c>
      <c r="I486" s="265"/>
      <c r="J486" s="266">
        <f t="shared" si="0"/>
        <v>0</v>
      </c>
      <c r="K486" s="262" t="s">
        <v>1</v>
      </c>
      <c r="L486" s="267"/>
      <c r="M486" s="268" t="s">
        <v>1</v>
      </c>
      <c r="N486" s="269" t="s">
        <v>46</v>
      </c>
      <c r="O486" s="72"/>
      <c r="P486" s="194">
        <f t="shared" si="1"/>
        <v>0</v>
      </c>
      <c r="Q486" s="194">
        <v>1.0999999999999999E-2</v>
      </c>
      <c r="R486" s="194">
        <f t="shared" si="2"/>
        <v>1.0999999999999999E-2</v>
      </c>
      <c r="S486" s="194">
        <v>0</v>
      </c>
      <c r="T486" s="195">
        <f t="shared" si="3"/>
        <v>0</v>
      </c>
      <c r="U486" s="35"/>
      <c r="V486" s="35"/>
      <c r="W486" s="35"/>
      <c r="X486" s="35"/>
      <c r="Y486" s="35"/>
      <c r="Z486" s="35"/>
      <c r="AA486" s="35"/>
      <c r="AB486" s="35"/>
      <c r="AC486" s="35"/>
      <c r="AD486" s="35"/>
      <c r="AE486" s="35"/>
      <c r="AR486" s="196" t="s">
        <v>251</v>
      </c>
      <c r="AT486" s="196" t="s">
        <v>539</v>
      </c>
      <c r="AU486" s="196" t="s">
        <v>90</v>
      </c>
      <c r="AY486" s="18" t="s">
        <v>215</v>
      </c>
      <c r="BE486" s="197">
        <f t="shared" si="4"/>
        <v>0</v>
      </c>
      <c r="BF486" s="197">
        <f t="shared" si="5"/>
        <v>0</v>
      </c>
      <c r="BG486" s="197">
        <f t="shared" si="6"/>
        <v>0</v>
      </c>
      <c r="BH486" s="197">
        <f t="shared" si="7"/>
        <v>0</v>
      </c>
      <c r="BI486" s="197">
        <f t="shared" si="8"/>
        <v>0</v>
      </c>
      <c r="BJ486" s="18" t="s">
        <v>88</v>
      </c>
      <c r="BK486" s="197">
        <f t="shared" si="9"/>
        <v>0</v>
      </c>
      <c r="BL486" s="18" t="s">
        <v>214</v>
      </c>
      <c r="BM486" s="196" t="s">
        <v>8052</v>
      </c>
    </row>
    <row r="487" spans="1:65" s="2" customFormat="1" ht="16.5" customHeight="1">
      <c r="A487" s="35"/>
      <c r="B487" s="36"/>
      <c r="C487" s="260" t="s">
        <v>1664</v>
      </c>
      <c r="D487" s="260" t="s">
        <v>539</v>
      </c>
      <c r="E487" s="261" t="s">
        <v>8053</v>
      </c>
      <c r="F487" s="262" t="s">
        <v>8054</v>
      </c>
      <c r="G487" s="263" t="s">
        <v>716</v>
      </c>
      <c r="H487" s="264">
        <v>1</v>
      </c>
      <c r="I487" s="265"/>
      <c r="J487" s="266">
        <f t="shared" si="0"/>
        <v>0</v>
      </c>
      <c r="K487" s="262" t="s">
        <v>1</v>
      </c>
      <c r="L487" s="267"/>
      <c r="M487" s="268" t="s">
        <v>1</v>
      </c>
      <c r="N487" s="269" t="s">
        <v>46</v>
      </c>
      <c r="O487" s="72"/>
      <c r="P487" s="194">
        <f t="shared" si="1"/>
        <v>0</v>
      </c>
      <c r="Q487" s="194">
        <v>0</v>
      </c>
      <c r="R487" s="194">
        <f t="shared" si="2"/>
        <v>0</v>
      </c>
      <c r="S487" s="194">
        <v>0</v>
      </c>
      <c r="T487" s="195">
        <f t="shared" si="3"/>
        <v>0</v>
      </c>
      <c r="U487" s="35"/>
      <c r="V487" s="35"/>
      <c r="W487" s="35"/>
      <c r="X487" s="35"/>
      <c r="Y487" s="35"/>
      <c r="Z487" s="35"/>
      <c r="AA487" s="35"/>
      <c r="AB487" s="35"/>
      <c r="AC487" s="35"/>
      <c r="AD487" s="35"/>
      <c r="AE487" s="35"/>
      <c r="AR487" s="196" t="s">
        <v>251</v>
      </c>
      <c r="AT487" s="196" t="s">
        <v>539</v>
      </c>
      <c r="AU487" s="196" t="s">
        <v>90</v>
      </c>
      <c r="AY487" s="18" t="s">
        <v>215</v>
      </c>
      <c r="BE487" s="197">
        <f t="shared" si="4"/>
        <v>0</v>
      </c>
      <c r="BF487" s="197">
        <f t="shared" si="5"/>
        <v>0</v>
      </c>
      <c r="BG487" s="197">
        <f t="shared" si="6"/>
        <v>0</v>
      </c>
      <c r="BH487" s="197">
        <f t="shared" si="7"/>
        <v>0</v>
      </c>
      <c r="BI487" s="197">
        <f t="shared" si="8"/>
        <v>0</v>
      </c>
      <c r="BJ487" s="18" t="s">
        <v>88</v>
      </c>
      <c r="BK487" s="197">
        <f t="shared" si="9"/>
        <v>0</v>
      </c>
      <c r="BL487" s="18" t="s">
        <v>214</v>
      </c>
      <c r="BM487" s="196" t="s">
        <v>8055</v>
      </c>
    </row>
    <row r="488" spans="1:65" s="2" customFormat="1" ht="16.5" customHeight="1">
      <c r="A488" s="35"/>
      <c r="B488" s="36"/>
      <c r="C488" s="260" t="s">
        <v>1669</v>
      </c>
      <c r="D488" s="260" t="s">
        <v>539</v>
      </c>
      <c r="E488" s="261" t="s">
        <v>8056</v>
      </c>
      <c r="F488" s="262" t="s">
        <v>8057</v>
      </c>
      <c r="G488" s="263" t="s">
        <v>716</v>
      </c>
      <c r="H488" s="264">
        <v>1</v>
      </c>
      <c r="I488" s="265"/>
      <c r="J488" s="266">
        <f t="shared" si="0"/>
        <v>0</v>
      </c>
      <c r="K488" s="262" t="s">
        <v>1</v>
      </c>
      <c r="L488" s="267"/>
      <c r="M488" s="268" t="s">
        <v>1</v>
      </c>
      <c r="N488" s="269" t="s">
        <v>46</v>
      </c>
      <c r="O488" s="72"/>
      <c r="P488" s="194">
        <f t="shared" si="1"/>
        <v>0</v>
      </c>
      <c r="Q488" s="194">
        <v>1.0999999999999999E-2</v>
      </c>
      <c r="R488" s="194">
        <f t="shared" si="2"/>
        <v>1.0999999999999999E-2</v>
      </c>
      <c r="S488" s="194">
        <v>0</v>
      </c>
      <c r="T488" s="195">
        <f t="shared" si="3"/>
        <v>0</v>
      </c>
      <c r="U488" s="35"/>
      <c r="V488" s="35"/>
      <c r="W488" s="35"/>
      <c r="X488" s="35"/>
      <c r="Y488" s="35"/>
      <c r="Z488" s="35"/>
      <c r="AA488" s="35"/>
      <c r="AB488" s="35"/>
      <c r="AC488" s="35"/>
      <c r="AD488" s="35"/>
      <c r="AE488" s="35"/>
      <c r="AR488" s="196" t="s">
        <v>251</v>
      </c>
      <c r="AT488" s="196" t="s">
        <v>539</v>
      </c>
      <c r="AU488" s="196" t="s">
        <v>90</v>
      </c>
      <c r="AY488" s="18" t="s">
        <v>215</v>
      </c>
      <c r="BE488" s="197">
        <f t="shared" si="4"/>
        <v>0</v>
      </c>
      <c r="BF488" s="197">
        <f t="shared" si="5"/>
        <v>0</v>
      </c>
      <c r="BG488" s="197">
        <f t="shared" si="6"/>
        <v>0</v>
      </c>
      <c r="BH488" s="197">
        <f t="shared" si="7"/>
        <v>0</v>
      </c>
      <c r="BI488" s="197">
        <f t="shared" si="8"/>
        <v>0</v>
      </c>
      <c r="BJ488" s="18" t="s">
        <v>88</v>
      </c>
      <c r="BK488" s="197">
        <f t="shared" si="9"/>
        <v>0</v>
      </c>
      <c r="BL488" s="18" t="s">
        <v>214</v>
      </c>
      <c r="BM488" s="196" t="s">
        <v>8058</v>
      </c>
    </row>
    <row r="489" spans="1:65" s="2" customFormat="1" ht="16.5" customHeight="1">
      <c r="A489" s="35"/>
      <c r="B489" s="36"/>
      <c r="C489" s="260" t="s">
        <v>1675</v>
      </c>
      <c r="D489" s="260" t="s">
        <v>539</v>
      </c>
      <c r="E489" s="261" t="s">
        <v>8059</v>
      </c>
      <c r="F489" s="262" t="s">
        <v>8060</v>
      </c>
      <c r="G489" s="263" t="s">
        <v>716</v>
      </c>
      <c r="H489" s="264">
        <v>1</v>
      </c>
      <c r="I489" s="265"/>
      <c r="J489" s="266">
        <f t="shared" si="0"/>
        <v>0</v>
      </c>
      <c r="K489" s="262" t="s">
        <v>1</v>
      </c>
      <c r="L489" s="267"/>
      <c r="M489" s="268" t="s">
        <v>1</v>
      </c>
      <c r="N489" s="269" t="s">
        <v>46</v>
      </c>
      <c r="O489" s="72"/>
      <c r="P489" s="194">
        <f t="shared" si="1"/>
        <v>0</v>
      </c>
      <c r="Q489" s="194">
        <v>9.6000000000000002E-2</v>
      </c>
      <c r="R489" s="194">
        <f t="shared" si="2"/>
        <v>9.6000000000000002E-2</v>
      </c>
      <c r="S489" s="194">
        <v>0</v>
      </c>
      <c r="T489" s="195">
        <f t="shared" si="3"/>
        <v>0</v>
      </c>
      <c r="U489" s="35"/>
      <c r="V489" s="35"/>
      <c r="W489" s="35"/>
      <c r="X489" s="35"/>
      <c r="Y489" s="35"/>
      <c r="Z489" s="35"/>
      <c r="AA489" s="35"/>
      <c r="AB489" s="35"/>
      <c r="AC489" s="35"/>
      <c r="AD489" s="35"/>
      <c r="AE489" s="35"/>
      <c r="AR489" s="196" t="s">
        <v>251</v>
      </c>
      <c r="AT489" s="196" t="s">
        <v>539</v>
      </c>
      <c r="AU489" s="196" t="s">
        <v>90</v>
      </c>
      <c r="AY489" s="18" t="s">
        <v>215</v>
      </c>
      <c r="BE489" s="197">
        <f t="shared" si="4"/>
        <v>0</v>
      </c>
      <c r="BF489" s="197">
        <f t="shared" si="5"/>
        <v>0</v>
      </c>
      <c r="BG489" s="197">
        <f t="shared" si="6"/>
        <v>0</v>
      </c>
      <c r="BH489" s="197">
        <f t="shared" si="7"/>
        <v>0</v>
      </c>
      <c r="BI489" s="197">
        <f t="shared" si="8"/>
        <v>0</v>
      </c>
      <c r="BJ489" s="18" t="s">
        <v>88</v>
      </c>
      <c r="BK489" s="197">
        <f t="shared" si="9"/>
        <v>0</v>
      </c>
      <c r="BL489" s="18" t="s">
        <v>214</v>
      </c>
      <c r="BM489" s="196" t="s">
        <v>8061</v>
      </c>
    </row>
    <row r="490" spans="1:65" s="11" customFormat="1" ht="22.8" customHeight="1">
      <c r="B490" s="171"/>
      <c r="C490" s="172"/>
      <c r="D490" s="173" t="s">
        <v>80</v>
      </c>
      <c r="E490" s="213" t="s">
        <v>2229</v>
      </c>
      <c r="F490" s="213" t="s">
        <v>2230</v>
      </c>
      <c r="G490" s="172"/>
      <c r="H490" s="172"/>
      <c r="I490" s="175"/>
      <c r="J490" s="214">
        <f>BK490</f>
        <v>0</v>
      </c>
      <c r="K490" s="172"/>
      <c r="L490" s="177"/>
      <c r="M490" s="178"/>
      <c r="N490" s="179"/>
      <c r="O490" s="179"/>
      <c r="P490" s="180">
        <f>SUM(P491:P493)</f>
        <v>0</v>
      </c>
      <c r="Q490" s="179"/>
      <c r="R490" s="180">
        <f>SUM(R491:R493)</f>
        <v>0</v>
      </c>
      <c r="S490" s="179"/>
      <c r="T490" s="181">
        <f>SUM(T491:T493)</f>
        <v>0</v>
      </c>
      <c r="AR490" s="182" t="s">
        <v>88</v>
      </c>
      <c r="AT490" s="183" t="s">
        <v>80</v>
      </c>
      <c r="AU490" s="183" t="s">
        <v>88</v>
      </c>
      <c r="AY490" s="182" t="s">
        <v>215</v>
      </c>
      <c r="BK490" s="184">
        <f>SUM(BK491:BK493)</f>
        <v>0</v>
      </c>
    </row>
    <row r="491" spans="1:65" s="2" customFormat="1" ht="24.15" customHeight="1">
      <c r="A491" s="35"/>
      <c r="B491" s="36"/>
      <c r="C491" s="185" t="s">
        <v>1681</v>
      </c>
      <c r="D491" s="185" t="s">
        <v>216</v>
      </c>
      <c r="E491" s="186" t="s">
        <v>7703</v>
      </c>
      <c r="F491" s="187" t="s">
        <v>7704</v>
      </c>
      <c r="G491" s="188" t="s">
        <v>583</v>
      </c>
      <c r="H491" s="189">
        <v>212.81</v>
      </c>
      <c r="I491" s="190"/>
      <c r="J491" s="191">
        <f>ROUND(I491*H491,2)</f>
        <v>0</v>
      </c>
      <c r="K491" s="187" t="s">
        <v>359</v>
      </c>
      <c r="L491" s="40"/>
      <c r="M491" s="192" t="s">
        <v>1</v>
      </c>
      <c r="N491" s="193" t="s">
        <v>46</v>
      </c>
      <c r="O491" s="72"/>
      <c r="P491" s="194">
        <f>O491*H491</f>
        <v>0</v>
      </c>
      <c r="Q491" s="194">
        <v>0</v>
      </c>
      <c r="R491" s="194">
        <f>Q491*H491</f>
        <v>0</v>
      </c>
      <c r="S491" s="194">
        <v>0</v>
      </c>
      <c r="T491" s="195">
        <f>S491*H491</f>
        <v>0</v>
      </c>
      <c r="U491" s="35"/>
      <c r="V491" s="35"/>
      <c r="W491" s="35"/>
      <c r="X491" s="35"/>
      <c r="Y491" s="35"/>
      <c r="Z491" s="35"/>
      <c r="AA491" s="35"/>
      <c r="AB491" s="35"/>
      <c r="AC491" s="35"/>
      <c r="AD491" s="35"/>
      <c r="AE491" s="35"/>
      <c r="AR491" s="196" t="s">
        <v>214</v>
      </c>
      <c r="AT491" s="196" t="s">
        <v>216</v>
      </c>
      <c r="AU491" s="196" t="s">
        <v>90</v>
      </c>
      <c r="AY491" s="18" t="s">
        <v>215</v>
      </c>
      <c r="BE491" s="197">
        <f>IF(N491="základní",J491,0)</f>
        <v>0</v>
      </c>
      <c r="BF491" s="197">
        <f>IF(N491="snížená",J491,0)</f>
        <v>0</v>
      </c>
      <c r="BG491" s="197">
        <f>IF(N491="zákl. přenesená",J491,0)</f>
        <v>0</v>
      </c>
      <c r="BH491" s="197">
        <f>IF(N491="sníž. přenesená",J491,0)</f>
        <v>0</v>
      </c>
      <c r="BI491" s="197">
        <f>IF(N491="nulová",J491,0)</f>
        <v>0</v>
      </c>
      <c r="BJ491" s="18" t="s">
        <v>88</v>
      </c>
      <c r="BK491" s="197">
        <f>ROUND(I491*H491,2)</f>
        <v>0</v>
      </c>
      <c r="BL491" s="18" t="s">
        <v>214</v>
      </c>
      <c r="BM491" s="196" t="s">
        <v>8062</v>
      </c>
    </row>
    <row r="492" spans="1:65" s="2" customFormat="1" ht="38.4">
      <c r="A492" s="35"/>
      <c r="B492" s="36"/>
      <c r="C492" s="37"/>
      <c r="D492" s="198" t="s">
        <v>221</v>
      </c>
      <c r="E492" s="37"/>
      <c r="F492" s="199" t="s">
        <v>7706</v>
      </c>
      <c r="G492" s="37"/>
      <c r="H492" s="37"/>
      <c r="I492" s="200"/>
      <c r="J492" s="37"/>
      <c r="K492" s="37"/>
      <c r="L492" s="40"/>
      <c r="M492" s="201"/>
      <c r="N492" s="202"/>
      <c r="O492" s="72"/>
      <c r="P492" s="72"/>
      <c r="Q492" s="72"/>
      <c r="R492" s="72"/>
      <c r="S492" s="72"/>
      <c r="T492" s="73"/>
      <c r="U492" s="35"/>
      <c r="V492" s="35"/>
      <c r="W492" s="35"/>
      <c r="X492" s="35"/>
      <c r="Y492" s="35"/>
      <c r="Z492" s="35"/>
      <c r="AA492" s="35"/>
      <c r="AB492" s="35"/>
      <c r="AC492" s="35"/>
      <c r="AD492" s="35"/>
      <c r="AE492" s="35"/>
      <c r="AT492" s="18" t="s">
        <v>221</v>
      </c>
      <c r="AU492" s="18" t="s">
        <v>90</v>
      </c>
    </row>
    <row r="493" spans="1:65" s="2" customFormat="1" ht="10.199999999999999">
      <c r="A493" s="35"/>
      <c r="B493" s="36"/>
      <c r="C493" s="37"/>
      <c r="D493" s="215" t="s">
        <v>362</v>
      </c>
      <c r="E493" s="37"/>
      <c r="F493" s="216" t="s">
        <v>7707</v>
      </c>
      <c r="G493" s="37"/>
      <c r="H493" s="37"/>
      <c r="I493" s="200"/>
      <c r="J493" s="37"/>
      <c r="K493" s="37"/>
      <c r="L493" s="40"/>
      <c r="M493" s="201"/>
      <c r="N493" s="202"/>
      <c r="O493" s="72"/>
      <c r="P493" s="72"/>
      <c r="Q493" s="72"/>
      <c r="R493" s="72"/>
      <c r="S493" s="72"/>
      <c r="T493" s="73"/>
      <c r="U493" s="35"/>
      <c r="V493" s="35"/>
      <c r="W493" s="35"/>
      <c r="X493" s="35"/>
      <c r="Y493" s="35"/>
      <c r="Z493" s="35"/>
      <c r="AA493" s="35"/>
      <c r="AB493" s="35"/>
      <c r="AC493" s="35"/>
      <c r="AD493" s="35"/>
      <c r="AE493" s="35"/>
      <c r="AT493" s="18" t="s">
        <v>362</v>
      </c>
      <c r="AU493" s="18" t="s">
        <v>90</v>
      </c>
    </row>
    <row r="494" spans="1:65" s="11" customFormat="1" ht="25.95" customHeight="1">
      <c r="B494" s="171"/>
      <c r="C494" s="172"/>
      <c r="D494" s="173" t="s">
        <v>80</v>
      </c>
      <c r="E494" s="174" t="s">
        <v>2237</v>
      </c>
      <c r="F494" s="174" t="s">
        <v>2238</v>
      </c>
      <c r="G494" s="172"/>
      <c r="H494" s="172"/>
      <c r="I494" s="175"/>
      <c r="J494" s="176">
        <f>BK494</f>
        <v>0</v>
      </c>
      <c r="K494" s="172"/>
      <c r="L494" s="177"/>
      <c r="M494" s="178"/>
      <c r="N494" s="179"/>
      <c r="O494" s="179"/>
      <c r="P494" s="180">
        <f>P495</f>
        <v>0</v>
      </c>
      <c r="Q494" s="179"/>
      <c r="R494" s="180">
        <f>R495</f>
        <v>6.150000000000001E-3</v>
      </c>
      <c r="S494" s="179"/>
      <c r="T494" s="181">
        <f>T495</f>
        <v>0</v>
      </c>
      <c r="AR494" s="182" t="s">
        <v>90</v>
      </c>
      <c r="AT494" s="183" t="s">
        <v>80</v>
      </c>
      <c r="AU494" s="183" t="s">
        <v>81</v>
      </c>
      <c r="AY494" s="182" t="s">
        <v>215</v>
      </c>
      <c r="BK494" s="184">
        <f>BK495</f>
        <v>0</v>
      </c>
    </row>
    <row r="495" spans="1:65" s="11" customFormat="1" ht="22.8" customHeight="1">
      <c r="B495" s="171"/>
      <c r="C495" s="172"/>
      <c r="D495" s="173" t="s">
        <v>80</v>
      </c>
      <c r="E495" s="213" t="s">
        <v>2727</v>
      </c>
      <c r="F495" s="213" t="s">
        <v>2728</v>
      </c>
      <c r="G495" s="172"/>
      <c r="H495" s="172"/>
      <c r="I495" s="175"/>
      <c r="J495" s="214">
        <f>BK495</f>
        <v>0</v>
      </c>
      <c r="K495" s="172"/>
      <c r="L495" s="177"/>
      <c r="M495" s="178"/>
      <c r="N495" s="179"/>
      <c r="O495" s="179"/>
      <c r="P495" s="180">
        <f>SUM(P496:P506)</f>
        <v>0</v>
      </c>
      <c r="Q495" s="179"/>
      <c r="R495" s="180">
        <f>SUM(R496:R506)</f>
        <v>6.150000000000001E-3</v>
      </c>
      <c r="S495" s="179"/>
      <c r="T495" s="181">
        <f>SUM(T496:T506)</f>
        <v>0</v>
      </c>
      <c r="AR495" s="182" t="s">
        <v>90</v>
      </c>
      <c r="AT495" s="183" t="s">
        <v>80</v>
      </c>
      <c r="AU495" s="183" t="s">
        <v>88</v>
      </c>
      <c r="AY495" s="182" t="s">
        <v>215</v>
      </c>
      <c r="BK495" s="184">
        <f>SUM(BK496:BK506)</f>
        <v>0</v>
      </c>
    </row>
    <row r="496" spans="1:65" s="2" customFormat="1" ht="16.5" customHeight="1">
      <c r="A496" s="35"/>
      <c r="B496" s="36"/>
      <c r="C496" s="185" t="s">
        <v>1687</v>
      </c>
      <c r="D496" s="185" t="s">
        <v>216</v>
      </c>
      <c r="E496" s="186" t="s">
        <v>8063</v>
      </c>
      <c r="F496" s="187" t="s">
        <v>8064</v>
      </c>
      <c r="G496" s="188" t="s">
        <v>716</v>
      </c>
      <c r="H496" s="189">
        <v>1</v>
      </c>
      <c r="I496" s="190"/>
      <c r="J496" s="191">
        <f>ROUND(I496*H496,2)</f>
        <v>0</v>
      </c>
      <c r="K496" s="187" t="s">
        <v>359</v>
      </c>
      <c r="L496" s="40"/>
      <c r="M496" s="192" t="s">
        <v>1</v>
      </c>
      <c r="N496" s="193" t="s">
        <v>46</v>
      </c>
      <c r="O496" s="72"/>
      <c r="P496" s="194">
        <f>O496*H496</f>
        <v>0</v>
      </c>
      <c r="Q496" s="194">
        <v>1.65E-3</v>
      </c>
      <c r="R496" s="194">
        <f>Q496*H496</f>
        <v>1.65E-3</v>
      </c>
      <c r="S496" s="194">
        <v>0</v>
      </c>
      <c r="T496" s="195">
        <f>S496*H496</f>
        <v>0</v>
      </c>
      <c r="U496" s="35"/>
      <c r="V496" s="35"/>
      <c r="W496" s="35"/>
      <c r="X496" s="35"/>
      <c r="Y496" s="35"/>
      <c r="Z496" s="35"/>
      <c r="AA496" s="35"/>
      <c r="AB496" s="35"/>
      <c r="AC496" s="35"/>
      <c r="AD496" s="35"/>
      <c r="AE496" s="35"/>
      <c r="AR496" s="196" t="s">
        <v>291</v>
      </c>
      <c r="AT496" s="196" t="s">
        <v>216</v>
      </c>
      <c r="AU496" s="196" t="s">
        <v>90</v>
      </c>
      <c r="AY496" s="18" t="s">
        <v>215</v>
      </c>
      <c r="BE496" s="197">
        <f>IF(N496="základní",J496,0)</f>
        <v>0</v>
      </c>
      <c r="BF496" s="197">
        <f>IF(N496="snížená",J496,0)</f>
        <v>0</v>
      </c>
      <c r="BG496" s="197">
        <f>IF(N496="zákl. přenesená",J496,0)</f>
        <v>0</v>
      </c>
      <c r="BH496" s="197">
        <f>IF(N496="sníž. přenesená",J496,0)</f>
        <v>0</v>
      </c>
      <c r="BI496" s="197">
        <f>IF(N496="nulová",J496,0)</f>
        <v>0</v>
      </c>
      <c r="BJ496" s="18" t="s">
        <v>88</v>
      </c>
      <c r="BK496" s="197">
        <f>ROUND(I496*H496,2)</f>
        <v>0</v>
      </c>
      <c r="BL496" s="18" t="s">
        <v>291</v>
      </c>
      <c r="BM496" s="196" t="s">
        <v>8065</v>
      </c>
    </row>
    <row r="497" spans="1:65" s="2" customFormat="1" ht="19.2">
      <c r="A497" s="35"/>
      <c r="B497" s="36"/>
      <c r="C497" s="37"/>
      <c r="D497" s="198" t="s">
        <v>221</v>
      </c>
      <c r="E497" s="37"/>
      <c r="F497" s="199" t="s">
        <v>8066</v>
      </c>
      <c r="G497" s="37"/>
      <c r="H497" s="37"/>
      <c r="I497" s="200"/>
      <c r="J497" s="37"/>
      <c r="K497" s="37"/>
      <c r="L497" s="40"/>
      <c r="M497" s="201"/>
      <c r="N497" s="202"/>
      <c r="O497" s="72"/>
      <c r="P497" s="72"/>
      <c r="Q497" s="72"/>
      <c r="R497" s="72"/>
      <c r="S497" s="72"/>
      <c r="T497" s="73"/>
      <c r="U497" s="35"/>
      <c r="V497" s="35"/>
      <c r="W497" s="35"/>
      <c r="X497" s="35"/>
      <c r="Y497" s="35"/>
      <c r="Z497" s="35"/>
      <c r="AA497" s="35"/>
      <c r="AB497" s="35"/>
      <c r="AC497" s="35"/>
      <c r="AD497" s="35"/>
      <c r="AE497" s="35"/>
      <c r="AT497" s="18" t="s">
        <v>221</v>
      </c>
      <c r="AU497" s="18" t="s">
        <v>90</v>
      </c>
    </row>
    <row r="498" spans="1:65" s="2" customFormat="1" ht="10.199999999999999">
      <c r="A498" s="35"/>
      <c r="B498" s="36"/>
      <c r="C498" s="37"/>
      <c r="D498" s="215" t="s">
        <v>362</v>
      </c>
      <c r="E498" s="37"/>
      <c r="F498" s="216" t="s">
        <v>8067</v>
      </c>
      <c r="G498" s="37"/>
      <c r="H498" s="37"/>
      <c r="I498" s="200"/>
      <c r="J498" s="37"/>
      <c r="K498" s="37"/>
      <c r="L498" s="40"/>
      <c r="M498" s="201"/>
      <c r="N498" s="202"/>
      <c r="O498" s="72"/>
      <c r="P498" s="72"/>
      <c r="Q498" s="72"/>
      <c r="R498" s="72"/>
      <c r="S498" s="72"/>
      <c r="T498" s="73"/>
      <c r="U498" s="35"/>
      <c r="V498" s="35"/>
      <c r="W498" s="35"/>
      <c r="X498" s="35"/>
      <c r="Y498" s="35"/>
      <c r="Z498" s="35"/>
      <c r="AA498" s="35"/>
      <c r="AB498" s="35"/>
      <c r="AC498" s="35"/>
      <c r="AD498" s="35"/>
      <c r="AE498" s="35"/>
      <c r="AT498" s="18" t="s">
        <v>362</v>
      </c>
      <c r="AU498" s="18" t="s">
        <v>90</v>
      </c>
    </row>
    <row r="499" spans="1:65" s="2" customFormat="1" ht="44.25" customHeight="1">
      <c r="A499" s="35"/>
      <c r="B499" s="36"/>
      <c r="C499" s="260" t="s">
        <v>1693</v>
      </c>
      <c r="D499" s="260" t="s">
        <v>539</v>
      </c>
      <c r="E499" s="261" t="s">
        <v>8068</v>
      </c>
      <c r="F499" s="262" t="s">
        <v>8069</v>
      </c>
      <c r="G499" s="263" t="s">
        <v>716</v>
      </c>
      <c r="H499" s="264">
        <v>1</v>
      </c>
      <c r="I499" s="265"/>
      <c r="J499" s="266">
        <f>ROUND(I499*H499,2)</f>
        <v>0</v>
      </c>
      <c r="K499" s="262" t="s">
        <v>1</v>
      </c>
      <c r="L499" s="267"/>
      <c r="M499" s="268" t="s">
        <v>1</v>
      </c>
      <c r="N499" s="269" t="s">
        <v>46</v>
      </c>
      <c r="O499" s="72"/>
      <c r="P499" s="194">
        <f>O499*H499</f>
        <v>0</v>
      </c>
      <c r="Q499" s="194">
        <v>0</v>
      </c>
      <c r="R499" s="194">
        <f>Q499*H499</f>
        <v>0</v>
      </c>
      <c r="S499" s="194">
        <v>0</v>
      </c>
      <c r="T499" s="195">
        <f>S499*H499</f>
        <v>0</v>
      </c>
      <c r="U499" s="35"/>
      <c r="V499" s="35"/>
      <c r="W499" s="35"/>
      <c r="X499" s="35"/>
      <c r="Y499" s="35"/>
      <c r="Z499" s="35"/>
      <c r="AA499" s="35"/>
      <c r="AB499" s="35"/>
      <c r="AC499" s="35"/>
      <c r="AD499" s="35"/>
      <c r="AE499" s="35"/>
      <c r="AR499" s="196" t="s">
        <v>676</v>
      </c>
      <c r="AT499" s="196" t="s">
        <v>539</v>
      </c>
      <c r="AU499" s="196" t="s">
        <v>90</v>
      </c>
      <c r="AY499" s="18" t="s">
        <v>215</v>
      </c>
      <c r="BE499" s="197">
        <f>IF(N499="základní",J499,0)</f>
        <v>0</v>
      </c>
      <c r="BF499" s="197">
        <f>IF(N499="snížená",J499,0)</f>
        <v>0</v>
      </c>
      <c r="BG499" s="197">
        <f>IF(N499="zákl. přenesená",J499,0)</f>
        <v>0</v>
      </c>
      <c r="BH499" s="197">
        <f>IF(N499="sníž. přenesená",J499,0)</f>
        <v>0</v>
      </c>
      <c r="BI499" s="197">
        <f>IF(N499="nulová",J499,0)</f>
        <v>0</v>
      </c>
      <c r="BJ499" s="18" t="s">
        <v>88</v>
      </c>
      <c r="BK499" s="197">
        <f>ROUND(I499*H499,2)</f>
        <v>0</v>
      </c>
      <c r="BL499" s="18" t="s">
        <v>291</v>
      </c>
      <c r="BM499" s="196" t="s">
        <v>8070</v>
      </c>
    </row>
    <row r="500" spans="1:65" s="2" customFormat="1" ht="28.8">
      <c r="A500" s="35"/>
      <c r="B500" s="36"/>
      <c r="C500" s="37"/>
      <c r="D500" s="198" t="s">
        <v>221</v>
      </c>
      <c r="E500" s="37"/>
      <c r="F500" s="199" t="s">
        <v>8069</v>
      </c>
      <c r="G500" s="37"/>
      <c r="H500" s="37"/>
      <c r="I500" s="200"/>
      <c r="J500" s="37"/>
      <c r="K500" s="37"/>
      <c r="L500" s="40"/>
      <c r="M500" s="201"/>
      <c r="N500" s="202"/>
      <c r="O500" s="72"/>
      <c r="P500" s="72"/>
      <c r="Q500" s="72"/>
      <c r="R500" s="72"/>
      <c r="S500" s="72"/>
      <c r="T500" s="73"/>
      <c r="U500" s="35"/>
      <c r="V500" s="35"/>
      <c r="W500" s="35"/>
      <c r="X500" s="35"/>
      <c r="Y500" s="35"/>
      <c r="Z500" s="35"/>
      <c r="AA500" s="35"/>
      <c r="AB500" s="35"/>
      <c r="AC500" s="35"/>
      <c r="AD500" s="35"/>
      <c r="AE500" s="35"/>
      <c r="AT500" s="18" t="s">
        <v>221</v>
      </c>
      <c r="AU500" s="18" t="s">
        <v>90</v>
      </c>
    </row>
    <row r="501" spans="1:65" s="2" customFormat="1" ht="24.15" customHeight="1">
      <c r="A501" s="35"/>
      <c r="B501" s="36"/>
      <c r="C501" s="185" t="s">
        <v>1699</v>
      </c>
      <c r="D501" s="185" t="s">
        <v>216</v>
      </c>
      <c r="E501" s="186" t="s">
        <v>8071</v>
      </c>
      <c r="F501" s="187" t="s">
        <v>8072</v>
      </c>
      <c r="G501" s="188" t="s">
        <v>716</v>
      </c>
      <c r="H501" s="189">
        <v>3</v>
      </c>
      <c r="I501" s="190"/>
      <c r="J501" s="191">
        <f>ROUND(I501*H501,2)</f>
        <v>0</v>
      </c>
      <c r="K501" s="187" t="s">
        <v>359</v>
      </c>
      <c r="L501" s="40"/>
      <c r="M501" s="192" t="s">
        <v>1</v>
      </c>
      <c r="N501" s="193" t="s">
        <v>46</v>
      </c>
      <c r="O501" s="72"/>
      <c r="P501" s="194">
        <f>O501*H501</f>
        <v>0</v>
      </c>
      <c r="Q501" s="194">
        <v>1.5E-3</v>
      </c>
      <c r="R501" s="194">
        <f>Q501*H501</f>
        <v>4.5000000000000005E-3</v>
      </c>
      <c r="S501" s="194">
        <v>0</v>
      </c>
      <c r="T501" s="195">
        <f>S501*H501</f>
        <v>0</v>
      </c>
      <c r="U501" s="35"/>
      <c r="V501" s="35"/>
      <c r="W501" s="35"/>
      <c r="X501" s="35"/>
      <c r="Y501" s="35"/>
      <c r="Z501" s="35"/>
      <c r="AA501" s="35"/>
      <c r="AB501" s="35"/>
      <c r="AC501" s="35"/>
      <c r="AD501" s="35"/>
      <c r="AE501" s="35"/>
      <c r="AR501" s="196" t="s">
        <v>291</v>
      </c>
      <c r="AT501" s="196" t="s">
        <v>216</v>
      </c>
      <c r="AU501" s="196" t="s">
        <v>90</v>
      </c>
      <c r="AY501" s="18" t="s">
        <v>215</v>
      </c>
      <c r="BE501" s="197">
        <f>IF(N501="základní",J501,0)</f>
        <v>0</v>
      </c>
      <c r="BF501" s="197">
        <f>IF(N501="snížená",J501,0)</f>
        <v>0</v>
      </c>
      <c r="BG501" s="197">
        <f>IF(N501="zákl. přenesená",J501,0)</f>
        <v>0</v>
      </c>
      <c r="BH501" s="197">
        <f>IF(N501="sníž. přenesená",J501,0)</f>
        <v>0</v>
      </c>
      <c r="BI501" s="197">
        <f>IF(N501="nulová",J501,0)</f>
        <v>0</v>
      </c>
      <c r="BJ501" s="18" t="s">
        <v>88</v>
      </c>
      <c r="BK501" s="197">
        <f>ROUND(I501*H501,2)</f>
        <v>0</v>
      </c>
      <c r="BL501" s="18" t="s">
        <v>291</v>
      </c>
      <c r="BM501" s="196" t="s">
        <v>8073</v>
      </c>
    </row>
    <row r="502" spans="1:65" s="2" customFormat="1" ht="19.2">
      <c r="A502" s="35"/>
      <c r="B502" s="36"/>
      <c r="C502" s="37"/>
      <c r="D502" s="198" t="s">
        <v>221</v>
      </c>
      <c r="E502" s="37"/>
      <c r="F502" s="199" t="s">
        <v>8074</v>
      </c>
      <c r="G502" s="37"/>
      <c r="H502" s="37"/>
      <c r="I502" s="200"/>
      <c r="J502" s="37"/>
      <c r="K502" s="37"/>
      <c r="L502" s="40"/>
      <c r="M502" s="201"/>
      <c r="N502" s="202"/>
      <c r="O502" s="72"/>
      <c r="P502" s="72"/>
      <c r="Q502" s="72"/>
      <c r="R502" s="72"/>
      <c r="S502" s="72"/>
      <c r="T502" s="73"/>
      <c r="U502" s="35"/>
      <c r="V502" s="35"/>
      <c r="W502" s="35"/>
      <c r="X502" s="35"/>
      <c r="Y502" s="35"/>
      <c r="Z502" s="35"/>
      <c r="AA502" s="35"/>
      <c r="AB502" s="35"/>
      <c r="AC502" s="35"/>
      <c r="AD502" s="35"/>
      <c r="AE502" s="35"/>
      <c r="AT502" s="18" t="s">
        <v>221</v>
      </c>
      <c r="AU502" s="18" t="s">
        <v>90</v>
      </c>
    </row>
    <row r="503" spans="1:65" s="2" customFormat="1" ht="10.199999999999999">
      <c r="A503" s="35"/>
      <c r="B503" s="36"/>
      <c r="C503" s="37"/>
      <c r="D503" s="215" t="s">
        <v>362</v>
      </c>
      <c r="E503" s="37"/>
      <c r="F503" s="216" t="s">
        <v>8075</v>
      </c>
      <c r="G503" s="37"/>
      <c r="H503" s="37"/>
      <c r="I503" s="200"/>
      <c r="J503" s="37"/>
      <c r="K503" s="37"/>
      <c r="L503" s="40"/>
      <c r="M503" s="201"/>
      <c r="N503" s="202"/>
      <c r="O503" s="72"/>
      <c r="P503" s="72"/>
      <c r="Q503" s="72"/>
      <c r="R503" s="72"/>
      <c r="S503" s="72"/>
      <c r="T503" s="73"/>
      <c r="U503" s="35"/>
      <c r="V503" s="35"/>
      <c r="W503" s="35"/>
      <c r="X503" s="35"/>
      <c r="Y503" s="35"/>
      <c r="Z503" s="35"/>
      <c r="AA503" s="35"/>
      <c r="AB503" s="35"/>
      <c r="AC503" s="35"/>
      <c r="AD503" s="35"/>
      <c r="AE503" s="35"/>
      <c r="AT503" s="18" t="s">
        <v>362</v>
      </c>
      <c r="AU503" s="18" t="s">
        <v>90</v>
      </c>
    </row>
    <row r="504" spans="1:65" s="2" customFormat="1" ht="24.15" customHeight="1">
      <c r="A504" s="35"/>
      <c r="B504" s="36"/>
      <c r="C504" s="185" t="s">
        <v>1704</v>
      </c>
      <c r="D504" s="185" t="s">
        <v>216</v>
      </c>
      <c r="E504" s="186" t="s">
        <v>5589</v>
      </c>
      <c r="F504" s="187" t="s">
        <v>5590</v>
      </c>
      <c r="G504" s="188" t="s">
        <v>583</v>
      </c>
      <c r="H504" s="189">
        <v>6.0000000000000001E-3</v>
      </c>
      <c r="I504" s="190"/>
      <c r="J504" s="191">
        <f>ROUND(I504*H504,2)</f>
        <v>0</v>
      </c>
      <c r="K504" s="187" t="s">
        <v>359</v>
      </c>
      <c r="L504" s="40"/>
      <c r="M504" s="192" t="s">
        <v>1</v>
      </c>
      <c r="N504" s="193" t="s">
        <v>46</v>
      </c>
      <c r="O504" s="72"/>
      <c r="P504" s="194">
        <f>O504*H504</f>
        <v>0</v>
      </c>
      <c r="Q504" s="194">
        <v>0</v>
      </c>
      <c r="R504" s="194">
        <f>Q504*H504</f>
        <v>0</v>
      </c>
      <c r="S504" s="194">
        <v>0</v>
      </c>
      <c r="T504" s="195">
        <f>S504*H504</f>
        <v>0</v>
      </c>
      <c r="U504" s="35"/>
      <c r="V504" s="35"/>
      <c r="W504" s="35"/>
      <c r="X504" s="35"/>
      <c r="Y504" s="35"/>
      <c r="Z504" s="35"/>
      <c r="AA504" s="35"/>
      <c r="AB504" s="35"/>
      <c r="AC504" s="35"/>
      <c r="AD504" s="35"/>
      <c r="AE504" s="35"/>
      <c r="AR504" s="196" t="s">
        <v>291</v>
      </c>
      <c r="AT504" s="196" t="s">
        <v>216</v>
      </c>
      <c r="AU504" s="196" t="s">
        <v>90</v>
      </c>
      <c r="AY504" s="18" t="s">
        <v>215</v>
      </c>
      <c r="BE504" s="197">
        <f>IF(N504="základní",J504,0)</f>
        <v>0</v>
      </c>
      <c r="BF504" s="197">
        <f>IF(N504="snížená",J504,0)</f>
        <v>0</v>
      </c>
      <c r="BG504" s="197">
        <f>IF(N504="zákl. přenesená",J504,0)</f>
        <v>0</v>
      </c>
      <c r="BH504" s="197">
        <f>IF(N504="sníž. přenesená",J504,0)</f>
        <v>0</v>
      </c>
      <c r="BI504" s="197">
        <f>IF(N504="nulová",J504,0)</f>
        <v>0</v>
      </c>
      <c r="BJ504" s="18" t="s">
        <v>88</v>
      </c>
      <c r="BK504" s="197">
        <f>ROUND(I504*H504,2)</f>
        <v>0</v>
      </c>
      <c r="BL504" s="18" t="s">
        <v>291</v>
      </c>
      <c r="BM504" s="196" t="s">
        <v>8076</v>
      </c>
    </row>
    <row r="505" spans="1:65" s="2" customFormat="1" ht="28.8">
      <c r="A505" s="35"/>
      <c r="B505" s="36"/>
      <c r="C505" s="37"/>
      <c r="D505" s="198" t="s">
        <v>221</v>
      </c>
      <c r="E505" s="37"/>
      <c r="F505" s="199" t="s">
        <v>8077</v>
      </c>
      <c r="G505" s="37"/>
      <c r="H505" s="37"/>
      <c r="I505" s="200"/>
      <c r="J505" s="37"/>
      <c r="K505" s="37"/>
      <c r="L505" s="40"/>
      <c r="M505" s="201"/>
      <c r="N505" s="202"/>
      <c r="O505" s="72"/>
      <c r="P505" s="72"/>
      <c r="Q505" s="72"/>
      <c r="R505" s="72"/>
      <c r="S505" s="72"/>
      <c r="T505" s="73"/>
      <c r="U505" s="35"/>
      <c r="V505" s="35"/>
      <c r="W505" s="35"/>
      <c r="X505" s="35"/>
      <c r="Y505" s="35"/>
      <c r="Z505" s="35"/>
      <c r="AA505" s="35"/>
      <c r="AB505" s="35"/>
      <c r="AC505" s="35"/>
      <c r="AD505" s="35"/>
      <c r="AE505" s="35"/>
      <c r="AT505" s="18" t="s">
        <v>221</v>
      </c>
      <c r="AU505" s="18" t="s">
        <v>90</v>
      </c>
    </row>
    <row r="506" spans="1:65" s="2" customFormat="1" ht="10.199999999999999">
      <c r="A506" s="35"/>
      <c r="B506" s="36"/>
      <c r="C506" s="37"/>
      <c r="D506" s="215" t="s">
        <v>362</v>
      </c>
      <c r="E506" s="37"/>
      <c r="F506" s="216" t="s">
        <v>5593</v>
      </c>
      <c r="G506" s="37"/>
      <c r="H506" s="37"/>
      <c r="I506" s="200"/>
      <c r="J506" s="37"/>
      <c r="K506" s="37"/>
      <c r="L506" s="40"/>
      <c r="M506" s="270"/>
      <c r="N506" s="271"/>
      <c r="O506" s="205"/>
      <c r="P506" s="205"/>
      <c r="Q506" s="205"/>
      <c r="R506" s="205"/>
      <c r="S506" s="205"/>
      <c r="T506" s="272"/>
      <c r="U506" s="35"/>
      <c r="V506" s="35"/>
      <c r="W506" s="35"/>
      <c r="X506" s="35"/>
      <c r="Y506" s="35"/>
      <c r="Z506" s="35"/>
      <c r="AA506" s="35"/>
      <c r="AB506" s="35"/>
      <c r="AC506" s="35"/>
      <c r="AD506" s="35"/>
      <c r="AE506" s="35"/>
      <c r="AT506" s="18" t="s">
        <v>362</v>
      </c>
      <c r="AU506" s="18" t="s">
        <v>90</v>
      </c>
    </row>
    <row r="507" spans="1:65" s="2" customFormat="1" ht="6.9" customHeight="1">
      <c r="A507" s="35"/>
      <c r="B507" s="55"/>
      <c r="C507" s="56"/>
      <c r="D507" s="56"/>
      <c r="E507" s="56"/>
      <c r="F507" s="56"/>
      <c r="G507" s="56"/>
      <c r="H507" s="56"/>
      <c r="I507" s="56"/>
      <c r="J507" s="56"/>
      <c r="K507" s="56"/>
      <c r="L507" s="40"/>
      <c r="M507" s="35"/>
      <c r="O507" s="35"/>
      <c r="P507" s="35"/>
      <c r="Q507" s="35"/>
      <c r="R507" s="35"/>
      <c r="S507" s="35"/>
      <c r="T507" s="35"/>
      <c r="U507" s="35"/>
      <c r="V507" s="35"/>
      <c r="W507" s="35"/>
      <c r="X507" s="35"/>
      <c r="Y507" s="35"/>
      <c r="Z507" s="35"/>
      <c r="AA507" s="35"/>
      <c r="AB507" s="35"/>
      <c r="AC507" s="35"/>
      <c r="AD507" s="35"/>
      <c r="AE507" s="35"/>
    </row>
  </sheetData>
  <sheetProtection algorithmName="SHA-512" hashValue="bp+TNVbCcQPA+LY39egziFkhIQSdUPE95Wq1cLSWEzLYLBtRsa8fwdVSTk/nJwtceQIFZJNbK+O2cIRm+gq3Ug==" saltValue="t20+fkqPtbqpm71JJc2hPlRyArYDOAVABWF+q1uEqTX8l4xMi/+YwWQN38lr6w70JQbiu3UYbrNH93Fcj0m88A==" spinCount="100000" sheet="1" objects="1" scenarios="1" formatColumns="0" formatRows="0" autoFilter="0"/>
  <autoFilter ref="C128:K506"/>
  <mergeCells count="12">
    <mergeCell ref="E121:H121"/>
    <mergeCell ref="L2:V2"/>
    <mergeCell ref="E85:H85"/>
    <mergeCell ref="E87:H87"/>
    <mergeCell ref="E89:H89"/>
    <mergeCell ref="E117:H117"/>
    <mergeCell ref="E119:H119"/>
    <mergeCell ref="E7:H7"/>
    <mergeCell ref="E9:H9"/>
    <mergeCell ref="E11:H11"/>
    <mergeCell ref="E20:H20"/>
    <mergeCell ref="E29:H29"/>
  </mergeCells>
  <hyperlinks>
    <hyperlink ref="F134" r:id="rId1"/>
    <hyperlink ref="F140" r:id="rId2"/>
    <hyperlink ref="F144" r:id="rId3"/>
    <hyperlink ref="F157" r:id="rId4"/>
    <hyperlink ref="F166" r:id="rId5"/>
    <hyperlink ref="F170" r:id="rId6"/>
    <hyperlink ref="F173" r:id="rId7"/>
    <hyperlink ref="F176" r:id="rId8"/>
    <hyperlink ref="F182" r:id="rId9"/>
    <hyperlink ref="F185" r:id="rId10"/>
    <hyperlink ref="F192" r:id="rId11"/>
    <hyperlink ref="F195" r:id="rId12"/>
    <hyperlink ref="F199" r:id="rId13"/>
    <hyperlink ref="F202" r:id="rId14"/>
    <hyperlink ref="F208" r:id="rId15"/>
    <hyperlink ref="F211" r:id="rId16"/>
    <hyperlink ref="F214" r:id="rId17"/>
    <hyperlink ref="F217" r:id="rId18"/>
    <hyperlink ref="F222" r:id="rId19"/>
    <hyperlink ref="F227" r:id="rId20"/>
    <hyperlink ref="F234" r:id="rId21"/>
    <hyperlink ref="F257" r:id="rId22"/>
    <hyperlink ref="F262" r:id="rId23"/>
    <hyperlink ref="F267" r:id="rId24"/>
    <hyperlink ref="F286" r:id="rId25"/>
    <hyperlink ref="F294" r:id="rId26"/>
    <hyperlink ref="F302" r:id="rId27"/>
    <hyperlink ref="F305" r:id="rId28"/>
    <hyperlink ref="F313" r:id="rId29"/>
    <hyperlink ref="F319" r:id="rId30"/>
    <hyperlink ref="F326" r:id="rId31"/>
    <hyperlink ref="F333" r:id="rId32"/>
    <hyperlink ref="F340" r:id="rId33"/>
    <hyperlink ref="F345" r:id="rId34"/>
    <hyperlink ref="F352" r:id="rId35"/>
    <hyperlink ref="F359" r:id="rId36"/>
    <hyperlink ref="F366" r:id="rId37"/>
    <hyperlink ref="F373" r:id="rId38"/>
    <hyperlink ref="F378" r:id="rId39"/>
    <hyperlink ref="F385" r:id="rId40"/>
    <hyperlink ref="F394" r:id="rId41"/>
    <hyperlink ref="F407" r:id="rId42"/>
    <hyperlink ref="F410" r:id="rId43"/>
    <hyperlink ref="F413" r:id="rId44"/>
    <hyperlink ref="F416" r:id="rId45"/>
    <hyperlink ref="F419" r:id="rId46"/>
    <hyperlink ref="F422" r:id="rId47"/>
    <hyperlink ref="F425" r:id="rId48"/>
    <hyperlink ref="F428" r:id="rId49"/>
    <hyperlink ref="F433" r:id="rId50"/>
    <hyperlink ref="F440" r:id="rId51"/>
    <hyperlink ref="F445" r:id="rId52"/>
    <hyperlink ref="F450" r:id="rId53"/>
    <hyperlink ref="F453" r:id="rId54"/>
    <hyperlink ref="F456" r:id="rId55"/>
    <hyperlink ref="F460" r:id="rId56"/>
    <hyperlink ref="F467" r:id="rId57"/>
    <hyperlink ref="F472" r:id="rId58"/>
    <hyperlink ref="F476" r:id="rId59"/>
    <hyperlink ref="F481" r:id="rId60"/>
    <hyperlink ref="F493" r:id="rId61"/>
    <hyperlink ref="F498" r:id="rId62"/>
    <hyperlink ref="F503" r:id="rId63"/>
    <hyperlink ref="F506" r:id="rId64"/>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6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93"/>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163</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7513</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8078</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164</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86.5" customHeight="1">
      <c r="A29" s="122"/>
      <c r="B29" s="123"/>
      <c r="C29" s="122"/>
      <c r="D29" s="122"/>
      <c r="E29" s="330" t="s">
        <v>8079</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ROUND(J127,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ROUND((SUM(BE127:BE292)),  2)</f>
        <v>0</v>
      </c>
      <c r="G35" s="35"/>
      <c r="H35" s="35"/>
      <c r="I35" s="131">
        <v>0.21</v>
      </c>
      <c r="J35" s="130">
        <f>ROUND(((SUM(BE127:BE292))*I35),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ROUND((SUM(BF127:BF292)),  2)</f>
        <v>0</v>
      </c>
      <c r="G36" s="35"/>
      <c r="H36" s="35"/>
      <c r="I36" s="131">
        <v>0.12</v>
      </c>
      <c r="J36" s="130">
        <f>ROUND(((SUM(BF127:BF292))*I36),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ROUND((SUM(BG127:BG292)),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ROUND((SUM(BH127:BH292)),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ROUND((SUM(BI127:BI292)),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7513</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IO-02c - Vodovodní přípojka, areálový rozvod vody</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J127</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320</v>
      </c>
      <c r="E99" s="157"/>
      <c r="F99" s="157"/>
      <c r="G99" s="157"/>
      <c r="H99" s="157"/>
      <c r="I99" s="157"/>
      <c r="J99" s="158">
        <f>J128</f>
        <v>0</v>
      </c>
      <c r="K99" s="155"/>
      <c r="L99" s="159"/>
    </row>
    <row r="100" spans="1:47" s="12" customFormat="1" ht="19.95" customHeight="1">
      <c r="B100" s="208"/>
      <c r="C100" s="105"/>
      <c r="D100" s="209" t="s">
        <v>321</v>
      </c>
      <c r="E100" s="210"/>
      <c r="F100" s="210"/>
      <c r="G100" s="210"/>
      <c r="H100" s="210"/>
      <c r="I100" s="210"/>
      <c r="J100" s="211">
        <f>J129</f>
        <v>0</v>
      </c>
      <c r="K100" s="105"/>
      <c r="L100" s="212"/>
    </row>
    <row r="101" spans="1:47" s="12" customFormat="1" ht="19.95" customHeight="1">
      <c r="B101" s="208"/>
      <c r="C101" s="105"/>
      <c r="D101" s="209" t="s">
        <v>324</v>
      </c>
      <c r="E101" s="210"/>
      <c r="F101" s="210"/>
      <c r="G101" s="210"/>
      <c r="H101" s="210"/>
      <c r="I101" s="210"/>
      <c r="J101" s="211">
        <f>J189</f>
        <v>0</v>
      </c>
      <c r="K101" s="105"/>
      <c r="L101" s="212"/>
    </row>
    <row r="102" spans="1:47" s="12" customFormat="1" ht="19.95" customHeight="1">
      <c r="B102" s="208"/>
      <c r="C102" s="105"/>
      <c r="D102" s="209" t="s">
        <v>7516</v>
      </c>
      <c r="E102" s="210"/>
      <c r="F102" s="210"/>
      <c r="G102" s="210"/>
      <c r="H102" s="210"/>
      <c r="I102" s="210"/>
      <c r="J102" s="211">
        <f>J214</f>
        <v>0</v>
      </c>
      <c r="K102" s="105"/>
      <c r="L102" s="212"/>
    </row>
    <row r="103" spans="1:47" s="12" customFormat="1" ht="19.95" customHeight="1">
      <c r="B103" s="208"/>
      <c r="C103" s="105"/>
      <c r="D103" s="209" t="s">
        <v>334</v>
      </c>
      <c r="E103" s="210"/>
      <c r="F103" s="210"/>
      <c r="G103" s="210"/>
      <c r="H103" s="210"/>
      <c r="I103" s="210"/>
      <c r="J103" s="211">
        <f>J278</f>
        <v>0</v>
      </c>
      <c r="K103" s="105"/>
      <c r="L103" s="212"/>
    </row>
    <row r="104" spans="1:47" s="9" customFormat="1" ht="24.9" customHeight="1">
      <c r="B104" s="154"/>
      <c r="C104" s="155"/>
      <c r="D104" s="156" t="s">
        <v>335</v>
      </c>
      <c r="E104" s="157"/>
      <c r="F104" s="157"/>
      <c r="G104" s="157"/>
      <c r="H104" s="157"/>
      <c r="I104" s="157"/>
      <c r="J104" s="158">
        <f>J282</f>
        <v>0</v>
      </c>
      <c r="K104" s="155"/>
      <c r="L104" s="159"/>
    </row>
    <row r="105" spans="1:47" s="12" customFormat="1" ht="19.95" customHeight="1">
      <c r="B105" s="208"/>
      <c r="C105" s="105"/>
      <c r="D105" s="209" t="s">
        <v>5290</v>
      </c>
      <c r="E105" s="210"/>
      <c r="F105" s="210"/>
      <c r="G105" s="210"/>
      <c r="H105" s="210"/>
      <c r="I105" s="210"/>
      <c r="J105" s="211">
        <f>J283</f>
        <v>0</v>
      </c>
      <c r="K105" s="105"/>
      <c r="L105" s="212"/>
    </row>
    <row r="106" spans="1:47" s="2" customFormat="1" ht="21.7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 customHeight="1">
      <c r="A107" s="35"/>
      <c r="B107" s="55"/>
      <c r="C107" s="56"/>
      <c r="D107" s="56"/>
      <c r="E107" s="56"/>
      <c r="F107" s="56"/>
      <c r="G107" s="56"/>
      <c r="H107" s="56"/>
      <c r="I107" s="56"/>
      <c r="J107" s="56"/>
      <c r="K107" s="56"/>
      <c r="L107" s="52"/>
      <c r="S107" s="35"/>
      <c r="T107" s="35"/>
      <c r="U107" s="35"/>
      <c r="V107" s="35"/>
      <c r="W107" s="35"/>
      <c r="X107" s="35"/>
      <c r="Y107" s="35"/>
      <c r="Z107" s="35"/>
      <c r="AA107" s="35"/>
      <c r="AB107" s="35"/>
      <c r="AC107" s="35"/>
      <c r="AD107" s="35"/>
      <c r="AE107" s="35"/>
    </row>
    <row r="111" spans="1:47" s="2" customFormat="1" ht="6.9" customHeight="1">
      <c r="A111" s="35"/>
      <c r="B111" s="57"/>
      <c r="C111" s="58"/>
      <c r="D111" s="58"/>
      <c r="E111" s="58"/>
      <c r="F111" s="58"/>
      <c r="G111" s="58"/>
      <c r="H111" s="58"/>
      <c r="I111" s="58"/>
      <c r="J111" s="58"/>
      <c r="K111" s="58"/>
      <c r="L111" s="52"/>
      <c r="S111" s="35"/>
      <c r="T111" s="35"/>
      <c r="U111" s="35"/>
      <c r="V111" s="35"/>
      <c r="W111" s="35"/>
      <c r="X111" s="35"/>
      <c r="Y111" s="35"/>
      <c r="Z111" s="35"/>
      <c r="AA111" s="35"/>
      <c r="AB111" s="35"/>
      <c r="AC111" s="35"/>
      <c r="AD111" s="35"/>
      <c r="AE111" s="35"/>
    </row>
    <row r="112" spans="1:47" s="2" customFormat="1" ht="24.9" customHeight="1">
      <c r="A112" s="35"/>
      <c r="B112" s="36"/>
      <c r="C112" s="24" t="s">
        <v>200</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6.9"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2" customHeight="1">
      <c r="A114" s="35"/>
      <c r="B114" s="36"/>
      <c r="C114" s="30" t="s">
        <v>16</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3" s="2" customFormat="1" ht="16.5" customHeight="1">
      <c r="A115" s="35"/>
      <c r="B115" s="36"/>
      <c r="C115" s="37"/>
      <c r="D115" s="37"/>
      <c r="E115" s="331" t="str">
        <f>E7</f>
        <v>Výstavba výjezdové základny ZZS KV – Velké Meziříčí</v>
      </c>
      <c r="F115" s="332"/>
      <c r="G115" s="332"/>
      <c r="H115" s="332"/>
      <c r="I115" s="37"/>
      <c r="J115" s="37"/>
      <c r="K115" s="37"/>
      <c r="L115" s="52"/>
      <c r="S115" s="35"/>
      <c r="T115" s="35"/>
      <c r="U115" s="35"/>
      <c r="V115" s="35"/>
      <c r="W115" s="35"/>
      <c r="X115" s="35"/>
      <c r="Y115" s="35"/>
      <c r="Z115" s="35"/>
      <c r="AA115" s="35"/>
      <c r="AB115" s="35"/>
      <c r="AC115" s="35"/>
      <c r="AD115" s="35"/>
      <c r="AE115" s="35"/>
    </row>
    <row r="116" spans="1:63" s="1" customFormat="1" ht="12" customHeight="1">
      <c r="B116" s="22"/>
      <c r="C116" s="30" t="s">
        <v>189</v>
      </c>
      <c r="D116" s="23"/>
      <c r="E116" s="23"/>
      <c r="F116" s="23"/>
      <c r="G116" s="23"/>
      <c r="H116" s="23"/>
      <c r="I116" s="23"/>
      <c r="J116" s="23"/>
      <c r="K116" s="23"/>
      <c r="L116" s="21"/>
    </row>
    <row r="117" spans="1:63" s="2" customFormat="1" ht="16.5" customHeight="1">
      <c r="A117" s="35"/>
      <c r="B117" s="36"/>
      <c r="C117" s="37"/>
      <c r="D117" s="37"/>
      <c r="E117" s="331" t="s">
        <v>7513</v>
      </c>
      <c r="F117" s="333"/>
      <c r="G117" s="333"/>
      <c r="H117" s="333"/>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191</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286" t="str">
        <f>E11</f>
        <v>IO-02c - Vodovodní přípojka, areálový rozvod vody</v>
      </c>
      <c r="F119" s="333"/>
      <c r="G119" s="333"/>
      <c r="H119" s="333"/>
      <c r="I119" s="37"/>
      <c r="J119" s="37"/>
      <c r="K119" s="37"/>
      <c r="L119" s="52"/>
      <c r="S119" s="35"/>
      <c r="T119" s="35"/>
      <c r="U119" s="35"/>
      <c r="V119" s="35"/>
      <c r="W119" s="35"/>
      <c r="X119" s="35"/>
      <c r="Y119" s="35"/>
      <c r="Z119" s="35"/>
      <c r="AA119" s="35"/>
      <c r="AB119" s="35"/>
      <c r="AC119" s="35"/>
      <c r="AD119" s="35"/>
      <c r="AE119" s="35"/>
    </row>
    <row r="120" spans="1:63" s="2" customFormat="1" ht="6.9"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F14</f>
        <v>Velké Meziříčí</v>
      </c>
      <c r="G121" s="37"/>
      <c r="H121" s="37"/>
      <c r="I121" s="30" t="s">
        <v>22</v>
      </c>
      <c r="J121" s="67" t="str">
        <f>IF(J14="","",J14)</f>
        <v>27. 3. 2025</v>
      </c>
      <c r="K121" s="37"/>
      <c r="L121" s="52"/>
      <c r="S121" s="35"/>
      <c r="T121" s="35"/>
      <c r="U121" s="35"/>
      <c r="V121" s="35"/>
      <c r="W121" s="35"/>
      <c r="X121" s="35"/>
      <c r="Y121" s="35"/>
      <c r="Z121" s="35"/>
      <c r="AA121" s="35"/>
      <c r="AB121" s="35"/>
      <c r="AC121" s="35"/>
      <c r="AD121" s="35"/>
      <c r="AE121" s="35"/>
    </row>
    <row r="122" spans="1:63" s="2" customFormat="1" ht="6.9"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25.65" customHeight="1">
      <c r="A123" s="35"/>
      <c r="B123" s="36"/>
      <c r="C123" s="30" t="s">
        <v>24</v>
      </c>
      <c r="D123" s="37"/>
      <c r="E123" s="37"/>
      <c r="F123" s="28" t="str">
        <f>E17</f>
        <v>Kraj Vysočina</v>
      </c>
      <c r="G123" s="37"/>
      <c r="H123" s="37"/>
      <c r="I123" s="30" t="s">
        <v>32</v>
      </c>
      <c r="J123" s="33" t="str">
        <f>E23</f>
        <v>PROJEKT CENTRUM NOVA s.r.o.</v>
      </c>
      <c r="K123" s="37"/>
      <c r="L123" s="52"/>
      <c r="S123" s="35"/>
      <c r="T123" s="35"/>
      <c r="U123" s="35"/>
      <c r="V123" s="35"/>
      <c r="W123" s="35"/>
      <c r="X123" s="35"/>
      <c r="Y123" s="35"/>
      <c r="Z123" s="35"/>
      <c r="AA123" s="35"/>
      <c r="AB123" s="35"/>
      <c r="AC123" s="35"/>
      <c r="AD123" s="35"/>
      <c r="AE123" s="35"/>
    </row>
    <row r="124" spans="1:63" s="2" customFormat="1" ht="15.15" customHeight="1">
      <c r="A124" s="35"/>
      <c r="B124" s="36"/>
      <c r="C124" s="30" t="s">
        <v>30</v>
      </c>
      <c r="D124" s="37"/>
      <c r="E124" s="37"/>
      <c r="F124" s="28" t="str">
        <f>IF(E20="","",E20)</f>
        <v>Vyplň údaj</v>
      </c>
      <c r="G124" s="37"/>
      <c r="H124" s="37"/>
      <c r="I124" s="30" t="s">
        <v>37</v>
      </c>
      <c r="J124" s="33" t="str">
        <f>E26</f>
        <v xml:space="preserve"> </v>
      </c>
      <c r="K124" s="37"/>
      <c r="L124" s="52"/>
      <c r="S124" s="35"/>
      <c r="T124" s="35"/>
      <c r="U124" s="35"/>
      <c r="V124" s="35"/>
      <c r="W124" s="35"/>
      <c r="X124" s="35"/>
      <c r="Y124" s="35"/>
      <c r="Z124" s="35"/>
      <c r="AA124" s="35"/>
      <c r="AB124" s="35"/>
      <c r="AC124" s="35"/>
      <c r="AD124" s="35"/>
      <c r="AE124" s="35"/>
    </row>
    <row r="125" spans="1:63" s="2" customFormat="1" ht="10.3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0" customFormat="1" ht="29.25" customHeight="1">
      <c r="A126" s="160"/>
      <c r="B126" s="161"/>
      <c r="C126" s="162" t="s">
        <v>201</v>
      </c>
      <c r="D126" s="163" t="s">
        <v>66</v>
      </c>
      <c r="E126" s="163" t="s">
        <v>62</v>
      </c>
      <c r="F126" s="163" t="s">
        <v>63</v>
      </c>
      <c r="G126" s="163" t="s">
        <v>202</v>
      </c>
      <c r="H126" s="163" t="s">
        <v>203</v>
      </c>
      <c r="I126" s="163" t="s">
        <v>204</v>
      </c>
      <c r="J126" s="163" t="s">
        <v>196</v>
      </c>
      <c r="K126" s="164" t="s">
        <v>205</v>
      </c>
      <c r="L126" s="165"/>
      <c r="M126" s="76" t="s">
        <v>1</v>
      </c>
      <c r="N126" s="77" t="s">
        <v>45</v>
      </c>
      <c r="O126" s="77" t="s">
        <v>206</v>
      </c>
      <c r="P126" s="77" t="s">
        <v>207</v>
      </c>
      <c r="Q126" s="77" t="s">
        <v>208</v>
      </c>
      <c r="R126" s="77" t="s">
        <v>209</v>
      </c>
      <c r="S126" s="77" t="s">
        <v>210</v>
      </c>
      <c r="T126" s="78" t="s">
        <v>211</v>
      </c>
      <c r="U126" s="160"/>
      <c r="V126" s="160"/>
      <c r="W126" s="160"/>
      <c r="X126" s="160"/>
      <c r="Y126" s="160"/>
      <c r="Z126" s="160"/>
      <c r="AA126" s="160"/>
      <c r="AB126" s="160"/>
      <c r="AC126" s="160"/>
      <c r="AD126" s="160"/>
      <c r="AE126" s="160"/>
    </row>
    <row r="127" spans="1:63" s="2" customFormat="1" ht="22.8" customHeight="1">
      <c r="A127" s="35"/>
      <c r="B127" s="36"/>
      <c r="C127" s="83" t="s">
        <v>212</v>
      </c>
      <c r="D127" s="37"/>
      <c r="E127" s="37"/>
      <c r="F127" s="37"/>
      <c r="G127" s="37"/>
      <c r="H127" s="37"/>
      <c r="I127" s="37"/>
      <c r="J127" s="166">
        <f>BK127</f>
        <v>0</v>
      </c>
      <c r="K127" s="37"/>
      <c r="L127" s="40"/>
      <c r="M127" s="79"/>
      <c r="N127" s="167"/>
      <c r="O127" s="80"/>
      <c r="P127" s="168">
        <f>P128+P282</f>
        <v>0</v>
      </c>
      <c r="Q127" s="80"/>
      <c r="R127" s="168">
        <f>R128+R282</f>
        <v>16.767729119999998</v>
      </c>
      <c r="S127" s="80"/>
      <c r="T127" s="169">
        <f>T128+T282</f>
        <v>0</v>
      </c>
      <c r="U127" s="35"/>
      <c r="V127" s="35"/>
      <c r="W127" s="35"/>
      <c r="X127" s="35"/>
      <c r="Y127" s="35"/>
      <c r="Z127" s="35"/>
      <c r="AA127" s="35"/>
      <c r="AB127" s="35"/>
      <c r="AC127" s="35"/>
      <c r="AD127" s="35"/>
      <c r="AE127" s="35"/>
      <c r="AT127" s="18" t="s">
        <v>80</v>
      </c>
      <c r="AU127" s="18" t="s">
        <v>198</v>
      </c>
      <c r="BK127" s="170">
        <f>BK128+BK282</f>
        <v>0</v>
      </c>
    </row>
    <row r="128" spans="1:63" s="11" customFormat="1" ht="25.95" customHeight="1">
      <c r="B128" s="171"/>
      <c r="C128" s="172"/>
      <c r="D128" s="173" t="s">
        <v>80</v>
      </c>
      <c r="E128" s="174" t="s">
        <v>353</v>
      </c>
      <c r="F128" s="174" t="s">
        <v>354</v>
      </c>
      <c r="G128" s="172"/>
      <c r="H128" s="172"/>
      <c r="I128" s="175"/>
      <c r="J128" s="176">
        <f>BK128</f>
        <v>0</v>
      </c>
      <c r="K128" s="172"/>
      <c r="L128" s="177"/>
      <c r="M128" s="178"/>
      <c r="N128" s="179"/>
      <c r="O128" s="179"/>
      <c r="P128" s="180">
        <f>P129+P189+P214+P278</f>
        <v>0</v>
      </c>
      <c r="Q128" s="179"/>
      <c r="R128" s="180">
        <f>R129+R189+R214+R278</f>
        <v>16.76309912</v>
      </c>
      <c r="S128" s="179"/>
      <c r="T128" s="181">
        <f>T129+T189+T214+T278</f>
        <v>0</v>
      </c>
      <c r="AR128" s="182" t="s">
        <v>88</v>
      </c>
      <c r="AT128" s="183" t="s">
        <v>80</v>
      </c>
      <c r="AU128" s="183" t="s">
        <v>81</v>
      </c>
      <c r="AY128" s="182" t="s">
        <v>215</v>
      </c>
      <c r="BK128" s="184">
        <f>BK129+BK189+BK214+BK278</f>
        <v>0</v>
      </c>
    </row>
    <row r="129" spans="1:65" s="11" customFormat="1" ht="22.8" customHeight="1">
      <c r="B129" s="171"/>
      <c r="C129" s="172"/>
      <c r="D129" s="173" t="s">
        <v>80</v>
      </c>
      <c r="E129" s="213" t="s">
        <v>88</v>
      </c>
      <c r="F129" s="213" t="s">
        <v>355</v>
      </c>
      <c r="G129" s="172"/>
      <c r="H129" s="172"/>
      <c r="I129" s="175"/>
      <c r="J129" s="214">
        <f>BK129</f>
        <v>0</v>
      </c>
      <c r="K129" s="172"/>
      <c r="L129" s="177"/>
      <c r="M129" s="178"/>
      <c r="N129" s="179"/>
      <c r="O129" s="179"/>
      <c r="P129" s="180">
        <f>SUM(P130:P188)</f>
        <v>0</v>
      </c>
      <c r="Q129" s="179"/>
      <c r="R129" s="180">
        <f>SUM(R130:R188)</f>
        <v>10.354547</v>
      </c>
      <c r="S129" s="179"/>
      <c r="T129" s="181">
        <f>SUM(T130:T188)</f>
        <v>0</v>
      </c>
      <c r="AR129" s="182" t="s">
        <v>88</v>
      </c>
      <c r="AT129" s="183" t="s">
        <v>80</v>
      </c>
      <c r="AU129" s="183" t="s">
        <v>88</v>
      </c>
      <c r="AY129" s="182" t="s">
        <v>215</v>
      </c>
      <c r="BK129" s="184">
        <f>SUM(BK130:BK188)</f>
        <v>0</v>
      </c>
    </row>
    <row r="130" spans="1:65" s="2" customFormat="1" ht="24.15" customHeight="1">
      <c r="A130" s="35"/>
      <c r="B130" s="36"/>
      <c r="C130" s="185" t="s">
        <v>88</v>
      </c>
      <c r="D130" s="185" t="s">
        <v>216</v>
      </c>
      <c r="E130" s="186" t="s">
        <v>8080</v>
      </c>
      <c r="F130" s="187" t="s">
        <v>8081</v>
      </c>
      <c r="G130" s="188" t="s">
        <v>797</v>
      </c>
      <c r="H130" s="189">
        <v>2</v>
      </c>
      <c r="I130" s="190"/>
      <c r="J130" s="191">
        <f>ROUND(I130*H130,2)</f>
        <v>0</v>
      </c>
      <c r="K130" s="187" t="s">
        <v>359</v>
      </c>
      <c r="L130" s="40"/>
      <c r="M130" s="192" t="s">
        <v>1</v>
      </c>
      <c r="N130" s="193" t="s">
        <v>46</v>
      </c>
      <c r="O130" s="72"/>
      <c r="P130" s="194">
        <f>O130*H130</f>
        <v>0</v>
      </c>
      <c r="Q130" s="194">
        <v>8.6800000000000002E-3</v>
      </c>
      <c r="R130" s="194">
        <f>Q130*H130</f>
        <v>1.736E-2</v>
      </c>
      <c r="S130" s="194">
        <v>0</v>
      </c>
      <c r="T130" s="195">
        <f>S130*H130</f>
        <v>0</v>
      </c>
      <c r="U130" s="35"/>
      <c r="V130" s="35"/>
      <c r="W130" s="35"/>
      <c r="X130" s="35"/>
      <c r="Y130" s="35"/>
      <c r="Z130" s="35"/>
      <c r="AA130" s="35"/>
      <c r="AB130" s="35"/>
      <c r="AC130" s="35"/>
      <c r="AD130" s="35"/>
      <c r="AE130" s="35"/>
      <c r="AR130" s="196" t="s">
        <v>214</v>
      </c>
      <c r="AT130" s="196" t="s">
        <v>216</v>
      </c>
      <c r="AU130" s="196" t="s">
        <v>90</v>
      </c>
      <c r="AY130" s="18" t="s">
        <v>215</v>
      </c>
      <c r="BE130" s="197">
        <f>IF(N130="základní",J130,0)</f>
        <v>0</v>
      </c>
      <c r="BF130" s="197">
        <f>IF(N130="snížená",J130,0)</f>
        <v>0</v>
      </c>
      <c r="BG130" s="197">
        <f>IF(N130="zákl. přenesená",J130,0)</f>
        <v>0</v>
      </c>
      <c r="BH130" s="197">
        <f>IF(N130="sníž. přenesená",J130,0)</f>
        <v>0</v>
      </c>
      <c r="BI130" s="197">
        <f>IF(N130="nulová",J130,0)</f>
        <v>0</v>
      </c>
      <c r="BJ130" s="18" t="s">
        <v>88</v>
      </c>
      <c r="BK130" s="197">
        <f>ROUND(I130*H130,2)</f>
        <v>0</v>
      </c>
      <c r="BL130" s="18" t="s">
        <v>214</v>
      </c>
      <c r="BM130" s="196" t="s">
        <v>8082</v>
      </c>
    </row>
    <row r="131" spans="1:65" s="2" customFormat="1" ht="57.6">
      <c r="A131" s="35"/>
      <c r="B131" s="36"/>
      <c r="C131" s="37"/>
      <c r="D131" s="198" t="s">
        <v>221</v>
      </c>
      <c r="E131" s="37"/>
      <c r="F131" s="199" t="s">
        <v>8083</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221</v>
      </c>
      <c r="AU131" s="18" t="s">
        <v>90</v>
      </c>
    </row>
    <row r="132" spans="1:65" s="2" customFormat="1" ht="10.199999999999999">
      <c r="A132" s="35"/>
      <c r="B132" s="36"/>
      <c r="C132" s="37"/>
      <c r="D132" s="215" t="s">
        <v>362</v>
      </c>
      <c r="E132" s="37"/>
      <c r="F132" s="216" t="s">
        <v>8084</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362</v>
      </c>
      <c r="AU132" s="18" t="s">
        <v>90</v>
      </c>
    </row>
    <row r="133" spans="1:65" s="2" customFormat="1" ht="24.15" customHeight="1">
      <c r="A133" s="35"/>
      <c r="B133" s="36"/>
      <c r="C133" s="185" t="s">
        <v>90</v>
      </c>
      <c r="D133" s="185" t="s">
        <v>216</v>
      </c>
      <c r="E133" s="186" t="s">
        <v>8085</v>
      </c>
      <c r="F133" s="187" t="s">
        <v>8086</v>
      </c>
      <c r="G133" s="188" t="s">
        <v>358</v>
      </c>
      <c r="H133" s="189">
        <v>4.7969999999999997</v>
      </c>
      <c r="I133" s="190"/>
      <c r="J133" s="191">
        <f>ROUND(I133*H133,2)</f>
        <v>0</v>
      </c>
      <c r="K133" s="187" t="s">
        <v>359</v>
      </c>
      <c r="L133" s="40"/>
      <c r="M133" s="192" t="s">
        <v>1</v>
      </c>
      <c r="N133" s="193" t="s">
        <v>46</v>
      </c>
      <c r="O133" s="72"/>
      <c r="P133" s="194">
        <f>O133*H133</f>
        <v>0</v>
      </c>
      <c r="Q133" s="194">
        <v>0</v>
      </c>
      <c r="R133" s="194">
        <f>Q133*H133</f>
        <v>0</v>
      </c>
      <c r="S133" s="194">
        <v>0</v>
      </c>
      <c r="T133" s="195">
        <f>S133*H133</f>
        <v>0</v>
      </c>
      <c r="U133" s="35"/>
      <c r="V133" s="35"/>
      <c r="W133" s="35"/>
      <c r="X133" s="35"/>
      <c r="Y133" s="35"/>
      <c r="Z133" s="35"/>
      <c r="AA133" s="35"/>
      <c r="AB133" s="35"/>
      <c r="AC133" s="35"/>
      <c r="AD133" s="35"/>
      <c r="AE133" s="35"/>
      <c r="AR133" s="196" t="s">
        <v>214</v>
      </c>
      <c r="AT133" s="196" t="s">
        <v>216</v>
      </c>
      <c r="AU133" s="196" t="s">
        <v>90</v>
      </c>
      <c r="AY133" s="18" t="s">
        <v>215</v>
      </c>
      <c r="BE133" s="197">
        <f>IF(N133="základní",J133,0)</f>
        <v>0</v>
      </c>
      <c r="BF133" s="197">
        <f>IF(N133="snížená",J133,0)</f>
        <v>0</v>
      </c>
      <c r="BG133" s="197">
        <f>IF(N133="zákl. přenesená",J133,0)</f>
        <v>0</v>
      </c>
      <c r="BH133" s="197">
        <f>IF(N133="sníž. přenesená",J133,0)</f>
        <v>0</v>
      </c>
      <c r="BI133" s="197">
        <f>IF(N133="nulová",J133,0)</f>
        <v>0</v>
      </c>
      <c r="BJ133" s="18" t="s">
        <v>88</v>
      </c>
      <c r="BK133" s="197">
        <f>ROUND(I133*H133,2)</f>
        <v>0</v>
      </c>
      <c r="BL133" s="18" t="s">
        <v>214</v>
      </c>
      <c r="BM133" s="196" t="s">
        <v>8087</v>
      </c>
    </row>
    <row r="134" spans="1:65" s="2" customFormat="1" ht="28.8">
      <c r="A134" s="35"/>
      <c r="B134" s="36"/>
      <c r="C134" s="37"/>
      <c r="D134" s="198" t="s">
        <v>221</v>
      </c>
      <c r="E134" s="37"/>
      <c r="F134" s="199" t="s">
        <v>8088</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221</v>
      </c>
      <c r="AU134" s="18" t="s">
        <v>90</v>
      </c>
    </row>
    <row r="135" spans="1:65" s="2" customFormat="1" ht="10.199999999999999">
      <c r="A135" s="35"/>
      <c r="B135" s="36"/>
      <c r="C135" s="37"/>
      <c r="D135" s="215" t="s">
        <v>362</v>
      </c>
      <c r="E135" s="37"/>
      <c r="F135" s="216" t="s">
        <v>8089</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362</v>
      </c>
      <c r="AU135" s="18" t="s">
        <v>90</v>
      </c>
    </row>
    <row r="136" spans="1:65" s="14" customFormat="1" ht="10.199999999999999">
      <c r="B136" s="227"/>
      <c r="C136" s="228"/>
      <c r="D136" s="198" t="s">
        <v>364</v>
      </c>
      <c r="E136" s="229" t="s">
        <v>1</v>
      </c>
      <c r="F136" s="230" t="s">
        <v>8090</v>
      </c>
      <c r="G136" s="228"/>
      <c r="H136" s="231">
        <v>4.7969999999999997</v>
      </c>
      <c r="I136" s="232"/>
      <c r="J136" s="228"/>
      <c r="K136" s="228"/>
      <c r="L136" s="233"/>
      <c r="M136" s="234"/>
      <c r="N136" s="235"/>
      <c r="O136" s="235"/>
      <c r="P136" s="235"/>
      <c r="Q136" s="235"/>
      <c r="R136" s="235"/>
      <c r="S136" s="235"/>
      <c r="T136" s="236"/>
      <c r="AT136" s="237" t="s">
        <v>364</v>
      </c>
      <c r="AU136" s="237" t="s">
        <v>90</v>
      </c>
      <c r="AV136" s="14" t="s">
        <v>90</v>
      </c>
      <c r="AW136" s="14" t="s">
        <v>36</v>
      </c>
      <c r="AX136" s="14" t="s">
        <v>88</v>
      </c>
      <c r="AY136" s="237" t="s">
        <v>215</v>
      </c>
    </row>
    <row r="137" spans="1:65" s="2" customFormat="1" ht="33" customHeight="1">
      <c r="A137" s="35"/>
      <c r="B137" s="36"/>
      <c r="C137" s="185" t="s">
        <v>227</v>
      </c>
      <c r="D137" s="185" t="s">
        <v>216</v>
      </c>
      <c r="E137" s="186" t="s">
        <v>8091</v>
      </c>
      <c r="F137" s="187" t="s">
        <v>8092</v>
      </c>
      <c r="G137" s="188" t="s">
        <v>358</v>
      </c>
      <c r="H137" s="189">
        <v>2.56</v>
      </c>
      <c r="I137" s="190"/>
      <c r="J137" s="191">
        <f>ROUND(I137*H137,2)</f>
        <v>0</v>
      </c>
      <c r="K137" s="187" t="s">
        <v>359</v>
      </c>
      <c r="L137" s="40"/>
      <c r="M137" s="192" t="s">
        <v>1</v>
      </c>
      <c r="N137" s="193" t="s">
        <v>46</v>
      </c>
      <c r="O137" s="72"/>
      <c r="P137" s="194">
        <f>O137*H137</f>
        <v>0</v>
      </c>
      <c r="Q137" s="194">
        <v>0</v>
      </c>
      <c r="R137" s="194">
        <f>Q137*H137</f>
        <v>0</v>
      </c>
      <c r="S137" s="194">
        <v>0</v>
      </c>
      <c r="T137" s="195">
        <f>S137*H137</f>
        <v>0</v>
      </c>
      <c r="U137" s="35"/>
      <c r="V137" s="35"/>
      <c r="W137" s="35"/>
      <c r="X137" s="35"/>
      <c r="Y137" s="35"/>
      <c r="Z137" s="35"/>
      <c r="AA137" s="35"/>
      <c r="AB137" s="35"/>
      <c r="AC137" s="35"/>
      <c r="AD137" s="35"/>
      <c r="AE137" s="35"/>
      <c r="AR137" s="196" t="s">
        <v>214</v>
      </c>
      <c r="AT137" s="196" t="s">
        <v>216</v>
      </c>
      <c r="AU137" s="196" t="s">
        <v>90</v>
      </c>
      <c r="AY137" s="18" t="s">
        <v>215</v>
      </c>
      <c r="BE137" s="197">
        <f>IF(N137="základní",J137,0)</f>
        <v>0</v>
      </c>
      <c r="BF137" s="197">
        <f>IF(N137="snížená",J137,0)</f>
        <v>0</v>
      </c>
      <c r="BG137" s="197">
        <f>IF(N137="zákl. přenesená",J137,0)</f>
        <v>0</v>
      </c>
      <c r="BH137" s="197">
        <f>IF(N137="sníž. přenesená",J137,0)</f>
        <v>0</v>
      </c>
      <c r="BI137" s="197">
        <f>IF(N137="nulová",J137,0)</f>
        <v>0</v>
      </c>
      <c r="BJ137" s="18" t="s">
        <v>88</v>
      </c>
      <c r="BK137" s="197">
        <f>ROUND(I137*H137,2)</f>
        <v>0</v>
      </c>
      <c r="BL137" s="18" t="s">
        <v>214</v>
      </c>
      <c r="BM137" s="196" t="s">
        <v>8093</v>
      </c>
    </row>
    <row r="138" spans="1:65" s="2" customFormat="1" ht="28.8">
      <c r="A138" s="35"/>
      <c r="B138" s="36"/>
      <c r="C138" s="37"/>
      <c r="D138" s="198" t="s">
        <v>221</v>
      </c>
      <c r="E138" s="37"/>
      <c r="F138" s="199" t="s">
        <v>8094</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221</v>
      </c>
      <c r="AU138" s="18" t="s">
        <v>90</v>
      </c>
    </row>
    <row r="139" spans="1:65" s="2" customFormat="1" ht="10.199999999999999">
      <c r="A139" s="35"/>
      <c r="B139" s="36"/>
      <c r="C139" s="37"/>
      <c r="D139" s="215" t="s">
        <v>362</v>
      </c>
      <c r="E139" s="37"/>
      <c r="F139" s="216" t="s">
        <v>8095</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362</v>
      </c>
      <c r="AU139" s="18" t="s">
        <v>90</v>
      </c>
    </row>
    <row r="140" spans="1:65" s="14" customFormat="1" ht="10.199999999999999">
      <c r="B140" s="227"/>
      <c r="C140" s="228"/>
      <c r="D140" s="198" t="s">
        <v>364</v>
      </c>
      <c r="E140" s="229" t="s">
        <v>1</v>
      </c>
      <c r="F140" s="230" t="s">
        <v>8096</v>
      </c>
      <c r="G140" s="228"/>
      <c r="H140" s="231">
        <v>2.56</v>
      </c>
      <c r="I140" s="232"/>
      <c r="J140" s="228"/>
      <c r="K140" s="228"/>
      <c r="L140" s="233"/>
      <c r="M140" s="234"/>
      <c r="N140" s="235"/>
      <c r="O140" s="235"/>
      <c r="P140" s="235"/>
      <c r="Q140" s="235"/>
      <c r="R140" s="235"/>
      <c r="S140" s="235"/>
      <c r="T140" s="236"/>
      <c r="AT140" s="237" t="s">
        <v>364</v>
      </c>
      <c r="AU140" s="237" t="s">
        <v>90</v>
      </c>
      <c r="AV140" s="14" t="s">
        <v>90</v>
      </c>
      <c r="AW140" s="14" t="s">
        <v>36</v>
      </c>
      <c r="AX140" s="14" t="s">
        <v>88</v>
      </c>
      <c r="AY140" s="237" t="s">
        <v>215</v>
      </c>
    </row>
    <row r="141" spans="1:65" s="2" customFormat="1" ht="33" customHeight="1">
      <c r="A141" s="35"/>
      <c r="B141" s="36"/>
      <c r="C141" s="185" t="s">
        <v>214</v>
      </c>
      <c r="D141" s="185" t="s">
        <v>216</v>
      </c>
      <c r="E141" s="186" t="s">
        <v>8097</v>
      </c>
      <c r="F141" s="187" t="s">
        <v>8098</v>
      </c>
      <c r="G141" s="188" t="s">
        <v>358</v>
      </c>
      <c r="H141" s="189">
        <v>20.88</v>
      </c>
      <c r="I141" s="190"/>
      <c r="J141" s="191">
        <f>ROUND(I141*H141,2)</f>
        <v>0</v>
      </c>
      <c r="K141" s="187" t="s">
        <v>359</v>
      </c>
      <c r="L141" s="40"/>
      <c r="M141" s="192" t="s">
        <v>1</v>
      </c>
      <c r="N141" s="193" t="s">
        <v>46</v>
      </c>
      <c r="O141" s="72"/>
      <c r="P141" s="194">
        <f>O141*H141</f>
        <v>0</v>
      </c>
      <c r="Q141" s="194">
        <v>0</v>
      </c>
      <c r="R141" s="194">
        <f>Q141*H141</f>
        <v>0</v>
      </c>
      <c r="S141" s="194">
        <v>0</v>
      </c>
      <c r="T141" s="195">
        <f>S141*H141</f>
        <v>0</v>
      </c>
      <c r="U141" s="35"/>
      <c r="V141" s="35"/>
      <c r="W141" s="35"/>
      <c r="X141" s="35"/>
      <c r="Y141" s="35"/>
      <c r="Z141" s="35"/>
      <c r="AA141" s="35"/>
      <c r="AB141" s="35"/>
      <c r="AC141" s="35"/>
      <c r="AD141" s="35"/>
      <c r="AE141" s="35"/>
      <c r="AR141" s="196" t="s">
        <v>214</v>
      </c>
      <c r="AT141" s="196" t="s">
        <v>216</v>
      </c>
      <c r="AU141" s="196" t="s">
        <v>90</v>
      </c>
      <c r="AY141" s="18" t="s">
        <v>215</v>
      </c>
      <c r="BE141" s="197">
        <f>IF(N141="základní",J141,0)</f>
        <v>0</v>
      </c>
      <c r="BF141" s="197">
        <f>IF(N141="snížená",J141,0)</f>
        <v>0</v>
      </c>
      <c r="BG141" s="197">
        <f>IF(N141="zákl. přenesená",J141,0)</f>
        <v>0</v>
      </c>
      <c r="BH141" s="197">
        <f>IF(N141="sníž. přenesená",J141,0)</f>
        <v>0</v>
      </c>
      <c r="BI141" s="197">
        <f>IF(N141="nulová",J141,0)</f>
        <v>0</v>
      </c>
      <c r="BJ141" s="18" t="s">
        <v>88</v>
      </c>
      <c r="BK141" s="197">
        <f>ROUND(I141*H141,2)</f>
        <v>0</v>
      </c>
      <c r="BL141" s="18" t="s">
        <v>214</v>
      </c>
      <c r="BM141" s="196" t="s">
        <v>8099</v>
      </c>
    </row>
    <row r="142" spans="1:65" s="2" customFormat="1" ht="28.8">
      <c r="A142" s="35"/>
      <c r="B142" s="36"/>
      <c r="C142" s="37"/>
      <c r="D142" s="198" t="s">
        <v>221</v>
      </c>
      <c r="E142" s="37"/>
      <c r="F142" s="199" t="s">
        <v>8100</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221</v>
      </c>
      <c r="AU142" s="18" t="s">
        <v>90</v>
      </c>
    </row>
    <row r="143" spans="1:65" s="2" customFormat="1" ht="10.199999999999999">
      <c r="A143" s="35"/>
      <c r="B143" s="36"/>
      <c r="C143" s="37"/>
      <c r="D143" s="215" t="s">
        <v>362</v>
      </c>
      <c r="E143" s="37"/>
      <c r="F143" s="216" t="s">
        <v>8101</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362</v>
      </c>
      <c r="AU143" s="18" t="s">
        <v>90</v>
      </c>
    </row>
    <row r="144" spans="1:65" s="14" customFormat="1" ht="10.199999999999999">
      <c r="B144" s="227"/>
      <c r="C144" s="228"/>
      <c r="D144" s="198" t="s">
        <v>364</v>
      </c>
      <c r="E144" s="229" t="s">
        <v>1</v>
      </c>
      <c r="F144" s="230" t="s">
        <v>8102</v>
      </c>
      <c r="G144" s="228"/>
      <c r="H144" s="231">
        <v>17.68</v>
      </c>
      <c r="I144" s="232"/>
      <c r="J144" s="228"/>
      <c r="K144" s="228"/>
      <c r="L144" s="233"/>
      <c r="M144" s="234"/>
      <c r="N144" s="235"/>
      <c r="O144" s="235"/>
      <c r="P144" s="235"/>
      <c r="Q144" s="235"/>
      <c r="R144" s="235"/>
      <c r="S144" s="235"/>
      <c r="T144" s="236"/>
      <c r="AT144" s="237" t="s">
        <v>364</v>
      </c>
      <c r="AU144" s="237" t="s">
        <v>90</v>
      </c>
      <c r="AV144" s="14" t="s">
        <v>90</v>
      </c>
      <c r="AW144" s="14" t="s">
        <v>36</v>
      </c>
      <c r="AX144" s="14" t="s">
        <v>81</v>
      </c>
      <c r="AY144" s="237" t="s">
        <v>215</v>
      </c>
    </row>
    <row r="145" spans="1:65" s="14" customFormat="1" ht="10.199999999999999">
      <c r="B145" s="227"/>
      <c r="C145" s="228"/>
      <c r="D145" s="198" t="s">
        <v>364</v>
      </c>
      <c r="E145" s="229" t="s">
        <v>1</v>
      </c>
      <c r="F145" s="230" t="s">
        <v>8103</v>
      </c>
      <c r="G145" s="228"/>
      <c r="H145" s="231">
        <v>3.2</v>
      </c>
      <c r="I145" s="232"/>
      <c r="J145" s="228"/>
      <c r="K145" s="228"/>
      <c r="L145" s="233"/>
      <c r="M145" s="234"/>
      <c r="N145" s="235"/>
      <c r="O145" s="235"/>
      <c r="P145" s="235"/>
      <c r="Q145" s="235"/>
      <c r="R145" s="235"/>
      <c r="S145" s="235"/>
      <c r="T145" s="236"/>
      <c r="AT145" s="237" t="s">
        <v>364</v>
      </c>
      <c r="AU145" s="237" t="s">
        <v>90</v>
      </c>
      <c r="AV145" s="14" t="s">
        <v>90</v>
      </c>
      <c r="AW145" s="14" t="s">
        <v>36</v>
      </c>
      <c r="AX145" s="14" t="s">
        <v>81</v>
      </c>
      <c r="AY145" s="237" t="s">
        <v>215</v>
      </c>
    </row>
    <row r="146" spans="1:65" s="15" customFormat="1" ht="10.199999999999999">
      <c r="B146" s="238"/>
      <c r="C146" s="239"/>
      <c r="D146" s="198" t="s">
        <v>364</v>
      </c>
      <c r="E146" s="240" t="s">
        <v>1</v>
      </c>
      <c r="F146" s="241" t="s">
        <v>368</v>
      </c>
      <c r="G146" s="239"/>
      <c r="H146" s="242">
        <v>20.88</v>
      </c>
      <c r="I146" s="243"/>
      <c r="J146" s="239"/>
      <c r="K146" s="239"/>
      <c r="L146" s="244"/>
      <c r="M146" s="245"/>
      <c r="N146" s="246"/>
      <c r="O146" s="246"/>
      <c r="P146" s="246"/>
      <c r="Q146" s="246"/>
      <c r="R146" s="246"/>
      <c r="S146" s="246"/>
      <c r="T146" s="247"/>
      <c r="AT146" s="248" t="s">
        <v>364</v>
      </c>
      <c r="AU146" s="248" t="s">
        <v>90</v>
      </c>
      <c r="AV146" s="15" t="s">
        <v>214</v>
      </c>
      <c r="AW146" s="15" t="s">
        <v>36</v>
      </c>
      <c r="AX146" s="15" t="s">
        <v>88</v>
      </c>
      <c r="AY146" s="248" t="s">
        <v>215</v>
      </c>
    </row>
    <row r="147" spans="1:65" s="2" customFormat="1" ht="21.75" customHeight="1">
      <c r="A147" s="35"/>
      <c r="B147" s="36"/>
      <c r="C147" s="185" t="s">
        <v>236</v>
      </c>
      <c r="D147" s="185" t="s">
        <v>216</v>
      </c>
      <c r="E147" s="186" t="s">
        <v>5297</v>
      </c>
      <c r="F147" s="187" t="s">
        <v>5298</v>
      </c>
      <c r="G147" s="188" t="s">
        <v>523</v>
      </c>
      <c r="H147" s="189">
        <v>52.2</v>
      </c>
      <c r="I147" s="190"/>
      <c r="J147" s="191">
        <f>ROUND(I147*H147,2)</f>
        <v>0</v>
      </c>
      <c r="K147" s="187" t="s">
        <v>359</v>
      </c>
      <c r="L147" s="40"/>
      <c r="M147" s="192" t="s">
        <v>1</v>
      </c>
      <c r="N147" s="193" t="s">
        <v>46</v>
      </c>
      <c r="O147" s="72"/>
      <c r="P147" s="194">
        <f>O147*H147</f>
        <v>0</v>
      </c>
      <c r="Q147" s="194">
        <v>8.4000000000000003E-4</v>
      </c>
      <c r="R147" s="194">
        <f>Q147*H147</f>
        <v>4.3848000000000005E-2</v>
      </c>
      <c r="S147" s="194">
        <v>0</v>
      </c>
      <c r="T147" s="195">
        <f>S147*H147</f>
        <v>0</v>
      </c>
      <c r="U147" s="35"/>
      <c r="V147" s="35"/>
      <c r="W147" s="35"/>
      <c r="X147" s="35"/>
      <c r="Y147" s="35"/>
      <c r="Z147" s="35"/>
      <c r="AA147" s="35"/>
      <c r="AB147" s="35"/>
      <c r="AC147" s="35"/>
      <c r="AD147" s="35"/>
      <c r="AE147" s="35"/>
      <c r="AR147" s="196" t="s">
        <v>214</v>
      </c>
      <c r="AT147" s="196" t="s">
        <v>216</v>
      </c>
      <c r="AU147" s="196" t="s">
        <v>90</v>
      </c>
      <c r="AY147" s="18" t="s">
        <v>215</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214</v>
      </c>
      <c r="BM147" s="196" t="s">
        <v>8104</v>
      </c>
    </row>
    <row r="148" spans="1:65" s="2" customFormat="1" ht="19.2">
      <c r="A148" s="35"/>
      <c r="B148" s="36"/>
      <c r="C148" s="37"/>
      <c r="D148" s="198" t="s">
        <v>221</v>
      </c>
      <c r="E148" s="37"/>
      <c r="F148" s="199" t="s">
        <v>5300</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221</v>
      </c>
      <c r="AU148" s="18" t="s">
        <v>90</v>
      </c>
    </row>
    <row r="149" spans="1:65" s="2" customFormat="1" ht="10.199999999999999">
      <c r="A149" s="35"/>
      <c r="B149" s="36"/>
      <c r="C149" s="37"/>
      <c r="D149" s="215" t="s">
        <v>362</v>
      </c>
      <c r="E149" s="37"/>
      <c r="F149" s="216" t="s">
        <v>5301</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362</v>
      </c>
      <c r="AU149" s="18" t="s">
        <v>90</v>
      </c>
    </row>
    <row r="150" spans="1:65" s="14" customFormat="1" ht="10.199999999999999">
      <c r="B150" s="227"/>
      <c r="C150" s="228"/>
      <c r="D150" s="198" t="s">
        <v>364</v>
      </c>
      <c r="E150" s="229" t="s">
        <v>1</v>
      </c>
      <c r="F150" s="230" t="s">
        <v>8105</v>
      </c>
      <c r="G150" s="228"/>
      <c r="H150" s="231">
        <v>44.2</v>
      </c>
      <c r="I150" s="232"/>
      <c r="J150" s="228"/>
      <c r="K150" s="228"/>
      <c r="L150" s="233"/>
      <c r="M150" s="234"/>
      <c r="N150" s="235"/>
      <c r="O150" s="235"/>
      <c r="P150" s="235"/>
      <c r="Q150" s="235"/>
      <c r="R150" s="235"/>
      <c r="S150" s="235"/>
      <c r="T150" s="236"/>
      <c r="AT150" s="237" t="s">
        <v>364</v>
      </c>
      <c r="AU150" s="237" t="s">
        <v>90</v>
      </c>
      <c r="AV150" s="14" t="s">
        <v>90</v>
      </c>
      <c r="AW150" s="14" t="s">
        <v>36</v>
      </c>
      <c r="AX150" s="14" t="s">
        <v>81</v>
      </c>
      <c r="AY150" s="237" t="s">
        <v>215</v>
      </c>
    </row>
    <row r="151" spans="1:65" s="14" customFormat="1" ht="10.199999999999999">
      <c r="B151" s="227"/>
      <c r="C151" s="228"/>
      <c r="D151" s="198" t="s">
        <v>364</v>
      </c>
      <c r="E151" s="229" t="s">
        <v>1</v>
      </c>
      <c r="F151" s="230" t="s">
        <v>8106</v>
      </c>
      <c r="G151" s="228"/>
      <c r="H151" s="231">
        <v>8</v>
      </c>
      <c r="I151" s="232"/>
      <c r="J151" s="228"/>
      <c r="K151" s="228"/>
      <c r="L151" s="233"/>
      <c r="M151" s="234"/>
      <c r="N151" s="235"/>
      <c r="O151" s="235"/>
      <c r="P151" s="235"/>
      <c r="Q151" s="235"/>
      <c r="R151" s="235"/>
      <c r="S151" s="235"/>
      <c r="T151" s="236"/>
      <c r="AT151" s="237" t="s">
        <v>364</v>
      </c>
      <c r="AU151" s="237" t="s">
        <v>90</v>
      </c>
      <c r="AV151" s="14" t="s">
        <v>90</v>
      </c>
      <c r="AW151" s="14" t="s">
        <v>36</v>
      </c>
      <c r="AX151" s="14" t="s">
        <v>81</v>
      </c>
      <c r="AY151" s="237" t="s">
        <v>215</v>
      </c>
    </row>
    <row r="152" spans="1:65" s="15" customFormat="1" ht="10.199999999999999">
      <c r="B152" s="238"/>
      <c r="C152" s="239"/>
      <c r="D152" s="198" t="s">
        <v>364</v>
      </c>
      <c r="E152" s="240" t="s">
        <v>1</v>
      </c>
      <c r="F152" s="241" t="s">
        <v>368</v>
      </c>
      <c r="G152" s="239"/>
      <c r="H152" s="242">
        <v>52.2</v>
      </c>
      <c r="I152" s="243"/>
      <c r="J152" s="239"/>
      <c r="K152" s="239"/>
      <c r="L152" s="244"/>
      <c r="M152" s="245"/>
      <c r="N152" s="246"/>
      <c r="O152" s="246"/>
      <c r="P152" s="246"/>
      <c r="Q152" s="246"/>
      <c r="R152" s="246"/>
      <c r="S152" s="246"/>
      <c r="T152" s="247"/>
      <c r="AT152" s="248" t="s">
        <v>364</v>
      </c>
      <c r="AU152" s="248" t="s">
        <v>90</v>
      </c>
      <c r="AV152" s="15" t="s">
        <v>214</v>
      </c>
      <c r="AW152" s="15" t="s">
        <v>36</v>
      </c>
      <c r="AX152" s="15" t="s">
        <v>88</v>
      </c>
      <c r="AY152" s="248" t="s">
        <v>215</v>
      </c>
    </row>
    <row r="153" spans="1:65" s="2" customFormat="1" ht="24.15" customHeight="1">
      <c r="A153" s="35"/>
      <c r="B153" s="36"/>
      <c r="C153" s="185" t="s">
        <v>241</v>
      </c>
      <c r="D153" s="185" t="s">
        <v>216</v>
      </c>
      <c r="E153" s="186" t="s">
        <v>7735</v>
      </c>
      <c r="F153" s="187" t="s">
        <v>7736</v>
      </c>
      <c r="G153" s="188" t="s">
        <v>523</v>
      </c>
      <c r="H153" s="189">
        <v>13.34</v>
      </c>
      <c r="I153" s="190"/>
      <c r="J153" s="191">
        <f>ROUND(I153*H153,2)</f>
        <v>0</v>
      </c>
      <c r="K153" s="187" t="s">
        <v>359</v>
      </c>
      <c r="L153" s="40"/>
      <c r="M153" s="192" t="s">
        <v>1</v>
      </c>
      <c r="N153" s="193" t="s">
        <v>46</v>
      </c>
      <c r="O153" s="72"/>
      <c r="P153" s="194">
        <f>O153*H153</f>
        <v>0</v>
      </c>
      <c r="Q153" s="194">
        <v>8.4999999999999995E-4</v>
      </c>
      <c r="R153" s="194">
        <f>Q153*H153</f>
        <v>1.1338999999999998E-2</v>
      </c>
      <c r="S153" s="194">
        <v>0</v>
      </c>
      <c r="T153" s="195">
        <f>S153*H153</f>
        <v>0</v>
      </c>
      <c r="U153" s="35"/>
      <c r="V153" s="35"/>
      <c r="W153" s="35"/>
      <c r="X153" s="35"/>
      <c r="Y153" s="35"/>
      <c r="Z153" s="35"/>
      <c r="AA153" s="35"/>
      <c r="AB153" s="35"/>
      <c r="AC153" s="35"/>
      <c r="AD153" s="35"/>
      <c r="AE153" s="35"/>
      <c r="AR153" s="196" t="s">
        <v>214</v>
      </c>
      <c r="AT153" s="196" t="s">
        <v>216</v>
      </c>
      <c r="AU153" s="196" t="s">
        <v>90</v>
      </c>
      <c r="AY153" s="18" t="s">
        <v>215</v>
      </c>
      <c r="BE153" s="197">
        <f>IF(N153="základní",J153,0)</f>
        <v>0</v>
      </c>
      <c r="BF153" s="197">
        <f>IF(N153="snížená",J153,0)</f>
        <v>0</v>
      </c>
      <c r="BG153" s="197">
        <f>IF(N153="zákl. přenesená",J153,0)</f>
        <v>0</v>
      </c>
      <c r="BH153" s="197">
        <f>IF(N153="sníž. přenesená",J153,0)</f>
        <v>0</v>
      </c>
      <c r="BI153" s="197">
        <f>IF(N153="nulová",J153,0)</f>
        <v>0</v>
      </c>
      <c r="BJ153" s="18" t="s">
        <v>88</v>
      </c>
      <c r="BK153" s="197">
        <f>ROUND(I153*H153,2)</f>
        <v>0</v>
      </c>
      <c r="BL153" s="18" t="s">
        <v>214</v>
      </c>
      <c r="BM153" s="196" t="s">
        <v>8107</v>
      </c>
    </row>
    <row r="154" spans="1:65" s="2" customFormat="1" ht="19.2">
      <c r="A154" s="35"/>
      <c r="B154" s="36"/>
      <c r="C154" s="37"/>
      <c r="D154" s="198" t="s">
        <v>221</v>
      </c>
      <c r="E154" s="37"/>
      <c r="F154" s="199" t="s">
        <v>7738</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221</v>
      </c>
      <c r="AU154" s="18" t="s">
        <v>90</v>
      </c>
    </row>
    <row r="155" spans="1:65" s="2" customFormat="1" ht="10.199999999999999">
      <c r="A155" s="35"/>
      <c r="B155" s="36"/>
      <c r="C155" s="37"/>
      <c r="D155" s="215" t="s">
        <v>362</v>
      </c>
      <c r="E155" s="37"/>
      <c r="F155" s="216" t="s">
        <v>7739</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362</v>
      </c>
      <c r="AU155" s="18" t="s">
        <v>90</v>
      </c>
    </row>
    <row r="156" spans="1:65" s="14" customFormat="1" ht="10.199999999999999">
      <c r="B156" s="227"/>
      <c r="C156" s="228"/>
      <c r="D156" s="198" t="s">
        <v>364</v>
      </c>
      <c r="E156" s="229" t="s">
        <v>1</v>
      </c>
      <c r="F156" s="230" t="s">
        <v>8108</v>
      </c>
      <c r="G156" s="228"/>
      <c r="H156" s="231">
        <v>13.34</v>
      </c>
      <c r="I156" s="232"/>
      <c r="J156" s="228"/>
      <c r="K156" s="228"/>
      <c r="L156" s="233"/>
      <c r="M156" s="234"/>
      <c r="N156" s="235"/>
      <c r="O156" s="235"/>
      <c r="P156" s="235"/>
      <c r="Q156" s="235"/>
      <c r="R156" s="235"/>
      <c r="S156" s="235"/>
      <c r="T156" s="236"/>
      <c r="AT156" s="237" t="s">
        <v>364</v>
      </c>
      <c r="AU156" s="237" t="s">
        <v>90</v>
      </c>
      <c r="AV156" s="14" t="s">
        <v>90</v>
      </c>
      <c r="AW156" s="14" t="s">
        <v>36</v>
      </c>
      <c r="AX156" s="14" t="s">
        <v>88</v>
      </c>
      <c r="AY156" s="237" t="s">
        <v>215</v>
      </c>
    </row>
    <row r="157" spans="1:65" s="2" customFormat="1" ht="24.15" customHeight="1">
      <c r="A157" s="35"/>
      <c r="B157" s="36"/>
      <c r="C157" s="185" t="s">
        <v>246</v>
      </c>
      <c r="D157" s="185" t="s">
        <v>216</v>
      </c>
      <c r="E157" s="186" t="s">
        <v>5303</v>
      </c>
      <c r="F157" s="187" t="s">
        <v>5304</v>
      </c>
      <c r="G157" s="188" t="s">
        <v>523</v>
      </c>
      <c r="H157" s="189">
        <v>52.2</v>
      </c>
      <c r="I157" s="190"/>
      <c r="J157" s="191">
        <f>ROUND(I157*H157,2)</f>
        <v>0</v>
      </c>
      <c r="K157" s="187" t="s">
        <v>359</v>
      </c>
      <c r="L157" s="40"/>
      <c r="M157" s="192" t="s">
        <v>1</v>
      </c>
      <c r="N157" s="193" t="s">
        <v>46</v>
      </c>
      <c r="O157" s="72"/>
      <c r="P157" s="194">
        <f>O157*H157</f>
        <v>0</v>
      </c>
      <c r="Q157" s="194">
        <v>0</v>
      </c>
      <c r="R157" s="194">
        <f>Q157*H157</f>
        <v>0</v>
      </c>
      <c r="S157" s="194">
        <v>0</v>
      </c>
      <c r="T157" s="195">
        <f>S157*H157</f>
        <v>0</v>
      </c>
      <c r="U157" s="35"/>
      <c r="V157" s="35"/>
      <c r="W157" s="35"/>
      <c r="X157" s="35"/>
      <c r="Y157" s="35"/>
      <c r="Z157" s="35"/>
      <c r="AA157" s="35"/>
      <c r="AB157" s="35"/>
      <c r="AC157" s="35"/>
      <c r="AD157" s="35"/>
      <c r="AE157" s="35"/>
      <c r="AR157" s="196" t="s">
        <v>214</v>
      </c>
      <c r="AT157" s="196" t="s">
        <v>216</v>
      </c>
      <c r="AU157" s="196" t="s">
        <v>90</v>
      </c>
      <c r="AY157" s="18" t="s">
        <v>215</v>
      </c>
      <c r="BE157" s="197">
        <f>IF(N157="základní",J157,0)</f>
        <v>0</v>
      </c>
      <c r="BF157" s="197">
        <f>IF(N157="snížená",J157,0)</f>
        <v>0</v>
      </c>
      <c r="BG157" s="197">
        <f>IF(N157="zákl. přenesená",J157,0)</f>
        <v>0</v>
      </c>
      <c r="BH157" s="197">
        <f>IF(N157="sníž. přenesená",J157,0)</f>
        <v>0</v>
      </c>
      <c r="BI157" s="197">
        <f>IF(N157="nulová",J157,0)</f>
        <v>0</v>
      </c>
      <c r="BJ157" s="18" t="s">
        <v>88</v>
      </c>
      <c r="BK157" s="197">
        <f>ROUND(I157*H157,2)</f>
        <v>0</v>
      </c>
      <c r="BL157" s="18" t="s">
        <v>214</v>
      </c>
      <c r="BM157" s="196" t="s">
        <v>8109</v>
      </c>
    </row>
    <row r="158" spans="1:65" s="2" customFormat="1" ht="28.8">
      <c r="A158" s="35"/>
      <c r="B158" s="36"/>
      <c r="C158" s="37"/>
      <c r="D158" s="198" t="s">
        <v>221</v>
      </c>
      <c r="E158" s="37"/>
      <c r="F158" s="199" t="s">
        <v>5306</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221</v>
      </c>
      <c r="AU158" s="18" t="s">
        <v>90</v>
      </c>
    </row>
    <row r="159" spans="1:65" s="2" customFormat="1" ht="10.199999999999999">
      <c r="A159" s="35"/>
      <c r="B159" s="36"/>
      <c r="C159" s="37"/>
      <c r="D159" s="215" t="s">
        <v>362</v>
      </c>
      <c r="E159" s="37"/>
      <c r="F159" s="216" t="s">
        <v>5307</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362</v>
      </c>
      <c r="AU159" s="18" t="s">
        <v>90</v>
      </c>
    </row>
    <row r="160" spans="1:65" s="2" customFormat="1" ht="24.15" customHeight="1">
      <c r="A160" s="35"/>
      <c r="B160" s="36"/>
      <c r="C160" s="185" t="s">
        <v>251</v>
      </c>
      <c r="D160" s="185" t="s">
        <v>216</v>
      </c>
      <c r="E160" s="186" t="s">
        <v>7742</v>
      </c>
      <c r="F160" s="187" t="s">
        <v>7743</v>
      </c>
      <c r="G160" s="188" t="s">
        <v>523</v>
      </c>
      <c r="H160" s="189">
        <v>13.34</v>
      </c>
      <c r="I160" s="190"/>
      <c r="J160" s="191">
        <f>ROUND(I160*H160,2)</f>
        <v>0</v>
      </c>
      <c r="K160" s="187" t="s">
        <v>359</v>
      </c>
      <c r="L160" s="40"/>
      <c r="M160" s="192" t="s">
        <v>1</v>
      </c>
      <c r="N160" s="193" t="s">
        <v>46</v>
      </c>
      <c r="O160" s="72"/>
      <c r="P160" s="194">
        <f>O160*H160</f>
        <v>0</v>
      </c>
      <c r="Q160" s="194">
        <v>0</v>
      </c>
      <c r="R160" s="194">
        <f>Q160*H160</f>
        <v>0</v>
      </c>
      <c r="S160" s="194">
        <v>0</v>
      </c>
      <c r="T160" s="195">
        <f>S160*H160</f>
        <v>0</v>
      </c>
      <c r="U160" s="35"/>
      <c r="V160" s="35"/>
      <c r="W160" s="35"/>
      <c r="X160" s="35"/>
      <c r="Y160" s="35"/>
      <c r="Z160" s="35"/>
      <c r="AA160" s="35"/>
      <c r="AB160" s="35"/>
      <c r="AC160" s="35"/>
      <c r="AD160" s="35"/>
      <c r="AE160" s="35"/>
      <c r="AR160" s="196" t="s">
        <v>214</v>
      </c>
      <c r="AT160" s="196" t="s">
        <v>216</v>
      </c>
      <c r="AU160" s="196" t="s">
        <v>90</v>
      </c>
      <c r="AY160" s="18" t="s">
        <v>215</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214</v>
      </c>
      <c r="BM160" s="196" t="s">
        <v>8110</v>
      </c>
    </row>
    <row r="161" spans="1:65" s="2" customFormat="1" ht="28.8">
      <c r="A161" s="35"/>
      <c r="B161" s="36"/>
      <c r="C161" s="37"/>
      <c r="D161" s="198" t="s">
        <v>221</v>
      </c>
      <c r="E161" s="37"/>
      <c r="F161" s="199" t="s">
        <v>7745</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221</v>
      </c>
      <c r="AU161" s="18" t="s">
        <v>90</v>
      </c>
    </row>
    <row r="162" spans="1:65" s="2" customFormat="1" ht="10.199999999999999">
      <c r="A162" s="35"/>
      <c r="B162" s="36"/>
      <c r="C162" s="37"/>
      <c r="D162" s="215" t="s">
        <v>362</v>
      </c>
      <c r="E162" s="37"/>
      <c r="F162" s="216" t="s">
        <v>7746</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362</v>
      </c>
      <c r="AU162" s="18" t="s">
        <v>90</v>
      </c>
    </row>
    <row r="163" spans="1:65" s="2" customFormat="1" ht="37.799999999999997" customHeight="1">
      <c r="A163" s="35"/>
      <c r="B163" s="36"/>
      <c r="C163" s="185" t="s">
        <v>256</v>
      </c>
      <c r="D163" s="185" t="s">
        <v>216</v>
      </c>
      <c r="E163" s="186" t="s">
        <v>5308</v>
      </c>
      <c r="F163" s="187" t="s">
        <v>5309</v>
      </c>
      <c r="G163" s="188" t="s">
        <v>358</v>
      </c>
      <c r="H163" s="189">
        <v>10.676</v>
      </c>
      <c r="I163" s="190"/>
      <c r="J163" s="191">
        <f>ROUND(I163*H163,2)</f>
        <v>0</v>
      </c>
      <c r="K163" s="187" t="s">
        <v>359</v>
      </c>
      <c r="L163" s="40"/>
      <c r="M163" s="192" t="s">
        <v>1</v>
      </c>
      <c r="N163" s="193" t="s">
        <v>46</v>
      </c>
      <c r="O163" s="72"/>
      <c r="P163" s="194">
        <f>O163*H163</f>
        <v>0</v>
      </c>
      <c r="Q163" s="194">
        <v>0</v>
      </c>
      <c r="R163" s="194">
        <f>Q163*H163</f>
        <v>0</v>
      </c>
      <c r="S163" s="194">
        <v>0</v>
      </c>
      <c r="T163" s="195">
        <f>S163*H163</f>
        <v>0</v>
      </c>
      <c r="U163" s="35"/>
      <c r="V163" s="35"/>
      <c r="W163" s="35"/>
      <c r="X163" s="35"/>
      <c r="Y163" s="35"/>
      <c r="Z163" s="35"/>
      <c r="AA163" s="35"/>
      <c r="AB163" s="35"/>
      <c r="AC163" s="35"/>
      <c r="AD163" s="35"/>
      <c r="AE163" s="35"/>
      <c r="AR163" s="196" t="s">
        <v>214</v>
      </c>
      <c r="AT163" s="196" t="s">
        <v>216</v>
      </c>
      <c r="AU163" s="196" t="s">
        <v>90</v>
      </c>
      <c r="AY163" s="18" t="s">
        <v>215</v>
      </c>
      <c r="BE163" s="197">
        <f>IF(N163="základní",J163,0)</f>
        <v>0</v>
      </c>
      <c r="BF163" s="197">
        <f>IF(N163="snížená",J163,0)</f>
        <v>0</v>
      </c>
      <c r="BG163" s="197">
        <f>IF(N163="zákl. přenesená",J163,0)</f>
        <v>0</v>
      </c>
      <c r="BH163" s="197">
        <f>IF(N163="sníž. přenesená",J163,0)</f>
        <v>0</v>
      </c>
      <c r="BI163" s="197">
        <f>IF(N163="nulová",J163,0)</f>
        <v>0</v>
      </c>
      <c r="BJ163" s="18" t="s">
        <v>88</v>
      </c>
      <c r="BK163" s="197">
        <f>ROUND(I163*H163,2)</f>
        <v>0</v>
      </c>
      <c r="BL163" s="18" t="s">
        <v>214</v>
      </c>
      <c r="BM163" s="196" t="s">
        <v>8111</v>
      </c>
    </row>
    <row r="164" spans="1:65" s="2" customFormat="1" ht="38.4">
      <c r="A164" s="35"/>
      <c r="B164" s="36"/>
      <c r="C164" s="37"/>
      <c r="D164" s="198" t="s">
        <v>221</v>
      </c>
      <c r="E164" s="37"/>
      <c r="F164" s="199" t="s">
        <v>5311</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221</v>
      </c>
      <c r="AU164" s="18" t="s">
        <v>90</v>
      </c>
    </row>
    <row r="165" spans="1:65" s="2" customFormat="1" ht="10.199999999999999">
      <c r="A165" s="35"/>
      <c r="B165" s="36"/>
      <c r="C165" s="37"/>
      <c r="D165" s="215" t="s">
        <v>362</v>
      </c>
      <c r="E165" s="37"/>
      <c r="F165" s="216" t="s">
        <v>5312</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362</v>
      </c>
      <c r="AU165" s="18" t="s">
        <v>90</v>
      </c>
    </row>
    <row r="166" spans="1:65" s="14" customFormat="1" ht="10.199999999999999">
      <c r="B166" s="227"/>
      <c r="C166" s="228"/>
      <c r="D166" s="198" t="s">
        <v>364</v>
      </c>
      <c r="E166" s="229" t="s">
        <v>1</v>
      </c>
      <c r="F166" s="230" t="s">
        <v>8112</v>
      </c>
      <c r="G166" s="228"/>
      <c r="H166" s="231">
        <v>28.236999999999998</v>
      </c>
      <c r="I166" s="232"/>
      <c r="J166" s="228"/>
      <c r="K166" s="228"/>
      <c r="L166" s="233"/>
      <c r="M166" s="234"/>
      <c r="N166" s="235"/>
      <c r="O166" s="235"/>
      <c r="P166" s="235"/>
      <c r="Q166" s="235"/>
      <c r="R166" s="235"/>
      <c r="S166" s="235"/>
      <c r="T166" s="236"/>
      <c r="AT166" s="237" t="s">
        <v>364</v>
      </c>
      <c r="AU166" s="237" t="s">
        <v>90</v>
      </c>
      <c r="AV166" s="14" t="s">
        <v>90</v>
      </c>
      <c r="AW166" s="14" t="s">
        <v>36</v>
      </c>
      <c r="AX166" s="14" t="s">
        <v>81</v>
      </c>
      <c r="AY166" s="237" t="s">
        <v>215</v>
      </c>
    </row>
    <row r="167" spans="1:65" s="14" customFormat="1" ht="10.199999999999999">
      <c r="B167" s="227"/>
      <c r="C167" s="228"/>
      <c r="D167" s="198" t="s">
        <v>364</v>
      </c>
      <c r="E167" s="229" t="s">
        <v>1</v>
      </c>
      <c r="F167" s="230" t="s">
        <v>8113</v>
      </c>
      <c r="G167" s="228"/>
      <c r="H167" s="231">
        <v>-17.561</v>
      </c>
      <c r="I167" s="232"/>
      <c r="J167" s="228"/>
      <c r="K167" s="228"/>
      <c r="L167" s="233"/>
      <c r="M167" s="234"/>
      <c r="N167" s="235"/>
      <c r="O167" s="235"/>
      <c r="P167" s="235"/>
      <c r="Q167" s="235"/>
      <c r="R167" s="235"/>
      <c r="S167" s="235"/>
      <c r="T167" s="236"/>
      <c r="AT167" s="237" t="s">
        <v>364</v>
      </c>
      <c r="AU167" s="237" t="s">
        <v>90</v>
      </c>
      <c r="AV167" s="14" t="s">
        <v>90</v>
      </c>
      <c r="AW167" s="14" t="s">
        <v>36</v>
      </c>
      <c r="AX167" s="14" t="s">
        <v>81</v>
      </c>
      <c r="AY167" s="237" t="s">
        <v>215</v>
      </c>
    </row>
    <row r="168" spans="1:65" s="15" customFormat="1" ht="10.199999999999999">
      <c r="B168" s="238"/>
      <c r="C168" s="239"/>
      <c r="D168" s="198" t="s">
        <v>364</v>
      </c>
      <c r="E168" s="240" t="s">
        <v>1</v>
      </c>
      <c r="F168" s="241" t="s">
        <v>368</v>
      </c>
      <c r="G168" s="239"/>
      <c r="H168" s="242">
        <v>10.675999999999998</v>
      </c>
      <c r="I168" s="243"/>
      <c r="J168" s="239"/>
      <c r="K168" s="239"/>
      <c r="L168" s="244"/>
      <c r="M168" s="245"/>
      <c r="N168" s="246"/>
      <c r="O168" s="246"/>
      <c r="P168" s="246"/>
      <c r="Q168" s="246"/>
      <c r="R168" s="246"/>
      <c r="S168" s="246"/>
      <c r="T168" s="247"/>
      <c r="AT168" s="248" t="s">
        <v>364</v>
      </c>
      <c r="AU168" s="248" t="s">
        <v>90</v>
      </c>
      <c r="AV168" s="15" t="s">
        <v>214</v>
      </c>
      <c r="AW168" s="15" t="s">
        <v>36</v>
      </c>
      <c r="AX168" s="15" t="s">
        <v>88</v>
      </c>
      <c r="AY168" s="248" t="s">
        <v>215</v>
      </c>
    </row>
    <row r="169" spans="1:65" s="2" customFormat="1" ht="24.15" customHeight="1">
      <c r="A169" s="35"/>
      <c r="B169" s="36"/>
      <c r="C169" s="185" t="s">
        <v>261</v>
      </c>
      <c r="D169" s="185" t="s">
        <v>216</v>
      </c>
      <c r="E169" s="186" t="s">
        <v>5313</v>
      </c>
      <c r="F169" s="187" t="s">
        <v>5314</v>
      </c>
      <c r="G169" s="188" t="s">
        <v>358</v>
      </c>
      <c r="H169" s="189">
        <v>10.676</v>
      </c>
      <c r="I169" s="190"/>
      <c r="J169" s="191">
        <f>ROUND(I169*H169,2)</f>
        <v>0</v>
      </c>
      <c r="K169" s="187" t="s">
        <v>359</v>
      </c>
      <c r="L169" s="40"/>
      <c r="M169" s="192" t="s">
        <v>1</v>
      </c>
      <c r="N169" s="193" t="s">
        <v>46</v>
      </c>
      <c r="O169" s="72"/>
      <c r="P169" s="194">
        <f>O169*H169</f>
        <v>0</v>
      </c>
      <c r="Q169" s="194">
        <v>0</v>
      </c>
      <c r="R169" s="194">
        <f>Q169*H169</f>
        <v>0</v>
      </c>
      <c r="S169" s="194">
        <v>0</v>
      </c>
      <c r="T169" s="195">
        <f>S169*H169</f>
        <v>0</v>
      </c>
      <c r="U169" s="35"/>
      <c r="V169" s="35"/>
      <c r="W169" s="35"/>
      <c r="X169" s="35"/>
      <c r="Y169" s="35"/>
      <c r="Z169" s="35"/>
      <c r="AA169" s="35"/>
      <c r="AB169" s="35"/>
      <c r="AC169" s="35"/>
      <c r="AD169" s="35"/>
      <c r="AE169" s="35"/>
      <c r="AR169" s="196" t="s">
        <v>214</v>
      </c>
      <c r="AT169" s="196" t="s">
        <v>216</v>
      </c>
      <c r="AU169" s="196" t="s">
        <v>90</v>
      </c>
      <c r="AY169" s="18" t="s">
        <v>215</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214</v>
      </c>
      <c r="BM169" s="196" t="s">
        <v>8114</v>
      </c>
    </row>
    <row r="170" spans="1:65" s="2" customFormat="1" ht="28.8">
      <c r="A170" s="35"/>
      <c r="B170" s="36"/>
      <c r="C170" s="37"/>
      <c r="D170" s="198" t="s">
        <v>221</v>
      </c>
      <c r="E170" s="37"/>
      <c r="F170" s="199" t="s">
        <v>5316</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221</v>
      </c>
      <c r="AU170" s="18" t="s">
        <v>90</v>
      </c>
    </row>
    <row r="171" spans="1:65" s="2" customFormat="1" ht="10.199999999999999">
      <c r="A171" s="35"/>
      <c r="B171" s="36"/>
      <c r="C171" s="37"/>
      <c r="D171" s="215" t="s">
        <v>362</v>
      </c>
      <c r="E171" s="37"/>
      <c r="F171" s="216" t="s">
        <v>5317</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362</v>
      </c>
      <c r="AU171" s="18" t="s">
        <v>90</v>
      </c>
    </row>
    <row r="172" spans="1:65" s="2" customFormat="1" ht="33" customHeight="1">
      <c r="A172" s="35"/>
      <c r="B172" s="36"/>
      <c r="C172" s="185" t="s">
        <v>266</v>
      </c>
      <c r="D172" s="185" t="s">
        <v>216</v>
      </c>
      <c r="E172" s="186" t="s">
        <v>5319</v>
      </c>
      <c r="F172" s="187" t="s">
        <v>5320</v>
      </c>
      <c r="G172" s="188" t="s">
        <v>583</v>
      </c>
      <c r="H172" s="189">
        <v>22.42</v>
      </c>
      <c r="I172" s="190"/>
      <c r="J172" s="191">
        <f>ROUND(I172*H172,2)</f>
        <v>0</v>
      </c>
      <c r="K172" s="187" t="s">
        <v>359</v>
      </c>
      <c r="L172" s="40"/>
      <c r="M172" s="192" t="s">
        <v>1</v>
      </c>
      <c r="N172" s="193" t="s">
        <v>46</v>
      </c>
      <c r="O172" s="72"/>
      <c r="P172" s="194">
        <f>O172*H172</f>
        <v>0</v>
      </c>
      <c r="Q172" s="194">
        <v>0</v>
      </c>
      <c r="R172" s="194">
        <f>Q172*H172</f>
        <v>0</v>
      </c>
      <c r="S172" s="194">
        <v>0</v>
      </c>
      <c r="T172" s="195">
        <f>S172*H172</f>
        <v>0</v>
      </c>
      <c r="U172" s="35"/>
      <c r="V172" s="35"/>
      <c r="W172" s="35"/>
      <c r="X172" s="35"/>
      <c r="Y172" s="35"/>
      <c r="Z172" s="35"/>
      <c r="AA172" s="35"/>
      <c r="AB172" s="35"/>
      <c r="AC172" s="35"/>
      <c r="AD172" s="35"/>
      <c r="AE172" s="35"/>
      <c r="AR172" s="196" t="s">
        <v>214</v>
      </c>
      <c r="AT172" s="196" t="s">
        <v>216</v>
      </c>
      <c r="AU172" s="196" t="s">
        <v>90</v>
      </c>
      <c r="AY172" s="18" t="s">
        <v>215</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214</v>
      </c>
      <c r="BM172" s="196" t="s">
        <v>8115</v>
      </c>
    </row>
    <row r="173" spans="1:65" s="2" customFormat="1" ht="28.8">
      <c r="A173" s="35"/>
      <c r="B173" s="36"/>
      <c r="C173" s="37"/>
      <c r="D173" s="198" t="s">
        <v>221</v>
      </c>
      <c r="E173" s="37"/>
      <c r="F173" s="199" t="s">
        <v>5322</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221</v>
      </c>
      <c r="AU173" s="18" t="s">
        <v>90</v>
      </c>
    </row>
    <row r="174" spans="1:65" s="2" customFormat="1" ht="10.199999999999999">
      <c r="A174" s="35"/>
      <c r="B174" s="36"/>
      <c r="C174" s="37"/>
      <c r="D174" s="215" t="s">
        <v>362</v>
      </c>
      <c r="E174" s="37"/>
      <c r="F174" s="216" t="s">
        <v>5323</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362</v>
      </c>
      <c r="AU174" s="18" t="s">
        <v>90</v>
      </c>
    </row>
    <row r="175" spans="1:65" s="14" customFormat="1" ht="10.199999999999999">
      <c r="B175" s="227"/>
      <c r="C175" s="228"/>
      <c r="D175" s="198" t="s">
        <v>364</v>
      </c>
      <c r="E175" s="228"/>
      <c r="F175" s="230" t="s">
        <v>8116</v>
      </c>
      <c r="G175" s="228"/>
      <c r="H175" s="231">
        <v>22.42</v>
      </c>
      <c r="I175" s="232"/>
      <c r="J175" s="228"/>
      <c r="K175" s="228"/>
      <c r="L175" s="233"/>
      <c r="M175" s="234"/>
      <c r="N175" s="235"/>
      <c r="O175" s="235"/>
      <c r="P175" s="235"/>
      <c r="Q175" s="235"/>
      <c r="R175" s="235"/>
      <c r="S175" s="235"/>
      <c r="T175" s="236"/>
      <c r="AT175" s="237" t="s">
        <v>364</v>
      </c>
      <c r="AU175" s="237" t="s">
        <v>90</v>
      </c>
      <c r="AV175" s="14" t="s">
        <v>90</v>
      </c>
      <c r="AW175" s="14" t="s">
        <v>4</v>
      </c>
      <c r="AX175" s="14" t="s">
        <v>88</v>
      </c>
      <c r="AY175" s="237" t="s">
        <v>215</v>
      </c>
    </row>
    <row r="176" spans="1:65" s="2" customFormat="1" ht="24.15" customHeight="1">
      <c r="A176" s="35"/>
      <c r="B176" s="36"/>
      <c r="C176" s="185" t="s">
        <v>8</v>
      </c>
      <c r="D176" s="185" t="s">
        <v>216</v>
      </c>
      <c r="E176" s="186" t="s">
        <v>505</v>
      </c>
      <c r="F176" s="187" t="s">
        <v>5325</v>
      </c>
      <c r="G176" s="188" t="s">
        <v>358</v>
      </c>
      <c r="H176" s="189">
        <v>17.561</v>
      </c>
      <c r="I176" s="190"/>
      <c r="J176" s="191">
        <f>ROUND(I176*H176,2)</f>
        <v>0</v>
      </c>
      <c r="K176" s="187" t="s">
        <v>359</v>
      </c>
      <c r="L176" s="40"/>
      <c r="M176" s="192" t="s">
        <v>1</v>
      </c>
      <c r="N176" s="193" t="s">
        <v>46</v>
      </c>
      <c r="O176" s="72"/>
      <c r="P176" s="194">
        <f>O176*H176</f>
        <v>0</v>
      </c>
      <c r="Q176" s="194">
        <v>0</v>
      </c>
      <c r="R176" s="194">
        <f>Q176*H176</f>
        <v>0</v>
      </c>
      <c r="S176" s="194">
        <v>0</v>
      </c>
      <c r="T176" s="195">
        <f>S176*H176</f>
        <v>0</v>
      </c>
      <c r="U176" s="35"/>
      <c r="V176" s="35"/>
      <c r="W176" s="35"/>
      <c r="X176" s="35"/>
      <c r="Y176" s="35"/>
      <c r="Z176" s="35"/>
      <c r="AA176" s="35"/>
      <c r="AB176" s="35"/>
      <c r="AC176" s="35"/>
      <c r="AD176" s="35"/>
      <c r="AE176" s="35"/>
      <c r="AR176" s="196" t="s">
        <v>214</v>
      </c>
      <c r="AT176" s="196" t="s">
        <v>216</v>
      </c>
      <c r="AU176" s="196" t="s">
        <v>90</v>
      </c>
      <c r="AY176" s="18" t="s">
        <v>215</v>
      </c>
      <c r="BE176" s="197">
        <f>IF(N176="základní",J176,0)</f>
        <v>0</v>
      </c>
      <c r="BF176" s="197">
        <f>IF(N176="snížená",J176,0)</f>
        <v>0</v>
      </c>
      <c r="BG176" s="197">
        <f>IF(N176="zákl. přenesená",J176,0)</f>
        <v>0</v>
      </c>
      <c r="BH176" s="197">
        <f>IF(N176="sníž. přenesená",J176,0)</f>
        <v>0</v>
      </c>
      <c r="BI176" s="197">
        <f>IF(N176="nulová",J176,0)</f>
        <v>0</v>
      </c>
      <c r="BJ176" s="18" t="s">
        <v>88</v>
      </c>
      <c r="BK176" s="197">
        <f>ROUND(I176*H176,2)</f>
        <v>0</v>
      </c>
      <c r="BL176" s="18" t="s">
        <v>214</v>
      </c>
      <c r="BM176" s="196" t="s">
        <v>8117</v>
      </c>
    </row>
    <row r="177" spans="1:65" s="2" customFormat="1" ht="28.8">
      <c r="A177" s="35"/>
      <c r="B177" s="36"/>
      <c r="C177" s="37"/>
      <c r="D177" s="198" t="s">
        <v>221</v>
      </c>
      <c r="E177" s="37"/>
      <c r="F177" s="199" t="s">
        <v>508</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221</v>
      </c>
      <c r="AU177" s="18" t="s">
        <v>90</v>
      </c>
    </row>
    <row r="178" spans="1:65" s="2" customFormat="1" ht="10.199999999999999">
      <c r="A178" s="35"/>
      <c r="B178" s="36"/>
      <c r="C178" s="37"/>
      <c r="D178" s="215" t="s">
        <v>362</v>
      </c>
      <c r="E178" s="37"/>
      <c r="F178" s="216" t="s">
        <v>509</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362</v>
      </c>
      <c r="AU178" s="18" t="s">
        <v>90</v>
      </c>
    </row>
    <row r="179" spans="1:65" s="14" customFormat="1" ht="10.199999999999999">
      <c r="B179" s="227"/>
      <c r="C179" s="228"/>
      <c r="D179" s="198" t="s">
        <v>364</v>
      </c>
      <c r="E179" s="229" t="s">
        <v>1</v>
      </c>
      <c r="F179" s="230" t="s">
        <v>8112</v>
      </c>
      <c r="G179" s="228"/>
      <c r="H179" s="231">
        <v>28.236999999999998</v>
      </c>
      <c r="I179" s="232"/>
      <c r="J179" s="228"/>
      <c r="K179" s="228"/>
      <c r="L179" s="233"/>
      <c r="M179" s="234"/>
      <c r="N179" s="235"/>
      <c r="O179" s="235"/>
      <c r="P179" s="235"/>
      <c r="Q179" s="235"/>
      <c r="R179" s="235"/>
      <c r="S179" s="235"/>
      <c r="T179" s="236"/>
      <c r="AT179" s="237" t="s">
        <v>364</v>
      </c>
      <c r="AU179" s="237" t="s">
        <v>90</v>
      </c>
      <c r="AV179" s="14" t="s">
        <v>90</v>
      </c>
      <c r="AW179" s="14" t="s">
        <v>36</v>
      </c>
      <c r="AX179" s="14" t="s">
        <v>81</v>
      </c>
      <c r="AY179" s="237" t="s">
        <v>215</v>
      </c>
    </row>
    <row r="180" spans="1:65" s="14" customFormat="1" ht="10.199999999999999">
      <c r="B180" s="227"/>
      <c r="C180" s="228"/>
      <c r="D180" s="198" t="s">
        <v>364</v>
      </c>
      <c r="E180" s="229" t="s">
        <v>1</v>
      </c>
      <c r="F180" s="230" t="s">
        <v>8118</v>
      </c>
      <c r="G180" s="228"/>
      <c r="H180" s="231">
        <v>-10.676</v>
      </c>
      <c r="I180" s="232"/>
      <c r="J180" s="228"/>
      <c r="K180" s="228"/>
      <c r="L180" s="233"/>
      <c r="M180" s="234"/>
      <c r="N180" s="235"/>
      <c r="O180" s="235"/>
      <c r="P180" s="235"/>
      <c r="Q180" s="235"/>
      <c r="R180" s="235"/>
      <c r="S180" s="235"/>
      <c r="T180" s="236"/>
      <c r="AT180" s="237" t="s">
        <v>364</v>
      </c>
      <c r="AU180" s="237" t="s">
        <v>90</v>
      </c>
      <c r="AV180" s="14" t="s">
        <v>90</v>
      </c>
      <c r="AW180" s="14" t="s">
        <v>36</v>
      </c>
      <c r="AX180" s="14" t="s">
        <v>81</v>
      </c>
      <c r="AY180" s="237" t="s">
        <v>215</v>
      </c>
    </row>
    <row r="181" spans="1:65" s="15" customFormat="1" ht="10.199999999999999">
      <c r="B181" s="238"/>
      <c r="C181" s="239"/>
      <c r="D181" s="198" t="s">
        <v>364</v>
      </c>
      <c r="E181" s="240" t="s">
        <v>1</v>
      </c>
      <c r="F181" s="241" t="s">
        <v>368</v>
      </c>
      <c r="G181" s="239"/>
      <c r="H181" s="242">
        <v>17.561</v>
      </c>
      <c r="I181" s="243"/>
      <c r="J181" s="239"/>
      <c r="K181" s="239"/>
      <c r="L181" s="244"/>
      <c r="M181" s="245"/>
      <c r="N181" s="246"/>
      <c r="O181" s="246"/>
      <c r="P181" s="246"/>
      <c r="Q181" s="246"/>
      <c r="R181" s="246"/>
      <c r="S181" s="246"/>
      <c r="T181" s="247"/>
      <c r="AT181" s="248" t="s">
        <v>364</v>
      </c>
      <c r="AU181" s="248" t="s">
        <v>90</v>
      </c>
      <c r="AV181" s="15" t="s">
        <v>214</v>
      </c>
      <c r="AW181" s="15" t="s">
        <v>36</v>
      </c>
      <c r="AX181" s="15" t="s">
        <v>88</v>
      </c>
      <c r="AY181" s="248" t="s">
        <v>215</v>
      </c>
    </row>
    <row r="182" spans="1:65" s="2" customFormat="1" ht="24.15" customHeight="1">
      <c r="A182" s="35"/>
      <c r="B182" s="36"/>
      <c r="C182" s="185" t="s">
        <v>275</v>
      </c>
      <c r="D182" s="185" t="s">
        <v>216</v>
      </c>
      <c r="E182" s="186" t="s">
        <v>5328</v>
      </c>
      <c r="F182" s="187" t="s">
        <v>5329</v>
      </c>
      <c r="G182" s="188" t="s">
        <v>358</v>
      </c>
      <c r="H182" s="189">
        <v>5.44</v>
      </c>
      <c r="I182" s="190"/>
      <c r="J182" s="191">
        <f>ROUND(I182*H182,2)</f>
        <v>0</v>
      </c>
      <c r="K182" s="187" t="s">
        <v>359</v>
      </c>
      <c r="L182" s="40"/>
      <c r="M182" s="192" t="s">
        <v>1</v>
      </c>
      <c r="N182" s="193" t="s">
        <v>46</v>
      </c>
      <c r="O182" s="72"/>
      <c r="P182" s="194">
        <f>O182*H182</f>
        <v>0</v>
      </c>
      <c r="Q182" s="194">
        <v>0</v>
      </c>
      <c r="R182" s="194">
        <f>Q182*H182</f>
        <v>0</v>
      </c>
      <c r="S182" s="194">
        <v>0</v>
      </c>
      <c r="T182" s="195">
        <f>S182*H182</f>
        <v>0</v>
      </c>
      <c r="U182" s="35"/>
      <c r="V182" s="35"/>
      <c r="W182" s="35"/>
      <c r="X182" s="35"/>
      <c r="Y182" s="35"/>
      <c r="Z182" s="35"/>
      <c r="AA182" s="35"/>
      <c r="AB182" s="35"/>
      <c r="AC182" s="35"/>
      <c r="AD182" s="35"/>
      <c r="AE182" s="35"/>
      <c r="AR182" s="196" t="s">
        <v>214</v>
      </c>
      <c r="AT182" s="196" t="s">
        <v>216</v>
      </c>
      <c r="AU182" s="196" t="s">
        <v>90</v>
      </c>
      <c r="AY182" s="18" t="s">
        <v>215</v>
      </c>
      <c r="BE182" s="197">
        <f>IF(N182="základní",J182,0)</f>
        <v>0</v>
      </c>
      <c r="BF182" s="197">
        <f>IF(N182="snížená",J182,0)</f>
        <v>0</v>
      </c>
      <c r="BG182" s="197">
        <f>IF(N182="zákl. přenesená",J182,0)</f>
        <v>0</v>
      </c>
      <c r="BH182" s="197">
        <f>IF(N182="sníž. přenesená",J182,0)</f>
        <v>0</v>
      </c>
      <c r="BI182" s="197">
        <f>IF(N182="nulová",J182,0)</f>
        <v>0</v>
      </c>
      <c r="BJ182" s="18" t="s">
        <v>88</v>
      </c>
      <c r="BK182" s="197">
        <f>ROUND(I182*H182,2)</f>
        <v>0</v>
      </c>
      <c r="BL182" s="18" t="s">
        <v>214</v>
      </c>
      <c r="BM182" s="196" t="s">
        <v>8119</v>
      </c>
    </row>
    <row r="183" spans="1:65" s="2" customFormat="1" ht="48">
      <c r="A183" s="35"/>
      <c r="B183" s="36"/>
      <c r="C183" s="37"/>
      <c r="D183" s="198" t="s">
        <v>221</v>
      </c>
      <c r="E183" s="37"/>
      <c r="F183" s="199" t="s">
        <v>7593</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221</v>
      </c>
      <c r="AU183" s="18" t="s">
        <v>90</v>
      </c>
    </row>
    <row r="184" spans="1:65" s="2" customFormat="1" ht="10.199999999999999">
      <c r="A184" s="35"/>
      <c r="B184" s="36"/>
      <c r="C184" s="37"/>
      <c r="D184" s="215" t="s">
        <v>362</v>
      </c>
      <c r="E184" s="37"/>
      <c r="F184" s="216" t="s">
        <v>5332</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362</v>
      </c>
      <c r="AU184" s="18" t="s">
        <v>90</v>
      </c>
    </row>
    <row r="185" spans="1:65" s="14" customFormat="1" ht="10.199999999999999">
      <c r="B185" s="227"/>
      <c r="C185" s="228"/>
      <c r="D185" s="198" t="s">
        <v>364</v>
      </c>
      <c r="E185" s="229" t="s">
        <v>1</v>
      </c>
      <c r="F185" s="230" t="s">
        <v>8120</v>
      </c>
      <c r="G185" s="228"/>
      <c r="H185" s="231">
        <v>5.44</v>
      </c>
      <c r="I185" s="232"/>
      <c r="J185" s="228"/>
      <c r="K185" s="228"/>
      <c r="L185" s="233"/>
      <c r="M185" s="234"/>
      <c r="N185" s="235"/>
      <c r="O185" s="235"/>
      <c r="P185" s="235"/>
      <c r="Q185" s="235"/>
      <c r="R185" s="235"/>
      <c r="S185" s="235"/>
      <c r="T185" s="236"/>
      <c r="AT185" s="237" t="s">
        <v>364</v>
      </c>
      <c r="AU185" s="237" t="s">
        <v>90</v>
      </c>
      <c r="AV185" s="14" t="s">
        <v>90</v>
      </c>
      <c r="AW185" s="14" t="s">
        <v>36</v>
      </c>
      <c r="AX185" s="14" t="s">
        <v>88</v>
      </c>
      <c r="AY185" s="237" t="s">
        <v>215</v>
      </c>
    </row>
    <row r="186" spans="1:65" s="2" customFormat="1" ht="16.5" customHeight="1">
      <c r="A186" s="35"/>
      <c r="B186" s="36"/>
      <c r="C186" s="260" t="s">
        <v>280</v>
      </c>
      <c r="D186" s="260" t="s">
        <v>539</v>
      </c>
      <c r="E186" s="261" t="s">
        <v>8121</v>
      </c>
      <c r="F186" s="262" t="s">
        <v>8122</v>
      </c>
      <c r="G186" s="263" t="s">
        <v>583</v>
      </c>
      <c r="H186" s="264">
        <v>10.282</v>
      </c>
      <c r="I186" s="265"/>
      <c r="J186" s="266">
        <f>ROUND(I186*H186,2)</f>
        <v>0</v>
      </c>
      <c r="K186" s="262" t="s">
        <v>359</v>
      </c>
      <c r="L186" s="267"/>
      <c r="M186" s="268" t="s">
        <v>1</v>
      </c>
      <c r="N186" s="269" t="s">
        <v>46</v>
      </c>
      <c r="O186" s="72"/>
      <c r="P186" s="194">
        <f>O186*H186</f>
        <v>0</v>
      </c>
      <c r="Q186" s="194">
        <v>1</v>
      </c>
      <c r="R186" s="194">
        <f>Q186*H186</f>
        <v>10.282</v>
      </c>
      <c r="S186" s="194">
        <v>0</v>
      </c>
      <c r="T186" s="195">
        <f>S186*H186</f>
        <v>0</v>
      </c>
      <c r="U186" s="35"/>
      <c r="V186" s="35"/>
      <c r="W186" s="35"/>
      <c r="X186" s="35"/>
      <c r="Y186" s="35"/>
      <c r="Z186" s="35"/>
      <c r="AA186" s="35"/>
      <c r="AB186" s="35"/>
      <c r="AC186" s="35"/>
      <c r="AD186" s="35"/>
      <c r="AE186" s="35"/>
      <c r="AR186" s="196" t="s">
        <v>251</v>
      </c>
      <c r="AT186" s="196" t="s">
        <v>539</v>
      </c>
      <c r="AU186" s="196" t="s">
        <v>90</v>
      </c>
      <c r="AY186" s="18" t="s">
        <v>215</v>
      </c>
      <c r="BE186" s="197">
        <f>IF(N186="základní",J186,0)</f>
        <v>0</v>
      </c>
      <c r="BF186" s="197">
        <f>IF(N186="snížená",J186,0)</f>
        <v>0</v>
      </c>
      <c r="BG186" s="197">
        <f>IF(N186="zákl. přenesená",J186,0)</f>
        <v>0</v>
      </c>
      <c r="BH186" s="197">
        <f>IF(N186="sníž. přenesená",J186,0)</f>
        <v>0</v>
      </c>
      <c r="BI186" s="197">
        <f>IF(N186="nulová",J186,0)</f>
        <v>0</v>
      </c>
      <c r="BJ186" s="18" t="s">
        <v>88</v>
      </c>
      <c r="BK186" s="197">
        <f>ROUND(I186*H186,2)</f>
        <v>0</v>
      </c>
      <c r="BL186" s="18" t="s">
        <v>214</v>
      </c>
      <c r="BM186" s="196" t="s">
        <v>8123</v>
      </c>
    </row>
    <row r="187" spans="1:65" s="2" customFormat="1" ht="10.199999999999999">
      <c r="A187" s="35"/>
      <c r="B187" s="36"/>
      <c r="C187" s="37"/>
      <c r="D187" s="198" t="s">
        <v>221</v>
      </c>
      <c r="E187" s="37"/>
      <c r="F187" s="199" t="s">
        <v>8122</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221</v>
      </c>
      <c r="AU187" s="18" t="s">
        <v>90</v>
      </c>
    </row>
    <row r="188" spans="1:65" s="14" customFormat="1" ht="10.199999999999999">
      <c r="B188" s="227"/>
      <c r="C188" s="228"/>
      <c r="D188" s="198" t="s">
        <v>364</v>
      </c>
      <c r="E188" s="228"/>
      <c r="F188" s="230" t="s">
        <v>8124</v>
      </c>
      <c r="G188" s="228"/>
      <c r="H188" s="231">
        <v>10.282</v>
      </c>
      <c r="I188" s="232"/>
      <c r="J188" s="228"/>
      <c r="K188" s="228"/>
      <c r="L188" s="233"/>
      <c r="M188" s="234"/>
      <c r="N188" s="235"/>
      <c r="O188" s="235"/>
      <c r="P188" s="235"/>
      <c r="Q188" s="235"/>
      <c r="R188" s="235"/>
      <c r="S188" s="235"/>
      <c r="T188" s="236"/>
      <c r="AT188" s="237" t="s">
        <v>364</v>
      </c>
      <c r="AU188" s="237" t="s">
        <v>90</v>
      </c>
      <c r="AV188" s="14" t="s">
        <v>90</v>
      </c>
      <c r="AW188" s="14" t="s">
        <v>4</v>
      </c>
      <c r="AX188" s="14" t="s">
        <v>88</v>
      </c>
      <c r="AY188" s="237" t="s">
        <v>215</v>
      </c>
    </row>
    <row r="189" spans="1:65" s="11" customFormat="1" ht="22.8" customHeight="1">
      <c r="B189" s="171"/>
      <c r="C189" s="172"/>
      <c r="D189" s="173" t="s">
        <v>80</v>
      </c>
      <c r="E189" s="213" t="s">
        <v>214</v>
      </c>
      <c r="F189" s="213" t="s">
        <v>1169</v>
      </c>
      <c r="G189" s="172"/>
      <c r="H189" s="172"/>
      <c r="I189" s="175"/>
      <c r="J189" s="214">
        <f>BK189</f>
        <v>0</v>
      </c>
      <c r="K189" s="172"/>
      <c r="L189" s="177"/>
      <c r="M189" s="178"/>
      <c r="N189" s="179"/>
      <c r="O189" s="179"/>
      <c r="P189" s="180">
        <f>SUM(P190:P213)</f>
        <v>0</v>
      </c>
      <c r="Q189" s="179"/>
      <c r="R189" s="180">
        <f>SUM(R190:R213)</f>
        <v>3.0425460700000002</v>
      </c>
      <c r="S189" s="179"/>
      <c r="T189" s="181">
        <f>SUM(T190:T213)</f>
        <v>0</v>
      </c>
      <c r="AR189" s="182" t="s">
        <v>88</v>
      </c>
      <c r="AT189" s="183" t="s">
        <v>80</v>
      </c>
      <c r="AU189" s="183" t="s">
        <v>88</v>
      </c>
      <c r="AY189" s="182" t="s">
        <v>215</v>
      </c>
      <c r="BK189" s="184">
        <f>SUM(BK190:BK213)</f>
        <v>0</v>
      </c>
    </row>
    <row r="190" spans="1:65" s="2" customFormat="1" ht="24.15" customHeight="1">
      <c r="A190" s="35"/>
      <c r="B190" s="36"/>
      <c r="C190" s="185" t="s">
        <v>285</v>
      </c>
      <c r="D190" s="185" t="s">
        <v>216</v>
      </c>
      <c r="E190" s="186" t="s">
        <v>5340</v>
      </c>
      <c r="F190" s="187" t="s">
        <v>5341</v>
      </c>
      <c r="G190" s="188" t="s">
        <v>358</v>
      </c>
      <c r="H190" s="189">
        <v>1.6</v>
      </c>
      <c r="I190" s="190"/>
      <c r="J190" s="191">
        <f>ROUND(I190*H190,2)</f>
        <v>0</v>
      </c>
      <c r="K190" s="187" t="s">
        <v>359</v>
      </c>
      <c r="L190" s="40"/>
      <c r="M190" s="192" t="s">
        <v>1</v>
      </c>
      <c r="N190" s="193" t="s">
        <v>46</v>
      </c>
      <c r="O190" s="72"/>
      <c r="P190" s="194">
        <f>O190*H190</f>
        <v>0</v>
      </c>
      <c r="Q190" s="194">
        <v>0</v>
      </c>
      <c r="R190" s="194">
        <f>Q190*H190</f>
        <v>0</v>
      </c>
      <c r="S190" s="194">
        <v>0</v>
      </c>
      <c r="T190" s="195">
        <f>S190*H190</f>
        <v>0</v>
      </c>
      <c r="U190" s="35"/>
      <c r="V190" s="35"/>
      <c r="W190" s="35"/>
      <c r="X190" s="35"/>
      <c r="Y190" s="35"/>
      <c r="Z190" s="35"/>
      <c r="AA190" s="35"/>
      <c r="AB190" s="35"/>
      <c r="AC190" s="35"/>
      <c r="AD190" s="35"/>
      <c r="AE190" s="35"/>
      <c r="AR190" s="196" t="s">
        <v>214</v>
      </c>
      <c r="AT190" s="196" t="s">
        <v>216</v>
      </c>
      <c r="AU190" s="196" t="s">
        <v>90</v>
      </c>
      <c r="AY190" s="18" t="s">
        <v>215</v>
      </c>
      <c r="BE190" s="197">
        <f>IF(N190="základní",J190,0)</f>
        <v>0</v>
      </c>
      <c r="BF190" s="197">
        <f>IF(N190="snížená",J190,0)</f>
        <v>0</v>
      </c>
      <c r="BG190" s="197">
        <f>IF(N190="zákl. přenesená",J190,0)</f>
        <v>0</v>
      </c>
      <c r="BH190" s="197">
        <f>IF(N190="sníž. přenesená",J190,0)</f>
        <v>0</v>
      </c>
      <c r="BI190" s="197">
        <f>IF(N190="nulová",J190,0)</f>
        <v>0</v>
      </c>
      <c r="BJ190" s="18" t="s">
        <v>88</v>
      </c>
      <c r="BK190" s="197">
        <f>ROUND(I190*H190,2)</f>
        <v>0</v>
      </c>
      <c r="BL190" s="18" t="s">
        <v>214</v>
      </c>
      <c r="BM190" s="196" t="s">
        <v>8125</v>
      </c>
    </row>
    <row r="191" spans="1:65" s="2" customFormat="1" ht="19.2">
      <c r="A191" s="35"/>
      <c r="B191" s="36"/>
      <c r="C191" s="37"/>
      <c r="D191" s="198" t="s">
        <v>221</v>
      </c>
      <c r="E191" s="37"/>
      <c r="F191" s="199" t="s">
        <v>5343</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221</v>
      </c>
      <c r="AU191" s="18" t="s">
        <v>90</v>
      </c>
    </row>
    <row r="192" spans="1:65" s="2" customFormat="1" ht="10.199999999999999">
      <c r="A192" s="35"/>
      <c r="B192" s="36"/>
      <c r="C192" s="37"/>
      <c r="D192" s="215" t="s">
        <v>362</v>
      </c>
      <c r="E192" s="37"/>
      <c r="F192" s="216" t="s">
        <v>5344</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362</v>
      </c>
      <c r="AU192" s="18" t="s">
        <v>90</v>
      </c>
    </row>
    <row r="193" spans="1:65" s="14" customFormat="1" ht="10.199999999999999">
      <c r="B193" s="227"/>
      <c r="C193" s="228"/>
      <c r="D193" s="198" t="s">
        <v>364</v>
      </c>
      <c r="E193" s="229" t="s">
        <v>1</v>
      </c>
      <c r="F193" s="230" t="s">
        <v>8126</v>
      </c>
      <c r="G193" s="228"/>
      <c r="H193" s="231">
        <v>1.6</v>
      </c>
      <c r="I193" s="232"/>
      <c r="J193" s="228"/>
      <c r="K193" s="228"/>
      <c r="L193" s="233"/>
      <c r="M193" s="234"/>
      <c r="N193" s="235"/>
      <c r="O193" s="235"/>
      <c r="P193" s="235"/>
      <c r="Q193" s="235"/>
      <c r="R193" s="235"/>
      <c r="S193" s="235"/>
      <c r="T193" s="236"/>
      <c r="AT193" s="237" t="s">
        <v>364</v>
      </c>
      <c r="AU193" s="237" t="s">
        <v>90</v>
      </c>
      <c r="AV193" s="14" t="s">
        <v>90</v>
      </c>
      <c r="AW193" s="14" t="s">
        <v>36</v>
      </c>
      <c r="AX193" s="14" t="s">
        <v>88</v>
      </c>
      <c r="AY193" s="237" t="s">
        <v>215</v>
      </c>
    </row>
    <row r="194" spans="1:65" s="2" customFormat="1" ht="16.5" customHeight="1">
      <c r="A194" s="35"/>
      <c r="B194" s="36"/>
      <c r="C194" s="260" t="s">
        <v>291</v>
      </c>
      <c r="D194" s="260" t="s">
        <v>539</v>
      </c>
      <c r="E194" s="261" t="s">
        <v>8127</v>
      </c>
      <c r="F194" s="262" t="s">
        <v>8122</v>
      </c>
      <c r="G194" s="263" t="s">
        <v>583</v>
      </c>
      <c r="H194" s="264">
        <v>3.024</v>
      </c>
      <c r="I194" s="265"/>
      <c r="J194" s="266">
        <f>ROUND(I194*H194,2)</f>
        <v>0</v>
      </c>
      <c r="K194" s="262" t="s">
        <v>359</v>
      </c>
      <c r="L194" s="267"/>
      <c r="M194" s="268" t="s">
        <v>1</v>
      </c>
      <c r="N194" s="269" t="s">
        <v>46</v>
      </c>
      <c r="O194" s="72"/>
      <c r="P194" s="194">
        <f>O194*H194</f>
        <v>0</v>
      </c>
      <c r="Q194" s="194">
        <v>1</v>
      </c>
      <c r="R194" s="194">
        <f>Q194*H194</f>
        <v>3.024</v>
      </c>
      <c r="S194" s="194">
        <v>0</v>
      </c>
      <c r="T194" s="195">
        <f>S194*H194</f>
        <v>0</v>
      </c>
      <c r="U194" s="35"/>
      <c r="V194" s="35"/>
      <c r="W194" s="35"/>
      <c r="X194" s="35"/>
      <c r="Y194" s="35"/>
      <c r="Z194" s="35"/>
      <c r="AA194" s="35"/>
      <c r="AB194" s="35"/>
      <c r="AC194" s="35"/>
      <c r="AD194" s="35"/>
      <c r="AE194" s="35"/>
      <c r="AR194" s="196" t="s">
        <v>251</v>
      </c>
      <c r="AT194" s="196" t="s">
        <v>539</v>
      </c>
      <c r="AU194" s="196" t="s">
        <v>90</v>
      </c>
      <c r="AY194" s="18" t="s">
        <v>215</v>
      </c>
      <c r="BE194" s="197">
        <f>IF(N194="základní",J194,0)</f>
        <v>0</v>
      </c>
      <c r="BF194" s="197">
        <f>IF(N194="snížená",J194,0)</f>
        <v>0</v>
      </c>
      <c r="BG194" s="197">
        <f>IF(N194="zákl. přenesená",J194,0)</f>
        <v>0</v>
      </c>
      <c r="BH194" s="197">
        <f>IF(N194="sníž. přenesená",J194,0)</f>
        <v>0</v>
      </c>
      <c r="BI194" s="197">
        <f>IF(N194="nulová",J194,0)</f>
        <v>0</v>
      </c>
      <c r="BJ194" s="18" t="s">
        <v>88</v>
      </c>
      <c r="BK194" s="197">
        <f>ROUND(I194*H194,2)</f>
        <v>0</v>
      </c>
      <c r="BL194" s="18" t="s">
        <v>214</v>
      </c>
      <c r="BM194" s="196" t="s">
        <v>8128</v>
      </c>
    </row>
    <row r="195" spans="1:65" s="2" customFormat="1" ht="10.199999999999999">
      <c r="A195" s="35"/>
      <c r="B195" s="36"/>
      <c r="C195" s="37"/>
      <c r="D195" s="198" t="s">
        <v>221</v>
      </c>
      <c r="E195" s="37"/>
      <c r="F195" s="199" t="s">
        <v>8122</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221</v>
      </c>
      <c r="AU195" s="18" t="s">
        <v>90</v>
      </c>
    </row>
    <row r="196" spans="1:65" s="14" customFormat="1" ht="10.199999999999999">
      <c r="B196" s="227"/>
      <c r="C196" s="228"/>
      <c r="D196" s="198" t="s">
        <v>364</v>
      </c>
      <c r="E196" s="228"/>
      <c r="F196" s="230" t="s">
        <v>8129</v>
      </c>
      <c r="G196" s="228"/>
      <c r="H196" s="231">
        <v>3.024</v>
      </c>
      <c r="I196" s="232"/>
      <c r="J196" s="228"/>
      <c r="K196" s="228"/>
      <c r="L196" s="233"/>
      <c r="M196" s="234"/>
      <c r="N196" s="235"/>
      <c r="O196" s="235"/>
      <c r="P196" s="235"/>
      <c r="Q196" s="235"/>
      <c r="R196" s="235"/>
      <c r="S196" s="235"/>
      <c r="T196" s="236"/>
      <c r="AT196" s="237" t="s">
        <v>364</v>
      </c>
      <c r="AU196" s="237" t="s">
        <v>90</v>
      </c>
      <c r="AV196" s="14" t="s">
        <v>90</v>
      </c>
      <c r="AW196" s="14" t="s">
        <v>4</v>
      </c>
      <c r="AX196" s="14" t="s">
        <v>88</v>
      </c>
      <c r="AY196" s="237" t="s">
        <v>215</v>
      </c>
    </row>
    <row r="197" spans="1:65" s="2" customFormat="1" ht="24.15" customHeight="1">
      <c r="A197" s="35"/>
      <c r="B197" s="36"/>
      <c r="C197" s="185" t="s">
        <v>296</v>
      </c>
      <c r="D197" s="185" t="s">
        <v>216</v>
      </c>
      <c r="E197" s="186" t="s">
        <v>7613</v>
      </c>
      <c r="F197" s="187" t="s">
        <v>7614</v>
      </c>
      <c r="G197" s="188" t="s">
        <v>358</v>
      </c>
      <c r="H197" s="189">
        <v>0.313</v>
      </c>
      <c r="I197" s="190"/>
      <c r="J197" s="191">
        <f>ROUND(I197*H197,2)</f>
        <v>0</v>
      </c>
      <c r="K197" s="187" t="s">
        <v>359</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214</v>
      </c>
      <c r="AT197" s="196" t="s">
        <v>216</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214</v>
      </c>
      <c r="BM197" s="196" t="s">
        <v>8130</v>
      </c>
    </row>
    <row r="198" spans="1:65" s="2" customFormat="1" ht="28.8">
      <c r="A198" s="35"/>
      <c r="B198" s="36"/>
      <c r="C198" s="37"/>
      <c r="D198" s="198" t="s">
        <v>221</v>
      </c>
      <c r="E198" s="37"/>
      <c r="F198" s="199" t="s">
        <v>7616</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90</v>
      </c>
    </row>
    <row r="199" spans="1:65" s="2" customFormat="1" ht="10.199999999999999">
      <c r="A199" s="35"/>
      <c r="B199" s="36"/>
      <c r="C199" s="37"/>
      <c r="D199" s="215" t="s">
        <v>362</v>
      </c>
      <c r="E199" s="37"/>
      <c r="F199" s="216" t="s">
        <v>7617</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362</v>
      </c>
      <c r="AU199" s="18" t="s">
        <v>90</v>
      </c>
    </row>
    <row r="200" spans="1:65" s="14" customFormat="1" ht="10.199999999999999">
      <c r="B200" s="227"/>
      <c r="C200" s="228"/>
      <c r="D200" s="198" t="s">
        <v>364</v>
      </c>
      <c r="E200" s="229" t="s">
        <v>1</v>
      </c>
      <c r="F200" s="230" t="s">
        <v>8131</v>
      </c>
      <c r="G200" s="228"/>
      <c r="H200" s="231">
        <v>0.313</v>
      </c>
      <c r="I200" s="232"/>
      <c r="J200" s="228"/>
      <c r="K200" s="228"/>
      <c r="L200" s="233"/>
      <c r="M200" s="234"/>
      <c r="N200" s="235"/>
      <c r="O200" s="235"/>
      <c r="P200" s="235"/>
      <c r="Q200" s="235"/>
      <c r="R200" s="235"/>
      <c r="S200" s="235"/>
      <c r="T200" s="236"/>
      <c r="AT200" s="237" t="s">
        <v>364</v>
      </c>
      <c r="AU200" s="237" t="s">
        <v>90</v>
      </c>
      <c r="AV200" s="14" t="s">
        <v>90</v>
      </c>
      <c r="AW200" s="14" t="s">
        <v>36</v>
      </c>
      <c r="AX200" s="14" t="s">
        <v>88</v>
      </c>
      <c r="AY200" s="237" t="s">
        <v>215</v>
      </c>
    </row>
    <row r="201" spans="1:65" s="2" customFormat="1" ht="33" customHeight="1">
      <c r="A201" s="35"/>
      <c r="B201" s="36"/>
      <c r="C201" s="185" t="s">
        <v>300</v>
      </c>
      <c r="D201" s="185" t="s">
        <v>216</v>
      </c>
      <c r="E201" s="186" t="s">
        <v>7619</v>
      </c>
      <c r="F201" s="187" t="s">
        <v>7620</v>
      </c>
      <c r="G201" s="188" t="s">
        <v>523</v>
      </c>
      <c r="H201" s="189">
        <v>0.87</v>
      </c>
      <c r="I201" s="190"/>
      <c r="J201" s="191">
        <f>ROUND(I201*H201,2)</f>
        <v>0</v>
      </c>
      <c r="K201" s="187" t="s">
        <v>359</v>
      </c>
      <c r="L201" s="40"/>
      <c r="M201" s="192" t="s">
        <v>1</v>
      </c>
      <c r="N201" s="193" t="s">
        <v>46</v>
      </c>
      <c r="O201" s="72"/>
      <c r="P201" s="194">
        <f>O201*H201</f>
        <v>0</v>
      </c>
      <c r="Q201" s="194">
        <v>7.8799999999999999E-3</v>
      </c>
      <c r="R201" s="194">
        <f>Q201*H201</f>
        <v>6.8555999999999999E-3</v>
      </c>
      <c r="S201" s="194">
        <v>0</v>
      </c>
      <c r="T201" s="195">
        <f>S201*H201</f>
        <v>0</v>
      </c>
      <c r="U201" s="35"/>
      <c r="V201" s="35"/>
      <c r="W201" s="35"/>
      <c r="X201" s="35"/>
      <c r="Y201" s="35"/>
      <c r="Z201" s="35"/>
      <c r="AA201" s="35"/>
      <c r="AB201" s="35"/>
      <c r="AC201" s="35"/>
      <c r="AD201" s="35"/>
      <c r="AE201" s="35"/>
      <c r="AR201" s="196" t="s">
        <v>214</v>
      </c>
      <c r="AT201" s="196" t="s">
        <v>216</v>
      </c>
      <c r="AU201" s="196" t="s">
        <v>90</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214</v>
      </c>
      <c r="BM201" s="196" t="s">
        <v>8132</v>
      </c>
    </row>
    <row r="202" spans="1:65" s="2" customFormat="1" ht="28.8">
      <c r="A202" s="35"/>
      <c r="B202" s="36"/>
      <c r="C202" s="37"/>
      <c r="D202" s="198" t="s">
        <v>221</v>
      </c>
      <c r="E202" s="37"/>
      <c r="F202" s="199" t="s">
        <v>7622</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221</v>
      </c>
      <c r="AU202" s="18" t="s">
        <v>90</v>
      </c>
    </row>
    <row r="203" spans="1:65" s="2" customFormat="1" ht="10.199999999999999">
      <c r="A203" s="35"/>
      <c r="B203" s="36"/>
      <c r="C203" s="37"/>
      <c r="D203" s="215" t="s">
        <v>362</v>
      </c>
      <c r="E203" s="37"/>
      <c r="F203" s="216" t="s">
        <v>7623</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362</v>
      </c>
      <c r="AU203" s="18" t="s">
        <v>90</v>
      </c>
    </row>
    <row r="204" spans="1:65" s="14" customFormat="1" ht="10.199999999999999">
      <c r="B204" s="227"/>
      <c r="C204" s="228"/>
      <c r="D204" s="198" t="s">
        <v>364</v>
      </c>
      <c r="E204" s="229" t="s">
        <v>1</v>
      </c>
      <c r="F204" s="230" t="s">
        <v>8133</v>
      </c>
      <c r="G204" s="228"/>
      <c r="H204" s="231">
        <v>0.87</v>
      </c>
      <c r="I204" s="232"/>
      <c r="J204" s="228"/>
      <c r="K204" s="228"/>
      <c r="L204" s="233"/>
      <c r="M204" s="234"/>
      <c r="N204" s="235"/>
      <c r="O204" s="235"/>
      <c r="P204" s="235"/>
      <c r="Q204" s="235"/>
      <c r="R204" s="235"/>
      <c r="S204" s="235"/>
      <c r="T204" s="236"/>
      <c r="AT204" s="237" t="s">
        <v>364</v>
      </c>
      <c r="AU204" s="237" t="s">
        <v>90</v>
      </c>
      <c r="AV204" s="14" t="s">
        <v>90</v>
      </c>
      <c r="AW204" s="14" t="s">
        <v>36</v>
      </c>
      <c r="AX204" s="14" t="s">
        <v>88</v>
      </c>
      <c r="AY204" s="237" t="s">
        <v>215</v>
      </c>
    </row>
    <row r="205" spans="1:65" s="2" customFormat="1" ht="37.799999999999997" customHeight="1">
      <c r="A205" s="35"/>
      <c r="B205" s="36"/>
      <c r="C205" s="185" t="s">
        <v>305</v>
      </c>
      <c r="D205" s="185" t="s">
        <v>216</v>
      </c>
      <c r="E205" s="186" t="s">
        <v>7625</v>
      </c>
      <c r="F205" s="187" t="s">
        <v>7626</v>
      </c>
      <c r="G205" s="188" t="s">
        <v>523</v>
      </c>
      <c r="H205" s="189">
        <v>0.87</v>
      </c>
      <c r="I205" s="190"/>
      <c r="J205" s="191">
        <f>ROUND(I205*H205,2)</f>
        <v>0</v>
      </c>
      <c r="K205" s="187" t="s">
        <v>359</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214</v>
      </c>
      <c r="AT205" s="196" t="s">
        <v>216</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214</v>
      </c>
      <c r="BM205" s="196" t="s">
        <v>8134</v>
      </c>
    </row>
    <row r="206" spans="1:65" s="2" customFormat="1" ht="28.8">
      <c r="A206" s="35"/>
      <c r="B206" s="36"/>
      <c r="C206" s="37"/>
      <c r="D206" s="198" t="s">
        <v>221</v>
      </c>
      <c r="E206" s="37"/>
      <c r="F206" s="199" t="s">
        <v>7628</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90</v>
      </c>
    </row>
    <row r="207" spans="1:65" s="2" customFormat="1" ht="10.199999999999999">
      <c r="A207" s="35"/>
      <c r="B207" s="36"/>
      <c r="C207" s="37"/>
      <c r="D207" s="215" t="s">
        <v>362</v>
      </c>
      <c r="E207" s="37"/>
      <c r="F207" s="216" t="s">
        <v>7629</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362</v>
      </c>
      <c r="AU207" s="18" t="s">
        <v>90</v>
      </c>
    </row>
    <row r="208" spans="1:65" s="2" customFormat="1" ht="24.15" customHeight="1">
      <c r="A208" s="35"/>
      <c r="B208" s="36"/>
      <c r="C208" s="185" t="s">
        <v>309</v>
      </c>
      <c r="D208" s="185" t="s">
        <v>216</v>
      </c>
      <c r="E208" s="186" t="s">
        <v>7630</v>
      </c>
      <c r="F208" s="187" t="s">
        <v>7631</v>
      </c>
      <c r="G208" s="188" t="s">
        <v>583</v>
      </c>
      <c r="H208" s="189">
        <v>1.0999999999999999E-2</v>
      </c>
      <c r="I208" s="190"/>
      <c r="J208" s="191">
        <f>ROUND(I208*H208,2)</f>
        <v>0</v>
      </c>
      <c r="K208" s="187" t="s">
        <v>359</v>
      </c>
      <c r="L208" s="40"/>
      <c r="M208" s="192" t="s">
        <v>1</v>
      </c>
      <c r="N208" s="193" t="s">
        <v>46</v>
      </c>
      <c r="O208" s="72"/>
      <c r="P208" s="194">
        <f>O208*H208</f>
        <v>0</v>
      </c>
      <c r="Q208" s="194">
        <v>1.06277</v>
      </c>
      <c r="R208" s="194">
        <f>Q208*H208</f>
        <v>1.169047E-2</v>
      </c>
      <c r="S208" s="194">
        <v>0</v>
      </c>
      <c r="T208" s="195">
        <f>S208*H208</f>
        <v>0</v>
      </c>
      <c r="U208" s="35"/>
      <c r="V208" s="35"/>
      <c r="W208" s="35"/>
      <c r="X208" s="35"/>
      <c r="Y208" s="35"/>
      <c r="Z208" s="35"/>
      <c r="AA208" s="35"/>
      <c r="AB208" s="35"/>
      <c r="AC208" s="35"/>
      <c r="AD208" s="35"/>
      <c r="AE208" s="35"/>
      <c r="AR208" s="196" t="s">
        <v>214</v>
      </c>
      <c r="AT208" s="196" t="s">
        <v>216</v>
      </c>
      <c r="AU208" s="196" t="s">
        <v>90</v>
      </c>
      <c r="AY208" s="18" t="s">
        <v>215</v>
      </c>
      <c r="BE208" s="197">
        <f>IF(N208="základní",J208,0)</f>
        <v>0</v>
      </c>
      <c r="BF208" s="197">
        <f>IF(N208="snížená",J208,0)</f>
        <v>0</v>
      </c>
      <c r="BG208" s="197">
        <f>IF(N208="zákl. přenesená",J208,0)</f>
        <v>0</v>
      </c>
      <c r="BH208" s="197">
        <f>IF(N208="sníž. přenesená",J208,0)</f>
        <v>0</v>
      </c>
      <c r="BI208" s="197">
        <f>IF(N208="nulová",J208,0)</f>
        <v>0</v>
      </c>
      <c r="BJ208" s="18" t="s">
        <v>88</v>
      </c>
      <c r="BK208" s="197">
        <f>ROUND(I208*H208,2)</f>
        <v>0</v>
      </c>
      <c r="BL208" s="18" t="s">
        <v>214</v>
      </c>
      <c r="BM208" s="196" t="s">
        <v>8135</v>
      </c>
    </row>
    <row r="209" spans="1:65" s="2" customFormat="1" ht="19.2">
      <c r="A209" s="35"/>
      <c r="B209" s="36"/>
      <c r="C209" s="37"/>
      <c r="D209" s="198" t="s">
        <v>221</v>
      </c>
      <c r="E209" s="37"/>
      <c r="F209" s="199" t="s">
        <v>7633</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221</v>
      </c>
      <c r="AU209" s="18" t="s">
        <v>90</v>
      </c>
    </row>
    <row r="210" spans="1:65" s="2" customFormat="1" ht="10.199999999999999">
      <c r="A210" s="35"/>
      <c r="B210" s="36"/>
      <c r="C210" s="37"/>
      <c r="D210" s="215" t="s">
        <v>362</v>
      </c>
      <c r="E210" s="37"/>
      <c r="F210" s="216" t="s">
        <v>7634</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362</v>
      </c>
      <c r="AU210" s="18" t="s">
        <v>90</v>
      </c>
    </row>
    <row r="211" spans="1:65" s="13" customFormat="1" ht="10.199999999999999">
      <c r="B211" s="217"/>
      <c r="C211" s="218"/>
      <c r="D211" s="198" t="s">
        <v>364</v>
      </c>
      <c r="E211" s="219" t="s">
        <v>1</v>
      </c>
      <c r="F211" s="220" t="s">
        <v>7635</v>
      </c>
      <c r="G211" s="218"/>
      <c r="H211" s="219" t="s">
        <v>1</v>
      </c>
      <c r="I211" s="221"/>
      <c r="J211" s="218"/>
      <c r="K211" s="218"/>
      <c r="L211" s="222"/>
      <c r="M211" s="223"/>
      <c r="N211" s="224"/>
      <c r="O211" s="224"/>
      <c r="P211" s="224"/>
      <c r="Q211" s="224"/>
      <c r="R211" s="224"/>
      <c r="S211" s="224"/>
      <c r="T211" s="225"/>
      <c r="AT211" s="226" t="s">
        <v>364</v>
      </c>
      <c r="AU211" s="226" t="s">
        <v>90</v>
      </c>
      <c r="AV211" s="13" t="s">
        <v>88</v>
      </c>
      <c r="AW211" s="13" t="s">
        <v>36</v>
      </c>
      <c r="AX211" s="13" t="s">
        <v>81</v>
      </c>
      <c r="AY211" s="226" t="s">
        <v>215</v>
      </c>
    </row>
    <row r="212" spans="1:65" s="14" customFormat="1" ht="10.199999999999999">
      <c r="B212" s="227"/>
      <c r="C212" s="228"/>
      <c r="D212" s="198" t="s">
        <v>364</v>
      </c>
      <c r="E212" s="229" t="s">
        <v>1</v>
      </c>
      <c r="F212" s="230" t="s">
        <v>8136</v>
      </c>
      <c r="G212" s="228"/>
      <c r="H212" s="231">
        <v>2.0859999999999999</v>
      </c>
      <c r="I212" s="232"/>
      <c r="J212" s="228"/>
      <c r="K212" s="228"/>
      <c r="L212" s="233"/>
      <c r="M212" s="234"/>
      <c r="N212" s="235"/>
      <c r="O212" s="235"/>
      <c r="P212" s="235"/>
      <c r="Q212" s="235"/>
      <c r="R212" s="235"/>
      <c r="S212" s="235"/>
      <c r="T212" s="236"/>
      <c r="AT212" s="237" t="s">
        <v>364</v>
      </c>
      <c r="AU212" s="237" t="s">
        <v>90</v>
      </c>
      <c r="AV212" s="14" t="s">
        <v>90</v>
      </c>
      <c r="AW212" s="14" t="s">
        <v>36</v>
      </c>
      <c r="AX212" s="14" t="s">
        <v>88</v>
      </c>
      <c r="AY212" s="237" t="s">
        <v>215</v>
      </c>
    </row>
    <row r="213" spans="1:65" s="14" customFormat="1" ht="10.199999999999999">
      <c r="B213" s="227"/>
      <c r="C213" s="228"/>
      <c r="D213" s="198" t="s">
        <v>364</v>
      </c>
      <c r="E213" s="228"/>
      <c r="F213" s="230" t="s">
        <v>8137</v>
      </c>
      <c r="G213" s="228"/>
      <c r="H213" s="231">
        <v>1.0999999999999999E-2</v>
      </c>
      <c r="I213" s="232"/>
      <c r="J213" s="228"/>
      <c r="K213" s="228"/>
      <c r="L213" s="233"/>
      <c r="M213" s="234"/>
      <c r="N213" s="235"/>
      <c r="O213" s="235"/>
      <c r="P213" s="235"/>
      <c r="Q213" s="235"/>
      <c r="R213" s="235"/>
      <c r="S213" s="235"/>
      <c r="T213" s="236"/>
      <c r="AT213" s="237" t="s">
        <v>364</v>
      </c>
      <c r="AU213" s="237" t="s">
        <v>90</v>
      </c>
      <c r="AV213" s="14" t="s">
        <v>90</v>
      </c>
      <c r="AW213" s="14" t="s">
        <v>4</v>
      </c>
      <c r="AX213" s="14" t="s">
        <v>88</v>
      </c>
      <c r="AY213" s="237" t="s">
        <v>215</v>
      </c>
    </row>
    <row r="214" spans="1:65" s="11" customFormat="1" ht="22.8" customHeight="1">
      <c r="B214" s="171"/>
      <c r="C214" s="172"/>
      <c r="D214" s="173" t="s">
        <v>80</v>
      </c>
      <c r="E214" s="213" t="s">
        <v>251</v>
      </c>
      <c r="F214" s="213" t="s">
        <v>7638</v>
      </c>
      <c r="G214" s="172"/>
      <c r="H214" s="172"/>
      <c r="I214" s="175"/>
      <c r="J214" s="214">
        <f>BK214</f>
        <v>0</v>
      </c>
      <c r="K214" s="172"/>
      <c r="L214" s="177"/>
      <c r="M214" s="178"/>
      <c r="N214" s="179"/>
      <c r="O214" s="179"/>
      <c r="P214" s="180">
        <f>SUM(P215:P277)</f>
        <v>0</v>
      </c>
      <c r="Q214" s="179"/>
      <c r="R214" s="180">
        <f>SUM(R215:R277)</f>
        <v>3.3660060499999997</v>
      </c>
      <c r="S214" s="179"/>
      <c r="T214" s="181">
        <f>SUM(T215:T277)</f>
        <v>0</v>
      </c>
      <c r="AR214" s="182" t="s">
        <v>88</v>
      </c>
      <c r="AT214" s="183" t="s">
        <v>80</v>
      </c>
      <c r="AU214" s="183" t="s">
        <v>88</v>
      </c>
      <c r="AY214" s="182" t="s">
        <v>215</v>
      </c>
      <c r="BK214" s="184">
        <f>SUM(BK215:BK277)</f>
        <v>0</v>
      </c>
    </row>
    <row r="215" spans="1:65" s="2" customFormat="1" ht="33" customHeight="1">
      <c r="A215" s="35"/>
      <c r="B215" s="36"/>
      <c r="C215" s="185" t="s">
        <v>7</v>
      </c>
      <c r="D215" s="185" t="s">
        <v>216</v>
      </c>
      <c r="E215" s="186" t="s">
        <v>8138</v>
      </c>
      <c r="F215" s="187" t="s">
        <v>8139</v>
      </c>
      <c r="G215" s="188" t="s">
        <v>797</v>
      </c>
      <c r="H215" s="189">
        <v>19</v>
      </c>
      <c r="I215" s="190"/>
      <c r="J215" s="191">
        <f>ROUND(I215*H215,2)</f>
        <v>0</v>
      </c>
      <c r="K215" s="187" t="s">
        <v>359</v>
      </c>
      <c r="L215" s="40"/>
      <c r="M215" s="192" t="s">
        <v>1</v>
      </c>
      <c r="N215" s="193" t="s">
        <v>46</v>
      </c>
      <c r="O215" s="72"/>
      <c r="P215" s="194">
        <f>O215*H215</f>
        <v>0</v>
      </c>
      <c r="Q215" s="194">
        <v>0</v>
      </c>
      <c r="R215" s="194">
        <f>Q215*H215</f>
        <v>0</v>
      </c>
      <c r="S215" s="194">
        <v>0</v>
      </c>
      <c r="T215" s="195">
        <f>S215*H215</f>
        <v>0</v>
      </c>
      <c r="U215" s="35"/>
      <c r="V215" s="35"/>
      <c r="W215" s="35"/>
      <c r="X215" s="35"/>
      <c r="Y215" s="35"/>
      <c r="Z215" s="35"/>
      <c r="AA215" s="35"/>
      <c r="AB215" s="35"/>
      <c r="AC215" s="35"/>
      <c r="AD215" s="35"/>
      <c r="AE215" s="35"/>
      <c r="AR215" s="196" t="s">
        <v>214</v>
      </c>
      <c r="AT215" s="196" t="s">
        <v>216</v>
      </c>
      <c r="AU215" s="196" t="s">
        <v>90</v>
      </c>
      <c r="AY215" s="18" t="s">
        <v>215</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214</v>
      </c>
      <c r="BM215" s="196" t="s">
        <v>8140</v>
      </c>
    </row>
    <row r="216" spans="1:65" s="2" customFormat="1" ht="28.8">
      <c r="A216" s="35"/>
      <c r="B216" s="36"/>
      <c r="C216" s="37"/>
      <c r="D216" s="198" t="s">
        <v>221</v>
      </c>
      <c r="E216" s="37"/>
      <c r="F216" s="199" t="s">
        <v>8141</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221</v>
      </c>
      <c r="AU216" s="18" t="s">
        <v>90</v>
      </c>
    </row>
    <row r="217" spans="1:65" s="2" customFormat="1" ht="10.199999999999999">
      <c r="A217" s="35"/>
      <c r="B217" s="36"/>
      <c r="C217" s="37"/>
      <c r="D217" s="215" t="s">
        <v>362</v>
      </c>
      <c r="E217" s="37"/>
      <c r="F217" s="216" t="s">
        <v>8142</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362</v>
      </c>
      <c r="AU217" s="18" t="s">
        <v>90</v>
      </c>
    </row>
    <row r="218" spans="1:65" s="14" customFormat="1" ht="10.199999999999999">
      <c r="B218" s="227"/>
      <c r="C218" s="228"/>
      <c r="D218" s="198" t="s">
        <v>364</v>
      </c>
      <c r="E218" s="229" t="s">
        <v>1</v>
      </c>
      <c r="F218" s="230" t="s">
        <v>8143</v>
      </c>
      <c r="G218" s="228"/>
      <c r="H218" s="231">
        <v>19</v>
      </c>
      <c r="I218" s="232"/>
      <c r="J218" s="228"/>
      <c r="K218" s="228"/>
      <c r="L218" s="233"/>
      <c r="M218" s="234"/>
      <c r="N218" s="235"/>
      <c r="O218" s="235"/>
      <c r="P218" s="235"/>
      <c r="Q218" s="235"/>
      <c r="R218" s="235"/>
      <c r="S218" s="235"/>
      <c r="T218" s="236"/>
      <c r="AT218" s="237" t="s">
        <v>364</v>
      </c>
      <c r="AU218" s="237" t="s">
        <v>90</v>
      </c>
      <c r="AV218" s="14" t="s">
        <v>90</v>
      </c>
      <c r="AW218" s="14" t="s">
        <v>36</v>
      </c>
      <c r="AX218" s="14" t="s">
        <v>88</v>
      </c>
      <c r="AY218" s="237" t="s">
        <v>215</v>
      </c>
    </row>
    <row r="219" spans="1:65" s="2" customFormat="1" ht="24.15" customHeight="1">
      <c r="A219" s="35"/>
      <c r="B219" s="36"/>
      <c r="C219" s="260" t="s">
        <v>538</v>
      </c>
      <c r="D219" s="260" t="s">
        <v>539</v>
      </c>
      <c r="E219" s="261" t="s">
        <v>8144</v>
      </c>
      <c r="F219" s="262" t="s">
        <v>8145</v>
      </c>
      <c r="G219" s="263" t="s">
        <v>797</v>
      </c>
      <c r="H219" s="264">
        <v>19.285</v>
      </c>
      <c r="I219" s="265"/>
      <c r="J219" s="266">
        <f>ROUND(I219*H219,2)</f>
        <v>0</v>
      </c>
      <c r="K219" s="262" t="s">
        <v>359</v>
      </c>
      <c r="L219" s="267"/>
      <c r="M219" s="268" t="s">
        <v>1</v>
      </c>
      <c r="N219" s="269" t="s">
        <v>46</v>
      </c>
      <c r="O219" s="72"/>
      <c r="P219" s="194">
        <f>O219*H219</f>
        <v>0</v>
      </c>
      <c r="Q219" s="194">
        <v>4.2999999999999999E-4</v>
      </c>
      <c r="R219" s="194">
        <f>Q219*H219</f>
        <v>8.2925499999999992E-3</v>
      </c>
      <c r="S219" s="194">
        <v>0</v>
      </c>
      <c r="T219" s="195">
        <f>S219*H219</f>
        <v>0</v>
      </c>
      <c r="U219" s="35"/>
      <c r="V219" s="35"/>
      <c r="W219" s="35"/>
      <c r="X219" s="35"/>
      <c r="Y219" s="35"/>
      <c r="Z219" s="35"/>
      <c r="AA219" s="35"/>
      <c r="AB219" s="35"/>
      <c r="AC219" s="35"/>
      <c r="AD219" s="35"/>
      <c r="AE219" s="35"/>
      <c r="AR219" s="196" t="s">
        <v>251</v>
      </c>
      <c r="AT219" s="196" t="s">
        <v>539</v>
      </c>
      <c r="AU219" s="196" t="s">
        <v>90</v>
      </c>
      <c r="AY219" s="18" t="s">
        <v>215</v>
      </c>
      <c r="BE219" s="197">
        <f>IF(N219="základní",J219,0)</f>
        <v>0</v>
      </c>
      <c r="BF219" s="197">
        <f>IF(N219="snížená",J219,0)</f>
        <v>0</v>
      </c>
      <c r="BG219" s="197">
        <f>IF(N219="zákl. přenesená",J219,0)</f>
        <v>0</v>
      </c>
      <c r="BH219" s="197">
        <f>IF(N219="sníž. přenesená",J219,0)</f>
        <v>0</v>
      </c>
      <c r="BI219" s="197">
        <f>IF(N219="nulová",J219,0)</f>
        <v>0</v>
      </c>
      <c r="BJ219" s="18" t="s">
        <v>88</v>
      </c>
      <c r="BK219" s="197">
        <f>ROUND(I219*H219,2)</f>
        <v>0</v>
      </c>
      <c r="BL219" s="18" t="s">
        <v>214</v>
      </c>
      <c r="BM219" s="196" t="s">
        <v>8146</v>
      </c>
    </row>
    <row r="220" spans="1:65" s="2" customFormat="1" ht="10.199999999999999">
      <c r="A220" s="35"/>
      <c r="B220" s="36"/>
      <c r="C220" s="37"/>
      <c r="D220" s="198" t="s">
        <v>221</v>
      </c>
      <c r="E220" s="37"/>
      <c r="F220" s="199" t="s">
        <v>8145</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221</v>
      </c>
      <c r="AU220" s="18" t="s">
        <v>90</v>
      </c>
    </row>
    <row r="221" spans="1:65" s="14" customFormat="1" ht="10.199999999999999">
      <c r="B221" s="227"/>
      <c r="C221" s="228"/>
      <c r="D221" s="198" t="s">
        <v>364</v>
      </c>
      <c r="E221" s="228"/>
      <c r="F221" s="230" t="s">
        <v>8147</v>
      </c>
      <c r="G221" s="228"/>
      <c r="H221" s="231">
        <v>19.285</v>
      </c>
      <c r="I221" s="232"/>
      <c r="J221" s="228"/>
      <c r="K221" s="228"/>
      <c r="L221" s="233"/>
      <c r="M221" s="234"/>
      <c r="N221" s="235"/>
      <c r="O221" s="235"/>
      <c r="P221" s="235"/>
      <c r="Q221" s="235"/>
      <c r="R221" s="235"/>
      <c r="S221" s="235"/>
      <c r="T221" s="236"/>
      <c r="AT221" s="237" t="s">
        <v>364</v>
      </c>
      <c r="AU221" s="237" t="s">
        <v>90</v>
      </c>
      <c r="AV221" s="14" t="s">
        <v>90</v>
      </c>
      <c r="AW221" s="14" t="s">
        <v>4</v>
      </c>
      <c r="AX221" s="14" t="s">
        <v>88</v>
      </c>
      <c r="AY221" s="237" t="s">
        <v>215</v>
      </c>
    </row>
    <row r="222" spans="1:65" s="2" customFormat="1" ht="24.15" customHeight="1">
      <c r="A222" s="35"/>
      <c r="B222" s="36"/>
      <c r="C222" s="185" t="s">
        <v>544</v>
      </c>
      <c r="D222" s="185" t="s">
        <v>216</v>
      </c>
      <c r="E222" s="186" t="s">
        <v>8148</v>
      </c>
      <c r="F222" s="187" t="s">
        <v>8149</v>
      </c>
      <c r="G222" s="188" t="s">
        <v>797</v>
      </c>
      <c r="H222" s="189">
        <v>5</v>
      </c>
      <c r="I222" s="190"/>
      <c r="J222" s="191">
        <f>ROUND(I222*H222,2)</f>
        <v>0</v>
      </c>
      <c r="K222" s="187" t="s">
        <v>359</v>
      </c>
      <c r="L222" s="40"/>
      <c r="M222" s="192" t="s">
        <v>1</v>
      </c>
      <c r="N222" s="193" t="s">
        <v>46</v>
      </c>
      <c r="O222" s="72"/>
      <c r="P222" s="194">
        <f>O222*H222</f>
        <v>0</v>
      </c>
      <c r="Q222" s="194">
        <v>0</v>
      </c>
      <c r="R222" s="194">
        <f>Q222*H222</f>
        <v>0</v>
      </c>
      <c r="S222" s="194">
        <v>0</v>
      </c>
      <c r="T222" s="195">
        <f>S222*H222</f>
        <v>0</v>
      </c>
      <c r="U222" s="35"/>
      <c r="V222" s="35"/>
      <c r="W222" s="35"/>
      <c r="X222" s="35"/>
      <c r="Y222" s="35"/>
      <c r="Z222" s="35"/>
      <c r="AA222" s="35"/>
      <c r="AB222" s="35"/>
      <c r="AC222" s="35"/>
      <c r="AD222" s="35"/>
      <c r="AE222" s="35"/>
      <c r="AR222" s="196" t="s">
        <v>1043</v>
      </c>
      <c r="AT222" s="196" t="s">
        <v>216</v>
      </c>
      <c r="AU222" s="196" t="s">
        <v>90</v>
      </c>
      <c r="AY222" s="18" t="s">
        <v>215</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1043</v>
      </c>
      <c r="BM222" s="196" t="s">
        <v>8150</v>
      </c>
    </row>
    <row r="223" spans="1:65" s="2" customFormat="1" ht="10.199999999999999">
      <c r="A223" s="35"/>
      <c r="B223" s="36"/>
      <c r="C223" s="37"/>
      <c r="D223" s="215" t="s">
        <v>362</v>
      </c>
      <c r="E223" s="37"/>
      <c r="F223" s="216" t="s">
        <v>8151</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362</v>
      </c>
      <c r="AU223" s="18" t="s">
        <v>90</v>
      </c>
    </row>
    <row r="224" spans="1:65" s="2" customFormat="1" ht="24.15" customHeight="1">
      <c r="A224" s="35"/>
      <c r="B224" s="36"/>
      <c r="C224" s="260" t="s">
        <v>553</v>
      </c>
      <c r="D224" s="260" t="s">
        <v>539</v>
      </c>
      <c r="E224" s="261" t="s">
        <v>8152</v>
      </c>
      <c r="F224" s="262" t="s">
        <v>8153</v>
      </c>
      <c r="G224" s="263" t="s">
        <v>797</v>
      </c>
      <c r="H224" s="264">
        <v>5.15</v>
      </c>
      <c r="I224" s="265"/>
      <c r="J224" s="266">
        <f>ROUND(I224*H224,2)</f>
        <v>0</v>
      </c>
      <c r="K224" s="262" t="s">
        <v>359</v>
      </c>
      <c r="L224" s="267"/>
      <c r="M224" s="268" t="s">
        <v>1</v>
      </c>
      <c r="N224" s="269" t="s">
        <v>46</v>
      </c>
      <c r="O224" s="72"/>
      <c r="P224" s="194">
        <f>O224*H224</f>
        <v>0</v>
      </c>
      <c r="Q224" s="194">
        <v>6.8999999999999997E-4</v>
      </c>
      <c r="R224" s="194">
        <f>Q224*H224</f>
        <v>3.5535000000000002E-3</v>
      </c>
      <c r="S224" s="194">
        <v>0</v>
      </c>
      <c r="T224" s="195">
        <f>S224*H224</f>
        <v>0</v>
      </c>
      <c r="U224" s="35"/>
      <c r="V224" s="35"/>
      <c r="W224" s="35"/>
      <c r="X224" s="35"/>
      <c r="Y224" s="35"/>
      <c r="Z224" s="35"/>
      <c r="AA224" s="35"/>
      <c r="AB224" s="35"/>
      <c r="AC224" s="35"/>
      <c r="AD224" s="35"/>
      <c r="AE224" s="35"/>
      <c r="AR224" s="196" t="s">
        <v>2650</v>
      </c>
      <c r="AT224" s="196" t="s">
        <v>539</v>
      </c>
      <c r="AU224" s="196" t="s">
        <v>90</v>
      </c>
      <c r="AY224" s="18" t="s">
        <v>215</v>
      </c>
      <c r="BE224" s="197">
        <f>IF(N224="základní",J224,0)</f>
        <v>0</v>
      </c>
      <c r="BF224" s="197">
        <f>IF(N224="snížená",J224,0)</f>
        <v>0</v>
      </c>
      <c r="BG224" s="197">
        <f>IF(N224="zákl. přenesená",J224,0)</f>
        <v>0</v>
      </c>
      <c r="BH224" s="197">
        <f>IF(N224="sníž. přenesená",J224,0)</f>
        <v>0</v>
      </c>
      <c r="BI224" s="197">
        <f>IF(N224="nulová",J224,0)</f>
        <v>0</v>
      </c>
      <c r="BJ224" s="18" t="s">
        <v>88</v>
      </c>
      <c r="BK224" s="197">
        <f>ROUND(I224*H224,2)</f>
        <v>0</v>
      </c>
      <c r="BL224" s="18" t="s">
        <v>1043</v>
      </c>
      <c r="BM224" s="196" t="s">
        <v>8154</v>
      </c>
    </row>
    <row r="225" spans="1:65" s="2" customFormat="1" ht="19.2">
      <c r="A225" s="35"/>
      <c r="B225" s="36"/>
      <c r="C225" s="37"/>
      <c r="D225" s="198" t="s">
        <v>221</v>
      </c>
      <c r="E225" s="37"/>
      <c r="F225" s="199" t="s">
        <v>8155</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221</v>
      </c>
      <c r="AU225" s="18" t="s">
        <v>90</v>
      </c>
    </row>
    <row r="226" spans="1:65" s="14" customFormat="1" ht="10.199999999999999">
      <c r="B226" s="227"/>
      <c r="C226" s="228"/>
      <c r="D226" s="198" t="s">
        <v>364</v>
      </c>
      <c r="E226" s="228"/>
      <c r="F226" s="230" t="s">
        <v>8156</v>
      </c>
      <c r="G226" s="228"/>
      <c r="H226" s="231">
        <v>5.15</v>
      </c>
      <c r="I226" s="232"/>
      <c r="J226" s="228"/>
      <c r="K226" s="228"/>
      <c r="L226" s="233"/>
      <c r="M226" s="234"/>
      <c r="N226" s="235"/>
      <c r="O226" s="235"/>
      <c r="P226" s="235"/>
      <c r="Q226" s="235"/>
      <c r="R226" s="235"/>
      <c r="S226" s="235"/>
      <c r="T226" s="236"/>
      <c r="AT226" s="237" t="s">
        <v>364</v>
      </c>
      <c r="AU226" s="237" t="s">
        <v>90</v>
      </c>
      <c r="AV226" s="14" t="s">
        <v>90</v>
      </c>
      <c r="AW226" s="14" t="s">
        <v>4</v>
      </c>
      <c r="AX226" s="14" t="s">
        <v>88</v>
      </c>
      <c r="AY226" s="237" t="s">
        <v>215</v>
      </c>
    </row>
    <row r="227" spans="1:65" s="2" customFormat="1" ht="33" customHeight="1">
      <c r="A227" s="35"/>
      <c r="B227" s="36"/>
      <c r="C227" s="185" t="s">
        <v>564</v>
      </c>
      <c r="D227" s="185" t="s">
        <v>216</v>
      </c>
      <c r="E227" s="186" t="s">
        <v>8157</v>
      </c>
      <c r="F227" s="187" t="s">
        <v>8158</v>
      </c>
      <c r="G227" s="188" t="s">
        <v>716</v>
      </c>
      <c r="H227" s="189">
        <v>2</v>
      </c>
      <c r="I227" s="190"/>
      <c r="J227" s="191">
        <f>ROUND(I227*H227,2)</f>
        <v>0</v>
      </c>
      <c r="K227" s="187" t="s">
        <v>359</v>
      </c>
      <c r="L227" s="40"/>
      <c r="M227" s="192" t="s">
        <v>1</v>
      </c>
      <c r="N227" s="193" t="s">
        <v>46</v>
      </c>
      <c r="O227" s="72"/>
      <c r="P227" s="194">
        <f>O227*H227</f>
        <v>0</v>
      </c>
      <c r="Q227" s="194">
        <v>0</v>
      </c>
      <c r="R227" s="194">
        <f>Q227*H227</f>
        <v>0</v>
      </c>
      <c r="S227" s="194">
        <v>0</v>
      </c>
      <c r="T227" s="195">
        <f>S227*H227</f>
        <v>0</v>
      </c>
      <c r="U227" s="35"/>
      <c r="V227" s="35"/>
      <c r="W227" s="35"/>
      <c r="X227" s="35"/>
      <c r="Y227" s="35"/>
      <c r="Z227" s="35"/>
      <c r="AA227" s="35"/>
      <c r="AB227" s="35"/>
      <c r="AC227" s="35"/>
      <c r="AD227" s="35"/>
      <c r="AE227" s="35"/>
      <c r="AR227" s="196" t="s">
        <v>1043</v>
      </c>
      <c r="AT227" s="196" t="s">
        <v>216</v>
      </c>
      <c r="AU227" s="196" t="s">
        <v>90</v>
      </c>
      <c r="AY227" s="18" t="s">
        <v>215</v>
      </c>
      <c r="BE227" s="197">
        <f>IF(N227="základní",J227,0)</f>
        <v>0</v>
      </c>
      <c r="BF227" s="197">
        <f>IF(N227="snížená",J227,0)</f>
        <v>0</v>
      </c>
      <c r="BG227" s="197">
        <f>IF(N227="zákl. přenesená",J227,0)</f>
        <v>0</v>
      </c>
      <c r="BH227" s="197">
        <f>IF(N227="sníž. přenesená",J227,0)</f>
        <v>0</v>
      </c>
      <c r="BI227" s="197">
        <f>IF(N227="nulová",J227,0)</f>
        <v>0</v>
      </c>
      <c r="BJ227" s="18" t="s">
        <v>88</v>
      </c>
      <c r="BK227" s="197">
        <f>ROUND(I227*H227,2)</f>
        <v>0</v>
      </c>
      <c r="BL227" s="18" t="s">
        <v>1043</v>
      </c>
      <c r="BM227" s="196" t="s">
        <v>8159</v>
      </c>
    </row>
    <row r="228" spans="1:65" s="2" customFormat="1" ht="19.2">
      <c r="A228" s="35"/>
      <c r="B228" s="36"/>
      <c r="C228" s="37"/>
      <c r="D228" s="198" t="s">
        <v>221</v>
      </c>
      <c r="E228" s="37"/>
      <c r="F228" s="199" t="s">
        <v>8160</v>
      </c>
      <c r="G228" s="37"/>
      <c r="H228" s="37"/>
      <c r="I228" s="200"/>
      <c r="J228" s="37"/>
      <c r="K228" s="37"/>
      <c r="L228" s="40"/>
      <c r="M228" s="201"/>
      <c r="N228" s="202"/>
      <c r="O228" s="72"/>
      <c r="P228" s="72"/>
      <c r="Q228" s="72"/>
      <c r="R228" s="72"/>
      <c r="S228" s="72"/>
      <c r="T228" s="73"/>
      <c r="U228" s="35"/>
      <c r="V228" s="35"/>
      <c r="W228" s="35"/>
      <c r="X228" s="35"/>
      <c r="Y228" s="35"/>
      <c r="Z228" s="35"/>
      <c r="AA228" s="35"/>
      <c r="AB228" s="35"/>
      <c r="AC228" s="35"/>
      <c r="AD228" s="35"/>
      <c r="AE228" s="35"/>
      <c r="AT228" s="18" t="s">
        <v>221</v>
      </c>
      <c r="AU228" s="18" t="s">
        <v>90</v>
      </c>
    </row>
    <row r="229" spans="1:65" s="2" customFormat="1" ht="10.199999999999999">
      <c r="A229" s="35"/>
      <c r="B229" s="36"/>
      <c r="C229" s="37"/>
      <c r="D229" s="215" t="s">
        <v>362</v>
      </c>
      <c r="E229" s="37"/>
      <c r="F229" s="216" t="s">
        <v>8161</v>
      </c>
      <c r="G229" s="37"/>
      <c r="H229" s="37"/>
      <c r="I229" s="200"/>
      <c r="J229" s="37"/>
      <c r="K229" s="37"/>
      <c r="L229" s="40"/>
      <c r="M229" s="201"/>
      <c r="N229" s="202"/>
      <c r="O229" s="72"/>
      <c r="P229" s="72"/>
      <c r="Q229" s="72"/>
      <c r="R229" s="72"/>
      <c r="S229" s="72"/>
      <c r="T229" s="73"/>
      <c r="U229" s="35"/>
      <c r="V229" s="35"/>
      <c r="W229" s="35"/>
      <c r="X229" s="35"/>
      <c r="Y229" s="35"/>
      <c r="Z229" s="35"/>
      <c r="AA229" s="35"/>
      <c r="AB229" s="35"/>
      <c r="AC229" s="35"/>
      <c r="AD229" s="35"/>
      <c r="AE229" s="35"/>
      <c r="AT229" s="18" t="s">
        <v>362</v>
      </c>
      <c r="AU229" s="18" t="s">
        <v>90</v>
      </c>
    </row>
    <row r="230" spans="1:65" s="2" customFormat="1" ht="24.15" customHeight="1">
      <c r="A230" s="35"/>
      <c r="B230" s="36"/>
      <c r="C230" s="260" t="s">
        <v>574</v>
      </c>
      <c r="D230" s="260" t="s">
        <v>539</v>
      </c>
      <c r="E230" s="261" t="s">
        <v>8162</v>
      </c>
      <c r="F230" s="262" t="s">
        <v>8163</v>
      </c>
      <c r="G230" s="263" t="s">
        <v>716</v>
      </c>
      <c r="H230" s="264">
        <v>2</v>
      </c>
      <c r="I230" s="265"/>
      <c r="J230" s="266">
        <f>ROUND(I230*H230,2)</f>
        <v>0</v>
      </c>
      <c r="K230" s="262" t="s">
        <v>359</v>
      </c>
      <c r="L230" s="267"/>
      <c r="M230" s="268" t="s">
        <v>1</v>
      </c>
      <c r="N230" s="269" t="s">
        <v>46</v>
      </c>
      <c r="O230" s="72"/>
      <c r="P230" s="194">
        <f>O230*H230</f>
        <v>0</v>
      </c>
      <c r="Q230" s="194">
        <v>1.7000000000000001E-4</v>
      </c>
      <c r="R230" s="194">
        <f>Q230*H230</f>
        <v>3.4000000000000002E-4</v>
      </c>
      <c r="S230" s="194">
        <v>0</v>
      </c>
      <c r="T230" s="195">
        <f>S230*H230</f>
        <v>0</v>
      </c>
      <c r="U230" s="35"/>
      <c r="V230" s="35"/>
      <c r="W230" s="35"/>
      <c r="X230" s="35"/>
      <c r="Y230" s="35"/>
      <c r="Z230" s="35"/>
      <c r="AA230" s="35"/>
      <c r="AB230" s="35"/>
      <c r="AC230" s="35"/>
      <c r="AD230" s="35"/>
      <c r="AE230" s="35"/>
      <c r="AR230" s="196" t="s">
        <v>2650</v>
      </c>
      <c r="AT230" s="196" t="s">
        <v>539</v>
      </c>
      <c r="AU230" s="196" t="s">
        <v>90</v>
      </c>
      <c r="AY230" s="18" t="s">
        <v>215</v>
      </c>
      <c r="BE230" s="197">
        <f>IF(N230="základní",J230,0)</f>
        <v>0</v>
      </c>
      <c r="BF230" s="197">
        <f>IF(N230="snížená",J230,0)</f>
        <v>0</v>
      </c>
      <c r="BG230" s="197">
        <f>IF(N230="zákl. přenesená",J230,0)</f>
        <v>0</v>
      </c>
      <c r="BH230" s="197">
        <f>IF(N230="sníž. přenesená",J230,0)</f>
        <v>0</v>
      </c>
      <c r="BI230" s="197">
        <f>IF(N230="nulová",J230,0)</f>
        <v>0</v>
      </c>
      <c r="BJ230" s="18" t="s">
        <v>88</v>
      </c>
      <c r="BK230" s="197">
        <f>ROUND(I230*H230,2)</f>
        <v>0</v>
      </c>
      <c r="BL230" s="18" t="s">
        <v>1043</v>
      </c>
      <c r="BM230" s="196" t="s">
        <v>8164</v>
      </c>
    </row>
    <row r="231" spans="1:65" s="2" customFormat="1" ht="10.199999999999999">
      <c r="A231" s="35"/>
      <c r="B231" s="36"/>
      <c r="C231" s="37"/>
      <c r="D231" s="198" t="s">
        <v>221</v>
      </c>
      <c r="E231" s="37"/>
      <c r="F231" s="199" t="s">
        <v>8163</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221</v>
      </c>
      <c r="AU231" s="18" t="s">
        <v>90</v>
      </c>
    </row>
    <row r="232" spans="1:65" s="2" customFormat="1" ht="16.5" customHeight="1">
      <c r="A232" s="35"/>
      <c r="B232" s="36"/>
      <c r="C232" s="185" t="s">
        <v>580</v>
      </c>
      <c r="D232" s="185" t="s">
        <v>216</v>
      </c>
      <c r="E232" s="186" t="s">
        <v>5379</v>
      </c>
      <c r="F232" s="187" t="s">
        <v>5380</v>
      </c>
      <c r="G232" s="188" t="s">
        <v>716</v>
      </c>
      <c r="H232" s="189">
        <v>1</v>
      </c>
      <c r="I232" s="190"/>
      <c r="J232" s="191">
        <f>ROUND(I232*H232,2)</f>
        <v>0</v>
      </c>
      <c r="K232" s="187" t="s">
        <v>1</v>
      </c>
      <c r="L232" s="40"/>
      <c r="M232" s="192" t="s">
        <v>1</v>
      </c>
      <c r="N232" s="193" t="s">
        <v>46</v>
      </c>
      <c r="O232" s="72"/>
      <c r="P232" s="194">
        <f>O232*H232</f>
        <v>0</v>
      </c>
      <c r="Q232" s="194">
        <v>0</v>
      </c>
      <c r="R232" s="194">
        <f>Q232*H232</f>
        <v>0</v>
      </c>
      <c r="S232" s="194">
        <v>0</v>
      </c>
      <c r="T232" s="195">
        <f>S232*H232</f>
        <v>0</v>
      </c>
      <c r="U232" s="35"/>
      <c r="V232" s="35"/>
      <c r="W232" s="35"/>
      <c r="X232" s="35"/>
      <c r="Y232" s="35"/>
      <c r="Z232" s="35"/>
      <c r="AA232" s="35"/>
      <c r="AB232" s="35"/>
      <c r="AC232" s="35"/>
      <c r="AD232" s="35"/>
      <c r="AE232" s="35"/>
      <c r="AR232" s="196" t="s">
        <v>1043</v>
      </c>
      <c r="AT232" s="196" t="s">
        <v>216</v>
      </c>
      <c r="AU232" s="196" t="s">
        <v>90</v>
      </c>
      <c r="AY232" s="18" t="s">
        <v>215</v>
      </c>
      <c r="BE232" s="197">
        <f>IF(N232="základní",J232,0)</f>
        <v>0</v>
      </c>
      <c r="BF232" s="197">
        <f>IF(N232="snížená",J232,0)</f>
        <v>0</v>
      </c>
      <c r="BG232" s="197">
        <f>IF(N232="zákl. přenesená",J232,0)</f>
        <v>0</v>
      </c>
      <c r="BH232" s="197">
        <f>IF(N232="sníž. přenesená",J232,0)</f>
        <v>0</v>
      </c>
      <c r="BI232" s="197">
        <f>IF(N232="nulová",J232,0)</f>
        <v>0</v>
      </c>
      <c r="BJ232" s="18" t="s">
        <v>88</v>
      </c>
      <c r="BK232" s="197">
        <f>ROUND(I232*H232,2)</f>
        <v>0</v>
      </c>
      <c r="BL232" s="18" t="s">
        <v>1043</v>
      </c>
      <c r="BM232" s="196" t="s">
        <v>8165</v>
      </c>
    </row>
    <row r="233" spans="1:65" s="2" customFormat="1" ht="19.2">
      <c r="A233" s="35"/>
      <c r="B233" s="36"/>
      <c r="C233" s="37"/>
      <c r="D233" s="198" t="s">
        <v>221</v>
      </c>
      <c r="E233" s="37"/>
      <c r="F233" s="199" t="s">
        <v>5382</v>
      </c>
      <c r="G233" s="37"/>
      <c r="H233" s="37"/>
      <c r="I233" s="200"/>
      <c r="J233" s="37"/>
      <c r="K233" s="37"/>
      <c r="L233" s="40"/>
      <c r="M233" s="201"/>
      <c r="N233" s="202"/>
      <c r="O233" s="72"/>
      <c r="P233" s="72"/>
      <c r="Q233" s="72"/>
      <c r="R233" s="72"/>
      <c r="S233" s="72"/>
      <c r="T233" s="73"/>
      <c r="U233" s="35"/>
      <c r="V233" s="35"/>
      <c r="W233" s="35"/>
      <c r="X233" s="35"/>
      <c r="Y233" s="35"/>
      <c r="Z233" s="35"/>
      <c r="AA233" s="35"/>
      <c r="AB233" s="35"/>
      <c r="AC233" s="35"/>
      <c r="AD233" s="35"/>
      <c r="AE233" s="35"/>
      <c r="AT233" s="18" t="s">
        <v>221</v>
      </c>
      <c r="AU233" s="18" t="s">
        <v>90</v>
      </c>
    </row>
    <row r="234" spans="1:65" s="2" customFormat="1" ht="24.15" customHeight="1">
      <c r="A234" s="35"/>
      <c r="B234" s="36"/>
      <c r="C234" s="260" t="s">
        <v>589</v>
      </c>
      <c r="D234" s="260" t="s">
        <v>539</v>
      </c>
      <c r="E234" s="261" t="s">
        <v>5384</v>
      </c>
      <c r="F234" s="262" t="s">
        <v>8166</v>
      </c>
      <c r="G234" s="263" t="s">
        <v>716</v>
      </c>
      <c r="H234" s="264">
        <v>1</v>
      </c>
      <c r="I234" s="265"/>
      <c r="J234" s="266">
        <f>ROUND(I234*H234,2)</f>
        <v>0</v>
      </c>
      <c r="K234" s="262" t="s">
        <v>1</v>
      </c>
      <c r="L234" s="267"/>
      <c r="M234" s="268" t="s">
        <v>1</v>
      </c>
      <c r="N234" s="269" t="s">
        <v>46</v>
      </c>
      <c r="O234" s="72"/>
      <c r="P234" s="194">
        <f>O234*H234</f>
        <v>0</v>
      </c>
      <c r="Q234" s="194">
        <v>8.0999999999999996E-4</v>
      </c>
      <c r="R234" s="194">
        <f>Q234*H234</f>
        <v>8.0999999999999996E-4</v>
      </c>
      <c r="S234" s="194">
        <v>0</v>
      </c>
      <c r="T234" s="195">
        <f>S234*H234</f>
        <v>0</v>
      </c>
      <c r="U234" s="35"/>
      <c r="V234" s="35"/>
      <c r="W234" s="35"/>
      <c r="X234" s="35"/>
      <c r="Y234" s="35"/>
      <c r="Z234" s="35"/>
      <c r="AA234" s="35"/>
      <c r="AB234" s="35"/>
      <c r="AC234" s="35"/>
      <c r="AD234" s="35"/>
      <c r="AE234" s="35"/>
      <c r="AR234" s="196" t="s">
        <v>2650</v>
      </c>
      <c r="AT234" s="196" t="s">
        <v>539</v>
      </c>
      <c r="AU234" s="196" t="s">
        <v>90</v>
      </c>
      <c r="AY234" s="18" t="s">
        <v>215</v>
      </c>
      <c r="BE234" s="197">
        <f>IF(N234="základní",J234,0)</f>
        <v>0</v>
      </c>
      <c r="BF234" s="197">
        <f>IF(N234="snížená",J234,0)</f>
        <v>0</v>
      </c>
      <c r="BG234" s="197">
        <f>IF(N234="zákl. přenesená",J234,0)</f>
        <v>0</v>
      </c>
      <c r="BH234" s="197">
        <f>IF(N234="sníž. přenesená",J234,0)</f>
        <v>0</v>
      </c>
      <c r="BI234" s="197">
        <f>IF(N234="nulová",J234,0)</f>
        <v>0</v>
      </c>
      <c r="BJ234" s="18" t="s">
        <v>88</v>
      </c>
      <c r="BK234" s="197">
        <f>ROUND(I234*H234,2)</f>
        <v>0</v>
      </c>
      <c r="BL234" s="18" t="s">
        <v>1043</v>
      </c>
      <c r="BM234" s="196" t="s">
        <v>8167</v>
      </c>
    </row>
    <row r="235" spans="1:65" s="2" customFormat="1" ht="24.15" customHeight="1">
      <c r="A235" s="35"/>
      <c r="B235" s="36"/>
      <c r="C235" s="185" t="s">
        <v>609</v>
      </c>
      <c r="D235" s="185" t="s">
        <v>216</v>
      </c>
      <c r="E235" s="186" t="s">
        <v>8168</v>
      </c>
      <c r="F235" s="187" t="s">
        <v>8169</v>
      </c>
      <c r="G235" s="188" t="s">
        <v>716</v>
      </c>
      <c r="H235" s="189">
        <v>4</v>
      </c>
      <c r="I235" s="190"/>
      <c r="J235" s="191">
        <f>ROUND(I235*H235,2)</f>
        <v>0</v>
      </c>
      <c r="K235" s="187" t="s">
        <v>359</v>
      </c>
      <c r="L235" s="40"/>
      <c r="M235" s="192" t="s">
        <v>1</v>
      </c>
      <c r="N235" s="193" t="s">
        <v>46</v>
      </c>
      <c r="O235" s="72"/>
      <c r="P235" s="194">
        <f>O235*H235</f>
        <v>0</v>
      </c>
      <c r="Q235" s="194">
        <v>0</v>
      </c>
      <c r="R235" s="194">
        <f>Q235*H235</f>
        <v>0</v>
      </c>
      <c r="S235" s="194">
        <v>0</v>
      </c>
      <c r="T235" s="195">
        <f>S235*H235</f>
        <v>0</v>
      </c>
      <c r="U235" s="35"/>
      <c r="V235" s="35"/>
      <c r="W235" s="35"/>
      <c r="X235" s="35"/>
      <c r="Y235" s="35"/>
      <c r="Z235" s="35"/>
      <c r="AA235" s="35"/>
      <c r="AB235" s="35"/>
      <c r="AC235" s="35"/>
      <c r="AD235" s="35"/>
      <c r="AE235" s="35"/>
      <c r="AR235" s="196" t="s">
        <v>214</v>
      </c>
      <c r="AT235" s="196" t="s">
        <v>216</v>
      </c>
      <c r="AU235" s="196" t="s">
        <v>90</v>
      </c>
      <c r="AY235" s="18" t="s">
        <v>215</v>
      </c>
      <c r="BE235" s="197">
        <f>IF(N235="základní",J235,0)</f>
        <v>0</v>
      </c>
      <c r="BF235" s="197">
        <f>IF(N235="snížená",J235,0)</f>
        <v>0</v>
      </c>
      <c r="BG235" s="197">
        <f>IF(N235="zákl. přenesená",J235,0)</f>
        <v>0</v>
      </c>
      <c r="BH235" s="197">
        <f>IF(N235="sníž. přenesená",J235,0)</f>
        <v>0</v>
      </c>
      <c r="BI235" s="197">
        <f>IF(N235="nulová",J235,0)</f>
        <v>0</v>
      </c>
      <c r="BJ235" s="18" t="s">
        <v>88</v>
      </c>
      <c r="BK235" s="197">
        <f>ROUND(I235*H235,2)</f>
        <v>0</v>
      </c>
      <c r="BL235" s="18" t="s">
        <v>214</v>
      </c>
      <c r="BM235" s="196" t="s">
        <v>8170</v>
      </c>
    </row>
    <row r="236" spans="1:65" s="2" customFormat="1" ht="28.8">
      <c r="A236" s="35"/>
      <c r="B236" s="36"/>
      <c r="C236" s="37"/>
      <c r="D236" s="198" t="s">
        <v>221</v>
      </c>
      <c r="E236" s="37"/>
      <c r="F236" s="199" t="s">
        <v>8171</v>
      </c>
      <c r="G236" s="37"/>
      <c r="H236" s="37"/>
      <c r="I236" s="200"/>
      <c r="J236" s="37"/>
      <c r="K236" s="37"/>
      <c r="L236" s="40"/>
      <c r="M236" s="201"/>
      <c r="N236" s="202"/>
      <c r="O236" s="72"/>
      <c r="P236" s="72"/>
      <c r="Q236" s="72"/>
      <c r="R236" s="72"/>
      <c r="S236" s="72"/>
      <c r="T236" s="73"/>
      <c r="U236" s="35"/>
      <c r="V236" s="35"/>
      <c r="W236" s="35"/>
      <c r="X236" s="35"/>
      <c r="Y236" s="35"/>
      <c r="Z236" s="35"/>
      <c r="AA236" s="35"/>
      <c r="AB236" s="35"/>
      <c r="AC236" s="35"/>
      <c r="AD236" s="35"/>
      <c r="AE236" s="35"/>
      <c r="AT236" s="18" t="s">
        <v>221</v>
      </c>
      <c r="AU236" s="18" t="s">
        <v>90</v>
      </c>
    </row>
    <row r="237" spans="1:65" s="2" customFormat="1" ht="10.199999999999999">
      <c r="A237" s="35"/>
      <c r="B237" s="36"/>
      <c r="C237" s="37"/>
      <c r="D237" s="215" t="s">
        <v>362</v>
      </c>
      <c r="E237" s="37"/>
      <c r="F237" s="216" t="s">
        <v>8172</v>
      </c>
      <c r="G237" s="37"/>
      <c r="H237" s="37"/>
      <c r="I237" s="200"/>
      <c r="J237" s="37"/>
      <c r="K237" s="37"/>
      <c r="L237" s="40"/>
      <c r="M237" s="201"/>
      <c r="N237" s="202"/>
      <c r="O237" s="72"/>
      <c r="P237" s="72"/>
      <c r="Q237" s="72"/>
      <c r="R237" s="72"/>
      <c r="S237" s="72"/>
      <c r="T237" s="73"/>
      <c r="U237" s="35"/>
      <c r="V237" s="35"/>
      <c r="W237" s="35"/>
      <c r="X237" s="35"/>
      <c r="Y237" s="35"/>
      <c r="Z237" s="35"/>
      <c r="AA237" s="35"/>
      <c r="AB237" s="35"/>
      <c r="AC237" s="35"/>
      <c r="AD237" s="35"/>
      <c r="AE237" s="35"/>
      <c r="AT237" s="18" t="s">
        <v>362</v>
      </c>
      <c r="AU237" s="18" t="s">
        <v>90</v>
      </c>
    </row>
    <row r="238" spans="1:65" s="2" customFormat="1" ht="16.5" customHeight="1">
      <c r="A238" s="35"/>
      <c r="B238" s="36"/>
      <c r="C238" s="260" t="s">
        <v>625</v>
      </c>
      <c r="D238" s="260" t="s">
        <v>539</v>
      </c>
      <c r="E238" s="261" t="s">
        <v>8173</v>
      </c>
      <c r="F238" s="262" t="s">
        <v>8174</v>
      </c>
      <c r="G238" s="263" t="s">
        <v>716</v>
      </c>
      <c r="H238" s="264">
        <v>1</v>
      </c>
      <c r="I238" s="265"/>
      <c r="J238" s="266">
        <f>ROUND(I238*H238,2)</f>
        <v>0</v>
      </c>
      <c r="K238" s="262" t="s">
        <v>1</v>
      </c>
      <c r="L238" s="267"/>
      <c r="M238" s="268" t="s">
        <v>1</v>
      </c>
      <c r="N238" s="269" t="s">
        <v>46</v>
      </c>
      <c r="O238" s="72"/>
      <c r="P238" s="194">
        <f>O238*H238</f>
        <v>0</v>
      </c>
      <c r="Q238" s="194">
        <v>0</v>
      </c>
      <c r="R238" s="194">
        <f>Q238*H238</f>
        <v>0</v>
      </c>
      <c r="S238" s="194">
        <v>0</v>
      </c>
      <c r="T238" s="195">
        <f>S238*H238</f>
        <v>0</v>
      </c>
      <c r="U238" s="35"/>
      <c r="V238" s="35"/>
      <c r="W238" s="35"/>
      <c r="X238" s="35"/>
      <c r="Y238" s="35"/>
      <c r="Z238" s="35"/>
      <c r="AA238" s="35"/>
      <c r="AB238" s="35"/>
      <c r="AC238" s="35"/>
      <c r="AD238" s="35"/>
      <c r="AE238" s="35"/>
      <c r="AR238" s="196" t="s">
        <v>1810</v>
      </c>
      <c r="AT238" s="196" t="s">
        <v>539</v>
      </c>
      <c r="AU238" s="196" t="s">
        <v>90</v>
      </c>
      <c r="AY238" s="18" t="s">
        <v>215</v>
      </c>
      <c r="BE238" s="197">
        <f>IF(N238="základní",J238,0)</f>
        <v>0</v>
      </c>
      <c r="BF238" s="197">
        <f>IF(N238="snížená",J238,0)</f>
        <v>0</v>
      </c>
      <c r="BG238" s="197">
        <f>IF(N238="zákl. přenesená",J238,0)</f>
        <v>0</v>
      </c>
      <c r="BH238" s="197">
        <f>IF(N238="sníž. přenesená",J238,0)</f>
        <v>0</v>
      </c>
      <c r="BI238" s="197">
        <f>IF(N238="nulová",J238,0)</f>
        <v>0</v>
      </c>
      <c r="BJ238" s="18" t="s">
        <v>88</v>
      </c>
      <c r="BK238" s="197">
        <f>ROUND(I238*H238,2)</f>
        <v>0</v>
      </c>
      <c r="BL238" s="18" t="s">
        <v>1810</v>
      </c>
      <c r="BM238" s="196" t="s">
        <v>8175</v>
      </c>
    </row>
    <row r="239" spans="1:65" s="2" customFormat="1" ht="24.15" customHeight="1">
      <c r="A239" s="35"/>
      <c r="B239" s="36"/>
      <c r="C239" s="260" t="s">
        <v>631</v>
      </c>
      <c r="D239" s="260" t="s">
        <v>539</v>
      </c>
      <c r="E239" s="261" t="s">
        <v>8176</v>
      </c>
      <c r="F239" s="262" t="s">
        <v>8177</v>
      </c>
      <c r="G239" s="263" t="s">
        <v>716</v>
      </c>
      <c r="H239" s="264">
        <v>3</v>
      </c>
      <c r="I239" s="265"/>
      <c r="J239" s="266">
        <f>ROUND(I239*H239,2)</f>
        <v>0</v>
      </c>
      <c r="K239" s="262" t="s">
        <v>1</v>
      </c>
      <c r="L239" s="267"/>
      <c r="M239" s="268" t="s">
        <v>1</v>
      </c>
      <c r="N239" s="269" t="s">
        <v>46</v>
      </c>
      <c r="O239" s="72"/>
      <c r="P239" s="194">
        <f>O239*H239</f>
        <v>0</v>
      </c>
      <c r="Q239" s="194">
        <v>0</v>
      </c>
      <c r="R239" s="194">
        <f>Q239*H239</f>
        <v>0</v>
      </c>
      <c r="S239" s="194">
        <v>0</v>
      </c>
      <c r="T239" s="195">
        <f>S239*H239</f>
        <v>0</v>
      </c>
      <c r="U239" s="35"/>
      <c r="V239" s="35"/>
      <c r="W239" s="35"/>
      <c r="X239" s="35"/>
      <c r="Y239" s="35"/>
      <c r="Z239" s="35"/>
      <c r="AA239" s="35"/>
      <c r="AB239" s="35"/>
      <c r="AC239" s="35"/>
      <c r="AD239" s="35"/>
      <c r="AE239" s="35"/>
      <c r="AR239" s="196" t="s">
        <v>1810</v>
      </c>
      <c r="AT239" s="196" t="s">
        <v>539</v>
      </c>
      <c r="AU239" s="196" t="s">
        <v>90</v>
      </c>
      <c r="AY239" s="18" t="s">
        <v>215</v>
      </c>
      <c r="BE239" s="197">
        <f>IF(N239="základní",J239,0)</f>
        <v>0</v>
      </c>
      <c r="BF239" s="197">
        <f>IF(N239="snížená",J239,0)</f>
        <v>0</v>
      </c>
      <c r="BG239" s="197">
        <f>IF(N239="zákl. přenesená",J239,0)</f>
        <v>0</v>
      </c>
      <c r="BH239" s="197">
        <f>IF(N239="sníž. přenesená",J239,0)</f>
        <v>0</v>
      </c>
      <c r="BI239" s="197">
        <f>IF(N239="nulová",J239,0)</f>
        <v>0</v>
      </c>
      <c r="BJ239" s="18" t="s">
        <v>88</v>
      </c>
      <c r="BK239" s="197">
        <f>ROUND(I239*H239,2)</f>
        <v>0</v>
      </c>
      <c r="BL239" s="18" t="s">
        <v>1810</v>
      </c>
      <c r="BM239" s="196" t="s">
        <v>8178</v>
      </c>
    </row>
    <row r="240" spans="1:65" s="2" customFormat="1" ht="16.5" customHeight="1">
      <c r="A240" s="35"/>
      <c r="B240" s="36"/>
      <c r="C240" s="185" t="s">
        <v>676</v>
      </c>
      <c r="D240" s="185" t="s">
        <v>216</v>
      </c>
      <c r="E240" s="186" t="s">
        <v>8179</v>
      </c>
      <c r="F240" s="187" t="s">
        <v>8180</v>
      </c>
      <c r="G240" s="188" t="s">
        <v>716</v>
      </c>
      <c r="H240" s="189">
        <v>1</v>
      </c>
      <c r="I240" s="190"/>
      <c r="J240" s="191">
        <f>ROUND(I240*H240,2)</f>
        <v>0</v>
      </c>
      <c r="K240" s="187" t="s">
        <v>1</v>
      </c>
      <c r="L240" s="40"/>
      <c r="M240" s="192" t="s">
        <v>1</v>
      </c>
      <c r="N240" s="193" t="s">
        <v>46</v>
      </c>
      <c r="O240" s="72"/>
      <c r="P240" s="194">
        <f>O240*H240</f>
        <v>0</v>
      </c>
      <c r="Q240" s="194">
        <v>2.4000000000000001E-4</v>
      </c>
      <c r="R240" s="194">
        <f>Q240*H240</f>
        <v>2.4000000000000001E-4</v>
      </c>
      <c r="S240" s="194">
        <v>0</v>
      </c>
      <c r="T240" s="195">
        <f>S240*H240</f>
        <v>0</v>
      </c>
      <c r="U240" s="35"/>
      <c r="V240" s="35"/>
      <c r="W240" s="35"/>
      <c r="X240" s="35"/>
      <c r="Y240" s="35"/>
      <c r="Z240" s="35"/>
      <c r="AA240" s="35"/>
      <c r="AB240" s="35"/>
      <c r="AC240" s="35"/>
      <c r="AD240" s="35"/>
      <c r="AE240" s="35"/>
      <c r="AR240" s="196" t="s">
        <v>214</v>
      </c>
      <c r="AT240" s="196" t="s">
        <v>216</v>
      </c>
      <c r="AU240" s="196" t="s">
        <v>90</v>
      </c>
      <c r="AY240" s="18" t="s">
        <v>215</v>
      </c>
      <c r="BE240" s="197">
        <f>IF(N240="základní",J240,0)</f>
        <v>0</v>
      </c>
      <c r="BF240" s="197">
        <f>IF(N240="snížená",J240,0)</f>
        <v>0</v>
      </c>
      <c r="BG240" s="197">
        <f>IF(N240="zákl. přenesená",J240,0)</f>
        <v>0</v>
      </c>
      <c r="BH240" s="197">
        <f>IF(N240="sníž. přenesená",J240,0)</f>
        <v>0</v>
      </c>
      <c r="BI240" s="197">
        <f>IF(N240="nulová",J240,0)</f>
        <v>0</v>
      </c>
      <c r="BJ240" s="18" t="s">
        <v>88</v>
      </c>
      <c r="BK240" s="197">
        <f>ROUND(I240*H240,2)</f>
        <v>0</v>
      </c>
      <c r="BL240" s="18" t="s">
        <v>214</v>
      </c>
      <c r="BM240" s="196" t="s">
        <v>8181</v>
      </c>
    </row>
    <row r="241" spans="1:65" s="2" customFormat="1" ht="24.15" customHeight="1">
      <c r="A241" s="35"/>
      <c r="B241" s="36"/>
      <c r="C241" s="260" t="s">
        <v>711</v>
      </c>
      <c r="D241" s="260" t="s">
        <v>539</v>
      </c>
      <c r="E241" s="261" t="s">
        <v>8182</v>
      </c>
      <c r="F241" s="262" t="s">
        <v>8183</v>
      </c>
      <c r="G241" s="263" t="s">
        <v>716</v>
      </c>
      <c r="H241" s="264">
        <v>1</v>
      </c>
      <c r="I241" s="265"/>
      <c r="J241" s="266">
        <f>ROUND(I241*H241,2)</f>
        <v>0</v>
      </c>
      <c r="K241" s="262" t="s">
        <v>1</v>
      </c>
      <c r="L241" s="267"/>
      <c r="M241" s="268" t="s">
        <v>1</v>
      </c>
      <c r="N241" s="269" t="s">
        <v>46</v>
      </c>
      <c r="O241" s="72"/>
      <c r="P241" s="194">
        <f>O241*H241</f>
        <v>0</v>
      </c>
      <c r="Q241" s="194">
        <v>3.64E-3</v>
      </c>
      <c r="R241" s="194">
        <f>Q241*H241</f>
        <v>3.64E-3</v>
      </c>
      <c r="S241" s="194">
        <v>0</v>
      </c>
      <c r="T241" s="195">
        <f>S241*H241</f>
        <v>0</v>
      </c>
      <c r="U241" s="35"/>
      <c r="V241" s="35"/>
      <c r="W241" s="35"/>
      <c r="X241" s="35"/>
      <c r="Y241" s="35"/>
      <c r="Z241" s="35"/>
      <c r="AA241" s="35"/>
      <c r="AB241" s="35"/>
      <c r="AC241" s="35"/>
      <c r="AD241" s="35"/>
      <c r="AE241" s="35"/>
      <c r="AR241" s="196" t="s">
        <v>251</v>
      </c>
      <c r="AT241" s="196" t="s">
        <v>539</v>
      </c>
      <c r="AU241" s="196" t="s">
        <v>90</v>
      </c>
      <c r="AY241" s="18" t="s">
        <v>215</v>
      </c>
      <c r="BE241" s="197">
        <f>IF(N241="základní",J241,0)</f>
        <v>0</v>
      </c>
      <c r="BF241" s="197">
        <f>IF(N241="snížená",J241,0)</f>
        <v>0</v>
      </c>
      <c r="BG241" s="197">
        <f>IF(N241="zákl. přenesená",J241,0)</f>
        <v>0</v>
      </c>
      <c r="BH241" s="197">
        <f>IF(N241="sníž. přenesená",J241,0)</f>
        <v>0</v>
      </c>
      <c r="BI241" s="197">
        <f>IF(N241="nulová",J241,0)</f>
        <v>0</v>
      </c>
      <c r="BJ241" s="18" t="s">
        <v>88</v>
      </c>
      <c r="BK241" s="197">
        <f>ROUND(I241*H241,2)</f>
        <v>0</v>
      </c>
      <c r="BL241" s="18" t="s">
        <v>214</v>
      </c>
      <c r="BM241" s="196" t="s">
        <v>8184</v>
      </c>
    </row>
    <row r="242" spans="1:65" s="2" customFormat="1" ht="38.4">
      <c r="A242" s="35"/>
      <c r="B242" s="36"/>
      <c r="C242" s="37"/>
      <c r="D242" s="198" t="s">
        <v>221</v>
      </c>
      <c r="E242" s="37"/>
      <c r="F242" s="199" t="s">
        <v>8185</v>
      </c>
      <c r="G242" s="37"/>
      <c r="H242" s="37"/>
      <c r="I242" s="200"/>
      <c r="J242" s="37"/>
      <c r="K242" s="37"/>
      <c r="L242" s="40"/>
      <c r="M242" s="201"/>
      <c r="N242" s="202"/>
      <c r="O242" s="72"/>
      <c r="P242" s="72"/>
      <c r="Q242" s="72"/>
      <c r="R242" s="72"/>
      <c r="S242" s="72"/>
      <c r="T242" s="73"/>
      <c r="U242" s="35"/>
      <c r="V242" s="35"/>
      <c r="W242" s="35"/>
      <c r="X242" s="35"/>
      <c r="Y242" s="35"/>
      <c r="Z242" s="35"/>
      <c r="AA242" s="35"/>
      <c r="AB242" s="35"/>
      <c r="AC242" s="35"/>
      <c r="AD242" s="35"/>
      <c r="AE242" s="35"/>
      <c r="AT242" s="18" t="s">
        <v>221</v>
      </c>
      <c r="AU242" s="18" t="s">
        <v>90</v>
      </c>
    </row>
    <row r="243" spans="1:65" s="2" customFormat="1" ht="21.75" customHeight="1">
      <c r="A243" s="35"/>
      <c r="B243" s="36"/>
      <c r="C243" s="185" t="s">
        <v>713</v>
      </c>
      <c r="D243" s="185" t="s">
        <v>216</v>
      </c>
      <c r="E243" s="186" t="s">
        <v>8186</v>
      </c>
      <c r="F243" s="187" t="s">
        <v>8187</v>
      </c>
      <c r="G243" s="188" t="s">
        <v>716</v>
      </c>
      <c r="H243" s="189">
        <v>1</v>
      </c>
      <c r="I243" s="190"/>
      <c r="J243" s="191">
        <f>ROUND(I243*H243,2)</f>
        <v>0</v>
      </c>
      <c r="K243" s="187" t="s">
        <v>359</v>
      </c>
      <c r="L243" s="40"/>
      <c r="M243" s="192" t="s">
        <v>1</v>
      </c>
      <c r="N243" s="193" t="s">
        <v>46</v>
      </c>
      <c r="O243" s="72"/>
      <c r="P243" s="194">
        <f>O243*H243</f>
        <v>0</v>
      </c>
      <c r="Q243" s="194">
        <v>7.2000000000000005E-4</v>
      </c>
      <c r="R243" s="194">
        <f>Q243*H243</f>
        <v>7.2000000000000005E-4</v>
      </c>
      <c r="S243" s="194">
        <v>0</v>
      </c>
      <c r="T243" s="195">
        <f>S243*H243</f>
        <v>0</v>
      </c>
      <c r="U243" s="35"/>
      <c r="V243" s="35"/>
      <c r="W243" s="35"/>
      <c r="X243" s="35"/>
      <c r="Y243" s="35"/>
      <c r="Z243" s="35"/>
      <c r="AA243" s="35"/>
      <c r="AB243" s="35"/>
      <c r="AC243" s="35"/>
      <c r="AD243" s="35"/>
      <c r="AE243" s="35"/>
      <c r="AR243" s="196" t="s">
        <v>214</v>
      </c>
      <c r="AT243" s="196" t="s">
        <v>216</v>
      </c>
      <c r="AU243" s="196" t="s">
        <v>90</v>
      </c>
      <c r="AY243" s="18" t="s">
        <v>215</v>
      </c>
      <c r="BE243" s="197">
        <f>IF(N243="základní",J243,0)</f>
        <v>0</v>
      </c>
      <c r="BF243" s="197">
        <f>IF(N243="snížená",J243,0)</f>
        <v>0</v>
      </c>
      <c r="BG243" s="197">
        <f>IF(N243="zákl. přenesená",J243,0)</f>
        <v>0</v>
      </c>
      <c r="BH243" s="197">
        <f>IF(N243="sníž. přenesená",J243,0)</f>
        <v>0</v>
      </c>
      <c r="BI243" s="197">
        <f>IF(N243="nulová",J243,0)</f>
        <v>0</v>
      </c>
      <c r="BJ243" s="18" t="s">
        <v>88</v>
      </c>
      <c r="BK243" s="197">
        <f>ROUND(I243*H243,2)</f>
        <v>0</v>
      </c>
      <c r="BL243" s="18" t="s">
        <v>214</v>
      </c>
      <c r="BM243" s="196" t="s">
        <v>8188</v>
      </c>
    </row>
    <row r="244" spans="1:65" s="2" customFormat="1" ht="28.8">
      <c r="A244" s="35"/>
      <c r="B244" s="36"/>
      <c r="C244" s="37"/>
      <c r="D244" s="198" t="s">
        <v>221</v>
      </c>
      <c r="E244" s="37"/>
      <c r="F244" s="199" t="s">
        <v>8189</v>
      </c>
      <c r="G244" s="37"/>
      <c r="H244" s="37"/>
      <c r="I244" s="200"/>
      <c r="J244" s="37"/>
      <c r="K244" s="37"/>
      <c r="L244" s="40"/>
      <c r="M244" s="201"/>
      <c r="N244" s="202"/>
      <c r="O244" s="72"/>
      <c r="P244" s="72"/>
      <c r="Q244" s="72"/>
      <c r="R244" s="72"/>
      <c r="S244" s="72"/>
      <c r="T244" s="73"/>
      <c r="U244" s="35"/>
      <c r="V244" s="35"/>
      <c r="W244" s="35"/>
      <c r="X244" s="35"/>
      <c r="Y244" s="35"/>
      <c r="Z244" s="35"/>
      <c r="AA244" s="35"/>
      <c r="AB244" s="35"/>
      <c r="AC244" s="35"/>
      <c r="AD244" s="35"/>
      <c r="AE244" s="35"/>
      <c r="AT244" s="18" t="s">
        <v>221</v>
      </c>
      <c r="AU244" s="18" t="s">
        <v>90</v>
      </c>
    </row>
    <row r="245" spans="1:65" s="2" customFormat="1" ht="10.199999999999999">
      <c r="A245" s="35"/>
      <c r="B245" s="36"/>
      <c r="C245" s="37"/>
      <c r="D245" s="215" t="s">
        <v>362</v>
      </c>
      <c r="E245" s="37"/>
      <c r="F245" s="216" t="s">
        <v>8190</v>
      </c>
      <c r="G245" s="37"/>
      <c r="H245" s="37"/>
      <c r="I245" s="200"/>
      <c r="J245" s="37"/>
      <c r="K245" s="37"/>
      <c r="L245" s="40"/>
      <c r="M245" s="201"/>
      <c r="N245" s="202"/>
      <c r="O245" s="72"/>
      <c r="P245" s="72"/>
      <c r="Q245" s="72"/>
      <c r="R245" s="72"/>
      <c r="S245" s="72"/>
      <c r="T245" s="73"/>
      <c r="U245" s="35"/>
      <c r="V245" s="35"/>
      <c r="W245" s="35"/>
      <c r="X245" s="35"/>
      <c r="Y245" s="35"/>
      <c r="Z245" s="35"/>
      <c r="AA245" s="35"/>
      <c r="AB245" s="35"/>
      <c r="AC245" s="35"/>
      <c r="AD245" s="35"/>
      <c r="AE245" s="35"/>
      <c r="AT245" s="18" t="s">
        <v>362</v>
      </c>
      <c r="AU245" s="18" t="s">
        <v>90</v>
      </c>
    </row>
    <row r="246" spans="1:65" s="2" customFormat="1" ht="24.15" customHeight="1">
      <c r="A246" s="35"/>
      <c r="B246" s="36"/>
      <c r="C246" s="260" t="s">
        <v>720</v>
      </c>
      <c r="D246" s="260" t="s">
        <v>539</v>
      </c>
      <c r="E246" s="261" t="s">
        <v>8191</v>
      </c>
      <c r="F246" s="262" t="s">
        <v>8192</v>
      </c>
      <c r="G246" s="263" t="s">
        <v>716</v>
      </c>
      <c r="H246" s="264">
        <v>1</v>
      </c>
      <c r="I246" s="265"/>
      <c r="J246" s="266">
        <f>ROUND(I246*H246,2)</f>
        <v>0</v>
      </c>
      <c r="K246" s="262" t="s">
        <v>1</v>
      </c>
      <c r="L246" s="267"/>
      <c r="M246" s="268" t="s">
        <v>1</v>
      </c>
      <c r="N246" s="269" t="s">
        <v>46</v>
      </c>
      <c r="O246" s="72"/>
      <c r="P246" s="194">
        <f>O246*H246</f>
        <v>0</v>
      </c>
      <c r="Q246" s="194">
        <v>1.0999999999999999E-2</v>
      </c>
      <c r="R246" s="194">
        <f>Q246*H246</f>
        <v>1.0999999999999999E-2</v>
      </c>
      <c r="S246" s="194">
        <v>0</v>
      </c>
      <c r="T246" s="195">
        <f>S246*H246</f>
        <v>0</v>
      </c>
      <c r="U246" s="35"/>
      <c r="V246" s="35"/>
      <c r="W246" s="35"/>
      <c r="X246" s="35"/>
      <c r="Y246" s="35"/>
      <c r="Z246" s="35"/>
      <c r="AA246" s="35"/>
      <c r="AB246" s="35"/>
      <c r="AC246" s="35"/>
      <c r="AD246" s="35"/>
      <c r="AE246" s="35"/>
      <c r="AR246" s="196" t="s">
        <v>251</v>
      </c>
      <c r="AT246" s="196" t="s">
        <v>539</v>
      </c>
      <c r="AU246" s="196" t="s">
        <v>90</v>
      </c>
      <c r="AY246" s="18" t="s">
        <v>215</v>
      </c>
      <c r="BE246" s="197">
        <f>IF(N246="základní",J246,0)</f>
        <v>0</v>
      </c>
      <c r="BF246" s="197">
        <f>IF(N246="snížená",J246,0)</f>
        <v>0</v>
      </c>
      <c r="BG246" s="197">
        <f>IF(N246="zákl. přenesená",J246,0)</f>
        <v>0</v>
      </c>
      <c r="BH246" s="197">
        <f>IF(N246="sníž. přenesená",J246,0)</f>
        <v>0</v>
      </c>
      <c r="BI246" s="197">
        <f>IF(N246="nulová",J246,0)</f>
        <v>0</v>
      </c>
      <c r="BJ246" s="18" t="s">
        <v>88</v>
      </c>
      <c r="BK246" s="197">
        <f>ROUND(I246*H246,2)</f>
        <v>0</v>
      </c>
      <c r="BL246" s="18" t="s">
        <v>214</v>
      </c>
      <c r="BM246" s="196" t="s">
        <v>8193</v>
      </c>
    </row>
    <row r="247" spans="1:65" s="2" customFormat="1" ht="76.8">
      <c r="A247" s="35"/>
      <c r="B247" s="36"/>
      <c r="C247" s="37"/>
      <c r="D247" s="198" t="s">
        <v>221</v>
      </c>
      <c r="E247" s="37"/>
      <c r="F247" s="199" t="s">
        <v>8194</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221</v>
      </c>
      <c r="AU247" s="18" t="s">
        <v>90</v>
      </c>
    </row>
    <row r="248" spans="1:65" s="2" customFormat="1" ht="21.75" customHeight="1">
      <c r="A248" s="35"/>
      <c r="B248" s="36"/>
      <c r="C248" s="260" t="s">
        <v>727</v>
      </c>
      <c r="D248" s="260" t="s">
        <v>539</v>
      </c>
      <c r="E248" s="261" t="s">
        <v>8195</v>
      </c>
      <c r="F248" s="262" t="s">
        <v>8196</v>
      </c>
      <c r="G248" s="263" t="s">
        <v>716</v>
      </c>
      <c r="H248" s="264">
        <v>1</v>
      </c>
      <c r="I248" s="265"/>
      <c r="J248" s="266">
        <f>ROUND(I248*H248,2)</f>
        <v>0</v>
      </c>
      <c r="K248" s="262" t="s">
        <v>1</v>
      </c>
      <c r="L248" s="267"/>
      <c r="M248" s="268" t="s">
        <v>1</v>
      </c>
      <c r="N248" s="269" t="s">
        <v>46</v>
      </c>
      <c r="O248" s="72"/>
      <c r="P248" s="194">
        <f>O248*H248</f>
        <v>0</v>
      </c>
      <c r="Q248" s="194">
        <v>3.5000000000000001E-3</v>
      </c>
      <c r="R248" s="194">
        <f>Q248*H248</f>
        <v>3.5000000000000001E-3</v>
      </c>
      <c r="S248" s="194">
        <v>0</v>
      </c>
      <c r="T248" s="195">
        <f>S248*H248</f>
        <v>0</v>
      </c>
      <c r="U248" s="35"/>
      <c r="V248" s="35"/>
      <c r="W248" s="35"/>
      <c r="X248" s="35"/>
      <c r="Y248" s="35"/>
      <c r="Z248" s="35"/>
      <c r="AA248" s="35"/>
      <c r="AB248" s="35"/>
      <c r="AC248" s="35"/>
      <c r="AD248" s="35"/>
      <c r="AE248" s="35"/>
      <c r="AR248" s="196" t="s">
        <v>251</v>
      </c>
      <c r="AT248" s="196" t="s">
        <v>539</v>
      </c>
      <c r="AU248" s="196" t="s">
        <v>90</v>
      </c>
      <c r="AY248" s="18" t="s">
        <v>215</v>
      </c>
      <c r="BE248" s="197">
        <f>IF(N248="základní",J248,0)</f>
        <v>0</v>
      </c>
      <c r="BF248" s="197">
        <f>IF(N248="snížená",J248,0)</f>
        <v>0</v>
      </c>
      <c r="BG248" s="197">
        <f>IF(N248="zákl. přenesená",J248,0)</f>
        <v>0</v>
      </c>
      <c r="BH248" s="197">
        <f>IF(N248="sníž. přenesená",J248,0)</f>
        <v>0</v>
      </c>
      <c r="BI248" s="197">
        <f>IF(N248="nulová",J248,0)</f>
        <v>0</v>
      </c>
      <c r="BJ248" s="18" t="s">
        <v>88</v>
      </c>
      <c r="BK248" s="197">
        <f>ROUND(I248*H248,2)</f>
        <v>0</v>
      </c>
      <c r="BL248" s="18" t="s">
        <v>214</v>
      </c>
      <c r="BM248" s="196" t="s">
        <v>8197</v>
      </c>
    </row>
    <row r="249" spans="1:65" s="2" customFormat="1" ht="134.4">
      <c r="A249" s="35"/>
      <c r="B249" s="36"/>
      <c r="C249" s="37"/>
      <c r="D249" s="198" t="s">
        <v>221</v>
      </c>
      <c r="E249" s="37"/>
      <c r="F249" s="199" t="s">
        <v>8198</v>
      </c>
      <c r="G249" s="37"/>
      <c r="H249" s="37"/>
      <c r="I249" s="200"/>
      <c r="J249" s="37"/>
      <c r="K249" s="37"/>
      <c r="L249" s="40"/>
      <c r="M249" s="201"/>
      <c r="N249" s="202"/>
      <c r="O249" s="72"/>
      <c r="P249" s="72"/>
      <c r="Q249" s="72"/>
      <c r="R249" s="72"/>
      <c r="S249" s="72"/>
      <c r="T249" s="73"/>
      <c r="U249" s="35"/>
      <c r="V249" s="35"/>
      <c r="W249" s="35"/>
      <c r="X249" s="35"/>
      <c r="Y249" s="35"/>
      <c r="Z249" s="35"/>
      <c r="AA249" s="35"/>
      <c r="AB249" s="35"/>
      <c r="AC249" s="35"/>
      <c r="AD249" s="35"/>
      <c r="AE249" s="35"/>
      <c r="AT249" s="18" t="s">
        <v>221</v>
      </c>
      <c r="AU249" s="18" t="s">
        <v>90</v>
      </c>
    </row>
    <row r="250" spans="1:65" s="2" customFormat="1" ht="24.15" customHeight="1">
      <c r="A250" s="35"/>
      <c r="B250" s="36"/>
      <c r="C250" s="185" t="s">
        <v>735</v>
      </c>
      <c r="D250" s="185" t="s">
        <v>216</v>
      </c>
      <c r="E250" s="186" t="s">
        <v>8199</v>
      </c>
      <c r="F250" s="187" t="s">
        <v>8200</v>
      </c>
      <c r="G250" s="188" t="s">
        <v>716</v>
      </c>
      <c r="H250" s="189">
        <v>1</v>
      </c>
      <c r="I250" s="190"/>
      <c r="J250" s="191">
        <f>ROUND(I250*H250,2)</f>
        <v>0</v>
      </c>
      <c r="K250" s="187" t="s">
        <v>359</v>
      </c>
      <c r="L250" s="40"/>
      <c r="M250" s="192" t="s">
        <v>1</v>
      </c>
      <c r="N250" s="193" t="s">
        <v>46</v>
      </c>
      <c r="O250" s="72"/>
      <c r="P250" s="194">
        <f>O250*H250</f>
        <v>0</v>
      </c>
      <c r="Q250" s="194">
        <v>0</v>
      </c>
      <c r="R250" s="194">
        <f>Q250*H250</f>
        <v>0</v>
      </c>
      <c r="S250" s="194">
        <v>0</v>
      </c>
      <c r="T250" s="195">
        <f>S250*H250</f>
        <v>0</v>
      </c>
      <c r="U250" s="35"/>
      <c r="V250" s="35"/>
      <c r="W250" s="35"/>
      <c r="X250" s="35"/>
      <c r="Y250" s="35"/>
      <c r="Z250" s="35"/>
      <c r="AA250" s="35"/>
      <c r="AB250" s="35"/>
      <c r="AC250" s="35"/>
      <c r="AD250" s="35"/>
      <c r="AE250" s="35"/>
      <c r="AR250" s="196" t="s">
        <v>214</v>
      </c>
      <c r="AT250" s="196" t="s">
        <v>216</v>
      </c>
      <c r="AU250" s="196" t="s">
        <v>90</v>
      </c>
      <c r="AY250" s="18" t="s">
        <v>215</v>
      </c>
      <c r="BE250" s="197">
        <f>IF(N250="základní",J250,0)</f>
        <v>0</v>
      </c>
      <c r="BF250" s="197">
        <f>IF(N250="snížená",J250,0)</f>
        <v>0</v>
      </c>
      <c r="BG250" s="197">
        <f>IF(N250="zákl. přenesená",J250,0)</f>
        <v>0</v>
      </c>
      <c r="BH250" s="197">
        <f>IF(N250="sníž. přenesená",J250,0)</f>
        <v>0</v>
      </c>
      <c r="BI250" s="197">
        <f>IF(N250="nulová",J250,0)</f>
        <v>0</v>
      </c>
      <c r="BJ250" s="18" t="s">
        <v>88</v>
      </c>
      <c r="BK250" s="197">
        <f>ROUND(I250*H250,2)</f>
        <v>0</v>
      </c>
      <c r="BL250" s="18" t="s">
        <v>214</v>
      </c>
      <c r="BM250" s="196" t="s">
        <v>8201</v>
      </c>
    </row>
    <row r="251" spans="1:65" s="2" customFormat="1" ht="28.8">
      <c r="A251" s="35"/>
      <c r="B251" s="36"/>
      <c r="C251" s="37"/>
      <c r="D251" s="198" t="s">
        <v>221</v>
      </c>
      <c r="E251" s="37"/>
      <c r="F251" s="199" t="s">
        <v>8202</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221</v>
      </c>
      <c r="AU251" s="18" t="s">
        <v>90</v>
      </c>
    </row>
    <row r="252" spans="1:65" s="2" customFormat="1" ht="10.199999999999999">
      <c r="A252" s="35"/>
      <c r="B252" s="36"/>
      <c r="C252" s="37"/>
      <c r="D252" s="215" t="s">
        <v>362</v>
      </c>
      <c r="E252" s="37"/>
      <c r="F252" s="216" t="s">
        <v>8203</v>
      </c>
      <c r="G252" s="37"/>
      <c r="H252" s="37"/>
      <c r="I252" s="200"/>
      <c r="J252" s="37"/>
      <c r="K252" s="37"/>
      <c r="L252" s="40"/>
      <c r="M252" s="201"/>
      <c r="N252" s="202"/>
      <c r="O252" s="72"/>
      <c r="P252" s="72"/>
      <c r="Q252" s="72"/>
      <c r="R252" s="72"/>
      <c r="S252" s="72"/>
      <c r="T252" s="73"/>
      <c r="U252" s="35"/>
      <c r="V252" s="35"/>
      <c r="W252" s="35"/>
      <c r="X252" s="35"/>
      <c r="Y252" s="35"/>
      <c r="Z252" s="35"/>
      <c r="AA252" s="35"/>
      <c r="AB252" s="35"/>
      <c r="AC252" s="35"/>
      <c r="AD252" s="35"/>
      <c r="AE252" s="35"/>
      <c r="AT252" s="18" t="s">
        <v>362</v>
      </c>
      <c r="AU252" s="18" t="s">
        <v>90</v>
      </c>
    </row>
    <row r="253" spans="1:65" s="2" customFormat="1" ht="24.15" customHeight="1">
      <c r="A253" s="35"/>
      <c r="B253" s="36"/>
      <c r="C253" s="260" t="s">
        <v>745</v>
      </c>
      <c r="D253" s="260" t="s">
        <v>539</v>
      </c>
      <c r="E253" s="261" t="s">
        <v>8204</v>
      </c>
      <c r="F253" s="262" t="s">
        <v>8205</v>
      </c>
      <c r="G253" s="263" t="s">
        <v>716</v>
      </c>
      <c r="H253" s="264">
        <v>1</v>
      </c>
      <c r="I253" s="265"/>
      <c r="J253" s="266">
        <f>ROUND(I253*H253,2)</f>
        <v>0</v>
      </c>
      <c r="K253" s="262" t="s">
        <v>1</v>
      </c>
      <c r="L253" s="267"/>
      <c r="M253" s="268" t="s">
        <v>1</v>
      </c>
      <c r="N253" s="269" t="s">
        <v>46</v>
      </c>
      <c r="O253" s="72"/>
      <c r="P253" s="194">
        <f>O253*H253</f>
        <v>0</v>
      </c>
      <c r="Q253" s="194">
        <v>1.9E-3</v>
      </c>
      <c r="R253" s="194">
        <f>Q253*H253</f>
        <v>1.9E-3</v>
      </c>
      <c r="S253" s="194">
        <v>0</v>
      </c>
      <c r="T253" s="195">
        <f>S253*H253</f>
        <v>0</v>
      </c>
      <c r="U253" s="35"/>
      <c r="V253" s="35"/>
      <c r="W253" s="35"/>
      <c r="X253" s="35"/>
      <c r="Y253" s="35"/>
      <c r="Z253" s="35"/>
      <c r="AA253" s="35"/>
      <c r="AB253" s="35"/>
      <c r="AC253" s="35"/>
      <c r="AD253" s="35"/>
      <c r="AE253" s="35"/>
      <c r="AR253" s="196" t="s">
        <v>251</v>
      </c>
      <c r="AT253" s="196" t="s">
        <v>539</v>
      </c>
      <c r="AU253" s="196" t="s">
        <v>90</v>
      </c>
      <c r="AY253" s="18" t="s">
        <v>215</v>
      </c>
      <c r="BE253" s="197">
        <f>IF(N253="základní",J253,0)</f>
        <v>0</v>
      </c>
      <c r="BF253" s="197">
        <f>IF(N253="snížená",J253,0)</f>
        <v>0</v>
      </c>
      <c r="BG253" s="197">
        <f>IF(N253="zákl. přenesená",J253,0)</f>
        <v>0</v>
      </c>
      <c r="BH253" s="197">
        <f>IF(N253="sníž. přenesená",J253,0)</f>
        <v>0</v>
      </c>
      <c r="BI253" s="197">
        <f>IF(N253="nulová",J253,0)</f>
        <v>0</v>
      </c>
      <c r="BJ253" s="18" t="s">
        <v>88</v>
      </c>
      <c r="BK253" s="197">
        <f>ROUND(I253*H253,2)</f>
        <v>0</v>
      </c>
      <c r="BL253" s="18" t="s">
        <v>214</v>
      </c>
      <c r="BM253" s="196" t="s">
        <v>8206</v>
      </c>
    </row>
    <row r="254" spans="1:65" s="2" customFormat="1" ht="96">
      <c r="A254" s="35"/>
      <c r="B254" s="36"/>
      <c r="C254" s="37"/>
      <c r="D254" s="198" t="s">
        <v>221</v>
      </c>
      <c r="E254" s="37"/>
      <c r="F254" s="199" t="s">
        <v>8207</v>
      </c>
      <c r="G254" s="37"/>
      <c r="H254" s="37"/>
      <c r="I254" s="200"/>
      <c r="J254" s="37"/>
      <c r="K254" s="37"/>
      <c r="L254" s="40"/>
      <c r="M254" s="201"/>
      <c r="N254" s="202"/>
      <c r="O254" s="72"/>
      <c r="P254" s="72"/>
      <c r="Q254" s="72"/>
      <c r="R254" s="72"/>
      <c r="S254" s="72"/>
      <c r="T254" s="73"/>
      <c r="U254" s="35"/>
      <c r="V254" s="35"/>
      <c r="W254" s="35"/>
      <c r="X254" s="35"/>
      <c r="Y254" s="35"/>
      <c r="Z254" s="35"/>
      <c r="AA254" s="35"/>
      <c r="AB254" s="35"/>
      <c r="AC254" s="35"/>
      <c r="AD254" s="35"/>
      <c r="AE254" s="35"/>
      <c r="AT254" s="18" t="s">
        <v>221</v>
      </c>
      <c r="AU254" s="18" t="s">
        <v>90</v>
      </c>
    </row>
    <row r="255" spans="1:65" s="2" customFormat="1" ht="37.799999999999997" customHeight="1">
      <c r="A255" s="35"/>
      <c r="B255" s="36"/>
      <c r="C255" s="185" t="s">
        <v>751</v>
      </c>
      <c r="D255" s="185" t="s">
        <v>216</v>
      </c>
      <c r="E255" s="186" t="s">
        <v>8208</v>
      </c>
      <c r="F255" s="187" t="s">
        <v>8209</v>
      </c>
      <c r="G255" s="188" t="s">
        <v>716</v>
      </c>
      <c r="H255" s="189">
        <v>1</v>
      </c>
      <c r="I255" s="190"/>
      <c r="J255" s="191">
        <f>ROUND(I255*H255,2)</f>
        <v>0</v>
      </c>
      <c r="K255" s="187" t="s">
        <v>1</v>
      </c>
      <c r="L255" s="40"/>
      <c r="M255" s="192" t="s">
        <v>1</v>
      </c>
      <c r="N255" s="193" t="s">
        <v>46</v>
      </c>
      <c r="O255" s="72"/>
      <c r="P255" s="194">
        <f>O255*H255</f>
        <v>0</v>
      </c>
      <c r="Q255" s="194">
        <v>0.38627</v>
      </c>
      <c r="R255" s="194">
        <f>Q255*H255</f>
        <v>0.38627</v>
      </c>
      <c r="S255" s="194">
        <v>0</v>
      </c>
      <c r="T255" s="195">
        <f>S255*H255</f>
        <v>0</v>
      </c>
      <c r="U255" s="35"/>
      <c r="V255" s="35"/>
      <c r="W255" s="35"/>
      <c r="X255" s="35"/>
      <c r="Y255" s="35"/>
      <c r="Z255" s="35"/>
      <c r="AA255" s="35"/>
      <c r="AB255" s="35"/>
      <c r="AC255" s="35"/>
      <c r="AD255" s="35"/>
      <c r="AE255" s="35"/>
      <c r="AR255" s="196" t="s">
        <v>214</v>
      </c>
      <c r="AT255" s="196" t="s">
        <v>216</v>
      </c>
      <c r="AU255" s="196" t="s">
        <v>90</v>
      </c>
      <c r="AY255" s="18" t="s">
        <v>215</v>
      </c>
      <c r="BE255" s="197">
        <f>IF(N255="základní",J255,0)</f>
        <v>0</v>
      </c>
      <c r="BF255" s="197">
        <f>IF(N255="snížená",J255,0)</f>
        <v>0</v>
      </c>
      <c r="BG255" s="197">
        <f>IF(N255="zákl. přenesená",J255,0)</f>
        <v>0</v>
      </c>
      <c r="BH255" s="197">
        <f>IF(N255="sníž. přenesená",J255,0)</f>
        <v>0</v>
      </c>
      <c r="BI255" s="197">
        <f>IF(N255="nulová",J255,0)</f>
        <v>0</v>
      </c>
      <c r="BJ255" s="18" t="s">
        <v>88</v>
      </c>
      <c r="BK255" s="197">
        <f>ROUND(I255*H255,2)</f>
        <v>0</v>
      </c>
      <c r="BL255" s="18" t="s">
        <v>214</v>
      </c>
      <c r="BM255" s="196" t="s">
        <v>8210</v>
      </c>
    </row>
    <row r="256" spans="1:65" s="2" customFormat="1" ht="24.15" customHeight="1">
      <c r="A256" s="35"/>
      <c r="B256" s="36"/>
      <c r="C256" s="260" t="s">
        <v>758</v>
      </c>
      <c r="D256" s="260" t="s">
        <v>539</v>
      </c>
      <c r="E256" s="261" t="s">
        <v>8211</v>
      </c>
      <c r="F256" s="262" t="s">
        <v>8212</v>
      </c>
      <c r="G256" s="263" t="s">
        <v>716</v>
      </c>
      <c r="H256" s="264">
        <v>1</v>
      </c>
      <c r="I256" s="265"/>
      <c r="J256" s="266">
        <f>ROUND(I256*H256,2)</f>
        <v>0</v>
      </c>
      <c r="K256" s="262" t="s">
        <v>1</v>
      </c>
      <c r="L256" s="267"/>
      <c r="M256" s="268" t="s">
        <v>1</v>
      </c>
      <c r="N256" s="269" t="s">
        <v>46</v>
      </c>
      <c r="O256" s="72"/>
      <c r="P256" s="194">
        <f>O256*H256</f>
        <v>0</v>
      </c>
      <c r="Q256" s="194">
        <v>2.8919999999999999</v>
      </c>
      <c r="R256" s="194">
        <f>Q256*H256</f>
        <v>2.8919999999999999</v>
      </c>
      <c r="S256" s="194">
        <v>0</v>
      </c>
      <c r="T256" s="195">
        <f>S256*H256</f>
        <v>0</v>
      </c>
      <c r="U256" s="35"/>
      <c r="V256" s="35"/>
      <c r="W256" s="35"/>
      <c r="X256" s="35"/>
      <c r="Y256" s="35"/>
      <c r="Z256" s="35"/>
      <c r="AA256" s="35"/>
      <c r="AB256" s="35"/>
      <c r="AC256" s="35"/>
      <c r="AD256" s="35"/>
      <c r="AE256" s="35"/>
      <c r="AR256" s="196" t="s">
        <v>251</v>
      </c>
      <c r="AT256" s="196" t="s">
        <v>539</v>
      </c>
      <c r="AU256" s="196" t="s">
        <v>90</v>
      </c>
      <c r="AY256" s="18" t="s">
        <v>215</v>
      </c>
      <c r="BE256" s="197">
        <f>IF(N256="základní",J256,0)</f>
        <v>0</v>
      </c>
      <c r="BF256" s="197">
        <f>IF(N256="snížená",J256,0)</f>
        <v>0</v>
      </c>
      <c r="BG256" s="197">
        <f>IF(N256="zákl. přenesená",J256,0)</f>
        <v>0</v>
      </c>
      <c r="BH256" s="197">
        <f>IF(N256="sníž. přenesená",J256,0)</f>
        <v>0</v>
      </c>
      <c r="BI256" s="197">
        <f>IF(N256="nulová",J256,0)</f>
        <v>0</v>
      </c>
      <c r="BJ256" s="18" t="s">
        <v>88</v>
      </c>
      <c r="BK256" s="197">
        <f>ROUND(I256*H256,2)</f>
        <v>0</v>
      </c>
      <c r="BL256" s="18" t="s">
        <v>214</v>
      </c>
      <c r="BM256" s="196" t="s">
        <v>8213</v>
      </c>
    </row>
    <row r="257" spans="1:65" s="2" customFormat="1" ht="96">
      <c r="A257" s="35"/>
      <c r="B257" s="36"/>
      <c r="C257" s="37"/>
      <c r="D257" s="198" t="s">
        <v>221</v>
      </c>
      <c r="E257" s="37"/>
      <c r="F257" s="199" t="s">
        <v>8214</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221</v>
      </c>
      <c r="AU257" s="18" t="s">
        <v>90</v>
      </c>
    </row>
    <row r="258" spans="1:65" s="2" customFormat="1" ht="16.5" customHeight="1">
      <c r="A258" s="35"/>
      <c r="B258" s="36"/>
      <c r="C258" s="185" t="s">
        <v>794</v>
      </c>
      <c r="D258" s="185" t="s">
        <v>216</v>
      </c>
      <c r="E258" s="186" t="s">
        <v>8215</v>
      </c>
      <c r="F258" s="187" t="s">
        <v>8216</v>
      </c>
      <c r="G258" s="188" t="s">
        <v>716</v>
      </c>
      <c r="H258" s="189">
        <v>1</v>
      </c>
      <c r="I258" s="190"/>
      <c r="J258" s="191">
        <f>ROUND(I258*H258,2)</f>
        <v>0</v>
      </c>
      <c r="K258" s="187" t="s">
        <v>359</v>
      </c>
      <c r="L258" s="40"/>
      <c r="M258" s="192" t="s">
        <v>1</v>
      </c>
      <c r="N258" s="193" t="s">
        <v>46</v>
      </c>
      <c r="O258" s="72"/>
      <c r="P258" s="194">
        <f>O258*H258</f>
        <v>0</v>
      </c>
      <c r="Q258" s="194">
        <v>0.04</v>
      </c>
      <c r="R258" s="194">
        <f>Q258*H258</f>
        <v>0.04</v>
      </c>
      <c r="S258" s="194">
        <v>0</v>
      </c>
      <c r="T258" s="195">
        <f>S258*H258</f>
        <v>0</v>
      </c>
      <c r="U258" s="35"/>
      <c r="V258" s="35"/>
      <c r="W258" s="35"/>
      <c r="X258" s="35"/>
      <c r="Y258" s="35"/>
      <c r="Z258" s="35"/>
      <c r="AA258" s="35"/>
      <c r="AB258" s="35"/>
      <c r="AC258" s="35"/>
      <c r="AD258" s="35"/>
      <c r="AE258" s="35"/>
      <c r="AR258" s="196" t="s">
        <v>214</v>
      </c>
      <c r="AT258" s="196" t="s">
        <v>216</v>
      </c>
      <c r="AU258" s="196" t="s">
        <v>90</v>
      </c>
      <c r="AY258" s="18" t="s">
        <v>215</v>
      </c>
      <c r="BE258" s="197">
        <f>IF(N258="základní",J258,0)</f>
        <v>0</v>
      </c>
      <c r="BF258" s="197">
        <f>IF(N258="snížená",J258,0)</f>
        <v>0</v>
      </c>
      <c r="BG258" s="197">
        <f>IF(N258="zákl. přenesená",J258,0)</f>
        <v>0</v>
      </c>
      <c r="BH258" s="197">
        <f>IF(N258="sníž. přenesená",J258,0)</f>
        <v>0</v>
      </c>
      <c r="BI258" s="197">
        <f>IF(N258="nulová",J258,0)</f>
        <v>0</v>
      </c>
      <c r="BJ258" s="18" t="s">
        <v>88</v>
      </c>
      <c r="BK258" s="197">
        <f>ROUND(I258*H258,2)</f>
        <v>0</v>
      </c>
      <c r="BL258" s="18" t="s">
        <v>214</v>
      </c>
      <c r="BM258" s="196" t="s">
        <v>8217</v>
      </c>
    </row>
    <row r="259" spans="1:65" s="2" customFormat="1" ht="19.2">
      <c r="A259" s="35"/>
      <c r="B259" s="36"/>
      <c r="C259" s="37"/>
      <c r="D259" s="198" t="s">
        <v>221</v>
      </c>
      <c r="E259" s="37"/>
      <c r="F259" s="199" t="s">
        <v>8218</v>
      </c>
      <c r="G259" s="37"/>
      <c r="H259" s="37"/>
      <c r="I259" s="200"/>
      <c r="J259" s="37"/>
      <c r="K259" s="37"/>
      <c r="L259" s="40"/>
      <c r="M259" s="201"/>
      <c r="N259" s="202"/>
      <c r="O259" s="72"/>
      <c r="P259" s="72"/>
      <c r="Q259" s="72"/>
      <c r="R259" s="72"/>
      <c r="S259" s="72"/>
      <c r="T259" s="73"/>
      <c r="U259" s="35"/>
      <c r="V259" s="35"/>
      <c r="W259" s="35"/>
      <c r="X259" s="35"/>
      <c r="Y259" s="35"/>
      <c r="Z259" s="35"/>
      <c r="AA259" s="35"/>
      <c r="AB259" s="35"/>
      <c r="AC259" s="35"/>
      <c r="AD259" s="35"/>
      <c r="AE259" s="35"/>
      <c r="AT259" s="18" t="s">
        <v>221</v>
      </c>
      <c r="AU259" s="18" t="s">
        <v>90</v>
      </c>
    </row>
    <row r="260" spans="1:65" s="2" customFormat="1" ht="10.199999999999999">
      <c r="A260" s="35"/>
      <c r="B260" s="36"/>
      <c r="C260" s="37"/>
      <c r="D260" s="215" t="s">
        <v>362</v>
      </c>
      <c r="E260" s="37"/>
      <c r="F260" s="216" t="s">
        <v>8219</v>
      </c>
      <c r="G260" s="37"/>
      <c r="H260" s="37"/>
      <c r="I260" s="200"/>
      <c r="J260" s="37"/>
      <c r="K260" s="37"/>
      <c r="L260" s="40"/>
      <c r="M260" s="201"/>
      <c r="N260" s="202"/>
      <c r="O260" s="72"/>
      <c r="P260" s="72"/>
      <c r="Q260" s="72"/>
      <c r="R260" s="72"/>
      <c r="S260" s="72"/>
      <c r="T260" s="73"/>
      <c r="U260" s="35"/>
      <c r="V260" s="35"/>
      <c r="W260" s="35"/>
      <c r="X260" s="35"/>
      <c r="Y260" s="35"/>
      <c r="Z260" s="35"/>
      <c r="AA260" s="35"/>
      <c r="AB260" s="35"/>
      <c r="AC260" s="35"/>
      <c r="AD260" s="35"/>
      <c r="AE260" s="35"/>
      <c r="AT260" s="18" t="s">
        <v>362</v>
      </c>
      <c r="AU260" s="18" t="s">
        <v>90</v>
      </c>
    </row>
    <row r="261" spans="1:65" s="2" customFormat="1" ht="16.5" customHeight="1">
      <c r="A261" s="35"/>
      <c r="B261" s="36"/>
      <c r="C261" s="260" t="s">
        <v>802</v>
      </c>
      <c r="D261" s="260" t="s">
        <v>539</v>
      </c>
      <c r="E261" s="261" t="s">
        <v>8220</v>
      </c>
      <c r="F261" s="262" t="s">
        <v>8221</v>
      </c>
      <c r="G261" s="263" t="s">
        <v>716</v>
      </c>
      <c r="H261" s="264">
        <v>1</v>
      </c>
      <c r="I261" s="265"/>
      <c r="J261" s="266">
        <f>ROUND(I261*H261,2)</f>
        <v>0</v>
      </c>
      <c r="K261" s="262" t="s">
        <v>1</v>
      </c>
      <c r="L261" s="267"/>
      <c r="M261" s="268" t="s">
        <v>1</v>
      </c>
      <c r="N261" s="269" t="s">
        <v>46</v>
      </c>
      <c r="O261" s="72"/>
      <c r="P261" s="194">
        <f>O261*H261</f>
        <v>0</v>
      </c>
      <c r="Q261" s="194">
        <v>7.3000000000000001E-3</v>
      </c>
      <c r="R261" s="194">
        <f>Q261*H261</f>
        <v>7.3000000000000001E-3</v>
      </c>
      <c r="S261" s="194">
        <v>0</v>
      </c>
      <c r="T261" s="195">
        <f>S261*H261</f>
        <v>0</v>
      </c>
      <c r="U261" s="35"/>
      <c r="V261" s="35"/>
      <c r="W261" s="35"/>
      <c r="X261" s="35"/>
      <c r="Y261" s="35"/>
      <c r="Z261" s="35"/>
      <c r="AA261" s="35"/>
      <c r="AB261" s="35"/>
      <c r="AC261" s="35"/>
      <c r="AD261" s="35"/>
      <c r="AE261" s="35"/>
      <c r="AR261" s="196" t="s">
        <v>251</v>
      </c>
      <c r="AT261" s="196" t="s">
        <v>539</v>
      </c>
      <c r="AU261" s="196" t="s">
        <v>90</v>
      </c>
      <c r="AY261" s="18" t="s">
        <v>215</v>
      </c>
      <c r="BE261" s="197">
        <f>IF(N261="základní",J261,0)</f>
        <v>0</v>
      </c>
      <c r="BF261" s="197">
        <f>IF(N261="snížená",J261,0)</f>
        <v>0</v>
      </c>
      <c r="BG261" s="197">
        <f>IF(N261="zákl. přenesená",J261,0)</f>
        <v>0</v>
      </c>
      <c r="BH261" s="197">
        <f>IF(N261="sníž. přenesená",J261,0)</f>
        <v>0</v>
      </c>
      <c r="BI261" s="197">
        <f>IF(N261="nulová",J261,0)</f>
        <v>0</v>
      </c>
      <c r="BJ261" s="18" t="s">
        <v>88</v>
      </c>
      <c r="BK261" s="197">
        <f>ROUND(I261*H261,2)</f>
        <v>0</v>
      </c>
      <c r="BL261" s="18" t="s">
        <v>214</v>
      </c>
      <c r="BM261" s="196" t="s">
        <v>8222</v>
      </c>
    </row>
    <row r="262" spans="1:65" s="2" customFormat="1" ht="16.5" customHeight="1">
      <c r="A262" s="35"/>
      <c r="B262" s="36"/>
      <c r="C262" s="185" t="s">
        <v>808</v>
      </c>
      <c r="D262" s="185" t="s">
        <v>216</v>
      </c>
      <c r="E262" s="186" t="s">
        <v>8223</v>
      </c>
      <c r="F262" s="187" t="s">
        <v>8224</v>
      </c>
      <c r="G262" s="188" t="s">
        <v>797</v>
      </c>
      <c r="H262" s="189">
        <v>23</v>
      </c>
      <c r="I262" s="190"/>
      <c r="J262" s="191">
        <f>ROUND(I262*H262,2)</f>
        <v>0</v>
      </c>
      <c r="K262" s="187" t="s">
        <v>359</v>
      </c>
      <c r="L262" s="40"/>
      <c r="M262" s="192" t="s">
        <v>1</v>
      </c>
      <c r="N262" s="193" t="s">
        <v>46</v>
      </c>
      <c r="O262" s="72"/>
      <c r="P262" s="194">
        <f>O262*H262</f>
        <v>0</v>
      </c>
      <c r="Q262" s="194">
        <v>1.9000000000000001E-4</v>
      </c>
      <c r="R262" s="194">
        <f>Q262*H262</f>
        <v>4.3700000000000006E-3</v>
      </c>
      <c r="S262" s="194">
        <v>0</v>
      </c>
      <c r="T262" s="195">
        <f>S262*H262</f>
        <v>0</v>
      </c>
      <c r="U262" s="35"/>
      <c r="V262" s="35"/>
      <c r="W262" s="35"/>
      <c r="X262" s="35"/>
      <c r="Y262" s="35"/>
      <c r="Z262" s="35"/>
      <c r="AA262" s="35"/>
      <c r="AB262" s="35"/>
      <c r="AC262" s="35"/>
      <c r="AD262" s="35"/>
      <c r="AE262" s="35"/>
      <c r="AR262" s="196" t="s">
        <v>214</v>
      </c>
      <c r="AT262" s="196" t="s">
        <v>216</v>
      </c>
      <c r="AU262" s="196" t="s">
        <v>90</v>
      </c>
      <c r="AY262" s="18" t="s">
        <v>215</v>
      </c>
      <c r="BE262" s="197">
        <f>IF(N262="základní",J262,0)</f>
        <v>0</v>
      </c>
      <c r="BF262" s="197">
        <f>IF(N262="snížená",J262,0)</f>
        <v>0</v>
      </c>
      <c r="BG262" s="197">
        <f>IF(N262="zákl. přenesená",J262,0)</f>
        <v>0</v>
      </c>
      <c r="BH262" s="197">
        <f>IF(N262="sníž. přenesená",J262,0)</f>
        <v>0</v>
      </c>
      <c r="BI262" s="197">
        <f>IF(N262="nulová",J262,0)</f>
        <v>0</v>
      </c>
      <c r="BJ262" s="18" t="s">
        <v>88</v>
      </c>
      <c r="BK262" s="197">
        <f>ROUND(I262*H262,2)</f>
        <v>0</v>
      </c>
      <c r="BL262" s="18" t="s">
        <v>214</v>
      </c>
      <c r="BM262" s="196" t="s">
        <v>8225</v>
      </c>
    </row>
    <row r="263" spans="1:65" s="2" customFormat="1" ht="10.199999999999999">
      <c r="A263" s="35"/>
      <c r="B263" s="36"/>
      <c r="C263" s="37"/>
      <c r="D263" s="198" t="s">
        <v>221</v>
      </c>
      <c r="E263" s="37"/>
      <c r="F263" s="199" t="s">
        <v>8226</v>
      </c>
      <c r="G263" s="37"/>
      <c r="H263" s="37"/>
      <c r="I263" s="200"/>
      <c r="J263" s="37"/>
      <c r="K263" s="37"/>
      <c r="L263" s="40"/>
      <c r="M263" s="201"/>
      <c r="N263" s="202"/>
      <c r="O263" s="72"/>
      <c r="P263" s="72"/>
      <c r="Q263" s="72"/>
      <c r="R263" s="72"/>
      <c r="S263" s="72"/>
      <c r="T263" s="73"/>
      <c r="U263" s="35"/>
      <c r="V263" s="35"/>
      <c r="W263" s="35"/>
      <c r="X263" s="35"/>
      <c r="Y263" s="35"/>
      <c r="Z263" s="35"/>
      <c r="AA263" s="35"/>
      <c r="AB263" s="35"/>
      <c r="AC263" s="35"/>
      <c r="AD263" s="35"/>
      <c r="AE263" s="35"/>
      <c r="AT263" s="18" t="s">
        <v>221</v>
      </c>
      <c r="AU263" s="18" t="s">
        <v>90</v>
      </c>
    </row>
    <row r="264" spans="1:65" s="2" customFormat="1" ht="10.199999999999999">
      <c r="A264" s="35"/>
      <c r="B264" s="36"/>
      <c r="C264" s="37"/>
      <c r="D264" s="215" t="s">
        <v>362</v>
      </c>
      <c r="E264" s="37"/>
      <c r="F264" s="216" t="s">
        <v>8227</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362</v>
      </c>
      <c r="AU264" s="18" t="s">
        <v>90</v>
      </c>
    </row>
    <row r="265" spans="1:65" s="14" customFormat="1" ht="10.199999999999999">
      <c r="B265" s="227"/>
      <c r="C265" s="228"/>
      <c r="D265" s="198" t="s">
        <v>364</v>
      </c>
      <c r="E265" s="228"/>
      <c r="F265" s="230" t="s">
        <v>8228</v>
      </c>
      <c r="G265" s="228"/>
      <c r="H265" s="231">
        <v>23</v>
      </c>
      <c r="I265" s="232"/>
      <c r="J265" s="228"/>
      <c r="K265" s="228"/>
      <c r="L265" s="233"/>
      <c r="M265" s="234"/>
      <c r="N265" s="235"/>
      <c r="O265" s="235"/>
      <c r="P265" s="235"/>
      <c r="Q265" s="235"/>
      <c r="R265" s="235"/>
      <c r="S265" s="235"/>
      <c r="T265" s="236"/>
      <c r="AT265" s="237" t="s">
        <v>364</v>
      </c>
      <c r="AU265" s="237" t="s">
        <v>90</v>
      </c>
      <c r="AV265" s="14" t="s">
        <v>90</v>
      </c>
      <c r="AW265" s="14" t="s">
        <v>4</v>
      </c>
      <c r="AX265" s="14" t="s">
        <v>88</v>
      </c>
      <c r="AY265" s="237" t="s">
        <v>215</v>
      </c>
    </row>
    <row r="266" spans="1:65" s="2" customFormat="1" ht="24.15" customHeight="1">
      <c r="A266" s="35"/>
      <c r="B266" s="36"/>
      <c r="C266" s="185" t="s">
        <v>816</v>
      </c>
      <c r="D266" s="185" t="s">
        <v>216</v>
      </c>
      <c r="E266" s="186" t="s">
        <v>8229</v>
      </c>
      <c r="F266" s="187" t="s">
        <v>8230</v>
      </c>
      <c r="G266" s="188" t="s">
        <v>797</v>
      </c>
      <c r="H266" s="189">
        <v>23</v>
      </c>
      <c r="I266" s="190"/>
      <c r="J266" s="191">
        <f>ROUND(I266*H266,2)</f>
        <v>0</v>
      </c>
      <c r="K266" s="187" t="s">
        <v>359</v>
      </c>
      <c r="L266" s="40"/>
      <c r="M266" s="192" t="s">
        <v>1</v>
      </c>
      <c r="N266" s="193" t="s">
        <v>46</v>
      </c>
      <c r="O266" s="72"/>
      <c r="P266" s="194">
        <f>O266*H266</f>
        <v>0</v>
      </c>
      <c r="Q266" s="194">
        <v>9.0000000000000006E-5</v>
      </c>
      <c r="R266" s="194">
        <f>Q266*H266</f>
        <v>2.0700000000000002E-3</v>
      </c>
      <c r="S266" s="194">
        <v>0</v>
      </c>
      <c r="T266" s="195">
        <f>S266*H266</f>
        <v>0</v>
      </c>
      <c r="U266" s="35"/>
      <c r="V266" s="35"/>
      <c r="W266" s="35"/>
      <c r="X266" s="35"/>
      <c r="Y266" s="35"/>
      <c r="Z266" s="35"/>
      <c r="AA266" s="35"/>
      <c r="AB266" s="35"/>
      <c r="AC266" s="35"/>
      <c r="AD266" s="35"/>
      <c r="AE266" s="35"/>
      <c r="AR266" s="196" t="s">
        <v>214</v>
      </c>
      <c r="AT266" s="196" t="s">
        <v>216</v>
      </c>
      <c r="AU266" s="196" t="s">
        <v>90</v>
      </c>
      <c r="AY266" s="18" t="s">
        <v>215</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214</v>
      </c>
      <c r="BM266" s="196" t="s">
        <v>8231</v>
      </c>
    </row>
    <row r="267" spans="1:65" s="2" customFormat="1" ht="10.199999999999999">
      <c r="A267" s="35"/>
      <c r="B267" s="36"/>
      <c r="C267" s="37"/>
      <c r="D267" s="198" t="s">
        <v>221</v>
      </c>
      <c r="E267" s="37"/>
      <c r="F267" s="199" t="s">
        <v>8232</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221</v>
      </c>
      <c r="AU267" s="18" t="s">
        <v>90</v>
      </c>
    </row>
    <row r="268" spans="1:65" s="2" customFormat="1" ht="10.199999999999999">
      <c r="A268" s="35"/>
      <c r="B268" s="36"/>
      <c r="C268" s="37"/>
      <c r="D268" s="215" t="s">
        <v>362</v>
      </c>
      <c r="E268" s="37"/>
      <c r="F268" s="216" t="s">
        <v>8233</v>
      </c>
      <c r="G268" s="37"/>
      <c r="H268" s="37"/>
      <c r="I268" s="200"/>
      <c r="J268" s="37"/>
      <c r="K268" s="37"/>
      <c r="L268" s="40"/>
      <c r="M268" s="201"/>
      <c r="N268" s="202"/>
      <c r="O268" s="72"/>
      <c r="P268" s="72"/>
      <c r="Q268" s="72"/>
      <c r="R268" s="72"/>
      <c r="S268" s="72"/>
      <c r="T268" s="73"/>
      <c r="U268" s="35"/>
      <c r="V268" s="35"/>
      <c r="W268" s="35"/>
      <c r="X268" s="35"/>
      <c r="Y268" s="35"/>
      <c r="Z268" s="35"/>
      <c r="AA268" s="35"/>
      <c r="AB268" s="35"/>
      <c r="AC268" s="35"/>
      <c r="AD268" s="35"/>
      <c r="AE268" s="35"/>
      <c r="AT268" s="18" t="s">
        <v>362</v>
      </c>
      <c r="AU268" s="18" t="s">
        <v>90</v>
      </c>
    </row>
    <row r="269" spans="1:65" s="14" customFormat="1" ht="10.199999999999999">
      <c r="B269" s="227"/>
      <c r="C269" s="228"/>
      <c r="D269" s="198" t="s">
        <v>364</v>
      </c>
      <c r="E269" s="228"/>
      <c r="F269" s="230" t="s">
        <v>8228</v>
      </c>
      <c r="G269" s="228"/>
      <c r="H269" s="231">
        <v>23</v>
      </c>
      <c r="I269" s="232"/>
      <c r="J269" s="228"/>
      <c r="K269" s="228"/>
      <c r="L269" s="233"/>
      <c r="M269" s="234"/>
      <c r="N269" s="235"/>
      <c r="O269" s="235"/>
      <c r="P269" s="235"/>
      <c r="Q269" s="235"/>
      <c r="R269" s="235"/>
      <c r="S269" s="235"/>
      <c r="T269" s="236"/>
      <c r="AT269" s="237" t="s">
        <v>364</v>
      </c>
      <c r="AU269" s="237" t="s">
        <v>90</v>
      </c>
      <c r="AV269" s="14" t="s">
        <v>90</v>
      </c>
      <c r="AW269" s="14" t="s">
        <v>4</v>
      </c>
      <c r="AX269" s="14" t="s">
        <v>88</v>
      </c>
      <c r="AY269" s="237" t="s">
        <v>215</v>
      </c>
    </row>
    <row r="270" spans="1:65" s="2" customFormat="1" ht="24.15" customHeight="1">
      <c r="A270" s="35"/>
      <c r="B270" s="36"/>
      <c r="C270" s="185" t="s">
        <v>876</v>
      </c>
      <c r="D270" s="185" t="s">
        <v>216</v>
      </c>
      <c r="E270" s="186" t="s">
        <v>8234</v>
      </c>
      <c r="F270" s="187" t="s">
        <v>8235</v>
      </c>
      <c r="G270" s="188" t="s">
        <v>797</v>
      </c>
      <c r="H270" s="189">
        <v>20</v>
      </c>
      <c r="I270" s="190"/>
      <c r="J270" s="191">
        <f>ROUND(I270*H270,2)</f>
        <v>0</v>
      </c>
      <c r="K270" s="187" t="s">
        <v>359</v>
      </c>
      <c r="L270" s="40"/>
      <c r="M270" s="192" t="s">
        <v>1</v>
      </c>
      <c r="N270" s="193" t="s">
        <v>46</v>
      </c>
      <c r="O270" s="72"/>
      <c r="P270" s="194">
        <f>O270*H270</f>
        <v>0</v>
      </c>
      <c r="Q270" s="194">
        <v>0</v>
      </c>
      <c r="R270" s="194">
        <f>Q270*H270</f>
        <v>0</v>
      </c>
      <c r="S270" s="194">
        <v>0</v>
      </c>
      <c r="T270" s="195">
        <f>S270*H270</f>
        <v>0</v>
      </c>
      <c r="U270" s="35"/>
      <c r="V270" s="35"/>
      <c r="W270" s="35"/>
      <c r="X270" s="35"/>
      <c r="Y270" s="35"/>
      <c r="Z270" s="35"/>
      <c r="AA270" s="35"/>
      <c r="AB270" s="35"/>
      <c r="AC270" s="35"/>
      <c r="AD270" s="35"/>
      <c r="AE270" s="35"/>
      <c r="AR270" s="196" t="s">
        <v>214</v>
      </c>
      <c r="AT270" s="196" t="s">
        <v>216</v>
      </c>
      <c r="AU270" s="196" t="s">
        <v>90</v>
      </c>
      <c r="AY270" s="18" t="s">
        <v>215</v>
      </c>
      <c r="BE270" s="197">
        <f>IF(N270="základní",J270,0)</f>
        <v>0</v>
      </c>
      <c r="BF270" s="197">
        <f>IF(N270="snížená",J270,0)</f>
        <v>0</v>
      </c>
      <c r="BG270" s="197">
        <f>IF(N270="zákl. přenesená",J270,0)</f>
        <v>0</v>
      </c>
      <c r="BH270" s="197">
        <f>IF(N270="sníž. přenesená",J270,0)</f>
        <v>0</v>
      </c>
      <c r="BI270" s="197">
        <f>IF(N270="nulová",J270,0)</f>
        <v>0</v>
      </c>
      <c r="BJ270" s="18" t="s">
        <v>88</v>
      </c>
      <c r="BK270" s="197">
        <f>ROUND(I270*H270,2)</f>
        <v>0</v>
      </c>
      <c r="BL270" s="18" t="s">
        <v>214</v>
      </c>
      <c r="BM270" s="196" t="s">
        <v>8236</v>
      </c>
    </row>
    <row r="271" spans="1:65" s="2" customFormat="1" ht="10.199999999999999">
      <c r="A271" s="35"/>
      <c r="B271" s="36"/>
      <c r="C271" s="37"/>
      <c r="D271" s="198" t="s">
        <v>221</v>
      </c>
      <c r="E271" s="37"/>
      <c r="F271" s="199" t="s">
        <v>8235</v>
      </c>
      <c r="G271" s="37"/>
      <c r="H271" s="37"/>
      <c r="I271" s="200"/>
      <c r="J271" s="37"/>
      <c r="K271" s="37"/>
      <c r="L271" s="40"/>
      <c r="M271" s="201"/>
      <c r="N271" s="202"/>
      <c r="O271" s="72"/>
      <c r="P271" s="72"/>
      <c r="Q271" s="72"/>
      <c r="R271" s="72"/>
      <c r="S271" s="72"/>
      <c r="T271" s="73"/>
      <c r="U271" s="35"/>
      <c r="V271" s="35"/>
      <c r="W271" s="35"/>
      <c r="X271" s="35"/>
      <c r="Y271" s="35"/>
      <c r="Z271" s="35"/>
      <c r="AA271" s="35"/>
      <c r="AB271" s="35"/>
      <c r="AC271" s="35"/>
      <c r="AD271" s="35"/>
      <c r="AE271" s="35"/>
      <c r="AT271" s="18" t="s">
        <v>221</v>
      </c>
      <c r="AU271" s="18" t="s">
        <v>90</v>
      </c>
    </row>
    <row r="272" spans="1:65" s="2" customFormat="1" ht="10.199999999999999">
      <c r="A272" s="35"/>
      <c r="B272" s="36"/>
      <c r="C272" s="37"/>
      <c r="D272" s="215" t="s">
        <v>362</v>
      </c>
      <c r="E272" s="37"/>
      <c r="F272" s="216" t="s">
        <v>8237</v>
      </c>
      <c r="G272" s="37"/>
      <c r="H272" s="37"/>
      <c r="I272" s="200"/>
      <c r="J272" s="37"/>
      <c r="K272" s="37"/>
      <c r="L272" s="40"/>
      <c r="M272" s="201"/>
      <c r="N272" s="202"/>
      <c r="O272" s="72"/>
      <c r="P272" s="72"/>
      <c r="Q272" s="72"/>
      <c r="R272" s="72"/>
      <c r="S272" s="72"/>
      <c r="T272" s="73"/>
      <c r="U272" s="35"/>
      <c r="V272" s="35"/>
      <c r="W272" s="35"/>
      <c r="X272" s="35"/>
      <c r="Y272" s="35"/>
      <c r="Z272" s="35"/>
      <c r="AA272" s="35"/>
      <c r="AB272" s="35"/>
      <c r="AC272" s="35"/>
      <c r="AD272" s="35"/>
      <c r="AE272" s="35"/>
      <c r="AT272" s="18" t="s">
        <v>362</v>
      </c>
      <c r="AU272" s="18" t="s">
        <v>90</v>
      </c>
    </row>
    <row r="273" spans="1:65" s="2" customFormat="1" ht="16.5" customHeight="1">
      <c r="A273" s="35"/>
      <c r="B273" s="36"/>
      <c r="C273" s="185" t="s">
        <v>901</v>
      </c>
      <c r="D273" s="185" t="s">
        <v>216</v>
      </c>
      <c r="E273" s="186" t="s">
        <v>8238</v>
      </c>
      <c r="F273" s="187" t="s">
        <v>8239</v>
      </c>
      <c r="G273" s="188" t="s">
        <v>797</v>
      </c>
      <c r="H273" s="189">
        <v>20</v>
      </c>
      <c r="I273" s="190"/>
      <c r="J273" s="191">
        <f>ROUND(I273*H273,2)</f>
        <v>0</v>
      </c>
      <c r="K273" s="187" t="s">
        <v>359</v>
      </c>
      <c r="L273" s="40"/>
      <c r="M273" s="192" t="s">
        <v>1</v>
      </c>
      <c r="N273" s="193" t="s">
        <v>46</v>
      </c>
      <c r="O273" s="72"/>
      <c r="P273" s="194">
        <f>O273*H273</f>
        <v>0</v>
      </c>
      <c r="Q273" s="194">
        <v>0</v>
      </c>
      <c r="R273" s="194">
        <f>Q273*H273</f>
        <v>0</v>
      </c>
      <c r="S273" s="194">
        <v>0</v>
      </c>
      <c r="T273" s="195">
        <f>S273*H273</f>
        <v>0</v>
      </c>
      <c r="U273" s="35"/>
      <c r="V273" s="35"/>
      <c r="W273" s="35"/>
      <c r="X273" s="35"/>
      <c r="Y273" s="35"/>
      <c r="Z273" s="35"/>
      <c r="AA273" s="35"/>
      <c r="AB273" s="35"/>
      <c r="AC273" s="35"/>
      <c r="AD273" s="35"/>
      <c r="AE273" s="35"/>
      <c r="AR273" s="196" t="s">
        <v>214</v>
      </c>
      <c r="AT273" s="196" t="s">
        <v>216</v>
      </c>
      <c r="AU273" s="196" t="s">
        <v>90</v>
      </c>
      <c r="AY273" s="18" t="s">
        <v>215</v>
      </c>
      <c r="BE273" s="197">
        <f>IF(N273="základní",J273,0)</f>
        <v>0</v>
      </c>
      <c r="BF273" s="197">
        <f>IF(N273="snížená",J273,0)</f>
        <v>0</v>
      </c>
      <c r="BG273" s="197">
        <f>IF(N273="zákl. přenesená",J273,0)</f>
        <v>0</v>
      </c>
      <c r="BH273" s="197">
        <f>IF(N273="sníž. přenesená",J273,0)</f>
        <v>0</v>
      </c>
      <c r="BI273" s="197">
        <f>IF(N273="nulová",J273,0)</f>
        <v>0</v>
      </c>
      <c r="BJ273" s="18" t="s">
        <v>88</v>
      </c>
      <c r="BK273" s="197">
        <f>ROUND(I273*H273,2)</f>
        <v>0</v>
      </c>
      <c r="BL273" s="18" t="s">
        <v>214</v>
      </c>
      <c r="BM273" s="196" t="s">
        <v>8240</v>
      </c>
    </row>
    <row r="274" spans="1:65" s="2" customFormat="1" ht="10.199999999999999">
      <c r="A274" s="35"/>
      <c r="B274" s="36"/>
      <c r="C274" s="37"/>
      <c r="D274" s="198" t="s">
        <v>221</v>
      </c>
      <c r="E274" s="37"/>
      <c r="F274" s="199" t="s">
        <v>8241</v>
      </c>
      <c r="G274" s="37"/>
      <c r="H274" s="37"/>
      <c r="I274" s="200"/>
      <c r="J274" s="37"/>
      <c r="K274" s="37"/>
      <c r="L274" s="40"/>
      <c r="M274" s="201"/>
      <c r="N274" s="202"/>
      <c r="O274" s="72"/>
      <c r="P274" s="72"/>
      <c r="Q274" s="72"/>
      <c r="R274" s="72"/>
      <c r="S274" s="72"/>
      <c r="T274" s="73"/>
      <c r="U274" s="35"/>
      <c r="V274" s="35"/>
      <c r="W274" s="35"/>
      <c r="X274" s="35"/>
      <c r="Y274" s="35"/>
      <c r="Z274" s="35"/>
      <c r="AA274" s="35"/>
      <c r="AB274" s="35"/>
      <c r="AC274" s="35"/>
      <c r="AD274" s="35"/>
      <c r="AE274" s="35"/>
      <c r="AT274" s="18" t="s">
        <v>221</v>
      </c>
      <c r="AU274" s="18" t="s">
        <v>90</v>
      </c>
    </row>
    <row r="275" spans="1:65" s="2" customFormat="1" ht="10.199999999999999">
      <c r="A275" s="35"/>
      <c r="B275" s="36"/>
      <c r="C275" s="37"/>
      <c r="D275" s="215" t="s">
        <v>362</v>
      </c>
      <c r="E275" s="37"/>
      <c r="F275" s="216" t="s">
        <v>8242</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362</v>
      </c>
      <c r="AU275" s="18" t="s">
        <v>90</v>
      </c>
    </row>
    <row r="276" spans="1:65" s="2" customFormat="1" ht="16.5" customHeight="1">
      <c r="A276" s="35"/>
      <c r="B276" s="36"/>
      <c r="C276" s="185" t="s">
        <v>912</v>
      </c>
      <c r="D276" s="185" t="s">
        <v>216</v>
      </c>
      <c r="E276" s="186" t="s">
        <v>8243</v>
      </c>
      <c r="F276" s="187" t="s">
        <v>8244</v>
      </c>
      <c r="G276" s="188" t="s">
        <v>219</v>
      </c>
      <c r="H276" s="189">
        <v>1</v>
      </c>
      <c r="I276" s="190"/>
      <c r="J276" s="191">
        <f>ROUND(I276*H276,2)</f>
        <v>0</v>
      </c>
      <c r="K276" s="187" t="s">
        <v>1</v>
      </c>
      <c r="L276" s="40"/>
      <c r="M276" s="192" t="s">
        <v>1</v>
      </c>
      <c r="N276" s="193" t="s">
        <v>46</v>
      </c>
      <c r="O276" s="72"/>
      <c r="P276" s="194">
        <f>O276*H276</f>
        <v>0</v>
      </c>
      <c r="Q276" s="194">
        <v>0</v>
      </c>
      <c r="R276" s="194">
        <f>Q276*H276</f>
        <v>0</v>
      </c>
      <c r="S276" s="194">
        <v>0</v>
      </c>
      <c r="T276" s="195">
        <f>S276*H276</f>
        <v>0</v>
      </c>
      <c r="U276" s="35"/>
      <c r="V276" s="35"/>
      <c r="W276" s="35"/>
      <c r="X276" s="35"/>
      <c r="Y276" s="35"/>
      <c r="Z276" s="35"/>
      <c r="AA276" s="35"/>
      <c r="AB276" s="35"/>
      <c r="AC276" s="35"/>
      <c r="AD276" s="35"/>
      <c r="AE276" s="35"/>
      <c r="AR276" s="196" t="s">
        <v>214</v>
      </c>
      <c r="AT276" s="196" t="s">
        <v>216</v>
      </c>
      <c r="AU276" s="196" t="s">
        <v>90</v>
      </c>
      <c r="AY276" s="18" t="s">
        <v>215</v>
      </c>
      <c r="BE276" s="197">
        <f>IF(N276="základní",J276,0)</f>
        <v>0</v>
      </c>
      <c r="BF276" s="197">
        <f>IF(N276="snížená",J276,0)</f>
        <v>0</v>
      </c>
      <c r="BG276" s="197">
        <f>IF(N276="zákl. přenesená",J276,0)</f>
        <v>0</v>
      </c>
      <c r="BH276" s="197">
        <f>IF(N276="sníž. přenesená",J276,0)</f>
        <v>0</v>
      </c>
      <c r="BI276" s="197">
        <f>IF(N276="nulová",J276,0)</f>
        <v>0</v>
      </c>
      <c r="BJ276" s="18" t="s">
        <v>88</v>
      </c>
      <c r="BK276" s="197">
        <f>ROUND(I276*H276,2)</f>
        <v>0</v>
      </c>
      <c r="BL276" s="18" t="s">
        <v>214</v>
      </c>
      <c r="BM276" s="196" t="s">
        <v>8245</v>
      </c>
    </row>
    <row r="277" spans="1:65" s="2" customFormat="1" ht="57.6">
      <c r="A277" s="35"/>
      <c r="B277" s="36"/>
      <c r="C277" s="37"/>
      <c r="D277" s="198" t="s">
        <v>221</v>
      </c>
      <c r="E277" s="37"/>
      <c r="F277" s="199" t="s">
        <v>8246</v>
      </c>
      <c r="G277" s="37"/>
      <c r="H277" s="37"/>
      <c r="I277" s="200"/>
      <c r="J277" s="37"/>
      <c r="K277" s="37"/>
      <c r="L277" s="40"/>
      <c r="M277" s="201"/>
      <c r="N277" s="202"/>
      <c r="O277" s="72"/>
      <c r="P277" s="72"/>
      <c r="Q277" s="72"/>
      <c r="R277" s="72"/>
      <c r="S277" s="72"/>
      <c r="T277" s="73"/>
      <c r="U277" s="35"/>
      <c r="V277" s="35"/>
      <c r="W277" s="35"/>
      <c r="X277" s="35"/>
      <c r="Y277" s="35"/>
      <c r="Z277" s="35"/>
      <c r="AA277" s="35"/>
      <c r="AB277" s="35"/>
      <c r="AC277" s="35"/>
      <c r="AD277" s="35"/>
      <c r="AE277" s="35"/>
      <c r="AT277" s="18" t="s">
        <v>221</v>
      </c>
      <c r="AU277" s="18" t="s">
        <v>90</v>
      </c>
    </row>
    <row r="278" spans="1:65" s="11" customFormat="1" ht="22.8" customHeight="1">
      <c r="B278" s="171"/>
      <c r="C278" s="172"/>
      <c r="D278" s="173" t="s">
        <v>80</v>
      </c>
      <c r="E278" s="213" t="s">
        <v>2229</v>
      </c>
      <c r="F278" s="213" t="s">
        <v>2230</v>
      </c>
      <c r="G278" s="172"/>
      <c r="H278" s="172"/>
      <c r="I278" s="175"/>
      <c r="J278" s="214">
        <f>BK278</f>
        <v>0</v>
      </c>
      <c r="K278" s="172"/>
      <c r="L278" s="177"/>
      <c r="M278" s="178"/>
      <c r="N278" s="179"/>
      <c r="O278" s="179"/>
      <c r="P278" s="180">
        <f>SUM(P279:P281)</f>
        <v>0</v>
      </c>
      <c r="Q278" s="179"/>
      <c r="R278" s="180">
        <f>SUM(R279:R281)</f>
        <v>0</v>
      </c>
      <c r="S278" s="179"/>
      <c r="T278" s="181">
        <f>SUM(T279:T281)</f>
        <v>0</v>
      </c>
      <c r="AR278" s="182" t="s">
        <v>88</v>
      </c>
      <c r="AT278" s="183" t="s">
        <v>80</v>
      </c>
      <c r="AU278" s="183" t="s">
        <v>88</v>
      </c>
      <c r="AY278" s="182" t="s">
        <v>215</v>
      </c>
      <c r="BK278" s="184">
        <f>SUM(BK279:BK281)</f>
        <v>0</v>
      </c>
    </row>
    <row r="279" spans="1:65" s="2" customFormat="1" ht="24.15" customHeight="1">
      <c r="A279" s="35"/>
      <c r="B279" s="36"/>
      <c r="C279" s="185" t="s">
        <v>920</v>
      </c>
      <c r="D279" s="185" t="s">
        <v>216</v>
      </c>
      <c r="E279" s="186" t="s">
        <v>8247</v>
      </c>
      <c r="F279" s="187" t="s">
        <v>7704</v>
      </c>
      <c r="G279" s="188" t="s">
        <v>583</v>
      </c>
      <c r="H279" s="189">
        <v>16.757999999999999</v>
      </c>
      <c r="I279" s="190"/>
      <c r="J279" s="191">
        <f>ROUND(I279*H279,2)</f>
        <v>0</v>
      </c>
      <c r="K279" s="187" t="s">
        <v>359</v>
      </c>
      <c r="L279" s="40"/>
      <c r="M279" s="192" t="s">
        <v>1</v>
      </c>
      <c r="N279" s="193" t="s">
        <v>46</v>
      </c>
      <c r="O279" s="72"/>
      <c r="P279" s="194">
        <f>O279*H279</f>
        <v>0</v>
      </c>
      <c r="Q279" s="194">
        <v>0</v>
      </c>
      <c r="R279" s="194">
        <f>Q279*H279</f>
        <v>0</v>
      </c>
      <c r="S279" s="194">
        <v>0</v>
      </c>
      <c r="T279" s="195">
        <f>S279*H279</f>
        <v>0</v>
      </c>
      <c r="U279" s="35"/>
      <c r="V279" s="35"/>
      <c r="W279" s="35"/>
      <c r="X279" s="35"/>
      <c r="Y279" s="35"/>
      <c r="Z279" s="35"/>
      <c r="AA279" s="35"/>
      <c r="AB279" s="35"/>
      <c r="AC279" s="35"/>
      <c r="AD279" s="35"/>
      <c r="AE279" s="35"/>
      <c r="AR279" s="196" t="s">
        <v>214</v>
      </c>
      <c r="AT279" s="196" t="s">
        <v>216</v>
      </c>
      <c r="AU279" s="196" t="s">
        <v>90</v>
      </c>
      <c r="AY279" s="18" t="s">
        <v>215</v>
      </c>
      <c r="BE279" s="197">
        <f>IF(N279="základní",J279,0)</f>
        <v>0</v>
      </c>
      <c r="BF279" s="197">
        <f>IF(N279="snížená",J279,0)</f>
        <v>0</v>
      </c>
      <c r="BG279" s="197">
        <f>IF(N279="zákl. přenesená",J279,0)</f>
        <v>0</v>
      </c>
      <c r="BH279" s="197">
        <f>IF(N279="sníž. přenesená",J279,0)</f>
        <v>0</v>
      </c>
      <c r="BI279" s="197">
        <f>IF(N279="nulová",J279,0)</f>
        <v>0</v>
      </c>
      <c r="BJ279" s="18" t="s">
        <v>88</v>
      </c>
      <c r="BK279" s="197">
        <f>ROUND(I279*H279,2)</f>
        <v>0</v>
      </c>
      <c r="BL279" s="18" t="s">
        <v>214</v>
      </c>
      <c r="BM279" s="196" t="s">
        <v>8248</v>
      </c>
    </row>
    <row r="280" spans="1:65" s="2" customFormat="1" ht="38.4">
      <c r="A280" s="35"/>
      <c r="B280" s="36"/>
      <c r="C280" s="37"/>
      <c r="D280" s="198" t="s">
        <v>221</v>
      </c>
      <c r="E280" s="37"/>
      <c r="F280" s="199" t="s">
        <v>7706</v>
      </c>
      <c r="G280" s="37"/>
      <c r="H280" s="37"/>
      <c r="I280" s="200"/>
      <c r="J280" s="37"/>
      <c r="K280" s="37"/>
      <c r="L280" s="40"/>
      <c r="M280" s="201"/>
      <c r="N280" s="202"/>
      <c r="O280" s="72"/>
      <c r="P280" s="72"/>
      <c r="Q280" s="72"/>
      <c r="R280" s="72"/>
      <c r="S280" s="72"/>
      <c r="T280" s="73"/>
      <c r="U280" s="35"/>
      <c r="V280" s="35"/>
      <c r="W280" s="35"/>
      <c r="X280" s="35"/>
      <c r="Y280" s="35"/>
      <c r="Z280" s="35"/>
      <c r="AA280" s="35"/>
      <c r="AB280" s="35"/>
      <c r="AC280" s="35"/>
      <c r="AD280" s="35"/>
      <c r="AE280" s="35"/>
      <c r="AT280" s="18" t="s">
        <v>221</v>
      </c>
      <c r="AU280" s="18" t="s">
        <v>90</v>
      </c>
    </row>
    <row r="281" spans="1:65" s="2" customFormat="1" ht="10.199999999999999">
      <c r="A281" s="35"/>
      <c r="B281" s="36"/>
      <c r="C281" s="37"/>
      <c r="D281" s="215" t="s">
        <v>362</v>
      </c>
      <c r="E281" s="37"/>
      <c r="F281" s="216" t="s">
        <v>8249</v>
      </c>
      <c r="G281" s="37"/>
      <c r="H281" s="37"/>
      <c r="I281" s="200"/>
      <c r="J281" s="37"/>
      <c r="K281" s="37"/>
      <c r="L281" s="40"/>
      <c r="M281" s="201"/>
      <c r="N281" s="202"/>
      <c r="O281" s="72"/>
      <c r="P281" s="72"/>
      <c r="Q281" s="72"/>
      <c r="R281" s="72"/>
      <c r="S281" s="72"/>
      <c r="T281" s="73"/>
      <c r="U281" s="35"/>
      <c r="V281" s="35"/>
      <c r="W281" s="35"/>
      <c r="X281" s="35"/>
      <c r="Y281" s="35"/>
      <c r="Z281" s="35"/>
      <c r="AA281" s="35"/>
      <c r="AB281" s="35"/>
      <c r="AC281" s="35"/>
      <c r="AD281" s="35"/>
      <c r="AE281" s="35"/>
      <c r="AT281" s="18" t="s">
        <v>362</v>
      </c>
      <c r="AU281" s="18" t="s">
        <v>90</v>
      </c>
    </row>
    <row r="282" spans="1:65" s="11" customFormat="1" ht="25.95" customHeight="1">
      <c r="B282" s="171"/>
      <c r="C282" s="172"/>
      <c r="D282" s="173" t="s">
        <v>80</v>
      </c>
      <c r="E282" s="174" t="s">
        <v>2237</v>
      </c>
      <c r="F282" s="174" t="s">
        <v>2238</v>
      </c>
      <c r="G282" s="172"/>
      <c r="H282" s="172"/>
      <c r="I282" s="175"/>
      <c r="J282" s="176">
        <f>BK282</f>
        <v>0</v>
      </c>
      <c r="K282" s="172"/>
      <c r="L282" s="177"/>
      <c r="M282" s="178"/>
      <c r="N282" s="179"/>
      <c r="O282" s="179"/>
      <c r="P282" s="180">
        <f>P283</f>
        <v>0</v>
      </c>
      <c r="Q282" s="179"/>
      <c r="R282" s="180">
        <f>R283</f>
        <v>4.6300000000000004E-3</v>
      </c>
      <c r="S282" s="179"/>
      <c r="T282" s="181">
        <f>T283</f>
        <v>0</v>
      </c>
      <c r="AR282" s="182" t="s">
        <v>90</v>
      </c>
      <c r="AT282" s="183" t="s">
        <v>80</v>
      </c>
      <c r="AU282" s="183" t="s">
        <v>81</v>
      </c>
      <c r="AY282" s="182" t="s">
        <v>215</v>
      </c>
      <c r="BK282" s="184">
        <f>BK283</f>
        <v>0</v>
      </c>
    </row>
    <row r="283" spans="1:65" s="11" customFormat="1" ht="22.8" customHeight="1">
      <c r="B283" s="171"/>
      <c r="C283" s="172"/>
      <c r="D283" s="173" t="s">
        <v>80</v>
      </c>
      <c r="E283" s="213" t="s">
        <v>5594</v>
      </c>
      <c r="F283" s="213" t="s">
        <v>5595</v>
      </c>
      <c r="G283" s="172"/>
      <c r="H283" s="172"/>
      <c r="I283" s="175"/>
      <c r="J283" s="214">
        <f>BK283</f>
        <v>0</v>
      </c>
      <c r="K283" s="172"/>
      <c r="L283" s="177"/>
      <c r="M283" s="178"/>
      <c r="N283" s="179"/>
      <c r="O283" s="179"/>
      <c r="P283" s="180">
        <f>SUM(P284:P292)</f>
        <v>0</v>
      </c>
      <c r="Q283" s="179"/>
      <c r="R283" s="180">
        <f>SUM(R284:R292)</f>
        <v>4.6300000000000004E-3</v>
      </c>
      <c r="S283" s="179"/>
      <c r="T283" s="181">
        <f>SUM(T284:T292)</f>
        <v>0</v>
      </c>
      <c r="AR283" s="182" t="s">
        <v>90</v>
      </c>
      <c r="AT283" s="183" t="s">
        <v>80</v>
      </c>
      <c r="AU283" s="183" t="s">
        <v>88</v>
      </c>
      <c r="AY283" s="182" t="s">
        <v>215</v>
      </c>
      <c r="BK283" s="184">
        <f>SUM(BK284:BK292)</f>
        <v>0</v>
      </c>
    </row>
    <row r="284" spans="1:65" s="2" customFormat="1" ht="24.15" customHeight="1">
      <c r="A284" s="35"/>
      <c r="B284" s="36"/>
      <c r="C284" s="185" t="s">
        <v>925</v>
      </c>
      <c r="D284" s="185" t="s">
        <v>216</v>
      </c>
      <c r="E284" s="186" t="s">
        <v>5605</v>
      </c>
      <c r="F284" s="187" t="s">
        <v>5606</v>
      </c>
      <c r="G284" s="188" t="s">
        <v>797</v>
      </c>
      <c r="H284" s="189">
        <v>1</v>
      </c>
      <c r="I284" s="190"/>
      <c r="J284" s="191">
        <f>ROUND(I284*H284,2)</f>
        <v>0</v>
      </c>
      <c r="K284" s="187" t="s">
        <v>359</v>
      </c>
      <c r="L284" s="40"/>
      <c r="M284" s="192" t="s">
        <v>1</v>
      </c>
      <c r="N284" s="193" t="s">
        <v>46</v>
      </c>
      <c r="O284" s="72"/>
      <c r="P284" s="194">
        <f>O284*H284</f>
        <v>0</v>
      </c>
      <c r="Q284" s="194">
        <v>3.9300000000000003E-3</v>
      </c>
      <c r="R284" s="194">
        <f>Q284*H284</f>
        <v>3.9300000000000003E-3</v>
      </c>
      <c r="S284" s="194">
        <v>0</v>
      </c>
      <c r="T284" s="195">
        <f>S284*H284</f>
        <v>0</v>
      </c>
      <c r="U284" s="35"/>
      <c r="V284" s="35"/>
      <c r="W284" s="35"/>
      <c r="X284" s="35"/>
      <c r="Y284" s="35"/>
      <c r="Z284" s="35"/>
      <c r="AA284" s="35"/>
      <c r="AB284" s="35"/>
      <c r="AC284" s="35"/>
      <c r="AD284" s="35"/>
      <c r="AE284" s="35"/>
      <c r="AR284" s="196" t="s">
        <v>291</v>
      </c>
      <c r="AT284" s="196" t="s">
        <v>216</v>
      </c>
      <c r="AU284" s="196" t="s">
        <v>90</v>
      </c>
      <c r="AY284" s="18" t="s">
        <v>215</v>
      </c>
      <c r="BE284" s="197">
        <f>IF(N284="základní",J284,0)</f>
        <v>0</v>
      </c>
      <c r="BF284" s="197">
        <f>IF(N284="snížená",J284,0)</f>
        <v>0</v>
      </c>
      <c r="BG284" s="197">
        <f>IF(N284="zákl. přenesená",J284,0)</f>
        <v>0</v>
      </c>
      <c r="BH284" s="197">
        <f>IF(N284="sníž. přenesená",J284,0)</f>
        <v>0</v>
      </c>
      <c r="BI284" s="197">
        <f>IF(N284="nulová",J284,0)</f>
        <v>0</v>
      </c>
      <c r="BJ284" s="18" t="s">
        <v>88</v>
      </c>
      <c r="BK284" s="197">
        <f>ROUND(I284*H284,2)</f>
        <v>0</v>
      </c>
      <c r="BL284" s="18" t="s">
        <v>291</v>
      </c>
      <c r="BM284" s="196" t="s">
        <v>8250</v>
      </c>
    </row>
    <row r="285" spans="1:65" s="2" customFormat="1" ht="19.2">
      <c r="A285" s="35"/>
      <c r="B285" s="36"/>
      <c r="C285" s="37"/>
      <c r="D285" s="198" t="s">
        <v>221</v>
      </c>
      <c r="E285" s="37"/>
      <c r="F285" s="199" t="s">
        <v>5608</v>
      </c>
      <c r="G285" s="37"/>
      <c r="H285" s="37"/>
      <c r="I285" s="200"/>
      <c r="J285" s="37"/>
      <c r="K285" s="37"/>
      <c r="L285" s="40"/>
      <c r="M285" s="201"/>
      <c r="N285" s="202"/>
      <c r="O285" s="72"/>
      <c r="P285" s="72"/>
      <c r="Q285" s="72"/>
      <c r="R285" s="72"/>
      <c r="S285" s="72"/>
      <c r="T285" s="73"/>
      <c r="U285" s="35"/>
      <c r="V285" s="35"/>
      <c r="W285" s="35"/>
      <c r="X285" s="35"/>
      <c r="Y285" s="35"/>
      <c r="Z285" s="35"/>
      <c r="AA285" s="35"/>
      <c r="AB285" s="35"/>
      <c r="AC285" s="35"/>
      <c r="AD285" s="35"/>
      <c r="AE285" s="35"/>
      <c r="AT285" s="18" t="s">
        <v>221</v>
      </c>
      <c r="AU285" s="18" t="s">
        <v>90</v>
      </c>
    </row>
    <row r="286" spans="1:65" s="2" customFormat="1" ht="10.199999999999999">
      <c r="A286" s="35"/>
      <c r="B286" s="36"/>
      <c r="C286" s="37"/>
      <c r="D286" s="215" t="s">
        <v>362</v>
      </c>
      <c r="E286" s="37"/>
      <c r="F286" s="216" t="s">
        <v>5609</v>
      </c>
      <c r="G286" s="37"/>
      <c r="H286" s="37"/>
      <c r="I286" s="200"/>
      <c r="J286" s="37"/>
      <c r="K286" s="37"/>
      <c r="L286" s="40"/>
      <c r="M286" s="201"/>
      <c r="N286" s="202"/>
      <c r="O286" s="72"/>
      <c r="P286" s="72"/>
      <c r="Q286" s="72"/>
      <c r="R286" s="72"/>
      <c r="S286" s="72"/>
      <c r="T286" s="73"/>
      <c r="U286" s="35"/>
      <c r="V286" s="35"/>
      <c r="W286" s="35"/>
      <c r="X286" s="35"/>
      <c r="Y286" s="35"/>
      <c r="Z286" s="35"/>
      <c r="AA286" s="35"/>
      <c r="AB286" s="35"/>
      <c r="AC286" s="35"/>
      <c r="AD286" s="35"/>
      <c r="AE286" s="35"/>
      <c r="AT286" s="18" t="s">
        <v>362</v>
      </c>
      <c r="AU286" s="18" t="s">
        <v>90</v>
      </c>
    </row>
    <row r="287" spans="1:65" s="2" customFormat="1" ht="21.75" customHeight="1">
      <c r="A287" s="35"/>
      <c r="B287" s="36"/>
      <c r="C287" s="185" t="s">
        <v>934</v>
      </c>
      <c r="D287" s="185" t="s">
        <v>216</v>
      </c>
      <c r="E287" s="186" t="s">
        <v>5742</v>
      </c>
      <c r="F287" s="187" t="s">
        <v>5743</v>
      </c>
      <c r="G287" s="188" t="s">
        <v>716</v>
      </c>
      <c r="H287" s="189">
        <v>1</v>
      </c>
      <c r="I287" s="190"/>
      <c r="J287" s="191">
        <f>ROUND(I287*H287,2)</f>
        <v>0</v>
      </c>
      <c r="K287" s="187" t="s">
        <v>359</v>
      </c>
      <c r="L287" s="40"/>
      <c r="M287" s="192" t="s">
        <v>1</v>
      </c>
      <c r="N287" s="193" t="s">
        <v>46</v>
      </c>
      <c r="O287" s="72"/>
      <c r="P287" s="194">
        <f>O287*H287</f>
        <v>0</v>
      </c>
      <c r="Q287" s="194">
        <v>6.9999999999999999E-4</v>
      </c>
      <c r="R287" s="194">
        <f>Q287*H287</f>
        <v>6.9999999999999999E-4</v>
      </c>
      <c r="S287" s="194">
        <v>0</v>
      </c>
      <c r="T287" s="195">
        <f>S287*H287</f>
        <v>0</v>
      </c>
      <c r="U287" s="35"/>
      <c r="V287" s="35"/>
      <c r="W287" s="35"/>
      <c r="X287" s="35"/>
      <c r="Y287" s="35"/>
      <c r="Z287" s="35"/>
      <c r="AA287" s="35"/>
      <c r="AB287" s="35"/>
      <c r="AC287" s="35"/>
      <c r="AD287" s="35"/>
      <c r="AE287" s="35"/>
      <c r="AR287" s="196" t="s">
        <v>291</v>
      </c>
      <c r="AT287" s="196" t="s">
        <v>216</v>
      </c>
      <c r="AU287" s="196" t="s">
        <v>90</v>
      </c>
      <c r="AY287" s="18" t="s">
        <v>215</v>
      </c>
      <c r="BE287" s="197">
        <f>IF(N287="základní",J287,0)</f>
        <v>0</v>
      </c>
      <c r="BF287" s="197">
        <f>IF(N287="snížená",J287,0)</f>
        <v>0</v>
      </c>
      <c r="BG287" s="197">
        <f>IF(N287="zákl. přenesená",J287,0)</f>
        <v>0</v>
      </c>
      <c r="BH287" s="197">
        <f>IF(N287="sníž. přenesená",J287,0)</f>
        <v>0</v>
      </c>
      <c r="BI287" s="197">
        <f>IF(N287="nulová",J287,0)</f>
        <v>0</v>
      </c>
      <c r="BJ287" s="18" t="s">
        <v>88</v>
      </c>
      <c r="BK287" s="197">
        <f>ROUND(I287*H287,2)</f>
        <v>0</v>
      </c>
      <c r="BL287" s="18" t="s">
        <v>291</v>
      </c>
      <c r="BM287" s="196" t="s">
        <v>8251</v>
      </c>
    </row>
    <row r="288" spans="1:65" s="2" customFormat="1" ht="19.2">
      <c r="A288" s="35"/>
      <c r="B288" s="36"/>
      <c r="C288" s="37"/>
      <c r="D288" s="198" t="s">
        <v>221</v>
      </c>
      <c r="E288" s="37"/>
      <c r="F288" s="199" t="s">
        <v>5745</v>
      </c>
      <c r="G288" s="37"/>
      <c r="H288" s="37"/>
      <c r="I288" s="200"/>
      <c r="J288" s="37"/>
      <c r="K288" s="37"/>
      <c r="L288" s="40"/>
      <c r="M288" s="201"/>
      <c r="N288" s="202"/>
      <c r="O288" s="72"/>
      <c r="P288" s="72"/>
      <c r="Q288" s="72"/>
      <c r="R288" s="72"/>
      <c r="S288" s="72"/>
      <c r="T288" s="73"/>
      <c r="U288" s="35"/>
      <c r="V288" s="35"/>
      <c r="W288" s="35"/>
      <c r="X288" s="35"/>
      <c r="Y288" s="35"/>
      <c r="Z288" s="35"/>
      <c r="AA288" s="35"/>
      <c r="AB288" s="35"/>
      <c r="AC288" s="35"/>
      <c r="AD288" s="35"/>
      <c r="AE288" s="35"/>
      <c r="AT288" s="18" t="s">
        <v>221</v>
      </c>
      <c r="AU288" s="18" t="s">
        <v>90</v>
      </c>
    </row>
    <row r="289" spans="1:65" s="2" customFormat="1" ht="10.199999999999999">
      <c r="A289" s="35"/>
      <c r="B289" s="36"/>
      <c r="C289" s="37"/>
      <c r="D289" s="215" t="s">
        <v>362</v>
      </c>
      <c r="E289" s="37"/>
      <c r="F289" s="216" t="s">
        <v>5746</v>
      </c>
      <c r="G289" s="37"/>
      <c r="H289" s="37"/>
      <c r="I289" s="200"/>
      <c r="J289" s="37"/>
      <c r="K289" s="37"/>
      <c r="L289" s="40"/>
      <c r="M289" s="201"/>
      <c r="N289" s="202"/>
      <c r="O289" s="72"/>
      <c r="P289" s="72"/>
      <c r="Q289" s="72"/>
      <c r="R289" s="72"/>
      <c r="S289" s="72"/>
      <c r="T289" s="73"/>
      <c r="U289" s="35"/>
      <c r="V289" s="35"/>
      <c r="W289" s="35"/>
      <c r="X289" s="35"/>
      <c r="Y289" s="35"/>
      <c r="Z289" s="35"/>
      <c r="AA289" s="35"/>
      <c r="AB289" s="35"/>
      <c r="AC289" s="35"/>
      <c r="AD289" s="35"/>
      <c r="AE289" s="35"/>
      <c r="AT289" s="18" t="s">
        <v>362</v>
      </c>
      <c r="AU289" s="18" t="s">
        <v>90</v>
      </c>
    </row>
    <row r="290" spans="1:65" s="2" customFormat="1" ht="24.15" customHeight="1">
      <c r="A290" s="35"/>
      <c r="B290" s="36"/>
      <c r="C290" s="185" t="s">
        <v>939</v>
      </c>
      <c r="D290" s="185" t="s">
        <v>216</v>
      </c>
      <c r="E290" s="186" t="s">
        <v>5819</v>
      </c>
      <c r="F290" s="187" t="s">
        <v>5820</v>
      </c>
      <c r="G290" s="188" t="s">
        <v>583</v>
      </c>
      <c r="H290" s="189">
        <v>5.0000000000000001E-3</v>
      </c>
      <c r="I290" s="190"/>
      <c r="J290" s="191">
        <f>ROUND(I290*H290,2)</f>
        <v>0</v>
      </c>
      <c r="K290" s="187" t="s">
        <v>359</v>
      </c>
      <c r="L290" s="40"/>
      <c r="M290" s="192" t="s">
        <v>1</v>
      </c>
      <c r="N290" s="193" t="s">
        <v>46</v>
      </c>
      <c r="O290" s="72"/>
      <c r="P290" s="194">
        <f>O290*H290</f>
        <v>0</v>
      </c>
      <c r="Q290" s="194">
        <v>0</v>
      </c>
      <c r="R290" s="194">
        <f>Q290*H290</f>
        <v>0</v>
      </c>
      <c r="S290" s="194">
        <v>0</v>
      </c>
      <c r="T290" s="195">
        <f>S290*H290</f>
        <v>0</v>
      </c>
      <c r="U290" s="35"/>
      <c r="V290" s="35"/>
      <c r="W290" s="35"/>
      <c r="X290" s="35"/>
      <c r="Y290" s="35"/>
      <c r="Z290" s="35"/>
      <c r="AA290" s="35"/>
      <c r="AB290" s="35"/>
      <c r="AC290" s="35"/>
      <c r="AD290" s="35"/>
      <c r="AE290" s="35"/>
      <c r="AR290" s="196" t="s">
        <v>291</v>
      </c>
      <c r="AT290" s="196" t="s">
        <v>216</v>
      </c>
      <c r="AU290" s="196" t="s">
        <v>90</v>
      </c>
      <c r="AY290" s="18" t="s">
        <v>215</v>
      </c>
      <c r="BE290" s="197">
        <f>IF(N290="základní",J290,0)</f>
        <v>0</v>
      </c>
      <c r="BF290" s="197">
        <f>IF(N290="snížená",J290,0)</f>
        <v>0</v>
      </c>
      <c r="BG290" s="197">
        <f>IF(N290="zákl. přenesená",J290,0)</f>
        <v>0</v>
      </c>
      <c r="BH290" s="197">
        <f>IF(N290="sníž. přenesená",J290,0)</f>
        <v>0</v>
      </c>
      <c r="BI290" s="197">
        <f>IF(N290="nulová",J290,0)</f>
        <v>0</v>
      </c>
      <c r="BJ290" s="18" t="s">
        <v>88</v>
      </c>
      <c r="BK290" s="197">
        <f>ROUND(I290*H290,2)</f>
        <v>0</v>
      </c>
      <c r="BL290" s="18" t="s">
        <v>291</v>
      </c>
      <c r="BM290" s="196" t="s">
        <v>8252</v>
      </c>
    </row>
    <row r="291" spans="1:65" s="2" customFormat="1" ht="28.8">
      <c r="A291" s="35"/>
      <c r="B291" s="36"/>
      <c r="C291" s="37"/>
      <c r="D291" s="198" t="s">
        <v>221</v>
      </c>
      <c r="E291" s="37"/>
      <c r="F291" s="199" t="s">
        <v>8253</v>
      </c>
      <c r="G291" s="37"/>
      <c r="H291" s="37"/>
      <c r="I291" s="200"/>
      <c r="J291" s="37"/>
      <c r="K291" s="37"/>
      <c r="L291" s="40"/>
      <c r="M291" s="201"/>
      <c r="N291" s="202"/>
      <c r="O291" s="72"/>
      <c r="P291" s="72"/>
      <c r="Q291" s="72"/>
      <c r="R291" s="72"/>
      <c r="S291" s="72"/>
      <c r="T291" s="73"/>
      <c r="U291" s="35"/>
      <c r="V291" s="35"/>
      <c r="W291" s="35"/>
      <c r="X291" s="35"/>
      <c r="Y291" s="35"/>
      <c r="Z291" s="35"/>
      <c r="AA291" s="35"/>
      <c r="AB291" s="35"/>
      <c r="AC291" s="35"/>
      <c r="AD291" s="35"/>
      <c r="AE291" s="35"/>
      <c r="AT291" s="18" t="s">
        <v>221</v>
      </c>
      <c r="AU291" s="18" t="s">
        <v>90</v>
      </c>
    </row>
    <row r="292" spans="1:65" s="2" customFormat="1" ht="10.199999999999999">
      <c r="A292" s="35"/>
      <c r="B292" s="36"/>
      <c r="C292" s="37"/>
      <c r="D292" s="215" t="s">
        <v>362</v>
      </c>
      <c r="E292" s="37"/>
      <c r="F292" s="216" t="s">
        <v>5823</v>
      </c>
      <c r="G292" s="37"/>
      <c r="H292" s="37"/>
      <c r="I292" s="200"/>
      <c r="J292" s="37"/>
      <c r="K292" s="37"/>
      <c r="L292" s="40"/>
      <c r="M292" s="270"/>
      <c r="N292" s="271"/>
      <c r="O292" s="205"/>
      <c r="P292" s="205"/>
      <c r="Q292" s="205"/>
      <c r="R292" s="205"/>
      <c r="S292" s="205"/>
      <c r="T292" s="272"/>
      <c r="U292" s="35"/>
      <c r="V292" s="35"/>
      <c r="W292" s="35"/>
      <c r="X292" s="35"/>
      <c r="Y292" s="35"/>
      <c r="Z292" s="35"/>
      <c r="AA292" s="35"/>
      <c r="AB292" s="35"/>
      <c r="AC292" s="35"/>
      <c r="AD292" s="35"/>
      <c r="AE292" s="35"/>
      <c r="AT292" s="18" t="s">
        <v>362</v>
      </c>
      <c r="AU292" s="18" t="s">
        <v>90</v>
      </c>
    </row>
    <row r="293" spans="1:65" s="2" customFormat="1" ht="6.9" customHeight="1">
      <c r="A293" s="35"/>
      <c r="B293" s="55"/>
      <c r="C293" s="56"/>
      <c r="D293" s="56"/>
      <c r="E293" s="56"/>
      <c r="F293" s="56"/>
      <c r="G293" s="56"/>
      <c r="H293" s="56"/>
      <c r="I293" s="56"/>
      <c r="J293" s="56"/>
      <c r="K293" s="56"/>
      <c r="L293" s="40"/>
      <c r="M293" s="35"/>
      <c r="O293" s="35"/>
      <c r="P293" s="35"/>
      <c r="Q293" s="35"/>
      <c r="R293" s="35"/>
      <c r="S293" s="35"/>
      <c r="T293" s="35"/>
      <c r="U293" s="35"/>
      <c r="V293" s="35"/>
      <c r="W293" s="35"/>
      <c r="X293" s="35"/>
      <c r="Y293" s="35"/>
      <c r="Z293" s="35"/>
      <c r="AA293" s="35"/>
      <c r="AB293" s="35"/>
      <c r="AC293" s="35"/>
      <c r="AD293" s="35"/>
      <c r="AE293" s="35"/>
    </row>
  </sheetData>
  <sheetProtection algorithmName="SHA-512" hashValue="FIcsjIEtV3niWGlnLcX0ytP5tHFrZrOK4pobyRpFRn6ikpTAuuEQs90bwiAMaQZS0bRTB6FivkzUFJBz+6YERA==" saltValue="C5mTtjHCU+qJ8m+vEiqBiyEOGjumOy7GYsDdRczO4N8rhgugk+koX0SSXB034FHDgZBsxXrYjk/nkdlSWRqpqg==" spinCount="100000" sheet="1" objects="1" scenarios="1" formatColumns="0" formatRows="0" autoFilter="0"/>
  <autoFilter ref="C126:K292"/>
  <mergeCells count="12">
    <mergeCell ref="E119:H119"/>
    <mergeCell ref="L2:V2"/>
    <mergeCell ref="E85:H85"/>
    <mergeCell ref="E87:H87"/>
    <mergeCell ref="E89:H89"/>
    <mergeCell ref="E115:H115"/>
    <mergeCell ref="E117:H117"/>
    <mergeCell ref="E7:H7"/>
    <mergeCell ref="E9:H9"/>
    <mergeCell ref="E11:H11"/>
    <mergeCell ref="E20:H20"/>
    <mergeCell ref="E29:H29"/>
  </mergeCells>
  <hyperlinks>
    <hyperlink ref="F132" r:id="rId1"/>
    <hyperlink ref="F135" r:id="rId2"/>
    <hyperlink ref="F139" r:id="rId3"/>
    <hyperlink ref="F143" r:id="rId4"/>
    <hyperlink ref="F149" r:id="rId5"/>
    <hyperlink ref="F155" r:id="rId6"/>
    <hyperlink ref="F159" r:id="rId7"/>
    <hyperlink ref="F162" r:id="rId8"/>
    <hyperlink ref="F165" r:id="rId9"/>
    <hyperlink ref="F171" r:id="rId10"/>
    <hyperlink ref="F174" r:id="rId11"/>
    <hyperlink ref="F178" r:id="rId12"/>
    <hyperlink ref="F184" r:id="rId13"/>
    <hyperlink ref="F192" r:id="rId14"/>
    <hyperlink ref="F199" r:id="rId15"/>
    <hyperlink ref="F203" r:id="rId16"/>
    <hyperlink ref="F207" r:id="rId17"/>
    <hyperlink ref="F210" r:id="rId18"/>
    <hyperlink ref="F217" r:id="rId19"/>
    <hyperlink ref="F223" r:id="rId20"/>
    <hyperlink ref="F229" r:id="rId21"/>
    <hyperlink ref="F237" r:id="rId22"/>
    <hyperlink ref="F245" r:id="rId23"/>
    <hyperlink ref="F252" r:id="rId24"/>
    <hyperlink ref="F260" r:id="rId25"/>
    <hyperlink ref="F264" r:id="rId26"/>
    <hyperlink ref="F268" r:id="rId27"/>
    <hyperlink ref="F272" r:id="rId28"/>
    <hyperlink ref="F275" r:id="rId29"/>
    <hyperlink ref="F281" r:id="rId30"/>
    <hyperlink ref="F286" r:id="rId31"/>
    <hyperlink ref="F289" r:id="rId32"/>
    <hyperlink ref="F292" r:id="rId33"/>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35"/>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170</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8254</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8255</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171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62.5" customHeight="1">
      <c r="A29" s="122"/>
      <c r="B29" s="123"/>
      <c r="C29" s="122"/>
      <c r="D29" s="122"/>
      <c r="E29" s="330" t="s">
        <v>8256</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ROUND((SUM(BE123:BE234)),  2)</f>
        <v>0</v>
      </c>
      <c r="G35" s="35"/>
      <c r="H35" s="35"/>
      <c r="I35" s="131">
        <v>0.21</v>
      </c>
      <c r="J35" s="130">
        <f>ROUND(((SUM(BE123:BE234))*I35),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ROUND((SUM(BF123:BF234)),  2)</f>
        <v>0</v>
      </c>
      <c r="G36" s="35"/>
      <c r="H36" s="35"/>
      <c r="I36" s="131">
        <v>0.12</v>
      </c>
      <c r="J36" s="130">
        <f>ROUND(((SUM(BF123:BF234))*I36),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ROUND((SUM(BG123:BG234)),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ROUND((SUM(BH123:BH234)),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ROUND((SUM(BI123:BI234)),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8254</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IO-03a - Přípojaka NN</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335</v>
      </c>
      <c r="E99" s="157"/>
      <c r="F99" s="157"/>
      <c r="G99" s="157"/>
      <c r="H99" s="157"/>
      <c r="I99" s="157"/>
      <c r="J99" s="158">
        <f>J124</f>
        <v>0</v>
      </c>
      <c r="K99" s="155"/>
      <c r="L99" s="159"/>
    </row>
    <row r="100" spans="1:47" s="12" customFormat="1" ht="19.95" customHeight="1">
      <c r="B100" s="208"/>
      <c r="C100" s="105"/>
      <c r="D100" s="209" t="s">
        <v>4009</v>
      </c>
      <c r="E100" s="210"/>
      <c r="F100" s="210"/>
      <c r="G100" s="210"/>
      <c r="H100" s="210"/>
      <c r="I100" s="210"/>
      <c r="J100" s="211">
        <f>J125</f>
        <v>0</v>
      </c>
      <c r="K100" s="105"/>
      <c r="L100" s="212"/>
    </row>
    <row r="101" spans="1:47" s="12" customFormat="1" ht="19.95" customHeight="1">
      <c r="B101" s="208"/>
      <c r="C101" s="105"/>
      <c r="D101" s="209" t="s">
        <v>8257</v>
      </c>
      <c r="E101" s="210"/>
      <c r="F101" s="210"/>
      <c r="G101" s="210"/>
      <c r="H101" s="210"/>
      <c r="I101" s="210"/>
      <c r="J101" s="211">
        <f>J179</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6.9"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6.9"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4.9" customHeight="1">
      <c r="A108" s="35"/>
      <c r="B108" s="36"/>
      <c r="C108" s="24" t="s">
        <v>200</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6.9"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1" t="str">
        <f>E7</f>
        <v>Výstavba výjezdové základny ZZS KV – Velké Meziříčí</v>
      </c>
      <c r="F111" s="332"/>
      <c r="G111" s="332"/>
      <c r="H111" s="332"/>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189</v>
      </c>
      <c r="D112" s="23"/>
      <c r="E112" s="23"/>
      <c r="F112" s="23"/>
      <c r="G112" s="23"/>
      <c r="H112" s="23"/>
      <c r="I112" s="23"/>
      <c r="J112" s="23"/>
      <c r="K112" s="23"/>
      <c r="L112" s="21"/>
    </row>
    <row r="113" spans="1:65" s="2" customFormat="1" ht="16.5" customHeight="1">
      <c r="A113" s="35"/>
      <c r="B113" s="36"/>
      <c r="C113" s="37"/>
      <c r="D113" s="37"/>
      <c r="E113" s="331" t="s">
        <v>8254</v>
      </c>
      <c r="F113" s="333"/>
      <c r="G113" s="333"/>
      <c r="H113" s="333"/>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191</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286" t="str">
        <f>E11</f>
        <v>IO-03a - Přípojaka NN</v>
      </c>
      <c r="F115" s="333"/>
      <c r="G115" s="333"/>
      <c r="H115" s="333"/>
      <c r="I115" s="37"/>
      <c r="J115" s="37"/>
      <c r="K115" s="37"/>
      <c r="L115" s="52"/>
      <c r="S115" s="35"/>
      <c r="T115" s="35"/>
      <c r="U115" s="35"/>
      <c r="V115" s="35"/>
      <c r="W115" s="35"/>
      <c r="X115" s="35"/>
      <c r="Y115" s="35"/>
      <c r="Z115" s="35"/>
      <c r="AA115" s="35"/>
      <c r="AB115" s="35"/>
      <c r="AC115" s="35"/>
      <c r="AD115" s="35"/>
      <c r="AE115" s="35"/>
    </row>
    <row r="116" spans="1:65" s="2" customFormat="1" ht="6.9"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Velké Meziříčí</v>
      </c>
      <c r="G117" s="37"/>
      <c r="H117" s="37"/>
      <c r="I117" s="30" t="s">
        <v>22</v>
      </c>
      <c r="J117" s="67" t="str">
        <f>IF(J14="","",J14)</f>
        <v>27. 3. 2025</v>
      </c>
      <c r="K117" s="37"/>
      <c r="L117" s="52"/>
      <c r="S117" s="35"/>
      <c r="T117" s="35"/>
      <c r="U117" s="35"/>
      <c r="V117" s="35"/>
      <c r="W117" s="35"/>
      <c r="X117" s="35"/>
      <c r="Y117" s="35"/>
      <c r="Z117" s="35"/>
      <c r="AA117" s="35"/>
      <c r="AB117" s="35"/>
      <c r="AC117" s="35"/>
      <c r="AD117" s="35"/>
      <c r="AE117" s="35"/>
    </row>
    <row r="118" spans="1:65" s="2" customFormat="1" ht="6.9"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3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201</v>
      </c>
      <c r="D122" s="163" t="s">
        <v>66</v>
      </c>
      <c r="E122" s="163" t="s">
        <v>62</v>
      </c>
      <c r="F122" s="163" t="s">
        <v>63</v>
      </c>
      <c r="G122" s="163" t="s">
        <v>202</v>
      </c>
      <c r="H122" s="163" t="s">
        <v>203</v>
      </c>
      <c r="I122" s="163" t="s">
        <v>204</v>
      </c>
      <c r="J122" s="163" t="s">
        <v>196</v>
      </c>
      <c r="K122" s="164" t="s">
        <v>205</v>
      </c>
      <c r="L122" s="165"/>
      <c r="M122" s="76" t="s">
        <v>1</v>
      </c>
      <c r="N122" s="77" t="s">
        <v>45</v>
      </c>
      <c r="O122" s="77" t="s">
        <v>206</v>
      </c>
      <c r="P122" s="77" t="s">
        <v>207</v>
      </c>
      <c r="Q122" s="77" t="s">
        <v>208</v>
      </c>
      <c r="R122" s="77" t="s">
        <v>209</v>
      </c>
      <c r="S122" s="77" t="s">
        <v>210</v>
      </c>
      <c r="T122" s="78" t="s">
        <v>211</v>
      </c>
      <c r="U122" s="160"/>
      <c r="V122" s="160"/>
      <c r="W122" s="160"/>
      <c r="X122" s="160"/>
      <c r="Y122" s="160"/>
      <c r="Z122" s="160"/>
      <c r="AA122" s="160"/>
      <c r="AB122" s="160"/>
      <c r="AC122" s="160"/>
      <c r="AD122" s="160"/>
      <c r="AE122" s="160"/>
    </row>
    <row r="123" spans="1:65" s="2" customFormat="1" ht="22.8" customHeight="1">
      <c r="A123" s="35"/>
      <c r="B123" s="36"/>
      <c r="C123" s="83" t="s">
        <v>212</v>
      </c>
      <c r="D123" s="37"/>
      <c r="E123" s="37"/>
      <c r="F123" s="37"/>
      <c r="G123" s="37"/>
      <c r="H123" s="37"/>
      <c r="I123" s="37"/>
      <c r="J123" s="166">
        <f>BK123</f>
        <v>0</v>
      </c>
      <c r="K123" s="37"/>
      <c r="L123" s="40"/>
      <c r="M123" s="79"/>
      <c r="N123" s="167"/>
      <c r="O123" s="80"/>
      <c r="P123" s="168">
        <f>P124</f>
        <v>0</v>
      </c>
      <c r="Q123" s="80"/>
      <c r="R123" s="168">
        <f>R124</f>
        <v>0.59587000000000001</v>
      </c>
      <c r="S123" s="80"/>
      <c r="T123" s="169">
        <f>T124</f>
        <v>0</v>
      </c>
      <c r="U123" s="35"/>
      <c r="V123" s="35"/>
      <c r="W123" s="35"/>
      <c r="X123" s="35"/>
      <c r="Y123" s="35"/>
      <c r="Z123" s="35"/>
      <c r="AA123" s="35"/>
      <c r="AB123" s="35"/>
      <c r="AC123" s="35"/>
      <c r="AD123" s="35"/>
      <c r="AE123" s="35"/>
      <c r="AT123" s="18" t="s">
        <v>80</v>
      </c>
      <c r="AU123" s="18" t="s">
        <v>198</v>
      </c>
      <c r="BK123" s="170">
        <f>BK124</f>
        <v>0</v>
      </c>
    </row>
    <row r="124" spans="1:65" s="11" customFormat="1" ht="25.95" customHeight="1">
      <c r="B124" s="171"/>
      <c r="C124" s="172"/>
      <c r="D124" s="173" t="s">
        <v>80</v>
      </c>
      <c r="E124" s="174" t="s">
        <v>2237</v>
      </c>
      <c r="F124" s="174" t="s">
        <v>2238</v>
      </c>
      <c r="G124" s="172"/>
      <c r="H124" s="172"/>
      <c r="I124" s="175"/>
      <c r="J124" s="176">
        <f>BK124</f>
        <v>0</v>
      </c>
      <c r="K124" s="172"/>
      <c r="L124" s="177"/>
      <c r="M124" s="178"/>
      <c r="N124" s="179"/>
      <c r="O124" s="179"/>
      <c r="P124" s="180">
        <f>P125+P179</f>
        <v>0</v>
      </c>
      <c r="Q124" s="179"/>
      <c r="R124" s="180">
        <f>R125+R179</f>
        <v>0.59587000000000001</v>
      </c>
      <c r="S124" s="179"/>
      <c r="T124" s="181">
        <f>T125+T179</f>
        <v>0</v>
      </c>
      <c r="AR124" s="182" t="s">
        <v>90</v>
      </c>
      <c r="AT124" s="183" t="s">
        <v>80</v>
      </c>
      <c r="AU124" s="183" t="s">
        <v>81</v>
      </c>
      <c r="AY124" s="182" t="s">
        <v>215</v>
      </c>
      <c r="BK124" s="184">
        <f>BK125+BK179</f>
        <v>0</v>
      </c>
    </row>
    <row r="125" spans="1:65" s="11" customFormat="1" ht="22.8" customHeight="1">
      <c r="B125" s="171"/>
      <c r="C125" s="172"/>
      <c r="D125" s="173" t="s">
        <v>80</v>
      </c>
      <c r="E125" s="213" t="s">
        <v>4521</v>
      </c>
      <c r="F125" s="213" t="s">
        <v>4522</v>
      </c>
      <c r="G125" s="172"/>
      <c r="H125" s="172"/>
      <c r="I125" s="175"/>
      <c r="J125" s="214">
        <f>BK125</f>
        <v>0</v>
      </c>
      <c r="K125" s="172"/>
      <c r="L125" s="177"/>
      <c r="M125" s="178"/>
      <c r="N125" s="179"/>
      <c r="O125" s="179"/>
      <c r="P125" s="180">
        <f>SUM(P126:P178)</f>
        <v>0</v>
      </c>
      <c r="Q125" s="179"/>
      <c r="R125" s="180">
        <f>SUM(R126:R178)</f>
        <v>9.3119999999999981E-2</v>
      </c>
      <c r="S125" s="179"/>
      <c r="T125" s="181">
        <f>SUM(T126:T178)</f>
        <v>0</v>
      </c>
      <c r="AR125" s="182" t="s">
        <v>90</v>
      </c>
      <c r="AT125" s="183" t="s">
        <v>80</v>
      </c>
      <c r="AU125" s="183" t="s">
        <v>88</v>
      </c>
      <c r="AY125" s="182" t="s">
        <v>215</v>
      </c>
      <c r="BK125" s="184">
        <f>SUM(BK126:BK178)</f>
        <v>0</v>
      </c>
    </row>
    <row r="126" spans="1:65" s="2" customFormat="1" ht="24.15" customHeight="1">
      <c r="A126" s="35"/>
      <c r="B126" s="36"/>
      <c r="C126" s="185" t="s">
        <v>88</v>
      </c>
      <c r="D126" s="185" t="s">
        <v>216</v>
      </c>
      <c r="E126" s="186" t="s">
        <v>8258</v>
      </c>
      <c r="F126" s="187" t="s">
        <v>8259</v>
      </c>
      <c r="G126" s="188" t="s">
        <v>797</v>
      </c>
      <c r="H126" s="189">
        <v>86</v>
      </c>
      <c r="I126" s="190"/>
      <c r="J126" s="191">
        <f>ROUND(I126*H126,2)</f>
        <v>0</v>
      </c>
      <c r="K126" s="187" t="s">
        <v>359</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291</v>
      </c>
      <c r="AT126" s="196" t="s">
        <v>216</v>
      </c>
      <c r="AU126" s="196" t="s">
        <v>90</v>
      </c>
      <c r="AY126" s="18" t="s">
        <v>215</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291</v>
      </c>
      <c r="BM126" s="196" t="s">
        <v>8260</v>
      </c>
    </row>
    <row r="127" spans="1:65" s="2" customFormat="1" ht="28.8">
      <c r="A127" s="35"/>
      <c r="B127" s="36"/>
      <c r="C127" s="37"/>
      <c r="D127" s="198" t="s">
        <v>221</v>
      </c>
      <c r="E127" s="37"/>
      <c r="F127" s="199" t="s">
        <v>8261</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221</v>
      </c>
      <c r="AU127" s="18" t="s">
        <v>90</v>
      </c>
    </row>
    <row r="128" spans="1:65" s="2" customFormat="1" ht="10.199999999999999">
      <c r="A128" s="35"/>
      <c r="B128" s="36"/>
      <c r="C128" s="37"/>
      <c r="D128" s="215" t="s">
        <v>362</v>
      </c>
      <c r="E128" s="37"/>
      <c r="F128" s="216" t="s">
        <v>8262</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362</v>
      </c>
      <c r="AU128" s="18" t="s">
        <v>90</v>
      </c>
    </row>
    <row r="129" spans="1:65" s="2" customFormat="1" ht="24.15" customHeight="1">
      <c r="A129" s="35"/>
      <c r="B129" s="36"/>
      <c r="C129" s="260" t="s">
        <v>90</v>
      </c>
      <c r="D129" s="260" t="s">
        <v>539</v>
      </c>
      <c r="E129" s="261" t="s">
        <v>8263</v>
      </c>
      <c r="F129" s="262" t="s">
        <v>8264</v>
      </c>
      <c r="G129" s="263" t="s">
        <v>797</v>
      </c>
      <c r="H129" s="264">
        <v>70</v>
      </c>
      <c r="I129" s="265"/>
      <c r="J129" s="266">
        <f>ROUND(I129*H129,2)</f>
        <v>0</v>
      </c>
      <c r="K129" s="262" t="s">
        <v>359</v>
      </c>
      <c r="L129" s="267"/>
      <c r="M129" s="268" t="s">
        <v>1</v>
      </c>
      <c r="N129" s="269" t="s">
        <v>46</v>
      </c>
      <c r="O129" s="72"/>
      <c r="P129" s="194">
        <f>O129*H129</f>
        <v>0</v>
      </c>
      <c r="Q129" s="194">
        <v>8.9999999999999998E-4</v>
      </c>
      <c r="R129" s="194">
        <f>Q129*H129</f>
        <v>6.3E-2</v>
      </c>
      <c r="S129" s="194">
        <v>0</v>
      </c>
      <c r="T129" s="195">
        <f>S129*H129</f>
        <v>0</v>
      </c>
      <c r="U129" s="35"/>
      <c r="V129" s="35"/>
      <c r="W129" s="35"/>
      <c r="X129" s="35"/>
      <c r="Y129" s="35"/>
      <c r="Z129" s="35"/>
      <c r="AA129" s="35"/>
      <c r="AB129" s="35"/>
      <c r="AC129" s="35"/>
      <c r="AD129" s="35"/>
      <c r="AE129" s="35"/>
      <c r="AR129" s="196" t="s">
        <v>676</v>
      </c>
      <c r="AT129" s="196" t="s">
        <v>539</v>
      </c>
      <c r="AU129" s="196" t="s">
        <v>90</v>
      </c>
      <c r="AY129" s="18" t="s">
        <v>215</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291</v>
      </c>
      <c r="BM129" s="196" t="s">
        <v>8265</v>
      </c>
    </row>
    <row r="130" spans="1:65" s="2" customFormat="1" ht="19.2">
      <c r="A130" s="35"/>
      <c r="B130" s="36"/>
      <c r="C130" s="37"/>
      <c r="D130" s="198" t="s">
        <v>221</v>
      </c>
      <c r="E130" s="37"/>
      <c r="F130" s="199" t="s">
        <v>8264</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221</v>
      </c>
      <c r="AU130" s="18" t="s">
        <v>90</v>
      </c>
    </row>
    <row r="131" spans="1:65" s="13" customFormat="1" ht="10.199999999999999">
      <c r="B131" s="217"/>
      <c r="C131" s="218"/>
      <c r="D131" s="198" t="s">
        <v>364</v>
      </c>
      <c r="E131" s="219" t="s">
        <v>1</v>
      </c>
      <c r="F131" s="220" t="s">
        <v>8266</v>
      </c>
      <c r="G131" s="218"/>
      <c r="H131" s="219" t="s">
        <v>1</v>
      </c>
      <c r="I131" s="221"/>
      <c r="J131" s="218"/>
      <c r="K131" s="218"/>
      <c r="L131" s="222"/>
      <c r="M131" s="223"/>
      <c r="N131" s="224"/>
      <c r="O131" s="224"/>
      <c r="P131" s="224"/>
      <c r="Q131" s="224"/>
      <c r="R131" s="224"/>
      <c r="S131" s="224"/>
      <c r="T131" s="225"/>
      <c r="AT131" s="226" t="s">
        <v>364</v>
      </c>
      <c r="AU131" s="226" t="s">
        <v>90</v>
      </c>
      <c r="AV131" s="13" t="s">
        <v>88</v>
      </c>
      <c r="AW131" s="13" t="s">
        <v>36</v>
      </c>
      <c r="AX131" s="13" t="s">
        <v>81</v>
      </c>
      <c r="AY131" s="226" t="s">
        <v>215</v>
      </c>
    </row>
    <row r="132" spans="1:65" s="14" customFormat="1" ht="10.199999999999999">
      <c r="B132" s="227"/>
      <c r="C132" s="228"/>
      <c r="D132" s="198" t="s">
        <v>364</v>
      </c>
      <c r="E132" s="229" t="s">
        <v>1</v>
      </c>
      <c r="F132" s="230" t="s">
        <v>1094</v>
      </c>
      <c r="G132" s="228"/>
      <c r="H132" s="231">
        <v>70</v>
      </c>
      <c r="I132" s="232"/>
      <c r="J132" s="228"/>
      <c r="K132" s="228"/>
      <c r="L132" s="233"/>
      <c r="M132" s="234"/>
      <c r="N132" s="235"/>
      <c r="O132" s="235"/>
      <c r="P132" s="235"/>
      <c r="Q132" s="235"/>
      <c r="R132" s="235"/>
      <c r="S132" s="235"/>
      <c r="T132" s="236"/>
      <c r="AT132" s="237" t="s">
        <v>364</v>
      </c>
      <c r="AU132" s="237" t="s">
        <v>90</v>
      </c>
      <c r="AV132" s="14" t="s">
        <v>90</v>
      </c>
      <c r="AW132" s="14" t="s">
        <v>36</v>
      </c>
      <c r="AX132" s="14" t="s">
        <v>88</v>
      </c>
      <c r="AY132" s="237" t="s">
        <v>215</v>
      </c>
    </row>
    <row r="133" spans="1:65" s="2" customFormat="1" ht="24.15" customHeight="1">
      <c r="A133" s="35"/>
      <c r="B133" s="36"/>
      <c r="C133" s="260" t="s">
        <v>227</v>
      </c>
      <c r="D133" s="260" t="s">
        <v>539</v>
      </c>
      <c r="E133" s="261" t="s">
        <v>8267</v>
      </c>
      <c r="F133" s="262" t="s">
        <v>8268</v>
      </c>
      <c r="G133" s="263" t="s">
        <v>797</v>
      </c>
      <c r="H133" s="264">
        <v>16</v>
      </c>
      <c r="I133" s="265"/>
      <c r="J133" s="266">
        <f>ROUND(I133*H133,2)</f>
        <v>0</v>
      </c>
      <c r="K133" s="262" t="s">
        <v>359</v>
      </c>
      <c r="L133" s="267"/>
      <c r="M133" s="268" t="s">
        <v>1</v>
      </c>
      <c r="N133" s="269" t="s">
        <v>46</v>
      </c>
      <c r="O133" s="72"/>
      <c r="P133" s="194">
        <f>O133*H133</f>
        <v>0</v>
      </c>
      <c r="Q133" s="194">
        <v>1.47E-3</v>
      </c>
      <c r="R133" s="194">
        <f>Q133*H133</f>
        <v>2.3519999999999999E-2</v>
      </c>
      <c r="S133" s="194">
        <v>0</v>
      </c>
      <c r="T133" s="195">
        <f>S133*H133</f>
        <v>0</v>
      </c>
      <c r="U133" s="35"/>
      <c r="V133" s="35"/>
      <c r="W133" s="35"/>
      <c r="X133" s="35"/>
      <c r="Y133" s="35"/>
      <c r="Z133" s="35"/>
      <c r="AA133" s="35"/>
      <c r="AB133" s="35"/>
      <c r="AC133" s="35"/>
      <c r="AD133" s="35"/>
      <c r="AE133" s="35"/>
      <c r="AR133" s="196" t="s">
        <v>676</v>
      </c>
      <c r="AT133" s="196" t="s">
        <v>539</v>
      </c>
      <c r="AU133" s="196" t="s">
        <v>90</v>
      </c>
      <c r="AY133" s="18" t="s">
        <v>215</v>
      </c>
      <c r="BE133" s="197">
        <f>IF(N133="základní",J133,0)</f>
        <v>0</v>
      </c>
      <c r="BF133" s="197">
        <f>IF(N133="snížená",J133,0)</f>
        <v>0</v>
      </c>
      <c r="BG133" s="197">
        <f>IF(N133="zákl. přenesená",J133,0)</f>
        <v>0</v>
      </c>
      <c r="BH133" s="197">
        <f>IF(N133="sníž. přenesená",J133,0)</f>
        <v>0</v>
      </c>
      <c r="BI133" s="197">
        <f>IF(N133="nulová",J133,0)</f>
        <v>0</v>
      </c>
      <c r="BJ133" s="18" t="s">
        <v>88</v>
      </c>
      <c r="BK133" s="197">
        <f>ROUND(I133*H133,2)</f>
        <v>0</v>
      </c>
      <c r="BL133" s="18" t="s">
        <v>291</v>
      </c>
      <c r="BM133" s="196" t="s">
        <v>8269</v>
      </c>
    </row>
    <row r="134" spans="1:65" s="2" customFormat="1" ht="19.2">
      <c r="A134" s="35"/>
      <c r="B134" s="36"/>
      <c r="C134" s="37"/>
      <c r="D134" s="198" t="s">
        <v>221</v>
      </c>
      <c r="E134" s="37"/>
      <c r="F134" s="199" t="s">
        <v>8268</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221</v>
      </c>
      <c r="AU134" s="18" t="s">
        <v>90</v>
      </c>
    </row>
    <row r="135" spans="1:65" s="2" customFormat="1" ht="24.15" customHeight="1">
      <c r="A135" s="35"/>
      <c r="B135" s="36"/>
      <c r="C135" s="185" t="s">
        <v>214</v>
      </c>
      <c r="D135" s="185" t="s">
        <v>216</v>
      </c>
      <c r="E135" s="186" t="s">
        <v>8270</v>
      </c>
      <c r="F135" s="187" t="s">
        <v>8271</v>
      </c>
      <c r="G135" s="188" t="s">
        <v>797</v>
      </c>
      <c r="H135" s="189">
        <v>86</v>
      </c>
      <c r="I135" s="190"/>
      <c r="J135" s="191">
        <f>ROUND(I135*H135,2)</f>
        <v>0</v>
      </c>
      <c r="K135" s="187" t="s">
        <v>359</v>
      </c>
      <c r="L135" s="40"/>
      <c r="M135" s="192" t="s">
        <v>1</v>
      </c>
      <c r="N135" s="193" t="s">
        <v>46</v>
      </c>
      <c r="O135" s="72"/>
      <c r="P135" s="194">
        <f>O135*H135</f>
        <v>0</v>
      </c>
      <c r="Q135" s="194">
        <v>0</v>
      </c>
      <c r="R135" s="194">
        <f>Q135*H135</f>
        <v>0</v>
      </c>
      <c r="S135" s="194">
        <v>0</v>
      </c>
      <c r="T135" s="195">
        <f>S135*H135</f>
        <v>0</v>
      </c>
      <c r="U135" s="35"/>
      <c r="V135" s="35"/>
      <c r="W135" s="35"/>
      <c r="X135" s="35"/>
      <c r="Y135" s="35"/>
      <c r="Z135" s="35"/>
      <c r="AA135" s="35"/>
      <c r="AB135" s="35"/>
      <c r="AC135" s="35"/>
      <c r="AD135" s="35"/>
      <c r="AE135" s="35"/>
      <c r="AR135" s="196" t="s">
        <v>291</v>
      </c>
      <c r="AT135" s="196" t="s">
        <v>216</v>
      </c>
      <c r="AU135" s="196" t="s">
        <v>90</v>
      </c>
      <c r="AY135" s="18" t="s">
        <v>215</v>
      </c>
      <c r="BE135" s="197">
        <f>IF(N135="základní",J135,0)</f>
        <v>0</v>
      </c>
      <c r="BF135" s="197">
        <f>IF(N135="snížená",J135,0)</f>
        <v>0</v>
      </c>
      <c r="BG135" s="197">
        <f>IF(N135="zákl. přenesená",J135,0)</f>
        <v>0</v>
      </c>
      <c r="BH135" s="197">
        <f>IF(N135="sníž. přenesená",J135,0)</f>
        <v>0</v>
      </c>
      <c r="BI135" s="197">
        <f>IF(N135="nulová",J135,0)</f>
        <v>0</v>
      </c>
      <c r="BJ135" s="18" t="s">
        <v>88</v>
      </c>
      <c r="BK135" s="197">
        <f>ROUND(I135*H135,2)</f>
        <v>0</v>
      </c>
      <c r="BL135" s="18" t="s">
        <v>291</v>
      </c>
      <c r="BM135" s="196" t="s">
        <v>8272</v>
      </c>
    </row>
    <row r="136" spans="1:65" s="2" customFormat="1" ht="28.8">
      <c r="A136" s="35"/>
      <c r="B136" s="36"/>
      <c r="C136" s="37"/>
      <c r="D136" s="198" t="s">
        <v>221</v>
      </c>
      <c r="E136" s="37"/>
      <c r="F136" s="199" t="s">
        <v>8273</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221</v>
      </c>
      <c r="AU136" s="18" t="s">
        <v>90</v>
      </c>
    </row>
    <row r="137" spans="1:65" s="2" customFormat="1" ht="10.199999999999999">
      <c r="A137" s="35"/>
      <c r="B137" s="36"/>
      <c r="C137" s="37"/>
      <c r="D137" s="215" t="s">
        <v>362</v>
      </c>
      <c r="E137" s="37"/>
      <c r="F137" s="216" t="s">
        <v>8274</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362</v>
      </c>
      <c r="AU137" s="18" t="s">
        <v>90</v>
      </c>
    </row>
    <row r="138" spans="1:65" s="2" customFormat="1" ht="16.5" customHeight="1">
      <c r="A138" s="35"/>
      <c r="B138" s="36"/>
      <c r="C138" s="260" t="s">
        <v>236</v>
      </c>
      <c r="D138" s="260" t="s">
        <v>539</v>
      </c>
      <c r="E138" s="261" t="s">
        <v>8275</v>
      </c>
      <c r="F138" s="262" t="s">
        <v>8276</v>
      </c>
      <c r="G138" s="263" t="s">
        <v>797</v>
      </c>
      <c r="H138" s="264">
        <v>70</v>
      </c>
      <c r="I138" s="265"/>
      <c r="J138" s="266">
        <f>ROUND(I138*H138,2)</f>
        <v>0</v>
      </c>
      <c r="K138" s="262" t="s">
        <v>1</v>
      </c>
      <c r="L138" s="267"/>
      <c r="M138" s="268" t="s">
        <v>1</v>
      </c>
      <c r="N138" s="269"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676</v>
      </c>
      <c r="AT138" s="196" t="s">
        <v>539</v>
      </c>
      <c r="AU138" s="196" t="s">
        <v>90</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291</v>
      </c>
      <c r="BM138" s="196" t="s">
        <v>8277</v>
      </c>
    </row>
    <row r="139" spans="1:65" s="2" customFormat="1" ht="10.199999999999999">
      <c r="A139" s="35"/>
      <c r="B139" s="36"/>
      <c r="C139" s="37"/>
      <c r="D139" s="198" t="s">
        <v>221</v>
      </c>
      <c r="E139" s="37"/>
      <c r="F139" s="199" t="s">
        <v>8276</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90</v>
      </c>
    </row>
    <row r="140" spans="1:65" s="13" customFormat="1" ht="10.199999999999999">
      <c r="B140" s="217"/>
      <c r="C140" s="218"/>
      <c r="D140" s="198" t="s">
        <v>364</v>
      </c>
      <c r="E140" s="219" t="s">
        <v>1</v>
      </c>
      <c r="F140" s="220" t="s">
        <v>8278</v>
      </c>
      <c r="G140" s="218"/>
      <c r="H140" s="219" t="s">
        <v>1</v>
      </c>
      <c r="I140" s="221"/>
      <c r="J140" s="218"/>
      <c r="K140" s="218"/>
      <c r="L140" s="222"/>
      <c r="M140" s="223"/>
      <c r="N140" s="224"/>
      <c r="O140" s="224"/>
      <c r="P140" s="224"/>
      <c r="Q140" s="224"/>
      <c r="R140" s="224"/>
      <c r="S140" s="224"/>
      <c r="T140" s="225"/>
      <c r="AT140" s="226" t="s">
        <v>364</v>
      </c>
      <c r="AU140" s="226" t="s">
        <v>90</v>
      </c>
      <c r="AV140" s="13" t="s">
        <v>88</v>
      </c>
      <c r="AW140" s="13" t="s">
        <v>36</v>
      </c>
      <c r="AX140" s="13" t="s">
        <v>81</v>
      </c>
      <c r="AY140" s="226" t="s">
        <v>215</v>
      </c>
    </row>
    <row r="141" spans="1:65" s="14" customFormat="1" ht="10.199999999999999">
      <c r="B141" s="227"/>
      <c r="C141" s="228"/>
      <c r="D141" s="198" t="s">
        <v>364</v>
      </c>
      <c r="E141" s="229" t="s">
        <v>1</v>
      </c>
      <c r="F141" s="230" t="s">
        <v>1094</v>
      </c>
      <c r="G141" s="228"/>
      <c r="H141" s="231">
        <v>70</v>
      </c>
      <c r="I141" s="232"/>
      <c r="J141" s="228"/>
      <c r="K141" s="228"/>
      <c r="L141" s="233"/>
      <c r="M141" s="234"/>
      <c r="N141" s="235"/>
      <c r="O141" s="235"/>
      <c r="P141" s="235"/>
      <c r="Q141" s="235"/>
      <c r="R141" s="235"/>
      <c r="S141" s="235"/>
      <c r="T141" s="236"/>
      <c r="AT141" s="237" t="s">
        <v>364</v>
      </c>
      <c r="AU141" s="237" t="s">
        <v>90</v>
      </c>
      <c r="AV141" s="14" t="s">
        <v>90</v>
      </c>
      <c r="AW141" s="14" t="s">
        <v>36</v>
      </c>
      <c r="AX141" s="14" t="s">
        <v>88</v>
      </c>
      <c r="AY141" s="237" t="s">
        <v>215</v>
      </c>
    </row>
    <row r="142" spans="1:65" s="2" customFormat="1" ht="16.5" customHeight="1">
      <c r="A142" s="35"/>
      <c r="B142" s="36"/>
      <c r="C142" s="260" t="s">
        <v>241</v>
      </c>
      <c r="D142" s="260" t="s">
        <v>539</v>
      </c>
      <c r="E142" s="261" t="s">
        <v>8279</v>
      </c>
      <c r="F142" s="262" t="s">
        <v>8280</v>
      </c>
      <c r="G142" s="263" t="s">
        <v>797</v>
      </c>
      <c r="H142" s="264">
        <v>16</v>
      </c>
      <c r="I142" s="265"/>
      <c r="J142" s="266">
        <f>ROUND(I142*H142,2)</f>
        <v>0</v>
      </c>
      <c r="K142" s="262" t="s">
        <v>1</v>
      </c>
      <c r="L142" s="267"/>
      <c r="M142" s="268" t="s">
        <v>1</v>
      </c>
      <c r="N142" s="269"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676</v>
      </c>
      <c r="AT142" s="196" t="s">
        <v>539</v>
      </c>
      <c r="AU142" s="196" t="s">
        <v>90</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291</v>
      </c>
      <c r="BM142" s="196" t="s">
        <v>8281</v>
      </c>
    </row>
    <row r="143" spans="1:65" s="2" customFormat="1" ht="10.199999999999999">
      <c r="A143" s="35"/>
      <c r="B143" s="36"/>
      <c r="C143" s="37"/>
      <c r="D143" s="198" t="s">
        <v>221</v>
      </c>
      <c r="E143" s="37"/>
      <c r="F143" s="199" t="s">
        <v>8280</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90</v>
      </c>
    </row>
    <row r="144" spans="1:65" s="2" customFormat="1" ht="24.15" customHeight="1">
      <c r="A144" s="35"/>
      <c r="B144" s="36"/>
      <c r="C144" s="185" t="s">
        <v>246</v>
      </c>
      <c r="D144" s="185" t="s">
        <v>216</v>
      </c>
      <c r="E144" s="186" t="s">
        <v>8282</v>
      </c>
      <c r="F144" s="187" t="s">
        <v>8283</v>
      </c>
      <c r="G144" s="188" t="s">
        <v>716</v>
      </c>
      <c r="H144" s="189">
        <v>2</v>
      </c>
      <c r="I144" s="190"/>
      <c r="J144" s="191">
        <f>ROUND(I144*H144,2)</f>
        <v>0</v>
      </c>
      <c r="K144" s="187" t="s">
        <v>359</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291</v>
      </c>
      <c r="AT144" s="196" t="s">
        <v>216</v>
      </c>
      <c r="AU144" s="196" t="s">
        <v>90</v>
      </c>
      <c r="AY144" s="18" t="s">
        <v>215</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291</v>
      </c>
      <c r="BM144" s="196" t="s">
        <v>8284</v>
      </c>
    </row>
    <row r="145" spans="1:65" s="2" customFormat="1" ht="19.2">
      <c r="A145" s="35"/>
      <c r="B145" s="36"/>
      <c r="C145" s="37"/>
      <c r="D145" s="198" t="s">
        <v>221</v>
      </c>
      <c r="E145" s="37"/>
      <c r="F145" s="199" t="s">
        <v>8285</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221</v>
      </c>
      <c r="AU145" s="18" t="s">
        <v>90</v>
      </c>
    </row>
    <row r="146" spans="1:65" s="2" customFormat="1" ht="10.199999999999999">
      <c r="A146" s="35"/>
      <c r="B146" s="36"/>
      <c r="C146" s="37"/>
      <c r="D146" s="215" t="s">
        <v>362</v>
      </c>
      <c r="E146" s="37"/>
      <c r="F146" s="216" t="s">
        <v>8286</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362</v>
      </c>
      <c r="AU146" s="18" t="s">
        <v>90</v>
      </c>
    </row>
    <row r="147" spans="1:65" s="2" customFormat="1" ht="24.15" customHeight="1">
      <c r="A147" s="35"/>
      <c r="B147" s="36"/>
      <c r="C147" s="185" t="s">
        <v>251</v>
      </c>
      <c r="D147" s="185" t="s">
        <v>216</v>
      </c>
      <c r="E147" s="186" t="s">
        <v>8287</v>
      </c>
      <c r="F147" s="187" t="s">
        <v>8288</v>
      </c>
      <c r="G147" s="188" t="s">
        <v>716</v>
      </c>
      <c r="H147" s="189">
        <v>2</v>
      </c>
      <c r="I147" s="190"/>
      <c r="J147" s="191">
        <f>ROUND(I147*H147,2)</f>
        <v>0</v>
      </c>
      <c r="K147" s="187" t="s">
        <v>359</v>
      </c>
      <c r="L147" s="40"/>
      <c r="M147" s="192" t="s">
        <v>1</v>
      </c>
      <c r="N147" s="193" t="s">
        <v>46</v>
      </c>
      <c r="O147" s="72"/>
      <c r="P147" s="194">
        <f>O147*H147</f>
        <v>0</v>
      </c>
      <c r="Q147" s="194">
        <v>0</v>
      </c>
      <c r="R147" s="194">
        <f>Q147*H147</f>
        <v>0</v>
      </c>
      <c r="S147" s="194">
        <v>0</v>
      </c>
      <c r="T147" s="195">
        <f>S147*H147</f>
        <v>0</v>
      </c>
      <c r="U147" s="35"/>
      <c r="V147" s="35"/>
      <c r="W147" s="35"/>
      <c r="X147" s="35"/>
      <c r="Y147" s="35"/>
      <c r="Z147" s="35"/>
      <c r="AA147" s="35"/>
      <c r="AB147" s="35"/>
      <c r="AC147" s="35"/>
      <c r="AD147" s="35"/>
      <c r="AE147" s="35"/>
      <c r="AR147" s="196" t="s">
        <v>291</v>
      </c>
      <c r="AT147" s="196" t="s">
        <v>216</v>
      </c>
      <c r="AU147" s="196" t="s">
        <v>90</v>
      </c>
      <c r="AY147" s="18" t="s">
        <v>215</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291</v>
      </c>
      <c r="BM147" s="196" t="s">
        <v>8289</v>
      </c>
    </row>
    <row r="148" spans="1:65" s="2" customFormat="1" ht="19.2">
      <c r="A148" s="35"/>
      <c r="B148" s="36"/>
      <c r="C148" s="37"/>
      <c r="D148" s="198" t="s">
        <v>221</v>
      </c>
      <c r="E148" s="37"/>
      <c r="F148" s="199" t="s">
        <v>8290</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221</v>
      </c>
      <c r="AU148" s="18" t="s">
        <v>90</v>
      </c>
    </row>
    <row r="149" spans="1:65" s="2" customFormat="1" ht="10.199999999999999">
      <c r="A149" s="35"/>
      <c r="B149" s="36"/>
      <c r="C149" s="37"/>
      <c r="D149" s="215" t="s">
        <v>362</v>
      </c>
      <c r="E149" s="37"/>
      <c r="F149" s="216" t="s">
        <v>8291</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362</v>
      </c>
      <c r="AU149" s="18" t="s">
        <v>90</v>
      </c>
    </row>
    <row r="150" spans="1:65" s="2" customFormat="1" ht="16.5" customHeight="1">
      <c r="A150" s="35"/>
      <c r="B150" s="36"/>
      <c r="C150" s="260" t="s">
        <v>256</v>
      </c>
      <c r="D150" s="260" t="s">
        <v>539</v>
      </c>
      <c r="E150" s="261" t="s">
        <v>8292</v>
      </c>
      <c r="F150" s="262" t="s">
        <v>8293</v>
      </c>
      <c r="G150" s="263" t="s">
        <v>716</v>
      </c>
      <c r="H150" s="264">
        <v>4</v>
      </c>
      <c r="I150" s="265"/>
      <c r="J150" s="266">
        <f>ROUND(I150*H150,2)</f>
        <v>0</v>
      </c>
      <c r="K150" s="262" t="s">
        <v>1</v>
      </c>
      <c r="L150" s="267"/>
      <c r="M150" s="268" t="s">
        <v>1</v>
      </c>
      <c r="N150" s="269" t="s">
        <v>46</v>
      </c>
      <c r="O150" s="72"/>
      <c r="P150" s="194">
        <f>O150*H150</f>
        <v>0</v>
      </c>
      <c r="Q150" s="194">
        <v>0</v>
      </c>
      <c r="R150" s="194">
        <f>Q150*H150</f>
        <v>0</v>
      </c>
      <c r="S150" s="194">
        <v>0</v>
      </c>
      <c r="T150" s="195">
        <f>S150*H150</f>
        <v>0</v>
      </c>
      <c r="U150" s="35"/>
      <c r="V150" s="35"/>
      <c r="W150" s="35"/>
      <c r="X150" s="35"/>
      <c r="Y150" s="35"/>
      <c r="Z150" s="35"/>
      <c r="AA150" s="35"/>
      <c r="AB150" s="35"/>
      <c r="AC150" s="35"/>
      <c r="AD150" s="35"/>
      <c r="AE150" s="35"/>
      <c r="AR150" s="196" t="s">
        <v>676</v>
      </c>
      <c r="AT150" s="196" t="s">
        <v>539</v>
      </c>
      <c r="AU150" s="196" t="s">
        <v>90</v>
      </c>
      <c r="AY150" s="18" t="s">
        <v>215</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291</v>
      </c>
      <c r="BM150" s="196" t="s">
        <v>8294</v>
      </c>
    </row>
    <row r="151" spans="1:65" s="2" customFormat="1" ht="24.15" customHeight="1">
      <c r="A151" s="35"/>
      <c r="B151" s="36"/>
      <c r="C151" s="185" t="s">
        <v>261</v>
      </c>
      <c r="D151" s="185" t="s">
        <v>216</v>
      </c>
      <c r="E151" s="186" t="s">
        <v>8295</v>
      </c>
      <c r="F151" s="187" t="s">
        <v>8296</v>
      </c>
      <c r="G151" s="188" t="s">
        <v>716</v>
      </c>
      <c r="H151" s="189">
        <v>2</v>
      </c>
      <c r="I151" s="190"/>
      <c r="J151" s="191">
        <f>ROUND(I151*H151,2)</f>
        <v>0</v>
      </c>
      <c r="K151" s="187" t="s">
        <v>359</v>
      </c>
      <c r="L151" s="40"/>
      <c r="M151" s="192" t="s">
        <v>1</v>
      </c>
      <c r="N151" s="193" t="s">
        <v>46</v>
      </c>
      <c r="O151" s="72"/>
      <c r="P151" s="194">
        <f>O151*H151</f>
        <v>0</v>
      </c>
      <c r="Q151" s="194">
        <v>0</v>
      </c>
      <c r="R151" s="194">
        <f>Q151*H151</f>
        <v>0</v>
      </c>
      <c r="S151" s="194">
        <v>0</v>
      </c>
      <c r="T151" s="195">
        <f>S151*H151</f>
        <v>0</v>
      </c>
      <c r="U151" s="35"/>
      <c r="V151" s="35"/>
      <c r="W151" s="35"/>
      <c r="X151" s="35"/>
      <c r="Y151" s="35"/>
      <c r="Z151" s="35"/>
      <c r="AA151" s="35"/>
      <c r="AB151" s="35"/>
      <c r="AC151" s="35"/>
      <c r="AD151" s="35"/>
      <c r="AE151" s="35"/>
      <c r="AR151" s="196" t="s">
        <v>291</v>
      </c>
      <c r="AT151" s="196" t="s">
        <v>216</v>
      </c>
      <c r="AU151" s="196" t="s">
        <v>90</v>
      </c>
      <c r="AY151" s="18" t="s">
        <v>215</v>
      </c>
      <c r="BE151" s="197">
        <f>IF(N151="základní",J151,0)</f>
        <v>0</v>
      </c>
      <c r="BF151" s="197">
        <f>IF(N151="snížená",J151,0)</f>
        <v>0</v>
      </c>
      <c r="BG151" s="197">
        <f>IF(N151="zákl. přenesená",J151,0)</f>
        <v>0</v>
      </c>
      <c r="BH151" s="197">
        <f>IF(N151="sníž. přenesená",J151,0)</f>
        <v>0</v>
      </c>
      <c r="BI151" s="197">
        <f>IF(N151="nulová",J151,0)</f>
        <v>0</v>
      </c>
      <c r="BJ151" s="18" t="s">
        <v>88</v>
      </c>
      <c r="BK151" s="197">
        <f>ROUND(I151*H151,2)</f>
        <v>0</v>
      </c>
      <c r="BL151" s="18" t="s">
        <v>291</v>
      </c>
      <c r="BM151" s="196" t="s">
        <v>8297</v>
      </c>
    </row>
    <row r="152" spans="1:65" s="2" customFormat="1" ht="19.2">
      <c r="A152" s="35"/>
      <c r="B152" s="36"/>
      <c r="C152" s="37"/>
      <c r="D152" s="198" t="s">
        <v>221</v>
      </c>
      <c r="E152" s="37"/>
      <c r="F152" s="199" t="s">
        <v>8298</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221</v>
      </c>
      <c r="AU152" s="18" t="s">
        <v>90</v>
      </c>
    </row>
    <row r="153" spans="1:65" s="2" customFormat="1" ht="10.199999999999999">
      <c r="A153" s="35"/>
      <c r="B153" s="36"/>
      <c r="C153" s="37"/>
      <c r="D153" s="215" t="s">
        <v>362</v>
      </c>
      <c r="E153" s="37"/>
      <c r="F153" s="216" t="s">
        <v>8299</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362</v>
      </c>
      <c r="AU153" s="18" t="s">
        <v>90</v>
      </c>
    </row>
    <row r="154" spans="1:65" s="2" customFormat="1" ht="24.15" customHeight="1">
      <c r="A154" s="35"/>
      <c r="B154" s="36"/>
      <c r="C154" s="185" t="s">
        <v>266</v>
      </c>
      <c r="D154" s="185" t="s">
        <v>216</v>
      </c>
      <c r="E154" s="186" t="s">
        <v>8300</v>
      </c>
      <c r="F154" s="187" t="s">
        <v>8301</v>
      </c>
      <c r="G154" s="188" t="s">
        <v>716</v>
      </c>
      <c r="H154" s="189">
        <v>2</v>
      </c>
      <c r="I154" s="190"/>
      <c r="J154" s="191">
        <f>ROUND(I154*H154,2)</f>
        <v>0</v>
      </c>
      <c r="K154" s="187" t="s">
        <v>359</v>
      </c>
      <c r="L154" s="40"/>
      <c r="M154" s="192" t="s">
        <v>1</v>
      </c>
      <c r="N154" s="193" t="s">
        <v>46</v>
      </c>
      <c r="O154" s="72"/>
      <c r="P154" s="194">
        <f>O154*H154</f>
        <v>0</v>
      </c>
      <c r="Q154" s="194">
        <v>0</v>
      </c>
      <c r="R154" s="194">
        <f>Q154*H154</f>
        <v>0</v>
      </c>
      <c r="S154" s="194">
        <v>0</v>
      </c>
      <c r="T154" s="195">
        <f>S154*H154</f>
        <v>0</v>
      </c>
      <c r="U154" s="35"/>
      <c r="V154" s="35"/>
      <c r="W154" s="35"/>
      <c r="X154" s="35"/>
      <c r="Y154" s="35"/>
      <c r="Z154" s="35"/>
      <c r="AA154" s="35"/>
      <c r="AB154" s="35"/>
      <c r="AC154" s="35"/>
      <c r="AD154" s="35"/>
      <c r="AE154" s="35"/>
      <c r="AR154" s="196" t="s">
        <v>291</v>
      </c>
      <c r="AT154" s="196" t="s">
        <v>216</v>
      </c>
      <c r="AU154" s="196" t="s">
        <v>90</v>
      </c>
      <c r="AY154" s="18" t="s">
        <v>215</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291</v>
      </c>
      <c r="BM154" s="196" t="s">
        <v>8302</v>
      </c>
    </row>
    <row r="155" spans="1:65" s="2" customFormat="1" ht="19.2">
      <c r="A155" s="35"/>
      <c r="B155" s="36"/>
      <c r="C155" s="37"/>
      <c r="D155" s="198" t="s">
        <v>221</v>
      </c>
      <c r="E155" s="37"/>
      <c r="F155" s="199" t="s">
        <v>8303</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221</v>
      </c>
      <c r="AU155" s="18" t="s">
        <v>90</v>
      </c>
    </row>
    <row r="156" spans="1:65" s="2" customFormat="1" ht="10.199999999999999">
      <c r="A156" s="35"/>
      <c r="B156" s="36"/>
      <c r="C156" s="37"/>
      <c r="D156" s="215" t="s">
        <v>362</v>
      </c>
      <c r="E156" s="37"/>
      <c r="F156" s="216" t="s">
        <v>8304</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362</v>
      </c>
      <c r="AU156" s="18" t="s">
        <v>90</v>
      </c>
    </row>
    <row r="157" spans="1:65" s="2" customFormat="1" ht="16.5" customHeight="1">
      <c r="A157" s="35"/>
      <c r="B157" s="36"/>
      <c r="C157" s="260" t="s">
        <v>8</v>
      </c>
      <c r="D157" s="260" t="s">
        <v>539</v>
      </c>
      <c r="E157" s="261" t="s">
        <v>8305</v>
      </c>
      <c r="F157" s="262" t="s">
        <v>8306</v>
      </c>
      <c r="G157" s="263" t="s">
        <v>716</v>
      </c>
      <c r="H157" s="264">
        <v>4</v>
      </c>
      <c r="I157" s="265"/>
      <c r="J157" s="266">
        <f>ROUND(I157*H157,2)</f>
        <v>0</v>
      </c>
      <c r="K157" s="262" t="s">
        <v>1</v>
      </c>
      <c r="L157" s="267"/>
      <c r="M157" s="268" t="s">
        <v>1</v>
      </c>
      <c r="N157" s="269" t="s">
        <v>46</v>
      </c>
      <c r="O157" s="72"/>
      <c r="P157" s="194">
        <f>O157*H157</f>
        <v>0</v>
      </c>
      <c r="Q157" s="194">
        <v>0</v>
      </c>
      <c r="R157" s="194">
        <f>Q157*H157</f>
        <v>0</v>
      </c>
      <c r="S157" s="194">
        <v>0</v>
      </c>
      <c r="T157" s="195">
        <f>S157*H157</f>
        <v>0</v>
      </c>
      <c r="U157" s="35"/>
      <c r="V157" s="35"/>
      <c r="W157" s="35"/>
      <c r="X157" s="35"/>
      <c r="Y157" s="35"/>
      <c r="Z157" s="35"/>
      <c r="AA157" s="35"/>
      <c r="AB157" s="35"/>
      <c r="AC157" s="35"/>
      <c r="AD157" s="35"/>
      <c r="AE157" s="35"/>
      <c r="AR157" s="196" t="s">
        <v>676</v>
      </c>
      <c r="AT157" s="196" t="s">
        <v>539</v>
      </c>
      <c r="AU157" s="196" t="s">
        <v>90</v>
      </c>
      <c r="AY157" s="18" t="s">
        <v>215</v>
      </c>
      <c r="BE157" s="197">
        <f>IF(N157="základní",J157,0)</f>
        <v>0</v>
      </c>
      <c r="BF157" s="197">
        <f>IF(N157="snížená",J157,0)</f>
        <v>0</v>
      </c>
      <c r="BG157" s="197">
        <f>IF(N157="zákl. přenesená",J157,0)</f>
        <v>0</v>
      </c>
      <c r="BH157" s="197">
        <f>IF(N157="sníž. přenesená",J157,0)</f>
        <v>0</v>
      </c>
      <c r="BI157" s="197">
        <f>IF(N157="nulová",J157,0)</f>
        <v>0</v>
      </c>
      <c r="BJ157" s="18" t="s">
        <v>88</v>
      </c>
      <c r="BK157" s="197">
        <f>ROUND(I157*H157,2)</f>
        <v>0</v>
      </c>
      <c r="BL157" s="18" t="s">
        <v>291</v>
      </c>
      <c r="BM157" s="196" t="s">
        <v>8307</v>
      </c>
    </row>
    <row r="158" spans="1:65" s="2" customFormat="1" ht="24.15" customHeight="1">
      <c r="A158" s="35"/>
      <c r="B158" s="36"/>
      <c r="C158" s="185" t="s">
        <v>275</v>
      </c>
      <c r="D158" s="185" t="s">
        <v>216</v>
      </c>
      <c r="E158" s="186" t="s">
        <v>8308</v>
      </c>
      <c r="F158" s="187" t="s">
        <v>8309</v>
      </c>
      <c r="G158" s="188" t="s">
        <v>716</v>
      </c>
      <c r="H158" s="189">
        <v>4</v>
      </c>
      <c r="I158" s="190"/>
      <c r="J158" s="191">
        <f>ROUND(I158*H158,2)</f>
        <v>0</v>
      </c>
      <c r="K158" s="187" t="s">
        <v>359</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291</v>
      </c>
      <c r="AT158" s="196" t="s">
        <v>216</v>
      </c>
      <c r="AU158" s="196" t="s">
        <v>90</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291</v>
      </c>
      <c r="BM158" s="196" t="s">
        <v>8310</v>
      </c>
    </row>
    <row r="159" spans="1:65" s="2" customFormat="1" ht="19.2">
      <c r="A159" s="35"/>
      <c r="B159" s="36"/>
      <c r="C159" s="37"/>
      <c r="D159" s="198" t="s">
        <v>221</v>
      </c>
      <c r="E159" s="37"/>
      <c r="F159" s="199" t="s">
        <v>8311</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90</v>
      </c>
    </row>
    <row r="160" spans="1:65" s="2" customFormat="1" ht="10.199999999999999">
      <c r="A160" s="35"/>
      <c r="B160" s="36"/>
      <c r="C160" s="37"/>
      <c r="D160" s="215" t="s">
        <v>362</v>
      </c>
      <c r="E160" s="37"/>
      <c r="F160" s="216" t="s">
        <v>8312</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362</v>
      </c>
      <c r="AU160" s="18" t="s">
        <v>90</v>
      </c>
    </row>
    <row r="161" spans="1:65" s="2" customFormat="1" ht="24.15" customHeight="1">
      <c r="A161" s="35"/>
      <c r="B161" s="36"/>
      <c r="C161" s="260" t="s">
        <v>280</v>
      </c>
      <c r="D161" s="260" t="s">
        <v>539</v>
      </c>
      <c r="E161" s="261" t="s">
        <v>8313</v>
      </c>
      <c r="F161" s="262" t="s">
        <v>8314</v>
      </c>
      <c r="G161" s="263" t="s">
        <v>716</v>
      </c>
      <c r="H161" s="264">
        <v>1</v>
      </c>
      <c r="I161" s="265"/>
      <c r="J161" s="266">
        <f>ROUND(I161*H161,2)</f>
        <v>0</v>
      </c>
      <c r="K161" s="262" t="s">
        <v>359</v>
      </c>
      <c r="L161" s="267"/>
      <c r="M161" s="268" t="s">
        <v>1</v>
      </c>
      <c r="N161" s="269" t="s">
        <v>46</v>
      </c>
      <c r="O161" s="72"/>
      <c r="P161" s="194">
        <f>O161*H161</f>
        <v>0</v>
      </c>
      <c r="Q161" s="194">
        <v>1.0499999999999999E-3</v>
      </c>
      <c r="R161" s="194">
        <f>Q161*H161</f>
        <v>1.0499999999999999E-3</v>
      </c>
      <c r="S161" s="194">
        <v>0</v>
      </c>
      <c r="T161" s="195">
        <f>S161*H161</f>
        <v>0</v>
      </c>
      <c r="U161" s="35"/>
      <c r="V161" s="35"/>
      <c r="W161" s="35"/>
      <c r="X161" s="35"/>
      <c r="Y161" s="35"/>
      <c r="Z161" s="35"/>
      <c r="AA161" s="35"/>
      <c r="AB161" s="35"/>
      <c r="AC161" s="35"/>
      <c r="AD161" s="35"/>
      <c r="AE161" s="35"/>
      <c r="AR161" s="196" t="s">
        <v>676</v>
      </c>
      <c r="AT161" s="196" t="s">
        <v>539</v>
      </c>
      <c r="AU161" s="196" t="s">
        <v>90</v>
      </c>
      <c r="AY161" s="18" t="s">
        <v>215</v>
      </c>
      <c r="BE161" s="197">
        <f>IF(N161="základní",J161,0)</f>
        <v>0</v>
      </c>
      <c r="BF161" s="197">
        <f>IF(N161="snížená",J161,0)</f>
        <v>0</v>
      </c>
      <c r="BG161" s="197">
        <f>IF(N161="zákl. přenesená",J161,0)</f>
        <v>0</v>
      </c>
      <c r="BH161" s="197">
        <f>IF(N161="sníž. přenesená",J161,0)</f>
        <v>0</v>
      </c>
      <c r="BI161" s="197">
        <f>IF(N161="nulová",J161,0)</f>
        <v>0</v>
      </c>
      <c r="BJ161" s="18" t="s">
        <v>88</v>
      </c>
      <c r="BK161" s="197">
        <f>ROUND(I161*H161,2)</f>
        <v>0</v>
      </c>
      <c r="BL161" s="18" t="s">
        <v>291</v>
      </c>
      <c r="BM161" s="196" t="s">
        <v>8315</v>
      </c>
    </row>
    <row r="162" spans="1:65" s="2" customFormat="1" ht="19.2">
      <c r="A162" s="35"/>
      <c r="B162" s="36"/>
      <c r="C162" s="37"/>
      <c r="D162" s="198" t="s">
        <v>221</v>
      </c>
      <c r="E162" s="37"/>
      <c r="F162" s="199" t="s">
        <v>8314</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221</v>
      </c>
      <c r="AU162" s="18" t="s">
        <v>90</v>
      </c>
    </row>
    <row r="163" spans="1:65" s="2" customFormat="1" ht="16.5" customHeight="1">
      <c r="A163" s="35"/>
      <c r="B163" s="36"/>
      <c r="C163" s="260" t="s">
        <v>285</v>
      </c>
      <c r="D163" s="260" t="s">
        <v>539</v>
      </c>
      <c r="E163" s="261" t="s">
        <v>8316</v>
      </c>
      <c r="F163" s="262" t="s">
        <v>8317</v>
      </c>
      <c r="G163" s="263" t="s">
        <v>8318</v>
      </c>
      <c r="H163" s="264">
        <v>1</v>
      </c>
      <c r="I163" s="265"/>
      <c r="J163" s="266">
        <f>ROUND(I163*H163,2)</f>
        <v>0</v>
      </c>
      <c r="K163" s="262" t="s">
        <v>1</v>
      </c>
      <c r="L163" s="267"/>
      <c r="M163" s="268" t="s">
        <v>1</v>
      </c>
      <c r="N163" s="269" t="s">
        <v>46</v>
      </c>
      <c r="O163" s="72"/>
      <c r="P163" s="194">
        <f>O163*H163</f>
        <v>0</v>
      </c>
      <c r="Q163" s="194">
        <v>0</v>
      </c>
      <c r="R163" s="194">
        <f>Q163*H163</f>
        <v>0</v>
      </c>
      <c r="S163" s="194">
        <v>0</v>
      </c>
      <c r="T163" s="195">
        <f>S163*H163</f>
        <v>0</v>
      </c>
      <c r="U163" s="35"/>
      <c r="V163" s="35"/>
      <c r="W163" s="35"/>
      <c r="X163" s="35"/>
      <c r="Y163" s="35"/>
      <c r="Z163" s="35"/>
      <c r="AA163" s="35"/>
      <c r="AB163" s="35"/>
      <c r="AC163" s="35"/>
      <c r="AD163" s="35"/>
      <c r="AE163" s="35"/>
      <c r="AR163" s="196" t="s">
        <v>676</v>
      </c>
      <c r="AT163" s="196" t="s">
        <v>539</v>
      </c>
      <c r="AU163" s="196" t="s">
        <v>90</v>
      </c>
      <c r="AY163" s="18" t="s">
        <v>215</v>
      </c>
      <c r="BE163" s="197">
        <f>IF(N163="základní",J163,0)</f>
        <v>0</v>
      </c>
      <c r="BF163" s="197">
        <f>IF(N163="snížená",J163,0)</f>
        <v>0</v>
      </c>
      <c r="BG163" s="197">
        <f>IF(N163="zákl. přenesená",J163,0)</f>
        <v>0</v>
      </c>
      <c r="BH163" s="197">
        <f>IF(N163="sníž. přenesená",J163,0)</f>
        <v>0</v>
      </c>
      <c r="BI163" s="197">
        <f>IF(N163="nulová",J163,0)</f>
        <v>0</v>
      </c>
      <c r="BJ163" s="18" t="s">
        <v>88</v>
      </c>
      <c r="BK163" s="197">
        <f>ROUND(I163*H163,2)</f>
        <v>0</v>
      </c>
      <c r="BL163" s="18" t="s">
        <v>291</v>
      </c>
      <c r="BM163" s="196" t="s">
        <v>8319</v>
      </c>
    </row>
    <row r="164" spans="1:65" s="2" customFormat="1" ht="16.5" customHeight="1">
      <c r="A164" s="35"/>
      <c r="B164" s="36"/>
      <c r="C164" s="260" t="s">
        <v>291</v>
      </c>
      <c r="D164" s="260" t="s">
        <v>539</v>
      </c>
      <c r="E164" s="261" t="s">
        <v>8320</v>
      </c>
      <c r="F164" s="262" t="s">
        <v>8321</v>
      </c>
      <c r="G164" s="263" t="s">
        <v>716</v>
      </c>
      <c r="H164" s="264">
        <v>1</v>
      </c>
      <c r="I164" s="265"/>
      <c r="J164" s="266">
        <f>ROUND(I164*H164,2)</f>
        <v>0</v>
      </c>
      <c r="K164" s="262" t="s">
        <v>1</v>
      </c>
      <c r="L164" s="267"/>
      <c r="M164" s="268" t="s">
        <v>1</v>
      </c>
      <c r="N164" s="269"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676</v>
      </c>
      <c r="AT164" s="196" t="s">
        <v>539</v>
      </c>
      <c r="AU164" s="196" t="s">
        <v>90</v>
      </c>
      <c r="AY164" s="18" t="s">
        <v>215</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291</v>
      </c>
      <c r="BM164" s="196" t="s">
        <v>8322</v>
      </c>
    </row>
    <row r="165" spans="1:65" s="2" customFormat="1" ht="24.15" customHeight="1">
      <c r="A165" s="35"/>
      <c r="B165" s="36"/>
      <c r="C165" s="260" t="s">
        <v>296</v>
      </c>
      <c r="D165" s="260" t="s">
        <v>539</v>
      </c>
      <c r="E165" s="261" t="s">
        <v>8323</v>
      </c>
      <c r="F165" s="262" t="s">
        <v>8324</v>
      </c>
      <c r="G165" s="263" t="s">
        <v>716</v>
      </c>
      <c r="H165" s="264">
        <v>1</v>
      </c>
      <c r="I165" s="265"/>
      <c r="J165" s="266">
        <f>ROUND(I165*H165,2)</f>
        <v>0</v>
      </c>
      <c r="K165" s="262" t="s">
        <v>359</v>
      </c>
      <c r="L165" s="267"/>
      <c r="M165" s="268" t="s">
        <v>1</v>
      </c>
      <c r="N165" s="269" t="s">
        <v>46</v>
      </c>
      <c r="O165" s="72"/>
      <c r="P165" s="194">
        <f>O165*H165</f>
        <v>0</v>
      </c>
      <c r="Q165" s="194">
        <v>1.0499999999999999E-3</v>
      </c>
      <c r="R165" s="194">
        <f>Q165*H165</f>
        <v>1.0499999999999999E-3</v>
      </c>
      <c r="S165" s="194">
        <v>0</v>
      </c>
      <c r="T165" s="195">
        <f>S165*H165</f>
        <v>0</v>
      </c>
      <c r="U165" s="35"/>
      <c r="V165" s="35"/>
      <c r="W165" s="35"/>
      <c r="X165" s="35"/>
      <c r="Y165" s="35"/>
      <c r="Z165" s="35"/>
      <c r="AA165" s="35"/>
      <c r="AB165" s="35"/>
      <c r="AC165" s="35"/>
      <c r="AD165" s="35"/>
      <c r="AE165" s="35"/>
      <c r="AR165" s="196" t="s">
        <v>676</v>
      </c>
      <c r="AT165" s="196" t="s">
        <v>539</v>
      </c>
      <c r="AU165" s="196" t="s">
        <v>90</v>
      </c>
      <c r="AY165" s="18" t="s">
        <v>215</v>
      </c>
      <c r="BE165" s="197">
        <f>IF(N165="základní",J165,0)</f>
        <v>0</v>
      </c>
      <c r="BF165" s="197">
        <f>IF(N165="snížená",J165,0)</f>
        <v>0</v>
      </c>
      <c r="BG165" s="197">
        <f>IF(N165="zákl. přenesená",J165,0)</f>
        <v>0</v>
      </c>
      <c r="BH165" s="197">
        <f>IF(N165="sníž. přenesená",J165,0)</f>
        <v>0</v>
      </c>
      <c r="BI165" s="197">
        <f>IF(N165="nulová",J165,0)</f>
        <v>0</v>
      </c>
      <c r="BJ165" s="18" t="s">
        <v>88</v>
      </c>
      <c r="BK165" s="197">
        <f>ROUND(I165*H165,2)</f>
        <v>0</v>
      </c>
      <c r="BL165" s="18" t="s">
        <v>291</v>
      </c>
      <c r="BM165" s="196" t="s">
        <v>8325</v>
      </c>
    </row>
    <row r="166" spans="1:65" s="2" customFormat="1" ht="19.2">
      <c r="A166" s="35"/>
      <c r="B166" s="36"/>
      <c r="C166" s="37"/>
      <c r="D166" s="198" t="s">
        <v>221</v>
      </c>
      <c r="E166" s="37"/>
      <c r="F166" s="199" t="s">
        <v>8324</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221</v>
      </c>
      <c r="AU166" s="18" t="s">
        <v>90</v>
      </c>
    </row>
    <row r="167" spans="1:65" s="2" customFormat="1" ht="24.15" customHeight="1">
      <c r="A167" s="35"/>
      <c r="B167" s="36"/>
      <c r="C167" s="185" t="s">
        <v>300</v>
      </c>
      <c r="D167" s="185" t="s">
        <v>216</v>
      </c>
      <c r="E167" s="186" t="s">
        <v>8326</v>
      </c>
      <c r="F167" s="187" t="s">
        <v>8327</v>
      </c>
      <c r="G167" s="188" t="s">
        <v>716</v>
      </c>
      <c r="H167" s="189">
        <v>1</v>
      </c>
      <c r="I167" s="190"/>
      <c r="J167" s="191">
        <f>ROUND(I167*H167,2)</f>
        <v>0</v>
      </c>
      <c r="K167" s="187" t="s">
        <v>359</v>
      </c>
      <c r="L167" s="40"/>
      <c r="M167" s="192" t="s">
        <v>1</v>
      </c>
      <c r="N167" s="193" t="s">
        <v>46</v>
      </c>
      <c r="O167" s="72"/>
      <c r="P167" s="194">
        <f>O167*H167</f>
        <v>0</v>
      </c>
      <c r="Q167" s="194">
        <v>0</v>
      </c>
      <c r="R167" s="194">
        <f>Q167*H167</f>
        <v>0</v>
      </c>
      <c r="S167" s="194">
        <v>0</v>
      </c>
      <c r="T167" s="195">
        <f>S167*H167</f>
        <v>0</v>
      </c>
      <c r="U167" s="35"/>
      <c r="V167" s="35"/>
      <c r="W167" s="35"/>
      <c r="X167" s="35"/>
      <c r="Y167" s="35"/>
      <c r="Z167" s="35"/>
      <c r="AA167" s="35"/>
      <c r="AB167" s="35"/>
      <c r="AC167" s="35"/>
      <c r="AD167" s="35"/>
      <c r="AE167" s="35"/>
      <c r="AR167" s="196" t="s">
        <v>291</v>
      </c>
      <c r="AT167" s="196" t="s">
        <v>216</v>
      </c>
      <c r="AU167" s="196" t="s">
        <v>90</v>
      </c>
      <c r="AY167" s="18" t="s">
        <v>215</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291</v>
      </c>
      <c r="BM167" s="196" t="s">
        <v>8328</v>
      </c>
    </row>
    <row r="168" spans="1:65" s="2" customFormat="1" ht="28.8">
      <c r="A168" s="35"/>
      <c r="B168" s="36"/>
      <c r="C168" s="37"/>
      <c r="D168" s="198" t="s">
        <v>221</v>
      </c>
      <c r="E168" s="37"/>
      <c r="F168" s="199" t="s">
        <v>8329</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221</v>
      </c>
      <c r="AU168" s="18" t="s">
        <v>90</v>
      </c>
    </row>
    <row r="169" spans="1:65" s="2" customFormat="1" ht="10.199999999999999">
      <c r="A169" s="35"/>
      <c r="B169" s="36"/>
      <c r="C169" s="37"/>
      <c r="D169" s="215" t="s">
        <v>362</v>
      </c>
      <c r="E169" s="37"/>
      <c r="F169" s="216" t="s">
        <v>8330</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362</v>
      </c>
      <c r="AU169" s="18" t="s">
        <v>90</v>
      </c>
    </row>
    <row r="170" spans="1:65" s="2" customFormat="1" ht="24.15" customHeight="1">
      <c r="A170" s="35"/>
      <c r="B170" s="36"/>
      <c r="C170" s="260" t="s">
        <v>305</v>
      </c>
      <c r="D170" s="260" t="s">
        <v>539</v>
      </c>
      <c r="E170" s="261" t="s">
        <v>8331</v>
      </c>
      <c r="F170" s="262" t="s">
        <v>8332</v>
      </c>
      <c r="G170" s="263" t="s">
        <v>716</v>
      </c>
      <c r="H170" s="264">
        <v>1</v>
      </c>
      <c r="I170" s="265"/>
      <c r="J170" s="266">
        <f>ROUND(I170*H170,2)</f>
        <v>0</v>
      </c>
      <c r="K170" s="262" t="s">
        <v>1</v>
      </c>
      <c r="L170" s="267"/>
      <c r="M170" s="268" t="s">
        <v>1</v>
      </c>
      <c r="N170" s="269" t="s">
        <v>46</v>
      </c>
      <c r="O170" s="72"/>
      <c r="P170" s="194">
        <f>O170*H170</f>
        <v>0</v>
      </c>
      <c r="Q170" s="194">
        <v>1E-3</v>
      </c>
      <c r="R170" s="194">
        <f>Q170*H170</f>
        <v>1E-3</v>
      </c>
      <c r="S170" s="194">
        <v>0</v>
      </c>
      <c r="T170" s="195">
        <f>S170*H170</f>
        <v>0</v>
      </c>
      <c r="U170" s="35"/>
      <c r="V170" s="35"/>
      <c r="W170" s="35"/>
      <c r="X170" s="35"/>
      <c r="Y170" s="35"/>
      <c r="Z170" s="35"/>
      <c r="AA170" s="35"/>
      <c r="AB170" s="35"/>
      <c r="AC170" s="35"/>
      <c r="AD170" s="35"/>
      <c r="AE170" s="35"/>
      <c r="AR170" s="196" t="s">
        <v>676</v>
      </c>
      <c r="AT170" s="196" t="s">
        <v>539</v>
      </c>
      <c r="AU170" s="196" t="s">
        <v>90</v>
      </c>
      <c r="AY170" s="18" t="s">
        <v>215</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291</v>
      </c>
      <c r="BM170" s="196" t="s">
        <v>8333</v>
      </c>
    </row>
    <row r="171" spans="1:65" s="2" customFormat="1" ht="24.15" customHeight="1">
      <c r="A171" s="35"/>
      <c r="B171" s="36"/>
      <c r="C171" s="260" t="s">
        <v>309</v>
      </c>
      <c r="D171" s="260" t="s">
        <v>539</v>
      </c>
      <c r="E171" s="261" t="s">
        <v>8334</v>
      </c>
      <c r="F171" s="262" t="s">
        <v>8335</v>
      </c>
      <c r="G171" s="263" t="s">
        <v>716</v>
      </c>
      <c r="H171" s="264">
        <v>1</v>
      </c>
      <c r="I171" s="265"/>
      <c r="J171" s="266">
        <f>ROUND(I171*H171,2)</f>
        <v>0</v>
      </c>
      <c r="K171" s="262" t="s">
        <v>359</v>
      </c>
      <c r="L171" s="267"/>
      <c r="M171" s="268" t="s">
        <v>1</v>
      </c>
      <c r="N171" s="269" t="s">
        <v>46</v>
      </c>
      <c r="O171" s="72"/>
      <c r="P171" s="194">
        <f>O171*H171</f>
        <v>0</v>
      </c>
      <c r="Q171" s="194">
        <v>2.9999999999999997E-4</v>
      </c>
      <c r="R171" s="194">
        <f>Q171*H171</f>
        <v>2.9999999999999997E-4</v>
      </c>
      <c r="S171" s="194">
        <v>0</v>
      </c>
      <c r="T171" s="195">
        <f>S171*H171</f>
        <v>0</v>
      </c>
      <c r="U171" s="35"/>
      <c r="V171" s="35"/>
      <c r="W171" s="35"/>
      <c r="X171" s="35"/>
      <c r="Y171" s="35"/>
      <c r="Z171" s="35"/>
      <c r="AA171" s="35"/>
      <c r="AB171" s="35"/>
      <c r="AC171" s="35"/>
      <c r="AD171" s="35"/>
      <c r="AE171" s="35"/>
      <c r="AR171" s="196" t="s">
        <v>676</v>
      </c>
      <c r="AT171" s="196" t="s">
        <v>539</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291</v>
      </c>
      <c r="BM171" s="196" t="s">
        <v>8336</v>
      </c>
    </row>
    <row r="172" spans="1:65" s="2" customFormat="1" ht="16.5" customHeight="1">
      <c r="A172" s="35"/>
      <c r="B172" s="36"/>
      <c r="C172" s="260" t="s">
        <v>7</v>
      </c>
      <c r="D172" s="260" t="s">
        <v>539</v>
      </c>
      <c r="E172" s="261" t="s">
        <v>8337</v>
      </c>
      <c r="F172" s="262" t="s">
        <v>8338</v>
      </c>
      <c r="G172" s="263" t="s">
        <v>797</v>
      </c>
      <c r="H172" s="264">
        <v>1</v>
      </c>
      <c r="I172" s="265"/>
      <c r="J172" s="266">
        <f>ROUND(I172*H172,2)</f>
        <v>0</v>
      </c>
      <c r="K172" s="262" t="s">
        <v>359</v>
      </c>
      <c r="L172" s="267"/>
      <c r="M172" s="268" t="s">
        <v>1</v>
      </c>
      <c r="N172" s="269" t="s">
        <v>46</v>
      </c>
      <c r="O172" s="72"/>
      <c r="P172" s="194">
        <f>O172*H172</f>
        <v>0</v>
      </c>
      <c r="Q172" s="194">
        <v>3.2000000000000002E-3</v>
      </c>
      <c r="R172" s="194">
        <f>Q172*H172</f>
        <v>3.2000000000000002E-3</v>
      </c>
      <c r="S172" s="194">
        <v>0</v>
      </c>
      <c r="T172" s="195">
        <f>S172*H172</f>
        <v>0</v>
      </c>
      <c r="U172" s="35"/>
      <c r="V172" s="35"/>
      <c r="W172" s="35"/>
      <c r="X172" s="35"/>
      <c r="Y172" s="35"/>
      <c r="Z172" s="35"/>
      <c r="AA172" s="35"/>
      <c r="AB172" s="35"/>
      <c r="AC172" s="35"/>
      <c r="AD172" s="35"/>
      <c r="AE172" s="35"/>
      <c r="AR172" s="196" t="s">
        <v>676</v>
      </c>
      <c r="AT172" s="196" t="s">
        <v>539</v>
      </c>
      <c r="AU172" s="196" t="s">
        <v>90</v>
      </c>
      <c r="AY172" s="18" t="s">
        <v>215</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291</v>
      </c>
      <c r="BM172" s="196" t="s">
        <v>8339</v>
      </c>
    </row>
    <row r="173" spans="1:65" s="2" customFormat="1" ht="10.199999999999999">
      <c r="A173" s="35"/>
      <c r="B173" s="36"/>
      <c r="C173" s="37"/>
      <c r="D173" s="198" t="s">
        <v>221</v>
      </c>
      <c r="E173" s="37"/>
      <c r="F173" s="199" t="s">
        <v>8338</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221</v>
      </c>
      <c r="AU173" s="18" t="s">
        <v>90</v>
      </c>
    </row>
    <row r="174" spans="1:65" s="2" customFormat="1" ht="24.15" customHeight="1">
      <c r="A174" s="35"/>
      <c r="B174" s="36"/>
      <c r="C174" s="185" t="s">
        <v>538</v>
      </c>
      <c r="D174" s="185" t="s">
        <v>216</v>
      </c>
      <c r="E174" s="186" t="s">
        <v>8340</v>
      </c>
      <c r="F174" s="187" t="s">
        <v>8341</v>
      </c>
      <c r="G174" s="188" t="s">
        <v>716</v>
      </c>
      <c r="H174" s="189">
        <v>1</v>
      </c>
      <c r="I174" s="190"/>
      <c r="J174" s="191">
        <f>ROUND(I174*H174,2)</f>
        <v>0</v>
      </c>
      <c r="K174" s="187" t="s">
        <v>359</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291</v>
      </c>
      <c r="AT174" s="196" t="s">
        <v>216</v>
      </c>
      <c r="AU174" s="196" t="s">
        <v>90</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291</v>
      </c>
      <c r="BM174" s="196" t="s">
        <v>8342</v>
      </c>
    </row>
    <row r="175" spans="1:65" s="2" customFormat="1" ht="28.8">
      <c r="A175" s="35"/>
      <c r="B175" s="36"/>
      <c r="C175" s="37"/>
      <c r="D175" s="198" t="s">
        <v>221</v>
      </c>
      <c r="E175" s="37"/>
      <c r="F175" s="199" t="s">
        <v>8343</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90</v>
      </c>
    </row>
    <row r="176" spans="1:65" s="2" customFormat="1" ht="10.199999999999999">
      <c r="A176" s="35"/>
      <c r="B176" s="36"/>
      <c r="C176" s="37"/>
      <c r="D176" s="215" t="s">
        <v>362</v>
      </c>
      <c r="E176" s="37"/>
      <c r="F176" s="216" t="s">
        <v>8344</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362</v>
      </c>
      <c r="AU176" s="18" t="s">
        <v>90</v>
      </c>
    </row>
    <row r="177" spans="1:65" s="2" customFormat="1" ht="16.5" customHeight="1">
      <c r="A177" s="35"/>
      <c r="B177" s="36"/>
      <c r="C177" s="260" t="s">
        <v>544</v>
      </c>
      <c r="D177" s="260" t="s">
        <v>539</v>
      </c>
      <c r="E177" s="261" t="s">
        <v>8345</v>
      </c>
      <c r="F177" s="262" t="s">
        <v>8346</v>
      </c>
      <c r="G177" s="263" t="s">
        <v>219</v>
      </c>
      <c r="H177" s="264">
        <v>1</v>
      </c>
      <c r="I177" s="265"/>
      <c r="J177" s="266">
        <f>ROUND(I177*H177,2)</f>
        <v>0</v>
      </c>
      <c r="K177" s="262" t="s">
        <v>1</v>
      </c>
      <c r="L177" s="267"/>
      <c r="M177" s="268" t="s">
        <v>1</v>
      </c>
      <c r="N177" s="269"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676</v>
      </c>
      <c r="AT177" s="196" t="s">
        <v>539</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291</v>
      </c>
      <c r="BM177" s="196" t="s">
        <v>8347</v>
      </c>
    </row>
    <row r="178" spans="1:65" s="2" customFormat="1" ht="19.2">
      <c r="A178" s="35"/>
      <c r="B178" s="36"/>
      <c r="C178" s="37"/>
      <c r="D178" s="198" t="s">
        <v>221</v>
      </c>
      <c r="E178" s="37"/>
      <c r="F178" s="199" t="s">
        <v>8348</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90</v>
      </c>
    </row>
    <row r="179" spans="1:65" s="11" customFormat="1" ht="22.8" customHeight="1">
      <c r="B179" s="171"/>
      <c r="C179" s="172"/>
      <c r="D179" s="173" t="s">
        <v>80</v>
      </c>
      <c r="E179" s="213" t="s">
        <v>8349</v>
      </c>
      <c r="F179" s="213" t="s">
        <v>8350</v>
      </c>
      <c r="G179" s="172"/>
      <c r="H179" s="172"/>
      <c r="I179" s="175"/>
      <c r="J179" s="214">
        <f>BK179</f>
        <v>0</v>
      </c>
      <c r="K179" s="172"/>
      <c r="L179" s="177"/>
      <c r="M179" s="178"/>
      <c r="N179" s="179"/>
      <c r="O179" s="179"/>
      <c r="P179" s="180">
        <f>SUM(P180:P234)</f>
        <v>0</v>
      </c>
      <c r="Q179" s="179"/>
      <c r="R179" s="180">
        <f>SUM(R180:R234)</f>
        <v>0.50275000000000003</v>
      </c>
      <c r="S179" s="179"/>
      <c r="T179" s="181">
        <f>SUM(T180:T234)</f>
        <v>0</v>
      </c>
      <c r="AR179" s="182" t="s">
        <v>227</v>
      </c>
      <c r="AT179" s="183" t="s">
        <v>80</v>
      </c>
      <c r="AU179" s="183" t="s">
        <v>88</v>
      </c>
      <c r="AY179" s="182" t="s">
        <v>215</v>
      </c>
      <c r="BK179" s="184">
        <f>SUM(BK180:BK234)</f>
        <v>0</v>
      </c>
    </row>
    <row r="180" spans="1:65" s="2" customFormat="1" ht="24.15" customHeight="1">
      <c r="A180" s="35"/>
      <c r="B180" s="36"/>
      <c r="C180" s="185" t="s">
        <v>553</v>
      </c>
      <c r="D180" s="185" t="s">
        <v>216</v>
      </c>
      <c r="E180" s="186" t="s">
        <v>8351</v>
      </c>
      <c r="F180" s="187" t="s">
        <v>8352</v>
      </c>
      <c r="G180" s="188" t="s">
        <v>797</v>
      </c>
      <c r="H180" s="189">
        <v>50</v>
      </c>
      <c r="I180" s="190"/>
      <c r="J180" s="191">
        <f>ROUND(I180*H180,2)</f>
        <v>0</v>
      </c>
      <c r="K180" s="187" t="s">
        <v>359</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1043</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1043</v>
      </c>
      <c r="BM180" s="196" t="s">
        <v>8353</v>
      </c>
    </row>
    <row r="181" spans="1:65" s="2" customFormat="1" ht="38.4">
      <c r="A181" s="35"/>
      <c r="B181" s="36"/>
      <c r="C181" s="37"/>
      <c r="D181" s="198" t="s">
        <v>221</v>
      </c>
      <c r="E181" s="37"/>
      <c r="F181" s="199" t="s">
        <v>8354</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199999999999999">
      <c r="A182" s="35"/>
      <c r="B182" s="36"/>
      <c r="C182" s="37"/>
      <c r="D182" s="215" t="s">
        <v>362</v>
      </c>
      <c r="E182" s="37"/>
      <c r="F182" s="216" t="s">
        <v>8355</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14" customFormat="1" ht="10.199999999999999">
      <c r="B183" s="227"/>
      <c r="C183" s="228"/>
      <c r="D183" s="198" t="s">
        <v>364</v>
      </c>
      <c r="E183" s="229" t="s">
        <v>1</v>
      </c>
      <c r="F183" s="230" t="s">
        <v>934</v>
      </c>
      <c r="G183" s="228"/>
      <c r="H183" s="231">
        <v>50</v>
      </c>
      <c r="I183" s="232"/>
      <c r="J183" s="228"/>
      <c r="K183" s="228"/>
      <c r="L183" s="233"/>
      <c r="M183" s="234"/>
      <c r="N183" s="235"/>
      <c r="O183" s="235"/>
      <c r="P183" s="235"/>
      <c r="Q183" s="235"/>
      <c r="R183" s="235"/>
      <c r="S183" s="235"/>
      <c r="T183" s="236"/>
      <c r="AT183" s="237" t="s">
        <v>364</v>
      </c>
      <c r="AU183" s="237" t="s">
        <v>90</v>
      </c>
      <c r="AV183" s="14" t="s">
        <v>90</v>
      </c>
      <c r="AW183" s="14" t="s">
        <v>36</v>
      </c>
      <c r="AX183" s="14" t="s">
        <v>88</v>
      </c>
      <c r="AY183" s="237" t="s">
        <v>215</v>
      </c>
    </row>
    <row r="184" spans="1:65" s="2" customFormat="1" ht="24.15" customHeight="1">
      <c r="A184" s="35"/>
      <c r="B184" s="36"/>
      <c r="C184" s="185" t="s">
        <v>564</v>
      </c>
      <c r="D184" s="185" t="s">
        <v>216</v>
      </c>
      <c r="E184" s="186" t="s">
        <v>8356</v>
      </c>
      <c r="F184" s="187" t="s">
        <v>8357</v>
      </c>
      <c r="G184" s="188" t="s">
        <v>797</v>
      </c>
      <c r="H184" s="189">
        <v>10</v>
      </c>
      <c r="I184" s="190"/>
      <c r="J184" s="191">
        <f>ROUND(I184*H184,2)</f>
        <v>0</v>
      </c>
      <c r="K184" s="187" t="s">
        <v>359</v>
      </c>
      <c r="L184" s="40"/>
      <c r="M184" s="192" t="s">
        <v>1</v>
      </c>
      <c r="N184" s="193" t="s">
        <v>46</v>
      </c>
      <c r="O184" s="72"/>
      <c r="P184" s="194">
        <f>O184*H184</f>
        <v>0</v>
      </c>
      <c r="Q184" s="194">
        <v>0</v>
      </c>
      <c r="R184" s="194">
        <f>Q184*H184</f>
        <v>0</v>
      </c>
      <c r="S184" s="194">
        <v>0</v>
      </c>
      <c r="T184" s="195">
        <f>S184*H184</f>
        <v>0</v>
      </c>
      <c r="U184" s="35"/>
      <c r="V184" s="35"/>
      <c r="W184" s="35"/>
      <c r="X184" s="35"/>
      <c r="Y184" s="35"/>
      <c r="Z184" s="35"/>
      <c r="AA184" s="35"/>
      <c r="AB184" s="35"/>
      <c r="AC184" s="35"/>
      <c r="AD184" s="35"/>
      <c r="AE184" s="35"/>
      <c r="AR184" s="196" t="s">
        <v>1043</v>
      </c>
      <c r="AT184" s="196" t="s">
        <v>216</v>
      </c>
      <c r="AU184" s="196" t="s">
        <v>90</v>
      </c>
      <c r="AY184" s="18" t="s">
        <v>215</v>
      </c>
      <c r="BE184" s="197">
        <f>IF(N184="základní",J184,0)</f>
        <v>0</v>
      </c>
      <c r="BF184" s="197">
        <f>IF(N184="snížená",J184,0)</f>
        <v>0</v>
      </c>
      <c r="BG184" s="197">
        <f>IF(N184="zákl. přenesená",J184,0)</f>
        <v>0</v>
      </c>
      <c r="BH184" s="197">
        <f>IF(N184="sníž. přenesená",J184,0)</f>
        <v>0</v>
      </c>
      <c r="BI184" s="197">
        <f>IF(N184="nulová",J184,0)</f>
        <v>0</v>
      </c>
      <c r="BJ184" s="18" t="s">
        <v>88</v>
      </c>
      <c r="BK184" s="197">
        <f>ROUND(I184*H184,2)</f>
        <v>0</v>
      </c>
      <c r="BL184" s="18" t="s">
        <v>1043</v>
      </c>
      <c r="BM184" s="196" t="s">
        <v>8358</v>
      </c>
    </row>
    <row r="185" spans="1:65" s="2" customFormat="1" ht="38.4">
      <c r="A185" s="35"/>
      <c r="B185" s="36"/>
      <c r="C185" s="37"/>
      <c r="D185" s="198" t="s">
        <v>221</v>
      </c>
      <c r="E185" s="37"/>
      <c r="F185" s="199" t="s">
        <v>8359</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221</v>
      </c>
      <c r="AU185" s="18" t="s">
        <v>90</v>
      </c>
    </row>
    <row r="186" spans="1:65" s="2" customFormat="1" ht="10.199999999999999">
      <c r="A186" s="35"/>
      <c r="B186" s="36"/>
      <c r="C186" s="37"/>
      <c r="D186" s="215" t="s">
        <v>362</v>
      </c>
      <c r="E186" s="37"/>
      <c r="F186" s="216" t="s">
        <v>8360</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362</v>
      </c>
      <c r="AU186" s="18" t="s">
        <v>90</v>
      </c>
    </row>
    <row r="187" spans="1:65" s="14" customFormat="1" ht="10.199999999999999">
      <c r="B187" s="227"/>
      <c r="C187" s="228"/>
      <c r="D187" s="198" t="s">
        <v>364</v>
      </c>
      <c r="E187" s="229" t="s">
        <v>1</v>
      </c>
      <c r="F187" s="230" t="s">
        <v>261</v>
      </c>
      <c r="G187" s="228"/>
      <c r="H187" s="231">
        <v>10</v>
      </c>
      <c r="I187" s="232"/>
      <c r="J187" s="228"/>
      <c r="K187" s="228"/>
      <c r="L187" s="233"/>
      <c r="M187" s="234"/>
      <c r="N187" s="235"/>
      <c r="O187" s="235"/>
      <c r="P187" s="235"/>
      <c r="Q187" s="235"/>
      <c r="R187" s="235"/>
      <c r="S187" s="235"/>
      <c r="T187" s="236"/>
      <c r="AT187" s="237" t="s">
        <v>364</v>
      </c>
      <c r="AU187" s="237" t="s">
        <v>90</v>
      </c>
      <c r="AV187" s="14" t="s">
        <v>90</v>
      </c>
      <c r="AW187" s="14" t="s">
        <v>36</v>
      </c>
      <c r="AX187" s="14" t="s">
        <v>88</v>
      </c>
      <c r="AY187" s="237" t="s">
        <v>215</v>
      </c>
    </row>
    <row r="188" spans="1:65" s="2" customFormat="1" ht="37.799999999999997" customHeight="1">
      <c r="A188" s="35"/>
      <c r="B188" s="36"/>
      <c r="C188" s="185" t="s">
        <v>574</v>
      </c>
      <c r="D188" s="185" t="s">
        <v>216</v>
      </c>
      <c r="E188" s="186" t="s">
        <v>8361</v>
      </c>
      <c r="F188" s="187" t="s">
        <v>8362</v>
      </c>
      <c r="G188" s="188" t="s">
        <v>358</v>
      </c>
      <c r="H188" s="189">
        <v>5.2</v>
      </c>
      <c r="I188" s="190"/>
      <c r="J188" s="191">
        <f>ROUND(I188*H188,2)</f>
        <v>0</v>
      </c>
      <c r="K188" s="187" t="s">
        <v>359</v>
      </c>
      <c r="L188" s="40"/>
      <c r="M188" s="192" t="s">
        <v>1</v>
      </c>
      <c r="N188" s="193" t="s">
        <v>46</v>
      </c>
      <c r="O188" s="72"/>
      <c r="P188" s="194">
        <f>O188*H188</f>
        <v>0</v>
      </c>
      <c r="Q188" s="194">
        <v>0</v>
      </c>
      <c r="R188" s="194">
        <f>Q188*H188</f>
        <v>0</v>
      </c>
      <c r="S188" s="194">
        <v>0</v>
      </c>
      <c r="T188" s="195">
        <f>S188*H188</f>
        <v>0</v>
      </c>
      <c r="U188" s="35"/>
      <c r="V188" s="35"/>
      <c r="W188" s="35"/>
      <c r="X188" s="35"/>
      <c r="Y188" s="35"/>
      <c r="Z188" s="35"/>
      <c r="AA188" s="35"/>
      <c r="AB188" s="35"/>
      <c r="AC188" s="35"/>
      <c r="AD188" s="35"/>
      <c r="AE188" s="35"/>
      <c r="AR188" s="196" t="s">
        <v>1043</v>
      </c>
      <c r="AT188" s="196" t="s">
        <v>216</v>
      </c>
      <c r="AU188" s="196" t="s">
        <v>90</v>
      </c>
      <c r="AY188" s="18" t="s">
        <v>215</v>
      </c>
      <c r="BE188" s="197">
        <f>IF(N188="základní",J188,0)</f>
        <v>0</v>
      </c>
      <c r="BF188" s="197">
        <f>IF(N188="snížená",J188,0)</f>
        <v>0</v>
      </c>
      <c r="BG188" s="197">
        <f>IF(N188="zákl. přenesená",J188,0)</f>
        <v>0</v>
      </c>
      <c r="BH188" s="197">
        <f>IF(N188="sníž. přenesená",J188,0)</f>
        <v>0</v>
      </c>
      <c r="BI188" s="197">
        <f>IF(N188="nulová",J188,0)</f>
        <v>0</v>
      </c>
      <c r="BJ188" s="18" t="s">
        <v>88</v>
      </c>
      <c r="BK188" s="197">
        <f>ROUND(I188*H188,2)</f>
        <v>0</v>
      </c>
      <c r="BL188" s="18" t="s">
        <v>1043</v>
      </c>
      <c r="BM188" s="196" t="s">
        <v>8363</v>
      </c>
    </row>
    <row r="189" spans="1:65" s="2" customFormat="1" ht="28.8">
      <c r="A189" s="35"/>
      <c r="B189" s="36"/>
      <c r="C189" s="37"/>
      <c r="D189" s="198" t="s">
        <v>221</v>
      </c>
      <c r="E189" s="37"/>
      <c r="F189" s="199" t="s">
        <v>8364</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221</v>
      </c>
      <c r="AU189" s="18" t="s">
        <v>90</v>
      </c>
    </row>
    <row r="190" spans="1:65" s="2" customFormat="1" ht="10.199999999999999">
      <c r="A190" s="35"/>
      <c r="B190" s="36"/>
      <c r="C190" s="37"/>
      <c r="D190" s="215" t="s">
        <v>362</v>
      </c>
      <c r="E190" s="37"/>
      <c r="F190" s="216" t="s">
        <v>8365</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362</v>
      </c>
      <c r="AU190" s="18" t="s">
        <v>90</v>
      </c>
    </row>
    <row r="191" spans="1:65" s="2" customFormat="1" ht="37.799999999999997" customHeight="1">
      <c r="A191" s="35"/>
      <c r="B191" s="36"/>
      <c r="C191" s="185" t="s">
        <v>580</v>
      </c>
      <c r="D191" s="185" t="s">
        <v>216</v>
      </c>
      <c r="E191" s="186" t="s">
        <v>8366</v>
      </c>
      <c r="F191" s="187" t="s">
        <v>8367</v>
      </c>
      <c r="G191" s="188" t="s">
        <v>358</v>
      </c>
      <c r="H191" s="189">
        <v>36.4</v>
      </c>
      <c r="I191" s="190"/>
      <c r="J191" s="191">
        <f>ROUND(I191*H191,2)</f>
        <v>0</v>
      </c>
      <c r="K191" s="187" t="s">
        <v>359</v>
      </c>
      <c r="L191" s="40"/>
      <c r="M191" s="192" t="s">
        <v>1</v>
      </c>
      <c r="N191" s="193" t="s">
        <v>46</v>
      </c>
      <c r="O191" s="72"/>
      <c r="P191" s="194">
        <f>O191*H191</f>
        <v>0</v>
      </c>
      <c r="Q191" s="194">
        <v>0</v>
      </c>
      <c r="R191" s="194">
        <f>Q191*H191</f>
        <v>0</v>
      </c>
      <c r="S191" s="194">
        <v>0</v>
      </c>
      <c r="T191" s="195">
        <f>S191*H191</f>
        <v>0</v>
      </c>
      <c r="U191" s="35"/>
      <c r="V191" s="35"/>
      <c r="W191" s="35"/>
      <c r="X191" s="35"/>
      <c r="Y191" s="35"/>
      <c r="Z191" s="35"/>
      <c r="AA191" s="35"/>
      <c r="AB191" s="35"/>
      <c r="AC191" s="35"/>
      <c r="AD191" s="35"/>
      <c r="AE191" s="35"/>
      <c r="AR191" s="196" t="s">
        <v>1043</v>
      </c>
      <c r="AT191" s="196" t="s">
        <v>216</v>
      </c>
      <c r="AU191" s="196" t="s">
        <v>90</v>
      </c>
      <c r="AY191" s="18" t="s">
        <v>215</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1043</v>
      </c>
      <c r="BM191" s="196" t="s">
        <v>8368</v>
      </c>
    </row>
    <row r="192" spans="1:65" s="2" customFormat="1" ht="38.4">
      <c r="A192" s="35"/>
      <c r="B192" s="36"/>
      <c r="C192" s="37"/>
      <c r="D192" s="198" t="s">
        <v>221</v>
      </c>
      <c r="E192" s="37"/>
      <c r="F192" s="199" t="s">
        <v>8369</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221</v>
      </c>
      <c r="AU192" s="18" t="s">
        <v>90</v>
      </c>
    </row>
    <row r="193" spans="1:65" s="2" customFormat="1" ht="10.199999999999999">
      <c r="A193" s="35"/>
      <c r="B193" s="36"/>
      <c r="C193" s="37"/>
      <c r="D193" s="215" t="s">
        <v>362</v>
      </c>
      <c r="E193" s="37"/>
      <c r="F193" s="216" t="s">
        <v>8370</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362</v>
      </c>
      <c r="AU193" s="18" t="s">
        <v>90</v>
      </c>
    </row>
    <row r="194" spans="1:65" s="14" customFormat="1" ht="10.199999999999999">
      <c r="B194" s="227"/>
      <c r="C194" s="228"/>
      <c r="D194" s="198" t="s">
        <v>364</v>
      </c>
      <c r="E194" s="229" t="s">
        <v>1</v>
      </c>
      <c r="F194" s="230" t="s">
        <v>8371</v>
      </c>
      <c r="G194" s="228"/>
      <c r="H194" s="231">
        <v>5.2</v>
      </c>
      <c r="I194" s="232"/>
      <c r="J194" s="228"/>
      <c r="K194" s="228"/>
      <c r="L194" s="233"/>
      <c r="M194" s="234"/>
      <c r="N194" s="235"/>
      <c r="O194" s="235"/>
      <c r="P194" s="235"/>
      <c r="Q194" s="235"/>
      <c r="R194" s="235"/>
      <c r="S194" s="235"/>
      <c r="T194" s="236"/>
      <c r="AT194" s="237" t="s">
        <v>364</v>
      </c>
      <c r="AU194" s="237" t="s">
        <v>90</v>
      </c>
      <c r="AV194" s="14" t="s">
        <v>90</v>
      </c>
      <c r="AW194" s="14" t="s">
        <v>36</v>
      </c>
      <c r="AX194" s="14" t="s">
        <v>88</v>
      </c>
      <c r="AY194" s="237" t="s">
        <v>215</v>
      </c>
    </row>
    <row r="195" spans="1:65" s="14" customFormat="1" ht="10.199999999999999">
      <c r="B195" s="227"/>
      <c r="C195" s="228"/>
      <c r="D195" s="198" t="s">
        <v>364</v>
      </c>
      <c r="E195" s="228"/>
      <c r="F195" s="230" t="s">
        <v>8372</v>
      </c>
      <c r="G195" s="228"/>
      <c r="H195" s="231">
        <v>36.4</v>
      </c>
      <c r="I195" s="232"/>
      <c r="J195" s="228"/>
      <c r="K195" s="228"/>
      <c r="L195" s="233"/>
      <c r="M195" s="234"/>
      <c r="N195" s="235"/>
      <c r="O195" s="235"/>
      <c r="P195" s="235"/>
      <c r="Q195" s="235"/>
      <c r="R195" s="235"/>
      <c r="S195" s="235"/>
      <c r="T195" s="236"/>
      <c r="AT195" s="237" t="s">
        <v>364</v>
      </c>
      <c r="AU195" s="237" t="s">
        <v>90</v>
      </c>
      <c r="AV195" s="14" t="s">
        <v>90</v>
      </c>
      <c r="AW195" s="14" t="s">
        <v>4</v>
      </c>
      <c r="AX195" s="14" t="s">
        <v>88</v>
      </c>
      <c r="AY195" s="237" t="s">
        <v>215</v>
      </c>
    </row>
    <row r="196" spans="1:65" s="2" customFormat="1" ht="24.15" customHeight="1">
      <c r="A196" s="35"/>
      <c r="B196" s="36"/>
      <c r="C196" s="185" t="s">
        <v>589</v>
      </c>
      <c r="D196" s="185" t="s">
        <v>216</v>
      </c>
      <c r="E196" s="186" t="s">
        <v>8373</v>
      </c>
      <c r="F196" s="187" t="s">
        <v>8374</v>
      </c>
      <c r="G196" s="188" t="s">
        <v>583</v>
      </c>
      <c r="H196" s="189">
        <v>10.92</v>
      </c>
      <c r="I196" s="190"/>
      <c r="J196" s="191">
        <f>ROUND(I196*H196,2)</f>
        <v>0</v>
      </c>
      <c r="K196" s="187" t="s">
        <v>359</v>
      </c>
      <c r="L196" s="40"/>
      <c r="M196" s="192" t="s">
        <v>1</v>
      </c>
      <c r="N196" s="193" t="s">
        <v>46</v>
      </c>
      <c r="O196" s="72"/>
      <c r="P196" s="194">
        <f>O196*H196</f>
        <v>0</v>
      </c>
      <c r="Q196" s="194">
        <v>0</v>
      </c>
      <c r="R196" s="194">
        <f>Q196*H196</f>
        <v>0</v>
      </c>
      <c r="S196" s="194">
        <v>0</v>
      </c>
      <c r="T196" s="195">
        <f>S196*H196</f>
        <v>0</v>
      </c>
      <c r="U196" s="35"/>
      <c r="V196" s="35"/>
      <c r="W196" s="35"/>
      <c r="X196" s="35"/>
      <c r="Y196" s="35"/>
      <c r="Z196" s="35"/>
      <c r="AA196" s="35"/>
      <c r="AB196" s="35"/>
      <c r="AC196" s="35"/>
      <c r="AD196" s="35"/>
      <c r="AE196" s="35"/>
      <c r="AR196" s="196" t="s">
        <v>1043</v>
      </c>
      <c r="AT196" s="196" t="s">
        <v>216</v>
      </c>
      <c r="AU196" s="196" t="s">
        <v>90</v>
      </c>
      <c r="AY196" s="18" t="s">
        <v>215</v>
      </c>
      <c r="BE196" s="197">
        <f>IF(N196="základní",J196,0)</f>
        <v>0</v>
      </c>
      <c r="BF196" s="197">
        <f>IF(N196="snížená",J196,0)</f>
        <v>0</v>
      </c>
      <c r="BG196" s="197">
        <f>IF(N196="zákl. přenesená",J196,0)</f>
        <v>0</v>
      </c>
      <c r="BH196" s="197">
        <f>IF(N196="sníž. přenesená",J196,0)</f>
        <v>0</v>
      </c>
      <c r="BI196" s="197">
        <f>IF(N196="nulová",J196,0)</f>
        <v>0</v>
      </c>
      <c r="BJ196" s="18" t="s">
        <v>88</v>
      </c>
      <c r="BK196" s="197">
        <f>ROUND(I196*H196,2)</f>
        <v>0</v>
      </c>
      <c r="BL196" s="18" t="s">
        <v>1043</v>
      </c>
      <c r="BM196" s="196" t="s">
        <v>8375</v>
      </c>
    </row>
    <row r="197" spans="1:65" s="2" customFormat="1" ht="19.2">
      <c r="A197" s="35"/>
      <c r="B197" s="36"/>
      <c r="C197" s="37"/>
      <c r="D197" s="198" t="s">
        <v>221</v>
      </c>
      <c r="E197" s="37"/>
      <c r="F197" s="199" t="s">
        <v>8376</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221</v>
      </c>
      <c r="AU197" s="18" t="s">
        <v>90</v>
      </c>
    </row>
    <row r="198" spans="1:65" s="2" customFormat="1" ht="10.199999999999999">
      <c r="A198" s="35"/>
      <c r="B198" s="36"/>
      <c r="C198" s="37"/>
      <c r="D198" s="215" t="s">
        <v>362</v>
      </c>
      <c r="E198" s="37"/>
      <c r="F198" s="216" t="s">
        <v>8377</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362</v>
      </c>
      <c r="AU198" s="18" t="s">
        <v>90</v>
      </c>
    </row>
    <row r="199" spans="1:65" s="14" customFormat="1" ht="10.199999999999999">
      <c r="B199" s="227"/>
      <c r="C199" s="228"/>
      <c r="D199" s="198" t="s">
        <v>364</v>
      </c>
      <c r="E199" s="229" t="s">
        <v>1</v>
      </c>
      <c r="F199" s="230" t="s">
        <v>8371</v>
      </c>
      <c r="G199" s="228"/>
      <c r="H199" s="231">
        <v>5.2</v>
      </c>
      <c r="I199" s="232"/>
      <c r="J199" s="228"/>
      <c r="K199" s="228"/>
      <c r="L199" s="233"/>
      <c r="M199" s="234"/>
      <c r="N199" s="235"/>
      <c r="O199" s="235"/>
      <c r="P199" s="235"/>
      <c r="Q199" s="235"/>
      <c r="R199" s="235"/>
      <c r="S199" s="235"/>
      <c r="T199" s="236"/>
      <c r="AT199" s="237" t="s">
        <v>364</v>
      </c>
      <c r="AU199" s="237" t="s">
        <v>90</v>
      </c>
      <c r="AV199" s="14" t="s">
        <v>90</v>
      </c>
      <c r="AW199" s="14" t="s">
        <v>36</v>
      </c>
      <c r="AX199" s="14" t="s">
        <v>88</v>
      </c>
      <c r="AY199" s="237" t="s">
        <v>215</v>
      </c>
    </row>
    <row r="200" spans="1:65" s="14" customFormat="1" ht="10.199999999999999">
      <c r="B200" s="227"/>
      <c r="C200" s="228"/>
      <c r="D200" s="198" t="s">
        <v>364</v>
      </c>
      <c r="E200" s="228"/>
      <c r="F200" s="230" t="s">
        <v>8378</v>
      </c>
      <c r="G200" s="228"/>
      <c r="H200" s="231">
        <v>10.92</v>
      </c>
      <c r="I200" s="232"/>
      <c r="J200" s="228"/>
      <c r="K200" s="228"/>
      <c r="L200" s="233"/>
      <c r="M200" s="234"/>
      <c r="N200" s="235"/>
      <c r="O200" s="235"/>
      <c r="P200" s="235"/>
      <c r="Q200" s="235"/>
      <c r="R200" s="235"/>
      <c r="S200" s="235"/>
      <c r="T200" s="236"/>
      <c r="AT200" s="237" t="s">
        <v>364</v>
      </c>
      <c r="AU200" s="237" t="s">
        <v>90</v>
      </c>
      <c r="AV200" s="14" t="s">
        <v>90</v>
      </c>
      <c r="AW200" s="14" t="s">
        <v>4</v>
      </c>
      <c r="AX200" s="14" t="s">
        <v>88</v>
      </c>
      <c r="AY200" s="237" t="s">
        <v>215</v>
      </c>
    </row>
    <row r="201" spans="1:65" s="2" customFormat="1" ht="24.15" customHeight="1">
      <c r="A201" s="35"/>
      <c r="B201" s="36"/>
      <c r="C201" s="185" t="s">
        <v>609</v>
      </c>
      <c r="D201" s="185" t="s">
        <v>216</v>
      </c>
      <c r="E201" s="186" t="s">
        <v>8379</v>
      </c>
      <c r="F201" s="187" t="s">
        <v>8380</v>
      </c>
      <c r="G201" s="188" t="s">
        <v>358</v>
      </c>
      <c r="H201" s="189">
        <v>5.2</v>
      </c>
      <c r="I201" s="190"/>
      <c r="J201" s="191">
        <f>ROUND(I201*H201,2)</f>
        <v>0</v>
      </c>
      <c r="K201" s="187" t="s">
        <v>359</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1043</v>
      </c>
      <c r="AT201" s="196" t="s">
        <v>216</v>
      </c>
      <c r="AU201" s="196" t="s">
        <v>90</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1043</v>
      </c>
      <c r="BM201" s="196" t="s">
        <v>8381</v>
      </c>
    </row>
    <row r="202" spans="1:65" s="2" customFormat="1" ht="19.2">
      <c r="A202" s="35"/>
      <c r="B202" s="36"/>
      <c r="C202" s="37"/>
      <c r="D202" s="198" t="s">
        <v>221</v>
      </c>
      <c r="E202" s="37"/>
      <c r="F202" s="199" t="s">
        <v>8382</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221</v>
      </c>
      <c r="AU202" s="18" t="s">
        <v>90</v>
      </c>
    </row>
    <row r="203" spans="1:65" s="2" customFormat="1" ht="10.199999999999999">
      <c r="A203" s="35"/>
      <c r="B203" s="36"/>
      <c r="C203" s="37"/>
      <c r="D203" s="215" t="s">
        <v>362</v>
      </c>
      <c r="E203" s="37"/>
      <c r="F203" s="216" t="s">
        <v>8383</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362</v>
      </c>
      <c r="AU203" s="18" t="s">
        <v>90</v>
      </c>
    </row>
    <row r="204" spans="1:65" s="2" customFormat="1" ht="24.15" customHeight="1">
      <c r="A204" s="35"/>
      <c r="B204" s="36"/>
      <c r="C204" s="185" t="s">
        <v>625</v>
      </c>
      <c r="D204" s="185" t="s">
        <v>216</v>
      </c>
      <c r="E204" s="186" t="s">
        <v>8384</v>
      </c>
      <c r="F204" s="187" t="s">
        <v>8385</v>
      </c>
      <c r="G204" s="188" t="s">
        <v>797</v>
      </c>
      <c r="H204" s="189">
        <v>50</v>
      </c>
      <c r="I204" s="190"/>
      <c r="J204" s="191">
        <f>ROUND(I204*H204,2)</f>
        <v>0</v>
      </c>
      <c r="K204" s="187" t="s">
        <v>359</v>
      </c>
      <c r="L204" s="40"/>
      <c r="M204" s="192" t="s">
        <v>1</v>
      </c>
      <c r="N204" s="193" t="s">
        <v>46</v>
      </c>
      <c r="O204" s="72"/>
      <c r="P204" s="194">
        <f>O204*H204</f>
        <v>0</v>
      </c>
      <c r="Q204" s="194">
        <v>0</v>
      </c>
      <c r="R204" s="194">
        <f>Q204*H204</f>
        <v>0</v>
      </c>
      <c r="S204" s="194">
        <v>0</v>
      </c>
      <c r="T204" s="195">
        <f>S204*H204</f>
        <v>0</v>
      </c>
      <c r="U204" s="35"/>
      <c r="V204" s="35"/>
      <c r="W204" s="35"/>
      <c r="X204" s="35"/>
      <c r="Y204" s="35"/>
      <c r="Z204" s="35"/>
      <c r="AA204" s="35"/>
      <c r="AB204" s="35"/>
      <c r="AC204" s="35"/>
      <c r="AD204" s="35"/>
      <c r="AE204" s="35"/>
      <c r="AR204" s="196" t="s">
        <v>1043</v>
      </c>
      <c r="AT204" s="196" t="s">
        <v>216</v>
      </c>
      <c r="AU204" s="196" t="s">
        <v>90</v>
      </c>
      <c r="AY204" s="18" t="s">
        <v>215</v>
      </c>
      <c r="BE204" s="197">
        <f>IF(N204="základní",J204,0)</f>
        <v>0</v>
      </c>
      <c r="BF204" s="197">
        <f>IF(N204="snížená",J204,0)</f>
        <v>0</v>
      </c>
      <c r="BG204" s="197">
        <f>IF(N204="zákl. přenesená",J204,0)</f>
        <v>0</v>
      </c>
      <c r="BH204" s="197">
        <f>IF(N204="sníž. přenesená",J204,0)</f>
        <v>0</v>
      </c>
      <c r="BI204" s="197">
        <f>IF(N204="nulová",J204,0)</f>
        <v>0</v>
      </c>
      <c r="BJ204" s="18" t="s">
        <v>88</v>
      </c>
      <c r="BK204" s="197">
        <f>ROUND(I204*H204,2)</f>
        <v>0</v>
      </c>
      <c r="BL204" s="18" t="s">
        <v>1043</v>
      </c>
      <c r="BM204" s="196" t="s">
        <v>8386</v>
      </c>
    </row>
    <row r="205" spans="1:65" s="2" customFormat="1" ht="38.4">
      <c r="A205" s="35"/>
      <c r="B205" s="36"/>
      <c r="C205" s="37"/>
      <c r="D205" s="198" t="s">
        <v>221</v>
      </c>
      <c r="E205" s="37"/>
      <c r="F205" s="199" t="s">
        <v>8387</v>
      </c>
      <c r="G205" s="37"/>
      <c r="H205" s="37"/>
      <c r="I205" s="200"/>
      <c r="J205" s="37"/>
      <c r="K205" s="37"/>
      <c r="L205" s="40"/>
      <c r="M205" s="201"/>
      <c r="N205" s="202"/>
      <c r="O205" s="72"/>
      <c r="P205" s="72"/>
      <c r="Q205" s="72"/>
      <c r="R205" s="72"/>
      <c r="S205" s="72"/>
      <c r="T205" s="73"/>
      <c r="U205" s="35"/>
      <c r="V205" s="35"/>
      <c r="W205" s="35"/>
      <c r="X205" s="35"/>
      <c r="Y205" s="35"/>
      <c r="Z205" s="35"/>
      <c r="AA205" s="35"/>
      <c r="AB205" s="35"/>
      <c r="AC205" s="35"/>
      <c r="AD205" s="35"/>
      <c r="AE205" s="35"/>
      <c r="AT205" s="18" t="s">
        <v>221</v>
      </c>
      <c r="AU205" s="18" t="s">
        <v>90</v>
      </c>
    </row>
    <row r="206" spans="1:65" s="2" customFormat="1" ht="10.199999999999999">
      <c r="A206" s="35"/>
      <c r="B206" s="36"/>
      <c r="C206" s="37"/>
      <c r="D206" s="215" t="s">
        <v>362</v>
      </c>
      <c r="E206" s="37"/>
      <c r="F206" s="216" t="s">
        <v>8388</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362</v>
      </c>
      <c r="AU206" s="18" t="s">
        <v>90</v>
      </c>
    </row>
    <row r="207" spans="1:65" s="14" customFormat="1" ht="10.199999999999999">
      <c r="B207" s="227"/>
      <c r="C207" s="228"/>
      <c r="D207" s="198" t="s">
        <v>364</v>
      </c>
      <c r="E207" s="229" t="s">
        <v>1</v>
      </c>
      <c r="F207" s="230" t="s">
        <v>934</v>
      </c>
      <c r="G207" s="228"/>
      <c r="H207" s="231">
        <v>50</v>
      </c>
      <c r="I207" s="232"/>
      <c r="J207" s="228"/>
      <c r="K207" s="228"/>
      <c r="L207" s="233"/>
      <c r="M207" s="234"/>
      <c r="N207" s="235"/>
      <c r="O207" s="235"/>
      <c r="P207" s="235"/>
      <c r="Q207" s="235"/>
      <c r="R207" s="235"/>
      <c r="S207" s="235"/>
      <c r="T207" s="236"/>
      <c r="AT207" s="237" t="s">
        <v>364</v>
      </c>
      <c r="AU207" s="237" t="s">
        <v>90</v>
      </c>
      <c r="AV207" s="14" t="s">
        <v>90</v>
      </c>
      <c r="AW207" s="14" t="s">
        <v>36</v>
      </c>
      <c r="AX207" s="14" t="s">
        <v>88</v>
      </c>
      <c r="AY207" s="237" t="s">
        <v>215</v>
      </c>
    </row>
    <row r="208" spans="1:65" s="2" customFormat="1" ht="24.15" customHeight="1">
      <c r="A208" s="35"/>
      <c r="B208" s="36"/>
      <c r="C208" s="185" t="s">
        <v>631</v>
      </c>
      <c r="D208" s="185" t="s">
        <v>216</v>
      </c>
      <c r="E208" s="186" t="s">
        <v>8389</v>
      </c>
      <c r="F208" s="187" t="s">
        <v>8390</v>
      </c>
      <c r="G208" s="188" t="s">
        <v>797</v>
      </c>
      <c r="H208" s="189">
        <v>10</v>
      </c>
      <c r="I208" s="190"/>
      <c r="J208" s="191">
        <f>ROUND(I208*H208,2)</f>
        <v>0</v>
      </c>
      <c r="K208" s="187" t="s">
        <v>359</v>
      </c>
      <c r="L208" s="40"/>
      <c r="M208" s="192" t="s">
        <v>1</v>
      </c>
      <c r="N208" s="193" t="s">
        <v>46</v>
      </c>
      <c r="O208" s="72"/>
      <c r="P208" s="194">
        <f>O208*H208</f>
        <v>0</v>
      </c>
      <c r="Q208" s="194">
        <v>0</v>
      </c>
      <c r="R208" s="194">
        <f>Q208*H208</f>
        <v>0</v>
      </c>
      <c r="S208" s="194">
        <v>0</v>
      </c>
      <c r="T208" s="195">
        <f>S208*H208</f>
        <v>0</v>
      </c>
      <c r="U208" s="35"/>
      <c r="V208" s="35"/>
      <c r="W208" s="35"/>
      <c r="X208" s="35"/>
      <c r="Y208" s="35"/>
      <c r="Z208" s="35"/>
      <c r="AA208" s="35"/>
      <c r="AB208" s="35"/>
      <c r="AC208" s="35"/>
      <c r="AD208" s="35"/>
      <c r="AE208" s="35"/>
      <c r="AR208" s="196" t="s">
        <v>1043</v>
      </c>
      <c r="AT208" s="196" t="s">
        <v>216</v>
      </c>
      <c r="AU208" s="196" t="s">
        <v>90</v>
      </c>
      <c r="AY208" s="18" t="s">
        <v>215</v>
      </c>
      <c r="BE208" s="197">
        <f>IF(N208="základní",J208,0)</f>
        <v>0</v>
      </c>
      <c r="BF208" s="197">
        <f>IF(N208="snížená",J208,0)</f>
        <v>0</v>
      </c>
      <c r="BG208" s="197">
        <f>IF(N208="zákl. přenesená",J208,0)</f>
        <v>0</v>
      </c>
      <c r="BH208" s="197">
        <f>IF(N208="sníž. přenesená",J208,0)</f>
        <v>0</v>
      </c>
      <c r="BI208" s="197">
        <f>IF(N208="nulová",J208,0)</f>
        <v>0</v>
      </c>
      <c r="BJ208" s="18" t="s">
        <v>88</v>
      </c>
      <c r="BK208" s="197">
        <f>ROUND(I208*H208,2)</f>
        <v>0</v>
      </c>
      <c r="BL208" s="18" t="s">
        <v>1043</v>
      </c>
      <c r="BM208" s="196" t="s">
        <v>8391</v>
      </c>
    </row>
    <row r="209" spans="1:65" s="2" customFormat="1" ht="38.4">
      <c r="A209" s="35"/>
      <c r="B209" s="36"/>
      <c r="C209" s="37"/>
      <c r="D209" s="198" t="s">
        <v>221</v>
      </c>
      <c r="E209" s="37"/>
      <c r="F209" s="199" t="s">
        <v>8392</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221</v>
      </c>
      <c r="AU209" s="18" t="s">
        <v>90</v>
      </c>
    </row>
    <row r="210" spans="1:65" s="2" customFormat="1" ht="10.199999999999999">
      <c r="A210" s="35"/>
      <c r="B210" s="36"/>
      <c r="C210" s="37"/>
      <c r="D210" s="215" t="s">
        <v>362</v>
      </c>
      <c r="E210" s="37"/>
      <c r="F210" s="216" t="s">
        <v>8393</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362</v>
      </c>
      <c r="AU210" s="18" t="s">
        <v>90</v>
      </c>
    </row>
    <row r="211" spans="1:65" s="14" customFormat="1" ht="10.199999999999999">
      <c r="B211" s="227"/>
      <c r="C211" s="228"/>
      <c r="D211" s="198" t="s">
        <v>364</v>
      </c>
      <c r="E211" s="229" t="s">
        <v>1</v>
      </c>
      <c r="F211" s="230" t="s">
        <v>261</v>
      </c>
      <c r="G211" s="228"/>
      <c r="H211" s="231">
        <v>10</v>
      </c>
      <c r="I211" s="232"/>
      <c r="J211" s="228"/>
      <c r="K211" s="228"/>
      <c r="L211" s="233"/>
      <c r="M211" s="234"/>
      <c r="N211" s="235"/>
      <c r="O211" s="235"/>
      <c r="P211" s="235"/>
      <c r="Q211" s="235"/>
      <c r="R211" s="235"/>
      <c r="S211" s="235"/>
      <c r="T211" s="236"/>
      <c r="AT211" s="237" t="s">
        <v>364</v>
      </c>
      <c r="AU211" s="237" t="s">
        <v>90</v>
      </c>
      <c r="AV211" s="14" t="s">
        <v>90</v>
      </c>
      <c r="AW211" s="14" t="s">
        <v>36</v>
      </c>
      <c r="AX211" s="14" t="s">
        <v>88</v>
      </c>
      <c r="AY211" s="237" t="s">
        <v>215</v>
      </c>
    </row>
    <row r="212" spans="1:65" s="2" customFormat="1" ht="24.15" customHeight="1">
      <c r="A212" s="35"/>
      <c r="B212" s="36"/>
      <c r="C212" s="185" t="s">
        <v>676</v>
      </c>
      <c r="D212" s="185" t="s">
        <v>216</v>
      </c>
      <c r="E212" s="186" t="s">
        <v>8394</v>
      </c>
      <c r="F212" s="187" t="s">
        <v>8395</v>
      </c>
      <c r="G212" s="188" t="s">
        <v>797</v>
      </c>
      <c r="H212" s="189">
        <v>120</v>
      </c>
      <c r="I212" s="190"/>
      <c r="J212" s="191">
        <f>ROUND(I212*H212,2)</f>
        <v>0</v>
      </c>
      <c r="K212" s="187" t="s">
        <v>359</v>
      </c>
      <c r="L212" s="40"/>
      <c r="M212" s="192" t="s">
        <v>1</v>
      </c>
      <c r="N212" s="193" t="s">
        <v>46</v>
      </c>
      <c r="O212" s="72"/>
      <c r="P212" s="194">
        <f>O212*H212</f>
        <v>0</v>
      </c>
      <c r="Q212" s="194">
        <v>0</v>
      </c>
      <c r="R212" s="194">
        <f>Q212*H212</f>
        <v>0</v>
      </c>
      <c r="S212" s="194">
        <v>0</v>
      </c>
      <c r="T212" s="195">
        <f>S212*H212</f>
        <v>0</v>
      </c>
      <c r="U212" s="35"/>
      <c r="V212" s="35"/>
      <c r="W212" s="35"/>
      <c r="X212" s="35"/>
      <c r="Y212" s="35"/>
      <c r="Z212" s="35"/>
      <c r="AA212" s="35"/>
      <c r="AB212" s="35"/>
      <c r="AC212" s="35"/>
      <c r="AD212" s="35"/>
      <c r="AE212" s="35"/>
      <c r="AR212" s="196" t="s">
        <v>1043</v>
      </c>
      <c r="AT212" s="196" t="s">
        <v>216</v>
      </c>
      <c r="AU212" s="196" t="s">
        <v>90</v>
      </c>
      <c r="AY212" s="18" t="s">
        <v>215</v>
      </c>
      <c r="BE212" s="197">
        <f>IF(N212="základní",J212,0)</f>
        <v>0</v>
      </c>
      <c r="BF212" s="197">
        <f>IF(N212="snížená",J212,0)</f>
        <v>0</v>
      </c>
      <c r="BG212" s="197">
        <f>IF(N212="zákl. přenesená",J212,0)</f>
        <v>0</v>
      </c>
      <c r="BH212" s="197">
        <f>IF(N212="sníž. přenesená",J212,0)</f>
        <v>0</v>
      </c>
      <c r="BI212" s="197">
        <f>IF(N212="nulová",J212,0)</f>
        <v>0</v>
      </c>
      <c r="BJ212" s="18" t="s">
        <v>88</v>
      </c>
      <c r="BK212" s="197">
        <f>ROUND(I212*H212,2)</f>
        <v>0</v>
      </c>
      <c r="BL212" s="18" t="s">
        <v>1043</v>
      </c>
      <c r="BM212" s="196" t="s">
        <v>8396</v>
      </c>
    </row>
    <row r="213" spans="1:65" s="2" customFormat="1" ht="19.2">
      <c r="A213" s="35"/>
      <c r="B213" s="36"/>
      <c r="C213" s="37"/>
      <c r="D213" s="198" t="s">
        <v>221</v>
      </c>
      <c r="E213" s="37"/>
      <c r="F213" s="199" t="s">
        <v>8397</v>
      </c>
      <c r="G213" s="37"/>
      <c r="H213" s="37"/>
      <c r="I213" s="200"/>
      <c r="J213" s="37"/>
      <c r="K213" s="37"/>
      <c r="L213" s="40"/>
      <c r="M213" s="201"/>
      <c r="N213" s="202"/>
      <c r="O213" s="72"/>
      <c r="P213" s="72"/>
      <c r="Q213" s="72"/>
      <c r="R213" s="72"/>
      <c r="S213" s="72"/>
      <c r="T213" s="73"/>
      <c r="U213" s="35"/>
      <c r="V213" s="35"/>
      <c r="W213" s="35"/>
      <c r="X213" s="35"/>
      <c r="Y213" s="35"/>
      <c r="Z213" s="35"/>
      <c r="AA213" s="35"/>
      <c r="AB213" s="35"/>
      <c r="AC213" s="35"/>
      <c r="AD213" s="35"/>
      <c r="AE213" s="35"/>
      <c r="AT213" s="18" t="s">
        <v>221</v>
      </c>
      <c r="AU213" s="18" t="s">
        <v>90</v>
      </c>
    </row>
    <row r="214" spans="1:65" s="2" customFormat="1" ht="10.199999999999999">
      <c r="A214" s="35"/>
      <c r="B214" s="36"/>
      <c r="C214" s="37"/>
      <c r="D214" s="215" t="s">
        <v>362</v>
      </c>
      <c r="E214" s="37"/>
      <c r="F214" s="216" t="s">
        <v>8398</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362</v>
      </c>
      <c r="AU214" s="18" t="s">
        <v>90</v>
      </c>
    </row>
    <row r="215" spans="1:65" s="14" customFormat="1" ht="10.199999999999999">
      <c r="B215" s="227"/>
      <c r="C215" s="228"/>
      <c r="D215" s="198" t="s">
        <v>364</v>
      </c>
      <c r="E215" s="229" t="s">
        <v>1</v>
      </c>
      <c r="F215" s="230" t="s">
        <v>8399</v>
      </c>
      <c r="G215" s="228"/>
      <c r="H215" s="231">
        <v>120</v>
      </c>
      <c r="I215" s="232"/>
      <c r="J215" s="228"/>
      <c r="K215" s="228"/>
      <c r="L215" s="233"/>
      <c r="M215" s="234"/>
      <c r="N215" s="235"/>
      <c r="O215" s="235"/>
      <c r="P215" s="235"/>
      <c r="Q215" s="235"/>
      <c r="R215" s="235"/>
      <c r="S215" s="235"/>
      <c r="T215" s="236"/>
      <c r="AT215" s="237" t="s">
        <v>364</v>
      </c>
      <c r="AU215" s="237" t="s">
        <v>90</v>
      </c>
      <c r="AV215" s="14" t="s">
        <v>90</v>
      </c>
      <c r="AW215" s="14" t="s">
        <v>36</v>
      </c>
      <c r="AX215" s="14" t="s">
        <v>88</v>
      </c>
      <c r="AY215" s="237" t="s">
        <v>215</v>
      </c>
    </row>
    <row r="216" spans="1:65" s="2" customFormat="1" ht="21.75" customHeight="1">
      <c r="A216" s="35"/>
      <c r="B216" s="36"/>
      <c r="C216" s="185" t="s">
        <v>711</v>
      </c>
      <c r="D216" s="185" t="s">
        <v>216</v>
      </c>
      <c r="E216" s="186" t="s">
        <v>8400</v>
      </c>
      <c r="F216" s="187" t="s">
        <v>8401</v>
      </c>
      <c r="G216" s="188" t="s">
        <v>797</v>
      </c>
      <c r="H216" s="189">
        <v>65</v>
      </c>
      <c r="I216" s="190"/>
      <c r="J216" s="191">
        <f>ROUND(I216*H216,2)</f>
        <v>0</v>
      </c>
      <c r="K216" s="187" t="s">
        <v>359</v>
      </c>
      <c r="L216" s="40"/>
      <c r="M216" s="192" t="s">
        <v>1</v>
      </c>
      <c r="N216" s="193" t="s">
        <v>46</v>
      </c>
      <c r="O216" s="72"/>
      <c r="P216" s="194">
        <f>O216*H216</f>
        <v>0</v>
      </c>
      <c r="Q216" s="194">
        <v>6.9999999999999994E-5</v>
      </c>
      <c r="R216" s="194">
        <f>Q216*H216</f>
        <v>4.5499999999999994E-3</v>
      </c>
      <c r="S216" s="194">
        <v>0</v>
      </c>
      <c r="T216" s="195">
        <f>S216*H216</f>
        <v>0</v>
      </c>
      <c r="U216" s="35"/>
      <c r="V216" s="35"/>
      <c r="W216" s="35"/>
      <c r="X216" s="35"/>
      <c r="Y216" s="35"/>
      <c r="Z216" s="35"/>
      <c r="AA216" s="35"/>
      <c r="AB216" s="35"/>
      <c r="AC216" s="35"/>
      <c r="AD216" s="35"/>
      <c r="AE216" s="35"/>
      <c r="AR216" s="196" t="s">
        <v>1043</v>
      </c>
      <c r="AT216" s="196" t="s">
        <v>216</v>
      </c>
      <c r="AU216" s="196" t="s">
        <v>90</v>
      </c>
      <c r="AY216" s="18" t="s">
        <v>215</v>
      </c>
      <c r="BE216" s="197">
        <f>IF(N216="základní",J216,0)</f>
        <v>0</v>
      </c>
      <c r="BF216" s="197">
        <f>IF(N216="snížená",J216,0)</f>
        <v>0</v>
      </c>
      <c r="BG216" s="197">
        <f>IF(N216="zákl. přenesená",J216,0)</f>
        <v>0</v>
      </c>
      <c r="BH216" s="197">
        <f>IF(N216="sníž. přenesená",J216,0)</f>
        <v>0</v>
      </c>
      <c r="BI216" s="197">
        <f>IF(N216="nulová",J216,0)</f>
        <v>0</v>
      </c>
      <c r="BJ216" s="18" t="s">
        <v>88</v>
      </c>
      <c r="BK216" s="197">
        <f>ROUND(I216*H216,2)</f>
        <v>0</v>
      </c>
      <c r="BL216" s="18" t="s">
        <v>1043</v>
      </c>
      <c r="BM216" s="196" t="s">
        <v>8402</v>
      </c>
    </row>
    <row r="217" spans="1:65" s="2" customFormat="1" ht="19.2">
      <c r="A217" s="35"/>
      <c r="B217" s="36"/>
      <c r="C217" s="37"/>
      <c r="D217" s="198" t="s">
        <v>221</v>
      </c>
      <c r="E217" s="37"/>
      <c r="F217" s="199" t="s">
        <v>8403</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221</v>
      </c>
      <c r="AU217" s="18" t="s">
        <v>90</v>
      </c>
    </row>
    <row r="218" spans="1:65" s="2" customFormat="1" ht="10.199999999999999">
      <c r="A218" s="35"/>
      <c r="B218" s="36"/>
      <c r="C218" s="37"/>
      <c r="D218" s="215" t="s">
        <v>362</v>
      </c>
      <c r="E218" s="37"/>
      <c r="F218" s="216" t="s">
        <v>8404</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362</v>
      </c>
      <c r="AU218" s="18" t="s">
        <v>90</v>
      </c>
    </row>
    <row r="219" spans="1:65" s="14" customFormat="1" ht="10.199999999999999">
      <c r="B219" s="227"/>
      <c r="C219" s="228"/>
      <c r="D219" s="198" t="s">
        <v>364</v>
      </c>
      <c r="E219" s="229" t="s">
        <v>1</v>
      </c>
      <c r="F219" s="230" t="s">
        <v>1052</v>
      </c>
      <c r="G219" s="228"/>
      <c r="H219" s="231">
        <v>65</v>
      </c>
      <c r="I219" s="232"/>
      <c r="J219" s="228"/>
      <c r="K219" s="228"/>
      <c r="L219" s="233"/>
      <c r="M219" s="234"/>
      <c r="N219" s="235"/>
      <c r="O219" s="235"/>
      <c r="P219" s="235"/>
      <c r="Q219" s="235"/>
      <c r="R219" s="235"/>
      <c r="S219" s="235"/>
      <c r="T219" s="236"/>
      <c r="AT219" s="237" t="s">
        <v>364</v>
      </c>
      <c r="AU219" s="237" t="s">
        <v>90</v>
      </c>
      <c r="AV219" s="14" t="s">
        <v>90</v>
      </c>
      <c r="AW219" s="14" t="s">
        <v>36</v>
      </c>
      <c r="AX219" s="14" t="s">
        <v>88</v>
      </c>
      <c r="AY219" s="237" t="s">
        <v>215</v>
      </c>
    </row>
    <row r="220" spans="1:65" s="2" customFormat="1" ht="24.15" customHeight="1">
      <c r="A220" s="35"/>
      <c r="B220" s="36"/>
      <c r="C220" s="185" t="s">
        <v>713</v>
      </c>
      <c r="D220" s="185" t="s">
        <v>216</v>
      </c>
      <c r="E220" s="186" t="s">
        <v>8405</v>
      </c>
      <c r="F220" s="187" t="s">
        <v>8406</v>
      </c>
      <c r="G220" s="188" t="s">
        <v>797</v>
      </c>
      <c r="H220" s="189">
        <v>154</v>
      </c>
      <c r="I220" s="190"/>
      <c r="J220" s="191">
        <f>ROUND(I220*H220,2)</f>
        <v>0</v>
      </c>
      <c r="K220" s="187" t="s">
        <v>359</v>
      </c>
      <c r="L220" s="40"/>
      <c r="M220" s="192" t="s">
        <v>1</v>
      </c>
      <c r="N220" s="193" t="s">
        <v>46</v>
      </c>
      <c r="O220" s="72"/>
      <c r="P220" s="194">
        <f>O220*H220</f>
        <v>0</v>
      </c>
      <c r="Q220" s="194">
        <v>0</v>
      </c>
      <c r="R220" s="194">
        <f>Q220*H220</f>
        <v>0</v>
      </c>
      <c r="S220" s="194">
        <v>0</v>
      </c>
      <c r="T220" s="195">
        <f>S220*H220</f>
        <v>0</v>
      </c>
      <c r="U220" s="35"/>
      <c r="V220" s="35"/>
      <c r="W220" s="35"/>
      <c r="X220" s="35"/>
      <c r="Y220" s="35"/>
      <c r="Z220" s="35"/>
      <c r="AA220" s="35"/>
      <c r="AB220" s="35"/>
      <c r="AC220" s="35"/>
      <c r="AD220" s="35"/>
      <c r="AE220" s="35"/>
      <c r="AR220" s="196" t="s">
        <v>1043</v>
      </c>
      <c r="AT220" s="196" t="s">
        <v>216</v>
      </c>
      <c r="AU220" s="196" t="s">
        <v>90</v>
      </c>
      <c r="AY220" s="18" t="s">
        <v>215</v>
      </c>
      <c r="BE220" s="197">
        <f>IF(N220="základní",J220,0)</f>
        <v>0</v>
      </c>
      <c r="BF220" s="197">
        <f>IF(N220="snížená",J220,0)</f>
        <v>0</v>
      </c>
      <c r="BG220" s="197">
        <f>IF(N220="zákl. přenesená",J220,0)</f>
        <v>0</v>
      </c>
      <c r="BH220" s="197">
        <f>IF(N220="sníž. přenesená",J220,0)</f>
        <v>0</v>
      </c>
      <c r="BI220" s="197">
        <f>IF(N220="nulová",J220,0)</f>
        <v>0</v>
      </c>
      <c r="BJ220" s="18" t="s">
        <v>88</v>
      </c>
      <c r="BK220" s="197">
        <f>ROUND(I220*H220,2)</f>
        <v>0</v>
      </c>
      <c r="BL220" s="18" t="s">
        <v>1043</v>
      </c>
      <c r="BM220" s="196" t="s">
        <v>8407</v>
      </c>
    </row>
    <row r="221" spans="1:65" s="2" customFormat="1" ht="19.2">
      <c r="A221" s="35"/>
      <c r="B221" s="36"/>
      <c r="C221" s="37"/>
      <c r="D221" s="198" t="s">
        <v>221</v>
      </c>
      <c r="E221" s="37"/>
      <c r="F221" s="199" t="s">
        <v>8408</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221</v>
      </c>
      <c r="AU221" s="18" t="s">
        <v>90</v>
      </c>
    </row>
    <row r="222" spans="1:65" s="2" customFormat="1" ht="10.199999999999999">
      <c r="A222" s="35"/>
      <c r="B222" s="36"/>
      <c r="C222" s="37"/>
      <c r="D222" s="215" t="s">
        <v>362</v>
      </c>
      <c r="E222" s="37"/>
      <c r="F222" s="216" t="s">
        <v>8409</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362</v>
      </c>
      <c r="AU222" s="18" t="s">
        <v>90</v>
      </c>
    </row>
    <row r="223" spans="1:65" s="2" customFormat="1" ht="24.15" customHeight="1">
      <c r="A223" s="35"/>
      <c r="B223" s="36"/>
      <c r="C223" s="260" t="s">
        <v>720</v>
      </c>
      <c r="D223" s="260" t="s">
        <v>539</v>
      </c>
      <c r="E223" s="261" t="s">
        <v>8410</v>
      </c>
      <c r="F223" s="262" t="s">
        <v>8411</v>
      </c>
      <c r="G223" s="263" t="s">
        <v>797</v>
      </c>
      <c r="H223" s="264">
        <v>154</v>
      </c>
      <c r="I223" s="265"/>
      <c r="J223" s="266">
        <f>ROUND(I223*H223,2)</f>
        <v>0</v>
      </c>
      <c r="K223" s="262" t="s">
        <v>359</v>
      </c>
      <c r="L223" s="267"/>
      <c r="M223" s="268" t="s">
        <v>1</v>
      </c>
      <c r="N223" s="269" t="s">
        <v>46</v>
      </c>
      <c r="O223" s="72"/>
      <c r="P223" s="194">
        <f>O223*H223</f>
        <v>0</v>
      </c>
      <c r="Q223" s="194">
        <v>3.5E-4</v>
      </c>
      <c r="R223" s="194">
        <f>Q223*H223</f>
        <v>5.3899999999999997E-2</v>
      </c>
      <c r="S223" s="194">
        <v>0</v>
      </c>
      <c r="T223" s="195">
        <f>S223*H223</f>
        <v>0</v>
      </c>
      <c r="U223" s="35"/>
      <c r="V223" s="35"/>
      <c r="W223" s="35"/>
      <c r="X223" s="35"/>
      <c r="Y223" s="35"/>
      <c r="Z223" s="35"/>
      <c r="AA223" s="35"/>
      <c r="AB223" s="35"/>
      <c r="AC223" s="35"/>
      <c r="AD223" s="35"/>
      <c r="AE223" s="35"/>
      <c r="AR223" s="196" t="s">
        <v>1810</v>
      </c>
      <c r="AT223" s="196" t="s">
        <v>539</v>
      </c>
      <c r="AU223" s="196" t="s">
        <v>90</v>
      </c>
      <c r="AY223" s="18" t="s">
        <v>215</v>
      </c>
      <c r="BE223" s="197">
        <f>IF(N223="základní",J223,0)</f>
        <v>0</v>
      </c>
      <c r="BF223" s="197">
        <f>IF(N223="snížená",J223,0)</f>
        <v>0</v>
      </c>
      <c r="BG223" s="197">
        <f>IF(N223="zákl. přenesená",J223,0)</f>
        <v>0</v>
      </c>
      <c r="BH223" s="197">
        <f>IF(N223="sníž. přenesená",J223,0)</f>
        <v>0</v>
      </c>
      <c r="BI223" s="197">
        <f>IF(N223="nulová",J223,0)</f>
        <v>0</v>
      </c>
      <c r="BJ223" s="18" t="s">
        <v>88</v>
      </c>
      <c r="BK223" s="197">
        <f>ROUND(I223*H223,2)</f>
        <v>0</v>
      </c>
      <c r="BL223" s="18" t="s">
        <v>1810</v>
      </c>
      <c r="BM223" s="196" t="s">
        <v>8412</v>
      </c>
    </row>
    <row r="224" spans="1:65" s="2" customFormat="1" ht="19.2">
      <c r="A224" s="35"/>
      <c r="B224" s="36"/>
      <c r="C224" s="37"/>
      <c r="D224" s="198" t="s">
        <v>221</v>
      </c>
      <c r="E224" s="37"/>
      <c r="F224" s="199" t="s">
        <v>8411</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221</v>
      </c>
      <c r="AU224" s="18" t="s">
        <v>90</v>
      </c>
    </row>
    <row r="225" spans="1:65" s="13" customFormat="1" ht="10.199999999999999">
      <c r="B225" s="217"/>
      <c r="C225" s="218"/>
      <c r="D225" s="198" t="s">
        <v>364</v>
      </c>
      <c r="E225" s="219" t="s">
        <v>1</v>
      </c>
      <c r="F225" s="220" t="s">
        <v>8413</v>
      </c>
      <c r="G225" s="218"/>
      <c r="H225" s="219" t="s">
        <v>1</v>
      </c>
      <c r="I225" s="221"/>
      <c r="J225" s="218"/>
      <c r="K225" s="218"/>
      <c r="L225" s="222"/>
      <c r="M225" s="223"/>
      <c r="N225" s="224"/>
      <c r="O225" s="224"/>
      <c r="P225" s="224"/>
      <c r="Q225" s="224"/>
      <c r="R225" s="224"/>
      <c r="S225" s="224"/>
      <c r="T225" s="225"/>
      <c r="AT225" s="226" t="s">
        <v>364</v>
      </c>
      <c r="AU225" s="226" t="s">
        <v>90</v>
      </c>
      <c r="AV225" s="13" t="s">
        <v>88</v>
      </c>
      <c r="AW225" s="13" t="s">
        <v>36</v>
      </c>
      <c r="AX225" s="13" t="s">
        <v>81</v>
      </c>
      <c r="AY225" s="226" t="s">
        <v>215</v>
      </c>
    </row>
    <row r="226" spans="1:65" s="14" customFormat="1" ht="10.199999999999999">
      <c r="B226" s="227"/>
      <c r="C226" s="228"/>
      <c r="D226" s="198" t="s">
        <v>364</v>
      </c>
      <c r="E226" s="229" t="s">
        <v>1</v>
      </c>
      <c r="F226" s="230" t="s">
        <v>8414</v>
      </c>
      <c r="G226" s="228"/>
      <c r="H226" s="231">
        <v>77</v>
      </c>
      <c r="I226" s="232"/>
      <c r="J226" s="228"/>
      <c r="K226" s="228"/>
      <c r="L226" s="233"/>
      <c r="M226" s="234"/>
      <c r="N226" s="235"/>
      <c r="O226" s="235"/>
      <c r="P226" s="235"/>
      <c r="Q226" s="235"/>
      <c r="R226" s="235"/>
      <c r="S226" s="235"/>
      <c r="T226" s="236"/>
      <c r="AT226" s="237" t="s">
        <v>364</v>
      </c>
      <c r="AU226" s="237" t="s">
        <v>90</v>
      </c>
      <c r="AV226" s="14" t="s">
        <v>90</v>
      </c>
      <c r="AW226" s="14" t="s">
        <v>36</v>
      </c>
      <c r="AX226" s="14" t="s">
        <v>81</v>
      </c>
      <c r="AY226" s="237" t="s">
        <v>215</v>
      </c>
    </row>
    <row r="227" spans="1:65" s="13" customFormat="1" ht="10.199999999999999">
      <c r="B227" s="217"/>
      <c r="C227" s="218"/>
      <c r="D227" s="198" t="s">
        <v>364</v>
      </c>
      <c r="E227" s="219" t="s">
        <v>1</v>
      </c>
      <c r="F227" s="220" t="s">
        <v>8266</v>
      </c>
      <c r="G227" s="218"/>
      <c r="H227" s="219" t="s">
        <v>1</v>
      </c>
      <c r="I227" s="221"/>
      <c r="J227" s="218"/>
      <c r="K227" s="218"/>
      <c r="L227" s="222"/>
      <c r="M227" s="223"/>
      <c r="N227" s="224"/>
      <c r="O227" s="224"/>
      <c r="P227" s="224"/>
      <c r="Q227" s="224"/>
      <c r="R227" s="224"/>
      <c r="S227" s="224"/>
      <c r="T227" s="225"/>
      <c r="AT227" s="226" t="s">
        <v>364</v>
      </c>
      <c r="AU227" s="226" t="s">
        <v>90</v>
      </c>
      <c r="AV227" s="13" t="s">
        <v>88</v>
      </c>
      <c r="AW227" s="13" t="s">
        <v>36</v>
      </c>
      <c r="AX227" s="13" t="s">
        <v>81</v>
      </c>
      <c r="AY227" s="226" t="s">
        <v>215</v>
      </c>
    </row>
    <row r="228" spans="1:65" s="14" customFormat="1" ht="10.199999999999999">
      <c r="B228" s="227"/>
      <c r="C228" s="228"/>
      <c r="D228" s="198" t="s">
        <v>364</v>
      </c>
      <c r="E228" s="229" t="s">
        <v>1</v>
      </c>
      <c r="F228" s="230" t="s">
        <v>8414</v>
      </c>
      <c r="G228" s="228"/>
      <c r="H228" s="231">
        <v>77</v>
      </c>
      <c r="I228" s="232"/>
      <c r="J228" s="228"/>
      <c r="K228" s="228"/>
      <c r="L228" s="233"/>
      <c r="M228" s="234"/>
      <c r="N228" s="235"/>
      <c r="O228" s="235"/>
      <c r="P228" s="235"/>
      <c r="Q228" s="235"/>
      <c r="R228" s="235"/>
      <c r="S228" s="235"/>
      <c r="T228" s="236"/>
      <c r="AT228" s="237" t="s">
        <v>364</v>
      </c>
      <c r="AU228" s="237" t="s">
        <v>90</v>
      </c>
      <c r="AV228" s="14" t="s">
        <v>90</v>
      </c>
      <c r="AW228" s="14" t="s">
        <v>36</v>
      </c>
      <c r="AX228" s="14" t="s">
        <v>81</v>
      </c>
      <c r="AY228" s="237" t="s">
        <v>215</v>
      </c>
    </row>
    <row r="229" spans="1:65" s="15" customFormat="1" ht="10.199999999999999">
      <c r="B229" s="238"/>
      <c r="C229" s="239"/>
      <c r="D229" s="198" t="s">
        <v>364</v>
      </c>
      <c r="E229" s="240" t="s">
        <v>1</v>
      </c>
      <c r="F229" s="241" t="s">
        <v>368</v>
      </c>
      <c r="G229" s="239"/>
      <c r="H229" s="242">
        <v>154</v>
      </c>
      <c r="I229" s="243"/>
      <c r="J229" s="239"/>
      <c r="K229" s="239"/>
      <c r="L229" s="244"/>
      <c r="M229" s="245"/>
      <c r="N229" s="246"/>
      <c r="O229" s="246"/>
      <c r="P229" s="246"/>
      <c r="Q229" s="246"/>
      <c r="R229" s="246"/>
      <c r="S229" s="246"/>
      <c r="T229" s="247"/>
      <c r="AT229" s="248" t="s">
        <v>364</v>
      </c>
      <c r="AU229" s="248" t="s">
        <v>90</v>
      </c>
      <c r="AV229" s="15" t="s">
        <v>214</v>
      </c>
      <c r="AW229" s="15" t="s">
        <v>36</v>
      </c>
      <c r="AX229" s="15" t="s">
        <v>88</v>
      </c>
      <c r="AY229" s="248" t="s">
        <v>215</v>
      </c>
    </row>
    <row r="230" spans="1:65" s="2" customFormat="1" ht="37.799999999999997" customHeight="1">
      <c r="A230" s="35"/>
      <c r="B230" s="36"/>
      <c r="C230" s="185" t="s">
        <v>727</v>
      </c>
      <c r="D230" s="185" t="s">
        <v>216</v>
      </c>
      <c r="E230" s="186" t="s">
        <v>8415</v>
      </c>
      <c r="F230" s="187" t="s">
        <v>8416</v>
      </c>
      <c r="G230" s="188" t="s">
        <v>716</v>
      </c>
      <c r="H230" s="189">
        <v>1</v>
      </c>
      <c r="I230" s="190"/>
      <c r="J230" s="191">
        <f>ROUND(I230*H230,2)</f>
        <v>0</v>
      </c>
      <c r="K230" s="187" t="s">
        <v>359</v>
      </c>
      <c r="L230" s="40"/>
      <c r="M230" s="192" t="s">
        <v>1</v>
      </c>
      <c r="N230" s="193" t="s">
        <v>46</v>
      </c>
      <c r="O230" s="72"/>
      <c r="P230" s="194">
        <f>O230*H230</f>
        <v>0</v>
      </c>
      <c r="Q230" s="194">
        <v>0.41175</v>
      </c>
      <c r="R230" s="194">
        <f>Q230*H230</f>
        <v>0.41175</v>
      </c>
      <c r="S230" s="194">
        <v>0</v>
      </c>
      <c r="T230" s="195">
        <f>S230*H230</f>
        <v>0</v>
      </c>
      <c r="U230" s="35"/>
      <c r="V230" s="35"/>
      <c r="W230" s="35"/>
      <c r="X230" s="35"/>
      <c r="Y230" s="35"/>
      <c r="Z230" s="35"/>
      <c r="AA230" s="35"/>
      <c r="AB230" s="35"/>
      <c r="AC230" s="35"/>
      <c r="AD230" s="35"/>
      <c r="AE230" s="35"/>
      <c r="AR230" s="196" t="s">
        <v>1043</v>
      </c>
      <c r="AT230" s="196" t="s">
        <v>216</v>
      </c>
      <c r="AU230" s="196" t="s">
        <v>90</v>
      </c>
      <c r="AY230" s="18" t="s">
        <v>215</v>
      </c>
      <c r="BE230" s="197">
        <f>IF(N230="základní",J230,0)</f>
        <v>0</v>
      </c>
      <c r="BF230" s="197">
        <f>IF(N230="snížená",J230,0)</f>
        <v>0</v>
      </c>
      <c r="BG230" s="197">
        <f>IF(N230="zákl. přenesená",J230,0)</f>
        <v>0</v>
      </c>
      <c r="BH230" s="197">
        <f>IF(N230="sníž. přenesená",J230,0)</f>
        <v>0</v>
      </c>
      <c r="BI230" s="197">
        <f>IF(N230="nulová",J230,0)</f>
        <v>0</v>
      </c>
      <c r="BJ230" s="18" t="s">
        <v>88</v>
      </c>
      <c r="BK230" s="197">
        <f>ROUND(I230*H230,2)</f>
        <v>0</v>
      </c>
      <c r="BL230" s="18" t="s">
        <v>1043</v>
      </c>
      <c r="BM230" s="196" t="s">
        <v>8417</v>
      </c>
    </row>
    <row r="231" spans="1:65" s="2" customFormat="1" ht="28.8">
      <c r="A231" s="35"/>
      <c r="B231" s="36"/>
      <c r="C231" s="37"/>
      <c r="D231" s="198" t="s">
        <v>221</v>
      </c>
      <c r="E231" s="37"/>
      <c r="F231" s="199" t="s">
        <v>8418</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221</v>
      </c>
      <c r="AU231" s="18" t="s">
        <v>90</v>
      </c>
    </row>
    <row r="232" spans="1:65" s="2" customFormat="1" ht="10.199999999999999">
      <c r="A232" s="35"/>
      <c r="B232" s="36"/>
      <c r="C232" s="37"/>
      <c r="D232" s="215" t="s">
        <v>362</v>
      </c>
      <c r="E232" s="37"/>
      <c r="F232" s="216" t="s">
        <v>8419</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362</v>
      </c>
      <c r="AU232" s="18" t="s">
        <v>90</v>
      </c>
    </row>
    <row r="233" spans="1:65" s="2" customFormat="1" ht="21.75" customHeight="1">
      <c r="A233" s="35"/>
      <c r="B233" s="36"/>
      <c r="C233" s="260" t="s">
        <v>735</v>
      </c>
      <c r="D233" s="260" t="s">
        <v>539</v>
      </c>
      <c r="E233" s="261" t="s">
        <v>8420</v>
      </c>
      <c r="F233" s="262" t="s">
        <v>8421</v>
      </c>
      <c r="G233" s="263" t="s">
        <v>716</v>
      </c>
      <c r="H233" s="264">
        <v>1</v>
      </c>
      <c r="I233" s="265"/>
      <c r="J233" s="266">
        <f>ROUND(I233*H233,2)</f>
        <v>0</v>
      </c>
      <c r="K233" s="262" t="s">
        <v>1</v>
      </c>
      <c r="L233" s="267"/>
      <c r="M233" s="268" t="s">
        <v>1</v>
      </c>
      <c r="N233" s="269" t="s">
        <v>46</v>
      </c>
      <c r="O233" s="72"/>
      <c r="P233" s="194">
        <f>O233*H233</f>
        <v>0</v>
      </c>
      <c r="Q233" s="194">
        <v>3.2550000000000003E-2</v>
      </c>
      <c r="R233" s="194">
        <f>Q233*H233</f>
        <v>3.2550000000000003E-2</v>
      </c>
      <c r="S233" s="194">
        <v>0</v>
      </c>
      <c r="T233" s="195">
        <f>S233*H233</f>
        <v>0</v>
      </c>
      <c r="U233" s="35"/>
      <c r="V233" s="35"/>
      <c r="W233" s="35"/>
      <c r="X233" s="35"/>
      <c r="Y233" s="35"/>
      <c r="Z233" s="35"/>
      <c r="AA233" s="35"/>
      <c r="AB233" s="35"/>
      <c r="AC233" s="35"/>
      <c r="AD233" s="35"/>
      <c r="AE233" s="35"/>
      <c r="AR233" s="196" t="s">
        <v>1810</v>
      </c>
      <c r="AT233" s="196" t="s">
        <v>539</v>
      </c>
      <c r="AU233" s="196" t="s">
        <v>90</v>
      </c>
      <c r="AY233" s="18" t="s">
        <v>215</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1810</v>
      </c>
      <c r="BM233" s="196" t="s">
        <v>8422</v>
      </c>
    </row>
    <row r="234" spans="1:65" s="2" customFormat="1" ht="19.2">
      <c r="A234" s="35"/>
      <c r="B234" s="36"/>
      <c r="C234" s="37"/>
      <c r="D234" s="198" t="s">
        <v>221</v>
      </c>
      <c r="E234" s="37"/>
      <c r="F234" s="199" t="s">
        <v>8423</v>
      </c>
      <c r="G234" s="37"/>
      <c r="H234" s="37"/>
      <c r="I234" s="200"/>
      <c r="J234" s="37"/>
      <c r="K234" s="37"/>
      <c r="L234" s="40"/>
      <c r="M234" s="270"/>
      <c r="N234" s="271"/>
      <c r="O234" s="205"/>
      <c r="P234" s="205"/>
      <c r="Q234" s="205"/>
      <c r="R234" s="205"/>
      <c r="S234" s="205"/>
      <c r="T234" s="272"/>
      <c r="U234" s="35"/>
      <c r="V234" s="35"/>
      <c r="W234" s="35"/>
      <c r="X234" s="35"/>
      <c r="Y234" s="35"/>
      <c r="Z234" s="35"/>
      <c r="AA234" s="35"/>
      <c r="AB234" s="35"/>
      <c r="AC234" s="35"/>
      <c r="AD234" s="35"/>
      <c r="AE234" s="35"/>
      <c r="AT234" s="18" t="s">
        <v>221</v>
      </c>
      <c r="AU234" s="18" t="s">
        <v>90</v>
      </c>
    </row>
    <row r="235" spans="1:65" s="2" customFormat="1" ht="6.9" customHeight="1">
      <c r="A235" s="35"/>
      <c r="B235" s="55"/>
      <c r="C235" s="56"/>
      <c r="D235" s="56"/>
      <c r="E235" s="56"/>
      <c r="F235" s="56"/>
      <c r="G235" s="56"/>
      <c r="H235" s="56"/>
      <c r="I235" s="56"/>
      <c r="J235" s="56"/>
      <c r="K235" s="56"/>
      <c r="L235" s="40"/>
      <c r="M235" s="35"/>
      <c r="O235" s="35"/>
      <c r="P235" s="35"/>
      <c r="Q235" s="35"/>
      <c r="R235" s="35"/>
      <c r="S235" s="35"/>
      <c r="T235" s="35"/>
      <c r="U235" s="35"/>
      <c r="V235" s="35"/>
      <c r="W235" s="35"/>
      <c r="X235" s="35"/>
      <c r="Y235" s="35"/>
      <c r="Z235" s="35"/>
      <c r="AA235" s="35"/>
      <c r="AB235" s="35"/>
      <c r="AC235" s="35"/>
      <c r="AD235" s="35"/>
      <c r="AE235" s="35"/>
    </row>
  </sheetData>
  <sheetProtection algorithmName="SHA-512" hashValue="CQFU7XZERawZfrK7LzxZPBbKnAL6N+KfJlyfHIvWAipJatCV1BBDxg0Bea6+/WLDC+ITXh/1yWtBGA+2KJDM6Q==" saltValue="Qxi86mPGoneT0vkhVAK38zblj7tNZwhKJAeXgq+KFvNfzXrkRgLYyFjoKNUhPynFx1ywsF0eNCyZCEoVRDrQ/A==" spinCount="100000" sheet="1" objects="1" scenarios="1" formatColumns="0" formatRows="0" autoFilter="0"/>
  <autoFilter ref="C122:K234"/>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37" r:id="rId2"/>
    <hyperlink ref="F146" r:id="rId3"/>
    <hyperlink ref="F149" r:id="rId4"/>
    <hyperlink ref="F153" r:id="rId5"/>
    <hyperlink ref="F156" r:id="rId6"/>
    <hyperlink ref="F160" r:id="rId7"/>
    <hyperlink ref="F169" r:id="rId8"/>
    <hyperlink ref="F176" r:id="rId9"/>
    <hyperlink ref="F182" r:id="rId10"/>
    <hyperlink ref="F186" r:id="rId11"/>
    <hyperlink ref="F190" r:id="rId12"/>
    <hyperlink ref="F193" r:id="rId13"/>
    <hyperlink ref="F198" r:id="rId14"/>
    <hyperlink ref="F203" r:id="rId15"/>
    <hyperlink ref="F206" r:id="rId16"/>
    <hyperlink ref="F210" r:id="rId17"/>
    <hyperlink ref="F214" r:id="rId18"/>
    <hyperlink ref="F218" r:id="rId19"/>
    <hyperlink ref="F222" r:id="rId20"/>
    <hyperlink ref="F232" r:id="rId21"/>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62"/>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94</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190</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192</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62.5" customHeight="1">
      <c r="A29" s="122"/>
      <c r="B29" s="123"/>
      <c r="C29" s="122"/>
      <c r="D29" s="122"/>
      <c r="E29" s="330" t="s">
        <v>193</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ROUND(J121,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ROUND((SUM(BE121:BE161)),  2)</f>
        <v>0</v>
      </c>
      <c r="G35" s="35"/>
      <c r="H35" s="35"/>
      <c r="I35" s="131">
        <v>0.21</v>
      </c>
      <c r="J35" s="130">
        <f>ROUND(((SUM(BE121:BE161))*I35),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ROUND((SUM(BF121:BF161)),  2)</f>
        <v>0</v>
      </c>
      <c r="G36" s="35"/>
      <c r="H36" s="35"/>
      <c r="I36" s="131">
        <v>0.12</v>
      </c>
      <c r="J36" s="130">
        <f>ROUND(((SUM(BF121:BF161))*I36),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ROUND((SUM(BG121:BG161)),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ROUND((SUM(BH121:BH161)),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ROUND((SUM(BI121:BI161)),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190</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VRN - Vedlejší a ostatní náklady</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J121</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199</v>
      </c>
      <c r="E99" s="157"/>
      <c r="F99" s="157"/>
      <c r="G99" s="157"/>
      <c r="H99" s="157"/>
      <c r="I99" s="157"/>
      <c r="J99" s="158">
        <f>J122</f>
        <v>0</v>
      </c>
      <c r="K99" s="155"/>
      <c r="L99" s="159"/>
    </row>
    <row r="100" spans="1:47"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47" s="2" customFormat="1" ht="6.9"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47" s="2" customFormat="1" ht="6.9"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47" s="2" customFormat="1" ht="24.9" customHeight="1">
      <c r="A106" s="35"/>
      <c r="B106" s="36"/>
      <c r="C106" s="24" t="s">
        <v>200</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12" customHeight="1">
      <c r="A108" s="35"/>
      <c r="B108" s="36"/>
      <c r="C108" s="30" t="s">
        <v>16</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6.5" customHeight="1">
      <c r="A109" s="35"/>
      <c r="B109" s="36"/>
      <c r="C109" s="37"/>
      <c r="D109" s="37"/>
      <c r="E109" s="331" t="str">
        <f>E7</f>
        <v>Výstavba výjezdové základny ZZS KV – Velké Meziříčí</v>
      </c>
      <c r="F109" s="332"/>
      <c r="G109" s="332"/>
      <c r="H109" s="332"/>
      <c r="I109" s="37"/>
      <c r="J109" s="37"/>
      <c r="K109" s="37"/>
      <c r="L109" s="52"/>
      <c r="S109" s="35"/>
      <c r="T109" s="35"/>
      <c r="U109" s="35"/>
      <c r="V109" s="35"/>
      <c r="W109" s="35"/>
      <c r="X109" s="35"/>
      <c r="Y109" s="35"/>
      <c r="Z109" s="35"/>
      <c r="AA109" s="35"/>
      <c r="AB109" s="35"/>
      <c r="AC109" s="35"/>
      <c r="AD109" s="35"/>
      <c r="AE109" s="35"/>
    </row>
    <row r="110" spans="1:47" s="1" customFormat="1" ht="12" customHeight="1">
      <c r="B110" s="22"/>
      <c r="C110" s="30" t="s">
        <v>189</v>
      </c>
      <c r="D110" s="23"/>
      <c r="E110" s="23"/>
      <c r="F110" s="23"/>
      <c r="G110" s="23"/>
      <c r="H110" s="23"/>
      <c r="I110" s="23"/>
      <c r="J110" s="23"/>
      <c r="K110" s="23"/>
      <c r="L110" s="21"/>
    </row>
    <row r="111" spans="1:47" s="2" customFormat="1" ht="16.5" customHeight="1">
      <c r="A111" s="35"/>
      <c r="B111" s="36"/>
      <c r="C111" s="37"/>
      <c r="D111" s="37"/>
      <c r="E111" s="331" t="s">
        <v>190</v>
      </c>
      <c r="F111" s="333"/>
      <c r="G111" s="333"/>
      <c r="H111" s="333"/>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191</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286" t="str">
        <f>E11</f>
        <v>VRN - Vedlejší a ostatní náklady</v>
      </c>
      <c r="F113" s="333"/>
      <c r="G113" s="333"/>
      <c r="H113" s="333"/>
      <c r="I113" s="37"/>
      <c r="J113" s="37"/>
      <c r="K113" s="37"/>
      <c r="L113" s="52"/>
      <c r="S113" s="35"/>
      <c r="T113" s="35"/>
      <c r="U113" s="35"/>
      <c r="V113" s="35"/>
      <c r="W113" s="35"/>
      <c r="X113" s="35"/>
      <c r="Y113" s="35"/>
      <c r="Z113" s="35"/>
      <c r="AA113" s="35"/>
      <c r="AB113" s="35"/>
      <c r="AC113" s="35"/>
      <c r="AD113" s="35"/>
      <c r="AE113" s="35"/>
    </row>
    <row r="114" spans="1:65" s="2" customFormat="1" ht="6.9"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20</v>
      </c>
      <c r="D115" s="37"/>
      <c r="E115" s="37"/>
      <c r="F115" s="28" t="str">
        <f>F14</f>
        <v>Velké Meziříčí</v>
      </c>
      <c r="G115" s="37"/>
      <c r="H115" s="37"/>
      <c r="I115" s="30" t="s">
        <v>22</v>
      </c>
      <c r="J115" s="67" t="str">
        <f>IF(J14="","",J14)</f>
        <v>27. 3. 2025</v>
      </c>
      <c r="K115" s="37"/>
      <c r="L115" s="52"/>
      <c r="S115" s="35"/>
      <c r="T115" s="35"/>
      <c r="U115" s="35"/>
      <c r="V115" s="35"/>
      <c r="W115" s="35"/>
      <c r="X115" s="35"/>
      <c r="Y115" s="35"/>
      <c r="Z115" s="35"/>
      <c r="AA115" s="35"/>
      <c r="AB115" s="35"/>
      <c r="AC115" s="35"/>
      <c r="AD115" s="35"/>
      <c r="AE115" s="35"/>
    </row>
    <row r="116" spans="1:65" s="2" customFormat="1" ht="6.9"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25.65" customHeight="1">
      <c r="A117" s="35"/>
      <c r="B117" s="36"/>
      <c r="C117" s="30" t="s">
        <v>24</v>
      </c>
      <c r="D117" s="37"/>
      <c r="E117" s="37"/>
      <c r="F117" s="28" t="str">
        <f>E17</f>
        <v>Kraj Vysočina</v>
      </c>
      <c r="G117" s="37"/>
      <c r="H117" s="37"/>
      <c r="I117" s="30" t="s">
        <v>32</v>
      </c>
      <c r="J117" s="33" t="str">
        <f>E23</f>
        <v>PROJEKT CENTRUM NOVA s.r.o.</v>
      </c>
      <c r="K117" s="37"/>
      <c r="L117" s="52"/>
      <c r="S117" s="35"/>
      <c r="T117" s="35"/>
      <c r="U117" s="35"/>
      <c r="V117" s="35"/>
      <c r="W117" s="35"/>
      <c r="X117" s="35"/>
      <c r="Y117" s="35"/>
      <c r="Z117" s="35"/>
      <c r="AA117" s="35"/>
      <c r="AB117" s="35"/>
      <c r="AC117" s="35"/>
      <c r="AD117" s="35"/>
      <c r="AE117" s="35"/>
    </row>
    <row r="118" spans="1:65" s="2" customFormat="1" ht="15.15" customHeight="1">
      <c r="A118" s="35"/>
      <c r="B118" s="36"/>
      <c r="C118" s="30" t="s">
        <v>30</v>
      </c>
      <c r="D118" s="37"/>
      <c r="E118" s="37"/>
      <c r="F118" s="28" t="str">
        <f>IF(E20="","",E20)</f>
        <v>Vyplň údaj</v>
      </c>
      <c r="G118" s="37"/>
      <c r="H118" s="37"/>
      <c r="I118" s="30" t="s">
        <v>37</v>
      </c>
      <c r="J118" s="33" t="str">
        <f>E26</f>
        <v xml:space="preserve"> </v>
      </c>
      <c r="K118" s="37"/>
      <c r="L118" s="52"/>
      <c r="S118" s="35"/>
      <c r="T118" s="35"/>
      <c r="U118" s="35"/>
      <c r="V118" s="35"/>
      <c r="W118" s="35"/>
      <c r="X118" s="35"/>
      <c r="Y118" s="35"/>
      <c r="Z118" s="35"/>
      <c r="AA118" s="35"/>
      <c r="AB118" s="35"/>
      <c r="AC118" s="35"/>
      <c r="AD118" s="35"/>
      <c r="AE118" s="35"/>
    </row>
    <row r="119" spans="1:65" s="2" customFormat="1" ht="10.3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0" customFormat="1" ht="29.25" customHeight="1">
      <c r="A120" s="160"/>
      <c r="B120" s="161"/>
      <c r="C120" s="162" t="s">
        <v>201</v>
      </c>
      <c r="D120" s="163" t="s">
        <v>66</v>
      </c>
      <c r="E120" s="163" t="s">
        <v>62</v>
      </c>
      <c r="F120" s="163" t="s">
        <v>63</v>
      </c>
      <c r="G120" s="163" t="s">
        <v>202</v>
      </c>
      <c r="H120" s="163" t="s">
        <v>203</v>
      </c>
      <c r="I120" s="163" t="s">
        <v>204</v>
      </c>
      <c r="J120" s="163" t="s">
        <v>196</v>
      </c>
      <c r="K120" s="164" t="s">
        <v>205</v>
      </c>
      <c r="L120" s="165"/>
      <c r="M120" s="76" t="s">
        <v>1</v>
      </c>
      <c r="N120" s="77" t="s">
        <v>45</v>
      </c>
      <c r="O120" s="77" t="s">
        <v>206</v>
      </c>
      <c r="P120" s="77" t="s">
        <v>207</v>
      </c>
      <c r="Q120" s="77" t="s">
        <v>208</v>
      </c>
      <c r="R120" s="77" t="s">
        <v>209</v>
      </c>
      <c r="S120" s="77" t="s">
        <v>210</v>
      </c>
      <c r="T120" s="78" t="s">
        <v>211</v>
      </c>
      <c r="U120" s="160"/>
      <c r="V120" s="160"/>
      <c r="W120" s="160"/>
      <c r="X120" s="160"/>
      <c r="Y120" s="160"/>
      <c r="Z120" s="160"/>
      <c r="AA120" s="160"/>
      <c r="AB120" s="160"/>
      <c r="AC120" s="160"/>
      <c r="AD120" s="160"/>
      <c r="AE120" s="160"/>
    </row>
    <row r="121" spans="1:65" s="2" customFormat="1" ht="22.8" customHeight="1">
      <c r="A121" s="35"/>
      <c r="B121" s="36"/>
      <c r="C121" s="83" t="s">
        <v>212</v>
      </c>
      <c r="D121" s="37"/>
      <c r="E121" s="37"/>
      <c r="F121" s="37"/>
      <c r="G121" s="37"/>
      <c r="H121" s="37"/>
      <c r="I121" s="37"/>
      <c r="J121" s="166">
        <f>BK121</f>
        <v>0</v>
      </c>
      <c r="K121" s="37"/>
      <c r="L121" s="40"/>
      <c r="M121" s="79"/>
      <c r="N121" s="167"/>
      <c r="O121" s="80"/>
      <c r="P121" s="168">
        <f>P122</f>
        <v>0</v>
      </c>
      <c r="Q121" s="80"/>
      <c r="R121" s="168">
        <f>R122</f>
        <v>0</v>
      </c>
      <c r="S121" s="80"/>
      <c r="T121" s="169">
        <f>T122</f>
        <v>0</v>
      </c>
      <c r="U121" s="35"/>
      <c r="V121" s="35"/>
      <c r="W121" s="35"/>
      <c r="X121" s="35"/>
      <c r="Y121" s="35"/>
      <c r="Z121" s="35"/>
      <c r="AA121" s="35"/>
      <c r="AB121" s="35"/>
      <c r="AC121" s="35"/>
      <c r="AD121" s="35"/>
      <c r="AE121" s="35"/>
      <c r="AT121" s="18" t="s">
        <v>80</v>
      </c>
      <c r="AU121" s="18" t="s">
        <v>198</v>
      </c>
      <c r="BK121" s="170">
        <f>BK122</f>
        <v>0</v>
      </c>
    </row>
    <row r="122" spans="1:65" s="11" customFormat="1" ht="25.95" customHeight="1">
      <c r="B122" s="171"/>
      <c r="C122" s="172"/>
      <c r="D122" s="173" t="s">
        <v>80</v>
      </c>
      <c r="E122" s="174" t="s">
        <v>213</v>
      </c>
      <c r="F122" s="174" t="s">
        <v>92</v>
      </c>
      <c r="G122" s="172"/>
      <c r="H122" s="172"/>
      <c r="I122" s="175"/>
      <c r="J122" s="176">
        <f>BK122</f>
        <v>0</v>
      </c>
      <c r="K122" s="172"/>
      <c r="L122" s="177"/>
      <c r="M122" s="178"/>
      <c r="N122" s="179"/>
      <c r="O122" s="179"/>
      <c r="P122" s="180">
        <f>SUM(P123:P161)</f>
        <v>0</v>
      </c>
      <c r="Q122" s="179"/>
      <c r="R122" s="180">
        <f>SUM(R123:R161)</f>
        <v>0</v>
      </c>
      <c r="S122" s="179"/>
      <c r="T122" s="181">
        <f>SUM(T123:T161)</f>
        <v>0</v>
      </c>
      <c r="AR122" s="182" t="s">
        <v>214</v>
      </c>
      <c r="AT122" s="183" t="s">
        <v>80</v>
      </c>
      <c r="AU122" s="183" t="s">
        <v>81</v>
      </c>
      <c r="AY122" s="182" t="s">
        <v>215</v>
      </c>
      <c r="BK122" s="184">
        <f>SUM(BK123:BK161)</f>
        <v>0</v>
      </c>
    </row>
    <row r="123" spans="1:65" s="2" customFormat="1" ht="16.5" customHeight="1">
      <c r="A123" s="35"/>
      <c r="B123" s="36"/>
      <c r="C123" s="185" t="s">
        <v>88</v>
      </c>
      <c r="D123" s="185" t="s">
        <v>216</v>
      </c>
      <c r="E123" s="186" t="s">
        <v>217</v>
      </c>
      <c r="F123" s="187" t="s">
        <v>218</v>
      </c>
      <c r="G123" s="188" t="s">
        <v>219</v>
      </c>
      <c r="H123" s="189">
        <v>1</v>
      </c>
      <c r="I123" s="190"/>
      <c r="J123" s="191">
        <f>ROUND(I123*H123,2)</f>
        <v>0</v>
      </c>
      <c r="K123" s="187" t="s">
        <v>1</v>
      </c>
      <c r="L123" s="40"/>
      <c r="M123" s="192" t="s">
        <v>1</v>
      </c>
      <c r="N123" s="193" t="s">
        <v>46</v>
      </c>
      <c r="O123" s="72"/>
      <c r="P123" s="194">
        <f>O123*H123</f>
        <v>0</v>
      </c>
      <c r="Q123" s="194">
        <v>0</v>
      </c>
      <c r="R123" s="194">
        <f>Q123*H123</f>
        <v>0</v>
      </c>
      <c r="S123" s="194">
        <v>0</v>
      </c>
      <c r="T123" s="195">
        <f>S123*H123</f>
        <v>0</v>
      </c>
      <c r="U123" s="35"/>
      <c r="V123" s="35"/>
      <c r="W123" s="35"/>
      <c r="X123" s="35"/>
      <c r="Y123" s="35"/>
      <c r="Z123" s="35"/>
      <c r="AA123" s="35"/>
      <c r="AB123" s="35"/>
      <c r="AC123" s="35"/>
      <c r="AD123" s="35"/>
      <c r="AE123" s="35"/>
      <c r="AR123" s="196" t="s">
        <v>214</v>
      </c>
      <c r="AT123" s="196" t="s">
        <v>216</v>
      </c>
      <c r="AU123" s="196" t="s">
        <v>88</v>
      </c>
      <c r="AY123" s="18" t="s">
        <v>215</v>
      </c>
      <c r="BE123" s="197">
        <f>IF(N123="základní",J123,0)</f>
        <v>0</v>
      </c>
      <c r="BF123" s="197">
        <f>IF(N123="snížená",J123,0)</f>
        <v>0</v>
      </c>
      <c r="BG123" s="197">
        <f>IF(N123="zákl. přenesená",J123,0)</f>
        <v>0</v>
      </c>
      <c r="BH123" s="197">
        <f>IF(N123="sníž. přenesená",J123,0)</f>
        <v>0</v>
      </c>
      <c r="BI123" s="197">
        <f>IF(N123="nulová",J123,0)</f>
        <v>0</v>
      </c>
      <c r="BJ123" s="18" t="s">
        <v>88</v>
      </c>
      <c r="BK123" s="197">
        <f>ROUND(I123*H123,2)</f>
        <v>0</v>
      </c>
      <c r="BL123" s="18" t="s">
        <v>214</v>
      </c>
      <c r="BM123" s="196" t="s">
        <v>220</v>
      </c>
    </row>
    <row r="124" spans="1:65" s="2" customFormat="1" ht="115.2">
      <c r="A124" s="35"/>
      <c r="B124" s="36"/>
      <c r="C124" s="37"/>
      <c r="D124" s="198" t="s">
        <v>221</v>
      </c>
      <c r="E124" s="37"/>
      <c r="F124" s="199" t="s">
        <v>222</v>
      </c>
      <c r="G124" s="37"/>
      <c r="H124" s="37"/>
      <c r="I124" s="200"/>
      <c r="J124" s="37"/>
      <c r="K124" s="37"/>
      <c r="L124" s="40"/>
      <c r="M124" s="201"/>
      <c r="N124" s="202"/>
      <c r="O124" s="72"/>
      <c r="P124" s="72"/>
      <c r="Q124" s="72"/>
      <c r="R124" s="72"/>
      <c r="S124" s="72"/>
      <c r="T124" s="73"/>
      <c r="U124" s="35"/>
      <c r="V124" s="35"/>
      <c r="W124" s="35"/>
      <c r="X124" s="35"/>
      <c r="Y124" s="35"/>
      <c r="Z124" s="35"/>
      <c r="AA124" s="35"/>
      <c r="AB124" s="35"/>
      <c r="AC124" s="35"/>
      <c r="AD124" s="35"/>
      <c r="AE124" s="35"/>
      <c r="AT124" s="18" t="s">
        <v>221</v>
      </c>
      <c r="AU124" s="18" t="s">
        <v>88</v>
      </c>
    </row>
    <row r="125" spans="1:65" s="2" customFormat="1" ht="16.5" customHeight="1">
      <c r="A125" s="35"/>
      <c r="B125" s="36"/>
      <c r="C125" s="185" t="s">
        <v>90</v>
      </c>
      <c r="D125" s="185" t="s">
        <v>216</v>
      </c>
      <c r="E125" s="186" t="s">
        <v>223</v>
      </c>
      <c r="F125" s="187" t="s">
        <v>224</v>
      </c>
      <c r="G125" s="188" t="s">
        <v>219</v>
      </c>
      <c r="H125" s="189">
        <v>1</v>
      </c>
      <c r="I125" s="190"/>
      <c r="J125" s="191">
        <f>ROUND(I125*H125,2)</f>
        <v>0</v>
      </c>
      <c r="K125" s="187" t="s">
        <v>1</v>
      </c>
      <c r="L125" s="40"/>
      <c r="M125" s="192" t="s">
        <v>1</v>
      </c>
      <c r="N125" s="193" t="s">
        <v>46</v>
      </c>
      <c r="O125" s="72"/>
      <c r="P125" s="194">
        <f>O125*H125</f>
        <v>0</v>
      </c>
      <c r="Q125" s="194">
        <v>0</v>
      </c>
      <c r="R125" s="194">
        <f>Q125*H125</f>
        <v>0</v>
      </c>
      <c r="S125" s="194">
        <v>0</v>
      </c>
      <c r="T125" s="195">
        <f>S125*H125</f>
        <v>0</v>
      </c>
      <c r="U125" s="35"/>
      <c r="V125" s="35"/>
      <c r="W125" s="35"/>
      <c r="X125" s="35"/>
      <c r="Y125" s="35"/>
      <c r="Z125" s="35"/>
      <c r="AA125" s="35"/>
      <c r="AB125" s="35"/>
      <c r="AC125" s="35"/>
      <c r="AD125" s="35"/>
      <c r="AE125" s="35"/>
      <c r="AR125" s="196" t="s">
        <v>214</v>
      </c>
      <c r="AT125" s="196" t="s">
        <v>216</v>
      </c>
      <c r="AU125" s="196" t="s">
        <v>88</v>
      </c>
      <c r="AY125" s="18" t="s">
        <v>215</v>
      </c>
      <c r="BE125" s="197">
        <f>IF(N125="základní",J125,0)</f>
        <v>0</v>
      </c>
      <c r="BF125" s="197">
        <f>IF(N125="snížená",J125,0)</f>
        <v>0</v>
      </c>
      <c r="BG125" s="197">
        <f>IF(N125="zákl. přenesená",J125,0)</f>
        <v>0</v>
      </c>
      <c r="BH125" s="197">
        <f>IF(N125="sníž. přenesená",J125,0)</f>
        <v>0</v>
      </c>
      <c r="BI125" s="197">
        <f>IF(N125="nulová",J125,0)</f>
        <v>0</v>
      </c>
      <c r="BJ125" s="18" t="s">
        <v>88</v>
      </c>
      <c r="BK125" s="197">
        <f>ROUND(I125*H125,2)</f>
        <v>0</v>
      </c>
      <c r="BL125" s="18" t="s">
        <v>214</v>
      </c>
      <c r="BM125" s="196" t="s">
        <v>225</v>
      </c>
    </row>
    <row r="126" spans="1:65" s="2" customFormat="1" ht="76.8">
      <c r="A126" s="35"/>
      <c r="B126" s="36"/>
      <c r="C126" s="37"/>
      <c r="D126" s="198" t="s">
        <v>221</v>
      </c>
      <c r="E126" s="37"/>
      <c r="F126" s="199" t="s">
        <v>226</v>
      </c>
      <c r="G126" s="37"/>
      <c r="H126" s="37"/>
      <c r="I126" s="200"/>
      <c r="J126" s="37"/>
      <c r="K126" s="37"/>
      <c r="L126" s="40"/>
      <c r="M126" s="201"/>
      <c r="N126" s="202"/>
      <c r="O126" s="72"/>
      <c r="P126" s="72"/>
      <c r="Q126" s="72"/>
      <c r="R126" s="72"/>
      <c r="S126" s="72"/>
      <c r="T126" s="73"/>
      <c r="U126" s="35"/>
      <c r="V126" s="35"/>
      <c r="W126" s="35"/>
      <c r="X126" s="35"/>
      <c r="Y126" s="35"/>
      <c r="Z126" s="35"/>
      <c r="AA126" s="35"/>
      <c r="AB126" s="35"/>
      <c r="AC126" s="35"/>
      <c r="AD126" s="35"/>
      <c r="AE126" s="35"/>
      <c r="AT126" s="18" t="s">
        <v>221</v>
      </c>
      <c r="AU126" s="18" t="s">
        <v>88</v>
      </c>
    </row>
    <row r="127" spans="1:65" s="2" customFormat="1" ht="16.5" customHeight="1">
      <c r="A127" s="35"/>
      <c r="B127" s="36"/>
      <c r="C127" s="185" t="s">
        <v>227</v>
      </c>
      <c r="D127" s="185" t="s">
        <v>216</v>
      </c>
      <c r="E127" s="186" t="s">
        <v>228</v>
      </c>
      <c r="F127" s="187" t="s">
        <v>229</v>
      </c>
      <c r="G127" s="188" t="s">
        <v>219</v>
      </c>
      <c r="H127" s="189">
        <v>1</v>
      </c>
      <c r="I127" s="190"/>
      <c r="J127" s="191">
        <f>ROUND(I127*H127,2)</f>
        <v>0</v>
      </c>
      <c r="K127" s="187" t="s">
        <v>1</v>
      </c>
      <c r="L127" s="40"/>
      <c r="M127" s="192" t="s">
        <v>1</v>
      </c>
      <c r="N127" s="193" t="s">
        <v>46</v>
      </c>
      <c r="O127" s="72"/>
      <c r="P127" s="194">
        <f>O127*H127</f>
        <v>0</v>
      </c>
      <c r="Q127" s="194">
        <v>0</v>
      </c>
      <c r="R127" s="194">
        <f>Q127*H127</f>
        <v>0</v>
      </c>
      <c r="S127" s="194">
        <v>0</v>
      </c>
      <c r="T127" s="195">
        <f>S127*H127</f>
        <v>0</v>
      </c>
      <c r="U127" s="35"/>
      <c r="V127" s="35"/>
      <c r="W127" s="35"/>
      <c r="X127" s="35"/>
      <c r="Y127" s="35"/>
      <c r="Z127" s="35"/>
      <c r="AA127" s="35"/>
      <c r="AB127" s="35"/>
      <c r="AC127" s="35"/>
      <c r="AD127" s="35"/>
      <c r="AE127" s="35"/>
      <c r="AR127" s="196" t="s">
        <v>214</v>
      </c>
      <c r="AT127" s="196" t="s">
        <v>216</v>
      </c>
      <c r="AU127" s="196" t="s">
        <v>88</v>
      </c>
      <c r="AY127" s="18" t="s">
        <v>215</v>
      </c>
      <c r="BE127" s="197">
        <f>IF(N127="základní",J127,0)</f>
        <v>0</v>
      </c>
      <c r="BF127" s="197">
        <f>IF(N127="snížená",J127,0)</f>
        <v>0</v>
      </c>
      <c r="BG127" s="197">
        <f>IF(N127="zákl. přenesená",J127,0)</f>
        <v>0</v>
      </c>
      <c r="BH127" s="197">
        <f>IF(N127="sníž. přenesená",J127,0)</f>
        <v>0</v>
      </c>
      <c r="BI127" s="197">
        <f>IF(N127="nulová",J127,0)</f>
        <v>0</v>
      </c>
      <c r="BJ127" s="18" t="s">
        <v>88</v>
      </c>
      <c r="BK127" s="197">
        <f>ROUND(I127*H127,2)</f>
        <v>0</v>
      </c>
      <c r="BL127" s="18" t="s">
        <v>214</v>
      </c>
      <c r="BM127" s="196" t="s">
        <v>230</v>
      </c>
    </row>
    <row r="128" spans="1:65" s="2" customFormat="1" ht="28.8">
      <c r="A128" s="35"/>
      <c r="B128" s="36"/>
      <c r="C128" s="37"/>
      <c r="D128" s="198" t="s">
        <v>221</v>
      </c>
      <c r="E128" s="37"/>
      <c r="F128" s="199" t="s">
        <v>231</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221</v>
      </c>
      <c r="AU128" s="18" t="s">
        <v>88</v>
      </c>
    </row>
    <row r="129" spans="1:65" s="2" customFormat="1" ht="24.15" customHeight="1">
      <c r="A129" s="35"/>
      <c r="B129" s="36"/>
      <c r="C129" s="185" t="s">
        <v>214</v>
      </c>
      <c r="D129" s="185" t="s">
        <v>216</v>
      </c>
      <c r="E129" s="186" t="s">
        <v>232</v>
      </c>
      <c r="F129" s="187" t="s">
        <v>233</v>
      </c>
      <c r="G129" s="188" t="s">
        <v>219</v>
      </c>
      <c r="H129" s="189">
        <v>1</v>
      </c>
      <c r="I129" s="190"/>
      <c r="J129" s="191">
        <f>ROUND(I129*H129,2)</f>
        <v>0</v>
      </c>
      <c r="K129" s="187" t="s">
        <v>1</v>
      </c>
      <c r="L129" s="40"/>
      <c r="M129" s="192" t="s">
        <v>1</v>
      </c>
      <c r="N129" s="193" t="s">
        <v>46</v>
      </c>
      <c r="O129" s="72"/>
      <c r="P129" s="194">
        <f>O129*H129</f>
        <v>0</v>
      </c>
      <c r="Q129" s="194">
        <v>0</v>
      </c>
      <c r="R129" s="194">
        <f>Q129*H129</f>
        <v>0</v>
      </c>
      <c r="S129" s="194">
        <v>0</v>
      </c>
      <c r="T129" s="195">
        <f>S129*H129</f>
        <v>0</v>
      </c>
      <c r="U129" s="35"/>
      <c r="V129" s="35"/>
      <c r="W129" s="35"/>
      <c r="X129" s="35"/>
      <c r="Y129" s="35"/>
      <c r="Z129" s="35"/>
      <c r="AA129" s="35"/>
      <c r="AB129" s="35"/>
      <c r="AC129" s="35"/>
      <c r="AD129" s="35"/>
      <c r="AE129" s="35"/>
      <c r="AR129" s="196" t="s">
        <v>214</v>
      </c>
      <c r="AT129" s="196" t="s">
        <v>216</v>
      </c>
      <c r="AU129" s="196" t="s">
        <v>88</v>
      </c>
      <c r="AY129" s="18" t="s">
        <v>215</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214</v>
      </c>
      <c r="BM129" s="196" t="s">
        <v>234</v>
      </c>
    </row>
    <row r="130" spans="1:65" s="2" customFormat="1" ht="192">
      <c r="A130" s="35"/>
      <c r="B130" s="36"/>
      <c r="C130" s="37"/>
      <c r="D130" s="198" t="s">
        <v>221</v>
      </c>
      <c r="E130" s="37"/>
      <c r="F130" s="199" t="s">
        <v>235</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221</v>
      </c>
      <c r="AU130" s="18" t="s">
        <v>88</v>
      </c>
    </row>
    <row r="131" spans="1:65" s="2" customFormat="1" ht="24.15" customHeight="1">
      <c r="A131" s="35"/>
      <c r="B131" s="36"/>
      <c r="C131" s="185" t="s">
        <v>236</v>
      </c>
      <c r="D131" s="185" t="s">
        <v>216</v>
      </c>
      <c r="E131" s="186" t="s">
        <v>237</v>
      </c>
      <c r="F131" s="187" t="s">
        <v>238</v>
      </c>
      <c r="G131" s="188" t="s">
        <v>219</v>
      </c>
      <c r="H131" s="189">
        <v>1</v>
      </c>
      <c r="I131" s="190"/>
      <c r="J131" s="191">
        <f>ROUND(I131*H131,2)</f>
        <v>0</v>
      </c>
      <c r="K131" s="187" t="s">
        <v>1</v>
      </c>
      <c r="L131" s="40"/>
      <c r="M131" s="192" t="s">
        <v>1</v>
      </c>
      <c r="N131" s="193" t="s">
        <v>46</v>
      </c>
      <c r="O131" s="72"/>
      <c r="P131" s="194">
        <f>O131*H131</f>
        <v>0</v>
      </c>
      <c r="Q131" s="194">
        <v>0</v>
      </c>
      <c r="R131" s="194">
        <f>Q131*H131</f>
        <v>0</v>
      </c>
      <c r="S131" s="194">
        <v>0</v>
      </c>
      <c r="T131" s="195">
        <f>S131*H131</f>
        <v>0</v>
      </c>
      <c r="U131" s="35"/>
      <c r="V131" s="35"/>
      <c r="W131" s="35"/>
      <c r="X131" s="35"/>
      <c r="Y131" s="35"/>
      <c r="Z131" s="35"/>
      <c r="AA131" s="35"/>
      <c r="AB131" s="35"/>
      <c r="AC131" s="35"/>
      <c r="AD131" s="35"/>
      <c r="AE131" s="35"/>
      <c r="AR131" s="196" t="s">
        <v>214</v>
      </c>
      <c r="AT131" s="196" t="s">
        <v>216</v>
      </c>
      <c r="AU131" s="196" t="s">
        <v>88</v>
      </c>
      <c r="AY131" s="18" t="s">
        <v>215</v>
      </c>
      <c r="BE131" s="197">
        <f>IF(N131="základní",J131,0)</f>
        <v>0</v>
      </c>
      <c r="BF131" s="197">
        <f>IF(N131="snížená",J131,0)</f>
        <v>0</v>
      </c>
      <c r="BG131" s="197">
        <f>IF(N131="zákl. přenesená",J131,0)</f>
        <v>0</v>
      </c>
      <c r="BH131" s="197">
        <f>IF(N131="sníž. přenesená",J131,0)</f>
        <v>0</v>
      </c>
      <c r="BI131" s="197">
        <f>IF(N131="nulová",J131,0)</f>
        <v>0</v>
      </c>
      <c r="BJ131" s="18" t="s">
        <v>88</v>
      </c>
      <c r="BK131" s="197">
        <f>ROUND(I131*H131,2)</f>
        <v>0</v>
      </c>
      <c r="BL131" s="18" t="s">
        <v>214</v>
      </c>
      <c r="BM131" s="196" t="s">
        <v>239</v>
      </c>
    </row>
    <row r="132" spans="1:65" s="2" customFormat="1" ht="76.8">
      <c r="A132" s="35"/>
      <c r="B132" s="36"/>
      <c r="C132" s="37"/>
      <c r="D132" s="198" t="s">
        <v>221</v>
      </c>
      <c r="E132" s="37"/>
      <c r="F132" s="199" t="s">
        <v>240</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221</v>
      </c>
      <c r="AU132" s="18" t="s">
        <v>88</v>
      </c>
    </row>
    <row r="133" spans="1:65" s="2" customFormat="1" ht="16.5" customHeight="1">
      <c r="A133" s="35"/>
      <c r="B133" s="36"/>
      <c r="C133" s="185" t="s">
        <v>241</v>
      </c>
      <c r="D133" s="185" t="s">
        <v>216</v>
      </c>
      <c r="E133" s="186" t="s">
        <v>242</v>
      </c>
      <c r="F133" s="187" t="s">
        <v>243</v>
      </c>
      <c r="G133" s="188" t="s">
        <v>219</v>
      </c>
      <c r="H133" s="189">
        <v>1</v>
      </c>
      <c r="I133" s="190"/>
      <c r="J133" s="191">
        <f>ROUND(I133*H133,2)</f>
        <v>0</v>
      </c>
      <c r="K133" s="187" t="s">
        <v>1</v>
      </c>
      <c r="L133" s="40"/>
      <c r="M133" s="192" t="s">
        <v>1</v>
      </c>
      <c r="N133" s="193" t="s">
        <v>46</v>
      </c>
      <c r="O133" s="72"/>
      <c r="P133" s="194">
        <f>O133*H133</f>
        <v>0</v>
      </c>
      <c r="Q133" s="194">
        <v>0</v>
      </c>
      <c r="R133" s="194">
        <f>Q133*H133</f>
        <v>0</v>
      </c>
      <c r="S133" s="194">
        <v>0</v>
      </c>
      <c r="T133" s="195">
        <f>S133*H133</f>
        <v>0</v>
      </c>
      <c r="U133" s="35"/>
      <c r="V133" s="35"/>
      <c r="W133" s="35"/>
      <c r="X133" s="35"/>
      <c r="Y133" s="35"/>
      <c r="Z133" s="35"/>
      <c r="AA133" s="35"/>
      <c r="AB133" s="35"/>
      <c r="AC133" s="35"/>
      <c r="AD133" s="35"/>
      <c r="AE133" s="35"/>
      <c r="AR133" s="196" t="s">
        <v>214</v>
      </c>
      <c r="AT133" s="196" t="s">
        <v>216</v>
      </c>
      <c r="AU133" s="196" t="s">
        <v>88</v>
      </c>
      <c r="AY133" s="18" t="s">
        <v>215</v>
      </c>
      <c r="BE133" s="197">
        <f>IF(N133="základní",J133,0)</f>
        <v>0</v>
      </c>
      <c r="BF133" s="197">
        <f>IF(N133="snížená",J133,0)</f>
        <v>0</v>
      </c>
      <c r="BG133" s="197">
        <f>IF(N133="zákl. přenesená",J133,0)</f>
        <v>0</v>
      </c>
      <c r="BH133" s="197">
        <f>IF(N133="sníž. přenesená",J133,0)</f>
        <v>0</v>
      </c>
      <c r="BI133" s="197">
        <f>IF(N133="nulová",J133,0)</f>
        <v>0</v>
      </c>
      <c r="BJ133" s="18" t="s">
        <v>88</v>
      </c>
      <c r="BK133" s="197">
        <f>ROUND(I133*H133,2)</f>
        <v>0</v>
      </c>
      <c r="BL133" s="18" t="s">
        <v>214</v>
      </c>
      <c r="BM133" s="196" t="s">
        <v>244</v>
      </c>
    </row>
    <row r="134" spans="1:65" s="2" customFormat="1" ht="19.2">
      <c r="A134" s="35"/>
      <c r="B134" s="36"/>
      <c r="C134" s="37"/>
      <c r="D134" s="198" t="s">
        <v>221</v>
      </c>
      <c r="E134" s="37"/>
      <c r="F134" s="199" t="s">
        <v>245</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221</v>
      </c>
      <c r="AU134" s="18" t="s">
        <v>88</v>
      </c>
    </row>
    <row r="135" spans="1:65" s="2" customFormat="1" ht="24.15" customHeight="1">
      <c r="A135" s="35"/>
      <c r="B135" s="36"/>
      <c r="C135" s="185" t="s">
        <v>246</v>
      </c>
      <c r="D135" s="185" t="s">
        <v>216</v>
      </c>
      <c r="E135" s="186" t="s">
        <v>247</v>
      </c>
      <c r="F135" s="187" t="s">
        <v>248</v>
      </c>
      <c r="G135" s="188" t="s">
        <v>219</v>
      </c>
      <c r="H135" s="189">
        <v>1</v>
      </c>
      <c r="I135" s="190"/>
      <c r="J135" s="191">
        <f>ROUND(I135*H135,2)</f>
        <v>0</v>
      </c>
      <c r="K135" s="187" t="s">
        <v>1</v>
      </c>
      <c r="L135" s="40"/>
      <c r="M135" s="192" t="s">
        <v>1</v>
      </c>
      <c r="N135" s="193" t="s">
        <v>46</v>
      </c>
      <c r="O135" s="72"/>
      <c r="P135" s="194">
        <f>O135*H135</f>
        <v>0</v>
      </c>
      <c r="Q135" s="194">
        <v>0</v>
      </c>
      <c r="R135" s="194">
        <f>Q135*H135</f>
        <v>0</v>
      </c>
      <c r="S135" s="194">
        <v>0</v>
      </c>
      <c r="T135" s="195">
        <f>S135*H135</f>
        <v>0</v>
      </c>
      <c r="U135" s="35"/>
      <c r="V135" s="35"/>
      <c r="W135" s="35"/>
      <c r="X135" s="35"/>
      <c r="Y135" s="35"/>
      <c r="Z135" s="35"/>
      <c r="AA135" s="35"/>
      <c r="AB135" s="35"/>
      <c r="AC135" s="35"/>
      <c r="AD135" s="35"/>
      <c r="AE135" s="35"/>
      <c r="AR135" s="196" t="s">
        <v>214</v>
      </c>
      <c r="AT135" s="196" t="s">
        <v>216</v>
      </c>
      <c r="AU135" s="196" t="s">
        <v>88</v>
      </c>
      <c r="AY135" s="18" t="s">
        <v>215</v>
      </c>
      <c r="BE135" s="197">
        <f>IF(N135="základní",J135,0)</f>
        <v>0</v>
      </c>
      <c r="BF135" s="197">
        <f>IF(N135="snížená",J135,0)</f>
        <v>0</v>
      </c>
      <c r="BG135" s="197">
        <f>IF(N135="zákl. přenesená",J135,0)</f>
        <v>0</v>
      </c>
      <c r="BH135" s="197">
        <f>IF(N135="sníž. přenesená",J135,0)</f>
        <v>0</v>
      </c>
      <c r="BI135" s="197">
        <f>IF(N135="nulová",J135,0)</f>
        <v>0</v>
      </c>
      <c r="BJ135" s="18" t="s">
        <v>88</v>
      </c>
      <c r="BK135" s="197">
        <f>ROUND(I135*H135,2)</f>
        <v>0</v>
      </c>
      <c r="BL135" s="18" t="s">
        <v>214</v>
      </c>
      <c r="BM135" s="196" t="s">
        <v>249</v>
      </c>
    </row>
    <row r="136" spans="1:65" s="2" customFormat="1" ht="28.8">
      <c r="A136" s="35"/>
      <c r="B136" s="36"/>
      <c r="C136" s="37"/>
      <c r="D136" s="198" t="s">
        <v>221</v>
      </c>
      <c r="E136" s="37"/>
      <c r="F136" s="199" t="s">
        <v>250</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221</v>
      </c>
      <c r="AU136" s="18" t="s">
        <v>88</v>
      </c>
    </row>
    <row r="137" spans="1:65" s="2" customFormat="1" ht="24.15" customHeight="1">
      <c r="A137" s="35"/>
      <c r="B137" s="36"/>
      <c r="C137" s="185" t="s">
        <v>251</v>
      </c>
      <c r="D137" s="185" t="s">
        <v>216</v>
      </c>
      <c r="E137" s="186" t="s">
        <v>252</v>
      </c>
      <c r="F137" s="187" t="s">
        <v>253</v>
      </c>
      <c r="G137" s="188" t="s">
        <v>219</v>
      </c>
      <c r="H137" s="189">
        <v>1</v>
      </c>
      <c r="I137" s="190"/>
      <c r="J137" s="191">
        <f>ROUND(I137*H137,2)</f>
        <v>0</v>
      </c>
      <c r="K137" s="187" t="s">
        <v>1</v>
      </c>
      <c r="L137" s="40"/>
      <c r="M137" s="192" t="s">
        <v>1</v>
      </c>
      <c r="N137" s="193" t="s">
        <v>46</v>
      </c>
      <c r="O137" s="72"/>
      <c r="P137" s="194">
        <f>O137*H137</f>
        <v>0</v>
      </c>
      <c r="Q137" s="194">
        <v>0</v>
      </c>
      <c r="R137" s="194">
        <f>Q137*H137</f>
        <v>0</v>
      </c>
      <c r="S137" s="194">
        <v>0</v>
      </c>
      <c r="T137" s="195">
        <f>S137*H137</f>
        <v>0</v>
      </c>
      <c r="U137" s="35"/>
      <c r="V137" s="35"/>
      <c r="W137" s="35"/>
      <c r="X137" s="35"/>
      <c r="Y137" s="35"/>
      <c r="Z137" s="35"/>
      <c r="AA137" s="35"/>
      <c r="AB137" s="35"/>
      <c r="AC137" s="35"/>
      <c r="AD137" s="35"/>
      <c r="AE137" s="35"/>
      <c r="AR137" s="196" t="s">
        <v>214</v>
      </c>
      <c r="AT137" s="196" t="s">
        <v>216</v>
      </c>
      <c r="AU137" s="196" t="s">
        <v>88</v>
      </c>
      <c r="AY137" s="18" t="s">
        <v>215</v>
      </c>
      <c r="BE137" s="197">
        <f>IF(N137="základní",J137,0)</f>
        <v>0</v>
      </c>
      <c r="BF137" s="197">
        <f>IF(N137="snížená",J137,0)</f>
        <v>0</v>
      </c>
      <c r="BG137" s="197">
        <f>IF(N137="zákl. přenesená",J137,0)</f>
        <v>0</v>
      </c>
      <c r="BH137" s="197">
        <f>IF(N137="sníž. přenesená",J137,0)</f>
        <v>0</v>
      </c>
      <c r="BI137" s="197">
        <f>IF(N137="nulová",J137,0)</f>
        <v>0</v>
      </c>
      <c r="BJ137" s="18" t="s">
        <v>88</v>
      </c>
      <c r="BK137" s="197">
        <f>ROUND(I137*H137,2)</f>
        <v>0</v>
      </c>
      <c r="BL137" s="18" t="s">
        <v>214</v>
      </c>
      <c r="BM137" s="196" t="s">
        <v>254</v>
      </c>
    </row>
    <row r="138" spans="1:65" s="2" customFormat="1" ht="19.2">
      <c r="A138" s="35"/>
      <c r="B138" s="36"/>
      <c r="C138" s="37"/>
      <c r="D138" s="198" t="s">
        <v>221</v>
      </c>
      <c r="E138" s="37"/>
      <c r="F138" s="199" t="s">
        <v>255</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221</v>
      </c>
      <c r="AU138" s="18" t="s">
        <v>88</v>
      </c>
    </row>
    <row r="139" spans="1:65" s="2" customFormat="1" ht="16.5" customHeight="1">
      <c r="A139" s="35"/>
      <c r="B139" s="36"/>
      <c r="C139" s="185" t="s">
        <v>256</v>
      </c>
      <c r="D139" s="185" t="s">
        <v>216</v>
      </c>
      <c r="E139" s="186" t="s">
        <v>257</v>
      </c>
      <c r="F139" s="187" t="s">
        <v>258</v>
      </c>
      <c r="G139" s="188" t="s">
        <v>219</v>
      </c>
      <c r="H139" s="189">
        <v>1</v>
      </c>
      <c r="I139" s="190"/>
      <c r="J139" s="191">
        <f>ROUND(I139*H139,2)</f>
        <v>0</v>
      </c>
      <c r="K139" s="187" t="s">
        <v>1</v>
      </c>
      <c r="L139" s="40"/>
      <c r="M139" s="192" t="s">
        <v>1</v>
      </c>
      <c r="N139" s="193" t="s">
        <v>46</v>
      </c>
      <c r="O139" s="72"/>
      <c r="P139" s="194">
        <f>O139*H139</f>
        <v>0</v>
      </c>
      <c r="Q139" s="194">
        <v>0</v>
      </c>
      <c r="R139" s="194">
        <f>Q139*H139</f>
        <v>0</v>
      </c>
      <c r="S139" s="194">
        <v>0</v>
      </c>
      <c r="T139" s="195">
        <f>S139*H139</f>
        <v>0</v>
      </c>
      <c r="U139" s="35"/>
      <c r="V139" s="35"/>
      <c r="W139" s="35"/>
      <c r="X139" s="35"/>
      <c r="Y139" s="35"/>
      <c r="Z139" s="35"/>
      <c r="AA139" s="35"/>
      <c r="AB139" s="35"/>
      <c r="AC139" s="35"/>
      <c r="AD139" s="35"/>
      <c r="AE139" s="35"/>
      <c r="AR139" s="196" t="s">
        <v>214</v>
      </c>
      <c r="AT139" s="196" t="s">
        <v>216</v>
      </c>
      <c r="AU139" s="196" t="s">
        <v>88</v>
      </c>
      <c r="AY139" s="18" t="s">
        <v>215</v>
      </c>
      <c r="BE139" s="197">
        <f>IF(N139="základní",J139,0)</f>
        <v>0</v>
      </c>
      <c r="BF139" s="197">
        <f>IF(N139="snížená",J139,0)</f>
        <v>0</v>
      </c>
      <c r="BG139" s="197">
        <f>IF(N139="zákl. přenesená",J139,0)</f>
        <v>0</v>
      </c>
      <c r="BH139" s="197">
        <f>IF(N139="sníž. přenesená",J139,0)</f>
        <v>0</v>
      </c>
      <c r="BI139" s="197">
        <f>IF(N139="nulová",J139,0)</f>
        <v>0</v>
      </c>
      <c r="BJ139" s="18" t="s">
        <v>88</v>
      </c>
      <c r="BK139" s="197">
        <f>ROUND(I139*H139,2)</f>
        <v>0</v>
      </c>
      <c r="BL139" s="18" t="s">
        <v>214</v>
      </c>
      <c r="BM139" s="196" t="s">
        <v>259</v>
      </c>
    </row>
    <row r="140" spans="1:65" s="2" customFormat="1" ht="28.8">
      <c r="A140" s="35"/>
      <c r="B140" s="36"/>
      <c r="C140" s="37"/>
      <c r="D140" s="198" t="s">
        <v>221</v>
      </c>
      <c r="E140" s="37"/>
      <c r="F140" s="199" t="s">
        <v>260</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221</v>
      </c>
      <c r="AU140" s="18" t="s">
        <v>88</v>
      </c>
    </row>
    <row r="141" spans="1:65" s="2" customFormat="1" ht="16.5" customHeight="1">
      <c r="A141" s="35"/>
      <c r="B141" s="36"/>
      <c r="C141" s="185" t="s">
        <v>261</v>
      </c>
      <c r="D141" s="185" t="s">
        <v>216</v>
      </c>
      <c r="E141" s="186" t="s">
        <v>262</v>
      </c>
      <c r="F141" s="187" t="s">
        <v>263</v>
      </c>
      <c r="G141" s="188" t="s">
        <v>219</v>
      </c>
      <c r="H141" s="189">
        <v>1</v>
      </c>
      <c r="I141" s="190"/>
      <c r="J141" s="191">
        <f>ROUND(I141*H141,2)</f>
        <v>0</v>
      </c>
      <c r="K141" s="187" t="s">
        <v>1</v>
      </c>
      <c r="L141" s="40"/>
      <c r="M141" s="192" t="s">
        <v>1</v>
      </c>
      <c r="N141" s="193" t="s">
        <v>46</v>
      </c>
      <c r="O141" s="72"/>
      <c r="P141" s="194">
        <f>O141*H141</f>
        <v>0</v>
      </c>
      <c r="Q141" s="194">
        <v>0</v>
      </c>
      <c r="R141" s="194">
        <f>Q141*H141</f>
        <v>0</v>
      </c>
      <c r="S141" s="194">
        <v>0</v>
      </c>
      <c r="T141" s="195">
        <f>S141*H141</f>
        <v>0</v>
      </c>
      <c r="U141" s="35"/>
      <c r="V141" s="35"/>
      <c r="W141" s="35"/>
      <c r="X141" s="35"/>
      <c r="Y141" s="35"/>
      <c r="Z141" s="35"/>
      <c r="AA141" s="35"/>
      <c r="AB141" s="35"/>
      <c r="AC141" s="35"/>
      <c r="AD141" s="35"/>
      <c r="AE141" s="35"/>
      <c r="AR141" s="196" t="s">
        <v>214</v>
      </c>
      <c r="AT141" s="196" t="s">
        <v>216</v>
      </c>
      <c r="AU141" s="196" t="s">
        <v>88</v>
      </c>
      <c r="AY141" s="18" t="s">
        <v>215</v>
      </c>
      <c r="BE141" s="197">
        <f>IF(N141="základní",J141,0)</f>
        <v>0</v>
      </c>
      <c r="BF141" s="197">
        <f>IF(N141="snížená",J141,0)</f>
        <v>0</v>
      </c>
      <c r="BG141" s="197">
        <f>IF(N141="zákl. přenesená",J141,0)</f>
        <v>0</v>
      </c>
      <c r="BH141" s="197">
        <f>IF(N141="sníž. přenesená",J141,0)</f>
        <v>0</v>
      </c>
      <c r="BI141" s="197">
        <f>IF(N141="nulová",J141,0)</f>
        <v>0</v>
      </c>
      <c r="BJ141" s="18" t="s">
        <v>88</v>
      </c>
      <c r="BK141" s="197">
        <f>ROUND(I141*H141,2)</f>
        <v>0</v>
      </c>
      <c r="BL141" s="18" t="s">
        <v>214</v>
      </c>
      <c r="BM141" s="196" t="s">
        <v>264</v>
      </c>
    </row>
    <row r="142" spans="1:65" s="2" customFormat="1" ht="67.2">
      <c r="A142" s="35"/>
      <c r="B142" s="36"/>
      <c r="C142" s="37"/>
      <c r="D142" s="198" t="s">
        <v>221</v>
      </c>
      <c r="E142" s="37"/>
      <c r="F142" s="199" t="s">
        <v>265</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221</v>
      </c>
      <c r="AU142" s="18" t="s">
        <v>88</v>
      </c>
    </row>
    <row r="143" spans="1:65" s="2" customFormat="1" ht="16.5" customHeight="1">
      <c r="A143" s="35"/>
      <c r="B143" s="36"/>
      <c r="C143" s="185" t="s">
        <v>266</v>
      </c>
      <c r="D143" s="185" t="s">
        <v>216</v>
      </c>
      <c r="E143" s="186" t="s">
        <v>267</v>
      </c>
      <c r="F143" s="187" t="s">
        <v>268</v>
      </c>
      <c r="G143" s="188" t="s">
        <v>219</v>
      </c>
      <c r="H143" s="189">
        <v>1</v>
      </c>
      <c r="I143" s="190"/>
      <c r="J143" s="191">
        <f>ROUND(I143*H143,2)</f>
        <v>0</v>
      </c>
      <c r="K143" s="187" t="s">
        <v>1</v>
      </c>
      <c r="L143" s="40"/>
      <c r="M143" s="192" t="s">
        <v>1</v>
      </c>
      <c r="N143" s="193" t="s">
        <v>46</v>
      </c>
      <c r="O143" s="72"/>
      <c r="P143" s="194">
        <f>O143*H143</f>
        <v>0</v>
      </c>
      <c r="Q143" s="194">
        <v>0</v>
      </c>
      <c r="R143" s="194">
        <f>Q143*H143</f>
        <v>0</v>
      </c>
      <c r="S143" s="194">
        <v>0</v>
      </c>
      <c r="T143" s="195">
        <f>S143*H143</f>
        <v>0</v>
      </c>
      <c r="U143" s="35"/>
      <c r="V143" s="35"/>
      <c r="W143" s="35"/>
      <c r="X143" s="35"/>
      <c r="Y143" s="35"/>
      <c r="Z143" s="35"/>
      <c r="AA143" s="35"/>
      <c r="AB143" s="35"/>
      <c r="AC143" s="35"/>
      <c r="AD143" s="35"/>
      <c r="AE143" s="35"/>
      <c r="AR143" s="196" t="s">
        <v>214</v>
      </c>
      <c r="AT143" s="196" t="s">
        <v>216</v>
      </c>
      <c r="AU143" s="196" t="s">
        <v>88</v>
      </c>
      <c r="AY143" s="18" t="s">
        <v>215</v>
      </c>
      <c r="BE143" s="197">
        <f>IF(N143="základní",J143,0)</f>
        <v>0</v>
      </c>
      <c r="BF143" s="197">
        <f>IF(N143="snížená",J143,0)</f>
        <v>0</v>
      </c>
      <c r="BG143" s="197">
        <f>IF(N143="zákl. přenesená",J143,0)</f>
        <v>0</v>
      </c>
      <c r="BH143" s="197">
        <f>IF(N143="sníž. přenesená",J143,0)</f>
        <v>0</v>
      </c>
      <c r="BI143" s="197">
        <f>IF(N143="nulová",J143,0)</f>
        <v>0</v>
      </c>
      <c r="BJ143" s="18" t="s">
        <v>88</v>
      </c>
      <c r="BK143" s="197">
        <f>ROUND(I143*H143,2)</f>
        <v>0</v>
      </c>
      <c r="BL143" s="18" t="s">
        <v>214</v>
      </c>
      <c r="BM143" s="196" t="s">
        <v>269</v>
      </c>
    </row>
    <row r="144" spans="1:65" s="2" customFormat="1" ht="19.2">
      <c r="A144" s="35"/>
      <c r="B144" s="36"/>
      <c r="C144" s="37"/>
      <c r="D144" s="198" t="s">
        <v>221</v>
      </c>
      <c r="E144" s="37"/>
      <c r="F144" s="199" t="s">
        <v>270</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221</v>
      </c>
      <c r="AU144" s="18" t="s">
        <v>88</v>
      </c>
    </row>
    <row r="145" spans="1:65" s="2" customFormat="1" ht="16.5" customHeight="1">
      <c r="A145" s="35"/>
      <c r="B145" s="36"/>
      <c r="C145" s="185" t="s">
        <v>8</v>
      </c>
      <c r="D145" s="185" t="s">
        <v>216</v>
      </c>
      <c r="E145" s="186" t="s">
        <v>271</v>
      </c>
      <c r="F145" s="187" t="s">
        <v>272</v>
      </c>
      <c r="G145" s="188" t="s">
        <v>219</v>
      </c>
      <c r="H145" s="189">
        <v>1</v>
      </c>
      <c r="I145" s="190"/>
      <c r="J145" s="191">
        <f>ROUND(I145*H145,2)</f>
        <v>0</v>
      </c>
      <c r="K145" s="187" t="s">
        <v>1</v>
      </c>
      <c r="L145" s="40"/>
      <c r="M145" s="192" t="s">
        <v>1</v>
      </c>
      <c r="N145" s="193" t="s">
        <v>46</v>
      </c>
      <c r="O145" s="72"/>
      <c r="P145" s="194">
        <f>O145*H145</f>
        <v>0</v>
      </c>
      <c r="Q145" s="194">
        <v>0</v>
      </c>
      <c r="R145" s="194">
        <f>Q145*H145</f>
        <v>0</v>
      </c>
      <c r="S145" s="194">
        <v>0</v>
      </c>
      <c r="T145" s="195">
        <f>S145*H145</f>
        <v>0</v>
      </c>
      <c r="U145" s="35"/>
      <c r="V145" s="35"/>
      <c r="W145" s="35"/>
      <c r="X145" s="35"/>
      <c r="Y145" s="35"/>
      <c r="Z145" s="35"/>
      <c r="AA145" s="35"/>
      <c r="AB145" s="35"/>
      <c r="AC145" s="35"/>
      <c r="AD145" s="35"/>
      <c r="AE145" s="35"/>
      <c r="AR145" s="196" t="s">
        <v>214</v>
      </c>
      <c r="AT145" s="196" t="s">
        <v>216</v>
      </c>
      <c r="AU145" s="196" t="s">
        <v>88</v>
      </c>
      <c r="AY145" s="18" t="s">
        <v>215</v>
      </c>
      <c r="BE145" s="197">
        <f>IF(N145="základní",J145,0)</f>
        <v>0</v>
      </c>
      <c r="BF145" s="197">
        <f>IF(N145="snížená",J145,0)</f>
        <v>0</v>
      </c>
      <c r="BG145" s="197">
        <f>IF(N145="zákl. přenesená",J145,0)</f>
        <v>0</v>
      </c>
      <c r="BH145" s="197">
        <f>IF(N145="sníž. přenesená",J145,0)</f>
        <v>0</v>
      </c>
      <c r="BI145" s="197">
        <f>IF(N145="nulová",J145,0)</f>
        <v>0</v>
      </c>
      <c r="BJ145" s="18" t="s">
        <v>88</v>
      </c>
      <c r="BK145" s="197">
        <f>ROUND(I145*H145,2)</f>
        <v>0</v>
      </c>
      <c r="BL145" s="18" t="s">
        <v>214</v>
      </c>
      <c r="BM145" s="196" t="s">
        <v>273</v>
      </c>
    </row>
    <row r="146" spans="1:65" s="2" customFormat="1" ht="28.8">
      <c r="A146" s="35"/>
      <c r="B146" s="36"/>
      <c r="C146" s="37"/>
      <c r="D146" s="198" t="s">
        <v>221</v>
      </c>
      <c r="E146" s="37"/>
      <c r="F146" s="199" t="s">
        <v>274</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221</v>
      </c>
      <c r="AU146" s="18" t="s">
        <v>88</v>
      </c>
    </row>
    <row r="147" spans="1:65" s="2" customFormat="1" ht="24.15" customHeight="1">
      <c r="A147" s="35"/>
      <c r="B147" s="36"/>
      <c r="C147" s="185" t="s">
        <v>275</v>
      </c>
      <c r="D147" s="185" t="s">
        <v>216</v>
      </c>
      <c r="E147" s="186" t="s">
        <v>276</v>
      </c>
      <c r="F147" s="187" t="s">
        <v>277</v>
      </c>
      <c r="G147" s="188" t="s">
        <v>219</v>
      </c>
      <c r="H147" s="189">
        <v>1</v>
      </c>
      <c r="I147" s="190"/>
      <c r="J147" s="191">
        <f>ROUND(I147*H147,2)</f>
        <v>0</v>
      </c>
      <c r="K147" s="187" t="s">
        <v>1</v>
      </c>
      <c r="L147" s="40"/>
      <c r="M147" s="192" t="s">
        <v>1</v>
      </c>
      <c r="N147" s="193" t="s">
        <v>46</v>
      </c>
      <c r="O147" s="72"/>
      <c r="P147" s="194">
        <f>O147*H147</f>
        <v>0</v>
      </c>
      <c r="Q147" s="194">
        <v>0</v>
      </c>
      <c r="R147" s="194">
        <f>Q147*H147</f>
        <v>0</v>
      </c>
      <c r="S147" s="194">
        <v>0</v>
      </c>
      <c r="T147" s="195">
        <f>S147*H147</f>
        <v>0</v>
      </c>
      <c r="U147" s="35"/>
      <c r="V147" s="35"/>
      <c r="W147" s="35"/>
      <c r="X147" s="35"/>
      <c r="Y147" s="35"/>
      <c r="Z147" s="35"/>
      <c r="AA147" s="35"/>
      <c r="AB147" s="35"/>
      <c r="AC147" s="35"/>
      <c r="AD147" s="35"/>
      <c r="AE147" s="35"/>
      <c r="AR147" s="196" t="s">
        <v>214</v>
      </c>
      <c r="AT147" s="196" t="s">
        <v>216</v>
      </c>
      <c r="AU147" s="196" t="s">
        <v>88</v>
      </c>
      <c r="AY147" s="18" t="s">
        <v>215</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214</v>
      </c>
      <c r="BM147" s="196" t="s">
        <v>278</v>
      </c>
    </row>
    <row r="148" spans="1:65" s="2" customFormat="1" ht="57.6">
      <c r="A148" s="35"/>
      <c r="B148" s="36"/>
      <c r="C148" s="37"/>
      <c r="D148" s="198" t="s">
        <v>221</v>
      </c>
      <c r="E148" s="37"/>
      <c r="F148" s="199" t="s">
        <v>279</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221</v>
      </c>
      <c r="AU148" s="18" t="s">
        <v>88</v>
      </c>
    </row>
    <row r="149" spans="1:65" s="2" customFormat="1" ht="16.5" customHeight="1">
      <c r="A149" s="35"/>
      <c r="B149" s="36"/>
      <c r="C149" s="185" t="s">
        <v>280</v>
      </c>
      <c r="D149" s="185" t="s">
        <v>216</v>
      </c>
      <c r="E149" s="186" t="s">
        <v>281</v>
      </c>
      <c r="F149" s="187" t="s">
        <v>282</v>
      </c>
      <c r="G149" s="188" t="s">
        <v>219</v>
      </c>
      <c r="H149" s="189">
        <v>1</v>
      </c>
      <c r="I149" s="190"/>
      <c r="J149" s="191">
        <f>ROUND(I149*H149,2)</f>
        <v>0</v>
      </c>
      <c r="K149" s="187" t="s">
        <v>1</v>
      </c>
      <c r="L149" s="40"/>
      <c r="M149" s="192" t="s">
        <v>1</v>
      </c>
      <c r="N149" s="193" t="s">
        <v>46</v>
      </c>
      <c r="O149" s="72"/>
      <c r="P149" s="194">
        <f>O149*H149</f>
        <v>0</v>
      </c>
      <c r="Q149" s="194">
        <v>0</v>
      </c>
      <c r="R149" s="194">
        <f>Q149*H149</f>
        <v>0</v>
      </c>
      <c r="S149" s="194">
        <v>0</v>
      </c>
      <c r="T149" s="195">
        <f>S149*H149</f>
        <v>0</v>
      </c>
      <c r="U149" s="35"/>
      <c r="V149" s="35"/>
      <c r="W149" s="35"/>
      <c r="X149" s="35"/>
      <c r="Y149" s="35"/>
      <c r="Z149" s="35"/>
      <c r="AA149" s="35"/>
      <c r="AB149" s="35"/>
      <c r="AC149" s="35"/>
      <c r="AD149" s="35"/>
      <c r="AE149" s="35"/>
      <c r="AR149" s="196" t="s">
        <v>214</v>
      </c>
      <c r="AT149" s="196" t="s">
        <v>216</v>
      </c>
      <c r="AU149" s="196" t="s">
        <v>88</v>
      </c>
      <c r="AY149" s="18" t="s">
        <v>215</v>
      </c>
      <c r="BE149" s="197">
        <f>IF(N149="základní",J149,0)</f>
        <v>0</v>
      </c>
      <c r="BF149" s="197">
        <f>IF(N149="snížená",J149,0)</f>
        <v>0</v>
      </c>
      <c r="BG149" s="197">
        <f>IF(N149="zákl. přenesená",J149,0)</f>
        <v>0</v>
      </c>
      <c r="BH149" s="197">
        <f>IF(N149="sníž. přenesená",J149,0)</f>
        <v>0</v>
      </c>
      <c r="BI149" s="197">
        <f>IF(N149="nulová",J149,0)</f>
        <v>0</v>
      </c>
      <c r="BJ149" s="18" t="s">
        <v>88</v>
      </c>
      <c r="BK149" s="197">
        <f>ROUND(I149*H149,2)</f>
        <v>0</v>
      </c>
      <c r="BL149" s="18" t="s">
        <v>214</v>
      </c>
      <c r="BM149" s="196" t="s">
        <v>283</v>
      </c>
    </row>
    <row r="150" spans="1:65" s="2" customFormat="1" ht="19.2">
      <c r="A150" s="35"/>
      <c r="B150" s="36"/>
      <c r="C150" s="37"/>
      <c r="D150" s="198" t="s">
        <v>221</v>
      </c>
      <c r="E150" s="37"/>
      <c r="F150" s="199" t="s">
        <v>284</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221</v>
      </c>
      <c r="AU150" s="18" t="s">
        <v>88</v>
      </c>
    </row>
    <row r="151" spans="1:65" s="2" customFormat="1" ht="24.15" customHeight="1">
      <c r="A151" s="35"/>
      <c r="B151" s="36"/>
      <c r="C151" s="185" t="s">
        <v>285</v>
      </c>
      <c r="D151" s="185" t="s">
        <v>216</v>
      </c>
      <c r="E151" s="186" t="s">
        <v>286</v>
      </c>
      <c r="F151" s="187" t="s">
        <v>287</v>
      </c>
      <c r="G151" s="188" t="s">
        <v>288</v>
      </c>
      <c r="H151" s="189">
        <v>1</v>
      </c>
      <c r="I151" s="190"/>
      <c r="J151" s="191">
        <f>ROUND(I151*H151,2)</f>
        <v>0</v>
      </c>
      <c r="K151" s="187" t="s">
        <v>1</v>
      </c>
      <c r="L151" s="40"/>
      <c r="M151" s="192" t="s">
        <v>1</v>
      </c>
      <c r="N151" s="193" t="s">
        <v>46</v>
      </c>
      <c r="O151" s="72"/>
      <c r="P151" s="194">
        <f>O151*H151</f>
        <v>0</v>
      </c>
      <c r="Q151" s="194">
        <v>0</v>
      </c>
      <c r="R151" s="194">
        <f>Q151*H151</f>
        <v>0</v>
      </c>
      <c r="S151" s="194">
        <v>0</v>
      </c>
      <c r="T151" s="195">
        <f>S151*H151</f>
        <v>0</v>
      </c>
      <c r="U151" s="35"/>
      <c r="V151" s="35"/>
      <c r="W151" s="35"/>
      <c r="X151" s="35"/>
      <c r="Y151" s="35"/>
      <c r="Z151" s="35"/>
      <c r="AA151" s="35"/>
      <c r="AB151" s="35"/>
      <c r="AC151" s="35"/>
      <c r="AD151" s="35"/>
      <c r="AE151" s="35"/>
      <c r="AR151" s="196" t="s">
        <v>214</v>
      </c>
      <c r="AT151" s="196" t="s">
        <v>216</v>
      </c>
      <c r="AU151" s="196" t="s">
        <v>88</v>
      </c>
      <c r="AY151" s="18" t="s">
        <v>215</v>
      </c>
      <c r="BE151" s="197">
        <f>IF(N151="základní",J151,0)</f>
        <v>0</v>
      </c>
      <c r="BF151" s="197">
        <f>IF(N151="snížená",J151,0)</f>
        <v>0</v>
      </c>
      <c r="BG151" s="197">
        <f>IF(N151="zákl. přenesená",J151,0)</f>
        <v>0</v>
      </c>
      <c r="BH151" s="197">
        <f>IF(N151="sníž. přenesená",J151,0)</f>
        <v>0</v>
      </c>
      <c r="BI151" s="197">
        <f>IF(N151="nulová",J151,0)</f>
        <v>0</v>
      </c>
      <c r="BJ151" s="18" t="s">
        <v>88</v>
      </c>
      <c r="BK151" s="197">
        <f>ROUND(I151*H151,2)</f>
        <v>0</v>
      </c>
      <c r="BL151" s="18" t="s">
        <v>214</v>
      </c>
      <c r="BM151" s="196" t="s">
        <v>289</v>
      </c>
    </row>
    <row r="152" spans="1:65" s="2" customFormat="1" ht="19.2">
      <c r="A152" s="35"/>
      <c r="B152" s="36"/>
      <c r="C152" s="37"/>
      <c r="D152" s="198" t="s">
        <v>221</v>
      </c>
      <c r="E152" s="37"/>
      <c r="F152" s="199" t="s">
        <v>290</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221</v>
      </c>
      <c r="AU152" s="18" t="s">
        <v>88</v>
      </c>
    </row>
    <row r="153" spans="1:65" s="2" customFormat="1" ht="16.5" customHeight="1">
      <c r="A153" s="35"/>
      <c r="B153" s="36"/>
      <c r="C153" s="185" t="s">
        <v>291</v>
      </c>
      <c r="D153" s="185" t="s">
        <v>216</v>
      </c>
      <c r="E153" s="186" t="s">
        <v>292</v>
      </c>
      <c r="F153" s="187" t="s">
        <v>293</v>
      </c>
      <c r="G153" s="188" t="s">
        <v>219</v>
      </c>
      <c r="H153" s="189">
        <v>1</v>
      </c>
      <c r="I153" s="190"/>
      <c r="J153" s="191">
        <f>ROUND(I153*H153,2)</f>
        <v>0</v>
      </c>
      <c r="K153" s="187" t="s">
        <v>1</v>
      </c>
      <c r="L153" s="40"/>
      <c r="M153" s="192" t="s">
        <v>1</v>
      </c>
      <c r="N153" s="193" t="s">
        <v>46</v>
      </c>
      <c r="O153" s="72"/>
      <c r="P153" s="194">
        <f>O153*H153</f>
        <v>0</v>
      </c>
      <c r="Q153" s="194">
        <v>0</v>
      </c>
      <c r="R153" s="194">
        <f>Q153*H153</f>
        <v>0</v>
      </c>
      <c r="S153" s="194">
        <v>0</v>
      </c>
      <c r="T153" s="195">
        <f>S153*H153</f>
        <v>0</v>
      </c>
      <c r="U153" s="35"/>
      <c r="V153" s="35"/>
      <c r="W153" s="35"/>
      <c r="X153" s="35"/>
      <c r="Y153" s="35"/>
      <c r="Z153" s="35"/>
      <c r="AA153" s="35"/>
      <c r="AB153" s="35"/>
      <c r="AC153" s="35"/>
      <c r="AD153" s="35"/>
      <c r="AE153" s="35"/>
      <c r="AR153" s="196" t="s">
        <v>214</v>
      </c>
      <c r="AT153" s="196" t="s">
        <v>216</v>
      </c>
      <c r="AU153" s="196" t="s">
        <v>88</v>
      </c>
      <c r="AY153" s="18" t="s">
        <v>215</v>
      </c>
      <c r="BE153" s="197">
        <f>IF(N153="základní",J153,0)</f>
        <v>0</v>
      </c>
      <c r="BF153" s="197">
        <f>IF(N153="snížená",J153,0)</f>
        <v>0</v>
      </c>
      <c r="BG153" s="197">
        <f>IF(N153="zákl. přenesená",J153,0)</f>
        <v>0</v>
      </c>
      <c r="BH153" s="197">
        <f>IF(N153="sníž. přenesená",J153,0)</f>
        <v>0</v>
      </c>
      <c r="BI153" s="197">
        <f>IF(N153="nulová",J153,0)</f>
        <v>0</v>
      </c>
      <c r="BJ153" s="18" t="s">
        <v>88</v>
      </c>
      <c r="BK153" s="197">
        <f>ROUND(I153*H153,2)</f>
        <v>0</v>
      </c>
      <c r="BL153" s="18" t="s">
        <v>214</v>
      </c>
      <c r="BM153" s="196" t="s">
        <v>294</v>
      </c>
    </row>
    <row r="154" spans="1:65" s="2" customFormat="1" ht="76.8">
      <c r="A154" s="35"/>
      <c r="B154" s="36"/>
      <c r="C154" s="37"/>
      <c r="D154" s="198" t="s">
        <v>221</v>
      </c>
      <c r="E154" s="37"/>
      <c r="F154" s="199" t="s">
        <v>295</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221</v>
      </c>
      <c r="AU154" s="18" t="s">
        <v>88</v>
      </c>
    </row>
    <row r="155" spans="1:65" s="2" customFormat="1" ht="24.15" customHeight="1">
      <c r="A155" s="35"/>
      <c r="B155" s="36"/>
      <c r="C155" s="185" t="s">
        <v>296</v>
      </c>
      <c r="D155" s="185" t="s">
        <v>216</v>
      </c>
      <c r="E155" s="186" t="s">
        <v>297</v>
      </c>
      <c r="F155" s="187" t="s">
        <v>298</v>
      </c>
      <c r="G155" s="188" t="s">
        <v>219</v>
      </c>
      <c r="H155" s="189">
        <v>1</v>
      </c>
      <c r="I155" s="190"/>
      <c r="J155" s="191">
        <f>ROUND(I155*H155,2)</f>
        <v>0</v>
      </c>
      <c r="K155" s="187" t="s">
        <v>1</v>
      </c>
      <c r="L155" s="40"/>
      <c r="M155" s="192" t="s">
        <v>1</v>
      </c>
      <c r="N155" s="193" t="s">
        <v>46</v>
      </c>
      <c r="O155" s="72"/>
      <c r="P155" s="194">
        <f>O155*H155</f>
        <v>0</v>
      </c>
      <c r="Q155" s="194">
        <v>0</v>
      </c>
      <c r="R155" s="194">
        <f>Q155*H155</f>
        <v>0</v>
      </c>
      <c r="S155" s="194">
        <v>0</v>
      </c>
      <c r="T155" s="195">
        <f>S155*H155</f>
        <v>0</v>
      </c>
      <c r="U155" s="35"/>
      <c r="V155" s="35"/>
      <c r="W155" s="35"/>
      <c r="X155" s="35"/>
      <c r="Y155" s="35"/>
      <c r="Z155" s="35"/>
      <c r="AA155" s="35"/>
      <c r="AB155" s="35"/>
      <c r="AC155" s="35"/>
      <c r="AD155" s="35"/>
      <c r="AE155" s="35"/>
      <c r="AR155" s="196" t="s">
        <v>214</v>
      </c>
      <c r="AT155" s="196" t="s">
        <v>216</v>
      </c>
      <c r="AU155" s="196" t="s">
        <v>88</v>
      </c>
      <c r="AY155" s="18" t="s">
        <v>215</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214</v>
      </c>
      <c r="BM155" s="196" t="s">
        <v>299</v>
      </c>
    </row>
    <row r="156" spans="1:65" s="2" customFormat="1" ht="16.5" customHeight="1">
      <c r="A156" s="35"/>
      <c r="B156" s="36"/>
      <c r="C156" s="185" t="s">
        <v>300</v>
      </c>
      <c r="D156" s="185" t="s">
        <v>216</v>
      </c>
      <c r="E156" s="186" t="s">
        <v>301</v>
      </c>
      <c r="F156" s="187" t="s">
        <v>302</v>
      </c>
      <c r="G156" s="188" t="s">
        <v>219</v>
      </c>
      <c r="H156" s="189">
        <v>2</v>
      </c>
      <c r="I156" s="190"/>
      <c r="J156" s="191">
        <f>ROUND(I156*H156,2)</f>
        <v>0</v>
      </c>
      <c r="K156" s="187" t="s">
        <v>1</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214</v>
      </c>
      <c r="AT156" s="196" t="s">
        <v>216</v>
      </c>
      <c r="AU156" s="196" t="s">
        <v>88</v>
      </c>
      <c r="AY156" s="18" t="s">
        <v>215</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214</v>
      </c>
      <c r="BM156" s="196" t="s">
        <v>303</v>
      </c>
    </row>
    <row r="157" spans="1:65" s="2" customFormat="1" ht="67.2">
      <c r="A157" s="35"/>
      <c r="B157" s="36"/>
      <c r="C157" s="37"/>
      <c r="D157" s="198" t="s">
        <v>221</v>
      </c>
      <c r="E157" s="37"/>
      <c r="F157" s="199" t="s">
        <v>304</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221</v>
      </c>
      <c r="AU157" s="18" t="s">
        <v>88</v>
      </c>
    </row>
    <row r="158" spans="1:65" s="2" customFormat="1" ht="16.5" customHeight="1">
      <c r="A158" s="35"/>
      <c r="B158" s="36"/>
      <c r="C158" s="185" t="s">
        <v>305</v>
      </c>
      <c r="D158" s="185" t="s">
        <v>216</v>
      </c>
      <c r="E158" s="186" t="s">
        <v>306</v>
      </c>
      <c r="F158" s="187" t="s">
        <v>307</v>
      </c>
      <c r="G158" s="188" t="s">
        <v>219</v>
      </c>
      <c r="H158" s="189">
        <v>1</v>
      </c>
      <c r="I158" s="190"/>
      <c r="J158" s="191">
        <f>ROUND(I158*H158,2)</f>
        <v>0</v>
      </c>
      <c r="K158" s="187" t="s">
        <v>1</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214</v>
      </c>
      <c r="AT158" s="196" t="s">
        <v>216</v>
      </c>
      <c r="AU158" s="196" t="s">
        <v>88</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214</v>
      </c>
      <c r="BM158" s="196" t="s">
        <v>308</v>
      </c>
    </row>
    <row r="159" spans="1:65" s="2" customFormat="1" ht="21.75" customHeight="1">
      <c r="A159" s="35"/>
      <c r="B159" s="36"/>
      <c r="C159" s="185" t="s">
        <v>309</v>
      </c>
      <c r="D159" s="185" t="s">
        <v>216</v>
      </c>
      <c r="E159" s="186" t="s">
        <v>310</v>
      </c>
      <c r="F159" s="187" t="s">
        <v>311</v>
      </c>
      <c r="G159" s="188" t="s">
        <v>219</v>
      </c>
      <c r="H159" s="189">
        <v>1</v>
      </c>
      <c r="I159" s="190"/>
      <c r="J159" s="191">
        <f>ROUND(I159*H159,2)</f>
        <v>0</v>
      </c>
      <c r="K159" s="187" t="s">
        <v>1</v>
      </c>
      <c r="L159" s="40"/>
      <c r="M159" s="192" t="s">
        <v>1</v>
      </c>
      <c r="N159" s="193" t="s">
        <v>46</v>
      </c>
      <c r="O159" s="72"/>
      <c r="P159" s="194">
        <f>O159*H159</f>
        <v>0</v>
      </c>
      <c r="Q159" s="194">
        <v>0</v>
      </c>
      <c r="R159" s="194">
        <f>Q159*H159</f>
        <v>0</v>
      </c>
      <c r="S159" s="194">
        <v>0</v>
      </c>
      <c r="T159" s="195">
        <f>S159*H159</f>
        <v>0</v>
      </c>
      <c r="U159" s="35"/>
      <c r="V159" s="35"/>
      <c r="W159" s="35"/>
      <c r="X159" s="35"/>
      <c r="Y159" s="35"/>
      <c r="Z159" s="35"/>
      <c r="AA159" s="35"/>
      <c r="AB159" s="35"/>
      <c r="AC159" s="35"/>
      <c r="AD159" s="35"/>
      <c r="AE159" s="35"/>
      <c r="AR159" s="196" t="s">
        <v>214</v>
      </c>
      <c r="AT159" s="196" t="s">
        <v>216</v>
      </c>
      <c r="AU159" s="196" t="s">
        <v>88</v>
      </c>
      <c r="AY159" s="18" t="s">
        <v>215</v>
      </c>
      <c r="BE159" s="197">
        <f>IF(N159="základní",J159,0)</f>
        <v>0</v>
      </c>
      <c r="BF159" s="197">
        <f>IF(N159="snížená",J159,0)</f>
        <v>0</v>
      </c>
      <c r="BG159" s="197">
        <f>IF(N159="zákl. přenesená",J159,0)</f>
        <v>0</v>
      </c>
      <c r="BH159" s="197">
        <f>IF(N159="sníž. přenesená",J159,0)</f>
        <v>0</v>
      </c>
      <c r="BI159" s="197">
        <f>IF(N159="nulová",J159,0)</f>
        <v>0</v>
      </c>
      <c r="BJ159" s="18" t="s">
        <v>88</v>
      </c>
      <c r="BK159" s="197">
        <f>ROUND(I159*H159,2)</f>
        <v>0</v>
      </c>
      <c r="BL159" s="18" t="s">
        <v>214</v>
      </c>
      <c r="BM159" s="196" t="s">
        <v>312</v>
      </c>
    </row>
    <row r="160" spans="1:65" s="2" customFormat="1" ht="28.8">
      <c r="A160" s="35"/>
      <c r="B160" s="36"/>
      <c r="C160" s="37"/>
      <c r="D160" s="198" t="s">
        <v>221</v>
      </c>
      <c r="E160" s="37"/>
      <c r="F160" s="199" t="s">
        <v>313</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221</v>
      </c>
      <c r="AU160" s="18" t="s">
        <v>88</v>
      </c>
    </row>
    <row r="161" spans="1:65" s="2" customFormat="1" ht="16.5" customHeight="1">
      <c r="A161" s="35"/>
      <c r="B161" s="36"/>
      <c r="C161" s="185" t="s">
        <v>7</v>
      </c>
      <c r="D161" s="185" t="s">
        <v>216</v>
      </c>
      <c r="E161" s="186" t="s">
        <v>314</v>
      </c>
      <c r="F161" s="187" t="s">
        <v>315</v>
      </c>
      <c r="G161" s="188" t="s">
        <v>219</v>
      </c>
      <c r="H161" s="189">
        <v>1</v>
      </c>
      <c r="I161" s="190"/>
      <c r="J161" s="191">
        <f>ROUND(I161*H161,2)</f>
        <v>0</v>
      </c>
      <c r="K161" s="187" t="s">
        <v>1</v>
      </c>
      <c r="L161" s="40"/>
      <c r="M161" s="203" t="s">
        <v>1</v>
      </c>
      <c r="N161" s="204" t="s">
        <v>46</v>
      </c>
      <c r="O161" s="205"/>
      <c r="P161" s="206">
        <f>O161*H161</f>
        <v>0</v>
      </c>
      <c r="Q161" s="206">
        <v>0</v>
      </c>
      <c r="R161" s="206">
        <f>Q161*H161</f>
        <v>0</v>
      </c>
      <c r="S161" s="206">
        <v>0</v>
      </c>
      <c r="T161" s="207">
        <f>S161*H161</f>
        <v>0</v>
      </c>
      <c r="U161" s="35"/>
      <c r="V161" s="35"/>
      <c r="W161" s="35"/>
      <c r="X161" s="35"/>
      <c r="Y161" s="35"/>
      <c r="Z161" s="35"/>
      <c r="AA161" s="35"/>
      <c r="AB161" s="35"/>
      <c r="AC161" s="35"/>
      <c r="AD161" s="35"/>
      <c r="AE161" s="35"/>
      <c r="AR161" s="196" t="s">
        <v>214</v>
      </c>
      <c r="AT161" s="196" t="s">
        <v>216</v>
      </c>
      <c r="AU161" s="196" t="s">
        <v>88</v>
      </c>
      <c r="AY161" s="18" t="s">
        <v>215</v>
      </c>
      <c r="BE161" s="197">
        <f>IF(N161="základní",J161,0)</f>
        <v>0</v>
      </c>
      <c r="BF161" s="197">
        <f>IF(N161="snížená",J161,0)</f>
        <v>0</v>
      </c>
      <c r="BG161" s="197">
        <f>IF(N161="zákl. přenesená",J161,0)</f>
        <v>0</v>
      </c>
      <c r="BH161" s="197">
        <f>IF(N161="sníž. přenesená",J161,0)</f>
        <v>0</v>
      </c>
      <c r="BI161" s="197">
        <f>IF(N161="nulová",J161,0)</f>
        <v>0</v>
      </c>
      <c r="BJ161" s="18" t="s">
        <v>88</v>
      </c>
      <c r="BK161" s="197">
        <f>ROUND(I161*H161,2)</f>
        <v>0</v>
      </c>
      <c r="BL161" s="18" t="s">
        <v>214</v>
      </c>
      <c r="BM161" s="196" t="s">
        <v>316</v>
      </c>
    </row>
    <row r="162" spans="1:65" s="2" customFormat="1" ht="6.9" customHeight="1">
      <c r="A162" s="35"/>
      <c r="B162" s="55"/>
      <c r="C162" s="56"/>
      <c r="D162" s="56"/>
      <c r="E162" s="56"/>
      <c r="F162" s="56"/>
      <c r="G162" s="56"/>
      <c r="H162" s="56"/>
      <c r="I162" s="56"/>
      <c r="J162" s="56"/>
      <c r="K162" s="56"/>
      <c r="L162" s="40"/>
      <c r="M162" s="35"/>
      <c r="O162" s="35"/>
      <c r="P162" s="35"/>
      <c r="Q162" s="35"/>
      <c r="R162" s="35"/>
      <c r="S162" s="35"/>
      <c r="T162" s="35"/>
      <c r="U162" s="35"/>
      <c r="V162" s="35"/>
      <c r="W162" s="35"/>
      <c r="X162" s="35"/>
      <c r="Y162" s="35"/>
      <c r="Z162" s="35"/>
      <c r="AA162" s="35"/>
      <c r="AB162" s="35"/>
      <c r="AC162" s="35"/>
      <c r="AD162" s="35"/>
      <c r="AE162" s="35"/>
    </row>
  </sheetData>
  <sheetProtection algorithmName="SHA-512" hashValue="wOZ/iDXeWti7L6XGB/snl3NS2erjVy9Qe3ASpFiJkiuXb0X2fkfc2+nLxNHs1/BjblWrz/t/zEs5+aNJ2AqokQ==" saltValue="RSU6m1PzqRau7vXb27cSm+TDC+EPrKDJOMqqUqHXHbEWEOu0MuxKhrJ4WchDntGsraPm9Tfohxdq4tavk2tcmQ==" spinCount="100000" sheet="1" objects="1" scenarios="1" formatColumns="0" formatRows="0" autoFilter="0"/>
  <autoFilter ref="C120:K161"/>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96"/>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174</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8254</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8424</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175</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62.5" customHeight="1">
      <c r="A29" s="122"/>
      <c r="B29" s="123"/>
      <c r="C29" s="122"/>
      <c r="D29" s="122"/>
      <c r="E29" s="330" t="s">
        <v>8256</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ROUND((SUM(BE123:BE195)),  2)</f>
        <v>0</v>
      </c>
      <c r="G35" s="35"/>
      <c r="H35" s="35"/>
      <c r="I35" s="131">
        <v>0.21</v>
      </c>
      <c r="J35" s="130">
        <f>ROUND(((SUM(BE123:BE195))*I35),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ROUND((SUM(BF123:BF195)),  2)</f>
        <v>0</v>
      </c>
      <c r="G36" s="35"/>
      <c r="H36" s="35"/>
      <c r="I36" s="131">
        <v>0.12</v>
      </c>
      <c r="J36" s="130">
        <f>ROUND(((SUM(BF123:BF195))*I36),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ROUND((SUM(BG123:BG195)),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ROUND((SUM(BH123:BH195)),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ROUND((SUM(BI123:BI195)),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8254</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IO-03b - Přípojka SLP - Rowanet</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335</v>
      </c>
      <c r="E99" s="157"/>
      <c r="F99" s="157"/>
      <c r="G99" s="157"/>
      <c r="H99" s="157"/>
      <c r="I99" s="157"/>
      <c r="J99" s="158">
        <f>J124</f>
        <v>0</v>
      </c>
      <c r="K99" s="155"/>
      <c r="L99" s="159"/>
    </row>
    <row r="100" spans="1:47" s="12" customFormat="1" ht="19.95" customHeight="1">
      <c r="B100" s="208"/>
      <c r="C100" s="105"/>
      <c r="D100" s="209" t="s">
        <v>8425</v>
      </c>
      <c r="E100" s="210"/>
      <c r="F100" s="210"/>
      <c r="G100" s="210"/>
      <c r="H100" s="210"/>
      <c r="I100" s="210"/>
      <c r="J100" s="211">
        <f>J125</f>
        <v>0</v>
      </c>
      <c r="K100" s="105"/>
      <c r="L100" s="212"/>
    </row>
    <row r="101" spans="1:47" s="12" customFormat="1" ht="19.95" customHeight="1">
      <c r="B101" s="208"/>
      <c r="C101" s="105"/>
      <c r="D101" s="209" t="s">
        <v>8257</v>
      </c>
      <c r="E101" s="210"/>
      <c r="F101" s="210"/>
      <c r="G101" s="210"/>
      <c r="H101" s="210"/>
      <c r="I101" s="210"/>
      <c r="J101" s="211">
        <f>J163</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6.9"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6.9"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4.9" customHeight="1">
      <c r="A108" s="35"/>
      <c r="B108" s="36"/>
      <c r="C108" s="24" t="s">
        <v>200</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6.9"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1" t="str">
        <f>E7</f>
        <v>Výstavba výjezdové základny ZZS KV – Velké Meziříčí</v>
      </c>
      <c r="F111" s="332"/>
      <c r="G111" s="332"/>
      <c r="H111" s="332"/>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189</v>
      </c>
      <c r="D112" s="23"/>
      <c r="E112" s="23"/>
      <c r="F112" s="23"/>
      <c r="G112" s="23"/>
      <c r="H112" s="23"/>
      <c r="I112" s="23"/>
      <c r="J112" s="23"/>
      <c r="K112" s="23"/>
      <c r="L112" s="21"/>
    </row>
    <row r="113" spans="1:65" s="2" customFormat="1" ht="16.5" customHeight="1">
      <c r="A113" s="35"/>
      <c r="B113" s="36"/>
      <c r="C113" s="37"/>
      <c r="D113" s="37"/>
      <c r="E113" s="331" t="s">
        <v>8254</v>
      </c>
      <c r="F113" s="333"/>
      <c r="G113" s="333"/>
      <c r="H113" s="333"/>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191</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286" t="str">
        <f>E11</f>
        <v>IO-03b - Přípojka SLP - Rowanet</v>
      </c>
      <c r="F115" s="333"/>
      <c r="G115" s="333"/>
      <c r="H115" s="333"/>
      <c r="I115" s="37"/>
      <c r="J115" s="37"/>
      <c r="K115" s="37"/>
      <c r="L115" s="52"/>
      <c r="S115" s="35"/>
      <c r="T115" s="35"/>
      <c r="U115" s="35"/>
      <c r="V115" s="35"/>
      <c r="W115" s="35"/>
      <c r="X115" s="35"/>
      <c r="Y115" s="35"/>
      <c r="Z115" s="35"/>
      <c r="AA115" s="35"/>
      <c r="AB115" s="35"/>
      <c r="AC115" s="35"/>
      <c r="AD115" s="35"/>
      <c r="AE115" s="35"/>
    </row>
    <row r="116" spans="1:65" s="2" customFormat="1" ht="6.9"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Velké Meziříčí</v>
      </c>
      <c r="G117" s="37"/>
      <c r="H117" s="37"/>
      <c r="I117" s="30" t="s">
        <v>22</v>
      </c>
      <c r="J117" s="67" t="str">
        <f>IF(J14="","",J14)</f>
        <v>27. 3. 2025</v>
      </c>
      <c r="K117" s="37"/>
      <c r="L117" s="52"/>
      <c r="S117" s="35"/>
      <c r="T117" s="35"/>
      <c r="U117" s="35"/>
      <c r="V117" s="35"/>
      <c r="W117" s="35"/>
      <c r="X117" s="35"/>
      <c r="Y117" s="35"/>
      <c r="Z117" s="35"/>
      <c r="AA117" s="35"/>
      <c r="AB117" s="35"/>
      <c r="AC117" s="35"/>
      <c r="AD117" s="35"/>
      <c r="AE117" s="35"/>
    </row>
    <row r="118" spans="1:65" s="2" customFormat="1" ht="6.9"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3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201</v>
      </c>
      <c r="D122" s="163" t="s">
        <v>66</v>
      </c>
      <c r="E122" s="163" t="s">
        <v>62</v>
      </c>
      <c r="F122" s="163" t="s">
        <v>63</v>
      </c>
      <c r="G122" s="163" t="s">
        <v>202</v>
      </c>
      <c r="H122" s="163" t="s">
        <v>203</v>
      </c>
      <c r="I122" s="163" t="s">
        <v>204</v>
      </c>
      <c r="J122" s="163" t="s">
        <v>196</v>
      </c>
      <c r="K122" s="164" t="s">
        <v>205</v>
      </c>
      <c r="L122" s="165"/>
      <c r="M122" s="76" t="s">
        <v>1</v>
      </c>
      <c r="N122" s="77" t="s">
        <v>45</v>
      </c>
      <c r="O122" s="77" t="s">
        <v>206</v>
      </c>
      <c r="P122" s="77" t="s">
        <v>207</v>
      </c>
      <c r="Q122" s="77" t="s">
        <v>208</v>
      </c>
      <c r="R122" s="77" t="s">
        <v>209</v>
      </c>
      <c r="S122" s="77" t="s">
        <v>210</v>
      </c>
      <c r="T122" s="78" t="s">
        <v>211</v>
      </c>
      <c r="U122" s="160"/>
      <c r="V122" s="160"/>
      <c r="W122" s="160"/>
      <c r="X122" s="160"/>
      <c r="Y122" s="160"/>
      <c r="Z122" s="160"/>
      <c r="AA122" s="160"/>
      <c r="AB122" s="160"/>
      <c r="AC122" s="160"/>
      <c r="AD122" s="160"/>
      <c r="AE122" s="160"/>
    </row>
    <row r="123" spans="1:65" s="2" customFormat="1" ht="22.8" customHeight="1">
      <c r="A123" s="35"/>
      <c r="B123" s="36"/>
      <c r="C123" s="83" t="s">
        <v>212</v>
      </c>
      <c r="D123" s="37"/>
      <c r="E123" s="37"/>
      <c r="F123" s="37"/>
      <c r="G123" s="37"/>
      <c r="H123" s="37"/>
      <c r="I123" s="37"/>
      <c r="J123" s="166">
        <f>BK123</f>
        <v>0</v>
      </c>
      <c r="K123" s="37"/>
      <c r="L123" s="40"/>
      <c r="M123" s="79"/>
      <c r="N123" s="167"/>
      <c r="O123" s="80"/>
      <c r="P123" s="168">
        <f>P124</f>
        <v>0</v>
      </c>
      <c r="Q123" s="80"/>
      <c r="R123" s="168">
        <f>R124</f>
        <v>0.18777000000000002</v>
      </c>
      <c r="S123" s="80"/>
      <c r="T123" s="169">
        <f>T124</f>
        <v>0</v>
      </c>
      <c r="U123" s="35"/>
      <c r="V123" s="35"/>
      <c r="W123" s="35"/>
      <c r="X123" s="35"/>
      <c r="Y123" s="35"/>
      <c r="Z123" s="35"/>
      <c r="AA123" s="35"/>
      <c r="AB123" s="35"/>
      <c r="AC123" s="35"/>
      <c r="AD123" s="35"/>
      <c r="AE123" s="35"/>
      <c r="AT123" s="18" t="s">
        <v>80</v>
      </c>
      <c r="AU123" s="18" t="s">
        <v>198</v>
      </c>
      <c r="BK123" s="170">
        <f>BK124</f>
        <v>0</v>
      </c>
    </row>
    <row r="124" spans="1:65" s="11" customFormat="1" ht="25.95" customHeight="1">
      <c r="B124" s="171"/>
      <c r="C124" s="172"/>
      <c r="D124" s="173" t="s">
        <v>80</v>
      </c>
      <c r="E124" s="174" t="s">
        <v>2237</v>
      </c>
      <c r="F124" s="174" t="s">
        <v>2238</v>
      </c>
      <c r="G124" s="172"/>
      <c r="H124" s="172"/>
      <c r="I124" s="175"/>
      <c r="J124" s="176">
        <f>BK124</f>
        <v>0</v>
      </c>
      <c r="K124" s="172"/>
      <c r="L124" s="177"/>
      <c r="M124" s="178"/>
      <c r="N124" s="179"/>
      <c r="O124" s="179"/>
      <c r="P124" s="180">
        <f>P125+P163</f>
        <v>0</v>
      </c>
      <c r="Q124" s="179"/>
      <c r="R124" s="180">
        <f>R125+R163</f>
        <v>0.18777000000000002</v>
      </c>
      <c r="S124" s="179"/>
      <c r="T124" s="181">
        <f>T125+T163</f>
        <v>0</v>
      </c>
      <c r="AR124" s="182" t="s">
        <v>90</v>
      </c>
      <c r="AT124" s="183" t="s">
        <v>80</v>
      </c>
      <c r="AU124" s="183" t="s">
        <v>81</v>
      </c>
      <c r="AY124" s="182" t="s">
        <v>215</v>
      </c>
      <c r="BK124" s="184">
        <f>BK125+BK163</f>
        <v>0</v>
      </c>
    </row>
    <row r="125" spans="1:65" s="11" customFormat="1" ht="22.8" customHeight="1">
      <c r="B125" s="171"/>
      <c r="C125" s="172"/>
      <c r="D125" s="173" t="s">
        <v>80</v>
      </c>
      <c r="E125" s="213" t="s">
        <v>8426</v>
      </c>
      <c r="F125" s="213" t="s">
        <v>8427</v>
      </c>
      <c r="G125" s="172"/>
      <c r="H125" s="172"/>
      <c r="I125" s="175"/>
      <c r="J125" s="214">
        <f>BK125</f>
        <v>0</v>
      </c>
      <c r="K125" s="172"/>
      <c r="L125" s="177"/>
      <c r="M125" s="178"/>
      <c r="N125" s="179"/>
      <c r="O125" s="179"/>
      <c r="P125" s="180">
        <f>SUM(P126:P162)</f>
        <v>0</v>
      </c>
      <c r="Q125" s="179"/>
      <c r="R125" s="180">
        <f>SUM(R126:R162)</f>
        <v>0.18497000000000002</v>
      </c>
      <c r="S125" s="179"/>
      <c r="T125" s="181">
        <f>SUM(T126:T162)</f>
        <v>0</v>
      </c>
      <c r="AR125" s="182" t="s">
        <v>90</v>
      </c>
      <c r="AT125" s="183" t="s">
        <v>80</v>
      </c>
      <c r="AU125" s="183" t="s">
        <v>88</v>
      </c>
      <c r="AY125" s="182" t="s">
        <v>215</v>
      </c>
      <c r="BK125" s="184">
        <f>SUM(BK126:BK162)</f>
        <v>0</v>
      </c>
    </row>
    <row r="126" spans="1:65" s="2" customFormat="1" ht="24.15" customHeight="1">
      <c r="A126" s="35"/>
      <c r="B126" s="36"/>
      <c r="C126" s="185" t="s">
        <v>88</v>
      </c>
      <c r="D126" s="185" t="s">
        <v>216</v>
      </c>
      <c r="E126" s="186" t="s">
        <v>8428</v>
      </c>
      <c r="F126" s="187" t="s">
        <v>8429</v>
      </c>
      <c r="G126" s="188" t="s">
        <v>716</v>
      </c>
      <c r="H126" s="189">
        <v>1</v>
      </c>
      <c r="I126" s="190"/>
      <c r="J126" s="191">
        <f>ROUND(I126*H126,2)</f>
        <v>0</v>
      </c>
      <c r="K126" s="187" t="s">
        <v>359</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291</v>
      </c>
      <c r="AT126" s="196" t="s">
        <v>216</v>
      </c>
      <c r="AU126" s="196" t="s">
        <v>90</v>
      </c>
      <c r="AY126" s="18" t="s">
        <v>215</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291</v>
      </c>
      <c r="BM126" s="196" t="s">
        <v>8430</v>
      </c>
    </row>
    <row r="127" spans="1:65" s="2" customFormat="1" ht="28.8">
      <c r="A127" s="35"/>
      <c r="B127" s="36"/>
      <c r="C127" s="37"/>
      <c r="D127" s="198" t="s">
        <v>221</v>
      </c>
      <c r="E127" s="37"/>
      <c r="F127" s="199" t="s">
        <v>8431</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221</v>
      </c>
      <c r="AU127" s="18" t="s">
        <v>90</v>
      </c>
    </row>
    <row r="128" spans="1:65" s="2" customFormat="1" ht="10.199999999999999">
      <c r="A128" s="35"/>
      <c r="B128" s="36"/>
      <c r="C128" s="37"/>
      <c r="D128" s="215" t="s">
        <v>362</v>
      </c>
      <c r="E128" s="37"/>
      <c r="F128" s="216" t="s">
        <v>8432</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362</v>
      </c>
      <c r="AU128" s="18" t="s">
        <v>90</v>
      </c>
    </row>
    <row r="129" spans="1:65" s="2" customFormat="1" ht="24.15" customHeight="1">
      <c r="A129" s="35"/>
      <c r="B129" s="36"/>
      <c r="C129" s="185" t="s">
        <v>90</v>
      </c>
      <c r="D129" s="185" t="s">
        <v>216</v>
      </c>
      <c r="E129" s="186" t="s">
        <v>8326</v>
      </c>
      <c r="F129" s="187" t="s">
        <v>8327</v>
      </c>
      <c r="G129" s="188" t="s">
        <v>716</v>
      </c>
      <c r="H129" s="189">
        <v>1</v>
      </c>
      <c r="I129" s="190"/>
      <c r="J129" s="191">
        <f>ROUND(I129*H129,2)</f>
        <v>0</v>
      </c>
      <c r="K129" s="187" t="s">
        <v>359</v>
      </c>
      <c r="L129" s="40"/>
      <c r="M129" s="192" t="s">
        <v>1</v>
      </c>
      <c r="N129" s="193" t="s">
        <v>46</v>
      </c>
      <c r="O129" s="72"/>
      <c r="P129" s="194">
        <f>O129*H129</f>
        <v>0</v>
      </c>
      <c r="Q129" s="194">
        <v>0</v>
      </c>
      <c r="R129" s="194">
        <f>Q129*H129</f>
        <v>0</v>
      </c>
      <c r="S129" s="194">
        <v>0</v>
      </c>
      <c r="T129" s="195">
        <f>S129*H129</f>
        <v>0</v>
      </c>
      <c r="U129" s="35"/>
      <c r="V129" s="35"/>
      <c r="W129" s="35"/>
      <c r="X129" s="35"/>
      <c r="Y129" s="35"/>
      <c r="Z129" s="35"/>
      <c r="AA129" s="35"/>
      <c r="AB129" s="35"/>
      <c r="AC129" s="35"/>
      <c r="AD129" s="35"/>
      <c r="AE129" s="35"/>
      <c r="AR129" s="196" t="s">
        <v>291</v>
      </c>
      <c r="AT129" s="196" t="s">
        <v>216</v>
      </c>
      <c r="AU129" s="196" t="s">
        <v>90</v>
      </c>
      <c r="AY129" s="18" t="s">
        <v>215</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291</v>
      </c>
      <c r="BM129" s="196" t="s">
        <v>8433</v>
      </c>
    </row>
    <row r="130" spans="1:65" s="2" customFormat="1" ht="28.8">
      <c r="A130" s="35"/>
      <c r="B130" s="36"/>
      <c r="C130" s="37"/>
      <c r="D130" s="198" t="s">
        <v>221</v>
      </c>
      <c r="E130" s="37"/>
      <c r="F130" s="199" t="s">
        <v>8329</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221</v>
      </c>
      <c r="AU130" s="18" t="s">
        <v>90</v>
      </c>
    </row>
    <row r="131" spans="1:65" s="2" customFormat="1" ht="10.199999999999999">
      <c r="A131" s="35"/>
      <c r="B131" s="36"/>
      <c r="C131" s="37"/>
      <c r="D131" s="215" t="s">
        <v>362</v>
      </c>
      <c r="E131" s="37"/>
      <c r="F131" s="216" t="s">
        <v>8330</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362</v>
      </c>
      <c r="AU131" s="18" t="s">
        <v>90</v>
      </c>
    </row>
    <row r="132" spans="1:65" s="2" customFormat="1" ht="24.15" customHeight="1">
      <c r="A132" s="35"/>
      <c r="B132" s="36"/>
      <c r="C132" s="260" t="s">
        <v>227</v>
      </c>
      <c r="D132" s="260" t="s">
        <v>539</v>
      </c>
      <c r="E132" s="261" t="s">
        <v>8434</v>
      </c>
      <c r="F132" s="262" t="s">
        <v>8435</v>
      </c>
      <c r="G132" s="263" t="s">
        <v>716</v>
      </c>
      <c r="H132" s="264">
        <v>1</v>
      </c>
      <c r="I132" s="265"/>
      <c r="J132" s="266">
        <f>ROUND(I132*H132,2)</f>
        <v>0</v>
      </c>
      <c r="K132" s="262" t="s">
        <v>359</v>
      </c>
      <c r="L132" s="267"/>
      <c r="M132" s="268" t="s">
        <v>1</v>
      </c>
      <c r="N132" s="269" t="s">
        <v>46</v>
      </c>
      <c r="O132" s="72"/>
      <c r="P132" s="194">
        <f>O132*H132</f>
        <v>0</v>
      </c>
      <c r="Q132" s="194">
        <v>1E-3</v>
      </c>
      <c r="R132" s="194">
        <f>Q132*H132</f>
        <v>1E-3</v>
      </c>
      <c r="S132" s="194">
        <v>0</v>
      </c>
      <c r="T132" s="195">
        <f>S132*H132</f>
        <v>0</v>
      </c>
      <c r="U132" s="35"/>
      <c r="V132" s="35"/>
      <c r="W132" s="35"/>
      <c r="X132" s="35"/>
      <c r="Y132" s="35"/>
      <c r="Z132" s="35"/>
      <c r="AA132" s="35"/>
      <c r="AB132" s="35"/>
      <c r="AC132" s="35"/>
      <c r="AD132" s="35"/>
      <c r="AE132" s="35"/>
      <c r="AR132" s="196" t="s">
        <v>676</v>
      </c>
      <c r="AT132" s="196" t="s">
        <v>539</v>
      </c>
      <c r="AU132" s="196" t="s">
        <v>90</v>
      </c>
      <c r="AY132" s="18" t="s">
        <v>215</v>
      </c>
      <c r="BE132" s="197">
        <f>IF(N132="základní",J132,0)</f>
        <v>0</v>
      </c>
      <c r="BF132" s="197">
        <f>IF(N132="snížená",J132,0)</f>
        <v>0</v>
      </c>
      <c r="BG132" s="197">
        <f>IF(N132="zákl. přenesená",J132,0)</f>
        <v>0</v>
      </c>
      <c r="BH132" s="197">
        <f>IF(N132="sníž. přenesená",J132,0)</f>
        <v>0</v>
      </c>
      <c r="BI132" s="197">
        <f>IF(N132="nulová",J132,0)</f>
        <v>0</v>
      </c>
      <c r="BJ132" s="18" t="s">
        <v>88</v>
      </c>
      <c r="BK132" s="197">
        <f>ROUND(I132*H132,2)</f>
        <v>0</v>
      </c>
      <c r="BL132" s="18" t="s">
        <v>291</v>
      </c>
      <c r="BM132" s="196" t="s">
        <v>8436</v>
      </c>
    </row>
    <row r="133" spans="1:65" s="2" customFormat="1" ht="10.199999999999999">
      <c r="A133" s="35"/>
      <c r="B133" s="36"/>
      <c r="C133" s="37"/>
      <c r="D133" s="198" t="s">
        <v>221</v>
      </c>
      <c r="E133" s="37"/>
      <c r="F133" s="199" t="s">
        <v>8437</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221</v>
      </c>
      <c r="AU133" s="18" t="s">
        <v>90</v>
      </c>
    </row>
    <row r="134" spans="1:65" s="2" customFormat="1" ht="24.15" customHeight="1">
      <c r="A134" s="35"/>
      <c r="B134" s="36"/>
      <c r="C134" s="260" t="s">
        <v>214</v>
      </c>
      <c r="D134" s="260" t="s">
        <v>539</v>
      </c>
      <c r="E134" s="261" t="s">
        <v>8438</v>
      </c>
      <c r="F134" s="262" t="s">
        <v>8439</v>
      </c>
      <c r="G134" s="263" t="s">
        <v>716</v>
      </c>
      <c r="H134" s="264">
        <v>1</v>
      </c>
      <c r="I134" s="265"/>
      <c r="J134" s="266">
        <f>ROUND(I134*H134,2)</f>
        <v>0</v>
      </c>
      <c r="K134" s="262" t="s">
        <v>359</v>
      </c>
      <c r="L134" s="267"/>
      <c r="M134" s="268" t="s">
        <v>1</v>
      </c>
      <c r="N134" s="269" t="s">
        <v>46</v>
      </c>
      <c r="O134" s="72"/>
      <c r="P134" s="194">
        <f>O134*H134</f>
        <v>0</v>
      </c>
      <c r="Q134" s="194">
        <v>2.9999999999999997E-4</v>
      </c>
      <c r="R134" s="194">
        <f>Q134*H134</f>
        <v>2.9999999999999997E-4</v>
      </c>
      <c r="S134" s="194">
        <v>0</v>
      </c>
      <c r="T134" s="195">
        <f>S134*H134</f>
        <v>0</v>
      </c>
      <c r="U134" s="35"/>
      <c r="V134" s="35"/>
      <c r="W134" s="35"/>
      <c r="X134" s="35"/>
      <c r="Y134" s="35"/>
      <c r="Z134" s="35"/>
      <c r="AA134" s="35"/>
      <c r="AB134" s="35"/>
      <c r="AC134" s="35"/>
      <c r="AD134" s="35"/>
      <c r="AE134" s="35"/>
      <c r="AR134" s="196" t="s">
        <v>676</v>
      </c>
      <c r="AT134" s="196" t="s">
        <v>539</v>
      </c>
      <c r="AU134" s="196" t="s">
        <v>90</v>
      </c>
      <c r="AY134" s="18" t="s">
        <v>215</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291</v>
      </c>
      <c r="BM134" s="196" t="s">
        <v>8440</v>
      </c>
    </row>
    <row r="135" spans="1:65" s="2" customFormat="1" ht="19.2">
      <c r="A135" s="35"/>
      <c r="B135" s="36"/>
      <c r="C135" s="37"/>
      <c r="D135" s="198" t="s">
        <v>221</v>
      </c>
      <c r="E135" s="37"/>
      <c r="F135" s="199" t="s">
        <v>8439</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221</v>
      </c>
      <c r="AU135" s="18" t="s">
        <v>90</v>
      </c>
    </row>
    <row r="136" spans="1:65" s="2" customFormat="1" ht="16.5" customHeight="1">
      <c r="A136" s="35"/>
      <c r="B136" s="36"/>
      <c r="C136" s="260" t="s">
        <v>236</v>
      </c>
      <c r="D136" s="260" t="s">
        <v>539</v>
      </c>
      <c r="E136" s="261" t="s">
        <v>8441</v>
      </c>
      <c r="F136" s="262" t="s">
        <v>8442</v>
      </c>
      <c r="G136" s="263" t="s">
        <v>797</v>
      </c>
      <c r="H136" s="264">
        <v>1</v>
      </c>
      <c r="I136" s="265"/>
      <c r="J136" s="266">
        <f>ROUND(I136*H136,2)</f>
        <v>0</v>
      </c>
      <c r="K136" s="262" t="s">
        <v>359</v>
      </c>
      <c r="L136" s="267"/>
      <c r="M136" s="268" t="s">
        <v>1</v>
      </c>
      <c r="N136" s="269" t="s">
        <v>46</v>
      </c>
      <c r="O136" s="72"/>
      <c r="P136" s="194">
        <f>O136*H136</f>
        <v>0</v>
      </c>
      <c r="Q136" s="194">
        <v>1.72E-3</v>
      </c>
      <c r="R136" s="194">
        <f>Q136*H136</f>
        <v>1.72E-3</v>
      </c>
      <c r="S136" s="194">
        <v>0</v>
      </c>
      <c r="T136" s="195">
        <f>S136*H136</f>
        <v>0</v>
      </c>
      <c r="U136" s="35"/>
      <c r="V136" s="35"/>
      <c r="W136" s="35"/>
      <c r="X136" s="35"/>
      <c r="Y136" s="35"/>
      <c r="Z136" s="35"/>
      <c r="AA136" s="35"/>
      <c r="AB136" s="35"/>
      <c r="AC136" s="35"/>
      <c r="AD136" s="35"/>
      <c r="AE136" s="35"/>
      <c r="AR136" s="196" t="s">
        <v>676</v>
      </c>
      <c r="AT136" s="196" t="s">
        <v>539</v>
      </c>
      <c r="AU136" s="196" t="s">
        <v>90</v>
      </c>
      <c r="AY136" s="18" t="s">
        <v>215</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291</v>
      </c>
      <c r="BM136" s="196" t="s">
        <v>8443</v>
      </c>
    </row>
    <row r="137" spans="1:65" s="2" customFormat="1" ht="10.199999999999999">
      <c r="A137" s="35"/>
      <c r="B137" s="36"/>
      <c r="C137" s="37"/>
      <c r="D137" s="198" t="s">
        <v>221</v>
      </c>
      <c r="E137" s="37"/>
      <c r="F137" s="199" t="s">
        <v>8442</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221</v>
      </c>
      <c r="AU137" s="18" t="s">
        <v>90</v>
      </c>
    </row>
    <row r="138" spans="1:65" s="2" customFormat="1" ht="24.15" customHeight="1">
      <c r="A138" s="35"/>
      <c r="B138" s="36"/>
      <c r="C138" s="185" t="s">
        <v>241</v>
      </c>
      <c r="D138" s="185" t="s">
        <v>216</v>
      </c>
      <c r="E138" s="186" t="s">
        <v>8444</v>
      </c>
      <c r="F138" s="187" t="s">
        <v>8445</v>
      </c>
      <c r="G138" s="188" t="s">
        <v>797</v>
      </c>
      <c r="H138" s="189">
        <v>45</v>
      </c>
      <c r="I138" s="190"/>
      <c r="J138" s="191">
        <f>ROUND(I138*H138,2)</f>
        <v>0</v>
      </c>
      <c r="K138" s="187" t="s">
        <v>359</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1043</v>
      </c>
      <c r="AT138" s="196" t="s">
        <v>216</v>
      </c>
      <c r="AU138" s="196" t="s">
        <v>90</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1043</v>
      </c>
      <c r="BM138" s="196" t="s">
        <v>8446</v>
      </c>
    </row>
    <row r="139" spans="1:65" s="2" customFormat="1" ht="19.2">
      <c r="A139" s="35"/>
      <c r="B139" s="36"/>
      <c r="C139" s="37"/>
      <c r="D139" s="198" t="s">
        <v>221</v>
      </c>
      <c r="E139" s="37"/>
      <c r="F139" s="199" t="s">
        <v>8447</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90</v>
      </c>
    </row>
    <row r="140" spans="1:65" s="2" customFormat="1" ht="10.199999999999999">
      <c r="A140" s="35"/>
      <c r="B140" s="36"/>
      <c r="C140" s="37"/>
      <c r="D140" s="215" t="s">
        <v>362</v>
      </c>
      <c r="E140" s="37"/>
      <c r="F140" s="216" t="s">
        <v>8448</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362</v>
      </c>
      <c r="AU140" s="18" t="s">
        <v>90</v>
      </c>
    </row>
    <row r="141" spans="1:65" s="2" customFormat="1" ht="24.15" customHeight="1">
      <c r="A141" s="35"/>
      <c r="B141" s="36"/>
      <c r="C141" s="260" t="s">
        <v>246</v>
      </c>
      <c r="D141" s="260" t="s">
        <v>539</v>
      </c>
      <c r="E141" s="261" t="s">
        <v>8449</v>
      </c>
      <c r="F141" s="262" t="s">
        <v>8450</v>
      </c>
      <c r="G141" s="263" t="s">
        <v>797</v>
      </c>
      <c r="H141" s="264">
        <v>45</v>
      </c>
      <c r="I141" s="265"/>
      <c r="J141" s="266">
        <f>ROUND(I141*H141,2)</f>
        <v>0</v>
      </c>
      <c r="K141" s="262" t="s">
        <v>359</v>
      </c>
      <c r="L141" s="267"/>
      <c r="M141" s="268" t="s">
        <v>1</v>
      </c>
      <c r="N141" s="269" t="s">
        <v>46</v>
      </c>
      <c r="O141" s="72"/>
      <c r="P141" s="194">
        <f>O141*H141</f>
        <v>0</v>
      </c>
      <c r="Q141" s="194">
        <v>4.0000000000000002E-4</v>
      </c>
      <c r="R141" s="194">
        <f>Q141*H141</f>
        <v>1.8000000000000002E-2</v>
      </c>
      <c r="S141" s="194">
        <v>0</v>
      </c>
      <c r="T141" s="195">
        <f>S141*H141</f>
        <v>0</v>
      </c>
      <c r="U141" s="35"/>
      <c r="V141" s="35"/>
      <c r="W141" s="35"/>
      <c r="X141" s="35"/>
      <c r="Y141" s="35"/>
      <c r="Z141" s="35"/>
      <c r="AA141" s="35"/>
      <c r="AB141" s="35"/>
      <c r="AC141" s="35"/>
      <c r="AD141" s="35"/>
      <c r="AE141" s="35"/>
      <c r="AR141" s="196" t="s">
        <v>2650</v>
      </c>
      <c r="AT141" s="196" t="s">
        <v>539</v>
      </c>
      <c r="AU141" s="196" t="s">
        <v>90</v>
      </c>
      <c r="AY141" s="18" t="s">
        <v>215</v>
      </c>
      <c r="BE141" s="197">
        <f>IF(N141="základní",J141,0)</f>
        <v>0</v>
      </c>
      <c r="BF141" s="197">
        <f>IF(N141="snížená",J141,0)</f>
        <v>0</v>
      </c>
      <c r="BG141" s="197">
        <f>IF(N141="zákl. přenesená",J141,0)</f>
        <v>0</v>
      </c>
      <c r="BH141" s="197">
        <f>IF(N141="sníž. přenesená",J141,0)</f>
        <v>0</v>
      </c>
      <c r="BI141" s="197">
        <f>IF(N141="nulová",J141,0)</f>
        <v>0</v>
      </c>
      <c r="BJ141" s="18" t="s">
        <v>88</v>
      </c>
      <c r="BK141" s="197">
        <f>ROUND(I141*H141,2)</f>
        <v>0</v>
      </c>
      <c r="BL141" s="18" t="s">
        <v>1043</v>
      </c>
      <c r="BM141" s="196" t="s">
        <v>8451</v>
      </c>
    </row>
    <row r="142" spans="1:65" s="2" customFormat="1" ht="19.2">
      <c r="A142" s="35"/>
      <c r="B142" s="36"/>
      <c r="C142" s="37"/>
      <c r="D142" s="198" t="s">
        <v>221</v>
      </c>
      <c r="E142" s="37"/>
      <c r="F142" s="199" t="s">
        <v>8450</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221</v>
      </c>
      <c r="AU142" s="18" t="s">
        <v>90</v>
      </c>
    </row>
    <row r="143" spans="1:65" s="2" customFormat="1" ht="24.15" customHeight="1">
      <c r="A143" s="35"/>
      <c r="B143" s="36"/>
      <c r="C143" s="260" t="s">
        <v>251</v>
      </c>
      <c r="D143" s="260" t="s">
        <v>539</v>
      </c>
      <c r="E143" s="261" t="s">
        <v>8452</v>
      </c>
      <c r="F143" s="262" t="s">
        <v>8453</v>
      </c>
      <c r="G143" s="263" t="s">
        <v>797</v>
      </c>
      <c r="H143" s="264">
        <v>100</v>
      </c>
      <c r="I143" s="265"/>
      <c r="J143" s="266">
        <f>ROUND(I143*H143,2)</f>
        <v>0</v>
      </c>
      <c r="K143" s="262" t="s">
        <v>359</v>
      </c>
      <c r="L143" s="267"/>
      <c r="M143" s="268" t="s">
        <v>1</v>
      </c>
      <c r="N143" s="269" t="s">
        <v>46</v>
      </c>
      <c r="O143" s="72"/>
      <c r="P143" s="194">
        <f>O143*H143</f>
        <v>0</v>
      </c>
      <c r="Q143" s="194">
        <v>1E-4</v>
      </c>
      <c r="R143" s="194">
        <f>Q143*H143</f>
        <v>0.01</v>
      </c>
      <c r="S143" s="194">
        <v>0</v>
      </c>
      <c r="T143" s="195">
        <f>S143*H143</f>
        <v>0</v>
      </c>
      <c r="U143" s="35"/>
      <c r="V143" s="35"/>
      <c r="W143" s="35"/>
      <c r="X143" s="35"/>
      <c r="Y143" s="35"/>
      <c r="Z143" s="35"/>
      <c r="AA143" s="35"/>
      <c r="AB143" s="35"/>
      <c r="AC143" s="35"/>
      <c r="AD143" s="35"/>
      <c r="AE143" s="35"/>
      <c r="AR143" s="196" t="s">
        <v>2650</v>
      </c>
      <c r="AT143" s="196" t="s">
        <v>539</v>
      </c>
      <c r="AU143" s="196" t="s">
        <v>90</v>
      </c>
      <c r="AY143" s="18" t="s">
        <v>215</v>
      </c>
      <c r="BE143" s="197">
        <f>IF(N143="základní",J143,0)</f>
        <v>0</v>
      </c>
      <c r="BF143" s="197">
        <f>IF(N143="snížená",J143,0)</f>
        <v>0</v>
      </c>
      <c r="BG143" s="197">
        <f>IF(N143="zákl. přenesená",J143,0)</f>
        <v>0</v>
      </c>
      <c r="BH143" s="197">
        <f>IF(N143="sníž. přenesená",J143,0)</f>
        <v>0</v>
      </c>
      <c r="BI143" s="197">
        <f>IF(N143="nulová",J143,0)</f>
        <v>0</v>
      </c>
      <c r="BJ143" s="18" t="s">
        <v>88</v>
      </c>
      <c r="BK143" s="197">
        <f>ROUND(I143*H143,2)</f>
        <v>0</v>
      </c>
      <c r="BL143" s="18" t="s">
        <v>1043</v>
      </c>
      <c r="BM143" s="196" t="s">
        <v>8454</v>
      </c>
    </row>
    <row r="144" spans="1:65" s="2" customFormat="1" ht="19.2">
      <c r="A144" s="35"/>
      <c r="B144" s="36"/>
      <c r="C144" s="37"/>
      <c r="D144" s="198" t="s">
        <v>221</v>
      </c>
      <c r="E144" s="37"/>
      <c r="F144" s="199" t="s">
        <v>8453</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221</v>
      </c>
      <c r="AU144" s="18" t="s">
        <v>90</v>
      </c>
    </row>
    <row r="145" spans="1:65" s="14" customFormat="1" ht="10.199999999999999">
      <c r="B145" s="227"/>
      <c r="C145" s="228"/>
      <c r="D145" s="198" t="s">
        <v>364</v>
      </c>
      <c r="E145" s="229" t="s">
        <v>1</v>
      </c>
      <c r="F145" s="230" t="s">
        <v>8455</v>
      </c>
      <c r="G145" s="228"/>
      <c r="H145" s="231">
        <v>100</v>
      </c>
      <c r="I145" s="232"/>
      <c r="J145" s="228"/>
      <c r="K145" s="228"/>
      <c r="L145" s="233"/>
      <c r="M145" s="234"/>
      <c r="N145" s="235"/>
      <c r="O145" s="235"/>
      <c r="P145" s="235"/>
      <c r="Q145" s="235"/>
      <c r="R145" s="235"/>
      <c r="S145" s="235"/>
      <c r="T145" s="236"/>
      <c r="AT145" s="237" t="s">
        <v>364</v>
      </c>
      <c r="AU145" s="237" t="s">
        <v>90</v>
      </c>
      <c r="AV145" s="14" t="s">
        <v>90</v>
      </c>
      <c r="AW145" s="14" t="s">
        <v>36</v>
      </c>
      <c r="AX145" s="14" t="s">
        <v>88</v>
      </c>
      <c r="AY145" s="237" t="s">
        <v>215</v>
      </c>
    </row>
    <row r="146" spans="1:65" s="2" customFormat="1" ht="24.15" customHeight="1">
      <c r="A146" s="35"/>
      <c r="B146" s="36"/>
      <c r="C146" s="185" t="s">
        <v>256</v>
      </c>
      <c r="D146" s="185" t="s">
        <v>216</v>
      </c>
      <c r="E146" s="186" t="s">
        <v>8456</v>
      </c>
      <c r="F146" s="187" t="s">
        <v>8457</v>
      </c>
      <c r="G146" s="188" t="s">
        <v>797</v>
      </c>
      <c r="H146" s="189">
        <v>55</v>
      </c>
      <c r="I146" s="190"/>
      <c r="J146" s="191">
        <f>ROUND(I146*H146,2)</f>
        <v>0</v>
      </c>
      <c r="K146" s="187" t="s">
        <v>359</v>
      </c>
      <c r="L146" s="40"/>
      <c r="M146" s="192" t="s">
        <v>1</v>
      </c>
      <c r="N146" s="193" t="s">
        <v>46</v>
      </c>
      <c r="O146" s="72"/>
      <c r="P146" s="194">
        <f>O146*H146</f>
        <v>0</v>
      </c>
      <c r="Q146" s="194">
        <v>0</v>
      </c>
      <c r="R146" s="194">
        <f>Q146*H146</f>
        <v>0</v>
      </c>
      <c r="S146" s="194">
        <v>0</v>
      </c>
      <c r="T146" s="195">
        <f>S146*H146</f>
        <v>0</v>
      </c>
      <c r="U146" s="35"/>
      <c r="V146" s="35"/>
      <c r="W146" s="35"/>
      <c r="X146" s="35"/>
      <c r="Y146" s="35"/>
      <c r="Z146" s="35"/>
      <c r="AA146" s="35"/>
      <c r="AB146" s="35"/>
      <c r="AC146" s="35"/>
      <c r="AD146" s="35"/>
      <c r="AE146" s="35"/>
      <c r="AR146" s="196" t="s">
        <v>291</v>
      </c>
      <c r="AT146" s="196" t="s">
        <v>216</v>
      </c>
      <c r="AU146" s="196" t="s">
        <v>90</v>
      </c>
      <c r="AY146" s="18" t="s">
        <v>215</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291</v>
      </c>
      <c r="BM146" s="196" t="s">
        <v>8458</v>
      </c>
    </row>
    <row r="147" spans="1:65" s="2" customFormat="1" ht="19.2">
      <c r="A147" s="35"/>
      <c r="B147" s="36"/>
      <c r="C147" s="37"/>
      <c r="D147" s="198" t="s">
        <v>221</v>
      </c>
      <c r="E147" s="37"/>
      <c r="F147" s="199" t="s">
        <v>8457</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221</v>
      </c>
      <c r="AU147" s="18" t="s">
        <v>90</v>
      </c>
    </row>
    <row r="148" spans="1:65" s="2" customFormat="1" ht="10.199999999999999">
      <c r="A148" s="35"/>
      <c r="B148" s="36"/>
      <c r="C148" s="37"/>
      <c r="D148" s="215" t="s">
        <v>362</v>
      </c>
      <c r="E148" s="37"/>
      <c r="F148" s="216" t="s">
        <v>8459</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362</v>
      </c>
      <c r="AU148" s="18" t="s">
        <v>90</v>
      </c>
    </row>
    <row r="149" spans="1:65" s="2" customFormat="1" ht="21.75" customHeight="1">
      <c r="A149" s="35"/>
      <c r="B149" s="36"/>
      <c r="C149" s="260" t="s">
        <v>261</v>
      </c>
      <c r="D149" s="260" t="s">
        <v>539</v>
      </c>
      <c r="E149" s="261" t="s">
        <v>8460</v>
      </c>
      <c r="F149" s="262" t="s">
        <v>8461</v>
      </c>
      <c r="G149" s="263" t="s">
        <v>797</v>
      </c>
      <c r="H149" s="264">
        <v>55</v>
      </c>
      <c r="I149" s="265"/>
      <c r="J149" s="266">
        <f>ROUND(I149*H149,2)</f>
        <v>0</v>
      </c>
      <c r="K149" s="262" t="s">
        <v>1</v>
      </c>
      <c r="L149" s="267"/>
      <c r="M149" s="268" t="s">
        <v>1</v>
      </c>
      <c r="N149" s="269" t="s">
        <v>46</v>
      </c>
      <c r="O149" s="72"/>
      <c r="P149" s="194">
        <f>O149*H149</f>
        <v>0</v>
      </c>
      <c r="Q149" s="194">
        <v>1.0000000000000001E-5</v>
      </c>
      <c r="R149" s="194">
        <f>Q149*H149</f>
        <v>5.5000000000000003E-4</v>
      </c>
      <c r="S149" s="194">
        <v>0</v>
      </c>
      <c r="T149" s="195">
        <f>S149*H149</f>
        <v>0</v>
      </c>
      <c r="U149" s="35"/>
      <c r="V149" s="35"/>
      <c r="W149" s="35"/>
      <c r="X149" s="35"/>
      <c r="Y149" s="35"/>
      <c r="Z149" s="35"/>
      <c r="AA149" s="35"/>
      <c r="AB149" s="35"/>
      <c r="AC149" s="35"/>
      <c r="AD149" s="35"/>
      <c r="AE149" s="35"/>
      <c r="AR149" s="196" t="s">
        <v>676</v>
      </c>
      <c r="AT149" s="196" t="s">
        <v>539</v>
      </c>
      <c r="AU149" s="196" t="s">
        <v>90</v>
      </c>
      <c r="AY149" s="18" t="s">
        <v>215</v>
      </c>
      <c r="BE149" s="197">
        <f>IF(N149="základní",J149,0)</f>
        <v>0</v>
      </c>
      <c r="BF149" s="197">
        <f>IF(N149="snížená",J149,0)</f>
        <v>0</v>
      </c>
      <c r="BG149" s="197">
        <f>IF(N149="zákl. přenesená",J149,0)</f>
        <v>0</v>
      </c>
      <c r="BH149" s="197">
        <f>IF(N149="sníž. přenesená",J149,0)</f>
        <v>0</v>
      </c>
      <c r="BI149" s="197">
        <f>IF(N149="nulová",J149,0)</f>
        <v>0</v>
      </c>
      <c r="BJ149" s="18" t="s">
        <v>88</v>
      </c>
      <c r="BK149" s="197">
        <f>ROUND(I149*H149,2)</f>
        <v>0</v>
      </c>
      <c r="BL149" s="18" t="s">
        <v>291</v>
      </c>
      <c r="BM149" s="196" t="s">
        <v>8462</v>
      </c>
    </row>
    <row r="150" spans="1:65" s="2" customFormat="1" ht="16.5" customHeight="1">
      <c r="A150" s="35"/>
      <c r="B150" s="36"/>
      <c r="C150" s="185" t="s">
        <v>266</v>
      </c>
      <c r="D150" s="185" t="s">
        <v>216</v>
      </c>
      <c r="E150" s="186" t="s">
        <v>8463</v>
      </c>
      <c r="F150" s="187" t="s">
        <v>8464</v>
      </c>
      <c r="G150" s="188" t="s">
        <v>716</v>
      </c>
      <c r="H150" s="189">
        <v>24</v>
      </c>
      <c r="I150" s="190"/>
      <c r="J150" s="191">
        <f>ROUND(I150*H150,2)</f>
        <v>0</v>
      </c>
      <c r="K150" s="187" t="s">
        <v>359</v>
      </c>
      <c r="L150" s="40"/>
      <c r="M150" s="192" t="s">
        <v>1</v>
      </c>
      <c r="N150" s="193" t="s">
        <v>46</v>
      </c>
      <c r="O150" s="72"/>
      <c r="P150" s="194">
        <f>O150*H150</f>
        <v>0</v>
      </c>
      <c r="Q150" s="194">
        <v>0</v>
      </c>
      <c r="R150" s="194">
        <f>Q150*H150</f>
        <v>0</v>
      </c>
      <c r="S150" s="194">
        <v>0</v>
      </c>
      <c r="T150" s="195">
        <f>S150*H150</f>
        <v>0</v>
      </c>
      <c r="U150" s="35"/>
      <c r="V150" s="35"/>
      <c r="W150" s="35"/>
      <c r="X150" s="35"/>
      <c r="Y150" s="35"/>
      <c r="Z150" s="35"/>
      <c r="AA150" s="35"/>
      <c r="AB150" s="35"/>
      <c r="AC150" s="35"/>
      <c r="AD150" s="35"/>
      <c r="AE150" s="35"/>
      <c r="AR150" s="196" t="s">
        <v>291</v>
      </c>
      <c r="AT150" s="196" t="s">
        <v>216</v>
      </c>
      <c r="AU150" s="196" t="s">
        <v>90</v>
      </c>
      <c r="AY150" s="18" t="s">
        <v>215</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291</v>
      </c>
      <c r="BM150" s="196" t="s">
        <v>8465</v>
      </c>
    </row>
    <row r="151" spans="1:65" s="2" customFormat="1" ht="10.199999999999999">
      <c r="A151" s="35"/>
      <c r="B151" s="36"/>
      <c r="C151" s="37"/>
      <c r="D151" s="198" t="s">
        <v>221</v>
      </c>
      <c r="E151" s="37"/>
      <c r="F151" s="199" t="s">
        <v>8466</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221</v>
      </c>
      <c r="AU151" s="18" t="s">
        <v>90</v>
      </c>
    </row>
    <row r="152" spans="1:65" s="2" customFormat="1" ht="10.199999999999999">
      <c r="A152" s="35"/>
      <c r="B152" s="36"/>
      <c r="C152" s="37"/>
      <c r="D152" s="215" t="s">
        <v>362</v>
      </c>
      <c r="E152" s="37"/>
      <c r="F152" s="216" t="s">
        <v>8467</v>
      </c>
      <c r="G152" s="37"/>
      <c r="H152" s="37"/>
      <c r="I152" s="200"/>
      <c r="J152" s="37"/>
      <c r="K152" s="37"/>
      <c r="L152" s="40"/>
      <c r="M152" s="201"/>
      <c r="N152" s="202"/>
      <c r="O152" s="72"/>
      <c r="P152" s="72"/>
      <c r="Q152" s="72"/>
      <c r="R152" s="72"/>
      <c r="S152" s="72"/>
      <c r="T152" s="73"/>
      <c r="U152" s="35"/>
      <c r="V152" s="35"/>
      <c r="W152" s="35"/>
      <c r="X152" s="35"/>
      <c r="Y152" s="35"/>
      <c r="Z152" s="35"/>
      <c r="AA152" s="35"/>
      <c r="AB152" s="35"/>
      <c r="AC152" s="35"/>
      <c r="AD152" s="35"/>
      <c r="AE152" s="35"/>
      <c r="AT152" s="18" t="s">
        <v>362</v>
      </c>
      <c r="AU152" s="18" t="s">
        <v>90</v>
      </c>
    </row>
    <row r="153" spans="1:65" s="2" customFormat="1" ht="16.5" customHeight="1">
      <c r="A153" s="35"/>
      <c r="B153" s="36"/>
      <c r="C153" s="260" t="s">
        <v>8</v>
      </c>
      <c r="D153" s="260" t="s">
        <v>539</v>
      </c>
      <c r="E153" s="261" t="s">
        <v>8468</v>
      </c>
      <c r="F153" s="262" t="s">
        <v>8469</v>
      </c>
      <c r="G153" s="263" t="s">
        <v>716</v>
      </c>
      <c r="H153" s="264">
        <v>24</v>
      </c>
      <c r="I153" s="265"/>
      <c r="J153" s="266">
        <f>ROUND(I153*H153,2)</f>
        <v>0</v>
      </c>
      <c r="K153" s="262" t="s">
        <v>359</v>
      </c>
      <c r="L153" s="267"/>
      <c r="M153" s="268" t="s">
        <v>1</v>
      </c>
      <c r="N153" s="269" t="s">
        <v>46</v>
      </c>
      <c r="O153" s="72"/>
      <c r="P153" s="194">
        <f>O153*H153</f>
        <v>0</v>
      </c>
      <c r="Q153" s="194">
        <v>5.0000000000000002E-5</v>
      </c>
      <c r="R153" s="194">
        <f>Q153*H153</f>
        <v>1.2000000000000001E-3</v>
      </c>
      <c r="S153" s="194">
        <v>0</v>
      </c>
      <c r="T153" s="195">
        <f>S153*H153</f>
        <v>0</v>
      </c>
      <c r="U153" s="35"/>
      <c r="V153" s="35"/>
      <c r="W153" s="35"/>
      <c r="X153" s="35"/>
      <c r="Y153" s="35"/>
      <c r="Z153" s="35"/>
      <c r="AA153" s="35"/>
      <c r="AB153" s="35"/>
      <c r="AC153" s="35"/>
      <c r="AD153" s="35"/>
      <c r="AE153" s="35"/>
      <c r="AR153" s="196" t="s">
        <v>676</v>
      </c>
      <c r="AT153" s="196" t="s">
        <v>539</v>
      </c>
      <c r="AU153" s="196" t="s">
        <v>90</v>
      </c>
      <c r="AY153" s="18" t="s">
        <v>215</v>
      </c>
      <c r="BE153" s="197">
        <f>IF(N153="základní",J153,0)</f>
        <v>0</v>
      </c>
      <c r="BF153" s="197">
        <f>IF(N153="snížená",J153,0)</f>
        <v>0</v>
      </c>
      <c r="BG153" s="197">
        <f>IF(N153="zákl. přenesená",J153,0)</f>
        <v>0</v>
      </c>
      <c r="BH153" s="197">
        <f>IF(N153="sníž. přenesená",J153,0)</f>
        <v>0</v>
      </c>
      <c r="BI153" s="197">
        <f>IF(N153="nulová",J153,0)</f>
        <v>0</v>
      </c>
      <c r="BJ153" s="18" t="s">
        <v>88</v>
      </c>
      <c r="BK153" s="197">
        <f>ROUND(I153*H153,2)</f>
        <v>0</v>
      </c>
      <c r="BL153" s="18" t="s">
        <v>291</v>
      </c>
      <c r="BM153" s="196" t="s">
        <v>8470</v>
      </c>
    </row>
    <row r="154" spans="1:65" s="2" customFormat="1" ht="10.199999999999999">
      <c r="A154" s="35"/>
      <c r="B154" s="36"/>
      <c r="C154" s="37"/>
      <c r="D154" s="198" t="s">
        <v>221</v>
      </c>
      <c r="E154" s="37"/>
      <c r="F154" s="199" t="s">
        <v>8469</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221</v>
      </c>
      <c r="AU154" s="18" t="s">
        <v>90</v>
      </c>
    </row>
    <row r="155" spans="1:65" s="2" customFormat="1" ht="16.5" customHeight="1">
      <c r="A155" s="35"/>
      <c r="B155" s="36"/>
      <c r="C155" s="185" t="s">
        <v>275</v>
      </c>
      <c r="D155" s="185" t="s">
        <v>216</v>
      </c>
      <c r="E155" s="186" t="s">
        <v>8471</v>
      </c>
      <c r="F155" s="187" t="s">
        <v>8472</v>
      </c>
      <c r="G155" s="188" t="s">
        <v>716</v>
      </c>
      <c r="H155" s="189">
        <v>1</v>
      </c>
      <c r="I155" s="190"/>
      <c r="J155" s="191">
        <f>ROUND(I155*H155,2)</f>
        <v>0</v>
      </c>
      <c r="K155" s="187" t="s">
        <v>359</v>
      </c>
      <c r="L155" s="40"/>
      <c r="M155" s="192" t="s">
        <v>1</v>
      </c>
      <c r="N155" s="193" t="s">
        <v>46</v>
      </c>
      <c r="O155" s="72"/>
      <c r="P155" s="194">
        <f>O155*H155</f>
        <v>0</v>
      </c>
      <c r="Q155" s="194">
        <v>0</v>
      </c>
      <c r="R155" s="194">
        <f>Q155*H155</f>
        <v>0</v>
      </c>
      <c r="S155" s="194">
        <v>0</v>
      </c>
      <c r="T155" s="195">
        <f>S155*H155</f>
        <v>0</v>
      </c>
      <c r="U155" s="35"/>
      <c r="V155" s="35"/>
      <c r="W155" s="35"/>
      <c r="X155" s="35"/>
      <c r="Y155" s="35"/>
      <c r="Z155" s="35"/>
      <c r="AA155" s="35"/>
      <c r="AB155" s="35"/>
      <c r="AC155" s="35"/>
      <c r="AD155" s="35"/>
      <c r="AE155" s="35"/>
      <c r="AR155" s="196" t="s">
        <v>291</v>
      </c>
      <c r="AT155" s="196" t="s">
        <v>216</v>
      </c>
      <c r="AU155" s="196" t="s">
        <v>90</v>
      </c>
      <c r="AY155" s="18" t="s">
        <v>215</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291</v>
      </c>
      <c r="BM155" s="196" t="s">
        <v>8473</v>
      </c>
    </row>
    <row r="156" spans="1:65" s="2" customFormat="1" ht="19.2">
      <c r="A156" s="35"/>
      <c r="B156" s="36"/>
      <c r="C156" s="37"/>
      <c r="D156" s="198" t="s">
        <v>221</v>
      </c>
      <c r="E156" s="37"/>
      <c r="F156" s="199" t="s">
        <v>8474</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221</v>
      </c>
      <c r="AU156" s="18" t="s">
        <v>90</v>
      </c>
    </row>
    <row r="157" spans="1:65" s="2" customFormat="1" ht="10.199999999999999">
      <c r="A157" s="35"/>
      <c r="B157" s="36"/>
      <c r="C157" s="37"/>
      <c r="D157" s="215" t="s">
        <v>362</v>
      </c>
      <c r="E157" s="37"/>
      <c r="F157" s="216" t="s">
        <v>8475</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362</v>
      </c>
      <c r="AU157" s="18" t="s">
        <v>90</v>
      </c>
    </row>
    <row r="158" spans="1:65" s="2" customFormat="1" ht="16.5" customHeight="1">
      <c r="A158" s="35"/>
      <c r="B158" s="36"/>
      <c r="C158" s="260" t="s">
        <v>280</v>
      </c>
      <c r="D158" s="260" t="s">
        <v>539</v>
      </c>
      <c r="E158" s="261" t="s">
        <v>8476</v>
      </c>
      <c r="F158" s="262" t="s">
        <v>8477</v>
      </c>
      <c r="G158" s="263" t="s">
        <v>716</v>
      </c>
      <c r="H158" s="264">
        <v>1</v>
      </c>
      <c r="I158" s="265"/>
      <c r="J158" s="266">
        <f>ROUND(I158*H158,2)</f>
        <v>0</v>
      </c>
      <c r="K158" s="262" t="s">
        <v>1</v>
      </c>
      <c r="L158" s="267"/>
      <c r="M158" s="268" t="s">
        <v>1</v>
      </c>
      <c r="N158" s="269"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676</v>
      </c>
      <c r="AT158" s="196" t="s">
        <v>539</v>
      </c>
      <c r="AU158" s="196" t="s">
        <v>90</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291</v>
      </c>
      <c r="BM158" s="196" t="s">
        <v>8478</v>
      </c>
    </row>
    <row r="159" spans="1:65" s="2" customFormat="1" ht="37.799999999999997" customHeight="1">
      <c r="A159" s="35"/>
      <c r="B159" s="36"/>
      <c r="C159" s="185" t="s">
        <v>285</v>
      </c>
      <c r="D159" s="185" t="s">
        <v>216</v>
      </c>
      <c r="E159" s="186" t="s">
        <v>8479</v>
      </c>
      <c r="F159" s="187" t="s">
        <v>8480</v>
      </c>
      <c r="G159" s="188" t="s">
        <v>716</v>
      </c>
      <c r="H159" s="189">
        <v>1</v>
      </c>
      <c r="I159" s="190"/>
      <c r="J159" s="191">
        <f>ROUND(I159*H159,2)</f>
        <v>0</v>
      </c>
      <c r="K159" s="187" t="s">
        <v>359</v>
      </c>
      <c r="L159" s="40"/>
      <c r="M159" s="192" t="s">
        <v>1</v>
      </c>
      <c r="N159" s="193" t="s">
        <v>46</v>
      </c>
      <c r="O159" s="72"/>
      <c r="P159" s="194">
        <f>O159*H159</f>
        <v>0</v>
      </c>
      <c r="Q159" s="194">
        <v>0.1522</v>
      </c>
      <c r="R159" s="194">
        <f>Q159*H159</f>
        <v>0.1522</v>
      </c>
      <c r="S159" s="194">
        <v>0</v>
      </c>
      <c r="T159" s="195">
        <f>S159*H159</f>
        <v>0</v>
      </c>
      <c r="U159" s="35"/>
      <c r="V159" s="35"/>
      <c r="W159" s="35"/>
      <c r="X159" s="35"/>
      <c r="Y159" s="35"/>
      <c r="Z159" s="35"/>
      <c r="AA159" s="35"/>
      <c r="AB159" s="35"/>
      <c r="AC159" s="35"/>
      <c r="AD159" s="35"/>
      <c r="AE159" s="35"/>
      <c r="AR159" s="196" t="s">
        <v>1043</v>
      </c>
      <c r="AT159" s="196" t="s">
        <v>216</v>
      </c>
      <c r="AU159" s="196" t="s">
        <v>90</v>
      </c>
      <c r="AY159" s="18" t="s">
        <v>215</v>
      </c>
      <c r="BE159" s="197">
        <f>IF(N159="základní",J159,0)</f>
        <v>0</v>
      </c>
      <c r="BF159" s="197">
        <f>IF(N159="snížená",J159,0)</f>
        <v>0</v>
      </c>
      <c r="BG159" s="197">
        <f>IF(N159="zákl. přenesená",J159,0)</f>
        <v>0</v>
      </c>
      <c r="BH159" s="197">
        <f>IF(N159="sníž. přenesená",J159,0)</f>
        <v>0</v>
      </c>
      <c r="BI159" s="197">
        <f>IF(N159="nulová",J159,0)</f>
        <v>0</v>
      </c>
      <c r="BJ159" s="18" t="s">
        <v>88</v>
      </c>
      <c r="BK159" s="197">
        <f>ROUND(I159*H159,2)</f>
        <v>0</v>
      </c>
      <c r="BL159" s="18" t="s">
        <v>1043</v>
      </c>
      <c r="BM159" s="196" t="s">
        <v>8481</v>
      </c>
    </row>
    <row r="160" spans="1:65" s="2" customFormat="1" ht="19.2">
      <c r="A160" s="35"/>
      <c r="B160" s="36"/>
      <c r="C160" s="37"/>
      <c r="D160" s="198" t="s">
        <v>221</v>
      </c>
      <c r="E160" s="37"/>
      <c r="F160" s="199" t="s">
        <v>8482</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221</v>
      </c>
      <c r="AU160" s="18" t="s">
        <v>90</v>
      </c>
    </row>
    <row r="161" spans="1:65" s="2" customFormat="1" ht="10.199999999999999">
      <c r="A161" s="35"/>
      <c r="B161" s="36"/>
      <c r="C161" s="37"/>
      <c r="D161" s="215" t="s">
        <v>362</v>
      </c>
      <c r="E161" s="37"/>
      <c r="F161" s="216" t="s">
        <v>8483</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362</v>
      </c>
      <c r="AU161" s="18" t="s">
        <v>90</v>
      </c>
    </row>
    <row r="162" spans="1:65" s="2" customFormat="1" ht="24.15" customHeight="1">
      <c r="A162" s="35"/>
      <c r="B162" s="36"/>
      <c r="C162" s="260" t="s">
        <v>291</v>
      </c>
      <c r="D162" s="260" t="s">
        <v>539</v>
      </c>
      <c r="E162" s="261" t="s">
        <v>8484</v>
      </c>
      <c r="F162" s="262" t="s">
        <v>8485</v>
      </c>
      <c r="G162" s="263" t="s">
        <v>716</v>
      </c>
      <c r="H162" s="264">
        <v>1</v>
      </c>
      <c r="I162" s="265"/>
      <c r="J162" s="266">
        <f>ROUND(I162*H162,2)</f>
        <v>0</v>
      </c>
      <c r="K162" s="262" t="s">
        <v>1</v>
      </c>
      <c r="L162" s="267"/>
      <c r="M162" s="268" t="s">
        <v>1</v>
      </c>
      <c r="N162" s="269"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1810</v>
      </c>
      <c r="AT162" s="196" t="s">
        <v>539</v>
      </c>
      <c r="AU162" s="196" t="s">
        <v>90</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1810</v>
      </c>
      <c r="BM162" s="196" t="s">
        <v>8486</v>
      </c>
    </row>
    <row r="163" spans="1:65" s="11" customFormat="1" ht="22.8" customHeight="1">
      <c r="B163" s="171"/>
      <c r="C163" s="172"/>
      <c r="D163" s="173" t="s">
        <v>80</v>
      </c>
      <c r="E163" s="213" t="s">
        <v>8349</v>
      </c>
      <c r="F163" s="213" t="s">
        <v>8350</v>
      </c>
      <c r="G163" s="172"/>
      <c r="H163" s="172"/>
      <c r="I163" s="175"/>
      <c r="J163" s="214">
        <f>BK163</f>
        <v>0</v>
      </c>
      <c r="K163" s="172"/>
      <c r="L163" s="177"/>
      <c r="M163" s="178"/>
      <c r="N163" s="179"/>
      <c r="O163" s="179"/>
      <c r="P163" s="180">
        <f>SUM(P164:P195)</f>
        <v>0</v>
      </c>
      <c r="Q163" s="179"/>
      <c r="R163" s="180">
        <f>SUM(R164:R195)</f>
        <v>2.7999999999999995E-3</v>
      </c>
      <c r="S163" s="179"/>
      <c r="T163" s="181">
        <f>SUM(T164:T195)</f>
        <v>0</v>
      </c>
      <c r="AR163" s="182" t="s">
        <v>227</v>
      </c>
      <c r="AT163" s="183" t="s">
        <v>80</v>
      </c>
      <c r="AU163" s="183" t="s">
        <v>88</v>
      </c>
      <c r="AY163" s="182" t="s">
        <v>215</v>
      </c>
      <c r="BK163" s="184">
        <f>SUM(BK164:BK195)</f>
        <v>0</v>
      </c>
    </row>
    <row r="164" spans="1:65" s="2" customFormat="1" ht="24.15" customHeight="1">
      <c r="A164" s="35"/>
      <c r="B164" s="36"/>
      <c r="C164" s="185" t="s">
        <v>296</v>
      </c>
      <c r="D164" s="185" t="s">
        <v>216</v>
      </c>
      <c r="E164" s="186" t="s">
        <v>8351</v>
      </c>
      <c r="F164" s="187" t="s">
        <v>8352</v>
      </c>
      <c r="G164" s="188" t="s">
        <v>797</v>
      </c>
      <c r="H164" s="189">
        <v>35</v>
      </c>
      <c r="I164" s="190"/>
      <c r="J164" s="191">
        <f>ROUND(I164*H164,2)</f>
        <v>0</v>
      </c>
      <c r="K164" s="187" t="s">
        <v>359</v>
      </c>
      <c r="L164" s="40"/>
      <c r="M164" s="192" t="s">
        <v>1</v>
      </c>
      <c r="N164" s="193"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1043</v>
      </c>
      <c r="AT164" s="196" t="s">
        <v>216</v>
      </c>
      <c r="AU164" s="196" t="s">
        <v>90</v>
      </c>
      <c r="AY164" s="18" t="s">
        <v>215</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1043</v>
      </c>
      <c r="BM164" s="196" t="s">
        <v>8487</v>
      </c>
    </row>
    <row r="165" spans="1:65" s="2" customFormat="1" ht="38.4">
      <c r="A165" s="35"/>
      <c r="B165" s="36"/>
      <c r="C165" s="37"/>
      <c r="D165" s="198" t="s">
        <v>221</v>
      </c>
      <c r="E165" s="37"/>
      <c r="F165" s="199" t="s">
        <v>8354</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221</v>
      </c>
      <c r="AU165" s="18" t="s">
        <v>90</v>
      </c>
    </row>
    <row r="166" spans="1:65" s="2" customFormat="1" ht="10.199999999999999">
      <c r="A166" s="35"/>
      <c r="B166" s="36"/>
      <c r="C166" s="37"/>
      <c r="D166" s="215" t="s">
        <v>362</v>
      </c>
      <c r="E166" s="37"/>
      <c r="F166" s="216" t="s">
        <v>8355</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362</v>
      </c>
      <c r="AU166" s="18" t="s">
        <v>90</v>
      </c>
    </row>
    <row r="167" spans="1:65" s="14" customFormat="1" ht="10.199999999999999">
      <c r="B167" s="227"/>
      <c r="C167" s="228"/>
      <c r="D167" s="198" t="s">
        <v>364</v>
      </c>
      <c r="E167" s="229" t="s">
        <v>1</v>
      </c>
      <c r="F167" s="230" t="s">
        <v>720</v>
      </c>
      <c r="G167" s="228"/>
      <c r="H167" s="231">
        <v>35</v>
      </c>
      <c r="I167" s="232"/>
      <c r="J167" s="228"/>
      <c r="K167" s="228"/>
      <c r="L167" s="233"/>
      <c r="M167" s="234"/>
      <c r="N167" s="235"/>
      <c r="O167" s="235"/>
      <c r="P167" s="235"/>
      <c r="Q167" s="235"/>
      <c r="R167" s="235"/>
      <c r="S167" s="235"/>
      <c r="T167" s="236"/>
      <c r="AT167" s="237" t="s">
        <v>364</v>
      </c>
      <c r="AU167" s="237" t="s">
        <v>90</v>
      </c>
      <c r="AV167" s="14" t="s">
        <v>90</v>
      </c>
      <c r="AW167" s="14" t="s">
        <v>36</v>
      </c>
      <c r="AX167" s="14" t="s">
        <v>88</v>
      </c>
      <c r="AY167" s="237" t="s">
        <v>215</v>
      </c>
    </row>
    <row r="168" spans="1:65" s="2" customFormat="1" ht="37.799999999999997" customHeight="1">
      <c r="A168" s="35"/>
      <c r="B168" s="36"/>
      <c r="C168" s="185" t="s">
        <v>300</v>
      </c>
      <c r="D168" s="185" t="s">
        <v>216</v>
      </c>
      <c r="E168" s="186" t="s">
        <v>8361</v>
      </c>
      <c r="F168" s="187" t="s">
        <v>8362</v>
      </c>
      <c r="G168" s="188" t="s">
        <v>358</v>
      </c>
      <c r="H168" s="189">
        <v>2.4500000000000002</v>
      </c>
      <c r="I168" s="190"/>
      <c r="J168" s="191">
        <f>ROUND(I168*H168,2)</f>
        <v>0</v>
      </c>
      <c r="K168" s="187" t="s">
        <v>359</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1043</v>
      </c>
      <c r="AT168" s="196" t="s">
        <v>216</v>
      </c>
      <c r="AU168" s="196" t="s">
        <v>90</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1043</v>
      </c>
      <c r="BM168" s="196" t="s">
        <v>8488</v>
      </c>
    </row>
    <row r="169" spans="1:65" s="2" customFormat="1" ht="28.8">
      <c r="A169" s="35"/>
      <c r="B169" s="36"/>
      <c r="C169" s="37"/>
      <c r="D169" s="198" t="s">
        <v>221</v>
      </c>
      <c r="E169" s="37"/>
      <c r="F169" s="199" t="s">
        <v>8364</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90</v>
      </c>
    </row>
    <row r="170" spans="1:65" s="2" customFormat="1" ht="10.199999999999999">
      <c r="A170" s="35"/>
      <c r="B170" s="36"/>
      <c r="C170" s="37"/>
      <c r="D170" s="215" t="s">
        <v>362</v>
      </c>
      <c r="E170" s="37"/>
      <c r="F170" s="216" t="s">
        <v>8365</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362</v>
      </c>
      <c r="AU170" s="18" t="s">
        <v>90</v>
      </c>
    </row>
    <row r="171" spans="1:65" s="2" customFormat="1" ht="37.799999999999997" customHeight="1">
      <c r="A171" s="35"/>
      <c r="B171" s="36"/>
      <c r="C171" s="185" t="s">
        <v>305</v>
      </c>
      <c r="D171" s="185" t="s">
        <v>216</v>
      </c>
      <c r="E171" s="186" t="s">
        <v>8366</v>
      </c>
      <c r="F171" s="187" t="s">
        <v>8367</v>
      </c>
      <c r="G171" s="188" t="s">
        <v>358</v>
      </c>
      <c r="H171" s="189">
        <v>17.149999999999999</v>
      </c>
      <c r="I171" s="190"/>
      <c r="J171" s="191">
        <f>ROUND(I171*H171,2)</f>
        <v>0</v>
      </c>
      <c r="K171" s="187" t="s">
        <v>359</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1043</v>
      </c>
      <c r="AT171" s="196" t="s">
        <v>216</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1043</v>
      </c>
      <c r="BM171" s="196" t="s">
        <v>8489</v>
      </c>
    </row>
    <row r="172" spans="1:65" s="2" customFormat="1" ht="38.4">
      <c r="A172" s="35"/>
      <c r="B172" s="36"/>
      <c r="C172" s="37"/>
      <c r="D172" s="198" t="s">
        <v>221</v>
      </c>
      <c r="E172" s="37"/>
      <c r="F172" s="199" t="s">
        <v>8369</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221</v>
      </c>
      <c r="AU172" s="18" t="s">
        <v>90</v>
      </c>
    </row>
    <row r="173" spans="1:65" s="2" customFormat="1" ht="10.199999999999999">
      <c r="A173" s="35"/>
      <c r="B173" s="36"/>
      <c r="C173" s="37"/>
      <c r="D173" s="215" t="s">
        <v>362</v>
      </c>
      <c r="E173" s="37"/>
      <c r="F173" s="216" t="s">
        <v>8370</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362</v>
      </c>
      <c r="AU173" s="18" t="s">
        <v>90</v>
      </c>
    </row>
    <row r="174" spans="1:65" s="14" customFormat="1" ht="10.199999999999999">
      <c r="B174" s="227"/>
      <c r="C174" s="228"/>
      <c r="D174" s="198" t="s">
        <v>364</v>
      </c>
      <c r="E174" s="228"/>
      <c r="F174" s="230" t="s">
        <v>8490</v>
      </c>
      <c r="G174" s="228"/>
      <c r="H174" s="231">
        <v>17.149999999999999</v>
      </c>
      <c r="I174" s="232"/>
      <c r="J174" s="228"/>
      <c r="K174" s="228"/>
      <c r="L174" s="233"/>
      <c r="M174" s="234"/>
      <c r="N174" s="235"/>
      <c r="O174" s="235"/>
      <c r="P174" s="235"/>
      <c r="Q174" s="235"/>
      <c r="R174" s="235"/>
      <c r="S174" s="235"/>
      <c r="T174" s="236"/>
      <c r="AT174" s="237" t="s">
        <v>364</v>
      </c>
      <c r="AU174" s="237" t="s">
        <v>90</v>
      </c>
      <c r="AV174" s="14" t="s">
        <v>90</v>
      </c>
      <c r="AW174" s="14" t="s">
        <v>4</v>
      </c>
      <c r="AX174" s="14" t="s">
        <v>88</v>
      </c>
      <c r="AY174" s="237" t="s">
        <v>215</v>
      </c>
    </row>
    <row r="175" spans="1:65" s="2" customFormat="1" ht="24.15" customHeight="1">
      <c r="A175" s="35"/>
      <c r="B175" s="36"/>
      <c r="C175" s="185" t="s">
        <v>309</v>
      </c>
      <c r="D175" s="185" t="s">
        <v>216</v>
      </c>
      <c r="E175" s="186" t="s">
        <v>8373</v>
      </c>
      <c r="F175" s="187" t="s">
        <v>8374</v>
      </c>
      <c r="G175" s="188" t="s">
        <v>583</v>
      </c>
      <c r="H175" s="189">
        <v>5.1449999999999996</v>
      </c>
      <c r="I175" s="190"/>
      <c r="J175" s="191">
        <f>ROUND(I175*H175,2)</f>
        <v>0</v>
      </c>
      <c r="K175" s="187" t="s">
        <v>359</v>
      </c>
      <c r="L175" s="40"/>
      <c r="M175" s="192" t="s">
        <v>1</v>
      </c>
      <c r="N175" s="193" t="s">
        <v>46</v>
      </c>
      <c r="O175" s="72"/>
      <c r="P175" s="194">
        <f>O175*H175</f>
        <v>0</v>
      </c>
      <c r="Q175" s="194">
        <v>0</v>
      </c>
      <c r="R175" s="194">
        <f>Q175*H175</f>
        <v>0</v>
      </c>
      <c r="S175" s="194">
        <v>0</v>
      </c>
      <c r="T175" s="195">
        <f>S175*H175</f>
        <v>0</v>
      </c>
      <c r="U175" s="35"/>
      <c r="V175" s="35"/>
      <c r="W175" s="35"/>
      <c r="X175" s="35"/>
      <c r="Y175" s="35"/>
      <c r="Z175" s="35"/>
      <c r="AA175" s="35"/>
      <c r="AB175" s="35"/>
      <c r="AC175" s="35"/>
      <c r="AD175" s="35"/>
      <c r="AE175" s="35"/>
      <c r="AR175" s="196" t="s">
        <v>1043</v>
      </c>
      <c r="AT175" s="196" t="s">
        <v>216</v>
      </c>
      <c r="AU175" s="196" t="s">
        <v>90</v>
      </c>
      <c r="AY175" s="18" t="s">
        <v>215</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1043</v>
      </c>
      <c r="BM175" s="196" t="s">
        <v>8491</v>
      </c>
    </row>
    <row r="176" spans="1:65" s="2" customFormat="1" ht="19.2">
      <c r="A176" s="35"/>
      <c r="B176" s="36"/>
      <c r="C176" s="37"/>
      <c r="D176" s="198" t="s">
        <v>221</v>
      </c>
      <c r="E176" s="37"/>
      <c r="F176" s="199" t="s">
        <v>8376</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221</v>
      </c>
      <c r="AU176" s="18" t="s">
        <v>90</v>
      </c>
    </row>
    <row r="177" spans="1:65" s="2" customFormat="1" ht="10.199999999999999">
      <c r="A177" s="35"/>
      <c r="B177" s="36"/>
      <c r="C177" s="37"/>
      <c r="D177" s="215" t="s">
        <v>362</v>
      </c>
      <c r="E177" s="37"/>
      <c r="F177" s="216" t="s">
        <v>8377</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362</v>
      </c>
      <c r="AU177" s="18" t="s">
        <v>90</v>
      </c>
    </row>
    <row r="178" spans="1:65" s="14" customFormat="1" ht="10.199999999999999">
      <c r="B178" s="227"/>
      <c r="C178" s="228"/>
      <c r="D178" s="198" t="s">
        <v>364</v>
      </c>
      <c r="E178" s="229" t="s">
        <v>1</v>
      </c>
      <c r="F178" s="230" t="s">
        <v>8492</v>
      </c>
      <c r="G178" s="228"/>
      <c r="H178" s="231">
        <v>2.4500000000000002</v>
      </c>
      <c r="I178" s="232"/>
      <c r="J178" s="228"/>
      <c r="K178" s="228"/>
      <c r="L178" s="233"/>
      <c r="M178" s="234"/>
      <c r="N178" s="235"/>
      <c r="O178" s="235"/>
      <c r="P178" s="235"/>
      <c r="Q178" s="235"/>
      <c r="R178" s="235"/>
      <c r="S178" s="235"/>
      <c r="T178" s="236"/>
      <c r="AT178" s="237" t="s">
        <v>364</v>
      </c>
      <c r="AU178" s="237" t="s">
        <v>90</v>
      </c>
      <c r="AV178" s="14" t="s">
        <v>90</v>
      </c>
      <c r="AW178" s="14" t="s">
        <v>36</v>
      </c>
      <c r="AX178" s="14" t="s">
        <v>88</v>
      </c>
      <c r="AY178" s="237" t="s">
        <v>215</v>
      </c>
    </row>
    <row r="179" spans="1:65" s="14" customFormat="1" ht="10.199999999999999">
      <c r="B179" s="227"/>
      <c r="C179" s="228"/>
      <c r="D179" s="198" t="s">
        <v>364</v>
      </c>
      <c r="E179" s="228"/>
      <c r="F179" s="230" t="s">
        <v>8493</v>
      </c>
      <c r="G179" s="228"/>
      <c r="H179" s="231">
        <v>5.1449999999999996</v>
      </c>
      <c r="I179" s="232"/>
      <c r="J179" s="228"/>
      <c r="K179" s="228"/>
      <c r="L179" s="233"/>
      <c r="M179" s="234"/>
      <c r="N179" s="235"/>
      <c r="O179" s="235"/>
      <c r="P179" s="235"/>
      <c r="Q179" s="235"/>
      <c r="R179" s="235"/>
      <c r="S179" s="235"/>
      <c r="T179" s="236"/>
      <c r="AT179" s="237" t="s">
        <v>364</v>
      </c>
      <c r="AU179" s="237" t="s">
        <v>90</v>
      </c>
      <c r="AV179" s="14" t="s">
        <v>90</v>
      </c>
      <c r="AW179" s="14" t="s">
        <v>4</v>
      </c>
      <c r="AX179" s="14" t="s">
        <v>88</v>
      </c>
      <c r="AY179" s="237" t="s">
        <v>215</v>
      </c>
    </row>
    <row r="180" spans="1:65" s="2" customFormat="1" ht="24.15" customHeight="1">
      <c r="A180" s="35"/>
      <c r="B180" s="36"/>
      <c r="C180" s="185" t="s">
        <v>7</v>
      </c>
      <c r="D180" s="185" t="s">
        <v>216</v>
      </c>
      <c r="E180" s="186" t="s">
        <v>8379</v>
      </c>
      <c r="F180" s="187" t="s">
        <v>8380</v>
      </c>
      <c r="G180" s="188" t="s">
        <v>358</v>
      </c>
      <c r="H180" s="189">
        <v>2.4500000000000002</v>
      </c>
      <c r="I180" s="190"/>
      <c r="J180" s="191">
        <f>ROUND(I180*H180,2)</f>
        <v>0</v>
      </c>
      <c r="K180" s="187" t="s">
        <v>359</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1043</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1043</v>
      </c>
      <c r="BM180" s="196" t="s">
        <v>8494</v>
      </c>
    </row>
    <row r="181" spans="1:65" s="2" customFormat="1" ht="19.2">
      <c r="A181" s="35"/>
      <c r="B181" s="36"/>
      <c r="C181" s="37"/>
      <c r="D181" s="198" t="s">
        <v>221</v>
      </c>
      <c r="E181" s="37"/>
      <c r="F181" s="199" t="s">
        <v>8382</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199999999999999">
      <c r="A182" s="35"/>
      <c r="B182" s="36"/>
      <c r="C182" s="37"/>
      <c r="D182" s="215" t="s">
        <v>362</v>
      </c>
      <c r="E182" s="37"/>
      <c r="F182" s="216" t="s">
        <v>8383</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14" customFormat="1" ht="10.199999999999999">
      <c r="B183" s="227"/>
      <c r="C183" s="228"/>
      <c r="D183" s="198" t="s">
        <v>364</v>
      </c>
      <c r="E183" s="229" t="s">
        <v>1</v>
      </c>
      <c r="F183" s="230" t="s">
        <v>8495</v>
      </c>
      <c r="G183" s="228"/>
      <c r="H183" s="231">
        <v>2.4500000000000002</v>
      </c>
      <c r="I183" s="232"/>
      <c r="J183" s="228"/>
      <c r="K183" s="228"/>
      <c r="L183" s="233"/>
      <c r="M183" s="234"/>
      <c r="N183" s="235"/>
      <c r="O183" s="235"/>
      <c r="P183" s="235"/>
      <c r="Q183" s="235"/>
      <c r="R183" s="235"/>
      <c r="S183" s="235"/>
      <c r="T183" s="236"/>
      <c r="AT183" s="237" t="s">
        <v>364</v>
      </c>
      <c r="AU183" s="237" t="s">
        <v>90</v>
      </c>
      <c r="AV183" s="14" t="s">
        <v>90</v>
      </c>
      <c r="AW183" s="14" t="s">
        <v>36</v>
      </c>
      <c r="AX183" s="14" t="s">
        <v>88</v>
      </c>
      <c r="AY183" s="237" t="s">
        <v>215</v>
      </c>
    </row>
    <row r="184" spans="1:65" s="2" customFormat="1" ht="24.15" customHeight="1">
      <c r="A184" s="35"/>
      <c r="B184" s="36"/>
      <c r="C184" s="185" t="s">
        <v>538</v>
      </c>
      <c r="D184" s="185" t="s">
        <v>216</v>
      </c>
      <c r="E184" s="186" t="s">
        <v>8384</v>
      </c>
      <c r="F184" s="187" t="s">
        <v>8385</v>
      </c>
      <c r="G184" s="188" t="s">
        <v>797</v>
      </c>
      <c r="H184" s="189">
        <v>35</v>
      </c>
      <c r="I184" s="190"/>
      <c r="J184" s="191">
        <f>ROUND(I184*H184,2)</f>
        <v>0</v>
      </c>
      <c r="K184" s="187" t="s">
        <v>359</v>
      </c>
      <c r="L184" s="40"/>
      <c r="M184" s="192" t="s">
        <v>1</v>
      </c>
      <c r="N184" s="193" t="s">
        <v>46</v>
      </c>
      <c r="O184" s="72"/>
      <c r="P184" s="194">
        <f>O184*H184</f>
        <v>0</v>
      </c>
      <c r="Q184" s="194">
        <v>0</v>
      </c>
      <c r="R184" s="194">
        <f>Q184*H184</f>
        <v>0</v>
      </c>
      <c r="S184" s="194">
        <v>0</v>
      </c>
      <c r="T184" s="195">
        <f>S184*H184</f>
        <v>0</v>
      </c>
      <c r="U184" s="35"/>
      <c r="V184" s="35"/>
      <c r="W184" s="35"/>
      <c r="X184" s="35"/>
      <c r="Y184" s="35"/>
      <c r="Z184" s="35"/>
      <c r="AA184" s="35"/>
      <c r="AB184" s="35"/>
      <c r="AC184" s="35"/>
      <c r="AD184" s="35"/>
      <c r="AE184" s="35"/>
      <c r="AR184" s="196" t="s">
        <v>1043</v>
      </c>
      <c r="AT184" s="196" t="s">
        <v>216</v>
      </c>
      <c r="AU184" s="196" t="s">
        <v>90</v>
      </c>
      <c r="AY184" s="18" t="s">
        <v>215</v>
      </c>
      <c r="BE184" s="197">
        <f>IF(N184="základní",J184,0)</f>
        <v>0</v>
      </c>
      <c r="BF184" s="197">
        <f>IF(N184="snížená",J184,0)</f>
        <v>0</v>
      </c>
      <c r="BG184" s="197">
        <f>IF(N184="zákl. přenesená",J184,0)</f>
        <v>0</v>
      </c>
      <c r="BH184" s="197">
        <f>IF(N184="sníž. přenesená",J184,0)</f>
        <v>0</v>
      </c>
      <c r="BI184" s="197">
        <f>IF(N184="nulová",J184,0)</f>
        <v>0</v>
      </c>
      <c r="BJ184" s="18" t="s">
        <v>88</v>
      </c>
      <c r="BK184" s="197">
        <f>ROUND(I184*H184,2)</f>
        <v>0</v>
      </c>
      <c r="BL184" s="18" t="s">
        <v>1043</v>
      </c>
      <c r="BM184" s="196" t="s">
        <v>8496</v>
      </c>
    </row>
    <row r="185" spans="1:65" s="2" customFormat="1" ht="38.4">
      <c r="A185" s="35"/>
      <c r="B185" s="36"/>
      <c r="C185" s="37"/>
      <c r="D185" s="198" t="s">
        <v>221</v>
      </c>
      <c r="E185" s="37"/>
      <c r="F185" s="199" t="s">
        <v>8387</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221</v>
      </c>
      <c r="AU185" s="18" t="s">
        <v>90</v>
      </c>
    </row>
    <row r="186" spans="1:65" s="2" customFormat="1" ht="10.199999999999999">
      <c r="A186" s="35"/>
      <c r="B186" s="36"/>
      <c r="C186" s="37"/>
      <c r="D186" s="215" t="s">
        <v>362</v>
      </c>
      <c r="E186" s="37"/>
      <c r="F186" s="216" t="s">
        <v>8388</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362</v>
      </c>
      <c r="AU186" s="18" t="s">
        <v>90</v>
      </c>
    </row>
    <row r="187" spans="1:65" s="14" customFormat="1" ht="10.199999999999999">
      <c r="B187" s="227"/>
      <c r="C187" s="228"/>
      <c r="D187" s="198" t="s">
        <v>364</v>
      </c>
      <c r="E187" s="229" t="s">
        <v>1</v>
      </c>
      <c r="F187" s="230" t="s">
        <v>720</v>
      </c>
      <c r="G187" s="228"/>
      <c r="H187" s="231">
        <v>35</v>
      </c>
      <c r="I187" s="232"/>
      <c r="J187" s="228"/>
      <c r="K187" s="228"/>
      <c r="L187" s="233"/>
      <c r="M187" s="234"/>
      <c r="N187" s="235"/>
      <c r="O187" s="235"/>
      <c r="P187" s="235"/>
      <c r="Q187" s="235"/>
      <c r="R187" s="235"/>
      <c r="S187" s="235"/>
      <c r="T187" s="236"/>
      <c r="AT187" s="237" t="s">
        <v>364</v>
      </c>
      <c r="AU187" s="237" t="s">
        <v>90</v>
      </c>
      <c r="AV187" s="14" t="s">
        <v>90</v>
      </c>
      <c r="AW187" s="14" t="s">
        <v>36</v>
      </c>
      <c r="AX187" s="14" t="s">
        <v>88</v>
      </c>
      <c r="AY187" s="237" t="s">
        <v>215</v>
      </c>
    </row>
    <row r="188" spans="1:65" s="2" customFormat="1" ht="24.15" customHeight="1">
      <c r="A188" s="35"/>
      <c r="B188" s="36"/>
      <c r="C188" s="185" t="s">
        <v>544</v>
      </c>
      <c r="D188" s="185" t="s">
        <v>216</v>
      </c>
      <c r="E188" s="186" t="s">
        <v>8394</v>
      </c>
      <c r="F188" s="187" t="s">
        <v>8395</v>
      </c>
      <c r="G188" s="188" t="s">
        <v>797</v>
      </c>
      <c r="H188" s="189">
        <v>70</v>
      </c>
      <c r="I188" s="190"/>
      <c r="J188" s="191">
        <f>ROUND(I188*H188,2)</f>
        <v>0</v>
      </c>
      <c r="K188" s="187" t="s">
        <v>359</v>
      </c>
      <c r="L188" s="40"/>
      <c r="M188" s="192" t="s">
        <v>1</v>
      </c>
      <c r="N188" s="193" t="s">
        <v>46</v>
      </c>
      <c r="O188" s="72"/>
      <c r="P188" s="194">
        <f>O188*H188</f>
        <v>0</v>
      </c>
      <c r="Q188" s="194">
        <v>0</v>
      </c>
      <c r="R188" s="194">
        <f>Q188*H188</f>
        <v>0</v>
      </c>
      <c r="S188" s="194">
        <v>0</v>
      </c>
      <c r="T188" s="195">
        <f>S188*H188</f>
        <v>0</v>
      </c>
      <c r="U188" s="35"/>
      <c r="V188" s="35"/>
      <c r="W188" s="35"/>
      <c r="X188" s="35"/>
      <c r="Y188" s="35"/>
      <c r="Z188" s="35"/>
      <c r="AA188" s="35"/>
      <c r="AB188" s="35"/>
      <c r="AC188" s="35"/>
      <c r="AD188" s="35"/>
      <c r="AE188" s="35"/>
      <c r="AR188" s="196" t="s">
        <v>1043</v>
      </c>
      <c r="AT188" s="196" t="s">
        <v>216</v>
      </c>
      <c r="AU188" s="196" t="s">
        <v>90</v>
      </c>
      <c r="AY188" s="18" t="s">
        <v>215</v>
      </c>
      <c r="BE188" s="197">
        <f>IF(N188="základní",J188,0)</f>
        <v>0</v>
      </c>
      <c r="BF188" s="197">
        <f>IF(N188="snížená",J188,0)</f>
        <v>0</v>
      </c>
      <c r="BG188" s="197">
        <f>IF(N188="zákl. přenesená",J188,0)</f>
        <v>0</v>
      </c>
      <c r="BH188" s="197">
        <f>IF(N188="sníž. přenesená",J188,0)</f>
        <v>0</v>
      </c>
      <c r="BI188" s="197">
        <f>IF(N188="nulová",J188,0)</f>
        <v>0</v>
      </c>
      <c r="BJ188" s="18" t="s">
        <v>88</v>
      </c>
      <c r="BK188" s="197">
        <f>ROUND(I188*H188,2)</f>
        <v>0</v>
      </c>
      <c r="BL188" s="18" t="s">
        <v>1043</v>
      </c>
      <c r="BM188" s="196" t="s">
        <v>8497</v>
      </c>
    </row>
    <row r="189" spans="1:65" s="2" customFormat="1" ht="19.2">
      <c r="A189" s="35"/>
      <c r="B189" s="36"/>
      <c r="C189" s="37"/>
      <c r="D189" s="198" t="s">
        <v>221</v>
      </c>
      <c r="E189" s="37"/>
      <c r="F189" s="199" t="s">
        <v>8397</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221</v>
      </c>
      <c r="AU189" s="18" t="s">
        <v>90</v>
      </c>
    </row>
    <row r="190" spans="1:65" s="2" customFormat="1" ht="10.199999999999999">
      <c r="A190" s="35"/>
      <c r="B190" s="36"/>
      <c r="C190" s="37"/>
      <c r="D190" s="215" t="s">
        <v>362</v>
      </c>
      <c r="E190" s="37"/>
      <c r="F190" s="216" t="s">
        <v>8398</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362</v>
      </c>
      <c r="AU190" s="18" t="s">
        <v>90</v>
      </c>
    </row>
    <row r="191" spans="1:65" s="14" customFormat="1" ht="10.199999999999999">
      <c r="B191" s="227"/>
      <c r="C191" s="228"/>
      <c r="D191" s="198" t="s">
        <v>364</v>
      </c>
      <c r="E191" s="229" t="s">
        <v>1</v>
      </c>
      <c r="F191" s="230" t="s">
        <v>8498</v>
      </c>
      <c r="G191" s="228"/>
      <c r="H191" s="231">
        <v>70</v>
      </c>
      <c r="I191" s="232"/>
      <c r="J191" s="228"/>
      <c r="K191" s="228"/>
      <c r="L191" s="233"/>
      <c r="M191" s="234"/>
      <c r="N191" s="235"/>
      <c r="O191" s="235"/>
      <c r="P191" s="235"/>
      <c r="Q191" s="235"/>
      <c r="R191" s="235"/>
      <c r="S191" s="235"/>
      <c r="T191" s="236"/>
      <c r="AT191" s="237" t="s">
        <v>364</v>
      </c>
      <c r="AU191" s="237" t="s">
        <v>90</v>
      </c>
      <c r="AV191" s="14" t="s">
        <v>90</v>
      </c>
      <c r="AW191" s="14" t="s">
        <v>36</v>
      </c>
      <c r="AX191" s="14" t="s">
        <v>88</v>
      </c>
      <c r="AY191" s="237" t="s">
        <v>215</v>
      </c>
    </row>
    <row r="192" spans="1:65" s="2" customFormat="1" ht="21.75" customHeight="1">
      <c r="A192" s="35"/>
      <c r="B192" s="36"/>
      <c r="C192" s="185" t="s">
        <v>553</v>
      </c>
      <c r="D192" s="185" t="s">
        <v>216</v>
      </c>
      <c r="E192" s="186" t="s">
        <v>8400</v>
      </c>
      <c r="F192" s="187" t="s">
        <v>8401</v>
      </c>
      <c r="G192" s="188" t="s">
        <v>797</v>
      </c>
      <c r="H192" s="189">
        <v>40</v>
      </c>
      <c r="I192" s="190"/>
      <c r="J192" s="191">
        <f>ROUND(I192*H192,2)</f>
        <v>0</v>
      </c>
      <c r="K192" s="187" t="s">
        <v>359</v>
      </c>
      <c r="L192" s="40"/>
      <c r="M192" s="192" t="s">
        <v>1</v>
      </c>
      <c r="N192" s="193" t="s">
        <v>46</v>
      </c>
      <c r="O192" s="72"/>
      <c r="P192" s="194">
        <f>O192*H192</f>
        <v>0</v>
      </c>
      <c r="Q192" s="194">
        <v>6.9999999999999994E-5</v>
      </c>
      <c r="R192" s="194">
        <f>Q192*H192</f>
        <v>2.7999999999999995E-3</v>
      </c>
      <c r="S192" s="194">
        <v>0</v>
      </c>
      <c r="T192" s="195">
        <f>S192*H192</f>
        <v>0</v>
      </c>
      <c r="U192" s="35"/>
      <c r="V192" s="35"/>
      <c r="W192" s="35"/>
      <c r="X192" s="35"/>
      <c r="Y192" s="35"/>
      <c r="Z192" s="35"/>
      <c r="AA192" s="35"/>
      <c r="AB192" s="35"/>
      <c r="AC192" s="35"/>
      <c r="AD192" s="35"/>
      <c r="AE192" s="35"/>
      <c r="AR192" s="196" t="s">
        <v>1043</v>
      </c>
      <c r="AT192" s="196" t="s">
        <v>216</v>
      </c>
      <c r="AU192" s="196" t="s">
        <v>90</v>
      </c>
      <c r="AY192" s="18" t="s">
        <v>215</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1043</v>
      </c>
      <c r="BM192" s="196" t="s">
        <v>8499</v>
      </c>
    </row>
    <row r="193" spans="1:51" s="2" customFormat="1" ht="19.2">
      <c r="A193" s="35"/>
      <c r="B193" s="36"/>
      <c r="C193" s="37"/>
      <c r="D193" s="198" t="s">
        <v>221</v>
      </c>
      <c r="E193" s="37"/>
      <c r="F193" s="199" t="s">
        <v>8403</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221</v>
      </c>
      <c r="AU193" s="18" t="s">
        <v>90</v>
      </c>
    </row>
    <row r="194" spans="1:51" s="2" customFormat="1" ht="10.199999999999999">
      <c r="A194" s="35"/>
      <c r="B194" s="36"/>
      <c r="C194" s="37"/>
      <c r="D194" s="215" t="s">
        <v>362</v>
      </c>
      <c r="E194" s="37"/>
      <c r="F194" s="216" t="s">
        <v>8404</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362</v>
      </c>
      <c r="AU194" s="18" t="s">
        <v>90</v>
      </c>
    </row>
    <row r="195" spans="1:51" s="14" customFormat="1" ht="10.199999999999999">
      <c r="B195" s="227"/>
      <c r="C195" s="228"/>
      <c r="D195" s="198" t="s">
        <v>364</v>
      </c>
      <c r="E195" s="229" t="s">
        <v>1</v>
      </c>
      <c r="F195" s="230" t="s">
        <v>758</v>
      </c>
      <c r="G195" s="228"/>
      <c r="H195" s="231">
        <v>40</v>
      </c>
      <c r="I195" s="232"/>
      <c r="J195" s="228"/>
      <c r="K195" s="228"/>
      <c r="L195" s="233"/>
      <c r="M195" s="273"/>
      <c r="N195" s="274"/>
      <c r="O195" s="274"/>
      <c r="P195" s="274"/>
      <c r="Q195" s="274"/>
      <c r="R195" s="274"/>
      <c r="S195" s="274"/>
      <c r="T195" s="275"/>
      <c r="AT195" s="237" t="s">
        <v>364</v>
      </c>
      <c r="AU195" s="237" t="s">
        <v>90</v>
      </c>
      <c r="AV195" s="14" t="s">
        <v>90</v>
      </c>
      <c r="AW195" s="14" t="s">
        <v>36</v>
      </c>
      <c r="AX195" s="14" t="s">
        <v>88</v>
      </c>
      <c r="AY195" s="237" t="s">
        <v>215</v>
      </c>
    </row>
    <row r="196" spans="1:51" s="2" customFormat="1" ht="6.9" customHeight="1">
      <c r="A196" s="35"/>
      <c r="B196" s="55"/>
      <c r="C196" s="56"/>
      <c r="D196" s="56"/>
      <c r="E196" s="56"/>
      <c r="F196" s="56"/>
      <c r="G196" s="56"/>
      <c r="H196" s="56"/>
      <c r="I196" s="56"/>
      <c r="J196" s="56"/>
      <c r="K196" s="56"/>
      <c r="L196" s="40"/>
      <c r="M196" s="35"/>
      <c r="O196" s="35"/>
      <c r="P196" s="35"/>
      <c r="Q196" s="35"/>
      <c r="R196" s="35"/>
      <c r="S196" s="35"/>
      <c r="T196" s="35"/>
      <c r="U196" s="35"/>
      <c r="V196" s="35"/>
      <c r="W196" s="35"/>
      <c r="X196" s="35"/>
      <c r="Y196" s="35"/>
      <c r="Z196" s="35"/>
      <c r="AA196" s="35"/>
      <c r="AB196" s="35"/>
      <c r="AC196" s="35"/>
      <c r="AD196" s="35"/>
      <c r="AE196" s="35"/>
    </row>
  </sheetData>
  <sheetProtection algorithmName="SHA-512" hashValue="Bs0rCvnmM5IztXCVUte2FAYMK3el65F86/gZUJ0AQsY5Gblg3b92S3oLRw7np/se8qu5LLYgF6f6gLRXspinmA==" saltValue="8OfXxZ6cuG/ZFa5CgRXo/fJ9aKwWwHUragLpefKBTY7mA4EsRMLgULFlNVf7nHizmsIbzOv/fdD3wXmq5ERVsQ==" spinCount="100000" sheet="1" objects="1" scenarios="1" formatColumns="0" formatRows="0" autoFilter="0"/>
  <autoFilter ref="C122:K195"/>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31" r:id="rId2"/>
    <hyperlink ref="F140" r:id="rId3"/>
    <hyperlink ref="F148" r:id="rId4"/>
    <hyperlink ref="F152" r:id="rId5"/>
    <hyperlink ref="F157" r:id="rId6"/>
    <hyperlink ref="F161" r:id="rId7"/>
    <hyperlink ref="F166" r:id="rId8"/>
    <hyperlink ref="F170" r:id="rId9"/>
    <hyperlink ref="F173" r:id="rId10"/>
    <hyperlink ref="F177" r:id="rId11"/>
    <hyperlink ref="F182" r:id="rId12"/>
    <hyperlink ref="F186" r:id="rId13"/>
    <hyperlink ref="F190" r:id="rId14"/>
    <hyperlink ref="F194" r:id="rId15"/>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427"/>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178</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8254</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8500</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171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74.5" customHeight="1">
      <c r="A29" s="122"/>
      <c r="B29" s="123"/>
      <c r="C29" s="122"/>
      <c r="D29" s="122"/>
      <c r="E29" s="330" t="s">
        <v>8501</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ROUND(J125,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ROUND((SUM(BE125:BE426)),  2)</f>
        <v>0</v>
      </c>
      <c r="G35" s="35"/>
      <c r="H35" s="35"/>
      <c r="I35" s="131">
        <v>0.21</v>
      </c>
      <c r="J35" s="130">
        <f>ROUND(((SUM(BE125:BE426))*I35),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ROUND((SUM(BF125:BF426)),  2)</f>
        <v>0</v>
      </c>
      <c r="G36" s="35"/>
      <c r="H36" s="35"/>
      <c r="I36" s="131">
        <v>0.12</v>
      </c>
      <c r="J36" s="130">
        <f>ROUND(((SUM(BF125:BF426))*I36),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ROUND((SUM(BG125:BG426)),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ROUND((SUM(BH125:BH426)),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ROUND((SUM(BI125:BI426)),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8254</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IO-03c - Areálové vedení NN a SLP</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J125</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335</v>
      </c>
      <c r="E99" s="157"/>
      <c r="F99" s="157"/>
      <c r="G99" s="157"/>
      <c r="H99" s="157"/>
      <c r="I99" s="157"/>
      <c r="J99" s="158">
        <f>J126</f>
        <v>0</v>
      </c>
      <c r="K99" s="155"/>
      <c r="L99" s="159"/>
    </row>
    <row r="100" spans="1:47" s="12" customFormat="1" ht="19.95" customHeight="1">
      <c r="B100" s="208"/>
      <c r="C100" s="105"/>
      <c r="D100" s="209" t="s">
        <v>8502</v>
      </c>
      <c r="E100" s="210"/>
      <c r="F100" s="210"/>
      <c r="G100" s="210"/>
      <c r="H100" s="210"/>
      <c r="I100" s="210"/>
      <c r="J100" s="211">
        <f>J127</f>
        <v>0</v>
      </c>
      <c r="K100" s="105"/>
      <c r="L100" s="212"/>
    </row>
    <row r="101" spans="1:47" s="12" customFormat="1" ht="19.95" customHeight="1">
      <c r="B101" s="208"/>
      <c r="C101" s="105"/>
      <c r="D101" s="209" t="s">
        <v>8503</v>
      </c>
      <c r="E101" s="210"/>
      <c r="F101" s="210"/>
      <c r="G101" s="210"/>
      <c r="H101" s="210"/>
      <c r="I101" s="210"/>
      <c r="J101" s="211">
        <f>J200</f>
        <v>0</v>
      </c>
      <c r="K101" s="105"/>
      <c r="L101" s="212"/>
    </row>
    <row r="102" spans="1:47" s="12" customFormat="1" ht="19.95" customHeight="1">
      <c r="B102" s="208"/>
      <c r="C102" s="105"/>
      <c r="D102" s="209" t="s">
        <v>8504</v>
      </c>
      <c r="E102" s="210"/>
      <c r="F102" s="210"/>
      <c r="G102" s="210"/>
      <c r="H102" s="210"/>
      <c r="I102" s="210"/>
      <c r="J102" s="211">
        <f>J294</f>
        <v>0</v>
      </c>
      <c r="K102" s="105"/>
      <c r="L102" s="212"/>
    </row>
    <row r="103" spans="1:47" s="12" customFormat="1" ht="19.95" customHeight="1">
      <c r="B103" s="208"/>
      <c r="C103" s="105"/>
      <c r="D103" s="209" t="s">
        <v>8257</v>
      </c>
      <c r="E103" s="210"/>
      <c r="F103" s="210"/>
      <c r="G103" s="210"/>
      <c r="H103" s="210"/>
      <c r="I103" s="210"/>
      <c r="J103" s="211">
        <f>J350</f>
        <v>0</v>
      </c>
      <c r="K103" s="105"/>
      <c r="L103" s="212"/>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 customHeight="1">
      <c r="A110" s="35"/>
      <c r="B110" s="36"/>
      <c r="C110" s="24" t="s">
        <v>200</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31" t="str">
        <f>E7</f>
        <v>Výstavba výjezdové základny ZZS KV – Velké Meziříčí</v>
      </c>
      <c r="F113" s="332"/>
      <c r="G113" s="332"/>
      <c r="H113" s="332"/>
      <c r="I113" s="37"/>
      <c r="J113" s="37"/>
      <c r="K113" s="37"/>
      <c r="L113" s="52"/>
      <c r="S113" s="35"/>
      <c r="T113" s="35"/>
      <c r="U113" s="35"/>
      <c r="V113" s="35"/>
      <c r="W113" s="35"/>
      <c r="X113" s="35"/>
      <c r="Y113" s="35"/>
      <c r="Z113" s="35"/>
      <c r="AA113" s="35"/>
      <c r="AB113" s="35"/>
      <c r="AC113" s="35"/>
      <c r="AD113" s="35"/>
      <c r="AE113" s="35"/>
    </row>
    <row r="114" spans="1:65" s="1" customFormat="1" ht="12" customHeight="1">
      <c r="B114" s="22"/>
      <c r="C114" s="30" t="s">
        <v>189</v>
      </c>
      <c r="D114" s="23"/>
      <c r="E114" s="23"/>
      <c r="F114" s="23"/>
      <c r="G114" s="23"/>
      <c r="H114" s="23"/>
      <c r="I114" s="23"/>
      <c r="J114" s="23"/>
      <c r="K114" s="23"/>
      <c r="L114" s="21"/>
    </row>
    <row r="115" spans="1:65" s="2" customFormat="1" ht="16.5" customHeight="1">
      <c r="A115" s="35"/>
      <c r="B115" s="36"/>
      <c r="C115" s="37"/>
      <c r="D115" s="37"/>
      <c r="E115" s="331" t="s">
        <v>8254</v>
      </c>
      <c r="F115" s="333"/>
      <c r="G115" s="333"/>
      <c r="H115" s="333"/>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191</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6.5" customHeight="1">
      <c r="A117" s="35"/>
      <c r="B117" s="36"/>
      <c r="C117" s="37"/>
      <c r="D117" s="37"/>
      <c r="E117" s="286" t="str">
        <f>E11</f>
        <v>IO-03c - Areálové vedení NN a SLP</v>
      </c>
      <c r="F117" s="333"/>
      <c r="G117" s="333"/>
      <c r="H117" s="333"/>
      <c r="I117" s="37"/>
      <c r="J117" s="37"/>
      <c r="K117" s="37"/>
      <c r="L117" s="52"/>
      <c r="S117" s="35"/>
      <c r="T117" s="35"/>
      <c r="U117" s="35"/>
      <c r="V117" s="35"/>
      <c r="W117" s="35"/>
      <c r="X117" s="35"/>
      <c r="Y117" s="35"/>
      <c r="Z117" s="35"/>
      <c r="AA117" s="35"/>
      <c r="AB117" s="35"/>
      <c r="AC117" s="35"/>
      <c r="AD117" s="35"/>
      <c r="AE117" s="35"/>
    </row>
    <row r="118" spans="1:65" s="2" customFormat="1" ht="6.9"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20</v>
      </c>
      <c r="D119" s="37"/>
      <c r="E119" s="37"/>
      <c r="F119" s="28" t="str">
        <f>F14</f>
        <v>Velké Meziříčí</v>
      </c>
      <c r="G119" s="37"/>
      <c r="H119" s="37"/>
      <c r="I119" s="30" t="s">
        <v>22</v>
      </c>
      <c r="J119" s="67" t="str">
        <f>IF(J14="","",J14)</f>
        <v>27. 3. 2025</v>
      </c>
      <c r="K119" s="37"/>
      <c r="L119" s="52"/>
      <c r="S119" s="35"/>
      <c r="T119" s="35"/>
      <c r="U119" s="35"/>
      <c r="V119" s="35"/>
      <c r="W119" s="35"/>
      <c r="X119" s="35"/>
      <c r="Y119" s="35"/>
      <c r="Z119" s="35"/>
      <c r="AA119" s="35"/>
      <c r="AB119" s="35"/>
      <c r="AC119" s="35"/>
      <c r="AD119" s="35"/>
      <c r="AE119" s="35"/>
    </row>
    <row r="120" spans="1:65" s="2" customFormat="1" ht="6.9"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25.65" customHeight="1">
      <c r="A121" s="35"/>
      <c r="B121" s="36"/>
      <c r="C121" s="30" t="s">
        <v>24</v>
      </c>
      <c r="D121" s="37"/>
      <c r="E121" s="37"/>
      <c r="F121" s="28" t="str">
        <f>E17</f>
        <v>Kraj Vysočina</v>
      </c>
      <c r="G121" s="37"/>
      <c r="H121" s="37"/>
      <c r="I121" s="30" t="s">
        <v>32</v>
      </c>
      <c r="J121" s="33" t="str">
        <f>E23</f>
        <v>PROJEKT CENTRUM NOVA s.r.o.</v>
      </c>
      <c r="K121" s="37"/>
      <c r="L121" s="52"/>
      <c r="S121" s="35"/>
      <c r="T121" s="35"/>
      <c r="U121" s="35"/>
      <c r="V121" s="35"/>
      <c r="W121" s="35"/>
      <c r="X121" s="35"/>
      <c r="Y121" s="35"/>
      <c r="Z121" s="35"/>
      <c r="AA121" s="35"/>
      <c r="AB121" s="35"/>
      <c r="AC121" s="35"/>
      <c r="AD121" s="35"/>
      <c r="AE121" s="35"/>
    </row>
    <row r="122" spans="1:65" s="2" customFormat="1" ht="15.15" customHeight="1">
      <c r="A122" s="35"/>
      <c r="B122" s="36"/>
      <c r="C122" s="30" t="s">
        <v>30</v>
      </c>
      <c r="D122" s="37"/>
      <c r="E122" s="37"/>
      <c r="F122" s="28" t="str">
        <f>IF(E20="","",E20)</f>
        <v>Vyplň údaj</v>
      </c>
      <c r="G122" s="37"/>
      <c r="H122" s="37"/>
      <c r="I122" s="30" t="s">
        <v>37</v>
      </c>
      <c r="J122" s="33" t="str">
        <f>E26</f>
        <v xml:space="preserve"> </v>
      </c>
      <c r="K122" s="37"/>
      <c r="L122" s="52"/>
      <c r="S122" s="35"/>
      <c r="T122" s="35"/>
      <c r="U122" s="35"/>
      <c r="V122" s="35"/>
      <c r="W122" s="35"/>
      <c r="X122" s="35"/>
      <c r="Y122" s="35"/>
      <c r="Z122" s="35"/>
      <c r="AA122" s="35"/>
      <c r="AB122" s="35"/>
      <c r="AC122" s="35"/>
      <c r="AD122" s="35"/>
      <c r="AE122" s="35"/>
    </row>
    <row r="123" spans="1:65" s="2" customFormat="1" ht="10.3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0" customFormat="1" ht="29.25" customHeight="1">
      <c r="A124" s="160"/>
      <c r="B124" s="161"/>
      <c r="C124" s="162" t="s">
        <v>201</v>
      </c>
      <c r="D124" s="163" t="s">
        <v>66</v>
      </c>
      <c r="E124" s="163" t="s">
        <v>62</v>
      </c>
      <c r="F124" s="163" t="s">
        <v>63</v>
      </c>
      <c r="G124" s="163" t="s">
        <v>202</v>
      </c>
      <c r="H124" s="163" t="s">
        <v>203</v>
      </c>
      <c r="I124" s="163" t="s">
        <v>204</v>
      </c>
      <c r="J124" s="163" t="s">
        <v>196</v>
      </c>
      <c r="K124" s="164" t="s">
        <v>205</v>
      </c>
      <c r="L124" s="165"/>
      <c r="M124" s="76" t="s">
        <v>1</v>
      </c>
      <c r="N124" s="77" t="s">
        <v>45</v>
      </c>
      <c r="O124" s="77" t="s">
        <v>206</v>
      </c>
      <c r="P124" s="77" t="s">
        <v>207</v>
      </c>
      <c r="Q124" s="77" t="s">
        <v>208</v>
      </c>
      <c r="R124" s="77" t="s">
        <v>209</v>
      </c>
      <c r="S124" s="77" t="s">
        <v>210</v>
      </c>
      <c r="T124" s="78" t="s">
        <v>211</v>
      </c>
      <c r="U124" s="160"/>
      <c r="V124" s="160"/>
      <c r="W124" s="160"/>
      <c r="X124" s="160"/>
      <c r="Y124" s="160"/>
      <c r="Z124" s="160"/>
      <c r="AA124" s="160"/>
      <c r="AB124" s="160"/>
      <c r="AC124" s="160"/>
      <c r="AD124" s="160"/>
      <c r="AE124" s="160"/>
    </row>
    <row r="125" spans="1:65" s="2" customFormat="1" ht="22.8" customHeight="1">
      <c r="A125" s="35"/>
      <c r="B125" s="36"/>
      <c r="C125" s="83" t="s">
        <v>212</v>
      </c>
      <c r="D125" s="37"/>
      <c r="E125" s="37"/>
      <c r="F125" s="37"/>
      <c r="G125" s="37"/>
      <c r="H125" s="37"/>
      <c r="I125" s="37"/>
      <c r="J125" s="166">
        <f>BK125</f>
        <v>0</v>
      </c>
      <c r="K125" s="37"/>
      <c r="L125" s="40"/>
      <c r="M125" s="79"/>
      <c r="N125" s="167"/>
      <c r="O125" s="80"/>
      <c r="P125" s="168">
        <f>P126</f>
        <v>0</v>
      </c>
      <c r="Q125" s="80"/>
      <c r="R125" s="168">
        <f>R126</f>
        <v>1.0167000000000002</v>
      </c>
      <c r="S125" s="80"/>
      <c r="T125" s="169">
        <f>T126</f>
        <v>0</v>
      </c>
      <c r="U125" s="35"/>
      <c r="V125" s="35"/>
      <c r="W125" s="35"/>
      <c r="X125" s="35"/>
      <c r="Y125" s="35"/>
      <c r="Z125" s="35"/>
      <c r="AA125" s="35"/>
      <c r="AB125" s="35"/>
      <c r="AC125" s="35"/>
      <c r="AD125" s="35"/>
      <c r="AE125" s="35"/>
      <c r="AT125" s="18" t="s">
        <v>80</v>
      </c>
      <c r="AU125" s="18" t="s">
        <v>198</v>
      </c>
      <c r="BK125" s="170">
        <f>BK126</f>
        <v>0</v>
      </c>
    </row>
    <row r="126" spans="1:65" s="11" customFormat="1" ht="25.95" customHeight="1">
      <c r="B126" s="171"/>
      <c r="C126" s="172"/>
      <c r="D126" s="173" t="s">
        <v>80</v>
      </c>
      <c r="E126" s="174" t="s">
        <v>2237</v>
      </c>
      <c r="F126" s="174" t="s">
        <v>2238</v>
      </c>
      <c r="G126" s="172"/>
      <c r="H126" s="172"/>
      <c r="I126" s="175"/>
      <c r="J126" s="176">
        <f>BK126</f>
        <v>0</v>
      </c>
      <c r="K126" s="172"/>
      <c r="L126" s="177"/>
      <c r="M126" s="178"/>
      <c r="N126" s="179"/>
      <c r="O126" s="179"/>
      <c r="P126" s="180">
        <f>P127+P200+P294+P350</f>
        <v>0</v>
      </c>
      <c r="Q126" s="179"/>
      <c r="R126" s="180">
        <f>R127+R200+R294+R350</f>
        <v>1.0167000000000002</v>
      </c>
      <c r="S126" s="179"/>
      <c r="T126" s="181">
        <f>T127+T200+T294+T350</f>
        <v>0</v>
      </c>
      <c r="AR126" s="182" t="s">
        <v>90</v>
      </c>
      <c r="AT126" s="183" t="s">
        <v>80</v>
      </c>
      <c r="AU126" s="183" t="s">
        <v>81</v>
      </c>
      <c r="AY126" s="182" t="s">
        <v>215</v>
      </c>
      <c r="BK126" s="184">
        <f>BK127+BK200+BK294+BK350</f>
        <v>0</v>
      </c>
    </row>
    <row r="127" spans="1:65" s="11" customFormat="1" ht="22.8" customHeight="1">
      <c r="B127" s="171"/>
      <c r="C127" s="172"/>
      <c r="D127" s="173" t="s">
        <v>80</v>
      </c>
      <c r="E127" s="213" t="s">
        <v>8505</v>
      </c>
      <c r="F127" s="213" t="s">
        <v>8506</v>
      </c>
      <c r="G127" s="172"/>
      <c r="H127" s="172"/>
      <c r="I127" s="175"/>
      <c r="J127" s="214">
        <f>BK127</f>
        <v>0</v>
      </c>
      <c r="K127" s="172"/>
      <c r="L127" s="177"/>
      <c r="M127" s="178"/>
      <c r="N127" s="179"/>
      <c r="O127" s="179"/>
      <c r="P127" s="180">
        <f>SUM(P128:P199)</f>
        <v>0</v>
      </c>
      <c r="Q127" s="179"/>
      <c r="R127" s="180">
        <f>SUM(R128:R199)</f>
        <v>0.51300000000000001</v>
      </c>
      <c r="S127" s="179"/>
      <c r="T127" s="181">
        <f>SUM(T128:T199)</f>
        <v>0</v>
      </c>
      <c r="AR127" s="182" t="s">
        <v>90</v>
      </c>
      <c r="AT127" s="183" t="s">
        <v>80</v>
      </c>
      <c r="AU127" s="183" t="s">
        <v>88</v>
      </c>
      <c r="AY127" s="182" t="s">
        <v>215</v>
      </c>
      <c r="BK127" s="184">
        <f>SUM(BK128:BK199)</f>
        <v>0</v>
      </c>
    </row>
    <row r="128" spans="1:65" s="2" customFormat="1" ht="24.15" customHeight="1">
      <c r="A128" s="35"/>
      <c r="B128" s="36"/>
      <c r="C128" s="185" t="s">
        <v>88</v>
      </c>
      <c r="D128" s="185" t="s">
        <v>216</v>
      </c>
      <c r="E128" s="186" t="s">
        <v>8444</v>
      </c>
      <c r="F128" s="187" t="s">
        <v>8445</v>
      </c>
      <c r="G128" s="188" t="s">
        <v>797</v>
      </c>
      <c r="H128" s="189">
        <v>100</v>
      </c>
      <c r="I128" s="190"/>
      <c r="J128" s="191">
        <f>ROUND(I128*H128,2)</f>
        <v>0</v>
      </c>
      <c r="K128" s="187" t="s">
        <v>359</v>
      </c>
      <c r="L128" s="40"/>
      <c r="M128" s="192" t="s">
        <v>1</v>
      </c>
      <c r="N128" s="193" t="s">
        <v>46</v>
      </c>
      <c r="O128" s="72"/>
      <c r="P128" s="194">
        <f>O128*H128</f>
        <v>0</v>
      </c>
      <c r="Q128" s="194">
        <v>0</v>
      </c>
      <c r="R128" s="194">
        <f>Q128*H128</f>
        <v>0</v>
      </c>
      <c r="S128" s="194">
        <v>0</v>
      </c>
      <c r="T128" s="195">
        <f>S128*H128</f>
        <v>0</v>
      </c>
      <c r="U128" s="35"/>
      <c r="V128" s="35"/>
      <c r="W128" s="35"/>
      <c r="X128" s="35"/>
      <c r="Y128" s="35"/>
      <c r="Z128" s="35"/>
      <c r="AA128" s="35"/>
      <c r="AB128" s="35"/>
      <c r="AC128" s="35"/>
      <c r="AD128" s="35"/>
      <c r="AE128" s="35"/>
      <c r="AR128" s="196" t="s">
        <v>1043</v>
      </c>
      <c r="AT128" s="196" t="s">
        <v>216</v>
      </c>
      <c r="AU128" s="196" t="s">
        <v>90</v>
      </c>
      <c r="AY128" s="18" t="s">
        <v>215</v>
      </c>
      <c r="BE128" s="197">
        <f>IF(N128="základní",J128,0)</f>
        <v>0</v>
      </c>
      <c r="BF128" s="197">
        <f>IF(N128="snížená",J128,0)</f>
        <v>0</v>
      </c>
      <c r="BG128" s="197">
        <f>IF(N128="zákl. přenesená",J128,0)</f>
        <v>0</v>
      </c>
      <c r="BH128" s="197">
        <f>IF(N128="sníž. přenesená",J128,0)</f>
        <v>0</v>
      </c>
      <c r="BI128" s="197">
        <f>IF(N128="nulová",J128,0)</f>
        <v>0</v>
      </c>
      <c r="BJ128" s="18" t="s">
        <v>88</v>
      </c>
      <c r="BK128" s="197">
        <f>ROUND(I128*H128,2)</f>
        <v>0</v>
      </c>
      <c r="BL128" s="18" t="s">
        <v>1043</v>
      </c>
      <c r="BM128" s="196" t="s">
        <v>8507</v>
      </c>
    </row>
    <row r="129" spans="1:65" s="2" customFormat="1" ht="19.2">
      <c r="A129" s="35"/>
      <c r="B129" s="36"/>
      <c r="C129" s="37"/>
      <c r="D129" s="198" t="s">
        <v>221</v>
      </c>
      <c r="E129" s="37"/>
      <c r="F129" s="199" t="s">
        <v>8447</v>
      </c>
      <c r="G129" s="37"/>
      <c r="H129" s="37"/>
      <c r="I129" s="200"/>
      <c r="J129" s="37"/>
      <c r="K129" s="37"/>
      <c r="L129" s="40"/>
      <c r="M129" s="201"/>
      <c r="N129" s="202"/>
      <c r="O129" s="72"/>
      <c r="P129" s="72"/>
      <c r="Q129" s="72"/>
      <c r="R129" s="72"/>
      <c r="S129" s="72"/>
      <c r="T129" s="73"/>
      <c r="U129" s="35"/>
      <c r="V129" s="35"/>
      <c r="W129" s="35"/>
      <c r="X129" s="35"/>
      <c r="Y129" s="35"/>
      <c r="Z129" s="35"/>
      <c r="AA129" s="35"/>
      <c r="AB129" s="35"/>
      <c r="AC129" s="35"/>
      <c r="AD129" s="35"/>
      <c r="AE129" s="35"/>
      <c r="AT129" s="18" t="s">
        <v>221</v>
      </c>
      <c r="AU129" s="18" t="s">
        <v>90</v>
      </c>
    </row>
    <row r="130" spans="1:65" s="2" customFormat="1" ht="10.199999999999999">
      <c r="A130" s="35"/>
      <c r="B130" s="36"/>
      <c r="C130" s="37"/>
      <c r="D130" s="215" t="s">
        <v>362</v>
      </c>
      <c r="E130" s="37"/>
      <c r="F130" s="216" t="s">
        <v>8448</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362</v>
      </c>
      <c r="AU130" s="18" t="s">
        <v>90</v>
      </c>
    </row>
    <row r="131" spans="1:65" s="2" customFormat="1" ht="24.15" customHeight="1">
      <c r="A131" s="35"/>
      <c r="B131" s="36"/>
      <c r="C131" s="260" t="s">
        <v>90</v>
      </c>
      <c r="D131" s="260" t="s">
        <v>539</v>
      </c>
      <c r="E131" s="261" t="s">
        <v>8508</v>
      </c>
      <c r="F131" s="262" t="s">
        <v>8509</v>
      </c>
      <c r="G131" s="263" t="s">
        <v>797</v>
      </c>
      <c r="H131" s="264">
        <v>100</v>
      </c>
      <c r="I131" s="265"/>
      <c r="J131" s="266">
        <f>ROUND(I131*H131,2)</f>
        <v>0</v>
      </c>
      <c r="K131" s="262" t="s">
        <v>359</v>
      </c>
      <c r="L131" s="267"/>
      <c r="M131" s="268" t="s">
        <v>1</v>
      </c>
      <c r="N131" s="269" t="s">
        <v>46</v>
      </c>
      <c r="O131" s="72"/>
      <c r="P131" s="194">
        <f>O131*H131</f>
        <v>0</v>
      </c>
      <c r="Q131" s="194">
        <v>2.7E-4</v>
      </c>
      <c r="R131" s="194">
        <f>Q131*H131</f>
        <v>2.7E-2</v>
      </c>
      <c r="S131" s="194">
        <v>0</v>
      </c>
      <c r="T131" s="195">
        <f>S131*H131</f>
        <v>0</v>
      </c>
      <c r="U131" s="35"/>
      <c r="V131" s="35"/>
      <c r="W131" s="35"/>
      <c r="X131" s="35"/>
      <c r="Y131" s="35"/>
      <c r="Z131" s="35"/>
      <c r="AA131" s="35"/>
      <c r="AB131" s="35"/>
      <c r="AC131" s="35"/>
      <c r="AD131" s="35"/>
      <c r="AE131" s="35"/>
      <c r="AR131" s="196" t="s">
        <v>1810</v>
      </c>
      <c r="AT131" s="196" t="s">
        <v>539</v>
      </c>
      <c r="AU131" s="196" t="s">
        <v>90</v>
      </c>
      <c r="AY131" s="18" t="s">
        <v>215</v>
      </c>
      <c r="BE131" s="197">
        <f>IF(N131="základní",J131,0)</f>
        <v>0</v>
      </c>
      <c r="BF131" s="197">
        <f>IF(N131="snížená",J131,0)</f>
        <v>0</v>
      </c>
      <c r="BG131" s="197">
        <f>IF(N131="zákl. přenesená",J131,0)</f>
        <v>0</v>
      </c>
      <c r="BH131" s="197">
        <f>IF(N131="sníž. přenesená",J131,0)</f>
        <v>0</v>
      </c>
      <c r="BI131" s="197">
        <f>IF(N131="nulová",J131,0)</f>
        <v>0</v>
      </c>
      <c r="BJ131" s="18" t="s">
        <v>88</v>
      </c>
      <c r="BK131" s="197">
        <f>ROUND(I131*H131,2)</f>
        <v>0</v>
      </c>
      <c r="BL131" s="18" t="s">
        <v>1810</v>
      </c>
      <c r="BM131" s="196" t="s">
        <v>8510</v>
      </c>
    </row>
    <row r="132" spans="1:65" s="2" customFormat="1" ht="19.2">
      <c r="A132" s="35"/>
      <c r="B132" s="36"/>
      <c r="C132" s="37"/>
      <c r="D132" s="198" t="s">
        <v>221</v>
      </c>
      <c r="E132" s="37"/>
      <c r="F132" s="199" t="s">
        <v>8509</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221</v>
      </c>
      <c r="AU132" s="18" t="s">
        <v>90</v>
      </c>
    </row>
    <row r="133" spans="1:65" s="14" customFormat="1" ht="10.199999999999999">
      <c r="B133" s="227"/>
      <c r="C133" s="228"/>
      <c r="D133" s="198" t="s">
        <v>364</v>
      </c>
      <c r="E133" s="229" t="s">
        <v>1</v>
      </c>
      <c r="F133" s="230" t="s">
        <v>1598</v>
      </c>
      <c r="G133" s="228"/>
      <c r="H133" s="231">
        <v>100</v>
      </c>
      <c r="I133" s="232"/>
      <c r="J133" s="228"/>
      <c r="K133" s="228"/>
      <c r="L133" s="233"/>
      <c r="M133" s="234"/>
      <c r="N133" s="235"/>
      <c r="O133" s="235"/>
      <c r="P133" s="235"/>
      <c r="Q133" s="235"/>
      <c r="R133" s="235"/>
      <c r="S133" s="235"/>
      <c r="T133" s="236"/>
      <c r="AT133" s="237" t="s">
        <v>364</v>
      </c>
      <c r="AU133" s="237" t="s">
        <v>90</v>
      </c>
      <c r="AV133" s="14" t="s">
        <v>90</v>
      </c>
      <c r="AW133" s="14" t="s">
        <v>36</v>
      </c>
      <c r="AX133" s="14" t="s">
        <v>88</v>
      </c>
      <c r="AY133" s="237" t="s">
        <v>215</v>
      </c>
    </row>
    <row r="134" spans="1:65" s="2" customFormat="1" ht="24.15" customHeight="1">
      <c r="A134" s="35"/>
      <c r="B134" s="36"/>
      <c r="C134" s="185" t="s">
        <v>227</v>
      </c>
      <c r="D134" s="185" t="s">
        <v>216</v>
      </c>
      <c r="E134" s="186" t="s">
        <v>4531</v>
      </c>
      <c r="F134" s="187" t="s">
        <v>4532</v>
      </c>
      <c r="G134" s="188" t="s">
        <v>797</v>
      </c>
      <c r="H134" s="189">
        <v>150</v>
      </c>
      <c r="I134" s="190"/>
      <c r="J134" s="191">
        <f>ROUND(I134*H134,2)</f>
        <v>0</v>
      </c>
      <c r="K134" s="187" t="s">
        <v>359</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291</v>
      </c>
      <c r="AT134" s="196" t="s">
        <v>216</v>
      </c>
      <c r="AU134" s="196" t="s">
        <v>90</v>
      </c>
      <c r="AY134" s="18" t="s">
        <v>215</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291</v>
      </c>
      <c r="BM134" s="196" t="s">
        <v>8511</v>
      </c>
    </row>
    <row r="135" spans="1:65" s="2" customFormat="1" ht="28.8">
      <c r="A135" s="35"/>
      <c r="B135" s="36"/>
      <c r="C135" s="37"/>
      <c r="D135" s="198" t="s">
        <v>221</v>
      </c>
      <c r="E135" s="37"/>
      <c r="F135" s="199" t="s">
        <v>4534</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221</v>
      </c>
      <c r="AU135" s="18" t="s">
        <v>90</v>
      </c>
    </row>
    <row r="136" spans="1:65" s="2" customFormat="1" ht="10.199999999999999">
      <c r="A136" s="35"/>
      <c r="B136" s="36"/>
      <c r="C136" s="37"/>
      <c r="D136" s="215" t="s">
        <v>362</v>
      </c>
      <c r="E136" s="37"/>
      <c r="F136" s="216" t="s">
        <v>4535</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362</v>
      </c>
      <c r="AU136" s="18" t="s">
        <v>90</v>
      </c>
    </row>
    <row r="137" spans="1:65" s="2" customFormat="1" ht="24.15" customHeight="1">
      <c r="A137" s="35"/>
      <c r="B137" s="36"/>
      <c r="C137" s="260" t="s">
        <v>214</v>
      </c>
      <c r="D137" s="260" t="s">
        <v>539</v>
      </c>
      <c r="E137" s="261" t="s">
        <v>4536</v>
      </c>
      <c r="F137" s="262" t="s">
        <v>4537</v>
      </c>
      <c r="G137" s="263" t="s">
        <v>797</v>
      </c>
      <c r="H137" s="264">
        <v>40</v>
      </c>
      <c r="I137" s="265"/>
      <c r="J137" s="266">
        <f>ROUND(I137*H137,2)</f>
        <v>0</v>
      </c>
      <c r="K137" s="262" t="s">
        <v>359</v>
      </c>
      <c r="L137" s="267"/>
      <c r="M137" s="268" t="s">
        <v>1</v>
      </c>
      <c r="N137" s="269" t="s">
        <v>46</v>
      </c>
      <c r="O137" s="72"/>
      <c r="P137" s="194">
        <f>O137*H137</f>
        <v>0</v>
      </c>
      <c r="Q137" s="194">
        <v>1.2E-4</v>
      </c>
      <c r="R137" s="194">
        <f>Q137*H137</f>
        <v>4.8000000000000004E-3</v>
      </c>
      <c r="S137" s="194">
        <v>0</v>
      </c>
      <c r="T137" s="195">
        <f>S137*H137</f>
        <v>0</v>
      </c>
      <c r="U137" s="35"/>
      <c r="V137" s="35"/>
      <c r="W137" s="35"/>
      <c r="X137" s="35"/>
      <c r="Y137" s="35"/>
      <c r="Z137" s="35"/>
      <c r="AA137" s="35"/>
      <c r="AB137" s="35"/>
      <c r="AC137" s="35"/>
      <c r="AD137" s="35"/>
      <c r="AE137" s="35"/>
      <c r="AR137" s="196" t="s">
        <v>676</v>
      </c>
      <c r="AT137" s="196" t="s">
        <v>539</v>
      </c>
      <c r="AU137" s="196" t="s">
        <v>90</v>
      </c>
      <c r="AY137" s="18" t="s">
        <v>215</v>
      </c>
      <c r="BE137" s="197">
        <f>IF(N137="základní",J137,0)</f>
        <v>0</v>
      </c>
      <c r="BF137" s="197">
        <f>IF(N137="snížená",J137,0)</f>
        <v>0</v>
      </c>
      <c r="BG137" s="197">
        <f>IF(N137="zákl. přenesená",J137,0)</f>
        <v>0</v>
      </c>
      <c r="BH137" s="197">
        <f>IF(N137="sníž. přenesená",J137,0)</f>
        <v>0</v>
      </c>
      <c r="BI137" s="197">
        <f>IF(N137="nulová",J137,0)</f>
        <v>0</v>
      </c>
      <c r="BJ137" s="18" t="s">
        <v>88</v>
      </c>
      <c r="BK137" s="197">
        <f>ROUND(I137*H137,2)</f>
        <v>0</v>
      </c>
      <c r="BL137" s="18" t="s">
        <v>291</v>
      </c>
      <c r="BM137" s="196" t="s">
        <v>8512</v>
      </c>
    </row>
    <row r="138" spans="1:65" s="2" customFormat="1" ht="19.2">
      <c r="A138" s="35"/>
      <c r="B138" s="36"/>
      <c r="C138" s="37"/>
      <c r="D138" s="198" t="s">
        <v>221</v>
      </c>
      <c r="E138" s="37"/>
      <c r="F138" s="199" t="s">
        <v>4537</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221</v>
      </c>
      <c r="AU138" s="18" t="s">
        <v>90</v>
      </c>
    </row>
    <row r="139" spans="1:65" s="14" customFormat="1" ht="10.199999999999999">
      <c r="B139" s="227"/>
      <c r="C139" s="228"/>
      <c r="D139" s="198" t="s">
        <v>364</v>
      </c>
      <c r="E139" s="229" t="s">
        <v>1</v>
      </c>
      <c r="F139" s="230" t="s">
        <v>8513</v>
      </c>
      <c r="G139" s="228"/>
      <c r="H139" s="231">
        <v>40</v>
      </c>
      <c r="I139" s="232"/>
      <c r="J139" s="228"/>
      <c r="K139" s="228"/>
      <c r="L139" s="233"/>
      <c r="M139" s="234"/>
      <c r="N139" s="235"/>
      <c r="O139" s="235"/>
      <c r="P139" s="235"/>
      <c r="Q139" s="235"/>
      <c r="R139" s="235"/>
      <c r="S139" s="235"/>
      <c r="T139" s="236"/>
      <c r="AT139" s="237" t="s">
        <v>364</v>
      </c>
      <c r="AU139" s="237" t="s">
        <v>90</v>
      </c>
      <c r="AV139" s="14" t="s">
        <v>90</v>
      </c>
      <c r="AW139" s="14" t="s">
        <v>36</v>
      </c>
      <c r="AX139" s="14" t="s">
        <v>88</v>
      </c>
      <c r="AY139" s="237" t="s">
        <v>215</v>
      </c>
    </row>
    <row r="140" spans="1:65" s="2" customFormat="1" ht="24.15" customHeight="1">
      <c r="A140" s="35"/>
      <c r="B140" s="36"/>
      <c r="C140" s="260" t="s">
        <v>236</v>
      </c>
      <c r="D140" s="260" t="s">
        <v>539</v>
      </c>
      <c r="E140" s="261" t="s">
        <v>8514</v>
      </c>
      <c r="F140" s="262" t="s">
        <v>8515</v>
      </c>
      <c r="G140" s="263" t="s">
        <v>797</v>
      </c>
      <c r="H140" s="264">
        <v>110</v>
      </c>
      <c r="I140" s="265"/>
      <c r="J140" s="266">
        <f>ROUND(I140*H140,2)</f>
        <v>0</v>
      </c>
      <c r="K140" s="262" t="s">
        <v>359</v>
      </c>
      <c r="L140" s="267"/>
      <c r="M140" s="268" t="s">
        <v>1</v>
      </c>
      <c r="N140" s="269" t="s">
        <v>46</v>
      </c>
      <c r="O140" s="72"/>
      <c r="P140" s="194">
        <f>O140*H140</f>
        <v>0</v>
      </c>
      <c r="Q140" s="194">
        <v>2.3000000000000001E-4</v>
      </c>
      <c r="R140" s="194">
        <f>Q140*H140</f>
        <v>2.53E-2</v>
      </c>
      <c r="S140" s="194">
        <v>0</v>
      </c>
      <c r="T140" s="195">
        <f>S140*H140</f>
        <v>0</v>
      </c>
      <c r="U140" s="35"/>
      <c r="V140" s="35"/>
      <c r="W140" s="35"/>
      <c r="X140" s="35"/>
      <c r="Y140" s="35"/>
      <c r="Z140" s="35"/>
      <c r="AA140" s="35"/>
      <c r="AB140" s="35"/>
      <c r="AC140" s="35"/>
      <c r="AD140" s="35"/>
      <c r="AE140" s="35"/>
      <c r="AR140" s="196" t="s">
        <v>676</v>
      </c>
      <c r="AT140" s="196" t="s">
        <v>539</v>
      </c>
      <c r="AU140" s="196" t="s">
        <v>90</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291</v>
      </c>
      <c r="BM140" s="196" t="s">
        <v>8516</v>
      </c>
    </row>
    <row r="141" spans="1:65" s="2" customFormat="1" ht="19.2">
      <c r="A141" s="35"/>
      <c r="B141" s="36"/>
      <c r="C141" s="37"/>
      <c r="D141" s="198" t="s">
        <v>221</v>
      </c>
      <c r="E141" s="37"/>
      <c r="F141" s="199" t="s">
        <v>8515</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90</v>
      </c>
    </row>
    <row r="142" spans="1:65" s="14" customFormat="1" ht="10.199999999999999">
      <c r="B142" s="227"/>
      <c r="C142" s="228"/>
      <c r="D142" s="198" t="s">
        <v>364</v>
      </c>
      <c r="E142" s="229" t="s">
        <v>1</v>
      </c>
      <c r="F142" s="230" t="s">
        <v>1687</v>
      </c>
      <c r="G142" s="228"/>
      <c r="H142" s="231">
        <v>110</v>
      </c>
      <c r="I142" s="232"/>
      <c r="J142" s="228"/>
      <c r="K142" s="228"/>
      <c r="L142" s="233"/>
      <c r="M142" s="234"/>
      <c r="N142" s="235"/>
      <c r="O142" s="235"/>
      <c r="P142" s="235"/>
      <c r="Q142" s="235"/>
      <c r="R142" s="235"/>
      <c r="S142" s="235"/>
      <c r="T142" s="236"/>
      <c r="AT142" s="237" t="s">
        <v>364</v>
      </c>
      <c r="AU142" s="237" t="s">
        <v>90</v>
      </c>
      <c r="AV142" s="14" t="s">
        <v>90</v>
      </c>
      <c r="AW142" s="14" t="s">
        <v>36</v>
      </c>
      <c r="AX142" s="14" t="s">
        <v>88</v>
      </c>
      <c r="AY142" s="237" t="s">
        <v>215</v>
      </c>
    </row>
    <row r="143" spans="1:65" s="2" customFormat="1" ht="24.15" customHeight="1">
      <c r="A143" s="35"/>
      <c r="B143" s="36"/>
      <c r="C143" s="185" t="s">
        <v>241</v>
      </c>
      <c r="D143" s="185" t="s">
        <v>216</v>
      </c>
      <c r="E143" s="186" t="s">
        <v>4562</v>
      </c>
      <c r="F143" s="187" t="s">
        <v>4563</v>
      </c>
      <c r="G143" s="188" t="s">
        <v>716</v>
      </c>
      <c r="H143" s="189">
        <v>20</v>
      </c>
      <c r="I143" s="190"/>
      <c r="J143" s="191">
        <f>ROUND(I143*H143,2)</f>
        <v>0</v>
      </c>
      <c r="K143" s="187" t="s">
        <v>359</v>
      </c>
      <c r="L143" s="40"/>
      <c r="M143" s="192" t="s">
        <v>1</v>
      </c>
      <c r="N143" s="193" t="s">
        <v>46</v>
      </c>
      <c r="O143" s="72"/>
      <c r="P143" s="194">
        <f>O143*H143</f>
        <v>0</v>
      </c>
      <c r="Q143" s="194">
        <v>0</v>
      </c>
      <c r="R143" s="194">
        <f>Q143*H143</f>
        <v>0</v>
      </c>
      <c r="S143" s="194">
        <v>0</v>
      </c>
      <c r="T143" s="195">
        <f>S143*H143</f>
        <v>0</v>
      </c>
      <c r="U143" s="35"/>
      <c r="V143" s="35"/>
      <c r="W143" s="35"/>
      <c r="X143" s="35"/>
      <c r="Y143" s="35"/>
      <c r="Z143" s="35"/>
      <c r="AA143" s="35"/>
      <c r="AB143" s="35"/>
      <c r="AC143" s="35"/>
      <c r="AD143" s="35"/>
      <c r="AE143" s="35"/>
      <c r="AR143" s="196" t="s">
        <v>291</v>
      </c>
      <c r="AT143" s="196" t="s">
        <v>216</v>
      </c>
      <c r="AU143" s="196" t="s">
        <v>90</v>
      </c>
      <c r="AY143" s="18" t="s">
        <v>215</v>
      </c>
      <c r="BE143" s="197">
        <f>IF(N143="základní",J143,0)</f>
        <v>0</v>
      </c>
      <c r="BF143" s="197">
        <f>IF(N143="snížená",J143,0)</f>
        <v>0</v>
      </c>
      <c r="BG143" s="197">
        <f>IF(N143="zákl. přenesená",J143,0)</f>
        <v>0</v>
      </c>
      <c r="BH143" s="197">
        <f>IF(N143="sníž. přenesená",J143,0)</f>
        <v>0</v>
      </c>
      <c r="BI143" s="197">
        <f>IF(N143="nulová",J143,0)</f>
        <v>0</v>
      </c>
      <c r="BJ143" s="18" t="s">
        <v>88</v>
      </c>
      <c r="BK143" s="197">
        <f>ROUND(I143*H143,2)</f>
        <v>0</v>
      </c>
      <c r="BL143" s="18" t="s">
        <v>291</v>
      </c>
      <c r="BM143" s="196" t="s">
        <v>8517</v>
      </c>
    </row>
    <row r="144" spans="1:65" s="2" customFormat="1" ht="19.2">
      <c r="A144" s="35"/>
      <c r="B144" s="36"/>
      <c r="C144" s="37"/>
      <c r="D144" s="198" t="s">
        <v>221</v>
      </c>
      <c r="E144" s="37"/>
      <c r="F144" s="199" t="s">
        <v>4565</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221</v>
      </c>
      <c r="AU144" s="18" t="s">
        <v>90</v>
      </c>
    </row>
    <row r="145" spans="1:65" s="2" customFormat="1" ht="10.199999999999999">
      <c r="A145" s="35"/>
      <c r="B145" s="36"/>
      <c r="C145" s="37"/>
      <c r="D145" s="215" t="s">
        <v>362</v>
      </c>
      <c r="E145" s="37"/>
      <c r="F145" s="216" t="s">
        <v>4566</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362</v>
      </c>
      <c r="AU145" s="18" t="s">
        <v>90</v>
      </c>
    </row>
    <row r="146" spans="1:65" s="14" customFormat="1" ht="10.199999999999999">
      <c r="B146" s="227"/>
      <c r="C146" s="228"/>
      <c r="D146" s="198" t="s">
        <v>364</v>
      </c>
      <c r="E146" s="229" t="s">
        <v>1</v>
      </c>
      <c r="F146" s="230" t="s">
        <v>8518</v>
      </c>
      <c r="G146" s="228"/>
      <c r="H146" s="231">
        <v>20</v>
      </c>
      <c r="I146" s="232"/>
      <c r="J146" s="228"/>
      <c r="K146" s="228"/>
      <c r="L146" s="233"/>
      <c r="M146" s="234"/>
      <c r="N146" s="235"/>
      <c r="O146" s="235"/>
      <c r="P146" s="235"/>
      <c r="Q146" s="235"/>
      <c r="R146" s="235"/>
      <c r="S146" s="235"/>
      <c r="T146" s="236"/>
      <c r="AT146" s="237" t="s">
        <v>364</v>
      </c>
      <c r="AU146" s="237" t="s">
        <v>90</v>
      </c>
      <c r="AV146" s="14" t="s">
        <v>90</v>
      </c>
      <c r="AW146" s="14" t="s">
        <v>36</v>
      </c>
      <c r="AX146" s="14" t="s">
        <v>88</v>
      </c>
      <c r="AY146" s="237" t="s">
        <v>215</v>
      </c>
    </row>
    <row r="147" spans="1:65" s="2" customFormat="1" ht="24.15" customHeight="1">
      <c r="A147" s="35"/>
      <c r="B147" s="36"/>
      <c r="C147" s="185" t="s">
        <v>246</v>
      </c>
      <c r="D147" s="185" t="s">
        <v>216</v>
      </c>
      <c r="E147" s="186" t="s">
        <v>8519</v>
      </c>
      <c r="F147" s="187" t="s">
        <v>8520</v>
      </c>
      <c r="G147" s="188" t="s">
        <v>797</v>
      </c>
      <c r="H147" s="189">
        <v>100</v>
      </c>
      <c r="I147" s="190"/>
      <c r="J147" s="191">
        <f>ROUND(I147*H147,2)</f>
        <v>0</v>
      </c>
      <c r="K147" s="187" t="s">
        <v>359</v>
      </c>
      <c r="L147" s="40"/>
      <c r="M147" s="192" t="s">
        <v>1</v>
      </c>
      <c r="N147" s="193" t="s">
        <v>46</v>
      </c>
      <c r="O147" s="72"/>
      <c r="P147" s="194">
        <f>O147*H147</f>
        <v>0</v>
      </c>
      <c r="Q147" s="194">
        <v>0</v>
      </c>
      <c r="R147" s="194">
        <f>Q147*H147</f>
        <v>0</v>
      </c>
      <c r="S147" s="194">
        <v>0</v>
      </c>
      <c r="T147" s="195">
        <f>S147*H147</f>
        <v>0</v>
      </c>
      <c r="U147" s="35"/>
      <c r="V147" s="35"/>
      <c r="W147" s="35"/>
      <c r="X147" s="35"/>
      <c r="Y147" s="35"/>
      <c r="Z147" s="35"/>
      <c r="AA147" s="35"/>
      <c r="AB147" s="35"/>
      <c r="AC147" s="35"/>
      <c r="AD147" s="35"/>
      <c r="AE147" s="35"/>
      <c r="AR147" s="196" t="s">
        <v>291</v>
      </c>
      <c r="AT147" s="196" t="s">
        <v>216</v>
      </c>
      <c r="AU147" s="196" t="s">
        <v>90</v>
      </c>
      <c r="AY147" s="18" t="s">
        <v>215</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291</v>
      </c>
      <c r="BM147" s="196" t="s">
        <v>8521</v>
      </c>
    </row>
    <row r="148" spans="1:65" s="2" customFormat="1" ht="28.8">
      <c r="A148" s="35"/>
      <c r="B148" s="36"/>
      <c r="C148" s="37"/>
      <c r="D148" s="198" t="s">
        <v>221</v>
      </c>
      <c r="E148" s="37"/>
      <c r="F148" s="199" t="s">
        <v>8522</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221</v>
      </c>
      <c r="AU148" s="18" t="s">
        <v>90</v>
      </c>
    </row>
    <row r="149" spans="1:65" s="2" customFormat="1" ht="10.199999999999999">
      <c r="A149" s="35"/>
      <c r="B149" s="36"/>
      <c r="C149" s="37"/>
      <c r="D149" s="215" t="s">
        <v>362</v>
      </c>
      <c r="E149" s="37"/>
      <c r="F149" s="216" t="s">
        <v>8523</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362</v>
      </c>
      <c r="AU149" s="18" t="s">
        <v>90</v>
      </c>
    </row>
    <row r="150" spans="1:65" s="2" customFormat="1" ht="16.5" customHeight="1">
      <c r="A150" s="35"/>
      <c r="B150" s="36"/>
      <c r="C150" s="260" t="s">
        <v>251</v>
      </c>
      <c r="D150" s="260" t="s">
        <v>539</v>
      </c>
      <c r="E150" s="261" t="s">
        <v>8524</v>
      </c>
      <c r="F150" s="262" t="s">
        <v>8525</v>
      </c>
      <c r="G150" s="263" t="s">
        <v>1155</v>
      </c>
      <c r="H150" s="264">
        <v>95</v>
      </c>
      <c r="I150" s="265"/>
      <c r="J150" s="266">
        <f>ROUND(I150*H150,2)</f>
        <v>0</v>
      </c>
      <c r="K150" s="262" t="s">
        <v>359</v>
      </c>
      <c r="L150" s="267"/>
      <c r="M150" s="268" t="s">
        <v>1</v>
      </c>
      <c r="N150" s="269" t="s">
        <v>46</v>
      </c>
      <c r="O150" s="72"/>
      <c r="P150" s="194">
        <f>O150*H150</f>
        <v>0</v>
      </c>
      <c r="Q150" s="194">
        <v>1E-3</v>
      </c>
      <c r="R150" s="194">
        <f>Q150*H150</f>
        <v>9.5000000000000001E-2</v>
      </c>
      <c r="S150" s="194">
        <v>0</v>
      </c>
      <c r="T150" s="195">
        <f>S150*H150</f>
        <v>0</v>
      </c>
      <c r="U150" s="35"/>
      <c r="V150" s="35"/>
      <c r="W150" s="35"/>
      <c r="X150" s="35"/>
      <c r="Y150" s="35"/>
      <c r="Z150" s="35"/>
      <c r="AA150" s="35"/>
      <c r="AB150" s="35"/>
      <c r="AC150" s="35"/>
      <c r="AD150" s="35"/>
      <c r="AE150" s="35"/>
      <c r="AR150" s="196" t="s">
        <v>676</v>
      </c>
      <c r="AT150" s="196" t="s">
        <v>539</v>
      </c>
      <c r="AU150" s="196" t="s">
        <v>90</v>
      </c>
      <c r="AY150" s="18" t="s">
        <v>215</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291</v>
      </c>
      <c r="BM150" s="196" t="s">
        <v>8526</v>
      </c>
    </row>
    <row r="151" spans="1:65" s="2" customFormat="1" ht="10.199999999999999">
      <c r="A151" s="35"/>
      <c r="B151" s="36"/>
      <c r="C151" s="37"/>
      <c r="D151" s="198" t="s">
        <v>221</v>
      </c>
      <c r="E151" s="37"/>
      <c r="F151" s="199" t="s">
        <v>8525</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221</v>
      </c>
      <c r="AU151" s="18" t="s">
        <v>90</v>
      </c>
    </row>
    <row r="152" spans="1:65" s="14" customFormat="1" ht="10.199999999999999">
      <c r="B152" s="227"/>
      <c r="C152" s="228"/>
      <c r="D152" s="198" t="s">
        <v>364</v>
      </c>
      <c r="E152" s="229" t="s">
        <v>1</v>
      </c>
      <c r="F152" s="230" t="s">
        <v>8527</v>
      </c>
      <c r="G152" s="228"/>
      <c r="H152" s="231">
        <v>95</v>
      </c>
      <c r="I152" s="232"/>
      <c r="J152" s="228"/>
      <c r="K152" s="228"/>
      <c r="L152" s="233"/>
      <c r="M152" s="234"/>
      <c r="N152" s="235"/>
      <c r="O152" s="235"/>
      <c r="P152" s="235"/>
      <c r="Q152" s="235"/>
      <c r="R152" s="235"/>
      <c r="S152" s="235"/>
      <c r="T152" s="236"/>
      <c r="AT152" s="237" t="s">
        <v>364</v>
      </c>
      <c r="AU152" s="237" t="s">
        <v>90</v>
      </c>
      <c r="AV152" s="14" t="s">
        <v>90</v>
      </c>
      <c r="AW152" s="14" t="s">
        <v>36</v>
      </c>
      <c r="AX152" s="14" t="s">
        <v>88</v>
      </c>
      <c r="AY152" s="237" t="s">
        <v>215</v>
      </c>
    </row>
    <row r="153" spans="1:65" s="2" customFormat="1" ht="24.15" customHeight="1">
      <c r="A153" s="35"/>
      <c r="B153" s="36"/>
      <c r="C153" s="185" t="s">
        <v>256</v>
      </c>
      <c r="D153" s="185" t="s">
        <v>216</v>
      </c>
      <c r="E153" s="186" t="s">
        <v>8528</v>
      </c>
      <c r="F153" s="187" t="s">
        <v>8529</v>
      </c>
      <c r="G153" s="188" t="s">
        <v>797</v>
      </c>
      <c r="H153" s="189">
        <v>10</v>
      </c>
      <c r="I153" s="190"/>
      <c r="J153" s="191">
        <f>ROUND(I153*H153,2)</f>
        <v>0</v>
      </c>
      <c r="K153" s="187" t="s">
        <v>359</v>
      </c>
      <c r="L153" s="40"/>
      <c r="M153" s="192" t="s">
        <v>1</v>
      </c>
      <c r="N153" s="193" t="s">
        <v>46</v>
      </c>
      <c r="O153" s="72"/>
      <c r="P153" s="194">
        <f>O153*H153</f>
        <v>0</v>
      </c>
      <c r="Q153" s="194">
        <v>0</v>
      </c>
      <c r="R153" s="194">
        <f>Q153*H153</f>
        <v>0</v>
      </c>
      <c r="S153" s="194">
        <v>0</v>
      </c>
      <c r="T153" s="195">
        <f>S153*H153</f>
        <v>0</v>
      </c>
      <c r="U153" s="35"/>
      <c r="V153" s="35"/>
      <c r="W153" s="35"/>
      <c r="X153" s="35"/>
      <c r="Y153" s="35"/>
      <c r="Z153" s="35"/>
      <c r="AA153" s="35"/>
      <c r="AB153" s="35"/>
      <c r="AC153" s="35"/>
      <c r="AD153" s="35"/>
      <c r="AE153" s="35"/>
      <c r="AR153" s="196" t="s">
        <v>291</v>
      </c>
      <c r="AT153" s="196" t="s">
        <v>216</v>
      </c>
      <c r="AU153" s="196" t="s">
        <v>90</v>
      </c>
      <c r="AY153" s="18" t="s">
        <v>215</v>
      </c>
      <c r="BE153" s="197">
        <f>IF(N153="základní",J153,0)</f>
        <v>0</v>
      </c>
      <c r="BF153" s="197">
        <f>IF(N153="snížená",J153,0)</f>
        <v>0</v>
      </c>
      <c r="BG153" s="197">
        <f>IF(N153="zákl. přenesená",J153,0)</f>
        <v>0</v>
      </c>
      <c r="BH153" s="197">
        <f>IF(N153="sníž. přenesená",J153,0)</f>
        <v>0</v>
      </c>
      <c r="BI153" s="197">
        <f>IF(N153="nulová",J153,0)</f>
        <v>0</v>
      </c>
      <c r="BJ153" s="18" t="s">
        <v>88</v>
      </c>
      <c r="BK153" s="197">
        <f>ROUND(I153*H153,2)</f>
        <v>0</v>
      </c>
      <c r="BL153" s="18" t="s">
        <v>291</v>
      </c>
      <c r="BM153" s="196" t="s">
        <v>8530</v>
      </c>
    </row>
    <row r="154" spans="1:65" s="2" customFormat="1" ht="28.8">
      <c r="A154" s="35"/>
      <c r="B154" s="36"/>
      <c r="C154" s="37"/>
      <c r="D154" s="198" t="s">
        <v>221</v>
      </c>
      <c r="E154" s="37"/>
      <c r="F154" s="199" t="s">
        <v>8531</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221</v>
      </c>
      <c r="AU154" s="18" t="s">
        <v>90</v>
      </c>
    </row>
    <row r="155" spans="1:65" s="2" customFormat="1" ht="10.199999999999999">
      <c r="A155" s="35"/>
      <c r="B155" s="36"/>
      <c r="C155" s="37"/>
      <c r="D155" s="215" t="s">
        <v>362</v>
      </c>
      <c r="E155" s="37"/>
      <c r="F155" s="216" t="s">
        <v>8532</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362</v>
      </c>
      <c r="AU155" s="18" t="s">
        <v>90</v>
      </c>
    </row>
    <row r="156" spans="1:65" s="2" customFormat="1" ht="16.5" customHeight="1">
      <c r="A156" s="35"/>
      <c r="B156" s="36"/>
      <c r="C156" s="260" t="s">
        <v>261</v>
      </c>
      <c r="D156" s="260" t="s">
        <v>539</v>
      </c>
      <c r="E156" s="261" t="s">
        <v>8533</v>
      </c>
      <c r="F156" s="262" t="s">
        <v>8534</v>
      </c>
      <c r="G156" s="263" t="s">
        <v>1155</v>
      </c>
      <c r="H156" s="264">
        <v>6.1</v>
      </c>
      <c r="I156" s="265"/>
      <c r="J156" s="266">
        <f>ROUND(I156*H156,2)</f>
        <v>0</v>
      </c>
      <c r="K156" s="262" t="s">
        <v>359</v>
      </c>
      <c r="L156" s="267"/>
      <c r="M156" s="268" t="s">
        <v>1</v>
      </c>
      <c r="N156" s="269" t="s">
        <v>46</v>
      </c>
      <c r="O156" s="72"/>
      <c r="P156" s="194">
        <f>O156*H156</f>
        <v>0</v>
      </c>
      <c r="Q156" s="194">
        <v>1E-3</v>
      </c>
      <c r="R156" s="194">
        <f>Q156*H156</f>
        <v>6.0999999999999995E-3</v>
      </c>
      <c r="S156" s="194">
        <v>0</v>
      </c>
      <c r="T156" s="195">
        <f>S156*H156</f>
        <v>0</v>
      </c>
      <c r="U156" s="35"/>
      <c r="V156" s="35"/>
      <c r="W156" s="35"/>
      <c r="X156" s="35"/>
      <c r="Y156" s="35"/>
      <c r="Z156" s="35"/>
      <c r="AA156" s="35"/>
      <c r="AB156" s="35"/>
      <c r="AC156" s="35"/>
      <c r="AD156" s="35"/>
      <c r="AE156" s="35"/>
      <c r="AR156" s="196" t="s">
        <v>676</v>
      </c>
      <c r="AT156" s="196" t="s">
        <v>539</v>
      </c>
      <c r="AU156" s="196" t="s">
        <v>90</v>
      </c>
      <c r="AY156" s="18" t="s">
        <v>215</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291</v>
      </c>
      <c r="BM156" s="196" t="s">
        <v>8535</v>
      </c>
    </row>
    <row r="157" spans="1:65" s="2" customFormat="1" ht="10.199999999999999">
      <c r="A157" s="35"/>
      <c r="B157" s="36"/>
      <c r="C157" s="37"/>
      <c r="D157" s="198" t="s">
        <v>221</v>
      </c>
      <c r="E157" s="37"/>
      <c r="F157" s="199" t="s">
        <v>8534</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221</v>
      </c>
      <c r="AU157" s="18" t="s">
        <v>90</v>
      </c>
    </row>
    <row r="158" spans="1:65" s="14" customFormat="1" ht="10.199999999999999">
      <c r="B158" s="227"/>
      <c r="C158" s="228"/>
      <c r="D158" s="198" t="s">
        <v>364</v>
      </c>
      <c r="E158" s="229" t="s">
        <v>1</v>
      </c>
      <c r="F158" s="230" t="s">
        <v>8536</v>
      </c>
      <c r="G158" s="228"/>
      <c r="H158" s="231">
        <v>6.1</v>
      </c>
      <c r="I158" s="232"/>
      <c r="J158" s="228"/>
      <c r="K158" s="228"/>
      <c r="L158" s="233"/>
      <c r="M158" s="234"/>
      <c r="N158" s="235"/>
      <c r="O158" s="235"/>
      <c r="P158" s="235"/>
      <c r="Q158" s="235"/>
      <c r="R158" s="235"/>
      <c r="S158" s="235"/>
      <c r="T158" s="236"/>
      <c r="AT158" s="237" t="s">
        <v>364</v>
      </c>
      <c r="AU158" s="237" t="s">
        <v>90</v>
      </c>
      <c r="AV158" s="14" t="s">
        <v>90</v>
      </c>
      <c r="AW158" s="14" t="s">
        <v>36</v>
      </c>
      <c r="AX158" s="14" t="s">
        <v>88</v>
      </c>
      <c r="AY158" s="237" t="s">
        <v>215</v>
      </c>
    </row>
    <row r="159" spans="1:65" s="2" customFormat="1" ht="16.5" customHeight="1">
      <c r="A159" s="35"/>
      <c r="B159" s="36"/>
      <c r="C159" s="185" t="s">
        <v>266</v>
      </c>
      <c r="D159" s="185" t="s">
        <v>216</v>
      </c>
      <c r="E159" s="186" t="s">
        <v>8537</v>
      </c>
      <c r="F159" s="187" t="s">
        <v>8538</v>
      </c>
      <c r="G159" s="188" t="s">
        <v>716</v>
      </c>
      <c r="H159" s="189">
        <v>10</v>
      </c>
      <c r="I159" s="190"/>
      <c r="J159" s="191">
        <f>ROUND(I159*H159,2)</f>
        <v>0</v>
      </c>
      <c r="K159" s="187" t="s">
        <v>359</v>
      </c>
      <c r="L159" s="40"/>
      <c r="M159" s="192" t="s">
        <v>1</v>
      </c>
      <c r="N159" s="193" t="s">
        <v>46</v>
      </c>
      <c r="O159" s="72"/>
      <c r="P159" s="194">
        <f>O159*H159</f>
        <v>0</v>
      </c>
      <c r="Q159" s="194">
        <v>0</v>
      </c>
      <c r="R159" s="194">
        <f>Q159*H159</f>
        <v>0</v>
      </c>
      <c r="S159" s="194">
        <v>0</v>
      </c>
      <c r="T159" s="195">
        <f>S159*H159</f>
        <v>0</v>
      </c>
      <c r="U159" s="35"/>
      <c r="V159" s="35"/>
      <c r="W159" s="35"/>
      <c r="X159" s="35"/>
      <c r="Y159" s="35"/>
      <c r="Z159" s="35"/>
      <c r="AA159" s="35"/>
      <c r="AB159" s="35"/>
      <c r="AC159" s="35"/>
      <c r="AD159" s="35"/>
      <c r="AE159" s="35"/>
      <c r="AR159" s="196" t="s">
        <v>291</v>
      </c>
      <c r="AT159" s="196" t="s">
        <v>216</v>
      </c>
      <c r="AU159" s="196" t="s">
        <v>90</v>
      </c>
      <c r="AY159" s="18" t="s">
        <v>215</v>
      </c>
      <c r="BE159" s="197">
        <f>IF(N159="základní",J159,0)</f>
        <v>0</v>
      </c>
      <c r="BF159" s="197">
        <f>IF(N159="snížená",J159,0)</f>
        <v>0</v>
      </c>
      <c r="BG159" s="197">
        <f>IF(N159="zákl. přenesená",J159,0)</f>
        <v>0</v>
      </c>
      <c r="BH159" s="197">
        <f>IF(N159="sníž. přenesená",J159,0)</f>
        <v>0</v>
      </c>
      <c r="BI159" s="197">
        <f>IF(N159="nulová",J159,0)</f>
        <v>0</v>
      </c>
      <c r="BJ159" s="18" t="s">
        <v>88</v>
      </c>
      <c r="BK159" s="197">
        <f>ROUND(I159*H159,2)</f>
        <v>0</v>
      </c>
      <c r="BL159" s="18" t="s">
        <v>291</v>
      </c>
      <c r="BM159" s="196" t="s">
        <v>8539</v>
      </c>
    </row>
    <row r="160" spans="1:65" s="2" customFormat="1" ht="10.199999999999999">
      <c r="A160" s="35"/>
      <c r="B160" s="36"/>
      <c r="C160" s="37"/>
      <c r="D160" s="198" t="s">
        <v>221</v>
      </c>
      <c r="E160" s="37"/>
      <c r="F160" s="199" t="s">
        <v>8540</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221</v>
      </c>
      <c r="AU160" s="18" t="s">
        <v>90</v>
      </c>
    </row>
    <row r="161" spans="1:65" s="2" customFormat="1" ht="10.199999999999999">
      <c r="A161" s="35"/>
      <c r="B161" s="36"/>
      <c r="C161" s="37"/>
      <c r="D161" s="215" t="s">
        <v>362</v>
      </c>
      <c r="E161" s="37"/>
      <c r="F161" s="216" t="s">
        <v>8541</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362</v>
      </c>
      <c r="AU161" s="18" t="s">
        <v>90</v>
      </c>
    </row>
    <row r="162" spans="1:65" s="2" customFormat="1" ht="24.15" customHeight="1">
      <c r="A162" s="35"/>
      <c r="B162" s="36"/>
      <c r="C162" s="260" t="s">
        <v>8</v>
      </c>
      <c r="D162" s="260" t="s">
        <v>539</v>
      </c>
      <c r="E162" s="261" t="s">
        <v>8542</v>
      </c>
      <c r="F162" s="262" t="s">
        <v>8543</v>
      </c>
      <c r="G162" s="263" t="s">
        <v>716</v>
      </c>
      <c r="H162" s="264">
        <v>10</v>
      </c>
      <c r="I162" s="265"/>
      <c r="J162" s="266">
        <f>ROUND(I162*H162,2)</f>
        <v>0</v>
      </c>
      <c r="K162" s="262" t="s">
        <v>359</v>
      </c>
      <c r="L162" s="267"/>
      <c r="M162" s="268" t="s">
        <v>1</v>
      </c>
      <c r="N162" s="269" t="s">
        <v>46</v>
      </c>
      <c r="O162" s="72"/>
      <c r="P162" s="194">
        <f>O162*H162</f>
        <v>0</v>
      </c>
      <c r="Q162" s="194">
        <v>6.9999999999999999E-4</v>
      </c>
      <c r="R162" s="194">
        <f>Q162*H162</f>
        <v>7.0000000000000001E-3</v>
      </c>
      <c r="S162" s="194">
        <v>0</v>
      </c>
      <c r="T162" s="195">
        <f>S162*H162</f>
        <v>0</v>
      </c>
      <c r="U162" s="35"/>
      <c r="V162" s="35"/>
      <c r="W162" s="35"/>
      <c r="X162" s="35"/>
      <c r="Y162" s="35"/>
      <c r="Z162" s="35"/>
      <c r="AA162" s="35"/>
      <c r="AB162" s="35"/>
      <c r="AC162" s="35"/>
      <c r="AD162" s="35"/>
      <c r="AE162" s="35"/>
      <c r="AR162" s="196" t="s">
        <v>676</v>
      </c>
      <c r="AT162" s="196" t="s">
        <v>539</v>
      </c>
      <c r="AU162" s="196" t="s">
        <v>90</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291</v>
      </c>
      <c r="BM162" s="196" t="s">
        <v>8544</v>
      </c>
    </row>
    <row r="163" spans="1:65" s="2" customFormat="1" ht="19.2">
      <c r="A163" s="35"/>
      <c r="B163" s="36"/>
      <c r="C163" s="37"/>
      <c r="D163" s="198" t="s">
        <v>221</v>
      </c>
      <c r="E163" s="37"/>
      <c r="F163" s="199" t="s">
        <v>8543</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90</v>
      </c>
    </row>
    <row r="164" spans="1:65" s="14" customFormat="1" ht="10.199999999999999">
      <c r="B164" s="227"/>
      <c r="C164" s="228"/>
      <c r="D164" s="198" t="s">
        <v>364</v>
      </c>
      <c r="E164" s="229" t="s">
        <v>1</v>
      </c>
      <c r="F164" s="230" t="s">
        <v>8545</v>
      </c>
      <c r="G164" s="228"/>
      <c r="H164" s="231">
        <v>10</v>
      </c>
      <c r="I164" s="232"/>
      <c r="J164" s="228"/>
      <c r="K164" s="228"/>
      <c r="L164" s="233"/>
      <c r="M164" s="234"/>
      <c r="N164" s="235"/>
      <c r="O164" s="235"/>
      <c r="P164" s="235"/>
      <c r="Q164" s="235"/>
      <c r="R164" s="235"/>
      <c r="S164" s="235"/>
      <c r="T164" s="236"/>
      <c r="AT164" s="237" t="s">
        <v>364</v>
      </c>
      <c r="AU164" s="237" t="s">
        <v>90</v>
      </c>
      <c r="AV164" s="14" t="s">
        <v>90</v>
      </c>
      <c r="AW164" s="14" t="s">
        <v>36</v>
      </c>
      <c r="AX164" s="14" t="s">
        <v>88</v>
      </c>
      <c r="AY164" s="237" t="s">
        <v>215</v>
      </c>
    </row>
    <row r="165" spans="1:65" s="2" customFormat="1" ht="16.5" customHeight="1">
      <c r="A165" s="35"/>
      <c r="B165" s="36"/>
      <c r="C165" s="185" t="s">
        <v>275</v>
      </c>
      <c r="D165" s="185" t="s">
        <v>216</v>
      </c>
      <c r="E165" s="186" t="s">
        <v>8546</v>
      </c>
      <c r="F165" s="187" t="s">
        <v>8547</v>
      </c>
      <c r="G165" s="188" t="s">
        <v>716</v>
      </c>
      <c r="H165" s="189">
        <v>5</v>
      </c>
      <c r="I165" s="190"/>
      <c r="J165" s="191">
        <f>ROUND(I165*H165,2)</f>
        <v>0</v>
      </c>
      <c r="K165" s="187" t="s">
        <v>359</v>
      </c>
      <c r="L165" s="40"/>
      <c r="M165" s="192" t="s">
        <v>1</v>
      </c>
      <c r="N165" s="193" t="s">
        <v>46</v>
      </c>
      <c r="O165" s="72"/>
      <c r="P165" s="194">
        <f>O165*H165</f>
        <v>0</v>
      </c>
      <c r="Q165" s="194">
        <v>0</v>
      </c>
      <c r="R165" s="194">
        <f>Q165*H165</f>
        <v>0</v>
      </c>
      <c r="S165" s="194">
        <v>0</v>
      </c>
      <c r="T165" s="195">
        <f>S165*H165</f>
        <v>0</v>
      </c>
      <c r="U165" s="35"/>
      <c r="V165" s="35"/>
      <c r="W165" s="35"/>
      <c r="X165" s="35"/>
      <c r="Y165" s="35"/>
      <c r="Z165" s="35"/>
      <c r="AA165" s="35"/>
      <c r="AB165" s="35"/>
      <c r="AC165" s="35"/>
      <c r="AD165" s="35"/>
      <c r="AE165" s="35"/>
      <c r="AR165" s="196" t="s">
        <v>291</v>
      </c>
      <c r="AT165" s="196" t="s">
        <v>216</v>
      </c>
      <c r="AU165" s="196" t="s">
        <v>90</v>
      </c>
      <c r="AY165" s="18" t="s">
        <v>215</v>
      </c>
      <c r="BE165" s="197">
        <f>IF(N165="základní",J165,0)</f>
        <v>0</v>
      </c>
      <c r="BF165" s="197">
        <f>IF(N165="snížená",J165,0)</f>
        <v>0</v>
      </c>
      <c r="BG165" s="197">
        <f>IF(N165="zákl. přenesená",J165,0)</f>
        <v>0</v>
      </c>
      <c r="BH165" s="197">
        <f>IF(N165="sníž. přenesená",J165,0)</f>
        <v>0</v>
      </c>
      <c r="BI165" s="197">
        <f>IF(N165="nulová",J165,0)</f>
        <v>0</v>
      </c>
      <c r="BJ165" s="18" t="s">
        <v>88</v>
      </c>
      <c r="BK165" s="197">
        <f>ROUND(I165*H165,2)</f>
        <v>0</v>
      </c>
      <c r="BL165" s="18" t="s">
        <v>291</v>
      </c>
      <c r="BM165" s="196" t="s">
        <v>8548</v>
      </c>
    </row>
    <row r="166" spans="1:65" s="2" customFormat="1" ht="10.199999999999999">
      <c r="A166" s="35"/>
      <c r="B166" s="36"/>
      <c r="C166" s="37"/>
      <c r="D166" s="198" t="s">
        <v>221</v>
      </c>
      <c r="E166" s="37"/>
      <c r="F166" s="199" t="s">
        <v>8549</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221</v>
      </c>
      <c r="AU166" s="18" t="s">
        <v>90</v>
      </c>
    </row>
    <row r="167" spans="1:65" s="2" customFormat="1" ht="10.199999999999999">
      <c r="A167" s="35"/>
      <c r="B167" s="36"/>
      <c r="C167" s="37"/>
      <c r="D167" s="215" t="s">
        <v>362</v>
      </c>
      <c r="E167" s="37"/>
      <c r="F167" s="216" t="s">
        <v>8550</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362</v>
      </c>
      <c r="AU167" s="18" t="s">
        <v>90</v>
      </c>
    </row>
    <row r="168" spans="1:65" s="2" customFormat="1" ht="16.5" customHeight="1">
      <c r="A168" s="35"/>
      <c r="B168" s="36"/>
      <c r="C168" s="260" t="s">
        <v>280</v>
      </c>
      <c r="D168" s="260" t="s">
        <v>539</v>
      </c>
      <c r="E168" s="261" t="s">
        <v>8551</v>
      </c>
      <c r="F168" s="262" t="s">
        <v>8552</v>
      </c>
      <c r="G168" s="263" t="s">
        <v>716</v>
      </c>
      <c r="H168" s="264">
        <v>5</v>
      </c>
      <c r="I168" s="265"/>
      <c r="J168" s="266">
        <f>ROUND(I168*H168,2)</f>
        <v>0</v>
      </c>
      <c r="K168" s="262" t="s">
        <v>359</v>
      </c>
      <c r="L168" s="267"/>
      <c r="M168" s="268" t="s">
        <v>1</v>
      </c>
      <c r="N168" s="269" t="s">
        <v>46</v>
      </c>
      <c r="O168" s="72"/>
      <c r="P168" s="194">
        <f>O168*H168</f>
        <v>0</v>
      </c>
      <c r="Q168" s="194">
        <v>1.6000000000000001E-4</v>
      </c>
      <c r="R168" s="194">
        <f>Q168*H168</f>
        <v>8.0000000000000004E-4</v>
      </c>
      <c r="S168" s="194">
        <v>0</v>
      </c>
      <c r="T168" s="195">
        <f>S168*H168</f>
        <v>0</v>
      </c>
      <c r="U168" s="35"/>
      <c r="V168" s="35"/>
      <c r="W168" s="35"/>
      <c r="X168" s="35"/>
      <c r="Y168" s="35"/>
      <c r="Z168" s="35"/>
      <c r="AA168" s="35"/>
      <c r="AB168" s="35"/>
      <c r="AC168" s="35"/>
      <c r="AD168" s="35"/>
      <c r="AE168" s="35"/>
      <c r="AR168" s="196" t="s">
        <v>676</v>
      </c>
      <c r="AT168" s="196" t="s">
        <v>539</v>
      </c>
      <c r="AU168" s="196" t="s">
        <v>90</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291</v>
      </c>
      <c r="BM168" s="196" t="s">
        <v>8553</v>
      </c>
    </row>
    <row r="169" spans="1:65" s="2" customFormat="1" ht="10.199999999999999">
      <c r="A169" s="35"/>
      <c r="B169" s="36"/>
      <c r="C169" s="37"/>
      <c r="D169" s="198" t="s">
        <v>221</v>
      </c>
      <c r="E169" s="37"/>
      <c r="F169" s="199" t="s">
        <v>8552</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90</v>
      </c>
    </row>
    <row r="170" spans="1:65" s="2" customFormat="1" ht="24.15" customHeight="1">
      <c r="A170" s="35"/>
      <c r="B170" s="36"/>
      <c r="C170" s="185" t="s">
        <v>285</v>
      </c>
      <c r="D170" s="185" t="s">
        <v>216</v>
      </c>
      <c r="E170" s="186" t="s">
        <v>8554</v>
      </c>
      <c r="F170" s="187" t="s">
        <v>8555</v>
      </c>
      <c r="G170" s="188" t="s">
        <v>716</v>
      </c>
      <c r="H170" s="189">
        <v>5</v>
      </c>
      <c r="I170" s="190"/>
      <c r="J170" s="191">
        <f>ROUND(I170*H170,2)</f>
        <v>0</v>
      </c>
      <c r="K170" s="187" t="s">
        <v>359</v>
      </c>
      <c r="L170" s="40"/>
      <c r="M170" s="192" t="s">
        <v>1</v>
      </c>
      <c r="N170" s="193" t="s">
        <v>46</v>
      </c>
      <c r="O170" s="72"/>
      <c r="P170" s="194">
        <f>O170*H170</f>
        <v>0</v>
      </c>
      <c r="Q170" s="194">
        <v>0</v>
      </c>
      <c r="R170" s="194">
        <f>Q170*H170</f>
        <v>0</v>
      </c>
      <c r="S170" s="194">
        <v>0</v>
      </c>
      <c r="T170" s="195">
        <f>S170*H170</f>
        <v>0</v>
      </c>
      <c r="U170" s="35"/>
      <c r="V170" s="35"/>
      <c r="W170" s="35"/>
      <c r="X170" s="35"/>
      <c r="Y170" s="35"/>
      <c r="Z170" s="35"/>
      <c r="AA170" s="35"/>
      <c r="AB170" s="35"/>
      <c r="AC170" s="35"/>
      <c r="AD170" s="35"/>
      <c r="AE170" s="35"/>
      <c r="AR170" s="196" t="s">
        <v>1043</v>
      </c>
      <c r="AT170" s="196" t="s">
        <v>216</v>
      </c>
      <c r="AU170" s="196" t="s">
        <v>90</v>
      </c>
      <c r="AY170" s="18" t="s">
        <v>215</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1043</v>
      </c>
      <c r="BM170" s="196" t="s">
        <v>8556</v>
      </c>
    </row>
    <row r="171" spans="1:65" s="2" customFormat="1" ht="19.2">
      <c r="A171" s="35"/>
      <c r="B171" s="36"/>
      <c r="C171" s="37"/>
      <c r="D171" s="198" t="s">
        <v>221</v>
      </c>
      <c r="E171" s="37"/>
      <c r="F171" s="199" t="s">
        <v>8557</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221</v>
      </c>
      <c r="AU171" s="18" t="s">
        <v>90</v>
      </c>
    </row>
    <row r="172" spans="1:65" s="2" customFormat="1" ht="10.199999999999999">
      <c r="A172" s="35"/>
      <c r="B172" s="36"/>
      <c r="C172" s="37"/>
      <c r="D172" s="215" t="s">
        <v>362</v>
      </c>
      <c r="E172" s="37"/>
      <c r="F172" s="216" t="s">
        <v>8558</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362</v>
      </c>
      <c r="AU172" s="18" t="s">
        <v>90</v>
      </c>
    </row>
    <row r="173" spans="1:65" s="2" customFormat="1" ht="21.75" customHeight="1">
      <c r="A173" s="35"/>
      <c r="B173" s="36"/>
      <c r="C173" s="260" t="s">
        <v>291</v>
      </c>
      <c r="D173" s="260" t="s">
        <v>539</v>
      </c>
      <c r="E173" s="261" t="s">
        <v>8559</v>
      </c>
      <c r="F173" s="262" t="s">
        <v>8560</v>
      </c>
      <c r="G173" s="263" t="s">
        <v>716</v>
      </c>
      <c r="H173" s="264">
        <v>5</v>
      </c>
      <c r="I173" s="265"/>
      <c r="J173" s="266">
        <f>ROUND(I173*H173,2)</f>
        <v>0</v>
      </c>
      <c r="K173" s="262" t="s">
        <v>359</v>
      </c>
      <c r="L173" s="267"/>
      <c r="M173" s="268" t="s">
        <v>1</v>
      </c>
      <c r="N173" s="269" t="s">
        <v>46</v>
      </c>
      <c r="O173" s="72"/>
      <c r="P173" s="194">
        <f>O173*H173</f>
        <v>0</v>
      </c>
      <c r="Q173" s="194">
        <v>1.0999999999999999E-2</v>
      </c>
      <c r="R173" s="194">
        <f>Q173*H173</f>
        <v>5.4999999999999993E-2</v>
      </c>
      <c r="S173" s="194">
        <v>0</v>
      </c>
      <c r="T173" s="195">
        <f>S173*H173</f>
        <v>0</v>
      </c>
      <c r="U173" s="35"/>
      <c r="V173" s="35"/>
      <c r="W173" s="35"/>
      <c r="X173" s="35"/>
      <c r="Y173" s="35"/>
      <c r="Z173" s="35"/>
      <c r="AA173" s="35"/>
      <c r="AB173" s="35"/>
      <c r="AC173" s="35"/>
      <c r="AD173" s="35"/>
      <c r="AE173" s="35"/>
      <c r="AR173" s="196" t="s">
        <v>1810</v>
      </c>
      <c r="AT173" s="196" t="s">
        <v>539</v>
      </c>
      <c r="AU173" s="196" t="s">
        <v>90</v>
      </c>
      <c r="AY173" s="18" t="s">
        <v>215</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1810</v>
      </c>
      <c r="BM173" s="196" t="s">
        <v>8561</v>
      </c>
    </row>
    <row r="174" spans="1:65" s="2" customFormat="1" ht="24.15" customHeight="1">
      <c r="A174" s="35"/>
      <c r="B174" s="36"/>
      <c r="C174" s="185" t="s">
        <v>296</v>
      </c>
      <c r="D174" s="185" t="s">
        <v>216</v>
      </c>
      <c r="E174" s="186" t="s">
        <v>8562</v>
      </c>
      <c r="F174" s="187" t="s">
        <v>8563</v>
      </c>
      <c r="G174" s="188" t="s">
        <v>716</v>
      </c>
      <c r="H174" s="189">
        <v>5</v>
      </c>
      <c r="I174" s="190"/>
      <c r="J174" s="191">
        <f>ROUND(I174*H174,2)</f>
        <v>0</v>
      </c>
      <c r="K174" s="187" t="s">
        <v>359</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1043</v>
      </c>
      <c r="AT174" s="196" t="s">
        <v>216</v>
      </c>
      <c r="AU174" s="196" t="s">
        <v>90</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1043</v>
      </c>
      <c r="BM174" s="196" t="s">
        <v>8564</v>
      </c>
    </row>
    <row r="175" spans="1:65" s="2" customFormat="1" ht="19.2">
      <c r="A175" s="35"/>
      <c r="B175" s="36"/>
      <c r="C175" s="37"/>
      <c r="D175" s="198" t="s">
        <v>221</v>
      </c>
      <c r="E175" s="37"/>
      <c r="F175" s="199" t="s">
        <v>8565</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90</v>
      </c>
    </row>
    <row r="176" spans="1:65" s="2" customFormat="1" ht="10.199999999999999">
      <c r="A176" s="35"/>
      <c r="B176" s="36"/>
      <c r="C176" s="37"/>
      <c r="D176" s="215" t="s">
        <v>362</v>
      </c>
      <c r="E176" s="37"/>
      <c r="F176" s="216" t="s">
        <v>8566</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362</v>
      </c>
      <c r="AU176" s="18" t="s">
        <v>90</v>
      </c>
    </row>
    <row r="177" spans="1:65" s="2" customFormat="1" ht="24.15" customHeight="1">
      <c r="A177" s="35"/>
      <c r="B177" s="36"/>
      <c r="C177" s="260" t="s">
        <v>300</v>
      </c>
      <c r="D177" s="260" t="s">
        <v>539</v>
      </c>
      <c r="E177" s="261" t="s">
        <v>8567</v>
      </c>
      <c r="F177" s="262" t="s">
        <v>8568</v>
      </c>
      <c r="G177" s="263" t="s">
        <v>716</v>
      </c>
      <c r="H177" s="264">
        <v>5</v>
      </c>
      <c r="I177" s="265"/>
      <c r="J177" s="266">
        <f>ROUND(I177*H177,2)</f>
        <v>0</v>
      </c>
      <c r="K177" s="262" t="s">
        <v>1</v>
      </c>
      <c r="L177" s="267"/>
      <c r="M177" s="268" t="s">
        <v>1</v>
      </c>
      <c r="N177" s="269"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1810</v>
      </c>
      <c r="AT177" s="196" t="s">
        <v>539</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1810</v>
      </c>
      <c r="BM177" s="196" t="s">
        <v>8569</v>
      </c>
    </row>
    <row r="178" spans="1:65" s="14" customFormat="1" ht="10.199999999999999">
      <c r="B178" s="227"/>
      <c r="C178" s="228"/>
      <c r="D178" s="198" t="s">
        <v>364</v>
      </c>
      <c r="E178" s="229" t="s">
        <v>1</v>
      </c>
      <c r="F178" s="230" t="s">
        <v>236</v>
      </c>
      <c r="G178" s="228"/>
      <c r="H178" s="231">
        <v>5</v>
      </c>
      <c r="I178" s="232"/>
      <c r="J178" s="228"/>
      <c r="K178" s="228"/>
      <c r="L178" s="233"/>
      <c r="M178" s="234"/>
      <c r="N178" s="235"/>
      <c r="O178" s="235"/>
      <c r="P178" s="235"/>
      <c r="Q178" s="235"/>
      <c r="R178" s="235"/>
      <c r="S178" s="235"/>
      <c r="T178" s="236"/>
      <c r="AT178" s="237" t="s">
        <v>364</v>
      </c>
      <c r="AU178" s="237" t="s">
        <v>90</v>
      </c>
      <c r="AV178" s="14" t="s">
        <v>90</v>
      </c>
      <c r="AW178" s="14" t="s">
        <v>36</v>
      </c>
      <c r="AX178" s="14" t="s">
        <v>88</v>
      </c>
      <c r="AY178" s="237" t="s">
        <v>215</v>
      </c>
    </row>
    <row r="179" spans="1:65" s="2" customFormat="1" ht="16.5" customHeight="1">
      <c r="A179" s="35"/>
      <c r="B179" s="36"/>
      <c r="C179" s="260" t="s">
        <v>305</v>
      </c>
      <c r="D179" s="260" t="s">
        <v>539</v>
      </c>
      <c r="E179" s="261" t="s">
        <v>8570</v>
      </c>
      <c r="F179" s="262" t="s">
        <v>8571</v>
      </c>
      <c r="G179" s="263" t="s">
        <v>716</v>
      </c>
      <c r="H179" s="264">
        <v>5</v>
      </c>
      <c r="I179" s="265"/>
      <c r="J179" s="266">
        <f>ROUND(I179*H179,2)</f>
        <v>0</v>
      </c>
      <c r="K179" s="262" t="s">
        <v>1</v>
      </c>
      <c r="L179" s="267"/>
      <c r="M179" s="268" t="s">
        <v>1</v>
      </c>
      <c r="N179" s="269" t="s">
        <v>46</v>
      </c>
      <c r="O179" s="72"/>
      <c r="P179" s="194">
        <f>O179*H179</f>
        <v>0</v>
      </c>
      <c r="Q179" s="194">
        <v>6.0000000000000001E-3</v>
      </c>
      <c r="R179" s="194">
        <f>Q179*H179</f>
        <v>0.03</v>
      </c>
      <c r="S179" s="194">
        <v>0</v>
      </c>
      <c r="T179" s="195">
        <f>S179*H179</f>
        <v>0</v>
      </c>
      <c r="U179" s="35"/>
      <c r="V179" s="35"/>
      <c r="W179" s="35"/>
      <c r="X179" s="35"/>
      <c r="Y179" s="35"/>
      <c r="Z179" s="35"/>
      <c r="AA179" s="35"/>
      <c r="AB179" s="35"/>
      <c r="AC179" s="35"/>
      <c r="AD179" s="35"/>
      <c r="AE179" s="35"/>
      <c r="AR179" s="196" t="s">
        <v>1810</v>
      </c>
      <c r="AT179" s="196" t="s">
        <v>539</v>
      </c>
      <c r="AU179" s="196" t="s">
        <v>90</v>
      </c>
      <c r="AY179" s="18" t="s">
        <v>215</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1810</v>
      </c>
      <c r="BM179" s="196" t="s">
        <v>8572</v>
      </c>
    </row>
    <row r="180" spans="1:65" s="2" customFormat="1" ht="16.5" customHeight="1">
      <c r="A180" s="35"/>
      <c r="B180" s="36"/>
      <c r="C180" s="185" t="s">
        <v>309</v>
      </c>
      <c r="D180" s="185" t="s">
        <v>216</v>
      </c>
      <c r="E180" s="186" t="s">
        <v>8573</v>
      </c>
      <c r="F180" s="187" t="s">
        <v>8574</v>
      </c>
      <c r="G180" s="188" t="s">
        <v>716</v>
      </c>
      <c r="H180" s="189">
        <v>5</v>
      </c>
      <c r="I180" s="190"/>
      <c r="J180" s="191">
        <f>ROUND(I180*H180,2)</f>
        <v>0</v>
      </c>
      <c r="K180" s="187" t="s">
        <v>359</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1043</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1043</v>
      </c>
      <c r="BM180" s="196" t="s">
        <v>8575</v>
      </c>
    </row>
    <row r="181" spans="1:65" s="2" customFormat="1" ht="10.199999999999999">
      <c r="A181" s="35"/>
      <c r="B181" s="36"/>
      <c r="C181" s="37"/>
      <c r="D181" s="198" t="s">
        <v>221</v>
      </c>
      <c r="E181" s="37"/>
      <c r="F181" s="199" t="s">
        <v>8574</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199999999999999">
      <c r="A182" s="35"/>
      <c r="B182" s="36"/>
      <c r="C182" s="37"/>
      <c r="D182" s="215" t="s">
        <v>362</v>
      </c>
      <c r="E182" s="37"/>
      <c r="F182" s="216" t="s">
        <v>8576</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2" customFormat="1" ht="16.5" customHeight="1">
      <c r="A183" s="35"/>
      <c r="B183" s="36"/>
      <c r="C183" s="260" t="s">
        <v>7</v>
      </c>
      <c r="D183" s="260" t="s">
        <v>539</v>
      </c>
      <c r="E183" s="261" t="s">
        <v>8577</v>
      </c>
      <c r="F183" s="262" t="s">
        <v>8578</v>
      </c>
      <c r="G183" s="263" t="s">
        <v>716</v>
      </c>
      <c r="H183" s="264">
        <v>5</v>
      </c>
      <c r="I183" s="265"/>
      <c r="J183" s="266">
        <f>ROUND(I183*H183,2)</f>
        <v>0</v>
      </c>
      <c r="K183" s="262" t="s">
        <v>1</v>
      </c>
      <c r="L183" s="267"/>
      <c r="M183" s="268" t="s">
        <v>1</v>
      </c>
      <c r="N183" s="269"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1810</v>
      </c>
      <c r="AT183" s="196" t="s">
        <v>539</v>
      </c>
      <c r="AU183" s="196" t="s">
        <v>90</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1810</v>
      </c>
      <c r="BM183" s="196" t="s">
        <v>8579</v>
      </c>
    </row>
    <row r="184" spans="1:65" s="2" customFormat="1" ht="16.5" customHeight="1">
      <c r="A184" s="35"/>
      <c r="B184" s="36"/>
      <c r="C184" s="260" t="s">
        <v>538</v>
      </c>
      <c r="D184" s="260" t="s">
        <v>539</v>
      </c>
      <c r="E184" s="261" t="s">
        <v>8580</v>
      </c>
      <c r="F184" s="262" t="s">
        <v>8581</v>
      </c>
      <c r="G184" s="263" t="s">
        <v>716</v>
      </c>
      <c r="H184" s="264">
        <v>5</v>
      </c>
      <c r="I184" s="265"/>
      <c r="J184" s="266">
        <f>ROUND(I184*H184,2)</f>
        <v>0</v>
      </c>
      <c r="K184" s="262" t="s">
        <v>1</v>
      </c>
      <c r="L184" s="267"/>
      <c r="M184" s="268" t="s">
        <v>1</v>
      </c>
      <c r="N184" s="269" t="s">
        <v>46</v>
      </c>
      <c r="O184" s="72"/>
      <c r="P184" s="194">
        <f>O184*H184</f>
        <v>0</v>
      </c>
      <c r="Q184" s="194">
        <v>5.0000000000000001E-4</v>
      </c>
      <c r="R184" s="194">
        <f>Q184*H184</f>
        <v>2.5000000000000001E-3</v>
      </c>
      <c r="S184" s="194">
        <v>0</v>
      </c>
      <c r="T184" s="195">
        <f>S184*H184</f>
        <v>0</v>
      </c>
      <c r="U184" s="35"/>
      <c r="V184" s="35"/>
      <c r="W184" s="35"/>
      <c r="X184" s="35"/>
      <c r="Y184" s="35"/>
      <c r="Z184" s="35"/>
      <c r="AA184" s="35"/>
      <c r="AB184" s="35"/>
      <c r="AC184" s="35"/>
      <c r="AD184" s="35"/>
      <c r="AE184" s="35"/>
      <c r="AR184" s="196" t="s">
        <v>1810</v>
      </c>
      <c r="AT184" s="196" t="s">
        <v>539</v>
      </c>
      <c r="AU184" s="196" t="s">
        <v>90</v>
      </c>
      <c r="AY184" s="18" t="s">
        <v>215</v>
      </c>
      <c r="BE184" s="197">
        <f>IF(N184="základní",J184,0)</f>
        <v>0</v>
      </c>
      <c r="BF184" s="197">
        <f>IF(N184="snížená",J184,0)</f>
        <v>0</v>
      </c>
      <c r="BG184" s="197">
        <f>IF(N184="zákl. přenesená",J184,0)</f>
        <v>0</v>
      </c>
      <c r="BH184" s="197">
        <f>IF(N184="sníž. přenesená",J184,0)</f>
        <v>0</v>
      </c>
      <c r="BI184" s="197">
        <f>IF(N184="nulová",J184,0)</f>
        <v>0</v>
      </c>
      <c r="BJ184" s="18" t="s">
        <v>88</v>
      </c>
      <c r="BK184" s="197">
        <f>ROUND(I184*H184,2)</f>
        <v>0</v>
      </c>
      <c r="BL184" s="18" t="s">
        <v>1810</v>
      </c>
      <c r="BM184" s="196" t="s">
        <v>8582</v>
      </c>
    </row>
    <row r="185" spans="1:65" s="2" customFormat="1" ht="16.5" customHeight="1">
      <c r="A185" s="35"/>
      <c r="B185" s="36"/>
      <c r="C185" s="185" t="s">
        <v>544</v>
      </c>
      <c r="D185" s="185" t="s">
        <v>216</v>
      </c>
      <c r="E185" s="186" t="s">
        <v>8583</v>
      </c>
      <c r="F185" s="187" t="s">
        <v>8584</v>
      </c>
      <c r="G185" s="188" t="s">
        <v>716</v>
      </c>
      <c r="H185" s="189">
        <v>5</v>
      </c>
      <c r="I185" s="190"/>
      <c r="J185" s="191">
        <f>ROUND(I185*H185,2)</f>
        <v>0</v>
      </c>
      <c r="K185" s="187" t="s">
        <v>1</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1043</v>
      </c>
      <c r="AT185" s="196" t="s">
        <v>216</v>
      </c>
      <c r="AU185" s="196" t="s">
        <v>90</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1043</v>
      </c>
      <c r="BM185" s="196" t="s">
        <v>8585</v>
      </c>
    </row>
    <row r="186" spans="1:65" s="2" customFormat="1" ht="44.25" customHeight="1">
      <c r="A186" s="35"/>
      <c r="B186" s="36"/>
      <c r="C186" s="260" t="s">
        <v>553</v>
      </c>
      <c r="D186" s="260" t="s">
        <v>539</v>
      </c>
      <c r="E186" s="261" t="s">
        <v>8586</v>
      </c>
      <c r="F186" s="262" t="s">
        <v>8587</v>
      </c>
      <c r="G186" s="263" t="s">
        <v>716</v>
      </c>
      <c r="H186" s="264">
        <v>5</v>
      </c>
      <c r="I186" s="265"/>
      <c r="J186" s="266">
        <f>ROUND(I186*H186,2)</f>
        <v>0</v>
      </c>
      <c r="K186" s="262" t="s">
        <v>359</v>
      </c>
      <c r="L186" s="267"/>
      <c r="M186" s="268" t="s">
        <v>1</v>
      </c>
      <c r="N186" s="269" t="s">
        <v>46</v>
      </c>
      <c r="O186" s="72"/>
      <c r="P186" s="194">
        <f>O186*H186</f>
        <v>0</v>
      </c>
      <c r="Q186" s="194">
        <v>5.9999999999999995E-4</v>
      </c>
      <c r="R186" s="194">
        <f>Q186*H186</f>
        <v>2.9999999999999996E-3</v>
      </c>
      <c r="S186" s="194">
        <v>0</v>
      </c>
      <c r="T186" s="195">
        <f>S186*H186</f>
        <v>0</v>
      </c>
      <c r="U186" s="35"/>
      <c r="V186" s="35"/>
      <c r="W186" s="35"/>
      <c r="X186" s="35"/>
      <c r="Y186" s="35"/>
      <c r="Z186" s="35"/>
      <c r="AA186" s="35"/>
      <c r="AB186" s="35"/>
      <c r="AC186" s="35"/>
      <c r="AD186" s="35"/>
      <c r="AE186" s="35"/>
      <c r="AR186" s="196" t="s">
        <v>1810</v>
      </c>
      <c r="AT186" s="196" t="s">
        <v>539</v>
      </c>
      <c r="AU186" s="196" t="s">
        <v>90</v>
      </c>
      <c r="AY186" s="18" t="s">
        <v>215</v>
      </c>
      <c r="BE186" s="197">
        <f>IF(N186="základní",J186,0)</f>
        <v>0</v>
      </c>
      <c r="BF186" s="197">
        <f>IF(N186="snížená",J186,0)</f>
        <v>0</v>
      </c>
      <c r="BG186" s="197">
        <f>IF(N186="zákl. přenesená",J186,0)</f>
        <v>0</v>
      </c>
      <c r="BH186" s="197">
        <f>IF(N186="sníž. přenesená",J186,0)</f>
        <v>0</v>
      </c>
      <c r="BI186" s="197">
        <f>IF(N186="nulová",J186,0)</f>
        <v>0</v>
      </c>
      <c r="BJ186" s="18" t="s">
        <v>88</v>
      </c>
      <c r="BK186" s="197">
        <f>ROUND(I186*H186,2)</f>
        <v>0</v>
      </c>
      <c r="BL186" s="18" t="s">
        <v>1810</v>
      </c>
      <c r="BM186" s="196" t="s">
        <v>8588</v>
      </c>
    </row>
    <row r="187" spans="1:65" s="2" customFormat="1" ht="16.5" customHeight="1">
      <c r="A187" s="35"/>
      <c r="B187" s="36"/>
      <c r="C187" s="260" t="s">
        <v>564</v>
      </c>
      <c r="D187" s="260" t="s">
        <v>539</v>
      </c>
      <c r="E187" s="261" t="s">
        <v>8345</v>
      </c>
      <c r="F187" s="262" t="s">
        <v>8346</v>
      </c>
      <c r="G187" s="263" t="s">
        <v>219</v>
      </c>
      <c r="H187" s="264">
        <v>1</v>
      </c>
      <c r="I187" s="265"/>
      <c r="J187" s="266">
        <f>ROUND(I187*H187,2)</f>
        <v>0</v>
      </c>
      <c r="K187" s="262" t="s">
        <v>1</v>
      </c>
      <c r="L187" s="267"/>
      <c r="M187" s="268" t="s">
        <v>1</v>
      </c>
      <c r="N187" s="269"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676</v>
      </c>
      <c r="AT187" s="196" t="s">
        <v>539</v>
      </c>
      <c r="AU187" s="196" t="s">
        <v>90</v>
      </c>
      <c r="AY187" s="18" t="s">
        <v>215</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291</v>
      </c>
      <c r="BM187" s="196" t="s">
        <v>8589</v>
      </c>
    </row>
    <row r="188" spans="1:65" s="2" customFormat="1" ht="19.2">
      <c r="A188" s="35"/>
      <c r="B188" s="36"/>
      <c r="C188" s="37"/>
      <c r="D188" s="198" t="s">
        <v>221</v>
      </c>
      <c r="E188" s="37"/>
      <c r="F188" s="199" t="s">
        <v>8348</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221</v>
      </c>
      <c r="AU188" s="18" t="s">
        <v>90</v>
      </c>
    </row>
    <row r="189" spans="1:65" s="2" customFormat="1" ht="24.15" customHeight="1">
      <c r="A189" s="35"/>
      <c r="B189" s="36"/>
      <c r="C189" s="185" t="s">
        <v>574</v>
      </c>
      <c r="D189" s="185" t="s">
        <v>216</v>
      </c>
      <c r="E189" s="186" t="s">
        <v>8326</v>
      </c>
      <c r="F189" s="187" t="s">
        <v>8327</v>
      </c>
      <c r="G189" s="188" t="s">
        <v>716</v>
      </c>
      <c r="H189" s="189">
        <v>1</v>
      </c>
      <c r="I189" s="190"/>
      <c r="J189" s="191">
        <f>ROUND(I189*H189,2)</f>
        <v>0</v>
      </c>
      <c r="K189" s="187" t="s">
        <v>359</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291</v>
      </c>
      <c r="AT189" s="196" t="s">
        <v>216</v>
      </c>
      <c r="AU189" s="196" t="s">
        <v>90</v>
      </c>
      <c r="AY189" s="18" t="s">
        <v>215</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291</v>
      </c>
      <c r="BM189" s="196" t="s">
        <v>8590</v>
      </c>
    </row>
    <row r="190" spans="1:65" s="2" customFormat="1" ht="28.8">
      <c r="A190" s="35"/>
      <c r="B190" s="36"/>
      <c r="C190" s="37"/>
      <c r="D190" s="198" t="s">
        <v>221</v>
      </c>
      <c r="E190" s="37"/>
      <c r="F190" s="199" t="s">
        <v>8329</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221</v>
      </c>
      <c r="AU190" s="18" t="s">
        <v>90</v>
      </c>
    </row>
    <row r="191" spans="1:65" s="2" customFormat="1" ht="10.199999999999999">
      <c r="A191" s="35"/>
      <c r="B191" s="36"/>
      <c r="C191" s="37"/>
      <c r="D191" s="215" t="s">
        <v>362</v>
      </c>
      <c r="E191" s="37"/>
      <c r="F191" s="216" t="s">
        <v>8330</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362</v>
      </c>
      <c r="AU191" s="18" t="s">
        <v>90</v>
      </c>
    </row>
    <row r="192" spans="1:65" s="2" customFormat="1" ht="24.15" customHeight="1">
      <c r="A192" s="35"/>
      <c r="B192" s="36"/>
      <c r="C192" s="260" t="s">
        <v>580</v>
      </c>
      <c r="D192" s="260" t="s">
        <v>539</v>
      </c>
      <c r="E192" s="261" t="s">
        <v>8331</v>
      </c>
      <c r="F192" s="262" t="s">
        <v>8332</v>
      </c>
      <c r="G192" s="263" t="s">
        <v>716</v>
      </c>
      <c r="H192" s="264">
        <v>1</v>
      </c>
      <c r="I192" s="265"/>
      <c r="J192" s="266">
        <f>ROUND(I192*H192,2)</f>
        <v>0</v>
      </c>
      <c r="K192" s="262" t="s">
        <v>1</v>
      </c>
      <c r="L192" s="267"/>
      <c r="M192" s="268" t="s">
        <v>1</v>
      </c>
      <c r="N192" s="269" t="s">
        <v>46</v>
      </c>
      <c r="O192" s="72"/>
      <c r="P192" s="194">
        <f>O192*H192</f>
        <v>0</v>
      </c>
      <c r="Q192" s="194">
        <v>1E-3</v>
      </c>
      <c r="R192" s="194">
        <f>Q192*H192</f>
        <v>1E-3</v>
      </c>
      <c r="S192" s="194">
        <v>0</v>
      </c>
      <c r="T192" s="195">
        <f>S192*H192</f>
        <v>0</v>
      </c>
      <c r="U192" s="35"/>
      <c r="V192" s="35"/>
      <c r="W192" s="35"/>
      <c r="X192" s="35"/>
      <c r="Y192" s="35"/>
      <c r="Z192" s="35"/>
      <c r="AA192" s="35"/>
      <c r="AB192" s="35"/>
      <c r="AC192" s="35"/>
      <c r="AD192" s="35"/>
      <c r="AE192" s="35"/>
      <c r="AR192" s="196" t="s">
        <v>676</v>
      </c>
      <c r="AT192" s="196" t="s">
        <v>539</v>
      </c>
      <c r="AU192" s="196" t="s">
        <v>90</v>
      </c>
      <c r="AY192" s="18" t="s">
        <v>215</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291</v>
      </c>
      <c r="BM192" s="196" t="s">
        <v>8591</v>
      </c>
    </row>
    <row r="193" spans="1:65" s="2" customFormat="1" ht="24.15" customHeight="1">
      <c r="A193" s="35"/>
      <c r="B193" s="36"/>
      <c r="C193" s="260" t="s">
        <v>589</v>
      </c>
      <c r="D193" s="260" t="s">
        <v>539</v>
      </c>
      <c r="E193" s="261" t="s">
        <v>8334</v>
      </c>
      <c r="F193" s="262" t="s">
        <v>8335</v>
      </c>
      <c r="G193" s="263" t="s">
        <v>716</v>
      </c>
      <c r="H193" s="264">
        <v>1</v>
      </c>
      <c r="I193" s="265"/>
      <c r="J193" s="266">
        <f>ROUND(I193*H193,2)</f>
        <v>0</v>
      </c>
      <c r="K193" s="262" t="s">
        <v>359</v>
      </c>
      <c r="L193" s="267"/>
      <c r="M193" s="268" t="s">
        <v>1</v>
      </c>
      <c r="N193" s="269" t="s">
        <v>46</v>
      </c>
      <c r="O193" s="72"/>
      <c r="P193" s="194">
        <f>O193*H193</f>
        <v>0</v>
      </c>
      <c r="Q193" s="194">
        <v>2.9999999999999997E-4</v>
      </c>
      <c r="R193" s="194">
        <f>Q193*H193</f>
        <v>2.9999999999999997E-4</v>
      </c>
      <c r="S193" s="194">
        <v>0</v>
      </c>
      <c r="T193" s="195">
        <f>S193*H193</f>
        <v>0</v>
      </c>
      <c r="U193" s="35"/>
      <c r="V193" s="35"/>
      <c r="W193" s="35"/>
      <c r="X193" s="35"/>
      <c r="Y193" s="35"/>
      <c r="Z193" s="35"/>
      <c r="AA193" s="35"/>
      <c r="AB193" s="35"/>
      <c r="AC193" s="35"/>
      <c r="AD193" s="35"/>
      <c r="AE193" s="35"/>
      <c r="AR193" s="196" t="s">
        <v>676</v>
      </c>
      <c r="AT193" s="196" t="s">
        <v>539</v>
      </c>
      <c r="AU193" s="196" t="s">
        <v>90</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291</v>
      </c>
      <c r="BM193" s="196" t="s">
        <v>8592</v>
      </c>
    </row>
    <row r="194" spans="1:65" s="2" customFormat="1" ht="16.5" customHeight="1">
      <c r="A194" s="35"/>
      <c r="B194" s="36"/>
      <c r="C194" s="260" t="s">
        <v>609</v>
      </c>
      <c r="D194" s="260" t="s">
        <v>539</v>
      </c>
      <c r="E194" s="261" t="s">
        <v>8337</v>
      </c>
      <c r="F194" s="262" t="s">
        <v>8338</v>
      </c>
      <c r="G194" s="263" t="s">
        <v>797</v>
      </c>
      <c r="H194" s="264">
        <v>1</v>
      </c>
      <c r="I194" s="265"/>
      <c r="J194" s="266">
        <f>ROUND(I194*H194,2)</f>
        <v>0</v>
      </c>
      <c r="K194" s="262" t="s">
        <v>359</v>
      </c>
      <c r="L194" s="267"/>
      <c r="M194" s="268" t="s">
        <v>1</v>
      </c>
      <c r="N194" s="269" t="s">
        <v>46</v>
      </c>
      <c r="O194" s="72"/>
      <c r="P194" s="194">
        <f>O194*H194</f>
        <v>0</v>
      </c>
      <c r="Q194" s="194">
        <v>3.2000000000000002E-3</v>
      </c>
      <c r="R194" s="194">
        <f>Q194*H194</f>
        <v>3.2000000000000002E-3</v>
      </c>
      <c r="S194" s="194">
        <v>0</v>
      </c>
      <c r="T194" s="195">
        <f>S194*H194</f>
        <v>0</v>
      </c>
      <c r="U194" s="35"/>
      <c r="V194" s="35"/>
      <c r="W194" s="35"/>
      <c r="X194" s="35"/>
      <c r="Y194" s="35"/>
      <c r="Z194" s="35"/>
      <c r="AA194" s="35"/>
      <c r="AB194" s="35"/>
      <c r="AC194" s="35"/>
      <c r="AD194" s="35"/>
      <c r="AE194" s="35"/>
      <c r="AR194" s="196" t="s">
        <v>676</v>
      </c>
      <c r="AT194" s="196" t="s">
        <v>539</v>
      </c>
      <c r="AU194" s="196" t="s">
        <v>90</v>
      </c>
      <c r="AY194" s="18" t="s">
        <v>215</v>
      </c>
      <c r="BE194" s="197">
        <f>IF(N194="základní",J194,0)</f>
        <v>0</v>
      </c>
      <c r="BF194" s="197">
        <f>IF(N194="snížená",J194,0)</f>
        <v>0</v>
      </c>
      <c r="BG194" s="197">
        <f>IF(N194="zákl. přenesená",J194,0)</f>
        <v>0</v>
      </c>
      <c r="BH194" s="197">
        <f>IF(N194="sníž. přenesená",J194,0)</f>
        <v>0</v>
      </c>
      <c r="BI194" s="197">
        <f>IF(N194="nulová",J194,0)</f>
        <v>0</v>
      </c>
      <c r="BJ194" s="18" t="s">
        <v>88</v>
      </c>
      <c r="BK194" s="197">
        <f>ROUND(I194*H194,2)</f>
        <v>0</v>
      </c>
      <c r="BL194" s="18" t="s">
        <v>291</v>
      </c>
      <c r="BM194" s="196" t="s">
        <v>8593</v>
      </c>
    </row>
    <row r="195" spans="1:65" s="2" customFormat="1" ht="10.199999999999999">
      <c r="A195" s="35"/>
      <c r="B195" s="36"/>
      <c r="C195" s="37"/>
      <c r="D195" s="198" t="s">
        <v>221</v>
      </c>
      <c r="E195" s="37"/>
      <c r="F195" s="199" t="s">
        <v>8338</v>
      </c>
      <c r="G195" s="37"/>
      <c r="H195" s="37"/>
      <c r="I195" s="200"/>
      <c r="J195" s="37"/>
      <c r="K195" s="37"/>
      <c r="L195" s="40"/>
      <c r="M195" s="201"/>
      <c r="N195" s="202"/>
      <c r="O195" s="72"/>
      <c r="P195" s="72"/>
      <c r="Q195" s="72"/>
      <c r="R195" s="72"/>
      <c r="S195" s="72"/>
      <c r="T195" s="73"/>
      <c r="U195" s="35"/>
      <c r="V195" s="35"/>
      <c r="W195" s="35"/>
      <c r="X195" s="35"/>
      <c r="Y195" s="35"/>
      <c r="Z195" s="35"/>
      <c r="AA195" s="35"/>
      <c r="AB195" s="35"/>
      <c r="AC195" s="35"/>
      <c r="AD195" s="35"/>
      <c r="AE195" s="35"/>
      <c r="AT195" s="18" t="s">
        <v>221</v>
      </c>
      <c r="AU195" s="18" t="s">
        <v>90</v>
      </c>
    </row>
    <row r="196" spans="1:65" s="2" customFormat="1" ht="16.5" customHeight="1">
      <c r="A196" s="35"/>
      <c r="B196" s="36"/>
      <c r="C196" s="185" t="s">
        <v>625</v>
      </c>
      <c r="D196" s="185" t="s">
        <v>216</v>
      </c>
      <c r="E196" s="186" t="s">
        <v>8594</v>
      </c>
      <c r="F196" s="187" t="s">
        <v>8595</v>
      </c>
      <c r="G196" s="188" t="s">
        <v>797</v>
      </c>
      <c r="H196" s="189">
        <v>9</v>
      </c>
      <c r="I196" s="190"/>
      <c r="J196" s="191">
        <f>ROUND(I196*H196,2)</f>
        <v>0</v>
      </c>
      <c r="K196" s="187" t="s">
        <v>1</v>
      </c>
      <c r="L196" s="40"/>
      <c r="M196" s="192" t="s">
        <v>1</v>
      </c>
      <c r="N196" s="193" t="s">
        <v>46</v>
      </c>
      <c r="O196" s="72"/>
      <c r="P196" s="194">
        <f>O196*H196</f>
        <v>0</v>
      </c>
      <c r="Q196" s="194">
        <v>0</v>
      </c>
      <c r="R196" s="194">
        <f>Q196*H196</f>
        <v>0</v>
      </c>
      <c r="S196" s="194">
        <v>0</v>
      </c>
      <c r="T196" s="195">
        <f>S196*H196</f>
        <v>0</v>
      </c>
      <c r="U196" s="35"/>
      <c r="V196" s="35"/>
      <c r="W196" s="35"/>
      <c r="X196" s="35"/>
      <c r="Y196" s="35"/>
      <c r="Z196" s="35"/>
      <c r="AA196" s="35"/>
      <c r="AB196" s="35"/>
      <c r="AC196" s="35"/>
      <c r="AD196" s="35"/>
      <c r="AE196" s="35"/>
      <c r="AR196" s="196" t="s">
        <v>1043</v>
      </c>
      <c r="AT196" s="196" t="s">
        <v>216</v>
      </c>
      <c r="AU196" s="196" t="s">
        <v>90</v>
      </c>
      <c r="AY196" s="18" t="s">
        <v>215</v>
      </c>
      <c r="BE196" s="197">
        <f>IF(N196="základní",J196,0)</f>
        <v>0</v>
      </c>
      <c r="BF196" s="197">
        <f>IF(N196="snížená",J196,0)</f>
        <v>0</v>
      </c>
      <c r="BG196" s="197">
        <f>IF(N196="zákl. přenesená",J196,0)</f>
        <v>0</v>
      </c>
      <c r="BH196" s="197">
        <f>IF(N196="sníž. přenesená",J196,0)</f>
        <v>0</v>
      </c>
      <c r="BI196" s="197">
        <f>IF(N196="nulová",J196,0)</f>
        <v>0</v>
      </c>
      <c r="BJ196" s="18" t="s">
        <v>88</v>
      </c>
      <c r="BK196" s="197">
        <f>ROUND(I196*H196,2)</f>
        <v>0</v>
      </c>
      <c r="BL196" s="18" t="s">
        <v>1043</v>
      </c>
      <c r="BM196" s="196" t="s">
        <v>8596</v>
      </c>
    </row>
    <row r="197" spans="1:65" s="2" customFormat="1" ht="16.5" customHeight="1">
      <c r="A197" s="35"/>
      <c r="B197" s="36"/>
      <c r="C197" s="260" t="s">
        <v>631</v>
      </c>
      <c r="D197" s="260" t="s">
        <v>539</v>
      </c>
      <c r="E197" s="261" t="s">
        <v>8597</v>
      </c>
      <c r="F197" s="262" t="s">
        <v>8598</v>
      </c>
      <c r="G197" s="263" t="s">
        <v>716</v>
      </c>
      <c r="H197" s="264">
        <v>9</v>
      </c>
      <c r="I197" s="265"/>
      <c r="J197" s="266">
        <f>ROUND(I197*H197,2)</f>
        <v>0</v>
      </c>
      <c r="K197" s="262" t="s">
        <v>1</v>
      </c>
      <c r="L197" s="267"/>
      <c r="M197" s="268" t="s">
        <v>1</v>
      </c>
      <c r="N197" s="269" t="s">
        <v>46</v>
      </c>
      <c r="O197" s="72"/>
      <c r="P197" s="194">
        <f>O197*H197</f>
        <v>0</v>
      </c>
      <c r="Q197" s="194">
        <v>0.02</v>
      </c>
      <c r="R197" s="194">
        <f>Q197*H197</f>
        <v>0.18</v>
      </c>
      <c r="S197" s="194">
        <v>0</v>
      </c>
      <c r="T197" s="195">
        <f>S197*H197</f>
        <v>0</v>
      </c>
      <c r="U197" s="35"/>
      <c r="V197" s="35"/>
      <c r="W197" s="35"/>
      <c r="X197" s="35"/>
      <c r="Y197" s="35"/>
      <c r="Z197" s="35"/>
      <c r="AA197" s="35"/>
      <c r="AB197" s="35"/>
      <c r="AC197" s="35"/>
      <c r="AD197" s="35"/>
      <c r="AE197" s="35"/>
      <c r="AR197" s="196" t="s">
        <v>2650</v>
      </c>
      <c r="AT197" s="196" t="s">
        <v>539</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1043</v>
      </c>
      <c r="BM197" s="196" t="s">
        <v>8599</v>
      </c>
    </row>
    <row r="198" spans="1:65" s="2" customFormat="1" ht="16.5" customHeight="1">
      <c r="A198" s="35"/>
      <c r="B198" s="36"/>
      <c r="C198" s="260" t="s">
        <v>676</v>
      </c>
      <c r="D198" s="260" t="s">
        <v>539</v>
      </c>
      <c r="E198" s="261" t="s">
        <v>8600</v>
      </c>
      <c r="F198" s="262" t="s">
        <v>8601</v>
      </c>
      <c r="G198" s="263" t="s">
        <v>716</v>
      </c>
      <c r="H198" s="264">
        <v>18</v>
      </c>
      <c r="I198" s="265"/>
      <c r="J198" s="266">
        <f>ROUND(I198*H198,2)</f>
        <v>0</v>
      </c>
      <c r="K198" s="262" t="s">
        <v>1</v>
      </c>
      <c r="L198" s="267"/>
      <c r="M198" s="268" t="s">
        <v>1</v>
      </c>
      <c r="N198" s="269" t="s">
        <v>46</v>
      </c>
      <c r="O198" s="72"/>
      <c r="P198" s="194">
        <f>O198*H198</f>
        <v>0</v>
      </c>
      <c r="Q198" s="194">
        <v>4.0000000000000001E-3</v>
      </c>
      <c r="R198" s="194">
        <f>Q198*H198</f>
        <v>7.2000000000000008E-2</v>
      </c>
      <c r="S198" s="194">
        <v>0</v>
      </c>
      <c r="T198" s="195">
        <f>S198*H198</f>
        <v>0</v>
      </c>
      <c r="U198" s="35"/>
      <c r="V198" s="35"/>
      <c r="W198" s="35"/>
      <c r="X198" s="35"/>
      <c r="Y198" s="35"/>
      <c r="Z198" s="35"/>
      <c r="AA198" s="35"/>
      <c r="AB198" s="35"/>
      <c r="AC198" s="35"/>
      <c r="AD198" s="35"/>
      <c r="AE198" s="35"/>
      <c r="AR198" s="196" t="s">
        <v>2650</v>
      </c>
      <c r="AT198" s="196" t="s">
        <v>539</v>
      </c>
      <c r="AU198" s="196" t="s">
        <v>90</v>
      </c>
      <c r="AY198" s="18" t="s">
        <v>215</v>
      </c>
      <c r="BE198" s="197">
        <f>IF(N198="základní",J198,0)</f>
        <v>0</v>
      </c>
      <c r="BF198" s="197">
        <f>IF(N198="snížená",J198,0)</f>
        <v>0</v>
      </c>
      <c r="BG198" s="197">
        <f>IF(N198="zákl. přenesená",J198,0)</f>
        <v>0</v>
      </c>
      <c r="BH198" s="197">
        <f>IF(N198="sníž. přenesená",J198,0)</f>
        <v>0</v>
      </c>
      <c r="BI198" s="197">
        <f>IF(N198="nulová",J198,0)</f>
        <v>0</v>
      </c>
      <c r="BJ198" s="18" t="s">
        <v>88</v>
      </c>
      <c r="BK198" s="197">
        <f>ROUND(I198*H198,2)</f>
        <v>0</v>
      </c>
      <c r="BL198" s="18" t="s">
        <v>1043</v>
      </c>
      <c r="BM198" s="196" t="s">
        <v>8602</v>
      </c>
    </row>
    <row r="199" spans="1:65" s="2" customFormat="1" ht="21.75" customHeight="1">
      <c r="A199" s="35"/>
      <c r="B199" s="36"/>
      <c r="C199" s="185" t="s">
        <v>711</v>
      </c>
      <c r="D199" s="185" t="s">
        <v>216</v>
      </c>
      <c r="E199" s="186" t="s">
        <v>8603</v>
      </c>
      <c r="F199" s="187" t="s">
        <v>8604</v>
      </c>
      <c r="G199" s="188" t="s">
        <v>797</v>
      </c>
      <c r="H199" s="189">
        <v>9</v>
      </c>
      <c r="I199" s="190"/>
      <c r="J199" s="191">
        <f>ROUND(I199*H199,2)</f>
        <v>0</v>
      </c>
      <c r="K199" s="187" t="s">
        <v>1</v>
      </c>
      <c r="L199" s="40"/>
      <c r="M199" s="192" t="s">
        <v>1</v>
      </c>
      <c r="N199" s="193" t="s">
        <v>46</v>
      </c>
      <c r="O199" s="72"/>
      <c r="P199" s="194">
        <f>O199*H199</f>
        <v>0</v>
      </c>
      <c r="Q199" s="194">
        <v>0</v>
      </c>
      <c r="R199" s="194">
        <f>Q199*H199</f>
        <v>0</v>
      </c>
      <c r="S199" s="194">
        <v>0</v>
      </c>
      <c r="T199" s="195">
        <f>S199*H199</f>
        <v>0</v>
      </c>
      <c r="U199" s="35"/>
      <c r="V199" s="35"/>
      <c r="W199" s="35"/>
      <c r="X199" s="35"/>
      <c r="Y199" s="35"/>
      <c r="Z199" s="35"/>
      <c r="AA199" s="35"/>
      <c r="AB199" s="35"/>
      <c r="AC199" s="35"/>
      <c r="AD199" s="35"/>
      <c r="AE199" s="35"/>
      <c r="AR199" s="196" t="s">
        <v>1043</v>
      </c>
      <c r="AT199" s="196" t="s">
        <v>216</v>
      </c>
      <c r="AU199" s="196" t="s">
        <v>90</v>
      </c>
      <c r="AY199" s="18" t="s">
        <v>215</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1043</v>
      </c>
      <c r="BM199" s="196" t="s">
        <v>8605</v>
      </c>
    </row>
    <row r="200" spans="1:65" s="11" customFormat="1" ht="22.8" customHeight="1">
      <c r="B200" s="171"/>
      <c r="C200" s="172"/>
      <c r="D200" s="173" t="s">
        <v>80</v>
      </c>
      <c r="E200" s="213" t="s">
        <v>8606</v>
      </c>
      <c r="F200" s="213" t="s">
        <v>8607</v>
      </c>
      <c r="G200" s="172"/>
      <c r="H200" s="172"/>
      <c r="I200" s="175"/>
      <c r="J200" s="214">
        <f>BK200</f>
        <v>0</v>
      </c>
      <c r="K200" s="172"/>
      <c r="L200" s="177"/>
      <c r="M200" s="178"/>
      <c r="N200" s="179"/>
      <c r="O200" s="179"/>
      <c r="P200" s="180">
        <f>SUM(P201:P293)</f>
        <v>0</v>
      </c>
      <c r="Q200" s="179"/>
      <c r="R200" s="180">
        <f>SUM(R201:R293)</f>
        <v>0.41304999999999997</v>
      </c>
      <c r="S200" s="179"/>
      <c r="T200" s="181">
        <f>SUM(T201:T293)</f>
        <v>0</v>
      </c>
      <c r="AR200" s="182" t="s">
        <v>90</v>
      </c>
      <c r="AT200" s="183" t="s">
        <v>80</v>
      </c>
      <c r="AU200" s="183" t="s">
        <v>88</v>
      </c>
      <c r="AY200" s="182" t="s">
        <v>215</v>
      </c>
      <c r="BK200" s="184">
        <f>SUM(BK201:BK293)</f>
        <v>0</v>
      </c>
    </row>
    <row r="201" spans="1:65" s="2" customFormat="1" ht="24.15" customHeight="1">
      <c r="A201" s="35"/>
      <c r="B201" s="36"/>
      <c r="C201" s="185" t="s">
        <v>713</v>
      </c>
      <c r="D201" s="185" t="s">
        <v>216</v>
      </c>
      <c r="E201" s="186" t="s">
        <v>8444</v>
      </c>
      <c r="F201" s="187" t="s">
        <v>8445</v>
      </c>
      <c r="G201" s="188" t="s">
        <v>797</v>
      </c>
      <c r="H201" s="189">
        <v>70</v>
      </c>
      <c r="I201" s="190"/>
      <c r="J201" s="191">
        <f>ROUND(I201*H201,2)</f>
        <v>0</v>
      </c>
      <c r="K201" s="187" t="s">
        <v>359</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1043</v>
      </c>
      <c r="AT201" s="196" t="s">
        <v>216</v>
      </c>
      <c r="AU201" s="196" t="s">
        <v>90</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1043</v>
      </c>
      <c r="BM201" s="196" t="s">
        <v>8608</v>
      </c>
    </row>
    <row r="202" spans="1:65" s="2" customFormat="1" ht="19.2">
      <c r="A202" s="35"/>
      <c r="B202" s="36"/>
      <c r="C202" s="37"/>
      <c r="D202" s="198" t="s">
        <v>221</v>
      </c>
      <c r="E202" s="37"/>
      <c r="F202" s="199" t="s">
        <v>8447</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221</v>
      </c>
      <c r="AU202" s="18" t="s">
        <v>90</v>
      </c>
    </row>
    <row r="203" spans="1:65" s="2" customFormat="1" ht="10.199999999999999">
      <c r="A203" s="35"/>
      <c r="B203" s="36"/>
      <c r="C203" s="37"/>
      <c r="D203" s="215" t="s">
        <v>362</v>
      </c>
      <c r="E203" s="37"/>
      <c r="F203" s="216" t="s">
        <v>8448</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362</v>
      </c>
      <c r="AU203" s="18" t="s">
        <v>90</v>
      </c>
    </row>
    <row r="204" spans="1:65" s="14" customFormat="1" ht="10.199999999999999">
      <c r="B204" s="227"/>
      <c r="C204" s="228"/>
      <c r="D204" s="198" t="s">
        <v>364</v>
      </c>
      <c r="E204" s="229" t="s">
        <v>1</v>
      </c>
      <c r="F204" s="230" t="s">
        <v>1094</v>
      </c>
      <c r="G204" s="228"/>
      <c r="H204" s="231">
        <v>70</v>
      </c>
      <c r="I204" s="232"/>
      <c r="J204" s="228"/>
      <c r="K204" s="228"/>
      <c r="L204" s="233"/>
      <c r="M204" s="234"/>
      <c r="N204" s="235"/>
      <c r="O204" s="235"/>
      <c r="P204" s="235"/>
      <c r="Q204" s="235"/>
      <c r="R204" s="235"/>
      <c r="S204" s="235"/>
      <c r="T204" s="236"/>
      <c r="AT204" s="237" t="s">
        <v>364</v>
      </c>
      <c r="AU204" s="237" t="s">
        <v>90</v>
      </c>
      <c r="AV204" s="14" t="s">
        <v>90</v>
      </c>
      <c r="AW204" s="14" t="s">
        <v>36</v>
      </c>
      <c r="AX204" s="14" t="s">
        <v>88</v>
      </c>
      <c r="AY204" s="237" t="s">
        <v>215</v>
      </c>
    </row>
    <row r="205" spans="1:65" s="2" customFormat="1" ht="24.15" customHeight="1">
      <c r="A205" s="35"/>
      <c r="B205" s="36"/>
      <c r="C205" s="260" t="s">
        <v>720</v>
      </c>
      <c r="D205" s="260" t="s">
        <v>539</v>
      </c>
      <c r="E205" s="261" t="s">
        <v>8508</v>
      </c>
      <c r="F205" s="262" t="s">
        <v>8509</v>
      </c>
      <c r="G205" s="263" t="s">
        <v>797</v>
      </c>
      <c r="H205" s="264">
        <v>35</v>
      </c>
      <c r="I205" s="265"/>
      <c r="J205" s="266">
        <f>ROUND(I205*H205,2)</f>
        <v>0</v>
      </c>
      <c r="K205" s="262" t="s">
        <v>359</v>
      </c>
      <c r="L205" s="267"/>
      <c r="M205" s="268" t="s">
        <v>1</v>
      </c>
      <c r="N205" s="269" t="s">
        <v>46</v>
      </c>
      <c r="O205" s="72"/>
      <c r="P205" s="194">
        <f>O205*H205</f>
        <v>0</v>
      </c>
      <c r="Q205" s="194">
        <v>2.7E-4</v>
      </c>
      <c r="R205" s="194">
        <f>Q205*H205</f>
        <v>9.4500000000000001E-3</v>
      </c>
      <c r="S205" s="194">
        <v>0</v>
      </c>
      <c r="T205" s="195">
        <f>S205*H205</f>
        <v>0</v>
      </c>
      <c r="U205" s="35"/>
      <c r="V205" s="35"/>
      <c r="W205" s="35"/>
      <c r="X205" s="35"/>
      <c r="Y205" s="35"/>
      <c r="Z205" s="35"/>
      <c r="AA205" s="35"/>
      <c r="AB205" s="35"/>
      <c r="AC205" s="35"/>
      <c r="AD205" s="35"/>
      <c r="AE205" s="35"/>
      <c r="AR205" s="196" t="s">
        <v>1810</v>
      </c>
      <c r="AT205" s="196" t="s">
        <v>539</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1810</v>
      </c>
      <c r="BM205" s="196" t="s">
        <v>8609</v>
      </c>
    </row>
    <row r="206" spans="1:65" s="2" customFormat="1" ht="19.2">
      <c r="A206" s="35"/>
      <c r="B206" s="36"/>
      <c r="C206" s="37"/>
      <c r="D206" s="198" t="s">
        <v>221</v>
      </c>
      <c r="E206" s="37"/>
      <c r="F206" s="199" t="s">
        <v>8509</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90</v>
      </c>
    </row>
    <row r="207" spans="1:65" s="2" customFormat="1" ht="24.15" customHeight="1">
      <c r="A207" s="35"/>
      <c r="B207" s="36"/>
      <c r="C207" s="260" t="s">
        <v>727</v>
      </c>
      <c r="D207" s="260" t="s">
        <v>539</v>
      </c>
      <c r="E207" s="261" t="s">
        <v>8610</v>
      </c>
      <c r="F207" s="262" t="s">
        <v>8611</v>
      </c>
      <c r="G207" s="263" t="s">
        <v>797</v>
      </c>
      <c r="H207" s="264">
        <v>35</v>
      </c>
      <c r="I207" s="265"/>
      <c r="J207" s="266">
        <f>ROUND(I207*H207,2)</f>
        <v>0</v>
      </c>
      <c r="K207" s="262" t="s">
        <v>359</v>
      </c>
      <c r="L207" s="267"/>
      <c r="M207" s="268" t="s">
        <v>1</v>
      </c>
      <c r="N207" s="269" t="s">
        <v>46</v>
      </c>
      <c r="O207" s="72"/>
      <c r="P207" s="194">
        <f>O207*H207</f>
        <v>0</v>
      </c>
      <c r="Q207" s="194">
        <v>2.9999999999999997E-4</v>
      </c>
      <c r="R207" s="194">
        <f>Q207*H207</f>
        <v>1.0499999999999999E-2</v>
      </c>
      <c r="S207" s="194">
        <v>0</v>
      </c>
      <c r="T207" s="195">
        <f>S207*H207</f>
        <v>0</v>
      </c>
      <c r="U207" s="35"/>
      <c r="V207" s="35"/>
      <c r="W207" s="35"/>
      <c r="X207" s="35"/>
      <c r="Y207" s="35"/>
      <c r="Z207" s="35"/>
      <c r="AA207" s="35"/>
      <c r="AB207" s="35"/>
      <c r="AC207" s="35"/>
      <c r="AD207" s="35"/>
      <c r="AE207" s="35"/>
      <c r="AR207" s="196" t="s">
        <v>1810</v>
      </c>
      <c r="AT207" s="196" t="s">
        <v>539</v>
      </c>
      <c r="AU207" s="196" t="s">
        <v>90</v>
      </c>
      <c r="AY207" s="18" t="s">
        <v>215</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1810</v>
      </c>
      <c r="BM207" s="196" t="s">
        <v>8612</v>
      </c>
    </row>
    <row r="208" spans="1:65" s="2" customFormat="1" ht="19.2">
      <c r="A208" s="35"/>
      <c r="B208" s="36"/>
      <c r="C208" s="37"/>
      <c r="D208" s="198" t="s">
        <v>221</v>
      </c>
      <c r="E208" s="37"/>
      <c r="F208" s="199" t="s">
        <v>8611</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221</v>
      </c>
      <c r="AU208" s="18" t="s">
        <v>90</v>
      </c>
    </row>
    <row r="209" spans="1:65" s="14" customFormat="1" ht="20.399999999999999">
      <c r="B209" s="227"/>
      <c r="C209" s="228"/>
      <c r="D209" s="198" t="s">
        <v>364</v>
      </c>
      <c r="E209" s="228"/>
      <c r="F209" s="230" t="s">
        <v>8613</v>
      </c>
      <c r="G209" s="228"/>
      <c r="H209" s="231">
        <v>35</v>
      </c>
      <c r="I209" s="232"/>
      <c r="J209" s="228"/>
      <c r="K209" s="228"/>
      <c r="L209" s="233"/>
      <c r="M209" s="234"/>
      <c r="N209" s="235"/>
      <c r="O209" s="235"/>
      <c r="P209" s="235"/>
      <c r="Q209" s="235"/>
      <c r="R209" s="235"/>
      <c r="S209" s="235"/>
      <c r="T209" s="236"/>
      <c r="AT209" s="237" t="s">
        <v>364</v>
      </c>
      <c r="AU209" s="237" t="s">
        <v>90</v>
      </c>
      <c r="AV209" s="14" t="s">
        <v>90</v>
      </c>
      <c r="AW209" s="14" t="s">
        <v>4</v>
      </c>
      <c r="AX209" s="14" t="s">
        <v>88</v>
      </c>
      <c r="AY209" s="237" t="s">
        <v>215</v>
      </c>
    </row>
    <row r="210" spans="1:65" s="2" customFormat="1" ht="24.15" customHeight="1">
      <c r="A210" s="35"/>
      <c r="B210" s="36"/>
      <c r="C210" s="185" t="s">
        <v>735</v>
      </c>
      <c r="D210" s="185" t="s">
        <v>216</v>
      </c>
      <c r="E210" s="186" t="s">
        <v>8614</v>
      </c>
      <c r="F210" s="187" t="s">
        <v>8615</v>
      </c>
      <c r="G210" s="188" t="s">
        <v>797</v>
      </c>
      <c r="H210" s="189">
        <v>82</v>
      </c>
      <c r="I210" s="190"/>
      <c r="J210" s="191">
        <f>ROUND(I210*H210,2)</f>
        <v>0</v>
      </c>
      <c r="K210" s="187" t="s">
        <v>359</v>
      </c>
      <c r="L210" s="40"/>
      <c r="M210" s="192" t="s">
        <v>1</v>
      </c>
      <c r="N210" s="193" t="s">
        <v>46</v>
      </c>
      <c r="O210" s="72"/>
      <c r="P210" s="194">
        <f>O210*H210</f>
        <v>0</v>
      </c>
      <c r="Q210" s="194">
        <v>0</v>
      </c>
      <c r="R210" s="194">
        <f>Q210*H210</f>
        <v>0</v>
      </c>
      <c r="S210" s="194">
        <v>0</v>
      </c>
      <c r="T210" s="195">
        <f>S210*H210</f>
        <v>0</v>
      </c>
      <c r="U210" s="35"/>
      <c r="V210" s="35"/>
      <c r="W210" s="35"/>
      <c r="X210" s="35"/>
      <c r="Y210" s="35"/>
      <c r="Z210" s="35"/>
      <c r="AA210" s="35"/>
      <c r="AB210" s="35"/>
      <c r="AC210" s="35"/>
      <c r="AD210" s="35"/>
      <c r="AE210" s="35"/>
      <c r="AR210" s="196" t="s">
        <v>291</v>
      </c>
      <c r="AT210" s="196" t="s">
        <v>216</v>
      </c>
      <c r="AU210" s="196" t="s">
        <v>90</v>
      </c>
      <c r="AY210" s="18" t="s">
        <v>215</v>
      </c>
      <c r="BE210" s="197">
        <f>IF(N210="základní",J210,0)</f>
        <v>0</v>
      </c>
      <c r="BF210" s="197">
        <f>IF(N210="snížená",J210,0)</f>
        <v>0</v>
      </c>
      <c r="BG210" s="197">
        <f>IF(N210="zákl. přenesená",J210,0)</f>
        <v>0</v>
      </c>
      <c r="BH210" s="197">
        <f>IF(N210="sníž. přenesená",J210,0)</f>
        <v>0</v>
      </c>
      <c r="BI210" s="197">
        <f>IF(N210="nulová",J210,0)</f>
        <v>0</v>
      </c>
      <c r="BJ210" s="18" t="s">
        <v>88</v>
      </c>
      <c r="BK210" s="197">
        <f>ROUND(I210*H210,2)</f>
        <v>0</v>
      </c>
      <c r="BL210" s="18" t="s">
        <v>291</v>
      </c>
      <c r="BM210" s="196" t="s">
        <v>8616</v>
      </c>
    </row>
    <row r="211" spans="1:65" s="2" customFormat="1" ht="28.8">
      <c r="A211" s="35"/>
      <c r="B211" s="36"/>
      <c r="C211" s="37"/>
      <c r="D211" s="198" t="s">
        <v>221</v>
      </c>
      <c r="E211" s="37"/>
      <c r="F211" s="199" t="s">
        <v>8617</v>
      </c>
      <c r="G211" s="37"/>
      <c r="H211" s="37"/>
      <c r="I211" s="200"/>
      <c r="J211" s="37"/>
      <c r="K211" s="37"/>
      <c r="L211" s="40"/>
      <c r="M211" s="201"/>
      <c r="N211" s="202"/>
      <c r="O211" s="72"/>
      <c r="P211" s="72"/>
      <c r="Q211" s="72"/>
      <c r="R211" s="72"/>
      <c r="S211" s="72"/>
      <c r="T211" s="73"/>
      <c r="U211" s="35"/>
      <c r="V211" s="35"/>
      <c r="W211" s="35"/>
      <c r="X211" s="35"/>
      <c r="Y211" s="35"/>
      <c r="Z211" s="35"/>
      <c r="AA211" s="35"/>
      <c r="AB211" s="35"/>
      <c r="AC211" s="35"/>
      <c r="AD211" s="35"/>
      <c r="AE211" s="35"/>
      <c r="AT211" s="18" t="s">
        <v>221</v>
      </c>
      <c r="AU211" s="18" t="s">
        <v>90</v>
      </c>
    </row>
    <row r="212" spans="1:65" s="2" customFormat="1" ht="10.199999999999999">
      <c r="A212" s="35"/>
      <c r="B212" s="36"/>
      <c r="C212" s="37"/>
      <c r="D212" s="215" t="s">
        <v>362</v>
      </c>
      <c r="E212" s="37"/>
      <c r="F212" s="216" t="s">
        <v>8618</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362</v>
      </c>
      <c r="AU212" s="18" t="s">
        <v>90</v>
      </c>
    </row>
    <row r="213" spans="1:65" s="2" customFormat="1" ht="24.15" customHeight="1">
      <c r="A213" s="35"/>
      <c r="B213" s="36"/>
      <c r="C213" s="260" t="s">
        <v>745</v>
      </c>
      <c r="D213" s="260" t="s">
        <v>539</v>
      </c>
      <c r="E213" s="261" t="s">
        <v>8619</v>
      </c>
      <c r="F213" s="262" t="s">
        <v>8620</v>
      </c>
      <c r="G213" s="263" t="s">
        <v>797</v>
      </c>
      <c r="H213" s="264">
        <v>82</v>
      </c>
      <c r="I213" s="265"/>
      <c r="J213" s="266">
        <f>ROUND(I213*H213,2)</f>
        <v>0</v>
      </c>
      <c r="K213" s="262" t="s">
        <v>359</v>
      </c>
      <c r="L213" s="267"/>
      <c r="M213" s="268" t="s">
        <v>1</v>
      </c>
      <c r="N213" s="269" t="s">
        <v>46</v>
      </c>
      <c r="O213" s="72"/>
      <c r="P213" s="194">
        <f>O213*H213</f>
        <v>0</v>
      </c>
      <c r="Q213" s="194">
        <v>5.2999999999999998E-4</v>
      </c>
      <c r="R213" s="194">
        <f>Q213*H213</f>
        <v>4.3459999999999999E-2</v>
      </c>
      <c r="S213" s="194">
        <v>0</v>
      </c>
      <c r="T213" s="195">
        <f>S213*H213</f>
        <v>0</v>
      </c>
      <c r="U213" s="35"/>
      <c r="V213" s="35"/>
      <c r="W213" s="35"/>
      <c r="X213" s="35"/>
      <c r="Y213" s="35"/>
      <c r="Z213" s="35"/>
      <c r="AA213" s="35"/>
      <c r="AB213" s="35"/>
      <c r="AC213" s="35"/>
      <c r="AD213" s="35"/>
      <c r="AE213" s="35"/>
      <c r="AR213" s="196" t="s">
        <v>676</v>
      </c>
      <c r="AT213" s="196" t="s">
        <v>539</v>
      </c>
      <c r="AU213" s="196" t="s">
        <v>90</v>
      </c>
      <c r="AY213" s="18" t="s">
        <v>215</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291</v>
      </c>
      <c r="BM213" s="196" t="s">
        <v>8621</v>
      </c>
    </row>
    <row r="214" spans="1:65" s="2" customFormat="1" ht="19.2">
      <c r="A214" s="35"/>
      <c r="B214" s="36"/>
      <c r="C214" s="37"/>
      <c r="D214" s="198" t="s">
        <v>221</v>
      </c>
      <c r="E214" s="37"/>
      <c r="F214" s="199" t="s">
        <v>8620</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221</v>
      </c>
      <c r="AU214" s="18" t="s">
        <v>90</v>
      </c>
    </row>
    <row r="215" spans="1:65" s="14" customFormat="1" ht="10.199999999999999">
      <c r="B215" s="227"/>
      <c r="C215" s="228"/>
      <c r="D215" s="198" t="s">
        <v>364</v>
      </c>
      <c r="E215" s="229" t="s">
        <v>1</v>
      </c>
      <c r="F215" s="230" t="s">
        <v>8622</v>
      </c>
      <c r="G215" s="228"/>
      <c r="H215" s="231">
        <v>82</v>
      </c>
      <c r="I215" s="232"/>
      <c r="J215" s="228"/>
      <c r="K215" s="228"/>
      <c r="L215" s="233"/>
      <c r="M215" s="234"/>
      <c r="N215" s="235"/>
      <c r="O215" s="235"/>
      <c r="P215" s="235"/>
      <c r="Q215" s="235"/>
      <c r="R215" s="235"/>
      <c r="S215" s="235"/>
      <c r="T215" s="236"/>
      <c r="AT215" s="237" t="s">
        <v>364</v>
      </c>
      <c r="AU215" s="237" t="s">
        <v>90</v>
      </c>
      <c r="AV215" s="14" t="s">
        <v>90</v>
      </c>
      <c r="AW215" s="14" t="s">
        <v>36</v>
      </c>
      <c r="AX215" s="14" t="s">
        <v>88</v>
      </c>
      <c r="AY215" s="237" t="s">
        <v>215</v>
      </c>
    </row>
    <row r="216" spans="1:65" s="2" customFormat="1" ht="33" customHeight="1">
      <c r="A216" s="35"/>
      <c r="B216" s="36"/>
      <c r="C216" s="185" t="s">
        <v>751</v>
      </c>
      <c r="D216" s="185" t="s">
        <v>216</v>
      </c>
      <c r="E216" s="186" t="s">
        <v>8623</v>
      </c>
      <c r="F216" s="187" t="s">
        <v>8624</v>
      </c>
      <c r="G216" s="188" t="s">
        <v>797</v>
      </c>
      <c r="H216" s="189">
        <v>41</v>
      </c>
      <c r="I216" s="190"/>
      <c r="J216" s="191">
        <f>ROUND(I216*H216,2)</f>
        <v>0</v>
      </c>
      <c r="K216" s="187" t="s">
        <v>359</v>
      </c>
      <c r="L216" s="40"/>
      <c r="M216" s="192" t="s">
        <v>1</v>
      </c>
      <c r="N216" s="193" t="s">
        <v>46</v>
      </c>
      <c r="O216" s="72"/>
      <c r="P216" s="194">
        <f>O216*H216</f>
        <v>0</v>
      </c>
      <c r="Q216" s="194">
        <v>0</v>
      </c>
      <c r="R216" s="194">
        <f>Q216*H216</f>
        <v>0</v>
      </c>
      <c r="S216" s="194">
        <v>0</v>
      </c>
      <c r="T216" s="195">
        <f>S216*H216</f>
        <v>0</v>
      </c>
      <c r="U216" s="35"/>
      <c r="V216" s="35"/>
      <c r="W216" s="35"/>
      <c r="X216" s="35"/>
      <c r="Y216" s="35"/>
      <c r="Z216" s="35"/>
      <c r="AA216" s="35"/>
      <c r="AB216" s="35"/>
      <c r="AC216" s="35"/>
      <c r="AD216" s="35"/>
      <c r="AE216" s="35"/>
      <c r="AR216" s="196" t="s">
        <v>291</v>
      </c>
      <c r="AT216" s="196" t="s">
        <v>216</v>
      </c>
      <c r="AU216" s="196" t="s">
        <v>90</v>
      </c>
      <c r="AY216" s="18" t="s">
        <v>215</v>
      </c>
      <c r="BE216" s="197">
        <f>IF(N216="základní",J216,0)</f>
        <v>0</v>
      </c>
      <c r="BF216" s="197">
        <f>IF(N216="snížená",J216,0)</f>
        <v>0</v>
      </c>
      <c r="BG216" s="197">
        <f>IF(N216="zákl. přenesená",J216,0)</f>
        <v>0</v>
      </c>
      <c r="BH216" s="197">
        <f>IF(N216="sníž. přenesená",J216,0)</f>
        <v>0</v>
      </c>
      <c r="BI216" s="197">
        <f>IF(N216="nulová",J216,0)</f>
        <v>0</v>
      </c>
      <c r="BJ216" s="18" t="s">
        <v>88</v>
      </c>
      <c r="BK216" s="197">
        <f>ROUND(I216*H216,2)</f>
        <v>0</v>
      </c>
      <c r="BL216" s="18" t="s">
        <v>291</v>
      </c>
      <c r="BM216" s="196" t="s">
        <v>8625</v>
      </c>
    </row>
    <row r="217" spans="1:65" s="2" customFormat="1" ht="38.4">
      <c r="A217" s="35"/>
      <c r="B217" s="36"/>
      <c r="C217" s="37"/>
      <c r="D217" s="198" t="s">
        <v>221</v>
      </c>
      <c r="E217" s="37"/>
      <c r="F217" s="199" t="s">
        <v>8626</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221</v>
      </c>
      <c r="AU217" s="18" t="s">
        <v>90</v>
      </c>
    </row>
    <row r="218" spans="1:65" s="2" customFormat="1" ht="10.199999999999999">
      <c r="A218" s="35"/>
      <c r="B218" s="36"/>
      <c r="C218" s="37"/>
      <c r="D218" s="215" t="s">
        <v>362</v>
      </c>
      <c r="E218" s="37"/>
      <c r="F218" s="216" t="s">
        <v>8627</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362</v>
      </c>
      <c r="AU218" s="18" t="s">
        <v>90</v>
      </c>
    </row>
    <row r="219" spans="1:65" s="2" customFormat="1" ht="24.15" customHeight="1">
      <c r="A219" s="35"/>
      <c r="B219" s="36"/>
      <c r="C219" s="260" t="s">
        <v>758</v>
      </c>
      <c r="D219" s="260" t="s">
        <v>539</v>
      </c>
      <c r="E219" s="261" t="s">
        <v>8628</v>
      </c>
      <c r="F219" s="262" t="s">
        <v>8629</v>
      </c>
      <c r="G219" s="263" t="s">
        <v>797</v>
      </c>
      <c r="H219" s="264">
        <v>41</v>
      </c>
      <c r="I219" s="265"/>
      <c r="J219" s="266">
        <f>ROUND(I219*H219,2)</f>
        <v>0</v>
      </c>
      <c r="K219" s="262" t="s">
        <v>359</v>
      </c>
      <c r="L219" s="267"/>
      <c r="M219" s="268" t="s">
        <v>1</v>
      </c>
      <c r="N219" s="269" t="s">
        <v>46</v>
      </c>
      <c r="O219" s="72"/>
      <c r="P219" s="194">
        <f>O219*H219</f>
        <v>0</v>
      </c>
      <c r="Q219" s="194">
        <v>2.2000000000000001E-4</v>
      </c>
      <c r="R219" s="194">
        <f>Q219*H219</f>
        <v>9.0200000000000002E-3</v>
      </c>
      <c r="S219" s="194">
        <v>0</v>
      </c>
      <c r="T219" s="195">
        <f>S219*H219</f>
        <v>0</v>
      </c>
      <c r="U219" s="35"/>
      <c r="V219" s="35"/>
      <c r="W219" s="35"/>
      <c r="X219" s="35"/>
      <c r="Y219" s="35"/>
      <c r="Z219" s="35"/>
      <c r="AA219" s="35"/>
      <c r="AB219" s="35"/>
      <c r="AC219" s="35"/>
      <c r="AD219" s="35"/>
      <c r="AE219" s="35"/>
      <c r="AR219" s="196" t="s">
        <v>676</v>
      </c>
      <c r="AT219" s="196" t="s">
        <v>539</v>
      </c>
      <c r="AU219" s="196" t="s">
        <v>90</v>
      </c>
      <c r="AY219" s="18" t="s">
        <v>215</v>
      </c>
      <c r="BE219" s="197">
        <f>IF(N219="základní",J219,0)</f>
        <v>0</v>
      </c>
      <c r="BF219" s="197">
        <f>IF(N219="snížená",J219,0)</f>
        <v>0</v>
      </c>
      <c r="BG219" s="197">
        <f>IF(N219="zákl. přenesená",J219,0)</f>
        <v>0</v>
      </c>
      <c r="BH219" s="197">
        <f>IF(N219="sníž. přenesená",J219,0)</f>
        <v>0</v>
      </c>
      <c r="BI219" s="197">
        <f>IF(N219="nulová",J219,0)</f>
        <v>0</v>
      </c>
      <c r="BJ219" s="18" t="s">
        <v>88</v>
      </c>
      <c r="BK219" s="197">
        <f>ROUND(I219*H219,2)</f>
        <v>0</v>
      </c>
      <c r="BL219" s="18" t="s">
        <v>291</v>
      </c>
      <c r="BM219" s="196" t="s">
        <v>8630</v>
      </c>
    </row>
    <row r="220" spans="1:65" s="2" customFormat="1" ht="19.2">
      <c r="A220" s="35"/>
      <c r="B220" s="36"/>
      <c r="C220" s="37"/>
      <c r="D220" s="198" t="s">
        <v>221</v>
      </c>
      <c r="E220" s="37"/>
      <c r="F220" s="199" t="s">
        <v>8629</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221</v>
      </c>
      <c r="AU220" s="18" t="s">
        <v>90</v>
      </c>
    </row>
    <row r="221" spans="1:65" s="2" customFormat="1" ht="24.15" customHeight="1">
      <c r="A221" s="35"/>
      <c r="B221" s="36"/>
      <c r="C221" s="185" t="s">
        <v>794</v>
      </c>
      <c r="D221" s="185" t="s">
        <v>216</v>
      </c>
      <c r="E221" s="186" t="s">
        <v>8631</v>
      </c>
      <c r="F221" s="187" t="s">
        <v>8632</v>
      </c>
      <c r="G221" s="188" t="s">
        <v>716</v>
      </c>
      <c r="H221" s="189">
        <v>4</v>
      </c>
      <c r="I221" s="190"/>
      <c r="J221" s="191">
        <f>ROUND(I221*H221,2)</f>
        <v>0</v>
      </c>
      <c r="K221" s="187" t="s">
        <v>359</v>
      </c>
      <c r="L221" s="40"/>
      <c r="M221" s="192" t="s">
        <v>1</v>
      </c>
      <c r="N221" s="193" t="s">
        <v>46</v>
      </c>
      <c r="O221" s="72"/>
      <c r="P221" s="194">
        <f>O221*H221</f>
        <v>0</v>
      </c>
      <c r="Q221" s="194">
        <v>0</v>
      </c>
      <c r="R221" s="194">
        <f>Q221*H221</f>
        <v>0</v>
      </c>
      <c r="S221" s="194">
        <v>0</v>
      </c>
      <c r="T221" s="195">
        <f>S221*H221</f>
        <v>0</v>
      </c>
      <c r="U221" s="35"/>
      <c r="V221" s="35"/>
      <c r="W221" s="35"/>
      <c r="X221" s="35"/>
      <c r="Y221" s="35"/>
      <c r="Z221" s="35"/>
      <c r="AA221" s="35"/>
      <c r="AB221" s="35"/>
      <c r="AC221" s="35"/>
      <c r="AD221" s="35"/>
      <c r="AE221" s="35"/>
      <c r="AR221" s="196" t="s">
        <v>291</v>
      </c>
      <c r="AT221" s="196" t="s">
        <v>216</v>
      </c>
      <c r="AU221" s="196" t="s">
        <v>90</v>
      </c>
      <c r="AY221" s="18" t="s">
        <v>215</v>
      </c>
      <c r="BE221" s="197">
        <f>IF(N221="základní",J221,0)</f>
        <v>0</v>
      </c>
      <c r="BF221" s="197">
        <f>IF(N221="snížená",J221,0)</f>
        <v>0</v>
      </c>
      <c r="BG221" s="197">
        <f>IF(N221="zákl. přenesená",J221,0)</f>
        <v>0</v>
      </c>
      <c r="BH221" s="197">
        <f>IF(N221="sníž. přenesená",J221,0)</f>
        <v>0</v>
      </c>
      <c r="BI221" s="197">
        <f>IF(N221="nulová",J221,0)</f>
        <v>0</v>
      </c>
      <c r="BJ221" s="18" t="s">
        <v>88</v>
      </c>
      <c r="BK221" s="197">
        <f>ROUND(I221*H221,2)</f>
        <v>0</v>
      </c>
      <c r="BL221" s="18" t="s">
        <v>291</v>
      </c>
      <c r="BM221" s="196" t="s">
        <v>8633</v>
      </c>
    </row>
    <row r="222" spans="1:65" s="2" customFormat="1" ht="19.2">
      <c r="A222" s="35"/>
      <c r="B222" s="36"/>
      <c r="C222" s="37"/>
      <c r="D222" s="198" t="s">
        <v>221</v>
      </c>
      <c r="E222" s="37"/>
      <c r="F222" s="199" t="s">
        <v>8634</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221</v>
      </c>
      <c r="AU222" s="18" t="s">
        <v>90</v>
      </c>
    </row>
    <row r="223" spans="1:65" s="2" customFormat="1" ht="10.199999999999999">
      <c r="A223" s="35"/>
      <c r="B223" s="36"/>
      <c r="C223" s="37"/>
      <c r="D223" s="215" t="s">
        <v>362</v>
      </c>
      <c r="E223" s="37"/>
      <c r="F223" s="216" t="s">
        <v>8635</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362</v>
      </c>
      <c r="AU223" s="18" t="s">
        <v>90</v>
      </c>
    </row>
    <row r="224" spans="1:65" s="2" customFormat="1" ht="24.15" customHeight="1">
      <c r="A224" s="35"/>
      <c r="B224" s="36"/>
      <c r="C224" s="185" t="s">
        <v>802</v>
      </c>
      <c r="D224" s="185" t="s">
        <v>216</v>
      </c>
      <c r="E224" s="186" t="s">
        <v>8636</v>
      </c>
      <c r="F224" s="187" t="s">
        <v>8637</v>
      </c>
      <c r="G224" s="188" t="s">
        <v>716</v>
      </c>
      <c r="H224" s="189">
        <v>2</v>
      </c>
      <c r="I224" s="190"/>
      <c r="J224" s="191">
        <f>ROUND(I224*H224,2)</f>
        <v>0</v>
      </c>
      <c r="K224" s="187" t="s">
        <v>359</v>
      </c>
      <c r="L224" s="40"/>
      <c r="M224" s="192" t="s">
        <v>1</v>
      </c>
      <c r="N224" s="193" t="s">
        <v>46</v>
      </c>
      <c r="O224" s="72"/>
      <c r="P224" s="194">
        <f>O224*H224</f>
        <v>0</v>
      </c>
      <c r="Q224" s="194">
        <v>0</v>
      </c>
      <c r="R224" s="194">
        <f>Q224*H224</f>
        <v>0</v>
      </c>
      <c r="S224" s="194">
        <v>0</v>
      </c>
      <c r="T224" s="195">
        <f>S224*H224</f>
        <v>0</v>
      </c>
      <c r="U224" s="35"/>
      <c r="V224" s="35"/>
      <c r="W224" s="35"/>
      <c r="X224" s="35"/>
      <c r="Y224" s="35"/>
      <c r="Z224" s="35"/>
      <c r="AA224" s="35"/>
      <c r="AB224" s="35"/>
      <c r="AC224" s="35"/>
      <c r="AD224" s="35"/>
      <c r="AE224" s="35"/>
      <c r="AR224" s="196" t="s">
        <v>1043</v>
      </c>
      <c r="AT224" s="196" t="s">
        <v>216</v>
      </c>
      <c r="AU224" s="196" t="s">
        <v>90</v>
      </c>
      <c r="AY224" s="18" t="s">
        <v>215</v>
      </c>
      <c r="BE224" s="197">
        <f>IF(N224="základní",J224,0)</f>
        <v>0</v>
      </c>
      <c r="BF224" s="197">
        <f>IF(N224="snížená",J224,0)</f>
        <v>0</v>
      </c>
      <c r="BG224" s="197">
        <f>IF(N224="zákl. přenesená",J224,0)</f>
        <v>0</v>
      </c>
      <c r="BH224" s="197">
        <f>IF(N224="sníž. přenesená",J224,0)</f>
        <v>0</v>
      </c>
      <c r="BI224" s="197">
        <f>IF(N224="nulová",J224,0)</f>
        <v>0</v>
      </c>
      <c r="BJ224" s="18" t="s">
        <v>88</v>
      </c>
      <c r="BK224" s="197">
        <f>ROUND(I224*H224,2)</f>
        <v>0</v>
      </c>
      <c r="BL224" s="18" t="s">
        <v>1043</v>
      </c>
      <c r="BM224" s="196" t="s">
        <v>8638</v>
      </c>
    </row>
    <row r="225" spans="1:65" s="2" customFormat="1" ht="19.2">
      <c r="A225" s="35"/>
      <c r="B225" s="36"/>
      <c r="C225" s="37"/>
      <c r="D225" s="198" t="s">
        <v>221</v>
      </c>
      <c r="E225" s="37"/>
      <c r="F225" s="199" t="s">
        <v>8637</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221</v>
      </c>
      <c r="AU225" s="18" t="s">
        <v>90</v>
      </c>
    </row>
    <row r="226" spans="1:65" s="2" customFormat="1" ht="10.199999999999999">
      <c r="A226" s="35"/>
      <c r="B226" s="36"/>
      <c r="C226" s="37"/>
      <c r="D226" s="215" t="s">
        <v>362</v>
      </c>
      <c r="E226" s="37"/>
      <c r="F226" s="216" t="s">
        <v>8639</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362</v>
      </c>
      <c r="AU226" s="18" t="s">
        <v>90</v>
      </c>
    </row>
    <row r="227" spans="1:65" s="2" customFormat="1" ht="24.15" customHeight="1">
      <c r="A227" s="35"/>
      <c r="B227" s="36"/>
      <c r="C227" s="260" t="s">
        <v>808</v>
      </c>
      <c r="D227" s="260" t="s">
        <v>539</v>
      </c>
      <c r="E227" s="261" t="s">
        <v>8640</v>
      </c>
      <c r="F227" s="262" t="s">
        <v>8641</v>
      </c>
      <c r="G227" s="263" t="s">
        <v>716</v>
      </c>
      <c r="H227" s="264">
        <v>2</v>
      </c>
      <c r="I227" s="265"/>
      <c r="J227" s="266">
        <f>ROUND(I227*H227,2)</f>
        <v>0</v>
      </c>
      <c r="K227" s="262" t="s">
        <v>359</v>
      </c>
      <c r="L227" s="267"/>
      <c r="M227" s="268" t="s">
        <v>1</v>
      </c>
      <c r="N227" s="269" t="s">
        <v>46</v>
      </c>
      <c r="O227" s="72"/>
      <c r="P227" s="194">
        <f>O227*H227</f>
        <v>0</v>
      </c>
      <c r="Q227" s="194">
        <v>7.0000000000000001E-3</v>
      </c>
      <c r="R227" s="194">
        <f>Q227*H227</f>
        <v>1.4E-2</v>
      </c>
      <c r="S227" s="194">
        <v>0</v>
      </c>
      <c r="T227" s="195">
        <f>S227*H227</f>
        <v>0</v>
      </c>
      <c r="U227" s="35"/>
      <c r="V227" s="35"/>
      <c r="W227" s="35"/>
      <c r="X227" s="35"/>
      <c r="Y227" s="35"/>
      <c r="Z227" s="35"/>
      <c r="AA227" s="35"/>
      <c r="AB227" s="35"/>
      <c r="AC227" s="35"/>
      <c r="AD227" s="35"/>
      <c r="AE227" s="35"/>
      <c r="AR227" s="196" t="s">
        <v>2650</v>
      </c>
      <c r="AT227" s="196" t="s">
        <v>539</v>
      </c>
      <c r="AU227" s="196" t="s">
        <v>90</v>
      </c>
      <c r="AY227" s="18" t="s">
        <v>215</v>
      </c>
      <c r="BE227" s="197">
        <f>IF(N227="základní",J227,0)</f>
        <v>0</v>
      </c>
      <c r="BF227" s="197">
        <f>IF(N227="snížená",J227,0)</f>
        <v>0</v>
      </c>
      <c r="BG227" s="197">
        <f>IF(N227="zákl. přenesená",J227,0)</f>
        <v>0</v>
      </c>
      <c r="BH227" s="197">
        <f>IF(N227="sníž. přenesená",J227,0)</f>
        <v>0</v>
      </c>
      <c r="BI227" s="197">
        <f>IF(N227="nulová",J227,0)</f>
        <v>0</v>
      </c>
      <c r="BJ227" s="18" t="s">
        <v>88</v>
      </c>
      <c r="BK227" s="197">
        <f>ROUND(I227*H227,2)</f>
        <v>0</v>
      </c>
      <c r="BL227" s="18" t="s">
        <v>1043</v>
      </c>
      <c r="BM227" s="196" t="s">
        <v>8642</v>
      </c>
    </row>
    <row r="228" spans="1:65" s="2" customFormat="1" ht="16.5" customHeight="1">
      <c r="A228" s="35"/>
      <c r="B228" s="36"/>
      <c r="C228" s="260" t="s">
        <v>816</v>
      </c>
      <c r="D228" s="260" t="s">
        <v>539</v>
      </c>
      <c r="E228" s="261" t="s">
        <v>8643</v>
      </c>
      <c r="F228" s="262" t="s">
        <v>8644</v>
      </c>
      <c r="G228" s="263" t="s">
        <v>716</v>
      </c>
      <c r="H228" s="264">
        <v>1</v>
      </c>
      <c r="I228" s="265"/>
      <c r="J228" s="266">
        <f>ROUND(I228*H228,2)</f>
        <v>0</v>
      </c>
      <c r="K228" s="262" t="s">
        <v>1</v>
      </c>
      <c r="L228" s="267"/>
      <c r="M228" s="268" t="s">
        <v>1</v>
      </c>
      <c r="N228" s="269" t="s">
        <v>46</v>
      </c>
      <c r="O228" s="72"/>
      <c r="P228" s="194">
        <f>O228*H228</f>
        <v>0</v>
      </c>
      <c r="Q228" s="194">
        <v>0</v>
      </c>
      <c r="R228" s="194">
        <f>Q228*H228</f>
        <v>0</v>
      </c>
      <c r="S228" s="194">
        <v>0</v>
      </c>
      <c r="T228" s="195">
        <f>S228*H228</f>
        <v>0</v>
      </c>
      <c r="U228" s="35"/>
      <c r="V228" s="35"/>
      <c r="W228" s="35"/>
      <c r="X228" s="35"/>
      <c r="Y228" s="35"/>
      <c r="Z228" s="35"/>
      <c r="AA228" s="35"/>
      <c r="AB228" s="35"/>
      <c r="AC228" s="35"/>
      <c r="AD228" s="35"/>
      <c r="AE228" s="35"/>
      <c r="AR228" s="196" t="s">
        <v>2650</v>
      </c>
      <c r="AT228" s="196" t="s">
        <v>539</v>
      </c>
      <c r="AU228" s="196" t="s">
        <v>90</v>
      </c>
      <c r="AY228" s="18" t="s">
        <v>215</v>
      </c>
      <c r="BE228" s="197">
        <f>IF(N228="základní",J228,0)</f>
        <v>0</v>
      </c>
      <c r="BF228" s="197">
        <f>IF(N228="snížená",J228,0)</f>
        <v>0</v>
      </c>
      <c r="BG228" s="197">
        <f>IF(N228="zákl. přenesená",J228,0)</f>
        <v>0</v>
      </c>
      <c r="BH228" s="197">
        <f>IF(N228="sníž. přenesená",J228,0)</f>
        <v>0</v>
      </c>
      <c r="BI228" s="197">
        <f>IF(N228="nulová",J228,0)</f>
        <v>0</v>
      </c>
      <c r="BJ228" s="18" t="s">
        <v>88</v>
      </c>
      <c r="BK228" s="197">
        <f>ROUND(I228*H228,2)</f>
        <v>0</v>
      </c>
      <c r="BL228" s="18" t="s">
        <v>1043</v>
      </c>
      <c r="BM228" s="196" t="s">
        <v>8645</v>
      </c>
    </row>
    <row r="229" spans="1:65" s="2" customFormat="1" ht="16.5" customHeight="1">
      <c r="A229" s="35"/>
      <c r="B229" s="36"/>
      <c r="C229" s="185" t="s">
        <v>876</v>
      </c>
      <c r="D229" s="185" t="s">
        <v>216</v>
      </c>
      <c r="E229" s="186" t="s">
        <v>8646</v>
      </c>
      <c r="F229" s="187" t="s">
        <v>8647</v>
      </c>
      <c r="G229" s="188" t="s">
        <v>219</v>
      </c>
      <c r="H229" s="189">
        <v>1</v>
      </c>
      <c r="I229" s="190"/>
      <c r="J229" s="191">
        <f>ROUND(I229*H229,2)</f>
        <v>0</v>
      </c>
      <c r="K229" s="187" t="s">
        <v>1</v>
      </c>
      <c r="L229" s="40"/>
      <c r="M229" s="192" t="s">
        <v>1</v>
      </c>
      <c r="N229" s="193" t="s">
        <v>46</v>
      </c>
      <c r="O229" s="72"/>
      <c r="P229" s="194">
        <f>O229*H229</f>
        <v>0</v>
      </c>
      <c r="Q229" s="194">
        <v>0</v>
      </c>
      <c r="R229" s="194">
        <f>Q229*H229</f>
        <v>0</v>
      </c>
      <c r="S229" s="194">
        <v>0</v>
      </c>
      <c r="T229" s="195">
        <f>S229*H229</f>
        <v>0</v>
      </c>
      <c r="U229" s="35"/>
      <c r="V229" s="35"/>
      <c r="W229" s="35"/>
      <c r="X229" s="35"/>
      <c r="Y229" s="35"/>
      <c r="Z229" s="35"/>
      <c r="AA229" s="35"/>
      <c r="AB229" s="35"/>
      <c r="AC229" s="35"/>
      <c r="AD229" s="35"/>
      <c r="AE229" s="35"/>
      <c r="AR229" s="196" t="s">
        <v>291</v>
      </c>
      <c r="AT229" s="196" t="s">
        <v>216</v>
      </c>
      <c r="AU229" s="196" t="s">
        <v>90</v>
      </c>
      <c r="AY229" s="18" t="s">
        <v>215</v>
      </c>
      <c r="BE229" s="197">
        <f>IF(N229="základní",J229,0)</f>
        <v>0</v>
      </c>
      <c r="BF229" s="197">
        <f>IF(N229="snížená",J229,0)</f>
        <v>0</v>
      </c>
      <c r="BG229" s="197">
        <f>IF(N229="zákl. přenesená",J229,0)</f>
        <v>0</v>
      </c>
      <c r="BH229" s="197">
        <f>IF(N229="sníž. přenesená",J229,0)</f>
        <v>0</v>
      </c>
      <c r="BI229" s="197">
        <f>IF(N229="nulová",J229,0)</f>
        <v>0</v>
      </c>
      <c r="BJ229" s="18" t="s">
        <v>88</v>
      </c>
      <c r="BK229" s="197">
        <f>ROUND(I229*H229,2)</f>
        <v>0</v>
      </c>
      <c r="BL229" s="18" t="s">
        <v>291</v>
      </c>
      <c r="BM229" s="196" t="s">
        <v>8648</v>
      </c>
    </row>
    <row r="230" spans="1:65" s="2" customFormat="1" ht="21.75" customHeight="1">
      <c r="A230" s="35"/>
      <c r="B230" s="36"/>
      <c r="C230" s="185" t="s">
        <v>901</v>
      </c>
      <c r="D230" s="185" t="s">
        <v>216</v>
      </c>
      <c r="E230" s="186" t="s">
        <v>8649</v>
      </c>
      <c r="F230" s="187" t="s">
        <v>8650</v>
      </c>
      <c r="G230" s="188" t="s">
        <v>716</v>
      </c>
      <c r="H230" s="189">
        <v>2</v>
      </c>
      <c r="I230" s="190"/>
      <c r="J230" s="191">
        <f>ROUND(I230*H230,2)</f>
        <v>0</v>
      </c>
      <c r="K230" s="187" t="s">
        <v>359</v>
      </c>
      <c r="L230" s="40"/>
      <c r="M230" s="192" t="s">
        <v>1</v>
      </c>
      <c r="N230" s="193" t="s">
        <v>46</v>
      </c>
      <c r="O230" s="72"/>
      <c r="P230" s="194">
        <f>O230*H230</f>
        <v>0</v>
      </c>
      <c r="Q230" s="194">
        <v>0</v>
      </c>
      <c r="R230" s="194">
        <f>Q230*H230</f>
        <v>0</v>
      </c>
      <c r="S230" s="194">
        <v>0</v>
      </c>
      <c r="T230" s="195">
        <f>S230*H230</f>
        <v>0</v>
      </c>
      <c r="U230" s="35"/>
      <c r="V230" s="35"/>
      <c r="W230" s="35"/>
      <c r="X230" s="35"/>
      <c r="Y230" s="35"/>
      <c r="Z230" s="35"/>
      <c r="AA230" s="35"/>
      <c r="AB230" s="35"/>
      <c r="AC230" s="35"/>
      <c r="AD230" s="35"/>
      <c r="AE230" s="35"/>
      <c r="AR230" s="196" t="s">
        <v>1043</v>
      </c>
      <c r="AT230" s="196" t="s">
        <v>216</v>
      </c>
      <c r="AU230" s="196" t="s">
        <v>90</v>
      </c>
      <c r="AY230" s="18" t="s">
        <v>215</v>
      </c>
      <c r="BE230" s="197">
        <f>IF(N230="základní",J230,0)</f>
        <v>0</v>
      </c>
      <c r="BF230" s="197">
        <f>IF(N230="snížená",J230,0)</f>
        <v>0</v>
      </c>
      <c r="BG230" s="197">
        <f>IF(N230="zákl. přenesená",J230,0)</f>
        <v>0</v>
      </c>
      <c r="BH230" s="197">
        <f>IF(N230="sníž. přenesená",J230,0)</f>
        <v>0</v>
      </c>
      <c r="BI230" s="197">
        <f>IF(N230="nulová",J230,0)</f>
        <v>0</v>
      </c>
      <c r="BJ230" s="18" t="s">
        <v>88</v>
      </c>
      <c r="BK230" s="197">
        <f>ROUND(I230*H230,2)</f>
        <v>0</v>
      </c>
      <c r="BL230" s="18" t="s">
        <v>1043</v>
      </c>
      <c r="BM230" s="196" t="s">
        <v>8651</v>
      </c>
    </row>
    <row r="231" spans="1:65" s="2" customFormat="1" ht="19.2">
      <c r="A231" s="35"/>
      <c r="B231" s="36"/>
      <c r="C231" s="37"/>
      <c r="D231" s="198" t="s">
        <v>221</v>
      </c>
      <c r="E231" s="37"/>
      <c r="F231" s="199" t="s">
        <v>8652</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221</v>
      </c>
      <c r="AU231" s="18" t="s">
        <v>90</v>
      </c>
    </row>
    <row r="232" spans="1:65" s="2" customFormat="1" ht="10.199999999999999">
      <c r="A232" s="35"/>
      <c r="B232" s="36"/>
      <c r="C232" s="37"/>
      <c r="D232" s="215" t="s">
        <v>362</v>
      </c>
      <c r="E232" s="37"/>
      <c r="F232" s="216" t="s">
        <v>8653</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362</v>
      </c>
      <c r="AU232" s="18" t="s">
        <v>90</v>
      </c>
    </row>
    <row r="233" spans="1:65" s="2" customFormat="1" ht="21.75" customHeight="1">
      <c r="A233" s="35"/>
      <c r="B233" s="36"/>
      <c r="C233" s="185" t="s">
        <v>912</v>
      </c>
      <c r="D233" s="185" t="s">
        <v>216</v>
      </c>
      <c r="E233" s="186" t="s">
        <v>8654</v>
      </c>
      <c r="F233" s="187" t="s">
        <v>8655</v>
      </c>
      <c r="G233" s="188" t="s">
        <v>716</v>
      </c>
      <c r="H233" s="189">
        <v>2</v>
      </c>
      <c r="I233" s="190"/>
      <c r="J233" s="191">
        <f>ROUND(I233*H233,2)</f>
        <v>0</v>
      </c>
      <c r="K233" s="187" t="s">
        <v>359</v>
      </c>
      <c r="L233" s="40"/>
      <c r="M233" s="192" t="s">
        <v>1</v>
      </c>
      <c r="N233" s="193" t="s">
        <v>46</v>
      </c>
      <c r="O233" s="72"/>
      <c r="P233" s="194">
        <f>O233*H233</f>
        <v>0</v>
      </c>
      <c r="Q233" s="194">
        <v>0</v>
      </c>
      <c r="R233" s="194">
        <f>Q233*H233</f>
        <v>0</v>
      </c>
      <c r="S233" s="194">
        <v>0</v>
      </c>
      <c r="T233" s="195">
        <f>S233*H233</f>
        <v>0</v>
      </c>
      <c r="U233" s="35"/>
      <c r="V233" s="35"/>
      <c r="W233" s="35"/>
      <c r="X233" s="35"/>
      <c r="Y233" s="35"/>
      <c r="Z233" s="35"/>
      <c r="AA233" s="35"/>
      <c r="AB233" s="35"/>
      <c r="AC233" s="35"/>
      <c r="AD233" s="35"/>
      <c r="AE233" s="35"/>
      <c r="AR233" s="196" t="s">
        <v>1043</v>
      </c>
      <c r="AT233" s="196" t="s">
        <v>216</v>
      </c>
      <c r="AU233" s="196" t="s">
        <v>90</v>
      </c>
      <c r="AY233" s="18" t="s">
        <v>215</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1043</v>
      </c>
      <c r="BM233" s="196" t="s">
        <v>8656</v>
      </c>
    </row>
    <row r="234" spans="1:65" s="2" customFormat="1" ht="19.2">
      <c r="A234" s="35"/>
      <c r="B234" s="36"/>
      <c r="C234" s="37"/>
      <c r="D234" s="198" t="s">
        <v>221</v>
      </c>
      <c r="E234" s="37"/>
      <c r="F234" s="199" t="s">
        <v>8657</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221</v>
      </c>
      <c r="AU234" s="18" t="s">
        <v>90</v>
      </c>
    </row>
    <row r="235" spans="1:65" s="2" customFormat="1" ht="10.199999999999999">
      <c r="A235" s="35"/>
      <c r="B235" s="36"/>
      <c r="C235" s="37"/>
      <c r="D235" s="215" t="s">
        <v>362</v>
      </c>
      <c r="E235" s="37"/>
      <c r="F235" s="216" t="s">
        <v>8658</v>
      </c>
      <c r="G235" s="37"/>
      <c r="H235" s="37"/>
      <c r="I235" s="200"/>
      <c r="J235" s="37"/>
      <c r="K235" s="37"/>
      <c r="L235" s="40"/>
      <c r="M235" s="201"/>
      <c r="N235" s="202"/>
      <c r="O235" s="72"/>
      <c r="P235" s="72"/>
      <c r="Q235" s="72"/>
      <c r="R235" s="72"/>
      <c r="S235" s="72"/>
      <c r="T235" s="73"/>
      <c r="U235" s="35"/>
      <c r="V235" s="35"/>
      <c r="W235" s="35"/>
      <c r="X235" s="35"/>
      <c r="Y235" s="35"/>
      <c r="Z235" s="35"/>
      <c r="AA235" s="35"/>
      <c r="AB235" s="35"/>
      <c r="AC235" s="35"/>
      <c r="AD235" s="35"/>
      <c r="AE235" s="35"/>
      <c r="AT235" s="18" t="s">
        <v>362</v>
      </c>
      <c r="AU235" s="18" t="s">
        <v>90</v>
      </c>
    </row>
    <row r="236" spans="1:65" s="2" customFormat="1" ht="24.15" customHeight="1">
      <c r="A236" s="35"/>
      <c r="B236" s="36"/>
      <c r="C236" s="185" t="s">
        <v>920</v>
      </c>
      <c r="D236" s="185" t="s">
        <v>216</v>
      </c>
      <c r="E236" s="186" t="s">
        <v>8659</v>
      </c>
      <c r="F236" s="187" t="s">
        <v>8660</v>
      </c>
      <c r="G236" s="188" t="s">
        <v>716</v>
      </c>
      <c r="H236" s="189">
        <v>1</v>
      </c>
      <c r="I236" s="190"/>
      <c r="J236" s="191">
        <f>ROUND(I236*H236,2)</f>
        <v>0</v>
      </c>
      <c r="K236" s="187" t="s">
        <v>359</v>
      </c>
      <c r="L236" s="40"/>
      <c r="M236" s="192" t="s">
        <v>1</v>
      </c>
      <c r="N236" s="193" t="s">
        <v>46</v>
      </c>
      <c r="O236" s="72"/>
      <c r="P236" s="194">
        <f>O236*H236</f>
        <v>0</v>
      </c>
      <c r="Q236" s="194">
        <v>0</v>
      </c>
      <c r="R236" s="194">
        <f>Q236*H236</f>
        <v>0</v>
      </c>
      <c r="S236" s="194">
        <v>0</v>
      </c>
      <c r="T236" s="195">
        <f>S236*H236</f>
        <v>0</v>
      </c>
      <c r="U236" s="35"/>
      <c r="V236" s="35"/>
      <c r="W236" s="35"/>
      <c r="X236" s="35"/>
      <c r="Y236" s="35"/>
      <c r="Z236" s="35"/>
      <c r="AA236" s="35"/>
      <c r="AB236" s="35"/>
      <c r="AC236" s="35"/>
      <c r="AD236" s="35"/>
      <c r="AE236" s="35"/>
      <c r="AR236" s="196" t="s">
        <v>291</v>
      </c>
      <c r="AT236" s="196" t="s">
        <v>216</v>
      </c>
      <c r="AU236" s="196" t="s">
        <v>90</v>
      </c>
      <c r="AY236" s="18" t="s">
        <v>215</v>
      </c>
      <c r="BE236" s="197">
        <f>IF(N236="základní",J236,0)</f>
        <v>0</v>
      </c>
      <c r="BF236" s="197">
        <f>IF(N236="snížená",J236,0)</f>
        <v>0</v>
      </c>
      <c r="BG236" s="197">
        <f>IF(N236="zákl. přenesená",J236,0)</f>
        <v>0</v>
      </c>
      <c r="BH236" s="197">
        <f>IF(N236="sníž. přenesená",J236,0)</f>
        <v>0</v>
      </c>
      <c r="BI236" s="197">
        <f>IF(N236="nulová",J236,0)</f>
        <v>0</v>
      </c>
      <c r="BJ236" s="18" t="s">
        <v>88</v>
      </c>
      <c r="BK236" s="197">
        <f>ROUND(I236*H236,2)</f>
        <v>0</v>
      </c>
      <c r="BL236" s="18" t="s">
        <v>291</v>
      </c>
      <c r="BM236" s="196" t="s">
        <v>8661</v>
      </c>
    </row>
    <row r="237" spans="1:65" s="2" customFormat="1" ht="19.2">
      <c r="A237" s="35"/>
      <c r="B237" s="36"/>
      <c r="C237" s="37"/>
      <c r="D237" s="198" t="s">
        <v>221</v>
      </c>
      <c r="E237" s="37"/>
      <c r="F237" s="199" t="s">
        <v>8662</v>
      </c>
      <c r="G237" s="37"/>
      <c r="H237" s="37"/>
      <c r="I237" s="200"/>
      <c r="J237" s="37"/>
      <c r="K237" s="37"/>
      <c r="L237" s="40"/>
      <c r="M237" s="201"/>
      <c r="N237" s="202"/>
      <c r="O237" s="72"/>
      <c r="P237" s="72"/>
      <c r="Q237" s="72"/>
      <c r="R237" s="72"/>
      <c r="S237" s="72"/>
      <c r="T237" s="73"/>
      <c r="U237" s="35"/>
      <c r="V237" s="35"/>
      <c r="W237" s="35"/>
      <c r="X237" s="35"/>
      <c r="Y237" s="35"/>
      <c r="Z237" s="35"/>
      <c r="AA237" s="35"/>
      <c r="AB237" s="35"/>
      <c r="AC237" s="35"/>
      <c r="AD237" s="35"/>
      <c r="AE237" s="35"/>
      <c r="AT237" s="18" t="s">
        <v>221</v>
      </c>
      <c r="AU237" s="18" t="s">
        <v>90</v>
      </c>
    </row>
    <row r="238" spans="1:65" s="2" customFormat="1" ht="10.199999999999999">
      <c r="A238" s="35"/>
      <c r="B238" s="36"/>
      <c r="C238" s="37"/>
      <c r="D238" s="215" t="s">
        <v>362</v>
      </c>
      <c r="E238" s="37"/>
      <c r="F238" s="216" t="s">
        <v>8663</v>
      </c>
      <c r="G238" s="37"/>
      <c r="H238" s="37"/>
      <c r="I238" s="200"/>
      <c r="J238" s="37"/>
      <c r="K238" s="37"/>
      <c r="L238" s="40"/>
      <c r="M238" s="201"/>
      <c r="N238" s="202"/>
      <c r="O238" s="72"/>
      <c r="P238" s="72"/>
      <c r="Q238" s="72"/>
      <c r="R238" s="72"/>
      <c r="S238" s="72"/>
      <c r="T238" s="73"/>
      <c r="U238" s="35"/>
      <c r="V238" s="35"/>
      <c r="W238" s="35"/>
      <c r="X238" s="35"/>
      <c r="Y238" s="35"/>
      <c r="Z238" s="35"/>
      <c r="AA238" s="35"/>
      <c r="AB238" s="35"/>
      <c r="AC238" s="35"/>
      <c r="AD238" s="35"/>
      <c r="AE238" s="35"/>
      <c r="AT238" s="18" t="s">
        <v>362</v>
      </c>
      <c r="AU238" s="18" t="s">
        <v>90</v>
      </c>
    </row>
    <row r="239" spans="1:65" s="2" customFormat="1" ht="24.15" customHeight="1">
      <c r="A239" s="35"/>
      <c r="B239" s="36"/>
      <c r="C239" s="260" t="s">
        <v>925</v>
      </c>
      <c r="D239" s="260" t="s">
        <v>539</v>
      </c>
      <c r="E239" s="261" t="s">
        <v>8664</v>
      </c>
      <c r="F239" s="262" t="s">
        <v>8665</v>
      </c>
      <c r="G239" s="263" t="s">
        <v>716</v>
      </c>
      <c r="H239" s="264">
        <v>1</v>
      </c>
      <c r="I239" s="265"/>
      <c r="J239" s="266">
        <f>ROUND(I239*H239,2)</f>
        <v>0</v>
      </c>
      <c r="K239" s="262" t="s">
        <v>359</v>
      </c>
      <c r="L239" s="267"/>
      <c r="M239" s="268" t="s">
        <v>1</v>
      </c>
      <c r="N239" s="269" t="s">
        <v>46</v>
      </c>
      <c r="O239" s="72"/>
      <c r="P239" s="194">
        <f>O239*H239</f>
        <v>0</v>
      </c>
      <c r="Q239" s="194">
        <v>1.5200000000000001E-3</v>
      </c>
      <c r="R239" s="194">
        <f>Q239*H239</f>
        <v>1.5200000000000001E-3</v>
      </c>
      <c r="S239" s="194">
        <v>0</v>
      </c>
      <c r="T239" s="195">
        <f>S239*H239</f>
        <v>0</v>
      </c>
      <c r="U239" s="35"/>
      <c r="V239" s="35"/>
      <c r="W239" s="35"/>
      <c r="X239" s="35"/>
      <c r="Y239" s="35"/>
      <c r="Z239" s="35"/>
      <c r="AA239" s="35"/>
      <c r="AB239" s="35"/>
      <c r="AC239" s="35"/>
      <c r="AD239" s="35"/>
      <c r="AE239" s="35"/>
      <c r="AR239" s="196" t="s">
        <v>676</v>
      </c>
      <c r="AT239" s="196" t="s">
        <v>539</v>
      </c>
      <c r="AU239" s="196" t="s">
        <v>90</v>
      </c>
      <c r="AY239" s="18" t="s">
        <v>215</v>
      </c>
      <c r="BE239" s="197">
        <f>IF(N239="základní",J239,0)</f>
        <v>0</v>
      </c>
      <c r="BF239" s="197">
        <f>IF(N239="snížená",J239,0)</f>
        <v>0</v>
      </c>
      <c r="BG239" s="197">
        <f>IF(N239="zákl. přenesená",J239,0)</f>
        <v>0</v>
      </c>
      <c r="BH239" s="197">
        <f>IF(N239="sníž. přenesená",J239,0)</f>
        <v>0</v>
      </c>
      <c r="BI239" s="197">
        <f>IF(N239="nulová",J239,0)</f>
        <v>0</v>
      </c>
      <c r="BJ239" s="18" t="s">
        <v>88</v>
      </c>
      <c r="BK239" s="197">
        <f>ROUND(I239*H239,2)</f>
        <v>0</v>
      </c>
      <c r="BL239" s="18" t="s">
        <v>291</v>
      </c>
      <c r="BM239" s="196" t="s">
        <v>8666</v>
      </c>
    </row>
    <row r="240" spans="1:65" s="2" customFormat="1" ht="19.2">
      <c r="A240" s="35"/>
      <c r="B240" s="36"/>
      <c r="C240" s="37"/>
      <c r="D240" s="198" t="s">
        <v>221</v>
      </c>
      <c r="E240" s="37"/>
      <c r="F240" s="199" t="s">
        <v>8665</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221</v>
      </c>
      <c r="AU240" s="18" t="s">
        <v>90</v>
      </c>
    </row>
    <row r="241" spans="1:65" s="2" customFormat="1" ht="33" customHeight="1">
      <c r="A241" s="35"/>
      <c r="B241" s="36"/>
      <c r="C241" s="185" t="s">
        <v>934</v>
      </c>
      <c r="D241" s="185" t="s">
        <v>216</v>
      </c>
      <c r="E241" s="186" t="s">
        <v>8667</v>
      </c>
      <c r="F241" s="187" t="s">
        <v>8668</v>
      </c>
      <c r="G241" s="188" t="s">
        <v>716</v>
      </c>
      <c r="H241" s="189">
        <v>2</v>
      </c>
      <c r="I241" s="190"/>
      <c r="J241" s="191">
        <f>ROUND(I241*H241,2)</f>
        <v>0</v>
      </c>
      <c r="K241" s="187" t="s">
        <v>359</v>
      </c>
      <c r="L241" s="40"/>
      <c r="M241" s="192" t="s">
        <v>1</v>
      </c>
      <c r="N241" s="193" t="s">
        <v>46</v>
      </c>
      <c r="O241" s="72"/>
      <c r="P241" s="194">
        <f>O241*H241</f>
        <v>0</v>
      </c>
      <c r="Q241" s="194">
        <v>0</v>
      </c>
      <c r="R241" s="194">
        <f>Q241*H241</f>
        <v>0</v>
      </c>
      <c r="S241" s="194">
        <v>0</v>
      </c>
      <c r="T241" s="195">
        <f>S241*H241</f>
        <v>0</v>
      </c>
      <c r="U241" s="35"/>
      <c r="V241" s="35"/>
      <c r="W241" s="35"/>
      <c r="X241" s="35"/>
      <c r="Y241" s="35"/>
      <c r="Z241" s="35"/>
      <c r="AA241" s="35"/>
      <c r="AB241" s="35"/>
      <c r="AC241" s="35"/>
      <c r="AD241" s="35"/>
      <c r="AE241" s="35"/>
      <c r="AR241" s="196" t="s">
        <v>291</v>
      </c>
      <c r="AT241" s="196" t="s">
        <v>216</v>
      </c>
      <c r="AU241" s="196" t="s">
        <v>90</v>
      </c>
      <c r="AY241" s="18" t="s">
        <v>215</v>
      </c>
      <c r="BE241" s="197">
        <f>IF(N241="základní",J241,0)</f>
        <v>0</v>
      </c>
      <c r="BF241" s="197">
        <f>IF(N241="snížená",J241,0)</f>
        <v>0</v>
      </c>
      <c r="BG241" s="197">
        <f>IF(N241="zákl. přenesená",J241,0)</f>
        <v>0</v>
      </c>
      <c r="BH241" s="197">
        <f>IF(N241="sníž. přenesená",J241,0)</f>
        <v>0</v>
      </c>
      <c r="BI241" s="197">
        <f>IF(N241="nulová",J241,0)</f>
        <v>0</v>
      </c>
      <c r="BJ241" s="18" t="s">
        <v>88</v>
      </c>
      <c r="BK241" s="197">
        <f>ROUND(I241*H241,2)</f>
        <v>0</v>
      </c>
      <c r="BL241" s="18" t="s">
        <v>291</v>
      </c>
      <c r="BM241" s="196" t="s">
        <v>8669</v>
      </c>
    </row>
    <row r="242" spans="1:65" s="2" customFormat="1" ht="28.8">
      <c r="A242" s="35"/>
      <c r="B242" s="36"/>
      <c r="C242" s="37"/>
      <c r="D242" s="198" t="s">
        <v>221</v>
      </c>
      <c r="E242" s="37"/>
      <c r="F242" s="199" t="s">
        <v>8670</v>
      </c>
      <c r="G242" s="37"/>
      <c r="H242" s="37"/>
      <c r="I242" s="200"/>
      <c r="J242" s="37"/>
      <c r="K242" s="37"/>
      <c r="L242" s="40"/>
      <c r="M242" s="201"/>
      <c r="N242" s="202"/>
      <c r="O242" s="72"/>
      <c r="P242" s="72"/>
      <c r="Q242" s="72"/>
      <c r="R242" s="72"/>
      <c r="S242" s="72"/>
      <c r="T242" s="73"/>
      <c r="U242" s="35"/>
      <c r="V242" s="35"/>
      <c r="W242" s="35"/>
      <c r="X242" s="35"/>
      <c r="Y242" s="35"/>
      <c r="Z242" s="35"/>
      <c r="AA242" s="35"/>
      <c r="AB242" s="35"/>
      <c r="AC242" s="35"/>
      <c r="AD242" s="35"/>
      <c r="AE242" s="35"/>
      <c r="AT242" s="18" t="s">
        <v>221</v>
      </c>
      <c r="AU242" s="18" t="s">
        <v>90</v>
      </c>
    </row>
    <row r="243" spans="1:65" s="2" customFormat="1" ht="10.199999999999999">
      <c r="A243" s="35"/>
      <c r="B243" s="36"/>
      <c r="C243" s="37"/>
      <c r="D243" s="215" t="s">
        <v>362</v>
      </c>
      <c r="E243" s="37"/>
      <c r="F243" s="216" t="s">
        <v>8671</v>
      </c>
      <c r="G243" s="37"/>
      <c r="H243" s="37"/>
      <c r="I243" s="200"/>
      <c r="J243" s="37"/>
      <c r="K243" s="37"/>
      <c r="L243" s="40"/>
      <c r="M243" s="201"/>
      <c r="N243" s="202"/>
      <c r="O243" s="72"/>
      <c r="P243" s="72"/>
      <c r="Q243" s="72"/>
      <c r="R243" s="72"/>
      <c r="S243" s="72"/>
      <c r="T243" s="73"/>
      <c r="U243" s="35"/>
      <c r="V243" s="35"/>
      <c r="W243" s="35"/>
      <c r="X243" s="35"/>
      <c r="Y243" s="35"/>
      <c r="Z243" s="35"/>
      <c r="AA243" s="35"/>
      <c r="AB243" s="35"/>
      <c r="AC243" s="35"/>
      <c r="AD243" s="35"/>
      <c r="AE243" s="35"/>
      <c r="AT243" s="18" t="s">
        <v>362</v>
      </c>
      <c r="AU243" s="18" t="s">
        <v>90</v>
      </c>
    </row>
    <row r="244" spans="1:65" s="2" customFormat="1" ht="16.5" customHeight="1">
      <c r="A244" s="35"/>
      <c r="B244" s="36"/>
      <c r="C244" s="260" t="s">
        <v>939</v>
      </c>
      <c r="D244" s="260" t="s">
        <v>539</v>
      </c>
      <c r="E244" s="261" t="s">
        <v>8672</v>
      </c>
      <c r="F244" s="262" t="s">
        <v>8673</v>
      </c>
      <c r="G244" s="263" t="s">
        <v>716</v>
      </c>
      <c r="H244" s="264">
        <v>2</v>
      </c>
      <c r="I244" s="265"/>
      <c r="J244" s="266">
        <f>ROUND(I244*H244,2)</f>
        <v>0</v>
      </c>
      <c r="K244" s="262" t="s">
        <v>1</v>
      </c>
      <c r="L244" s="267"/>
      <c r="M244" s="268" t="s">
        <v>1</v>
      </c>
      <c r="N244" s="269" t="s">
        <v>46</v>
      </c>
      <c r="O244" s="72"/>
      <c r="P244" s="194">
        <f>O244*H244</f>
        <v>0</v>
      </c>
      <c r="Q244" s="194">
        <v>5.9999999999999995E-4</v>
      </c>
      <c r="R244" s="194">
        <f>Q244*H244</f>
        <v>1.1999999999999999E-3</v>
      </c>
      <c r="S244" s="194">
        <v>0</v>
      </c>
      <c r="T244" s="195">
        <f>S244*H244</f>
        <v>0</v>
      </c>
      <c r="U244" s="35"/>
      <c r="V244" s="35"/>
      <c r="W244" s="35"/>
      <c r="X244" s="35"/>
      <c r="Y244" s="35"/>
      <c r="Z244" s="35"/>
      <c r="AA244" s="35"/>
      <c r="AB244" s="35"/>
      <c r="AC244" s="35"/>
      <c r="AD244" s="35"/>
      <c r="AE244" s="35"/>
      <c r="AR244" s="196" t="s">
        <v>676</v>
      </c>
      <c r="AT244" s="196" t="s">
        <v>539</v>
      </c>
      <c r="AU244" s="196" t="s">
        <v>90</v>
      </c>
      <c r="AY244" s="18" t="s">
        <v>215</v>
      </c>
      <c r="BE244" s="197">
        <f>IF(N244="základní",J244,0)</f>
        <v>0</v>
      </c>
      <c r="BF244" s="197">
        <f>IF(N244="snížená",J244,0)</f>
        <v>0</v>
      </c>
      <c r="BG244" s="197">
        <f>IF(N244="zákl. přenesená",J244,0)</f>
        <v>0</v>
      </c>
      <c r="BH244" s="197">
        <f>IF(N244="sníž. přenesená",J244,0)</f>
        <v>0</v>
      </c>
      <c r="BI244" s="197">
        <f>IF(N244="nulová",J244,0)</f>
        <v>0</v>
      </c>
      <c r="BJ244" s="18" t="s">
        <v>88</v>
      </c>
      <c r="BK244" s="197">
        <f>ROUND(I244*H244,2)</f>
        <v>0</v>
      </c>
      <c r="BL244" s="18" t="s">
        <v>291</v>
      </c>
      <c r="BM244" s="196" t="s">
        <v>8674</v>
      </c>
    </row>
    <row r="245" spans="1:65" s="2" customFormat="1" ht="16.5" customHeight="1">
      <c r="A245" s="35"/>
      <c r="B245" s="36"/>
      <c r="C245" s="260" t="s">
        <v>944</v>
      </c>
      <c r="D245" s="260" t="s">
        <v>539</v>
      </c>
      <c r="E245" s="261" t="s">
        <v>8345</v>
      </c>
      <c r="F245" s="262" t="s">
        <v>8346</v>
      </c>
      <c r="G245" s="263" t="s">
        <v>219</v>
      </c>
      <c r="H245" s="264">
        <v>1</v>
      </c>
      <c r="I245" s="265"/>
      <c r="J245" s="266">
        <f>ROUND(I245*H245,2)</f>
        <v>0</v>
      </c>
      <c r="K245" s="262" t="s">
        <v>1</v>
      </c>
      <c r="L245" s="267"/>
      <c r="M245" s="268" t="s">
        <v>1</v>
      </c>
      <c r="N245" s="269" t="s">
        <v>46</v>
      </c>
      <c r="O245" s="72"/>
      <c r="P245" s="194">
        <f>O245*H245</f>
        <v>0</v>
      </c>
      <c r="Q245" s="194">
        <v>0</v>
      </c>
      <c r="R245" s="194">
        <f>Q245*H245</f>
        <v>0</v>
      </c>
      <c r="S245" s="194">
        <v>0</v>
      </c>
      <c r="T245" s="195">
        <f>S245*H245</f>
        <v>0</v>
      </c>
      <c r="U245" s="35"/>
      <c r="V245" s="35"/>
      <c r="W245" s="35"/>
      <c r="X245" s="35"/>
      <c r="Y245" s="35"/>
      <c r="Z245" s="35"/>
      <c r="AA245" s="35"/>
      <c r="AB245" s="35"/>
      <c r="AC245" s="35"/>
      <c r="AD245" s="35"/>
      <c r="AE245" s="35"/>
      <c r="AR245" s="196" t="s">
        <v>676</v>
      </c>
      <c r="AT245" s="196" t="s">
        <v>539</v>
      </c>
      <c r="AU245" s="196" t="s">
        <v>90</v>
      </c>
      <c r="AY245" s="18" t="s">
        <v>215</v>
      </c>
      <c r="BE245" s="197">
        <f>IF(N245="základní",J245,0)</f>
        <v>0</v>
      </c>
      <c r="BF245" s="197">
        <f>IF(N245="snížená",J245,0)</f>
        <v>0</v>
      </c>
      <c r="BG245" s="197">
        <f>IF(N245="zákl. přenesená",J245,0)</f>
        <v>0</v>
      </c>
      <c r="BH245" s="197">
        <f>IF(N245="sníž. přenesená",J245,0)</f>
        <v>0</v>
      </c>
      <c r="BI245" s="197">
        <f>IF(N245="nulová",J245,0)</f>
        <v>0</v>
      </c>
      <c r="BJ245" s="18" t="s">
        <v>88</v>
      </c>
      <c r="BK245" s="197">
        <f>ROUND(I245*H245,2)</f>
        <v>0</v>
      </c>
      <c r="BL245" s="18" t="s">
        <v>291</v>
      </c>
      <c r="BM245" s="196" t="s">
        <v>8675</v>
      </c>
    </row>
    <row r="246" spans="1:65" s="2" customFormat="1" ht="19.2">
      <c r="A246" s="35"/>
      <c r="B246" s="36"/>
      <c r="C246" s="37"/>
      <c r="D246" s="198" t="s">
        <v>221</v>
      </c>
      <c r="E246" s="37"/>
      <c r="F246" s="199" t="s">
        <v>8348</v>
      </c>
      <c r="G246" s="37"/>
      <c r="H246" s="37"/>
      <c r="I246" s="200"/>
      <c r="J246" s="37"/>
      <c r="K246" s="37"/>
      <c r="L246" s="40"/>
      <c r="M246" s="201"/>
      <c r="N246" s="202"/>
      <c r="O246" s="72"/>
      <c r="P246" s="72"/>
      <c r="Q246" s="72"/>
      <c r="R246" s="72"/>
      <c r="S246" s="72"/>
      <c r="T246" s="73"/>
      <c r="U246" s="35"/>
      <c r="V246" s="35"/>
      <c r="W246" s="35"/>
      <c r="X246" s="35"/>
      <c r="Y246" s="35"/>
      <c r="Z246" s="35"/>
      <c r="AA246" s="35"/>
      <c r="AB246" s="35"/>
      <c r="AC246" s="35"/>
      <c r="AD246" s="35"/>
      <c r="AE246" s="35"/>
      <c r="AT246" s="18" t="s">
        <v>221</v>
      </c>
      <c r="AU246" s="18" t="s">
        <v>90</v>
      </c>
    </row>
    <row r="247" spans="1:65" s="2" customFormat="1" ht="16.5" customHeight="1">
      <c r="A247" s="35"/>
      <c r="B247" s="36"/>
      <c r="C247" s="185" t="s">
        <v>952</v>
      </c>
      <c r="D247" s="185" t="s">
        <v>216</v>
      </c>
      <c r="E247" s="186" t="s">
        <v>8537</v>
      </c>
      <c r="F247" s="187" t="s">
        <v>8538</v>
      </c>
      <c r="G247" s="188" t="s">
        <v>716</v>
      </c>
      <c r="H247" s="189">
        <v>2</v>
      </c>
      <c r="I247" s="190"/>
      <c r="J247" s="191">
        <f>ROUND(I247*H247,2)</f>
        <v>0</v>
      </c>
      <c r="K247" s="187" t="s">
        <v>359</v>
      </c>
      <c r="L247" s="40"/>
      <c r="M247" s="192" t="s">
        <v>1</v>
      </c>
      <c r="N247" s="193" t="s">
        <v>46</v>
      </c>
      <c r="O247" s="72"/>
      <c r="P247" s="194">
        <f>O247*H247</f>
        <v>0</v>
      </c>
      <c r="Q247" s="194">
        <v>0</v>
      </c>
      <c r="R247" s="194">
        <f>Q247*H247</f>
        <v>0</v>
      </c>
      <c r="S247" s="194">
        <v>0</v>
      </c>
      <c r="T247" s="195">
        <f>S247*H247</f>
        <v>0</v>
      </c>
      <c r="U247" s="35"/>
      <c r="V247" s="35"/>
      <c r="W247" s="35"/>
      <c r="X247" s="35"/>
      <c r="Y247" s="35"/>
      <c r="Z247" s="35"/>
      <c r="AA247" s="35"/>
      <c r="AB247" s="35"/>
      <c r="AC247" s="35"/>
      <c r="AD247" s="35"/>
      <c r="AE247" s="35"/>
      <c r="AR247" s="196" t="s">
        <v>291</v>
      </c>
      <c r="AT247" s="196" t="s">
        <v>216</v>
      </c>
      <c r="AU247" s="196" t="s">
        <v>90</v>
      </c>
      <c r="AY247" s="18" t="s">
        <v>215</v>
      </c>
      <c r="BE247" s="197">
        <f>IF(N247="základní",J247,0)</f>
        <v>0</v>
      </c>
      <c r="BF247" s="197">
        <f>IF(N247="snížená",J247,0)</f>
        <v>0</v>
      </c>
      <c r="BG247" s="197">
        <f>IF(N247="zákl. přenesená",J247,0)</f>
        <v>0</v>
      </c>
      <c r="BH247" s="197">
        <f>IF(N247="sníž. přenesená",J247,0)</f>
        <v>0</v>
      </c>
      <c r="BI247" s="197">
        <f>IF(N247="nulová",J247,0)</f>
        <v>0</v>
      </c>
      <c r="BJ247" s="18" t="s">
        <v>88</v>
      </c>
      <c r="BK247" s="197">
        <f>ROUND(I247*H247,2)</f>
        <v>0</v>
      </c>
      <c r="BL247" s="18" t="s">
        <v>291</v>
      </c>
      <c r="BM247" s="196" t="s">
        <v>8676</v>
      </c>
    </row>
    <row r="248" spans="1:65" s="2" customFormat="1" ht="10.199999999999999">
      <c r="A248" s="35"/>
      <c r="B248" s="36"/>
      <c r="C248" s="37"/>
      <c r="D248" s="198" t="s">
        <v>221</v>
      </c>
      <c r="E248" s="37"/>
      <c r="F248" s="199" t="s">
        <v>8540</v>
      </c>
      <c r="G248" s="37"/>
      <c r="H248" s="37"/>
      <c r="I248" s="200"/>
      <c r="J248" s="37"/>
      <c r="K248" s="37"/>
      <c r="L248" s="40"/>
      <c r="M248" s="201"/>
      <c r="N248" s="202"/>
      <c r="O248" s="72"/>
      <c r="P248" s="72"/>
      <c r="Q248" s="72"/>
      <c r="R248" s="72"/>
      <c r="S248" s="72"/>
      <c r="T248" s="73"/>
      <c r="U248" s="35"/>
      <c r="V248" s="35"/>
      <c r="W248" s="35"/>
      <c r="X248" s="35"/>
      <c r="Y248" s="35"/>
      <c r="Z248" s="35"/>
      <c r="AA248" s="35"/>
      <c r="AB248" s="35"/>
      <c r="AC248" s="35"/>
      <c r="AD248" s="35"/>
      <c r="AE248" s="35"/>
      <c r="AT248" s="18" t="s">
        <v>221</v>
      </c>
      <c r="AU248" s="18" t="s">
        <v>90</v>
      </c>
    </row>
    <row r="249" spans="1:65" s="2" customFormat="1" ht="10.199999999999999">
      <c r="A249" s="35"/>
      <c r="B249" s="36"/>
      <c r="C249" s="37"/>
      <c r="D249" s="215" t="s">
        <v>362</v>
      </c>
      <c r="E249" s="37"/>
      <c r="F249" s="216" t="s">
        <v>8541</v>
      </c>
      <c r="G249" s="37"/>
      <c r="H249" s="37"/>
      <c r="I249" s="200"/>
      <c r="J249" s="37"/>
      <c r="K249" s="37"/>
      <c r="L249" s="40"/>
      <c r="M249" s="201"/>
      <c r="N249" s="202"/>
      <c r="O249" s="72"/>
      <c r="P249" s="72"/>
      <c r="Q249" s="72"/>
      <c r="R249" s="72"/>
      <c r="S249" s="72"/>
      <c r="T249" s="73"/>
      <c r="U249" s="35"/>
      <c r="V249" s="35"/>
      <c r="W249" s="35"/>
      <c r="X249" s="35"/>
      <c r="Y249" s="35"/>
      <c r="Z249" s="35"/>
      <c r="AA249" s="35"/>
      <c r="AB249" s="35"/>
      <c r="AC249" s="35"/>
      <c r="AD249" s="35"/>
      <c r="AE249" s="35"/>
      <c r="AT249" s="18" t="s">
        <v>362</v>
      </c>
      <c r="AU249" s="18" t="s">
        <v>90</v>
      </c>
    </row>
    <row r="250" spans="1:65" s="2" customFormat="1" ht="24.15" customHeight="1">
      <c r="A250" s="35"/>
      <c r="B250" s="36"/>
      <c r="C250" s="260" t="s">
        <v>959</v>
      </c>
      <c r="D250" s="260" t="s">
        <v>539</v>
      </c>
      <c r="E250" s="261" t="s">
        <v>8542</v>
      </c>
      <c r="F250" s="262" t="s">
        <v>8543</v>
      </c>
      <c r="G250" s="263" t="s">
        <v>716</v>
      </c>
      <c r="H250" s="264">
        <v>2</v>
      </c>
      <c r="I250" s="265"/>
      <c r="J250" s="266">
        <f>ROUND(I250*H250,2)</f>
        <v>0</v>
      </c>
      <c r="K250" s="262" t="s">
        <v>359</v>
      </c>
      <c r="L250" s="267"/>
      <c r="M250" s="268" t="s">
        <v>1</v>
      </c>
      <c r="N250" s="269" t="s">
        <v>46</v>
      </c>
      <c r="O250" s="72"/>
      <c r="P250" s="194">
        <f>O250*H250</f>
        <v>0</v>
      </c>
      <c r="Q250" s="194">
        <v>6.9999999999999999E-4</v>
      </c>
      <c r="R250" s="194">
        <f>Q250*H250</f>
        <v>1.4E-3</v>
      </c>
      <c r="S250" s="194">
        <v>0</v>
      </c>
      <c r="T250" s="195">
        <f>S250*H250</f>
        <v>0</v>
      </c>
      <c r="U250" s="35"/>
      <c r="V250" s="35"/>
      <c r="W250" s="35"/>
      <c r="X250" s="35"/>
      <c r="Y250" s="35"/>
      <c r="Z250" s="35"/>
      <c r="AA250" s="35"/>
      <c r="AB250" s="35"/>
      <c r="AC250" s="35"/>
      <c r="AD250" s="35"/>
      <c r="AE250" s="35"/>
      <c r="AR250" s="196" t="s">
        <v>676</v>
      </c>
      <c r="AT250" s="196" t="s">
        <v>539</v>
      </c>
      <c r="AU250" s="196" t="s">
        <v>90</v>
      </c>
      <c r="AY250" s="18" t="s">
        <v>215</v>
      </c>
      <c r="BE250" s="197">
        <f>IF(N250="základní",J250,0)</f>
        <v>0</v>
      </c>
      <c r="BF250" s="197">
        <f>IF(N250="snížená",J250,0)</f>
        <v>0</v>
      </c>
      <c r="BG250" s="197">
        <f>IF(N250="zákl. přenesená",J250,0)</f>
        <v>0</v>
      </c>
      <c r="BH250" s="197">
        <f>IF(N250="sníž. přenesená",J250,0)</f>
        <v>0</v>
      </c>
      <c r="BI250" s="197">
        <f>IF(N250="nulová",J250,0)</f>
        <v>0</v>
      </c>
      <c r="BJ250" s="18" t="s">
        <v>88</v>
      </c>
      <c r="BK250" s="197">
        <f>ROUND(I250*H250,2)</f>
        <v>0</v>
      </c>
      <c r="BL250" s="18" t="s">
        <v>291</v>
      </c>
      <c r="BM250" s="196" t="s">
        <v>8677</v>
      </c>
    </row>
    <row r="251" spans="1:65" s="2" customFormat="1" ht="19.2">
      <c r="A251" s="35"/>
      <c r="B251" s="36"/>
      <c r="C251" s="37"/>
      <c r="D251" s="198" t="s">
        <v>221</v>
      </c>
      <c r="E251" s="37"/>
      <c r="F251" s="199" t="s">
        <v>8543</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221</v>
      </c>
      <c r="AU251" s="18" t="s">
        <v>90</v>
      </c>
    </row>
    <row r="252" spans="1:65" s="2" customFormat="1" ht="21.75" customHeight="1">
      <c r="A252" s="35"/>
      <c r="B252" s="36"/>
      <c r="C252" s="185" t="s">
        <v>968</v>
      </c>
      <c r="D252" s="185" t="s">
        <v>216</v>
      </c>
      <c r="E252" s="186" t="s">
        <v>8678</v>
      </c>
      <c r="F252" s="187" t="s">
        <v>8679</v>
      </c>
      <c r="G252" s="188" t="s">
        <v>716</v>
      </c>
      <c r="H252" s="189">
        <v>2</v>
      </c>
      <c r="I252" s="190"/>
      <c r="J252" s="191">
        <f>ROUND(I252*H252,2)</f>
        <v>0</v>
      </c>
      <c r="K252" s="187" t="s">
        <v>359</v>
      </c>
      <c r="L252" s="40"/>
      <c r="M252" s="192" t="s">
        <v>1</v>
      </c>
      <c r="N252" s="193" t="s">
        <v>46</v>
      </c>
      <c r="O252" s="72"/>
      <c r="P252" s="194">
        <f>O252*H252</f>
        <v>0</v>
      </c>
      <c r="Q252" s="194">
        <v>0</v>
      </c>
      <c r="R252" s="194">
        <f>Q252*H252</f>
        <v>0</v>
      </c>
      <c r="S252" s="194">
        <v>0</v>
      </c>
      <c r="T252" s="195">
        <f>S252*H252</f>
        <v>0</v>
      </c>
      <c r="U252" s="35"/>
      <c r="V252" s="35"/>
      <c r="W252" s="35"/>
      <c r="X252" s="35"/>
      <c r="Y252" s="35"/>
      <c r="Z252" s="35"/>
      <c r="AA252" s="35"/>
      <c r="AB252" s="35"/>
      <c r="AC252" s="35"/>
      <c r="AD252" s="35"/>
      <c r="AE252" s="35"/>
      <c r="AR252" s="196" t="s">
        <v>291</v>
      </c>
      <c r="AT252" s="196" t="s">
        <v>216</v>
      </c>
      <c r="AU252" s="196" t="s">
        <v>90</v>
      </c>
      <c r="AY252" s="18" t="s">
        <v>215</v>
      </c>
      <c r="BE252" s="197">
        <f>IF(N252="základní",J252,0)</f>
        <v>0</v>
      </c>
      <c r="BF252" s="197">
        <f>IF(N252="snížená",J252,0)</f>
        <v>0</v>
      </c>
      <c r="BG252" s="197">
        <f>IF(N252="zákl. přenesená",J252,0)</f>
        <v>0</v>
      </c>
      <c r="BH252" s="197">
        <f>IF(N252="sníž. přenesená",J252,0)</f>
        <v>0</v>
      </c>
      <c r="BI252" s="197">
        <f>IF(N252="nulová",J252,0)</f>
        <v>0</v>
      </c>
      <c r="BJ252" s="18" t="s">
        <v>88</v>
      </c>
      <c r="BK252" s="197">
        <f>ROUND(I252*H252,2)</f>
        <v>0</v>
      </c>
      <c r="BL252" s="18" t="s">
        <v>291</v>
      </c>
      <c r="BM252" s="196" t="s">
        <v>8680</v>
      </c>
    </row>
    <row r="253" spans="1:65" s="2" customFormat="1" ht="10.199999999999999">
      <c r="A253" s="35"/>
      <c r="B253" s="36"/>
      <c r="C253" s="37"/>
      <c r="D253" s="198" t="s">
        <v>221</v>
      </c>
      <c r="E253" s="37"/>
      <c r="F253" s="199" t="s">
        <v>8679</v>
      </c>
      <c r="G253" s="37"/>
      <c r="H253" s="37"/>
      <c r="I253" s="200"/>
      <c r="J253" s="37"/>
      <c r="K253" s="37"/>
      <c r="L253" s="40"/>
      <c r="M253" s="201"/>
      <c r="N253" s="202"/>
      <c r="O253" s="72"/>
      <c r="P253" s="72"/>
      <c r="Q253" s="72"/>
      <c r="R253" s="72"/>
      <c r="S253" s="72"/>
      <c r="T253" s="73"/>
      <c r="U253" s="35"/>
      <c r="V253" s="35"/>
      <c r="W253" s="35"/>
      <c r="X253" s="35"/>
      <c r="Y253" s="35"/>
      <c r="Z253" s="35"/>
      <c r="AA253" s="35"/>
      <c r="AB253" s="35"/>
      <c r="AC253" s="35"/>
      <c r="AD253" s="35"/>
      <c r="AE253" s="35"/>
      <c r="AT253" s="18" t="s">
        <v>221</v>
      </c>
      <c r="AU253" s="18" t="s">
        <v>90</v>
      </c>
    </row>
    <row r="254" spans="1:65" s="2" customFormat="1" ht="10.199999999999999">
      <c r="A254" s="35"/>
      <c r="B254" s="36"/>
      <c r="C254" s="37"/>
      <c r="D254" s="215" t="s">
        <v>362</v>
      </c>
      <c r="E254" s="37"/>
      <c r="F254" s="216" t="s">
        <v>8681</v>
      </c>
      <c r="G254" s="37"/>
      <c r="H254" s="37"/>
      <c r="I254" s="200"/>
      <c r="J254" s="37"/>
      <c r="K254" s="37"/>
      <c r="L254" s="40"/>
      <c r="M254" s="201"/>
      <c r="N254" s="202"/>
      <c r="O254" s="72"/>
      <c r="P254" s="72"/>
      <c r="Q254" s="72"/>
      <c r="R254" s="72"/>
      <c r="S254" s="72"/>
      <c r="T254" s="73"/>
      <c r="U254" s="35"/>
      <c r="V254" s="35"/>
      <c r="W254" s="35"/>
      <c r="X254" s="35"/>
      <c r="Y254" s="35"/>
      <c r="Z254" s="35"/>
      <c r="AA254" s="35"/>
      <c r="AB254" s="35"/>
      <c r="AC254" s="35"/>
      <c r="AD254" s="35"/>
      <c r="AE254" s="35"/>
      <c r="AT254" s="18" t="s">
        <v>362</v>
      </c>
      <c r="AU254" s="18" t="s">
        <v>90</v>
      </c>
    </row>
    <row r="255" spans="1:65" s="2" customFormat="1" ht="16.5" customHeight="1">
      <c r="A255" s="35"/>
      <c r="B255" s="36"/>
      <c r="C255" s="260" t="s">
        <v>977</v>
      </c>
      <c r="D255" s="260" t="s">
        <v>539</v>
      </c>
      <c r="E255" s="261" t="s">
        <v>8484</v>
      </c>
      <c r="F255" s="262" t="s">
        <v>8682</v>
      </c>
      <c r="G255" s="263" t="s">
        <v>716</v>
      </c>
      <c r="H255" s="264">
        <v>2</v>
      </c>
      <c r="I255" s="265"/>
      <c r="J255" s="266">
        <f>ROUND(I255*H255,2)</f>
        <v>0</v>
      </c>
      <c r="K255" s="262" t="s">
        <v>1</v>
      </c>
      <c r="L255" s="267"/>
      <c r="M255" s="268" t="s">
        <v>1</v>
      </c>
      <c r="N255" s="269" t="s">
        <v>46</v>
      </c>
      <c r="O255" s="72"/>
      <c r="P255" s="194">
        <f>O255*H255</f>
        <v>0</v>
      </c>
      <c r="Q255" s="194">
        <v>0</v>
      </c>
      <c r="R255" s="194">
        <f>Q255*H255</f>
        <v>0</v>
      </c>
      <c r="S255" s="194">
        <v>0</v>
      </c>
      <c r="T255" s="195">
        <f>S255*H255</f>
        <v>0</v>
      </c>
      <c r="U255" s="35"/>
      <c r="V255" s="35"/>
      <c r="W255" s="35"/>
      <c r="X255" s="35"/>
      <c r="Y255" s="35"/>
      <c r="Z255" s="35"/>
      <c r="AA255" s="35"/>
      <c r="AB255" s="35"/>
      <c r="AC255" s="35"/>
      <c r="AD255" s="35"/>
      <c r="AE255" s="35"/>
      <c r="AR255" s="196" t="s">
        <v>676</v>
      </c>
      <c r="AT255" s="196" t="s">
        <v>539</v>
      </c>
      <c r="AU255" s="196" t="s">
        <v>90</v>
      </c>
      <c r="AY255" s="18" t="s">
        <v>215</v>
      </c>
      <c r="BE255" s="197">
        <f>IF(N255="základní",J255,0)</f>
        <v>0</v>
      </c>
      <c r="BF255" s="197">
        <f>IF(N255="snížená",J255,0)</f>
        <v>0</v>
      </c>
      <c r="BG255" s="197">
        <f>IF(N255="zákl. přenesená",J255,0)</f>
        <v>0</v>
      </c>
      <c r="BH255" s="197">
        <f>IF(N255="sníž. přenesená",J255,0)</f>
        <v>0</v>
      </c>
      <c r="BI255" s="197">
        <f>IF(N255="nulová",J255,0)</f>
        <v>0</v>
      </c>
      <c r="BJ255" s="18" t="s">
        <v>88</v>
      </c>
      <c r="BK255" s="197">
        <f>ROUND(I255*H255,2)</f>
        <v>0</v>
      </c>
      <c r="BL255" s="18" t="s">
        <v>291</v>
      </c>
      <c r="BM255" s="196" t="s">
        <v>8683</v>
      </c>
    </row>
    <row r="256" spans="1:65" s="2" customFormat="1" ht="24.15" customHeight="1">
      <c r="A256" s="35"/>
      <c r="B256" s="36"/>
      <c r="C256" s="185" t="s">
        <v>988</v>
      </c>
      <c r="D256" s="185" t="s">
        <v>216</v>
      </c>
      <c r="E256" s="186" t="s">
        <v>8684</v>
      </c>
      <c r="F256" s="187" t="s">
        <v>8685</v>
      </c>
      <c r="G256" s="188" t="s">
        <v>797</v>
      </c>
      <c r="H256" s="189">
        <v>100</v>
      </c>
      <c r="I256" s="190"/>
      <c r="J256" s="191">
        <f>ROUND(I256*H256,2)</f>
        <v>0</v>
      </c>
      <c r="K256" s="187" t="s">
        <v>359</v>
      </c>
      <c r="L256" s="40"/>
      <c r="M256" s="192" t="s">
        <v>1</v>
      </c>
      <c r="N256" s="193" t="s">
        <v>46</v>
      </c>
      <c r="O256" s="72"/>
      <c r="P256" s="194">
        <f>O256*H256</f>
        <v>0</v>
      </c>
      <c r="Q256" s="194">
        <v>0</v>
      </c>
      <c r="R256" s="194">
        <f>Q256*H256</f>
        <v>0</v>
      </c>
      <c r="S256" s="194">
        <v>0</v>
      </c>
      <c r="T256" s="195">
        <f>S256*H256</f>
        <v>0</v>
      </c>
      <c r="U256" s="35"/>
      <c r="V256" s="35"/>
      <c r="W256" s="35"/>
      <c r="X256" s="35"/>
      <c r="Y256" s="35"/>
      <c r="Z256" s="35"/>
      <c r="AA256" s="35"/>
      <c r="AB256" s="35"/>
      <c r="AC256" s="35"/>
      <c r="AD256" s="35"/>
      <c r="AE256" s="35"/>
      <c r="AR256" s="196" t="s">
        <v>291</v>
      </c>
      <c r="AT256" s="196" t="s">
        <v>216</v>
      </c>
      <c r="AU256" s="196" t="s">
        <v>90</v>
      </c>
      <c r="AY256" s="18" t="s">
        <v>215</v>
      </c>
      <c r="BE256" s="197">
        <f>IF(N256="základní",J256,0)</f>
        <v>0</v>
      </c>
      <c r="BF256" s="197">
        <f>IF(N256="snížená",J256,0)</f>
        <v>0</v>
      </c>
      <c r="BG256" s="197">
        <f>IF(N256="zákl. přenesená",J256,0)</f>
        <v>0</v>
      </c>
      <c r="BH256" s="197">
        <f>IF(N256="sníž. přenesená",J256,0)</f>
        <v>0</v>
      </c>
      <c r="BI256" s="197">
        <f>IF(N256="nulová",J256,0)</f>
        <v>0</v>
      </c>
      <c r="BJ256" s="18" t="s">
        <v>88</v>
      </c>
      <c r="BK256" s="197">
        <f>ROUND(I256*H256,2)</f>
        <v>0</v>
      </c>
      <c r="BL256" s="18" t="s">
        <v>291</v>
      </c>
      <c r="BM256" s="196" t="s">
        <v>8686</v>
      </c>
    </row>
    <row r="257" spans="1:65" s="2" customFormat="1" ht="19.2">
      <c r="A257" s="35"/>
      <c r="B257" s="36"/>
      <c r="C257" s="37"/>
      <c r="D257" s="198" t="s">
        <v>221</v>
      </c>
      <c r="E257" s="37"/>
      <c r="F257" s="199" t="s">
        <v>8685</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221</v>
      </c>
      <c r="AU257" s="18" t="s">
        <v>90</v>
      </c>
    </row>
    <row r="258" spans="1:65" s="2" customFormat="1" ht="10.199999999999999">
      <c r="A258" s="35"/>
      <c r="B258" s="36"/>
      <c r="C258" s="37"/>
      <c r="D258" s="215" t="s">
        <v>362</v>
      </c>
      <c r="E258" s="37"/>
      <c r="F258" s="216" t="s">
        <v>8687</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362</v>
      </c>
      <c r="AU258" s="18" t="s">
        <v>90</v>
      </c>
    </row>
    <row r="259" spans="1:65" s="2" customFormat="1" ht="24.15" customHeight="1">
      <c r="A259" s="35"/>
      <c r="B259" s="36"/>
      <c r="C259" s="260" t="s">
        <v>999</v>
      </c>
      <c r="D259" s="260" t="s">
        <v>539</v>
      </c>
      <c r="E259" s="261" t="s">
        <v>8688</v>
      </c>
      <c r="F259" s="262" t="s">
        <v>8689</v>
      </c>
      <c r="G259" s="263" t="s">
        <v>797</v>
      </c>
      <c r="H259" s="264">
        <v>100</v>
      </c>
      <c r="I259" s="265"/>
      <c r="J259" s="266">
        <f>ROUND(I259*H259,2)</f>
        <v>0</v>
      </c>
      <c r="K259" s="262" t="s">
        <v>359</v>
      </c>
      <c r="L259" s="267"/>
      <c r="M259" s="268" t="s">
        <v>1</v>
      </c>
      <c r="N259" s="269" t="s">
        <v>46</v>
      </c>
      <c r="O259" s="72"/>
      <c r="P259" s="194">
        <f>O259*H259</f>
        <v>0</v>
      </c>
      <c r="Q259" s="194">
        <v>5.0000000000000002E-5</v>
      </c>
      <c r="R259" s="194">
        <f>Q259*H259</f>
        <v>5.0000000000000001E-3</v>
      </c>
      <c r="S259" s="194">
        <v>0</v>
      </c>
      <c r="T259" s="195">
        <f>S259*H259</f>
        <v>0</v>
      </c>
      <c r="U259" s="35"/>
      <c r="V259" s="35"/>
      <c r="W259" s="35"/>
      <c r="X259" s="35"/>
      <c r="Y259" s="35"/>
      <c r="Z259" s="35"/>
      <c r="AA259" s="35"/>
      <c r="AB259" s="35"/>
      <c r="AC259" s="35"/>
      <c r="AD259" s="35"/>
      <c r="AE259" s="35"/>
      <c r="AR259" s="196" t="s">
        <v>676</v>
      </c>
      <c r="AT259" s="196" t="s">
        <v>539</v>
      </c>
      <c r="AU259" s="196" t="s">
        <v>90</v>
      </c>
      <c r="AY259" s="18" t="s">
        <v>215</v>
      </c>
      <c r="BE259" s="197">
        <f>IF(N259="základní",J259,0)</f>
        <v>0</v>
      </c>
      <c r="BF259" s="197">
        <f>IF(N259="snížená",J259,0)</f>
        <v>0</v>
      </c>
      <c r="BG259" s="197">
        <f>IF(N259="zákl. přenesená",J259,0)</f>
        <v>0</v>
      </c>
      <c r="BH259" s="197">
        <f>IF(N259="sníž. přenesená",J259,0)</f>
        <v>0</v>
      </c>
      <c r="BI259" s="197">
        <f>IF(N259="nulová",J259,0)</f>
        <v>0</v>
      </c>
      <c r="BJ259" s="18" t="s">
        <v>88</v>
      </c>
      <c r="BK259" s="197">
        <f>ROUND(I259*H259,2)</f>
        <v>0</v>
      </c>
      <c r="BL259" s="18" t="s">
        <v>291</v>
      </c>
      <c r="BM259" s="196" t="s">
        <v>8690</v>
      </c>
    </row>
    <row r="260" spans="1:65" s="2" customFormat="1" ht="19.2">
      <c r="A260" s="35"/>
      <c r="B260" s="36"/>
      <c r="C260" s="37"/>
      <c r="D260" s="198" t="s">
        <v>221</v>
      </c>
      <c r="E260" s="37"/>
      <c r="F260" s="199" t="s">
        <v>8689</v>
      </c>
      <c r="G260" s="37"/>
      <c r="H260" s="37"/>
      <c r="I260" s="200"/>
      <c r="J260" s="37"/>
      <c r="K260" s="37"/>
      <c r="L260" s="40"/>
      <c r="M260" s="201"/>
      <c r="N260" s="202"/>
      <c r="O260" s="72"/>
      <c r="P260" s="72"/>
      <c r="Q260" s="72"/>
      <c r="R260" s="72"/>
      <c r="S260" s="72"/>
      <c r="T260" s="73"/>
      <c r="U260" s="35"/>
      <c r="V260" s="35"/>
      <c r="W260" s="35"/>
      <c r="X260" s="35"/>
      <c r="Y260" s="35"/>
      <c r="Z260" s="35"/>
      <c r="AA260" s="35"/>
      <c r="AB260" s="35"/>
      <c r="AC260" s="35"/>
      <c r="AD260" s="35"/>
      <c r="AE260" s="35"/>
      <c r="AT260" s="18" t="s">
        <v>221</v>
      </c>
      <c r="AU260" s="18" t="s">
        <v>90</v>
      </c>
    </row>
    <row r="261" spans="1:65" s="14" customFormat="1" ht="10.199999999999999">
      <c r="B261" s="227"/>
      <c r="C261" s="228"/>
      <c r="D261" s="198" t="s">
        <v>364</v>
      </c>
      <c r="E261" s="229" t="s">
        <v>1</v>
      </c>
      <c r="F261" s="230" t="s">
        <v>8455</v>
      </c>
      <c r="G261" s="228"/>
      <c r="H261" s="231">
        <v>100</v>
      </c>
      <c r="I261" s="232"/>
      <c r="J261" s="228"/>
      <c r="K261" s="228"/>
      <c r="L261" s="233"/>
      <c r="M261" s="234"/>
      <c r="N261" s="235"/>
      <c r="O261" s="235"/>
      <c r="P261" s="235"/>
      <c r="Q261" s="235"/>
      <c r="R261" s="235"/>
      <c r="S261" s="235"/>
      <c r="T261" s="236"/>
      <c r="AT261" s="237" t="s">
        <v>364</v>
      </c>
      <c r="AU261" s="237" t="s">
        <v>90</v>
      </c>
      <c r="AV261" s="14" t="s">
        <v>90</v>
      </c>
      <c r="AW261" s="14" t="s">
        <v>36</v>
      </c>
      <c r="AX261" s="14" t="s">
        <v>88</v>
      </c>
      <c r="AY261" s="237" t="s">
        <v>215</v>
      </c>
    </row>
    <row r="262" spans="1:65" s="2" customFormat="1" ht="24.15" customHeight="1">
      <c r="A262" s="35"/>
      <c r="B262" s="36"/>
      <c r="C262" s="185" t="s">
        <v>1006</v>
      </c>
      <c r="D262" s="185" t="s">
        <v>216</v>
      </c>
      <c r="E262" s="186" t="s">
        <v>8691</v>
      </c>
      <c r="F262" s="187" t="s">
        <v>8692</v>
      </c>
      <c r="G262" s="188" t="s">
        <v>716</v>
      </c>
      <c r="H262" s="189">
        <v>8</v>
      </c>
      <c r="I262" s="190"/>
      <c r="J262" s="191">
        <f>ROUND(I262*H262,2)</f>
        <v>0</v>
      </c>
      <c r="K262" s="187" t="s">
        <v>359</v>
      </c>
      <c r="L262" s="40"/>
      <c r="M262" s="192" t="s">
        <v>1</v>
      </c>
      <c r="N262" s="193" t="s">
        <v>46</v>
      </c>
      <c r="O262" s="72"/>
      <c r="P262" s="194">
        <f>O262*H262</f>
        <v>0</v>
      </c>
      <c r="Q262" s="194">
        <v>0</v>
      </c>
      <c r="R262" s="194">
        <f>Q262*H262</f>
        <v>0</v>
      </c>
      <c r="S262" s="194">
        <v>0</v>
      </c>
      <c r="T262" s="195">
        <f>S262*H262</f>
        <v>0</v>
      </c>
      <c r="U262" s="35"/>
      <c r="V262" s="35"/>
      <c r="W262" s="35"/>
      <c r="X262" s="35"/>
      <c r="Y262" s="35"/>
      <c r="Z262" s="35"/>
      <c r="AA262" s="35"/>
      <c r="AB262" s="35"/>
      <c r="AC262" s="35"/>
      <c r="AD262" s="35"/>
      <c r="AE262" s="35"/>
      <c r="AR262" s="196" t="s">
        <v>291</v>
      </c>
      <c r="AT262" s="196" t="s">
        <v>216</v>
      </c>
      <c r="AU262" s="196" t="s">
        <v>90</v>
      </c>
      <c r="AY262" s="18" t="s">
        <v>215</v>
      </c>
      <c r="BE262" s="197">
        <f>IF(N262="základní",J262,0)</f>
        <v>0</v>
      </c>
      <c r="BF262" s="197">
        <f>IF(N262="snížená",J262,0)</f>
        <v>0</v>
      </c>
      <c r="BG262" s="197">
        <f>IF(N262="zákl. přenesená",J262,0)</f>
        <v>0</v>
      </c>
      <c r="BH262" s="197">
        <f>IF(N262="sníž. přenesená",J262,0)</f>
        <v>0</v>
      </c>
      <c r="BI262" s="197">
        <f>IF(N262="nulová",J262,0)</f>
        <v>0</v>
      </c>
      <c r="BJ262" s="18" t="s">
        <v>88</v>
      </c>
      <c r="BK262" s="197">
        <f>ROUND(I262*H262,2)</f>
        <v>0</v>
      </c>
      <c r="BL262" s="18" t="s">
        <v>291</v>
      </c>
      <c r="BM262" s="196" t="s">
        <v>8693</v>
      </c>
    </row>
    <row r="263" spans="1:65" s="2" customFormat="1" ht="19.2">
      <c r="A263" s="35"/>
      <c r="B263" s="36"/>
      <c r="C263" s="37"/>
      <c r="D263" s="198" t="s">
        <v>221</v>
      </c>
      <c r="E263" s="37"/>
      <c r="F263" s="199" t="s">
        <v>8692</v>
      </c>
      <c r="G263" s="37"/>
      <c r="H263" s="37"/>
      <c r="I263" s="200"/>
      <c r="J263" s="37"/>
      <c r="K263" s="37"/>
      <c r="L263" s="40"/>
      <c r="M263" s="201"/>
      <c r="N263" s="202"/>
      <c r="O263" s="72"/>
      <c r="P263" s="72"/>
      <c r="Q263" s="72"/>
      <c r="R263" s="72"/>
      <c r="S263" s="72"/>
      <c r="T263" s="73"/>
      <c r="U263" s="35"/>
      <c r="V263" s="35"/>
      <c r="W263" s="35"/>
      <c r="X263" s="35"/>
      <c r="Y263" s="35"/>
      <c r="Z263" s="35"/>
      <c r="AA263" s="35"/>
      <c r="AB263" s="35"/>
      <c r="AC263" s="35"/>
      <c r="AD263" s="35"/>
      <c r="AE263" s="35"/>
      <c r="AT263" s="18" t="s">
        <v>221</v>
      </c>
      <c r="AU263" s="18" t="s">
        <v>90</v>
      </c>
    </row>
    <row r="264" spans="1:65" s="2" customFormat="1" ht="10.199999999999999">
      <c r="A264" s="35"/>
      <c r="B264" s="36"/>
      <c r="C264" s="37"/>
      <c r="D264" s="215" t="s">
        <v>362</v>
      </c>
      <c r="E264" s="37"/>
      <c r="F264" s="216" t="s">
        <v>8694</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362</v>
      </c>
      <c r="AU264" s="18" t="s">
        <v>90</v>
      </c>
    </row>
    <row r="265" spans="1:65" s="2" customFormat="1" ht="24.15" customHeight="1">
      <c r="A265" s="35"/>
      <c r="B265" s="36"/>
      <c r="C265" s="260" t="s">
        <v>1014</v>
      </c>
      <c r="D265" s="260" t="s">
        <v>539</v>
      </c>
      <c r="E265" s="261" t="s">
        <v>8695</v>
      </c>
      <c r="F265" s="262" t="s">
        <v>8696</v>
      </c>
      <c r="G265" s="263" t="s">
        <v>716</v>
      </c>
      <c r="H265" s="264">
        <v>8</v>
      </c>
      <c r="I265" s="265"/>
      <c r="J265" s="266">
        <f>ROUND(I265*H265,2)</f>
        <v>0</v>
      </c>
      <c r="K265" s="262" t="s">
        <v>359</v>
      </c>
      <c r="L265" s="267"/>
      <c r="M265" s="268" t="s">
        <v>1</v>
      </c>
      <c r="N265" s="269" t="s">
        <v>46</v>
      </c>
      <c r="O265" s="72"/>
      <c r="P265" s="194">
        <f>O265*H265</f>
        <v>0</v>
      </c>
      <c r="Q265" s="194">
        <v>5.0000000000000002E-5</v>
      </c>
      <c r="R265" s="194">
        <f>Q265*H265</f>
        <v>4.0000000000000002E-4</v>
      </c>
      <c r="S265" s="194">
        <v>0</v>
      </c>
      <c r="T265" s="195">
        <f>S265*H265</f>
        <v>0</v>
      </c>
      <c r="U265" s="35"/>
      <c r="V265" s="35"/>
      <c r="W265" s="35"/>
      <c r="X265" s="35"/>
      <c r="Y265" s="35"/>
      <c r="Z265" s="35"/>
      <c r="AA265" s="35"/>
      <c r="AB265" s="35"/>
      <c r="AC265" s="35"/>
      <c r="AD265" s="35"/>
      <c r="AE265" s="35"/>
      <c r="AR265" s="196" t="s">
        <v>676</v>
      </c>
      <c r="AT265" s="196" t="s">
        <v>539</v>
      </c>
      <c r="AU265" s="196" t="s">
        <v>90</v>
      </c>
      <c r="AY265" s="18" t="s">
        <v>215</v>
      </c>
      <c r="BE265" s="197">
        <f>IF(N265="základní",J265,0)</f>
        <v>0</v>
      </c>
      <c r="BF265" s="197">
        <f>IF(N265="snížená",J265,0)</f>
        <v>0</v>
      </c>
      <c r="BG265" s="197">
        <f>IF(N265="zákl. přenesená",J265,0)</f>
        <v>0</v>
      </c>
      <c r="BH265" s="197">
        <f>IF(N265="sníž. přenesená",J265,0)</f>
        <v>0</v>
      </c>
      <c r="BI265" s="197">
        <f>IF(N265="nulová",J265,0)</f>
        <v>0</v>
      </c>
      <c r="BJ265" s="18" t="s">
        <v>88</v>
      </c>
      <c r="BK265" s="197">
        <f>ROUND(I265*H265,2)</f>
        <v>0</v>
      </c>
      <c r="BL265" s="18" t="s">
        <v>291</v>
      </c>
      <c r="BM265" s="196" t="s">
        <v>8697</v>
      </c>
    </row>
    <row r="266" spans="1:65" s="2" customFormat="1" ht="10.199999999999999">
      <c r="A266" s="35"/>
      <c r="B266" s="36"/>
      <c r="C266" s="37"/>
      <c r="D266" s="198" t="s">
        <v>221</v>
      </c>
      <c r="E266" s="37"/>
      <c r="F266" s="199" t="s">
        <v>8696</v>
      </c>
      <c r="G266" s="37"/>
      <c r="H266" s="37"/>
      <c r="I266" s="200"/>
      <c r="J266" s="37"/>
      <c r="K266" s="37"/>
      <c r="L266" s="40"/>
      <c r="M266" s="201"/>
      <c r="N266" s="202"/>
      <c r="O266" s="72"/>
      <c r="P266" s="72"/>
      <c r="Q266" s="72"/>
      <c r="R266" s="72"/>
      <c r="S266" s="72"/>
      <c r="T266" s="73"/>
      <c r="U266" s="35"/>
      <c r="V266" s="35"/>
      <c r="W266" s="35"/>
      <c r="X266" s="35"/>
      <c r="Y266" s="35"/>
      <c r="Z266" s="35"/>
      <c r="AA266" s="35"/>
      <c r="AB266" s="35"/>
      <c r="AC266" s="35"/>
      <c r="AD266" s="35"/>
      <c r="AE266" s="35"/>
      <c r="AT266" s="18" t="s">
        <v>221</v>
      </c>
      <c r="AU266" s="18" t="s">
        <v>90</v>
      </c>
    </row>
    <row r="267" spans="1:65" s="14" customFormat="1" ht="10.199999999999999">
      <c r="B267" s="227"/>
      <c r="C267" s="228"/>
      <c r="D267" s="198" t="s">
        <v>364</v>
      </c>
      <c r="E267" s="229" t="s">
        <v>1</v>
      </c>
      <c r="F267" s="230" t="s">
        <v>2823</v>
      </c>
      <c r="G267" s="228"/>
      <c r="H267" s="231">
        <v>8</v>
      </c>
      <c r="I267" s="232"/>
      <c r="J267" s="228"/>
      <c r="K267" s="228"/>
      <c r="L267" s="233"/>
      <c r="M267" s="234"/>
      <c r="N267" s="235"/>
      <c r="O267" s="235"/>
      <c r="P267" s="235"/>
      <c r="Q267" s="235"/>
      <c r="R267" s="235"/>
      <c r="S267" s="235"/>
      <c r="T267" s="236"/>
      <c r="AT267" s="237" t="s">
        <v>364</v>
      </c>
      <c r="AU267" s="237" t="s">
        <v>90</v>
      </c>
      <c r="AV267" s="14" t="s">
        <v>90</v>
      </c>
      <c r="AW267" s="14" t="s">
        <v>36</v>
      </c>
      <c r="AX267" s="14" t="s">
        <v>88</v>
      </c>
      <c r="AY267" s="237" t="s">
        <v>215</v>
      </c>
    </row>
    <row r="268" spans="1:65" s="2" customFormat="1" ht="16.5" customHeight="1">
      <c r="A268" s="35"/>
      <c r="B268" s="36"/>
      <c r="C268" s="185" t="s">
        <v>1022</v>
      </c>
      <c r="D268" s="185" t="s">
        <v>216</v>
      </c>
      <c r="E268" s="186" t="s">
        <v>8594</v>
      </c>
      <c r="F268" s="187" t="s">
        <v>8595</v>
      </c>
      <c r="G268" s="188" t="s">
        <v>797</v>
      </c>
      <c r="H268" s="189">
        <v>9</v>
      </c>
      <c r="I268" s="190"/>
      <c r="J268" s="191">
        <f>ROUND(I268*H268,2)</f>
        <v>0</v>
      </c>
      <c r="K268" s="187" t="s">
        <v>1</v>
      </c>
      <c r="L268" s="40"/>
      <c r="M268" s="192" t="s">
        <v>1</v>
      </c>
      <c r="N268" s="193" t="s">
        <v>46</v>
      </c>
      <c r="O268" s="72"/>
      <c r="P268" s="194">
        <f>O268*H268</f>
        <v>0</v>
      </c>
      <c r="Q268" s="194">
        <v>0</v>
      </c>
      <c r="R268" s="194">
        <f>Q268*H268</f>
        <v>0</v>
      </c>
      <c r="S268" s="194">
        <v>0</v>
      </c>
      <c r="T268" s="195">
        <f>S268*H268</f>
        <v>0</v>
      </c>
      <c r="U268" s="35"/>
      <c r="V268" s="35"/>
      <c r="W268" s="35"/>
      <c r="X268" s="35"/>
      <c r="Y268" s="35"/>
      <c r="Z268" s="35"/>
      <c r="AA268" s="35"/>
      <c r="AB268" s="35"/>
      <c r="AC268" s="35"/>
      <c r="AD268" s="35"/>
      <c r="AE268" s="35"/>
      <c r="AR268" s="196" t="s">
        <v>1043</v>
      </c>
      <c r="AT268" s="196" t="s">
        <v>216</v>
      </c>
      <c r="AU268" s="196" t="s">
        <v>90</v>
      </c>
      <c r="AY268" s="18" t="s">
        <v>215</v>
      </c>
      <c r="BE268" s="197">
        <f>IF(N268="základní",J268,0)</f>
        <v>0</v>
      </c>
      <c r="BF268" s="197">
        <f>IF(N268="snížená",J268,0)</f>
        <v>0</v>
      </c>
      <c r="BG268" s="197">
        <f>IF(N268="zákl. přenesená",J268,0)</f>
        <v>0</v>
      </c>
      <c r="BH268" s="197">
        <f>IF(N268="sníž. přenesená",J268,0)</f>
        <v>0</v>
      </c>
      <c r="BI268" s="197">
        <f>IF(N268="nulová",J268,0)</f>
        <v>0</v>
      </c>
      <c r="BJ268" s="18" t="s">
        <v>88</v>
      </c>
      <c r="BK268" s="197">
        <f>ROUND(I268*H268,2)</f>
        <v>0</v>
      </c>
      <c r="BL268" s="18" t="s">
        <v>1043</v>
      </c>
      <c r="BM268" s="196" t="s">
        <v>8698</v>
      </c>
    </row>
    <row r="269" spans="1:65" s="2" customFormat="1" ht="16.5" customHeight="1">
      <c r="A269" s="35"/>
      <c r="B269" s="36"/>
      <c r="C269" s="260" t="s">
        <v>1030</v>
      </c>
      <c r="D269" s="260" t="s">
        <v>539</v>
      </c>
      <c r="E269" s="261" t="s">
        <v>8597</v>
      </c>
      <c r="F269" s="262" t="s">
        <v>8598</v>
      </c>
      <c r="G269" s="263" t="s">
        <v>716</v>
      </c>
      <c r="H269" s="264">
        <v>9</v>
      </c>
      <c r="I269" s="265"/>
      <c r="J269" s="266">
        <f>ROUND(I269*H269,2)</f>
        <v>0</v>
      </c>
      <c r="K269" s="262" t="s">
        <v>1</v>
      </c>
      <c r="L269" s="267"/>
      <c r="M269" s="268" t="s">
        <v>1</v>
      </c>
      <c r="N269" s="269" t="s">
        <v>46</v>
      </c>
      <c r="O269" s="72"/>
      <c r="P269" s="194">
        <f>O269*H269</f>
        <v>0</v>
      </c>
      <c r="Q269" s="194">
        <v>0.02</v>
      </c>
      <c r="R269" s="194">
        <f>Q269*H269</f>
        <v>0.18</v>
      </c>
      <c r="S269" s="194">
        <v>0</v>
      </c>
      <c r="T269" s="195">
        <f>S269*H269</f>
        <v>0</v>
      </c>
      <c r="U269" s="35"/>
      <c r="V269" s="35"/>
      <c r="W269" s="35"/>
      <c r="X269" s="35"/>
      <c r="Y269" s="35"/>
      <c r="Z269" s="35"/>
      <c r="AA269" s="35"/>
      <c r="AB269" s="35"/>
      <c r="AC269" s="35"/>
      <c r="AD269" s="35"/>
      <c r="AE269" s="35"/>
      <c r="AR269" s="196" t="s">
        <v>2650</v>
      </c>
      <c r="AT269" s="196" t="s">
        <v>539</v>
      </c>
      <c r="AU269" s="196" t="s">
        <v>90</v>
      </c>
      <c r="AY269" s="18" t="s">
        <v>215</v>
      </c>
      <c r="BE269" s="197">
        <f>IF(N269="základní",J269,0)</f>
        <v>0</v>
      </c>
      <c r="BF269" s="197">
        <f>IF(N269="snížená",J269,0)</f>
        <v>0</v>
      </c>
      <c r="BG269" s="197">
        <f>IF(N269="zákl. přenesená",J269,0)</f>
        <v>0</v>
      </c>
      <c r="BH269" s="197">
        <f>IF(N269="sníž. přenesená",J269,0)</f>
        <v>0</v>
      </c>
      <c r="BI269" s="197">
        <f>IF(N269="nulová",J269,0)</f>
        <v>0</v>
      </c>
      <c r="BJ269" s="18" t="s">
        <v>88</v>
      </c>
      <c r="BK269" s="197">
        <f>ROUND(I269*H269,2)</f>
        <v>0</v>
      </c>
      <c r="BL269" s="18" t="s">
        <v>1043</v>
      </c>
      <c r="BM269" s="196" t="s">
        <v>8699</v>
      </c>
    </row>
    <row r="270" spans="1:65" s="2" customFormat="1" ht="16.5" customHeight="1">
      <c r="A270" s="35"/>
      <c r="B270" s="36"/>
      <c r="C270" s="260" t="s">
        <v>1037</v>
      </c>
      <c r="D270" s="260" t="s">
        <v>539</v>
      </c>
      <c r="E270" s="261" t="s">
        <v>8600</v>
      </c>
      <c r="F270" s="262" t="s">
        <v>8601</v>
      </c>
      <c r="G270" s="263" t="s">
        <v>716</v>
      </c>
      <c r="H270" s="264">
        <v>18</v>
      </c>
      <c r="I270" s="265"/>
      <c r="J270" s="266">
        <f>ROUND(I270*H270,2)</f>
        <v>0</v>
      </c>
      <c r="K270" s="262" t="s">
        <v>1</v>
      </c>
      <c r="L270" s="267"/>
      <c r="M270" s="268" t="s">
        <v>1</v>
      </c>
      <c r="N270" s="269" t="s">
        <v>46</v>
      </c>
      <c r="O270" s="72"/>
      <c r="P270" s="194">
        <f>O270*H270</f>
        <v>0</v>
      </c>
      <c r="Q270" s="194">
        <v>4.0000000000000001E-3</v>
      </c>
      <c r="R270" s="194">
        <f>Q270*H270</f>
        <v>7.2000000000000008E-2</v>
      </c>
      <c r="S270" s="194">
        <v>0</v>
      </c>
      <c r="T270" s="195">
        <f>S270*H270</f>
        <v>0</v>
      </c>
      <c r="U270" s="35"/>
      <c r="V270" s="35"/>
      <c r="W270" s="35"/>
      <c r="X270" s="35"/>
      <c r="Y270" s="35"/>
      <c r="Z270" s="35"/>
      <c r="AA270" s="35"/>
      <c r="AB270" s="35"/>
      <c r="AC270" s="35"/>
      <c r="AD270" s="35"/>
      <c r="AE270" s="35"/>
      <c r="AR270" s="196" t="s">
        <v>2650</v>
      </c>
      <c r="AT270" s="196" t="s">
        <v>539</v>
      </c>
      <c r="AU270" s="196" t="s">
        <v>90</v>
      </c>
      <c r="AY270" s="18" t="s">
        <v>215</v>
      </c>
      <c r="BE270" s="197">
        <f>IF(N270="základní",J270,0)</f>
        <v>0</v>
      </c>
      <c r="BF270" s="197">
        <f>IF(N270="snížená",J270,0)</f>
        <v>0</v>
      </c>
      <c r="BG270" s="197">
        <f>IF(N270="zákl. přenesená",J270,0)</f>
        <v>0</v>
      </c>
      <c r="BH270" s="197">
        <f>IF(N270="sníž. přenesená",J270,0)</f>
        <v>0</v>
      </c>
      <c r="BI270" s="197">
        <f>IF(N270="nulová",J270,0)</f>
        <v>0</v>
      </c>
      <c r="BJ270" s="18" t="s">
        <v>88</v>
      </c>
      <c r="BK270" s="197">
        <f>ROUND(I270*H270,2)</f>
        <v>0</v>
      </c>
      <c r="BL270" s="18" t="s">
        <v>1043</v>
      </c>
      <c r="BM270" s="196" t="s">
        <v>8700</v>
      </c>
    </row>
    <row r="271" spans="1:65" s="14" customFormat="1" ht="10.199999999999999">
      <c r="B271" s="227"/>
      <c r="C271" s="228"/>
      <c r="D271" s="198" t="s">
        <v>364</v>
      </c>
      <c r="E271" s="229" t="s">
        <v>1</v>
      </c>
      <c r="F271" s="230" t="s">
        <v>4249</v>
      </c>
      <c r="G271" s="228"/>
      <c r="H271" s="231">
        <v>18</v>
      </c>
      <c r="I271" s="232"/>
      <c r="J271" s="228"/>
      <c r="K271" s="228"/>
      <c r="L271" s="233"/>
      <c r="M271" s="234"/>
      <c r="N271" s="235"/>
      <c r="O271" s="235"/>
      <c r="P271" s="235"/>
      <c r="Q271" s="235"/>
      <c r="R271" s="235"/>
      <c r="S271" s="235"/>
      <c r="T271" s="236"/>
      <c r="AT271" s="237" t="s">
        <v>364</v>
      </c>
      <c r="AU271" s="237" t="s">
        <v>90</v>
      </c>
      <c r="AV271" s="14" t="s">
        <v>90</v>
      </c>
      <c r="AW271" s="14" t="s">
        <v>36</v>
      </c>
      <c r="AX271" s="14" t="s">
        <v>88</v>
      </c>
      <c r="AY271" s="237" t="s">
        <v>215</v>
      </c>
    </row>
    <row r="272" spans="1:65" s="2" customFormat="1" ht="21.75" customHeight="1">
      <c r="A272" s="35"/>
      <c r="B272" s="36"/>
      <c r="C272" s="185" t="s">
        <v>1043</v>
      </c>
      <c r="D272" s="185" t="s">
        <v>216</v>
      </c>
      <c r="E272" s="186" t="s">
        <v>8603</v>
      </c>
      <c r="F272" s="187" t="s">
        <v>8604</v>
      </c>
      <c r="G272" s="188" t="s">
        <v>797</v>
      </c>
      <c r="H272" s="189">
        <v>9</v>
      </c>
      <c r="I272" s="190"/>
      <c r="J272" s="191">
        <f>ROUND(I272*H272,2)</f>
        <v>0</v>
      </c>
      <c r="K272" s="187" t="s">
        <v>1</v>
      </c>
      <c r="L272" s="40"/>
      <c r="M272" s="192" t="s">
        <v>1</v>
      </c>
      <c r="N272" s="193" t="s">
        <v>46</v>
      </c>
      <c r="O272" s="72"/>
      <c r="P272" s="194">
        <f>O272*H272</f>
        <v>0</v>
      </c>
      <c r="Q272" s="194">
        <v>0</v>
      </c>
      <c r="R272" s="194">
        <f>Q272*H272</f>
        <v>0</v>
      </c>
      <c r="S272" s="194">
        <v>0</v>
      </c>
      <c r="T272" s="195">
        <f>S272*H272</f>
        <v>0</v>
      </c>
      <c r="U272" s="35"/>
      <c r="V272" s="35"/>
      <c r="W272" s="35"/>
      <c r="X272" s="35"/>
      <c r="Y272" s="35"/>
      <c r="Z272" s="35"/>
      <c r="AA272" s="35"/>
      <c r="AB272" s="35"/>
      <c r="AC272" s="35"/>
      <c r="AD272" s="35"/>
      <c r="AE272" s="35"/>
      <c r="AR272" s="196" t="s">
        <v>1043</v>
      </c>
      <c r="AT272" s="196" t="s">
        <v>216</v>
      </c>
      <c r="AU272" s="196" t="s">
        <v>90</v>
      </c>
      <c r="AY272" s="18" t="s">
        <v>215</v>
      </c>
      <c r="BE272" s="197">
        <f>IF(N272="základní",J272,0)</f>
        <v>0</v>
      </c>
      <c r="BF272" s="197">
        <f>IF(N272="snížená",J272,0)</f>
        <v>0</v>
      </c>
      <c r="BG272" s="197">
        <f>IF(N272="zákl. přenesená",J272,0)</f>
        <v>0</v>
      </c>
      <c r="BH272" s="197">
        <f>IF(N272="sníž. přenesená",J272,0)</f>
        <v>0</v>
      </c>
      <c r="BI272" s="197">
        <f>IF(N272="nulová",J272,0)</f>
        <v>0</v>
      </c>
      <c r="BJ272" s="18" t="s">
        <v>88</v>
      </c>
      <c r="BK272" s="197">
        <f>ROUND(I272*H272,2)</f>
        <v>0</v>
      </c>
      <c r="BL272" s="18" t="s">
        <v>1043</v>
      </c>
      <c r="BM272" s="196" t="s">
        <v>8701</v>
      </c>
    </row>
    <row r="273" spans="1:65" s="2" customFormat="1" ht="24.15" customHeight="1">
      <c r="A273" s="35"/>
      <c r="B273" s="36"/>
      <c r="C273" s="185" t="s">
        <v>1052</v>
      </c>
      <c r="D273" s="185" t="s">
        <v>216</v>
      </c>
      <c r="E273" s="186" t="s">
        <v>8702</v>
      </c>
      <c r="F273" s="187" t="s">
        <v>8703</v>
      </c>
      <c r="G273" s="188" t="s">
        <v>797</v>
      </c>
      <c r="H273" s="189">
        <v>70</v>
      </c>
      <c r="I273" s="190"/>
      <c r="J273" s="191">
        <f>ROUND(I273*H273,2)</f>
        <v>0</v>
      </c>
      <c r="K273" s="187" t="s">
        <v>359</v>
      </c>
      <c r="L273" s="40"/>
      <c r="M273" s="192" t="s">
        <v>1</v>
      </c>
      <c r="N273" s="193" t="s">
        <v>46</v>
      </c>
      <c r="O273" s="72"/>
      <c r="P273" s="194">
        <f>O273*H273</f>
        <v>0</v>
      </c>
      <c r="Q273" s="194">
        <v>0</v>
      </c>
      <c r="R273" s="194">
        <f>Q273*H273</f>
        <v>0</v>
      </c>
      <c r="S273" s="194">
        <v>0</v>
      </c>
      <c r="T273" s="195">
        <f>S273*H273</f>
        <v>0</v>
      </c>
      <c r="U273" s="35"/>
      <c r="V273" s="35"/>
      <c r="W273" s="35"/>
      <c r="X273" s="35"/>
      <c r="Y273" s="35"/>
      <c r="Z273" s="35"/>
      <c r="AA273" s="35"/>
      <c r="AB273" s="35"/>
      <c r="AC273" s="35"/>
      <c r="AD273" s="35"/>
      <c r="AE273" s="35"/>
      <c r="AR273" s="196" t="s">
        <v>1043</v>
      </c>
      <c r="AT273" s="196" t="s">
        <v>216</v>
      </c>
      <c r="AU273" s="196" t="s">
        <v>90</v>
      </c>
      <c r="AY273" s="18" t="s">
        <v>215</v>
      </c>
      <c r="BE273" s="197">
        <f>IF(N273="základní",J273,0)</f>
        <v>0</v>
      </c>
      <c r="BF273" s="197">
        <f>IF(N273="snížená",J273,0)</f>
        <v>0</v>
      </c>
      <c r="BG273" s="197">
        <f>IF(N273="zákl. přenesená",J273,0)</f>
        <v>0</v>
      </c>
      <c r="BH273" s="197">
        <f>IF(N273="sníž. přenesená",J273,0)</f>
        <v>0</v>
      </c>
      <c r="BI273" s="197">
        <f>IF(N273="nulová",J273,0)</f>
        <v>0</v>
      </c>
      <c r="BJ273" s="18" t="s">
        <v>88</v>
      </c>
      <c r="BK273" s="197">
        <f>ROUND(I273*H273,2)</f>
        <v>0</v>
      </c>
      <c r="BL273" s="18" t="s">
        <v>1043</v>
      </c>
      <c r="BM273" s="196" t="s">
        <v>8704</v>
      </c>
    </row>
    <row r="274" spans="1:65" s="2" customFormat="1" ht="19.2">
      <c r="A274" s="35"/>
      <c r="B274" s="36"/>
      <c r="C274" s="37"/>
      <c r="D274" s="198" t="s">
        <v>221</v>
      </c>
      <c r="E274" s="37"/>
      <c r="F274" s="199" t="s">
        <v>8705</v>
      </c>
      <c r="G274" s="37"/>
      <c r="H274" s="37"/>
      <c r="I274" s="200"/>
      <c r="J274" s="37"/>
      <c r="K274" s="37"/>
      <c r="L274" s="40"/>
      <c r="M274" s="201"/>
      <c r="N274" s="202"/>
      <c r="O274" s="72"/>
      <c r="P274" s="72"/>
      <c r="Q274" s="72"/>
      <c r="R274" s="72"/>
      <c r="S274" s="72"/>
      <c r="T274" s="73"/>
      <c r="U274" s="35"/>
      <c r="V274" s="35"/>
      <c r="W274" s="35"/>
      <c r="X274" s="35"/>
      <c r="Y274" s="35"/>
      <c r="Z274" s="35"/>
      <c r="AA274" s="35"/>
      <c r="AB274" s="35"/>
      <c r="AC274" s="35"/>
      <c r="AD274" s="35"/>
      <c r="AE274" s="35"/>
      <c r="AT274" s="18" t="s">
        <v>221</v>
      </c>
      <c r="AU274" s="18" t="s">
        <v>90</v>
      </c>
    </row>
    <row r="275" spans="1:65" s="2" customFormat="1" ht="10.199999999999999">
      <c r="A275" s="35"/>
      <c r="B275" s="36"/>
      <c r="C275" s="37"/>
      <c r="D275" s="215" t="s">
        <v>362</v>
      </c>
      <c r="E275" s="37"/>
      <c r="F275" s="216" t="s">
        <v>8706</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362</v>
      </c>
      <c r="AU275" s="18" t="s">
        <v>90</v>
      </c>
    </row>
    <row r="276" spans="1:65" s="2" customFormat="1" ht="24.15" customHeight="1">
      <c r="A276" s="35"/>
      <c r="B276" s="36"/>
      <c r="C276" s="260" t="s">
        <v>1061</v>
      </c>
      <c r="D276" s="260" t="s">
        <v>539</v>
      </c>
      <c r="E276" s="261" t="s">
        <v>8707</v>
      </c>
      <c r="F276" s="262" t="s">
        <v>8708</v>
      </c>
      <c r="G276" s="263" t="s">
        <v>797</v>
      </c>
      <c r="H276" s="264">
        <v>70</v>
      </c>
      <c r="I276" s="265"/>
      <c r="J276" s="266">
        <f>ROUND(I276*H276,2)</f>
        <v>0</v>
      </c>
      <c r="K276" s="262" t="s">
        <v>359</v>
      </c>
      <c r="L276" s="267"/>
      <c r="M276" s="268" t="s">
        <v>1</v>
      </c>
      <c r="N276" s="269" t="s">
        <v>46</v>
      </c>
      <c r="O276" s="72"/>
      <c r="P276" s="194">
        <f>O276*H276</f>
        <v>0</v>
      </c>
      <c r="Q276" s="194">
        <v>7.7999999999999999E-4</v>
      </c>
      <c r="R276" s="194">
        <f>Q276*H276</f>
        <v>5.4599999999999996E-2</v>
      </c>
      <c r="S276" s="194">
        <v>0</v>
      </c>
      <c r="T276" s="195">
        <f>S276*H276</f>
        <v>0</v>
      </c>
      <c r="U276" s="35"/>
      <c r="V276" s="35"/>
      <c r="W276" s="35"/>
      <c r="X276" s="35"/>
      <c r="Y276" s="35"/>
      <c r="Z276" s="35"/>
      <c r="AA276" s="35"/>
      <c r="AB276" s="35"/>
      <c r="AC276" s="35"/>
      <c r="AD276" s="35"/>
      <c r="AE276" s="35"/>
      <c r="AR276" s="196" t="s">
        <v>1810</v>
      </c>
      <c r="AT276" s="196" t="s">
        <v>539</v>
      </c>
      <c r="AU276" s="196" t="s">
        <v>90</v>
      </c>
      <c r="AY276" s="18" t="s">
        <v>215</v>
      </c>
      <c r="BE276" s="197">
        <f>IF(N276="základní",J276,0)</f>
        <v>0</v>
      </c>
      <c r="BF276" s="197">
        <f>IF(N276="snížená",J276,0)</f>
        <v>0</v>
      </c>
      <c r="BG276" s="197">
        <f>IF(N276="zákl. přenesená",J276,0)</f>
        <v>0</v>
      </c>
      <c r="BH276" s="197">
        <f>IF(N276="sníž. přenesená",J276,0)</f>
        <v>0</v>
      </c>
      <c r="BI276" s="197">
        <f>IF(N276="nulová",J276,0)</f>
        <v>0</v>
      </c>
      <c r="BJ276" s="18" t="s">
        <v>88</v>
      </c>
      <c r="BK276" s="197">
        <f>ROUND(I276*H276,2)</f>
        <v>0</v>
      </c>
      <c r="BL276" s="18" t="s">
        <v>1810</v>
      </c>
      <c r="BM276" s="196" t="s">
        <v>8709</v>
      </c>
    </row>
    <row r="277" spans="1:65" s="2" customFormat="1" ht="19.2">
      <c r="A277" s="35"/>
      <c r="B277" s="36"/>
      <c r="C277" s="37"/>
      <c r="D277" s="198" t="s">
        <v>221</v>
      </c>
      <c r="E277" s="37"/>
      <c r="F277" s="199" t="s">
        <v>8708</v>
      </c>
      <c r="G277" s="37"/>
      <c r="H277" s="37"/>
      <c r="I277" s="200"/>
      <c r="J277" s="37"/>
      <c r="K277" s="37"/>
      <c r="L277" s="40"/>
      <c r="M277" s="201"/>
      <c r="N277" s="202"/>
      <c r="O277" s="72"/>
      <c r="P277" s="72"/>
      <c r="Q277" s="72"/>
      <c r="R277" s="72"/>
      <c r="S277" s="72"/>
      <c r="T277" s="73"/>
      <c r="U277" s="35"/>
      <c r="V277" s="35"/>
      <c r="W277" s="35"/>
      <c r="X277" s="35"/>
      <c r="Y277" s="35"/>
      <c r="Z277" s="35"/>
      <c r="AA277" s="35"/>
      <c r="AB277" s="35"/>
      <c r="AC277" s="35"/>
      <c r="AD277" s="35"/>
      <c r="AE277" s="35"/>
      <c r="AT277" s="18" t="s">
        <v>221</v>
      </c>
      <c r="AU277" s="18" t="s">
        <v>90</v>
      </c>
    </row>
    <row r="278" spans="1:65" s="14" customFormat="1" ht="10.199999999999999">
      <c r="B278" s="227"/>
      <c r="C278" s="228"/>
      <c r="D278" s="198" t="s">
        <v>364</v>
      </c>
      <c r="E278" s="229" t="s">
        <v>1</v>
      </c>
      <c r="F278" s="230" t="s">
        <v>1094</v>
      </c>
      <c r="G278" s="228"/>
      <c r="H278" s="231">
        <v>70</v>
      </c>
      <c r="I278" s="232"/>
      <c r="J278" s="228"/>
      <c r="K278" s="228"/>
      <c r="L278" s="233"/>
      <c r="M278" s="234"/>
      <c r="N278" s="235"/>
      <c r="O278" s="235"/>
      <c r="P278" s="235"/>
      <c r="Q278" s="235"/>
      <c r="R278" s="235"/>
      <c r="S278" s="235"/>
      <c r="T278" s="236"/>
      <c r="AT278" s="237" t="s">
        <v>364</v>
      </c>
      <c r="AU278" s="237" t="s">
        <v>90</v>
      </c>
      <c r="AV278" s="14" t="s">
        <v>90</v>
      </c>
      <c r="AW278" s="14" t="s">
        <v>36</v>
      </c>
      <c r="AX278" s="14" t="s">
        <v>88</v>
      </c>
      <c r="AY278" s="237" t="s">
        <v>215</v>
      </c>
    </row>
    <row r="279" spans="1:65" s="2" customFormat="1" ht="16.5" customHeight="1">
      <c r="A279" s="35"/>
      <c r="B279" s="36"/>
      <c r="C279" s="260" t="s">
        <v>1068</v>
      </c>
      <c r="D279" s="260" t="s">
        <v>539</v>
      </c>
      <c r="E279" s="261" t="s">
        <v>8710</v>
      </c>
      <c r="F279" s="262" t="s">
        <v>8711</v>
      </c>
      <c r="G279" s="263" t="s">
        <v>716</v>
      </c>
      <c r="H279" s="264">
        <v>4</v>
      </c>
      <c r="I279" s="265"/>
      <c r="J279" s="266">
        <f>ROUND(I279*H279,2)</f>
        <v>0</v>
      </c>
      <c r="K279" s="262" t="s">
        <v>1</v>
      </c>
      <c r="L279" s="267"/>
      <c r="M279" s="268" t="s">
        <v>1</v>
      </c>
      <c r="N279" s="269" t="s">
        <v>46</v>
      </c>
      <c r="O279" s="72"/>
      <c r="P279" s="194">
        <f>O279*H279</f>
        <v>0</v>
      </c>
      <c r="Q279" s="194">
        <v>0</v>
      </c>
      <c r="R279" s="194">
        <f>Q279*H279</f>
        <v>0</v>
      </c>
      <c r="S279" s="194">
        <v>0</v>
      </c>
      <c r="T279" s="195">
        <f>S279*H279</f>
        <v>0</v>
      </c>
      <c r="U279" s="35"/>
      <c r="V279" s="35"/>
      <c r="W279" s="35"/>
      <c r="X279" s="35"/>
      <c r="Y279" s="35"/>
      <c r="Z279" s="35"/>
      <c r="AA279" s="35"/>
      <c r="AB279" s="35"/>
      <c r="AC279" s="35"/>
      <c r="AD279" s="35"/>
      <c r="AE279" s="35"/>
      <c r="AR279" s="196" t="s">
        <v>1810</v>
      </c>
      <c r="AT279" s="196" t="s">
        <v>539</v>
      </c>
      <c r="AU279" s="196" t="s">
        <v>90</v>
      </c>
      <c r="AY279" s="18" t="s">
        <v>215</v>
      </c>
      <c r="BE279" s="197">
        <f>IF(N279="základní",J279,0)</f>
        <v>0</v>
      </c>
      <c r="BF279" s="197">
        <f>IF(N279="snížená",J279,0)</f>
        <v>0</v>
      </c>
      <c r="BG279" s="197">
        <f>IF(N279="zákl. přenesená",J279,0)</f>
        <v>0</v>
      </c>
      <c r="BH279" s="197">
        <f>IF(N279="sníž. přenesená",J279,0)</f>
        <v>0</v>
      </c>
      <c r="BI279" s="197">
        <f>IF(N279="nulová",J279,0)</f>
        <v>0</v>
      </c>
      <c r="BJ279" s="18" t="s">
        <v>88</v>
      </c>
      <c r="BK279" s="197">
        <f>ROUND(I279*H279,2)</f>
        <v>0</v>
      </c>
      <c r="BL279" s="18" t="s">
        <v>1810</v>
      </c>
      <c r="BM279" s="196" t="s">
        <v>8712</v>
      </c>
    </row>
    <row r="280" spans="1:65" s="2" customFormat="1" ht="16.5" customHeight="1">
      <c r="A280" s="35"/>
      <c r="B280" s="36"/>
      <c r="C280" s="260" t="s">
        <v>1074</v>
      </c>
      <c r="D280" s="260" t="s">
        <v>539</v>
      </c>
      <c r="E280" s="261" t="s">
        <v>8713</v>
      </c>
      <c r="F280" s="262" t="s">
        <v>8714</v>
      </c>
      <c r="G280" s="263" t="s">
        <v>716</v>
      </c>
      <c r="H280" s="264">
        <v>3</v>
      </c>
      <c r="I280" s="265"/>
      <c r="J280" s="266">
        <f>ROUND(I280*H280,2)</f>
        <v>0</v>
      </c>
      <c r="K280" s="262" t="s">
        <v>1</v>
      </c>
      <c r="L280" s="267"/>
      <c r="M280" s="268" t="s">
        <v>1</v>
      </c>
      <c r="N280" s="269" t="s">
        <v>46</v>
      </c>
      <c r="O280" s="72"/>
      <c r="P280" s="194">
        <f>O280*H280</f>
        <v>0</v>
      </c>
      <c r="Q280" s="194">
        <v>0</v>
      </c>
      <c r="R280" s="194">
        <f>Q280*H280</f>
        <v>0</v>
      </c>
      <c r="S280" s="194">
        <v>0</v>
      </c>
      <c r="T280" s="195">
        <f>S280*H280</f>
        <v>0</v>
      </c>
      <c r="U280" s="35"/>
      <c r="V280" s="35"/>
      <c r="W280" s="35"/>
      <c r="X280" s="35"/>
      <c r="Y280" s="35"/>
      <c r="Z280" s="35"/>
      <c r="AA280" s="35"/>
      <c r="AB280" s="35"/>
      <c r="AC280" s="35"/>
      <c r="AD280" s="35"/>
      <c r="AE280" s="35"/>
      <c r="AR280" s="196" t="s">
        <v>1810</v>
      </c>
      <c r="AT280" s="196" t="s">
        <v>539</v>
      </c>
      <c r="AU280" s="196" t="s">
        <v>90</v>
      </c>
      <c r="AY280" s="18" t="s">
        <v>215</v>
      </c>
      <c r="BE280" s="197">
        <f>IF(N280="základní",J280,0)</f>
        <v>0</v>
      </c>
      <c r="BF280" s="197">
        <f>IF(N280="snížená",J280,0)</f>
        <v>0</v>
      </c>
      <c r="BG280" s="197">
        <f>IF(N280="zákl. přenesená",J280,0)</f>
        <v>0</v>
      </c>
      <c r="BH280" s="197">
        <f>IF(N280="sníž. přenesená",J280,0)</f>
        <v>0</v>
      </c>
      <c r="BI280" s="197">
        <f>IF(N280="nulová",J280,0)</f>
        <v>0</v>
      </c>
      <c r="BJ280" s="18" t="s">
        <v>88</v>
      </c>
      <c r="BK280" s="197">
        <f>ROUND(I280*H280,2)</f>
        <v>0</v>
      </c>
      <c r="BL280" s="18" t="s">
        <v>1810</v>
      </c>
      <c r="BM280" s="196" t="s">
        <v>8715</v>
      </c>
    </row>
    <row r="281" spans="1:65" s="2" customFormat="1" ht="24.15" customHeight="1">
      <c r="A281" s="35"/>
      <c r="B281" s="36"/>
      <c r="C281" s="185" t="s">
        <v>1081</v>
      </c>
      <c r="D281" s="185" t="s">
        <v>216</v>
      </c>
      <c r="E281" s="186" t="s">
        <v>8716</v>
      </c>
      <c r="F281" s="187" t="s">
        <v>8717</v>
      </c>
      <c r="G281" s="188" t="s">
        <v>797</v>
      </c>
      <c r="H281" s="189">
        <v>75</v>
      </c>
      <c r="I281" s="190"/>
      <c r="J281" s="191">
        <f>ROUND(I281*H281,2)</f>
        <v>0</v>
      </c>
      <c r="K281" s="187" t="s">
        <v>359</v>
      </c>
      <c r="L281" s="40"/>
      <c r="M281" s="192" t="s">
        <v>1</v>
      </c>
      <c r="N281" s="193" t="s">
        <v>46</v>
      </c>
      <c r="O281" s="72"/>
      <c r="P281" s="194">
        <f>O281*H281</f>
        <v>0</v>
      </c>
      <c r="Q281" s="194">
        <v>0</v>
      </c>
      <c r="R281" s="194">
        <f>Q281*H281</f>
        <v>0</v>
      </c>
      <c r="S281" s="194">
        <v>0</v>
      </c>
      <c r="T281" s="195">
        <f>S281*H281</f>
        <v>0</v>
      </c>
      <c r="U281" s="35"/>
      <c r="V281" s="35"/>
      <c r="W281" s="35"/>
      <c r="X281" s="35"/>
      <c r="Y281" s="35"/>
      <c r="Z281" s="35"/>
      <c r="AA281" s="35"/>
      <c r="AB281" s="35"/>
      <c r="AC281" s="35"/>
      <c r="AD281" s="35"/>
      <c r="AE281" s="35"/>
      <c r="AR281" s="196" t="s">
        <v>291</v>
      </c>
      <c r="AT281" s="196" t="s">
        <v>216</v>
      </c>
      <c r="AU281" s="196" t="s">
        <v>90</v>
      </c>
      <c r="AY281" s="18" t="s">
        <v>215</v>
      </c>
      <c r="BE281" s="197">
        <f>IF(N281="základní",J281,0)</f>
        <v>0</v>
      </c>
      <c r="BF281" s="197">
        <f>IF(N281="snížená",J281,0)</f>
        <v>0</v>
      </c>
      <c r="BG281" s="197">
        <f>IF(N281="zákl. přenesená",J281,0)</f>
        <v>0</v>
      </c>
      <c r="BH281" s="197">
        <f>IF(N281="sníž. přenesená",J281,0)</f>
        <v>0</v>
      </c>
      <c r="BI281" s="197">
        <f>IF(N281="nulová",J281,0)</f>
        <v>0</v>
      </c>
      <c r="BJ281" s="18" t="s">
        <v>88</v>
      </c>
      <c r="BK281" s="197">
        <f>ROUND(I281*H281,2)</f>
        <v>0</v>
      </c>
      <c r="BL281" s="18" t="s">
        <v>291</v>
      </c>
      <c r="BM281" s="196" t="s">
        <v>8718</v>
      </c>
    </row>
    <row r="282" spans="1:65" s="2" customFormat="1" ht="28.8">
      <c r="A282" s="35"/>
      <c r="B282" s="36"/>
      <c r="C282" s="37"/>
      <c r="D282" s="198" t="s">
        <v>221</v>
      </c>
      <c r="E282" s="37"/>
      <c r="F282" s="199" t="s">
        <v>8719</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221</v>
      </c>
      <c r="AU282" s="18" t="s">
        <v>90</v>
      </c>
    </row>
    <row r="283" spans="1:65" s="2" customFormat="1" ht="10.199999999999999">
      <c r="A283" s="35"/>
      <c r="B283" s="36"/>
      <c r="C283" s="37"/>
      <c r="D283" s="215" t="s">
        <v>362</v>
      </c>
      <c r="E283" s="37"/>
      <c r="F283" s="216" t="s">
        <v>8720</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362</v>
      </c>
      <c r="AU283" s="18" t="s">
        <v>90</v>
      </c>
    </row>
    <row r="284" spans="1:65" s="2" customFormat="1" ht="24.15" customHeight="1">
      <c r="A284" s="35"/>
      <c r="B284" s="36"/>
      <c r="C284" s="260" t="s">
        <v>1094</v>
      </c>
      <c r="D284" s="260" t="s">
        <v>539</v>
      </c>
      <c r="E284" s="261" t="s">
        <v>8721</v>
      </c>
      <c r="F284" s="262" t="s">
        <v>8722</v>
      </c>
      <c r="G284" s="263" t="s">
        <v>797</v>
      </c>
      <c r="H284" s="264">
        <v>75</v>
      </c>
      <c r="I284" s="265"/>
      <c r="J284" s="266">
        <f>ROUND(I284*H284,2)</f>
        <v>0</v>
      </c>
      <c r="K284" s="262" t="s">
        <v>359</v>
      </c>
      <c r="L284" s="267"/>
      <c r="M284" s="268" t="s">
        <v>1</v>
      </c>
      <c r="N284" s="269" t="s">
        <v>46</v>
      </c>
      <c r="O284" s="72"/>
      <c r="P284" s="194">
        <f>O284*H284</f>
        <v>0</v>
      </c>
      <c r="Q284" s="194">
        <v>2.0000000000000002E-5</v>
      </c>
      <c r="R284" s="194">
        <f>Q284*H284</f>
        <v>1.5E-3</v>
      </c>
      <c r="S284" s="194">
        <v>0</v>
      </c>
      <c r="T284" s="195">
        <f>S284*H284</f>
        <v>0</v>
      </c>
      <c r="U284" s="35"/>
      <c r="V284" s="35"/>
      <c r="W284" s="35"/>
      <c r="X284" s="35"/>
      <c r="Y284" s="35"/>
      <c r="Z284" s="35"/>
      <c r="AA284" s="35"/>
      <c r="AB284" s="35"/>
      <c r="AC284" s="35"/>
      <c r="AD284" s="35"/>
      <c r="AE284" s="35"/>
      <c r="AR284" s="196" t="s">
        <v>676</v>
      </c>
      <c r="AT284" s="196" t="s">
        <v>539</v>
      </c>
      <c r="AU284" s="196" t="s">
        <v>90</v>
      </c>
      <c r="AY284" s="18" t="s">
        <v>215</v>
      </c>
      <c r="BE284" s="197">
        <f>IF(N284="základní",J284,0)</f>
        <v>0</v>
      </c>
      <c r="BF284" s="197">
        <f>IF(N284="snížená",J284,0)</f>
        <v>0</v>
      </c>
      <c r="BG284" s="197">
        <f>IF(N284="zákl. přenesená",J284,0)</f>
        <v>0</v>
      </c>
      <c r="BH284" s="197">
        <f>IF(N284="sníž. přenesená",J284,0)</f>
        <v>0</v>
      </c>
      <c r="BI284" s="197">
        <f>IF(N284="nulová",J284,0)</f>
        <v>0</v>
      </c>
      <c r="BJ284" s="18" t="s">
        <v>88</v>
      </c>
      <c r="BK284" s="197">
        <f>ROUND(I284*H284,2)</f>
        <v>0</v>
      </c>
      <c r="BL284" s="18" t="s">
        <v>291</v>
      </c>
      <c r="BM284" s="196" t="s">
        <v>8723</v>
      </c>
    </row>
    <row r="285" spans="1:65" s="2" customFormat="1" ht="10.199999999999999">
      <c r="A285" s="35"/>
      <c r="B285" s="36"/>
      <c r="C285" s="37"/>
      <c r="D285" s="198" t="s">
        <v>221</v>
      </c>
      <c r="E285" s="37"/>
      <c r="F285" s="199" t="s">
        <v>8724</v>
      </c>
      <c r="G285" s="37"/>
      <c r="H285" s="37"/>
      <c r="I285" s="200"/>
      <c r="J285" s="37"/>
      <c r="K285" s="37"/>
      <c r="L285" s="40"/>
      <c r="M285" s="201"/>
      <c r="N285" s="202"/>
      <c r="O285" s="72"/>
      <c r="P285" s="72"/>
      <c r="Q285" s="72"/>
      <c r="R285" s="72"/>
      <c r="S285" s="72"/>
      <c r="T285" s="73"/>
      <c r="U285" s="35"/>
      <c r="V285" s="35"/>
      <c r="W285" s="35"/>
      <c r="X285" s="35"/>
      <c r="Y285" s="35"/>
      <c r="Z285" s="35"/>
      <c r="AA285" s="35"/>
      <c r="AB285" s="35"/>
      <c r="AC285" s="35"/>
      <c r="AD285" s="35"/>
      <c r="AE285" s="35"/>
      <c r="AT285" s="18" t="s">
        <v>221</v>
      </c>
      <c r="AU285" s="18" t="s">
        <v>90</v>
      </c>
    </row>
    <row r="286" spans="1:65" s="2" customFormat="1" ht="24.15" customHeight="1">
      <c r="A286" s="35"/>
      <c r="B286" s="36"/>
      <c r="C286" s="185" t="s">
        <v>1108</v>
      </c>
      <c r="D286" s="185" t="s">
        <v>216</v>
      </c>
      <c r="E286" s="186" t="s">
        <v>8326</v>
      </c>
      <c r="F286" s="187" t="s">
        <v>8327</v>
      </c>
      <c r="G286" s="188" t="s">
        <v>716</v>
      </c>
      <c r="H286" s="189">
        <v>2</v>
      </c>
      <c r="I286" s="190"/>
      <c r="J286" s="191">
        <f>ROUND(I286*H286,2)</f>
        <v>0</v>
      </c>
      <c r="K286" s="187" t="s">
        <v>359</v>
      </c>
      <c r="L286" s="40"/>
      <c r="M286" s="192" t="s">
        <v>1</v>
      </c>
      <c r="N286" s="193" t="s">
        <v>46</v>
      </c>
      <c r="O286" s="72"/>
      <c r="P286" s="194">
        <f>O286*H286</f>
        <v>0</v>
      </c>
      <c r="Q286" s="194">
        <v>0</v>
      </c>
      <c r="R286" s="194">
        <f>Q286*H286</f>
        <v>0</v>
      </c>
      <c r="S286" s="194">
        <v>0</v>
      </c>
      <c r="T286" s="195">
        <f>S286*H286</f>
        <v>0</v>
      </c>
      <c r="U286" s="35"/>
      <c r="V286" s="35"/>
      <c r="W286" s="35"/>
      <c r="X286" s="35"/>
      <c r="Y286" s="35"/>
      <c r="Z286" s="35"/>
      <c r="AA286" s="35"/>
      <c r="AB286" s="35"/>
      <c r="AC286" s="35"/>
      <c r="AD286" s="35"/>
      <c r="AE286" s="35"/>
      <c r="AR286" s="196" t="s">
        <v>291</v>
      </c>
      <c r="AT286" s="196" t="s">
        <v>216</v>
      </c>
      <c r="AU286" s="196" t="s">
        <v>90</v>
      </c>
      <c r="AY286" s="18" t="s">
        <v>215</v>
      </c>
      <c r="BE286" s="197">
        <f>IF(N286="základní",J286,0)</f>
        <v>0</v>
      </c>
      <c r="BF286" s="197">
        <f>IF(N286="snížená",J286,0)</f>
        <v>0</v>
      </c>
      <c r="BG286" s="197">
        <f>IF(N286="zákl. přenesená",J286,0)</f>
        <v>0</v>
      </c>
      <c r="BH286" s="197">
        <f>IF(N286="sníž. přenesená",J286,0)</f>
        <v>0</v>
      </c>
      <c r="BI286" s="197">
        <f>IF(N286="nulová",J286,0)</f>
        <v>0</v>
      </c>
      <c r="BJ286" s="18" t="s">
        <v>88</v>
      </c>
      <c r="BK286" s="197">
        <f>ROUND(I286*H286,2)</f>
        <v>0</v>
      </c>
      <c r="BL286" s="18" t="s">
        <v>291</v>
      </c>
      <c r="BM286" s="196" t="s">
        <v>8725</v>
      </c>
    </row>
    <row r="287" spans="1:65" s="2" customFormat="1" ht="28.8">
      <c r="A287" s="35"/>
      <c r="B287" s="36"/>
      <c r="C287" s="37"/>
      <c r="D287" s="198" t="s">
        <v>221</v>
      </c>
      <c r="E287" s="37"/>
      <c r="F287" s="199" t="s">
        <v>8329</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221</v>
      </c>
      <c r="AU287" s="18" t="s">
        <v>90</v>
      </c>
    </row>
    <row r="288" spans="1:65" s="2" customFormat="1" ht="10.199999999999999">
      <c r="A288" s="35"/>
      <c r="B288" s="36"/>
      <c r="C288" s="37"/>
      <c r="D288" s="215" t="s">
        <v>362</v>
      </c>
      <c r="E288" s="37"/>
      <c r="F288" s="216" t="s">
        <v>8330</v>
      </c>
      <c r="G288" s="37"/>
      <c r="H288" s="37"/>
      <c r="I288" s="200"/>
      <c r="J288" s="37"/>
      <c r="K288" s="37"/>
      <c r="L288" s="40"/>
      <c r="M288" s="201"/>
      <c r="N288" s="202"/>
      <c r="O288" s="72"/>
      <c r="P288" s="72"/>
      <c r="Q288" s="72"/>
      <c r="R288" s="72"/>
      <c r="S288" s="72"/>
      <c r="T288" s="73"/>
      <c r="U288" s="35"/>
      <c r="V288" s="35"/>
      <c r="W288" s="35"/>
      <c r="X288" s="35"/>
      <c r="Y288" s="35"/>
      <c r="Z288" s="35"/>
      <c r="AA288" s="35"/>
      <c r="AB288" s="35"/>
      <c r="AC288" s="35"/>
      <c r="AD288" s="35"/>
      <c r="AE288" s="35"/>
      <c r="AT288" s="18" t="s">
        <v>362</v>
      </c>
      <c r="AU288" s="18" t="s">
        <v>90</v>
      </c>
    </row>
    <row r="289" spans="1:65" s="2" customFormat="1" ht="24.15" customHeight="1">
      <c r="A289" s="35"/>
      <c r="B289" s="36"/>
      <c r="C289" s="260" t="s">
        <v>1120</v>
      </c>
      <c r="D289" s="260" t="s">
        <v>539</v>
      </c>
      <c r="E289" s="261" t="s">
        <v>8331</v>
      </c>
      <c r="F289" s="262" t="s">
        <v>8332</v>
      </c>
      <c r="G289" s="263" t="s">
        <v>716</v>
      </c>
      <c r="H289" s="264">
        <v>1</v>
      </c>
      <c r="I289" s="265"/>
      <c r="J289" s="266">
        <f>ROUND(I289*H289,2)</f>
        <v>0</v>
      </c>
      <c r="K289" s="262" t="s">
        <v>1</v>
      </c>
      <c r="L289" s="267"/>
      <c r="M289" s="268" t="s">
        <v>1</v>
      </c>
      <c r="N289" s="269" t="s">
        <v>46</v>
      </c>
      <c r="O289" s="72"/>
      <c r="P289" s="194">
        <f>O289*H289</f>
        <v>0</v>
      </c>
      <c r="Q289" s="194">
        <v>1E-3</v>
      </c>
      <c r="R289" s="194">
        <f>Q289*H289</f>
        <v>1E-3</v>
      </c>
      <c r="S289" s="194">
        <v>0</v>
      </c>
      <c r="T289" s="195">
        <f>S289*H289</f>
        <v>0</v>
      </c>
      <c r="U289" s="35"/>
      <c r="V289" s="35"/>
      <c r="W289" s="35"/>
      <c r="X289" s="35"/>
      <c r="Y289" s="35"/>
      <c r="Z289" s="35"/>
      <c r="AA289" s="35"/>
      <c r="AB289" s="35"/>
      <c r="AC289" s="35"/>
      <c r="AD289" s="35"/>
      <c r="AE289" s="35"/>
      <c r="AR289" s="196" t="s">
        <v>676</v>
      </c>
      <c r="AT289" s="196" t="s">
        <v>539</v>
      </c>
      <c r="AU289" s="196" t="s">
        <v>90</v>
      </c>
      <c r="AY289" s="18" t="s">
        <v>215</v>
      </c>
      <c r="BE289" s="197">
        <f>IF(N289="základní",J289,0)</f>
        <v>0</v>
      </c>
      <c r="BF289" s="197">
        <f>IF(N289="snížená",J289,0)</f>
        <v>0</v>
      </c>
      <c r="BG289" s="197">
        <f>IF(N289="zákl. přenesená",J289,0)</f>
        <v>0</v>
      </c>
      <c r="BH289" s="197">
        <f>IF(N289="sníž. přenesená",J289,0)</f>
        <v>0</v>
      </c>
      <c r="BI289" s="197">
        <f>IF(N289="nulová",J289,0)</f>
        <v>0</v>
      </c>
      <c r="BJ289" s="18" t="s">
        <v>88</v>
      </c>
      <c r="BK289" s="197">
        <f>ROUND(I289*H289,2)</f>
        <v>0</v>
      </c>
      <c r="BL289" s="18" t="s">
        <v>291</v>
      </c>
      <c r="BM289" s="196" t="s">
        <v>8726</v>
      </c>
    </row>
    <row r="290" spans="1:65" s="2" customFormat="1" ht="24.15" customHeight="1">
      <c r="A290" s="35"/>
      <c r="B290" s="36"/>
      <c r="C290" s="260" t="s">
        <v>1129</v>
      </c>
      <c r="D290" s="260" t="s">
        <v>539</v>
      </c>
      <c r="E290" s="261" t="s">
        <v>8727</v>
      </c>
      <c r="F290" s="262" t="s">
        <v>8728</v>
      </c>
      <c r="G290" s="263" t="s">
        <v>716</v>
      </c>
      <c r="H290" s="264">
        <v>1</v>
      </c>
      <c r="I290" s="265"/>
      <c r="J290" s="266">
        <f>ROUND(I290*H290,2)</f>
        <v>0</v>
      </c>
      <c r="K290" s="262" t="s">
        <v>1</v>
      </c>
      <c r="L290" s="267"/>
      <c r="M290" s="268" t="s">
        <v>1</v>
      </c>
      <c r="N290" s="269" t="s">
        <v>46</v>
      </c>
      <c r="O290" s="72"/>
      <c r="P290" s="194">
        <f>O290*H290</f>
        <v>0</v>
      </c>
      <c r="Q290" s="194">
        <v>1E-3</v>
      </c>
      <c r="R290" s="194">
        <f>Q290*H290</f>
        <v>1E-3</v>
      </c>
      <c r="S290" s="194">
        <v>0</v>
      </c>
      <c r="T290" s="195">
        <f>S290*H290</f>
        <v>0</v>
      </c>
      <c r="U290" s="35"/>
      <c r="V290" s="35"/>
      <c r="W290" s="35"/>
      <c r="X290" s="35"/>
      <c r="Y290" s="35"/>
      <c r="Z290" s="35"/>
      <c r="AA290" s="35"/>
      <c r="AB290" s="35"/>
      <c r="AC290" s="35"/>
      <c r="AD290" s="35"/>
      <c r="AE290" s="35"/>
      <c r="AR290" s="196" t="s">
        <v>676</v>
      </c>
      <c r="AT290" s="196" t="s">
        <v>539</v>
      </c>
      <c r="AU290" s="196" t="s">
        <v>90</v>
      </c>
      <c r="AY290" s="18" t="s">
        <v>215</v>
      </c>
      <c r="BE290" s="197">
        <f>IF(N290="základní",J290,0)</f>
        <v>0</v>
      </c>
      <c r="BF290" s="197">
        <f>IF(N290="snížená",J290,0)</f>
        <v>0</v>
      </c>
      <c r="BG290" s="197">
        <f>IF(N290="zákl. přenesená",J290,0)</f>
        <v>0</v>
      </c>
      <c r="BH290" s="197">
        <f>IF(N290="sníž. přenesená",J290,0)</f>
        <v>0</v>
      </c>
      <c r="BI290" s="197">
        <f>IF(N290="nulová",J290,0)</f>
        <v>0</v>
      </c>
      <c r="BJ290" s="18" t="s">
        <v>88</v>
      </c>
      <c r="BK290" s="197">
        <f>ROUND(I290*H290,2)</f>
        <v>0</v>
      </c>
      <c r="BL290" s="18" t="s">
        <v>291</v>
      </c>
      <c r="BM290" s="196" t="s">
        <v>8729</v>
      </c>
    </row>
    <row r="291" spans="1:65" s="2" customFormat="1" ht="24.15" customHeight="1">
      <c r="A291" s="35"/>
      <c r="B291" s="36"/>
      <c r="C291" s="260" t="s">
        <v>1152</v>
      </c>
      <c r="D291" s="260" t="s">
        <v>539</v>
      </c>
      <c r="E291" s="261" t="s">
        <v>8334</v>
      </c>
      <c r="F291" s="262" t="s">
        <v>8335</v>
      </c>
      <c r="G291" s="263" t="s">
        <v>716</v>
      </c>
      <c r="H291" s="264">
        <v>2</v>
      </c>
      <c r="I291" s="265"/>
      <c r="J291" s="266">
        <f>ROUND(I291*H291,2)</f>
        <v>0</v>
      </c>
      <c r="K291" s="262" t="s">
        <v>359</v>
      </c>
      <c r="L291" s="267"/>
      <c r="M291" s="268" t="s">
        <v>1</v>
      </c>
      <c r="N291" s="269" t="s">
        <v>46</v>
      </c>
      <c r="O291" s="72"/>
      <c r="P291" s="194">
        <f>O291*H291</f>
        <v>0</v>
      </c>
      <c r="Q291" s="194">
        <v>2.9999999999999997E-4</v>
      </c>
      <c r="R291" s="194">
        <f>Q291*H291</f>
        <v>5.9999999999999995E-4</v>
      </c>
      <c r="S291" s="194">
        <v>0</v>
      </c>
      <c r="T291" s="195">
        <f>S291*H291</f>
        <v>0</v>
      </c>
      <c r="U291" s="35"/>
      <c r="V291" s="35"/>
      <c r="W291" s="35"/>
      <c r="X291" s="35"/>
      <c r="Y291" s="35"/>
      <c r="Z291" s="35"/>
      <c r="AA291" s="35"/>
      <c r="AB291" s="35"/>
      <c r="AC291" s="35"/>
      <c r="AD291" s="35"/>
      <c r="AE291" s="35"/>
      <c r="AR291" s="196" t="s">
        <v>676</v>
      </c>
      <c r="AT291" s="196" t="s">
        <v>539</v>
      </c>
      <c r="AU291" s="196" t="s">
        <v>90</v>
      </c>
      <c r="AY291" s="18" t="s">
        <v>215</v>
      </c>
      <c r="BE291" s="197">
        <f>IF(N291="základní",J291,0)</f>
        <v>0</v>
      </c>
      <c r="BF291" s="197">
        <f>IF(N291="snížená",J291,0)</f>
        <v>0</v>
      </c>
      <c r="BG291" s="197">
        <f>IF(N291="zákl. přenesená",J291,0)</f>
        <v>0</v>
      </c>
      <c r="BH291" s="197">
        <f>IF(N291="sníž. přenesená",J291,0)</f>
        <v>0</v>
      </c>
      <c r="BI291" s="197">
        <f>IF(N291="nulová",J291,0)</f>
        <v>0</v>
      </c>
      <c r="BJ291" s="18" t="s">
        <v>88</v>
      </c>
      <c r="BK291" s="197">
        <f>ROUND(I291*H291,2)</f>
        <v>0</v>
      </c>
      <c r="BL291" s="18" t="s">
        <v>291</v>
      </c>
      <c r="BM291" s="196" t="s">
        <v>8730</v>
      </c>
    </row>
    <row r="292" spans="1:65" s="2" customFormat="1" ht="16.5" customHeight="1">
      <c r="A292" s="35"/>
      <c r="B292" s="36"/>
      <c r="C292" s="260" t="s">
        <v>1164</v>
      </c>
      <c r="D292" s="260" t="s">
        <v>539</v>
      </c>
      <c r="E292" s="261" t="s">
        <v>8337</v>
      </c>
      <c r="F292" s="262" t="s">
        <v>8338</v>
      </c>
      <c r="G292" s="263" t="s">
        <v>797</v>
      </c>
      <c r="H292" s="264">
        <v>2</v>
      </c>
      <c r="I292" s="265"/>
      <c r="J292" s="266">
        <f>ROUND(I292*H292,2)</f>
        <v>0</v>
      </c>
      <c r="K292" s="262" t="s">
        <v>359</v>
      </c>
      <c r="L292" s="267"/>
      <c r="M292" s="268" t="s">
        <v>1</v>
      </c>
      <c r="N292" s="269" t="s">
        <v>46</v>
      </c>
      <c r="O292" s="72"/>
      <c r="P292" s="194">
        <f>O292*H292</f>
        <v>0</v>
      </c>
      <c r="Q292" s="194">
        <v>3.2000000000000002E-3</v>
      </c>
      <c r="R292" s="194">
        <f>Q292*H292</f>
        <v>6.4000000000000003E-3</v>
      </c>
      <c r="S292" s="194">
        <v>0</v>
      </c>
      <c r="T292" s="195">
        <f>S292*H292</f>
        <v>0</v>
      </c>
      <c r="U292" s="35"/>
      <c r="V292" s="35"/>
      <c r="W292" s="35"/>
      <c r="X292" s="35"/>
      <c r="Y292" s="35"/>
      <c r="Z292" s="35"/>
      <c r="AA292" s="35"/>
      <c r="AB292" s="35"/>
      <c r="AC292" s="35"/>
      <c r="AD292" s="35"/>
      <c r="AE292" s="35"/>
      <c r="AR292" s="196" t="s">
        <v>676</v>
      </c>
      <c r="AT292" s="196" t="s">
        <v>539</v>
      </c>
      <c r="AU292" s="196" t="s">
        <v>90</v>
      </c>
      <c r="AY292" s="18" t="s">
        <v>215</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291</v>
      </c>
      <c r="BM292" s="196" t="s">
        <v>8731</v>
      </c>
    </row>
    <row r="293" spans="1:65" s="2" customFormat="1" ht="10.199999999999999">
      <c r="A293" s="35"/>
      <c r="B293" s="36"/>
      <c r="C293" s="37"/>
      <c r="D293" s="198" t="s">
        <v>221</v>
      </c>
      <c r="E293" s="37"/>
      <c r="F293" s="199" t="s">
        <v>8338</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221</v>
      </c>
      <c r="AU293" s="18" t="s">
        <v>90</v>
      </c>
    </row>
    <row r="294" spans="1:65" s="11" customFormat="1" ht="22.8" customHeight="1">
      <c r="B294" s="171"/>
      <c r="C294" s="172"/>
      <c r="D294" s="173" t="s">
        <v>80</v>
      </c>
      <c r="E294" s="213" t="s">
        <v>8732</v>
      </c>
      <c r="F294" s="213" t="s">
        <v>8733</v>
      </c>
      <c r="G294" s="172"/>
      <c r="H294" s="172"/>
      <c r="I294" s="175"/>
      <c r="J294" s="214">
        <f>BK294</f>
        <v>0</v>
      </c>
      <c r="K294" s="172"/>
      <c r="L294" s="177"/>
      <c r="M294" s="178"/>
      <c r="N294" s="179"/>
      <c r="O294" s="179"/>
      <c r="P294" s="180">
        <f>SUM(P295:P349)</f>
        <v>0</v>
      </c>
      <c r="Q294" s="179"/>
      <c r="R294" s="180">
        <f>SUM(R295:R349)</f>
        <v>8.2949999999999982E-2</v>
      </c>
      <c r="S294" s="179"/>
      <c r="T294" s="181">
        <f>SUM(T295:T349)</f>
        <v>0</v>
      </c>
      <c r="AR294" s="182" t="s">
        <v>90</v>
      </c>
      <c r="AT294" s="183" t="s">
        <v>80</v>
      </c>
      <c r="AU294" s="183" t="s">
        <v>88</v>
      </c>
      <c r="AY294" s="182" t="s">
        <v>215</v>
      </c>
      <c r="BK294" s="184">
        <f>SUM(BK295:BK349)</f>
        <v>0</v>
      </c>
    </row>
    <row r="295" spans="1:65" s="2" customFormat="1" ht="24.15" customHeight="1">
      <c r="A295" s="35"/>
      <c r="B295" s="36"/>
      <c r="C295" s="185" t="s">
        <v>1170</v>
      </c>
      <c r="D295" s="185" t="s">
        <v>216</v>
      </c>
      <c r="E295" s="186" t="s">
        <v>4531</v>
      </c>
      <c r="F295" s="187" t="s">
        <v>4532</v>
      </c>
      <c r="G295" s="188" t="s">
        <v>797</v>
      </c>
      <c r="H295" s="189">
        <v>45</v>
      </c>
      <c r="I295" s="190"/>
      <c r="J295" s="191">
        <f>ROUND(I295*H295,2)</f>
        <v>0</v>
      </c>
      <c r="K295" s="187" t="s">
        <v>359</v>
      </c>
      <c r="L295" s="40"/>
      <c r="M295" s="192" t="s">
        <v>1</v>
      </c>
      <c r="N295" s="193" t="s">
        <v>46</v>
      </c>
      <c r="O295" s="72"/>
      <c r="P295" s="194">
        <f>O295*H295</f>
        <v>0</v>
      </c>
      <c r="Q295" s="194">
        <v>0</v>
      </c>
      <c r="R295" s="194">
        <f>Q295*H295</f>
        <v>0</v>
      </c>
      <c r="S295" s="194">
        <v>0</v>
      </c>
      <c r="T295" s="195">
        <f>S295*H295</f>
        <v>0</v>
      </c>
      <c r="U295" s="35"/>
      <c r="V295" s="35"/>
      <c r="W295" s="35"/>
      <c r="X295" s="35"/>
      <c r="Y295" s="35"/>
      <c r="Z295" s="35"/>
      <c r="AA295" s="35"/>
      <c r="AB295" s="35"/>
      <c r="AC295" s="35"/>
      <c r="AD295" s="35"/>
      <c r="AE295" s="35"/>
      <c r="AR295" s="196" t="s">
        <v>291</v>
      </c>
      <c r="AT295" s="196" t="s">
        <v>216</v>
      </c>
      <c r="AU295" s="196" t="s">
        <v>90</v>
      </c>
      <c r="AY295" s="18" t="s">
        <v>215</v>
      </c>
      <c r="BE295" s="197">
        <f>IF(N295="základní",J295,0)</f>
        <v>0</v>
      </c>
      <c r="BF295" s="197">
        <f>IF(N295="snížená",J295,0)</f>
        <v>0</v>
      </c>
      <c r="BG295" s="197">
        <f>IF(N295="zákl. přenesená",J295,0)</f>
        <v>0</v>
      </c>
      <c r="BH295" s="197">
        <f>IF(N295="sníž. přenesená",J295,0)</f>
        <v>0</v>
      </c>
      <c r="BI295" s="197">
        <f>IF(N295="nulová",J295,0)</f>
        <v>0</v>
      </c>
      <c r="BJ295" s="18" t="s">
        <v>88</v>
      </c>
      <c r="BK295" s="197">
        <f>ROUND(I295*H295,2)</f>
        <v>0</v>
      </c>
      <c r="BL295" s="18" t="s">
        <v>291</v>
      </c>
      <c r="BM295" s="196" t="s">
        <v>8734</v>
      </c>
    </row>
    <row r="296" spans="1:65" s="2" customFormat="1" ht="28.8">
      <c r="A296" s="35"/>
      <c r="B296" s="36"/>
      <c r="C296" s="37"/>
      <c r="D296" s="198" t="s">
        <v>221</v>
      </c>
      <c r="E296" s="37"/>
      <c r="F296" s="199" t="s">
        <v>4534</v>
      </c>
      <c r="G296" s="37"/>
      <c r="H296" s="37"/>
      <c r="I296" s="200"/>
      <c r="J296" s="37"/>
      <c r="K296" s="37"/>
      <c r="L296" s="40"/>
      <c r="M296" s="201"/>
      <c r="N296" s="202"/>
      <c r="O296" s="72"/>
      <c r="P296" s="72"/>
      <c r="Q296" s="72"/>
      <c r="R296" s="72"/>
      <c r="S296" s="72"/>
      <c r="T296" s="73"/>
      <c r="U296" s="35"/>
      <c r="V296" s="35"/>
      <c r="W296" s="35"/>
      <c r="X296" s="35"/>
      <c r="Y296" s="35"/>
      <c r="Z296" s="35"/>
      <c r="AA296" s="35"/>
      <c r="AB296" s="35"/>
      <c r="AC296" s="35"/>
      <c r="AD296" s="35"/>
      <c r="AE296" s="35"/>
      <c r="AT296" s="18" t="s">
        <v>221</v>
      </c>
      <c r="AU296" s="18" t="s">
        <v>90</v>
      </c>
    </row>
    <row r="297" spans="1:65" s="2" customFormat="1" ht="10.199999999999999">
      <c r="A297" s="35"/>
      <c r="B297" s="36"/>
      <c r="C297" s="37"/>
      <c r="D297" s="215" t="s">
        <v>362</v>
      </c>
      <c r="E297" s="37"/>
      <c r="F297" s="216" t="s">
        <v>4535</v>
      </c>
      <c r="G297" s="37"/>
      <c r="H297" s="37"/>
      <c r="I297" s="200"/>
      <c r="J297" s="37"/>
      <c r="K297" s="37"/>
      <c r="L297" s="40"/>
      <c r="M297" s="201"/>
      <c r="N297" s="202"/>
      <c r="O297" s="72"/>
      <c r="P297" s="72"/>
      <c r="Q297" s="72"/>
      <c r="R297" s="72"/>
      <c r="S297" s="72"/>
      <c r="T297" s="73"/>
      <c r="U297" s="35"/>
      <c r="V297" s="35"/>
      <c r="W297" s="35"/>
      <c r="X297" s="35"/>
      <c r="Y297" s="35"/>
      <c r="Z297" s="35"/>
      <c r="AA297" s="35"/>
      <c r="AB297" s="35"/>
      <c r="AC297" s="35"/>
      <c r="AD297" s="35"/>
      <c r="AE297" s="35"/>
      <c r="AT297" s="18" t="s">
        <v>362</v>
      </c>
      <c r="AU297" s="18" t="s">
        <v>90</v>
      </c>
    </row>
    <row r="298" spans="1:65" s="2" customFormat="1" ht="24.15" customHeight="1">
      <c r="A298" s="35"/>
      <c r="B298" s="36"/>
      <c r="C298" s="260" t="s">
        <v>1176</v>
      </c>
      <c r="D298" s="260" t="s">
        <v>539</v>
      </c>
      <c r="E298" s="261" t="s">
        <v>8514</v>
      </c>
      <c r="F298" s="262" t="s">
        <v>8515</v>
      </c>
      <c r="G298" s="263" t="s">
        <v>797</v>
      </c>
      <c r="H298" s="264">
        <v>45</v>
      </c>
      <c r="I298" s="265"/>
      <c r="J298" s="266">
        <f>ROUND(I298*H298,2)</f>
        <v>0</v>
      </c>
      <c r="K298" s="262" t="s">
        <v>359</v>
      </c>
      <c r="L298" s="267"/>
      <c r="M298" s="268" t="s">
        <v>1</v>
      </c>
      <c r="N298" s="269" t="s">
        <v>46</v>
      </c>
      <c r="O298" s="72"/>
      <c r="P298" s="194">
        <f>O298*H298</f>
        <v>0</v>
      </c>
      <c r="Q298" s="194">
        <v>2.3000000000000001E-4</v>
      </c>
      <c r="R298" s="194">
        <f>Q298*H298</f>
        <v>1.035E-2</v>
      </c>
      <c r="S298" s="194">
        <v>0</v>
      </c>
      <c r="T298" s="195">
        <f>S298*H298</f>
        <v>0</v>
      </c>
      <c r="U298" s="35"/>
      <c r="V298" s="35"/>
      <c r="W298" s="35"/>
      <c r="X298" s="35"/>
      <c r="Y298" s="35"/>
      <c r="Z298" s="35"/>
      <c r="AA298" s="35"/>
      <c r="AB298" s="35"/>
      <c r="AC298" s="35"/>
      <c r="AD298" s="35"/>
      <c r="AE298" s="35"/>
      <c r="AR298" s="196" t="s">
        <v>676</v>
      </c>
      <c r="AT298" s="196" t="s">
        <v>539</v>
      </c>
      <c r="AU298" s="196" t="s">
        <v>90</v>
      </c>
      <c r="AY298" s="18" t="s">
        <v>215</v>
      </c>
      <c r="BE298" s="197">
        <f>IF(N298="základní",J298,0)</f>
        <v>0</v>
      </c>
      <c r="BF298" s="197">
        <f>IF(N298="snížená",J298,0)</f>
        <v>0</v>
      </c>
      <c r="BG298" s="197">
        <f>IF(N298="zákl. přenesená",J298,0)</f>
        <v>0</v>
      </c>
      <c r="BH298" s="197">
        <f>IF(N298="sníž. přenesená",J298,0)</f>
        <v>0</v>
      </c>
      <c r="BI298" s="197">
        <f>IF(N298="nulová",J298,0)</f>
        <v>0</v>
      </c>
      <c r="BJ298" s="18" t="s">
        <v>88</v>
      </c>
      <c r="BK298" s="197">
        <f>ROUND(I298*H298,2)</f>
        <v>0</v>
      </c>
      <c r="BL298" s="18" t="s">
        <v>291</v>
      </c>
      <c r="BM298" s="196" t="s">
        <v>8735</v>
      </c>
    </row>
    <row r="299" spans="1:65" s="2" customFormat="1" ht="19.2">
      <c r="A299" s="35"/>
      <c r="B299" s="36"/>
      <c r="C299" s="37"/>
      <c r="D299" s="198" t="s">
        <v>221</v>
      </c>
      <c r="E299" s="37"/>
      <c r="F299" s="199" t="s">
        <v>8515</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221</v>
      </c>
      <c r="AU299" s="18" t="s">
        <v>90</v>
      </c>
    </row>
    <row r="300" spans="1:65" s="14" customFormat="1" ht="10.199999999999999">
      <c r="B300" s="227"/>
      <c r="C300" s="228"/>
      <c r="D300" s="198" t="s">
        <v>364</v>
      </c>
      <c r="E300" s="229" t="s">
        <v>1</v>
      </c>
      <c r="F300" s="230" t="s">
        <v>876</v>
      </c>
      <c r="G300" s="228"/>
      <c r="H300" s="231">
        <v>45</v>
      </c>
      <c r="I300" s="232"/>
      <c r="J300" s="228"/>
      <c r="K300" s="228"/>
      <c r="L300" s="233"/>
      <c r="M300" s="234"/>
      <c r="N300" s="235"/>
      <c r="O300" s="235"/>
      <c r="P300" s="235"/>
      <c r="Q300" s="235"/>
      <c r="R300" s="235"/>
      <c r="S300" s="235"/>
      <c r="T300" s="236"/>
      <c r="AT300" s="237" t="s">
        <v>364</v>
      </c>
      <c r="AU300" s="237" t="s">
        <v>90</v>
      </c>
      <c r="AV300" s="14" t="s">
        <v>90</v>
      </c>
      <c r="AW300" s="14" t="s">
        <v>36</v>
      </c>
      <c r="AX300" s="14" t="s">
        <v>88</v>
      </c>
      <c r="AY300" s="237" t="s">
        <v>215</v>
      </c>
    </row>
    <row r="301" spans="1:65" s="2" customFormat="1" ht="37.799999999999997" customHeight="1">
      <c r="A301" s="35"/>
      <c r="B301" s="36"/>
      <c r="C301" s="185" t="s">
        <v>1184</v>
      </c>
      <c r="D301" s="185" t="s">
        <v>216</v>
      </c>
      <c r="E301" s="186" t="s">
        <v>8736</v>
      </c>
      <c r="F301" s="187" t="s">
        <v>8737</v>
      </c>
      <c r="G301" s="188" t="s">
        <v>716</v>
      </c>
      <c r="H301" s="189">
        <v>1</v>
      </c>
      <c r="I301" s="190"/>
      <c r="J301" s="191">
        <f>ROUND(I301*H301,2)</f>
        <v>0</v>
      </c>
      <c r="K301" s="187" t="s">
        <v>359</v>
      </c>
      <c r="L301" s="40"/>
      <c r="M301" s="192" t="s">
        <v>1</v>
      </c>
      <c r="N301" s="193" t="s">
        <v>46</v>
      </c>
      <c r="O301" s="72"/>
      <c r="P301" s="194">
        <f>O301*H301</f>
        <v>0</v>
      </c>
      <c r="Q301" s="194">
        <v>0</v>
      </c>
      <c r="R301" s="194">
        <f>Q301*H301</f>
        <v>0</v>
      </c>
      <c r="S301" s="194">
        <v>0</v>
      </c>
      <c r="T301" s="195">
        <f>S301*H301</f>
        <v>0</v>
      </c>
      <c r="U301" s="35"/>
      <c r="V301" s="35"/>
      <c r="W301" s="35"/>
      <c r="X301" s="35"/>
      <c r="Y301" s="35"/>
      <c r="Z301" s="35"/>
      <c r="AA301" s="35"/>
      <c r="AB301" s="35"/>
      <c r="AC301" s="35"/>
      <c r="AD301" s="35"/>
      <c r="AE301" s="35"/>
      <c r="AR301" s="196" t="s">
        <v>291</v>
      </c>
      <c r="AT301" s="196" t="s">
        <v>216</v>
      </c>
      <c r="AU301" s="196" t="s">
        <v>90</v>
      </c>
      <c r="AY301" s="18" t="s">
        <v>215</v>
      </c>
      <c r="BE301" s="197">
        <f>IF(N301="základní",J301,0)</f>
        <v>0</v>
      </c>
      <c r="BF301" s="197">
        <f>IF(N301="snížená",J301,0)</f>
        <v>0</v>
      </c>
      <c r="BG301" s="197">
        <f>IF(N301="zákl. přenesená",J301,0)</f>
        <v>0</v>
      </c>
      <c r="BH301" s="197">
        <f>IF(N301="sníž. přenesená",J301,0)</f>
        <v>0</v>
      </c>
      <c r="BI301" s="197">
        <f>IF(N301="nulová",J301,0)</f>
        <v>0</v>
      </c>
      <c r="BJ301" s="18" t="s">
        <v>88</v>
      </c>
      <c r="BK301" s="197">
        <f>ROUND(I301*H301,2)</f>
        <v>0</v>
      </c>
      <c r="BL301" s="18" t="s">
        <v>291</v>
      </c>
      <c r="BM301" s="196" t="s">
        <v>8738</v>
      </c>
    </row>
    <row r="302" spans="1:65" s="2" customFormat="1" ht="28.8">
      <c r="A302" s="35"/>
      <c r="B302" s="36"/>
      <c r="C302" s="37"/>
      <c r="D302" s="198" t="s">
        <v>221</v>
      </c>
      <c r="E302" s="37"/>
      <c r="F302" s="199" t="s">
        <v>8739</v>
      </c>
      <c r="G302" s="37"/>
      <c r="H302" s="37"/>
      <c r="I302" s="200"/>
      <c r="J302" s="37"/>
      <c r="K302" s="37"/>
      <c r="L302" s="40"/>
      <c r="M302" s="201"/>
      <c r="N302" s="202"/>
      <c r="O302" s="72"/>
      <c r="P302" s="72"/>
      <c r="Q302" s="72"/>
      <c r="R302" s="72"/>
      <c r="S302" s="72"/>
      <c r="T302" s="73"/>
      <c r="U302" s="35"/>
      <c r="V302" s="35"/>
      <c r="W302" s="35"/>
      <c r="X302" s="35"/>
      <c r="Y302" s="35"/>
      <c r="Z302" s="35"/>
      <c r="AA302" s="35"/>
      <c r="AB302" s="35"/>
      <c r="AC302" s="35"/>
      <c r="AD302" s="35"/>
      <c r="AE302" s="35"/>
      <c r="AT302" s="18" t="s">
        <v>221</v>
      </c>
      <c r="AU302" s="18" t="s">
        <v>90</v>
      </c>
    </row>
    <row r="303" spans="1:65" s="2" customFormat="1" ht="10.199999999999999">
      <c r="A303" s="35"/>
      <c r="B303" s="36"/>
      <c r="C303" s="37"/>
      <c r="D303" s="215" t="s">
        <v>362</v>
      </c>
      <c r="E303" s="37"/>
      <c r="F303" s="216" t="s">
        <v>8740</v>
      </c>
      <c r="G303" s="37"/>
      <c r="H303" s="37"/>
      <c r="I303" s="200"/>
      <c r="J303" s="37"/>
      <c r="K303" s="37"/>
      <c r="L303" s="40"/>
      <c r="M303" s="201"/>
      <c r="N303" s="202"/>
      <c r="O303" s="72"/>
      <c r="P303" s="72"/>
      <c r="Q303" s="72"/>
      <c r="R303" s="72"/>
      <c r="S303" s="72"/>
      <c r="T303" s="73"/>
      <c r="U303" s="35"/>
      <c r="V303" s="35"/>
      <c r="W303" s="35"/>
      <c r="X303" s="35"/>
      <c r="Y303" s="35"/>
      <c r="Z303" s="35"/>
      <c r="AA303" s="35"/>
      <c r="AB303" s="35"/>
      <c r="AC303" s="35"/>
      <c r="AD303" s="35"/>
      <c r="AE303" s="35"/>
      <c r="AT303" s="18" t="s">
        <v>362</v>
      </c>
      <c r="AU303" s="18" t="s">
        <v>90</v>
      </c>
    </row>
    <row r="304" spans="1:65" s="2" customFormat="1" ht="16.5" customHeight="1">
      <c r="A304" s="35"/>
      <c r="B304" s="36"/>
      <c r="C304" s="260" t="s">
        <v>1188</v>
      </c>
      <c r="D304" s="260" t="s">
        <v>539</v>
      </c>
      <c r="E304" s="261" t="s">
        <v>8476</v>
      </c>
      <c r="F304" s="262" t="s">
        <v>8741</v>
      </c>
      <c r="G304" s="263" t="s">
        <v>716</v>
      </c>
      <c r="H304" s="264">
        <v>1</v>
      </c>
      <c r="I304" s="265"/>
      <c r="J304" s="266">
        <f>ROUND(I304*H304,2)</f>
        <v>0</v>
      </c>
      <c r="K304" s="262" t="s">
        <v>1</v>
      </c>
      <c r="L304" s="267"/>
      <c r="M304" s="268" t="s">
        <v>1</v>
      </c>
      <c r="N304" s="269" t="s">
        <v>46</v>
      </c>
      <c r="O304" s="72"/>
      <c r="P304" s="194">
        <f>O304*H304</f>
        <v>0</v>
      </c>
      <c r="Q304" s="194">
        <v>0</v>
      </c>
      <c r="R304" s="194">
        <f>Q304*H304</f>
        <v>0</v>
      </c>
      <c r="S304" s="194">
        <v>0</v>
      </c>
      <c r="T304" s="195">
        <f>S304*H304</f>
        <v>0</v>
      </c>
      <c r="U304" s="35"/>
      <c r="V304" s="35"/>
      <c r="W304" s="35"/>
      <c r="X304" s="35"/>
      <c r="Y304" s="35"/>
      <c r="Z304" s="35"/>
      <c r="AA304" s="35"/>
      <c r="AB304" s="35"/>
      <c r="AC304" s="35"/>
      <c r="AD304" s="35"/>
      <c r="AE304" s="35"/>
      <c r="AR304" s="196" t="s">
        <v>676</v>
      </c>
      <c r="AT304" s="196" t="s">
        <v>539</v>
      </c>
      <c r="AU304" s="196" t="s">
        <v>90</v>
      </c>
      <c r="AY304" s="18" t="s">
        <v>215</v>
      </c>
      <c r="BE304" s="197">
        <f>IF(N304="základní",J304,0)</f>
        <v>0</v>
      </c>
      <c r="BF304" s="197">
        <f>IF(N304="snížená",J304,0)</f>
        <v>0</v>
      </c>
      <c r="BG304" s="197">
        <f>IF(N304="zákl. přenesená",J304,0)</f>
        <v>0</v>
      </c>
      <c r="BH304" s="197">
        <f>IF(N304="sníž. přenesená",J304,0)</f>
        <v>0</v>
      </c>
      <c r="BI304" s="197">
        <f>IF(N304="nulová",J304,0)</f>
        <v>0</v>
      </c>
      <c r="BJ304" s="18" t="s">
        <v>88</v>
      </c>
      <c r="BK304" s="197">
        <f>ROUND(I304*H304,2)</f>
        <v>0</v>
      </c>
      <c r="BL304" s="18" t="s">
        <v>291</v>
      </c>
      <c r="BM304" s="196" t="s">
        <v>8742</v>
      </c>
    </row>
    <row r="305" spans="1:65" s="2" customFormat="1" ht="24.15" customHeight="1">
      <c r="A305" s="35"/>
      <c r="B305" s="36"/>
      <c r="C305" s="185" t="s">
        <v>1192</v>
      </c>
      <c r="D305" s="185" t="s">
        <v>216</v>
      </c>
      <c r="E305" s="186" t="s">
        <v>8444</v>
      </c>
      <c r="F305" s="187" t="s">
        <v>8445</v>
      </c>
      <c r="G305" s="188" t="s">
        <v>797</v>
      </c>
      <c r="H305" s="189">
        <v>135</v>
      </c>
      <c r="I305" s="190"/>
      <c r="J305" s="191">
        <f>ROUND(I305*H305,2)</f>
        <v>0</v>
      </c>
      <c r="K305" s="187" t="s">
        <v>359</v>
      </c>
      <c r="L305" s="40"/>
      <c r="M305" s="192" t="s">
        <v>1</v>
      </c>
      <c r="N305" s="193" t="s">
        <v>46</v>
      </c>
      <c r="O305" s="72"/>
      <c r="P305" s="194">
        <f>O305*H305</f>
        <v>0</v>
      </c>
      <c r="Q305" s="194">
        <v>0</v>
      </c>
      <c r="R305" s="194">
        <f>Q305*H305</f>
        <v>0</v>
      </c>
      <c r="S305" s="194">
        <v>0</v>
      </c>
      <c r="T305" s="195">
        <f>S305*H305</f>
        <v>0</v>
      </c>
      <c r="U305" s="35"/>
      <c r="V305" s="35"/>
      <c r="W305" s="35"/>
      <c r="X305" s="35"/>
      <c r="Y305" s="35"/>
      <c r="Z305" s="35"/>
      <c r="AA305" s="35"/>
      <c r="AB305" s="35"/>
      <c r="AC305" s="35"/>
      <c r="AD305" s="35"/>
      <c r="AE305" s="35"/>
      <c r="AR305" s="196" t="s">
        <v>1043</v>
      </c>
      <c r="AT305" s="196" t="s">
        <v>216</v>
      </c>
      <c r="AU305" s="196" t="s">
        <v>90</v>
      </c>
      <c r="AY305" s="18" t="s">
        <v>215</v>
      </c>
      <c r="BE305" s="197">
        <f>IF(N305="základní",J305,0)</f>
        <v>0</v>
      </c>
      <c r="BF305" s="197">
        <f>IF(N305="snížená",J305,0)</f>
        <v>0</v>
      </c>
      <c r="BG305" s="197">
        <f>IF(N305="zákl. přenesená",J305,0)</f>
        <v>0</v>
      </c>
      <c r="BH305" s="197">
        <f>IF(N305="sníž. přenesená",J305,0)</f>
        <v>0</v>
      </c>
      <c r="BI305" s="197">
        <f>IF(N305="nulová",J305,0)</f>
        <v>0</v>
      </c>
      <c r="BJ305" s="18" t="s">
        <v>88</v>
      </c>
      <c r="BK305" s="197">
        <f>ROUND(I305*H305,2)</f>
        <v>0</v>
      </c>
      <c r="BL305" s="18" t="s">
        <v>1043</v>
      </c>
      <c r="BM305" s="196" t="s">
        <v>8743</v>
      </c>
    </row>
    <row r="306" spans="1:65" s="2" customFormat="1" ht="19.2">
      <c r="A306" s="35"/>
      <c r="B306" s="36"/>
      <c r="C306" s="37"/>
      <c r="D306" s="198" t="s">
        <v>221</v>
      </c>
      <c r="E306" s="37"/>
      <c r="F306" s="199" t="s">
        <v>8447</v>
      </c>
      <c r="G306" s="37"/>
      <c r="H306" s="37"/>
      <c r="I306" s="200"/>
      <c r="J306" s="37"/>
      <c r="K306" s="37"/>
      <c r="L306" s="40"/>
      <c r="M306" s="201"/>
      <c r="N306" s="202"/>
      <c r="O306" s="72"/>
      <c r="P306" s="72"/>
      <c r="Q306" s="72"/>
      <c r="R306" s="72"/>
      <c r="S306" s="72"/>
      <c r="T306" s="73"/>
      <c r="U306" s="35"/>
      <c r="V306" s="35"/>
      <c r="W306" s="35"/>
      <c r="X306" s="35"/>
      <c r="Y306" s="35"/>
      <c r="Z306" s="35"/>
      <c r="AA306" s="35"/>
      <c r="AB306" s="35"/>
      <c r="AC306" s="35"/>
      <c r="AD306" s="35"/>
      <c r="AE306" s="35"/>
      <c r="AT306" s="18" t="s">
        <v>221</v>
      </c>
      <c r="AU306" s="18" t="s">
        <v>90</v>
      </c>
    </row>
    <row r="307" spans="1:65" s="2" customFormat="1" ht="10.199999999999999">
      <c r="A307" s="35"/>
      <c r="B307" s="36"/>
      <c r="C307" s="37"/>
      <c r="D307" s="215" t="s">
        <v>362</v>
      </c>
      <c r="E307" s="37"/>
      <c r="F307" s="216" t="s">
        <v>8448</v>
      </c>
      <c r="G307" s="37"/>
      <c r="H307" s="37"/>
      <c r="I307" s="200"/>
      <c r="J307" s="37"/>
      <c r="K307" s="37"/>
      <c r="L307" s="40"/>
      <c r="M307" s="201"/>
      <c r="N307" s="202"/>
      <c r="O307" s="72"/>
      <c r="P307" s="72"/>
      <c r="Q307" s="72"/>
      <c r="R307" s="72"/>
      <c r="S307" s="72"/>
      <c r="T307" s="73"/>
      <c r="U307" s="35"/>
      <c r="V307" s="35"/>
      <c r="W307" s="35"/>
      <c r="X307" s="35"/>
      <c r="Y307" s="35"/>
      <c r="Z307" s="35"/>
      <c r="AA307" s="35"/>
      <c r="AB307" s="35"/>
      <c r="AC307" s="35"/>
      <c r="AD307" s="35"/>
      <c r="AE307" s="35"/>
      <c r="AT307" s="18" t="s">
        <v>362</v>
      </c>
      <c r="AU307" s="18" t="s">
        <v>90</v>
      </c>
    </row>
    <row r="308" spans="1:65" s="2" customFormat="1" ht="24.15" customHeight="1">
      <c r="A308" s="35"/>
      <c r="B308" s="36"/>
      <c r="C308" s="260" t="s">
        <v>1201</v>
      </c>
      <c r="D308" s="260" t="s">
        <v>539</v>
      </c>
      <c r="E308" s="261" t="s">
        <v>8744</v>
      </c>
      <c r="F308" s="262" t="s">
        <v>8745</v>
      </c>
      <c r="G308" s="263" t="s">
        <v>797</v>
      </c>
      <c r="H308" s="264">
        <v>40</v>
      </c>
      <c r="I308" s="265"/>
      <c r="J308" s="266">
        <f>ROUND(I308*H308,2)</f>
        <v>0</v>
      </c>
      <c r="K308" s="262" t="s">
        <v>359</v>
      </c>
      <c r="L308" s="267"/>
      <c r="M308" s="268" t="s">
        <v>1</v>
      </c>
      <c r="N308" s="269" t="s">
        <v>46</v>
      </c>
      <c r="O308" s="72"/>
      <c r="P308" s="194">
        <f>O308*H308</f>
        <v>0</v>
      </c>
      <c r="Q308" s="194">
        <v>4.0000000000000002E-4</v>
      </c>
      <c r="R308" s="194">
        <f>Q308*H308</f>
        <v>1.6E-2</v>
      </c>
      <c r="S308" s="194">
        <v>0</v>
      </c>
      <c r="T308" s="195">
        <f>S308*H308</f>
        <v>0</v>
      </c>
      <c r="U308" s="35"/>
      <c r="V308" s="35"/>
      <c r="W308" s="35"/>
      <c r="X308" s="35"/>
      <c r="Y308" s="35"/>
      <c r="Z308" s="35"/>
      <c r="AA308" s="35"/>
      <c r="AB308" s="35"/>
      <c r="AC308" s="35"/>
      <c r="AD308" s="35"/>
      <c r="AE308" s="35"/>
      <c r="AR308" s="196" t="s">
        <v>1810</v>
      </c>
      <c r="AT308" s="196" t="s">
        <v>539</v>
      </c>
      <c r="AU308" s="196" t="s">
        <v>90</v>
      </c>
      <c r="AY308" s="18" t="s">
        <v>215</v>
      </c>
      <c r="BE308" s="197">
        <f>IF(N308="základní",J308,0)</f>
        <v>0</v>
      </c>
      <c r="BF308" s="197">
        <f>IF(N308="snížená",J308,0)</f>
        <v>0</v>
      </c>
      <c r="BG308" s="197">
        <f>IF(N308="zákl. přenesená",J308,0)</f>
        <v>0</v>
      </c>
      <c r="BH308" s="197">
        <f>IF(N308="sníž. přenesená",J308,0)</f>
        <v>0</v>
      </c>
      <c r="BI308" s="197">
        <f>IF(N308="nulová",J308,0)</f>
        <v>0</v>
      </c>
      <c r="BJ308" s="18" t="s">
        <v>88</v>
      </c>
      <c r="BK308" s="197">
        <f>ROUND(I308*H308,2)</f>
        <v>0</v>
      </c>
      <c r="BL308" s="18" t="s">
        <v>1810</v>
      </c>
      <c r="BM308" s="196" t="s">
        <v>8746</v>
      </c>
    </row>
    <row r="309" spans="1:65" s="2" customFormat="1" ht="19.2">
      <c r="A309" s="35"/>
      <c r="B309" s="36"/>
      <c r="C309" s="37"/>
      <c r="D309" s="198" t="s">
        <v>221</v>
      </c>
      <c r="E309" s="37"/>
      <c r="F309" s="199" t="s">
        <v>8745</v>
      </c>
      <c r="G309" s="37"/>
      <c r="H309" s="37"/>
      <c r="I309" s="200"/>
      <c r="J309" s="37"/>
      <c r="K309" s="37"/>
      <c r="L309" s="40"/>
      <c r="M309" s="201"/>
      <c r="N309" s="202"/>
      <c r="O309" s="72"/>
      <c r="P309" s="72"/>
      <c r="Q309" s="72"/>
      <c r="R309" s="72"/>
      <c r="S309" s="72"/>
      <c r="T309" s="73"/>
      <c r="U309" s="35"/>
      <c r="V309" s="35"/>
      <c r="W309" s="35"/>
      <c r="X309" s="35"/>
      <c r="Y309" s="35"/>
      <c r="Z309" s="35"/>
      <c r="AA309" s="35"/>
      <c r="AB309" s="35"/>
      <c r="AC309" s="35"/>
      <c r="AD309" s="35"/>
      <c r="AE309" s="35"/>
      <c r="AT309" s="18" t="s">
        <v>221</v>
      </c>
      <c r="AU309" s="18" t="s">
        <v>90</v>
      </c>
    </row>
    <row r="310" spans="1:65" s="14" customFormat="1" ht="10.199999999999999">
      <c r="B310" s="227"/>
      <c r="C310" s="228"/>
      <c r="D310" s="198" t="s">
        <v>364</v>
      </c>
      <c r="E310" s="229" t="s">
        <v>1</v>
      </c>
      <c r="F310" s="230" t="s">
        <v>758</v>
      </c>
      <c r="G310" s="228"/>
      <c r="H310" s="231">
        <v>40</v>
      </c>
      <c r="I310" s="232"/>
      <c r="J310" s="228"/>
      <c r="K310" s="228"/>
      <c r="L310" s="233"/>
      <c r="M310" s="234"/>
      <c r="N310" s="235"/>
      <c r="O310" s="235"/>
      <c r="P310" s="235"/>
      <c r="Q310" s="235"/>
      <c r="R310" s="235"/>
      <c r="S310" s="235"/>
      <c r="T310" s="236"/>
      <c r="AT310" s="237" t="s">
        <v>364</v>
      </c>
      <c r="AU310" s="237" t="s">
        <v>90</v>
      </c>
      <c r="AV310" s="14" t="s">
        <v>90</v>
      </c>
      <c r="AW310" s="14" t="s">
        <v>36</v>
      </c>
      <c r="AX310" s="14" t="s">
        <v>88</v>
      </c>
      <c r="AY310" s="237" t="s">
        <v>215</v>
      </c>
    </row>
    <row r="311" spans="1:65" s="2" customFormat="1" ht="24.15" customHeight="1">
      <c r="A311" s="35"/>
      <c r="B311" s="36"/>
      <c r="C311" s="260" t="s">
        <v>1288</v>
      </c>
      <c r="D311" s="260" t="s">
        <v>539</v>
      </c>
      <c r="E311" s="261" t="s">
        <v>8610</v>
      </c>
      <c r="F311" s="262" t="s">
        <v>8611</v>
      </c>
      <c r="G311" s="263" t="s">
        <v>797</v>
      </c>
      <c r="H311" s="264">
        <v>95</v>
      </c>
      <c r="I311" s="265"/>
      <c r="J311" s="266">
        <f>ROUND(I311*H311,2)</f>
        <v>0</v>
      </c>
      <c r="K311" s="262" t="s">
        <v>359</v>
      </c>
      <c r="L311" s="267"/>
      <c r="M311" s="268" t="s">
        <v>1</v>
      </c>
      <c r="N311" s="269" t="s">
        <v>46</v>
      </c>
      <c r="O311" s="72"/>
      <c r="P311" s="194">
        <f>O311*H311</f>
        <v>0</v>
      </c>
      <c r="Q311" s="194">
        <v>2.9999999999999997E-4</v>
      </c>
      <c r="R311" s="194">
        <f>Q311*H311</f>
        <v>2.8499999999999998E-2</v>
      </c>
      <c r="S311" s="194">
        <v>0</v>
      </c>
      <c r="T311" s="195">
        <f>S311*H311</f>
        <v>0</v>
      </c>
      <c r="U311" s="35"/>
      <c r="V311" s="35"/>
      <c r="W311" s="35"/>
      <c r="X311" s="35"/>
      <c r="Y311" s="35"/>
      <c r="Z311" s="35"/>
      <c r="AA311" s="35"/>
      <c r="AB311" s="35"/>
      <c r="AC311" s="35"/>
      <c r="AD311" s="35"/>
      <c r="AE311" s="35"/>
      <c r="AR311" s="196" t="s">
        <v>1810</v>
      </c>
      <c r="AT311" s="196" t="s">
        <v>539</v>
      </c>
      <c r="AU311" s="196" t="s">
        <v>90</v>
      </c>
      <c r="AY311" s="18" t="s">
        <v>215</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1810</v>
      </c>
      <c r="BM311" s="196" t="s">
        <v>8747</v>
      </c>
    </row>
    <row r="312" spans="1:65" s="2" customFormat="1" ht="19.2">
      <c r="A312" s="35"/>
      <c r="B312" s="36"/>
      <c r="C312" s="37"/>
      <c r="D312" s="198" t="s">
        <v>221</v>
      </c>
      <c r="E312" s="37"/>
      <c r="F312" s="199" t="s">
        <v>8611</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221</v>
      </c>
      <c r="AU312" s="18" t="s">
        <v>90</v>
      </c>
    </row>
    <row r="313" spans="1:65" s="14" customFormat="1" ht="10.199999999999999">
      <c r="B313" s="227"/>
      <c r="C313" s="228"/>
      <c r="D313" s="198" t="s">
        <v>364</v>
      </c>
      <c r="E313" s="229" t="s">
        <v>1</v>
      </c>
      <c r="F313" s="230" t="s">
        <v>8748</v>
      </c>
      <c r="G313" s="228"/>
      <c r="H313" s="231">
        <v>95</v>
      </c>
      <c r="I313" s="232"/>
      <c r="J313" s="228"/>
      <c r="K313" s="228"/>
      <c r="L313" s="233"/>
      <c r="M313" s="234"/>
      <c r="N313" s="235"/>
      <c r="O313" s="235"/>
      <c r="P313" s="235"/>
      <c r="Q313" s="235"/>
      <c r="R313" s="235"/>
      <c r="S313" s="235"/>
      <c r="T313" s="236"/>
      <c r="AT313" s="237" t="s">
        <v>364</v>
      </c>
      <c r="AU313" s="237" t="s">
        <v>90</v>
      </c>
      <c r="AV313" s="14" t="s">
        <v>90</v>
      </c>
      <c r="AW313" s="14" t="s">
        <v>36</v>
      </c>
      <c r="AX313" s="14" t="s">
        <v>88</v>
      </c>
      <c r="AY313" s="237" t="s">
        <v>215</v>
      </c>
    </row>
    <row r="314" spans="1:65" s="2" customFormat="1" ht="21.75" customHeight="1">
      <c r="A314" s="35"/>
      <c r="B314" s="36"/>
      <c r="C314" s="185" t="s">
        <v>1349</v>
      </c>
      <c r="D314" s="185" t="s">
        <v>216</v>
      </c>
      <c r="E314" s="186" t="s">
        <v>8678</v>
      </c>
      <c r="F314" s="187" t="s">
        <v>8679</v>
      </c>
      <c r="G314" s="188" t="s">
        <v>716</v>
      </c>
      <c r="H314" s="189">
        <v>2</v>
      </c>
      <c r="I314" s="190"/>
      <c r="J314" s="191">
        <f>ROUND(I314*H314,2)</f>
        <v>0</v>
      </c>
      <c r="K314" s="187" t="s">
        <v>359</v>
      </c>
      <c r="L314" s="40"/>
      <c r="M314" s="192" t="s">
        <v>1</v>
      </c>
      <c r="N314" s="193" t="s">
        <v>46</v>
      </c>
      <c r="O314" s="72"/>
      <c r="P314" s="194">
        <f>O314*H314</f>
        <v>0</v>
      </c>
      <c r="Q314" s="194">
        <v>0</v>
      </c>
      <c r="R314" s="194">
        <f>Q314*H314</f>
        <v>0</v>
      </c>
      <c r="S314" s="194">
        <v>0</v>
      </c>
      <c r="T314" s="195">
        <f>S314*H314</f>
        <v>0</v>
      </c>
      <c r="U314" s="35"/>
      <c r="V314" s="35"/>
      <c r="W314" s="35"/>
      <c r="X314" s="35"/>
      <c r="Y314" s="35"/>
      <c r="Z314" s="35"/>
      <c r="AA314" s="35"/>
      <c r="AB314" s="35"/>
      <c r="AC314" s="35"/>
      <c r="AD314" s="35"/>
      <c r="AE314" s="35"/>
      <c r="AR314" s="196" t="s">
        <v>291</v>
      </c>
      <c r="AT314" s="196" t="s">
        <v>216</v>
      </c>
      <c r="AU314" s="196" t="s">
        <v>90</v>
      </c>
      <c r="AY314" s="18" t="s">
        <v>215</v>
      </c>
      <c r="BE314" s="197">
        <f>IF(N314="základní",J314,0)</f>
        <v>0</v>
      </c>
      <c r="BF314" s="197">
        <f>IF(N314="snížená",J314,0)</f>
        <v>0</v>
      </c>
      <c r="BG314" s="197">
        <f>IF(N314="zákl. přenesená",J314,0)</f>
        <v>0</v>
      </c>
      <c r="BH314" s="197">
        <f>IF(N314="sníž. přenesená",J314,0)</f>
        <v>0</v>
      </c>
      <c r="BI314" s="197">
        <f>IF(N314="nulová",J314,0)</f>
        <v>0</v>
      </c>
      <c r="BJ314" s="18" t="s">
        <v>88</v>
      </c>
      <c r="BK314" s="197">
        <f>ROUND(I314*H314,2)</f>
        <v>0</v>
      </c>
      <c r="BL314" s="18" t="s">
        <v>291</v>
      </c>
      <c r="BM314" s="196" t="s">
        <v>8749</v>
      </c>
    </row>
    <row r="315" spans="1:65" s="2" customFormat="1" ht="10.199999999999999">
      <c r="A315" s="35"/>
      <c r="B315" s="36"/>
      <c r="C315" s="37"/>
      <c r="D315" s="198" t="s">
        <v>221</v>
      </c>
      <c r="E315" s="37"/>
      <c r="F315" s="199" t="s">
        <v>8679</v>
      </c>
      <c r="G315" s="37"/>
      <c r="H315" s="37"/>
      <c r="I315" s="200"/>
      <c r="J315" s="37"/>
      <c r="K315" s="37"/>
      <c r="L315" s="40"/>
      <c r="M315" s="201"/>
      <c r="N315" s="202"/>
      <c r="O315" s="72"/>
      <c r="P315" s="72"/>
      <c r="Q315" s="72"/>
      <c r="R315" s="72"/>
      <c r="S315" s="72"/>
      <c r="T315" s="73"/>
      <c r="U315" s="35"/>
      <c r="V315" s="35"/>
      <c r="W315" s="35"/>
      <c r="X315" s="35"/>
      <c r="Y315" s="35"/>
      <c r="Z315" s="35"/>
      <c r="AA315" s="35"/>
      <c r="AB315" s="35"/>
      <c r="AC315" s="35"/>
      <c r="AD315" s="35"/>
      <c r="AE315" s="35"/>
      <c r="AT315" s="18" t="s">
        <v>221</v>
      </c>
      <c r="AU315" s="18" t="s">
        <v>90</v>
      </c>
    </row>
    <row r="316" spans="1:65" s="2" customFormat="1" ht="10.199999999999999">
      <c r="A316" s="35"/>
      <c r="B316" s="36"/>
      <c r="C316" s="37"/>
      <c r="D316" s="215" t="s">
        <v>362</v>
      </c>
      <c r="E316" s="37"/>
      <c r="F316" s="216" t="s">
        <v>8681</v>
      </c>
      <c r="G316" s="37"/>
      <c r="H316" s="37"/>
      <c r="I316" s="200"/>
      <c r="J316" s="37"/>
      <c r="K316" s="37"/>
      <c r="L316" s="40"/>
      <c r="M316" s="201"/>
      <c r="N316" s="202"/>
      <c r="O316" s="72"/>
      <c r="P316" s="72"/>
      <c r="Q316" s="72"/>
      <c r="R316" s="72"/>
      <c r="S316" s="72"/>
      <c r="T316" s="73"/>
      <c r="U316" s="35"/>
      <c r="V316" s="35"/>
      <c r="W316" s="35"/>
      <c r="X316" s="35"/>
      <c r="Y316" s="35"/>
      <c r="Z316" s="35"/>
      <c r="AA316" s="35"/>
      <c r="AB316" s="35"/>
      <c r="AC316" s="35"/>
      <c r="AD316" s="35"/>
      <c r="AE316" s="35"/>
      <c r="AT316" s="18" t="s">
        <v>362</v>
      </c>
      <c r="AU316" s="18" t="s">
        <v>90</v>
      </c>
    </row>
    <row r="317" spans="1:65" s="2" customFormat="1" ht="16.5" customHeight="1">
      <c r="A317" s="35"/>
      <c r="B317" s="36"/>
      <c r="C317" s="260" t="s">
        <v>1355</v>
      </c>
      <c r="D317" s="260" t="s">
        <v>539</v>
      </c>
      <c r="E317" s="261" t="s">
        <v>8484</v>
      </c>
      <c r="F317" s="262" t="s">
        <v>8682</v>
      </c>
      <c r="G317" s="263" t="s">
        <v>716</v>
      </c>
      <c r="H317" s="264">
        <v>2</v>
      </c>
      <c r="I317" s="265"/>
      <c r="J317" s="266">
        <f>ROUND(I317*H317,2)</f>
        <v>0</v>
      </c>
      <c r="K317" s="262" t="s">
        <v>1</v>
      </c>
      <c r="L317" s="267"/>
      <c r="M317" s="268" t="s">
        <v>1</v>
      </c>
      <c r="N317" s="269" t="s">
        <v>46</v>
      </c>
      <c r="O317" s="72"/>
      <c r="P317" s="194">
        <f>O317*H317</f>
        <v>0</v>
      </c>
      <c r="Q317" s="194">
        <v>0</v>
      </c>
      <c r="R317" s="194">
        <f>Q317*H317</f>
        <v>0</v>
      </c>
      <c r="S317" s="194">
        <v>0</v>
      </c>
      <c r="T317" s="195">
        <f>S317*H317</f>
        <v>0</v>
      </c>
      <c r="U317" s="35"/>
      <c r="V317" s="35"/>
      <c r="W317" s="35"/>
      <c r="X317" s="35"/>
      <c r="Y317" s="35"/>
      <c r="Z317" s="35"/>
      <c r="AA317" s="35"/>
      <c r="AB317" s="35"/>
      <c r="AC317" s="35"/>
      <c r="AD317" s="35"/>
      <c r="AE317" s="35"/>
      <c r="AR317" s="196" t="s">
        <v>676</v>
      </c>
      <c r="AT317" s="196" t="s">
        <v>539</v>
      </c>
      <c r="AU317" s="196" t="s">
        <v>90</v>
      </c>
      <c r="AY317" s="18" t="s">
        <v>215</v>
      </c>
      <c r="BE317" s="197">
        <f>IF(N317="základní",J317,0)</f>
        <v>0</v>
      </c>
      <c r="BF317" s="197">
        <f>IF(N317="snížená",J317,0)</f>
        <v>0</v>
      </c>
      <c r="BG317" s="197">
        <f>IF(N317="zákl. přenesená",J317,0)</f>
        <v>0</v>
      </c>
      <c r="BH317" s="197">
        <f>IF(N317="sníž. přenesená",J317,0)</f>
        <v>0</v>
      </c>
      <c r="BI317" s="197">
        <f>IF(N317="nulová",J317,0)</f>
        <v>0</v>
      </c>
      <c r="BJ317" s="18" t="s">
        <v>88</v>
      </c>
      <c r="BK317" s="197">
        <f>ROUND(I317*H317,2)</f>
        <v>0</v>
      </c>
      <c r="BL317" s="18" t="s">
        <v>291</v>
      </c>
      <c r="BM317" s="196" t="s">
        <v>8750</v>
      </c>
    </row>
    <row r="318" spans="1:65" s="2" customFormat="1" ht="24.15" customHeight="1">
      <c r="A318" s="35"/>
      <c r="B318" s="36"/>
      <c r="C318" s="185" t="s">
        <v>1363</v>
      </c>
      <c r="D318" s="185" t="s">
        <v>216</v>
      </c>
      <c r="E318" s="186" t="s">
        <v>8684</v>
      </c>
      <c r="F318" s="187" t="s">
        <v>8685</v>
      </c>
      <c r="G318" s="188" t="s">
        <v>797</v>
      </c>
      <c r="H318" s="189">
        <v>140</v>
      </c>
      <c r="I318" s="190"/>
      <c r="J318" s="191">
        <f>ROUND(I318*H318,2)</f>
        <v>0</v>
      </c>
      <c r="K318" s="187" t="s">
        <v>359</v>
      </c>
      <c r="L318" s="40"/>
      <c r="M318" s="192" t="s">
        <v>1</v>
      </c>
      <c r="N318" s="193" t="s">
        <v>46</v>
      </c>
      <c r="O318" s="72"/>
      <c r="P318" s="194">
        <f>O318*H318</f>
        <v>0</v>
      </c>
      <c r="Q318" s="194">
        <v>0</v>
      </c>
      <c r="R318" s="194">
        <f>Q318*H318</f>
        <v>0</v>
      </c>
      <c r="S318" s="194">
        <v>0</v>
      </c>
      <c r="T318" s="195">
        <f>S318*H318</f>
        <v>0</v>
      </c>
      <c r="U318" s="35"/>
      <c r="V318" s="35"/>
      <c r="W318" s="35"/>
      <c r="X318" s="35"/>
      <c r="Y318" s="35"/>
      <c r="Z318" s="35"/>
      <c r="AA318" s="35"/>
      <c r="AB318" s="35"/>
      <c r="AC318" s="35"/>
      <c r="AD318" s="35"/>
      <c r="AE318" s="35"/>
      <c r="AR318" s="196" t="s">
        <v>291</v>
      </c>
      <c r="AT318" s="196" t="s">
        <v>216</v>
      </c>
      <c r="AU318" s="196" t="s">
        <v>90</v>
      </c>
      <c r="AY318" s="18" t="s">
        <v>215</v>
      </c>
      <c r="BE318" s="197">
        <f>IF(N318="základní",J318,0)</f>
        <v>0</v>
      </c>
      <c r="BF318" s="197">
        <f>IF(N318="snížená",J318,0)</f>
        <v>0</v>
      </c>
      <c r="BG318" s="197">
        <f>IF(N318="zákl. přenesená",J318,0)</f>
        <v>0</v>
      </c>
      <c r="BH318" s="197">
        <f>IF(N318="sníž. přenesená",J318,0)</f>
        <v>0</v>
      </c>
      <c r="BI318" s="197">
        <f>IF(N318="nulová",J318,0)</f>
        <v>0</v>
      </c>
      <c r="BJ318" s="18" t="s">
        <v>88</v>
      </c>
      <c r="BK318" s="197">
        <f>ROUND(I318*H318,2)</f>
        <v>0</v>
      </c>
      <c r="BL318" s="18" t="s">
        <v>291</v>
      </c>
      <c r="BM318" s="196" t="s">
        <v>8751</v>
      </c>
    </row>
    <row r="319" spans="1:65" s="2" customFormat="1" ht="19.2">
      <c r="A319" s="35"/>
      <c r="B319" s="36"/>
      <c r="C319" s="37"/>
      <c r="D319" s="198" t="s">
        <v>221</v>
      </c>
      <c r="E319" s="37"/>
      <c r="F319" s="199" t="s">
        <v>8685</v>
      </c>
      <c r="G319" s="37"/>
      <c r="H319" s="37"/>
      <c r="I319" s="200"/>
      <c r="J319" s="37"/>
      <c r="K319" s="37"/>
      <c r="L319" s="40"/>
      <c r="M319" s="201"/>
      <c r="N319" s="202"/>
      <c r="O319" s="72"/>
      <c r="P319" s="72"/>
      <c r="Q319" s="72"/>
      <c r="R319" s="72"/>
      <c r="S319" s="72"/>
      <c r="T319" s="73"/>
      <c r="U319" s="35"/>
      <c r="V319" s="35"/>
      <c r="W319" s="35"/>
      <c r="X319" s="35"/>
      <c r="Y319" s="35"/>
      <c r="Z319" s="35"/>
      <c r="AA319" s="35"/>
      <c r="AB319" s="35"/>
      <c r="AC319" s="35"/>
      <c r="AD319" s="35"/>
      <c r="AE319" s="35"/>
      <c r="AT319" s="18" t="s">
        <v>221</v>
      </c>
      <c r="AU319" s="18" t="s">
        <v>90</v>
      </c>
    </row>
    <row r="320" spans="1:65" s="2" customFormat="1" ht="10.199999999999999">
      <c r="A320" s="35"/>
      <c r="B320" s="36"/>
      <c r="C320" s="37"/>
      <c r="D320" s="215" t="s">
        <v>362</v>
      </c>
      <c r="E320" s="37"/>
      <c r="F320" s="216" t="s">
        <v>8687</v>
      </c>
      <c r="G320" s="37"/>
      <c r="H320" s="37"/>
      <c r="I320" s="200"/>
      <c r="J320" s="37"/>
      <c r="K320" s="37"/>
      <c r="L320" s="40"/>
      <c r="M320" s="201"/>
      <c r="N320" s="202"/>
      <c r="O320" s="72"/>
      <c r="P320" s="72"/>
      <c r="Q320" s="72"/>
      <c r="R320" s="72"/>
      <c r="S320" s="72"/>
      <c r="T320" s="73"/>
      <c r="U320" s="35"/>
      <c r="V320" s="35"/>
      <c r="W320" s="35"/>
      <c r="X320" s="35"/>
      <c r="Y320" s="35"/>
      <c r="Z320" s="35"/>
      <c r="AA320" s="35"/>
      <c r="AB320" s="35"/>
      <c r="AC320" s="35"/>
      <c r="AD320" s="35"/>
      <c r="AE320" s="35"/>
      <c r="AT320" s="18" t="s">
        <v>362</v>
      </c>
      <c r="AU320" s="18" t="s">
        <v>90</v>
      </c>
    </row>
    <row r="321" spans="1:65" s="2" customFormat="1" ht="44.25" customHeight="1">
      <c r="A321" s="35"/>
      <c r="B321" s="36"/>
      <c r="C321" s="260" t="s">
        <v>1385</v>
      </c>
      <c r="D321" s="260" t="s">
        <v>539</v>
      </c>
      <c r="E321" s="261" t="s">
        <v>8752</v>
      </c>
      <c r="F321" s="262" t="s">
        <v>8753</v>
      </c>
      <c r="G321" s="263" t="s">
        <v>797</v>
      </c>
      <c r="H321" s="264">
        <v>140</v>
      </c>
      <c r="I321" s="265"/>
      <c r="J321" s="266">
        <f>ROUND(I321*H321,2)</f>
        <v>0</v>
      </c>
      <c r="K321" s="262" t="s">
        <v>359</v>
      </c>
      <c r="L321" s="267"/>
      <c r="M321" s="268" t="s">
        <v>1</v>
      </c>
      <c r="N321" s="269" t="s">
        <v>46</v>
      </c>
      <c r="O321" s="72"/>
      <c r="P321" s="194">
        <f>O321*H321</f>
        <v>0</v>
      </c>
      <c r="Q321" s="194">
        <v>1.6000000000000001E-4</v>
      </c>
      <c r="R321" s="194">
        <f>Q321*H321</f>
        <v>2.2400000000000003E-2</v>
      </c>
      <c r="S321" s="194">
        <v>0</v>
      </c>
      <c r="T321" s="195">
        <f>S321*H321</f>
        <v>0</v>
      </c>
      <c r="U321" s="35"/>
      <c r="V321" s="35"/>
      <c r="W321" s="35"/>
      <c r="X321" s="35"/>
      <c r="Y321" s="35"/>
      <c r="Z321" s="35"/>
      <c r="AA321" s="35"/>
      <c r="AB321" s="35"/>
      <c r="AC321" s="35"/>
      <c r="AD321" s="35"/>
      <c r="AE321" s="35"/>
      <c r="AR321" s="196" t="s">
        <v>676</v>
      </c>
      <c r="AT321" s="196" t="s">
        <v>539</v>
      </c>
      <c r="AU321" s="196" t="s">
        <v>90</v>
      </c>
      <c r="AY321" s="18" t="s">
        <v>215</v>
      </c>
      <c r="BE321" s="197">
        <f>IF(N321="základní",J321,0)</f>
        <v>0</v>
      </c>
      <c r="BF321" s="197">
        <f>IF(N321="snížená",J321,0)</f>
        <v>0</v>
      </c>
      <c r="BG321" s="197">
        <f>IF(N321="zákl. přenesená",J321,0)</f>
        <v>0</v>
      </c>
      <c r="BH321" s="197">
        <f>IF(N321="sníž. přenesená",J321,0)</f>
        <v>0</v>
      </c>
      <c r="BI321" s="197">
        <f>IF(N321="nulová",J321,0)</f>
        <v>0</v>
      </c>
      <c r="BJ321" s="18" t="s">
        <v>88</v>
      </c>
      <c r="BK321" s="197">
        <f>ROUND(I321*H321,2)</f>
        <v>0</v>
      </c>
      <c r="BL321" s="18" t="s">
        <v>291</v>
      </c>
      <c r="BM321" s="196" t="s">
        <v>8754</v>
      </c>
    </row>
    <row r="322" spans="1:65" s="2" customFormat="1" ht="28.8">
      <c r="A322" s="35"/>
      <c r="B322" s="36"/>
      <c r="C322" s="37"/>
      <c r="D322" s="198" t="s">
        <v>221</v>
      </c>
      <c r="E322" s="37"/>
      <c r="F322" s="199" t="s">
        <v>8753</v>
      </c>
      <c r="G322" s="37"/>
      <c r="H322" s="37"/>
      <c r="I322" s="200"/>
      <c r="J322" s="37"/>
      <c r="K322" s="37"/>
      <c r="L322" s="40"/>
      <c r="M322" s="201"/>
      <c r="N322" s="202"/>
      <c r="O322" s="72"/>
      <c r="P322" s="72"/>
      <c r="Q322" s="72"/>
      <c r="R322" s="72"/>
      <c r="S322" s="72"/>
      <c r="T322" s="73"/>
      <c r="U322" s="35"/>
      <c r="V322" s="35"/>
      <c r="W322" s="35"/>
      <c r="X322" s="35"/>
      <c r="Y322" s="35"/>
      <c r="Z322" s="35"/>
      <c r="AA322" s="35"/>
      <c r="AB322" s="35"/>
      <c r="AC322" s="35"/>
      <c r="AD322" s="35"/>
      <c r="AE322" s="35"/>
      <c r="AT322" s="18" t="s">
        <v>221</v>
      </c>
      <c r="AU322" s="18" t="s">
        <v>90</v>
      </c>
    </row>
    <row r="323" spans="1:65" s="14" customFormat="1" ht="10.199999999999999">
      <c r="B323" s="227"/>
      <c r="C323" s="228"/>
      <c r="D323" s="198" t="s">
        <v>364</v>
      </c>
      <c r="E323" s="229" t="s">
        <v>1</v>
      </c>
      <c r="F323" s="230" t="s">
        <v>8755</v>
      </c>
      <c r="G323" s="228"/>
      <c r="H323" s="231">
        <v>140</v>
      </c>
      <c r="I323" s="232"/>
      <c r="J323" s="228"/>
      <c r="K323" s="228"/>
      <c r="L323" s="233"/>
      <c r="M323" s="234"/>
      <c r="N323" s="235"/>
      <c r="O323" s="235"/>
      <c r="P323" s="235"/>
      <c r="Q323" s="235"/>
      <c r="R323" s="235"/>
      <c r="S323" s="235"/>
      <c r="T323" s="236"/>
      <c r="AT323" s="237" t="s">
        <v>364</v>
      </c>
      <c r="AU323" s="237" t="s">
        <v>90</v>
      </c>
      <c r="AV323" s="14" t="s">
        <v>90</v>
      </c>
      <c r="AW323" s="14" t="s">
        <v>36</v>
      </c>
      <c r="AX323" s="14" t="s">
        <v>88</v>
      </c>
      <c r="AY323" s="237" t="s">
        <v>215</v>
      </c>
    </row>
    <row r="324" spans="1:65" s="2" customFormat="1" ht="24.15" customHeight="1">
      <c r="A324" s="35"/>
      <c r="B324" s="36"/>
      <c r="C324" s="185" t="s">
        <v>1418</v>
      </c>
      <c r="D324" s="185" t="s">
        <v>216</v>
      </c>
      <c r="E324" s="186" t="s">
        <v>8691</v>
      </c>
      <c r="F324" s="187" t="s">
        <v>8692</v>
      </c>
      <c r="G324" s="188" t="s">
        <v>716</v>
      </c>
      <c r="H324" s="189">
        <v>8</v>
      </c>
      <c r="I324" s="190"/>
      <c r="J324" s="191">
        <f>ROUND(I324*H324,2)</f>
        <v>0</v>
      </c>
      <c r="K324" s="187" t="s">
        <v>359</v>
      </c>
      <c r="L324" s="40"/>
      <c r="M324" s="192" t="s">
        <v>1</v>
      </c>
      <c r="N324" s="193" t="s">
        <v>46</v>
      </c>
      <c r="O324" s="72"/>
      <c r="P324" s="194">
        <f>O324*H324</f>
        <v>0</v>
      </c>
      <c r="Q324" s="194">
        <v>0</v>
      </c>
      <c r="R324" s="194">
        <f>Q324*H324</f>
        <v>0</v>
      </c>
      <c r="S324" s="194">
        <v>0</v>
      </c>
      <c r="T324" s="195">
        <f>S324*H324</f>
        <v>0</v>
      </c>
      <c r="U324" s="35"/>
      <c r="V324" s="35"/>
      <c r="W324" s="35"/>
      <c r="X324" s="35"/>
      <c r="Y324" s="35"/>
      <c r="Z324" s="35"/>
      <c r="AA324" s="35"/>
      <c r="AB324" s="35"/>
      <c r="AC324" s="35"/>
      <c r="AD324" s="35"/>
      <c r="AE324" s="35"/>
      <c r="AR324" s="196" t="s">
        <v>291</v>
      </c>
      <c r="AT324" s="196" t="s">
        <v>216</v>
      </c>
      <c r="AU324" s="196" t="s">
        <v>90</v>
      </c>
      <c r="AY324" s="18" t="s">
        <v>215</v>
      </c>
      <c r="BE324" s="197">
        <f>IF(N324="základní",J324,0)</f>
        <v>0</v>
      </c>
      <c r="BF324" s="197">
        <f>IF(N324="snížená",J324,0)</f>
        <v>0</v>
      </c>
      <c r="BG324" s="197">
        <f>IF(N324="zákl. přenesená",J324,0)</f>
        <v>0</v>
      </c>
      <c r="BH324" s="197">
        <f>IF(N324="sníž. přenesená",J324,0)</f>
        <v>0</v>
      </c>
      <c r="BI324" s="197">
        <f>IF(N324="nulová",J324,0)</f>
        <v>0</v>
      </c>
      <c r="BJ324" s="18" t="s">
        <v>88</v>
      </c>
      <c r="BK324" s="197">
        <f>ROUND(I324*H324,2)</f>
        <v>0</v>
      </c>
      <c r="BL324" s="18" t="s">
        <v>291</v>
      </c>
      <c r="BM324" s="196" t="s">
        <v>8756</v>
      </c>
    </row>
    <row r="325" spans="1:65" s="2" customFormat="1" ht="19.2">
      <c r="A325" s="35"/>
      <c r="B325" s="36"/>
      <c r="C325" s="37"/>
      <c r="D325" s="198" t="s">
        <v>221</v>
      </c>
      <c r="E325" s="37"/>
      <c r="F325" s="199" t="s">
        <v>8692</v>
      </c>
      <c r="G325" s="37"/>
      <c r="H325" s="37"/>
      <c r="I325" s="200"/>
      <c r="J325" s="37"/>
      <c r="K325" s="37"/>
      <c r="L325" s="40"/>
      <c r="M325" s="201"/>
      <c r="N325" s="202"/>
      <c r="O325" s="72"/>
      <c r="P325" s="72"/>
      <c r="Q325" s="72"/>
      <c r="R325" s="72"/>
      <c r="S325" s="72"/>
      <c r="T325" s="73"/>
      <c r="U325" s="35"/>
      <c r="V325" s="35"/>
      <c r="W325" s="35"/>
      <c r="X325" s="35"/>
      <c r="Y325" s="35"/>
      <c r="Z325" s="35"/>
      <c r="AA325" s="35"/>
      <c r="AB325" s="35"/>
      <c r="AC325" s="35"/>
      <c r="AD325" s="35"/>
      <c r="AE325" s="35"/>
      <c r="AT325" s="18" t="s">
        <v>221</v>
      </c>
      <c r="AU325" s="18" t="s">
        <v>90</v>
      </c>
    </row>
    <row r="326" spans="1:65" s="2" customFormat="1" ht="10.199999999999999">
      <c r="A326" s="35"/>
      <c r="B326" s="36"/>
      <c r="C326" s="37"/>
      <c r="D326" s="215" t="s">
        <v>362</v>
      </c>
      <c r="E326" s="37"/>
      <c r="F326" s="216" t="s">
        <v>8694</v>
      </c>
      <c r="G326" s="37"/>
      <c r="H326" s="37"/>
      <c r="I326" s="200"/>
      <c r="J326" s="37"/>
      <c r="K326" s="37"/>
      <c r="L326" s="40"/>
      <c r="M326" s="201"/>
      <c r="N326" s="202"/>
      <c r="O326" s="72"/>
      <c r="P326" s="72"/>
      <c r="Q326" s="72"/>
      <c r="R326" s="72"/>
      <c r="S326" s="72"/>
      <c r="T326" s="73"/>
      <c r="U326" s="35"/>
      <c r="V326" s="35"/>
      <c r="W326" s="35"/>
      <c r="X326" s="35"/>
      <c r="Y326" s="35"/>
      <c r="Z326" s="35"/>
      <c r="AA326" s="35"/>
      <c r="AB326" s="35"/>
      <c r="AC326" s="35"/>
      <c r="AD326" s="35"/>
      <c r="AE326" s="35"/>
      <c r="AT326" s="18" t="s">
        <v>362</v>
      </c>
      <c r="AU326" s="18" t="s">
        <v>90</v>
      </c>
    </row>
    <row r="327" spans="1:65" s="2" customFormat="1" ht="24.15" customHeight="1">
      <c r="A327" s="35"/>
      <c r="B327" s="36"/>
      <c r="C327" s="260" t="s">
        <v>1425</v>
      </c>
      <c r="D327" s="260" t="s">
        <v>539</v>
      </c>
      <c r="E327" s="261" t="s">
        <v>8695</v>
      </c>
      <c r="F327" s="262" t="s">
        <v>8696</v>
      </c>
      <c r="G327" s="263" t="s">
        <v>716</v>
      </c>
      <c r="H327" s="264">
        <v>8</v>
      </c>
      <c r="I327" s="265"/>
      <c r="J327" s="266">
        <f>ROUND(I327*H327,2)</f>
        <v>0</v>
      </c>
      <c r="K327" s="262" t="s">
        <v>359</v>
      </c>
      <c r="L327" s="267"/>
      <c r="M327" s="268" t="s">
        <v>1</v>
      </c>
      <c r="N327" s="269" t="s">
        <v>46</v>
      </c>
      <c r="O327" s="72"/>
      <c r="P327" s="194">
        <f>O327*H327</f>
        <v>0</v>
      </c>
      <c r="Q327" s="194">
        <v>5.0000000000000002E-5</v>
      </c>
      <c r="R327" s="194">
        <f>Q327*H327</f>
        <v>4.0000000000000002E-4</v>
      </c>
      <c r="S327" s="194">
        <v>0</v>
      </c>
      <c r="T327" s="195">
        <f>S327*H327</f>
        <v>0</v>
      </c>
      <c r="U327" s="35"/>
      <c r="V327" s="35"/>
      <c r="W327" s="35"/>
      <c r="X327" s="35"/>
      <c r="Y327" s="35"/>
      <c r="Z327" s="35"/>
      <c r="AA327" s="35"/>
      <c r="AB327" s="35"/>
      <c r="AC327" s="35"/>
      <c r="AD327" s="35"/>
      <c r="AE327" s="35"/>
      <c r="AR327" s="196" t="s">
        <v>676</v>
      </c>
      <c r="AT327" s="196" t="s">
        <v>539</v>
      </c>
      <c r="AU327" s="196" t="s">
        <v>90</v>
      </c>
      <c r="AY327" s="18" t="s">
        <v>215</v>
      </c>
      <c r="BE327" s="197">
        <f>IF(N327="základní",J327,0)</f>
        <v>0</v>
      </c>
      <c r="BF327" s="197">
        <f>IF(N327="snížená",J327,0)</f>
        <v>0</v>
      </c>
      <c r="BG327" s="197">
        <f>IF(N327="zákl. přenesená",J327,0)</f>
        <v>0</v>
      </c>
      <c r="BH327" s="197">
        <f>IF(N327="sníž. přenesená",J327,0)</f>
        <v>0</v>
      </c>
      <c r="BI327" s="197">
        <f>IF(N327="nulová",J327,0)</f>
        <v>0</v>
      </c>
      <c r="BJ327" s="18" t="s">
        <v>88</v>
      </c>
      <c r="BK327" s="197">
        <f>ROUND(I327*H327,2)</f>
        <v>0</v>
      </c>
      <c r="BL327" s="18" t="s">
        <v>291</v>
      </c>
      <c r="BM327" s="196" t="s">
        <v>8757</v>
      </c>
    </row>
    <row r="328" spans="1:65" s="2" customFormat="1" ht="10.199999999999999">
      <c r="A328" s="35"/>
      <c r="B328" s="36"/>
      <c r="C328" s="37"/>
      <c r="D328" s="198" t="s">
        <v>221</v>
      </c>
      <c r="E328" s="37"/>
      <c r="F328" s="199" t="s">
        <v>8696</v>
      </c>
      <c r="G328" s="37"/>
      <c r="H328" s="37"/>
      <c r="I328" s="200"/>
      <c r="J328" s="37"/>
      <c r="K328" s="37"/>
      <c r="L328" s="40"/>
      <c r="M328" s="201"/>
      <c r="N328" s="202"/>
      <c r="O328" s="72"/>
      <c r="P328" s="72"/>
      <c r="Q328" s="72"/>
      <c r="R328" s="72"/>
      <c r="S328" s="72"/>
      <c r="T328" s="73"/>
      <c r="U328" s="35"/>
      <c r="V328" s="35"/>
      <c r="W328" s="35"/>
      <c r="X328" s="35"/>
      <c r="Y328" s="35"/>
      <c r="Z328" s="35"/>
      <c r="AA328" s="35"/>
      <c r="AB328" s="35"/>
      <c r="AC328" s="35"/>
      <c r="AD328" s="35"/>
      <c r="AE328" s="35"/>
      <c r="AT328" s="18" t="s">
        <v>221</v>
      </c>
      <c r="AU328" s="18" t="s">
        <v>90</v>
      </c>
    </row>
    <row r="329" spans="1:65" s="14" customFormat="1" ht="10.199999999999999">
      <c r="B329" s="227"/>
      <c r="C329" s="228"/>
      <c r="D329" s="198" t="s">
        <v>364</v>
      </c>
      <c r="E329" s="229" t="s">
        <v>1</v>
      </c>
      <c r="F329" s="230" t="s">
        <v>8758</v>
      </c>
      <c r="G329" s="228"/>
      <c r="H329" s="231">
        <v>8</v>
      </c>
      <c r="I329" s="232"/>
      <c r="J329" s="228"/>
      <c r="K329" s="228"/>
      <c r="L329" s="233"/>
      <c r="M329" s="234"/>
      <c r="N329" s="235"/>
      <c r="O329" s="235"/>
      <c r="P329" s="235"/>
      <c r="Q329" s="235"/>
      <c r="R329" s="235"/>
      <c r="S329" s="235"/>
      <c r="T329" s="236"/>
      <c r="AT329" s="237" t="s">
        <v>364</v>
      </c>
      <c r="AU329" s="237" t="s">
        <v>90</v>
      </c>
      <c r="AV329" s="14" t="s">
        <v>90</v>
      </c>
      <c r="AW329" s="14" t="s">
        <v>36</v>
      </c>
      <c r="AX329" s="14" t="s">
        <v>88</v>
      </c>
      <c r="AY329" s="237" t="s">
        <v>215</v>
      </c>
    </row>
    <row r="330" spans="1:65" s="2" customFormat="1" ht="24.15" customHeight="1">
      <c r="A330" s="35"/>
      <c r="B330" s="36"/>
      <c r="C330" s="185" t="s">
        <v>1431</v>
      </c>
      <c r="D330" s="185" t="s">
        <v>216</v>
      </c>
      <c r="E330" s="186" t="s">
        <v>8326</v>
      </c>
      <c r="F330" s="187" t="s">
        <v>8327</v>
      </c>
      <c r="G330" s="188" t="s">
        <v>716</v>
      </c>
      <c r="H330" s="189">
        <v>1</v>
      </c>
      <c r="I330" s="190"/>
      <c r="J330" s="191">
        <f>ROUND(I330*H330,2)</f>
        <v>0</v>
      </c>
      <c r="K330" s="187" t="s">
        <v>359</v>
      </c>
      <c r="L330" s="40"/>
      <c r="M330" s="192" t="s">
        <v>1</v>
      </c>
      <c r="N330" s="193" t="s">
        <v>46</v>
      </c>
      <c r="O330" s="72"/>
      <c r="P330" s="194">
        <f>O330*H330</f>
        <v>0</v>
      </c>
      <c r="Q330" s="194">
        <v>0</v>
      </c>
      <c r="R330" s="194">
        <f>Q330*H330</f>
        <v>0</v>
      </c>
      <c r="S330" s="194">
        <v>0</v>
      </c>
      <c r="T330" s="195">
        <f>S330*H330</f>
        <v>0</v>
      </c>
      <c r="U330" s="35"/>
      <c r="V330" s="35"/>
      <c r="W330" s="35"/>
      <c r="X330" s="35"/>
      <c r="Y330" s="35"/>
      <c r="Z330" s="35"/>
      <c r="AA330" s="35"/>
      <c r="AB330" s="35"/>
      <c r="AC330" s="35"/>
      <c r="AD330" s="35"/>
      <c r="AE330" s="35"/>
      <c r="AR330" s="196" t="s">
        <v>291</v>
      </c>
      <c r="AT330" s="196" t="s">
        <v>216</v>
      </c>
      <c r="AU330" s="196" t="s">
        <v>90</v>
      </c>
      <c r="AY330" s="18" t="s">
        <v>215</v>
      </c>
      <c r="BE330" s="197">
        <f>IF(N330="základní",J330,0)</f>
        <v>0</v>
      </c>
      <c r="BF330" s="197">
        <f>IF(N330="snížená",J330,0)</f>
        <v>0</v>
      </c>
      <c r="BG330" s="197">
        <f>IF(N330="zákl. přenesená",J330,0)</f>
        <v>0</v>
      </c>
      <c r="BH330" s="197">
        <f>IF(N330="sníž. přenesená",J330,0)</f>
        <v>0</v>
      </c>
      <c r="BI330" s="197">
        <f>IF(N330="nulová",J330,0)</f>
        <v>0</v>
      </c>
      <c r="BJ330" s="18" t="s">
        <v>88</v>
      </c>
      <c r="BK330" s="197">
        <f>ROUND(I330*H330,2)</f>
        <v>0</v>
      </c>
      <c r="BL330" s="18" t="s">
        <v>291</v>
      </c>
      <c r="BM330" s="196" t="s">
        <v>8759</v>
      </c>
    </row>
    <row r="331" spans="1:65" s="2" customFormat="1" ht="28.8">
      <c r="A331" s="35"/>
      <c r="B331" s="36"/>
      <c r="C331" s="37"/>
      <c r="D331" s="198" t="s">
        <v>221</v>
      </c>
      <c r="E331" s="37"/>
      <c r="F331" s="199" t="s">
        <v>8329</v>
      </c>
      <c r="G331" s="37"/>
      <c r="H331" s="37"/>
      <c r="I331" s="200"/>
      <c r="J331" s="37"/>
      <c r="K331" s="37"/>
      <c r="L331" s="40"/>
      <c r="M331" s="201"/>
      <c r="N331" s="202"/>
      <c r="O331" s="72"/>
      <c r="P331" s="72"/>
      <c r="Q331" s="72"/>
      <c r="R331" s="72"/>
      <c r="S331" s="72"/>
      <c r="T331" s="73"/>
      <c r="U331" s="35"/>
      <c r="V331" s="35"/>
      <c r="W331" s="35"/>
      <c r="X331" s="35"/>
      <c r="Y331" s="35"/>
      <c r="Z331" s="35"/>
      <c r="AA331" s="35"/>
      <c r="AB331" s="35"/>
      <c r="AC331" s="35"/>
      <c r="AD331" s="35"/>
      <c r="AE331" s="35"/>
      <c r="AT331" s="18" t="s">
        <v>221</v>
      </c>
      <c r="AU331" s="18" t="s">
        <v>90</v>
      </c>
    </row>
    <row r="332" spans="1:65" s="2" customFormat="1" ht="10.199999999999999">
      <c r="A332" s="35"/>
      <c r="B332" s="36"/>
      <c r="C332" s="37"/>
      <c r="D332" s="215" t="s">
        <v>362</v>
      </c>
      <c r="E332" s="37"/>
      <c r="F332" s="216" t="s">
        <v>8330</v>
      </c>
      <c r="G332" s="37"/>
      <c r="H332" s="37"/>
      <c r="I332" s="200"/>
      <c r="J332" s="37"/>
      <c r="K332" s="37"/>
      <c r="L332" s="40"/>
      <c r="M332" s="201"/>
      <c r="N332" s="202"/>
      <c r="O332" s="72"/>
      <c r="P332" s="72"/>
      <c r="Q332" s="72"/>
      <c r="R332" s="72"/>
      <c r="S332" s="72"/>
      <c r="T332" s="73"/>
      <c r="U332" s="35"/>
      <c r="V332" s="35"/>
      <c r="W332" s="35"/>
      <c r="X332" s="35"/>
      <c r="Y332" s="35"/>
      <c r="Z332" s="35"/>
      <c r="AA332" s="35"/>
      <c r="AB332" s="35"/>
      <c r="AC332" s="35"/>
      <c r="AD332" s="35"/>
      <c r="AE332" s="35"/>
      <c r="AT332" s="18" t="s">
        <v>362</v>
      </c>
      <c r="AU332" s="18" t="s">
        <v>90</v>
      </c>
    </row>
    <row r="333" spans="1:65" s="2" customFormat="1" ht="24.15" customHeight="1">
      <c r="A333" s="35"/>
      <c r="B333" s="36"/>
      <c r="C333" s="260" t="s">
        <v>1435</v>
      </c>
      <c r="D333" s="260" t="s">
        <v>539</v>
      </c>
      <c r="E333" s="261" t="s">
        <v>8331</v>
      </c>
      <c r="F333" s="262" t="s">
        <v>8332</v>
      </c>
      <c r="G333" s="263" t="s">
        <v>716</v>
      </c>
      <c r="H333" s="264">
        <v>1</v>
      </c>
      <c r="I333" s="265"/>
      <c r="J333" s="266">
        <f>ROUND(I333*H333,2)</f>
        <v>0</v>
      </c>
      <c r="K333" s="262" t="s">
        <v>1</v>
      </c>
      <c r="L333" s="267"/>
      <c r="M333" s="268" t="s">
        <v>1</v>
      </c>
      <c r="N333" s="269" t="s">
        <v>46</v>
      </c>
      <c r="O333" s="72"/>
      <c r="P333" s="194">
        <f>O333*H333</f>
        <v>0</v>
      </c>
      <c r="Q333" s="194">
        <v>1E-3</v>
      </c>
      <c r="R333" s="194">
        <f>Q333*H333</f>
        <v>1E-3</v>
      </c>
      <c r="S333" s="194">
        <v>0</v>
      </c>
      <c r="T333" s="195">
        <f>S333*H333</f>
        <v>0</v>
      </c>
      <c r="U333" s="35"/>
      <c r="V333" s="35"/>
      <c r="W333" s="35"/>
      <c r="X333" s="35"/>
      <c r="Y333" s="35"/>
      <c r="Z333" s="35"/>
      <c r="AA333" s="35"/>
      <c r="AB333" s="35"/>
      <c r="AC333" s="35"/>
      <c r="AD333" s="35"/>
      <c r="AE333" s="35"/>
      <c r="AR333" s="196" t="s">
        <v>676</v>
      </c>
      <c r="AT333" s="196" t="s">
        <v>539</v>
      </c>
      <c r="AU333" s="196" t="s">
        <v>90</v>
      </c>
      <c r="AY333" s="18" t="s">
        <v>215</v>
      </c>
      <c r="BE333" s="197">
        <f>IF(N333="základní",J333,0)</f>
        <v>0</v>
      </c>
      <c r="BF333" s="197">
        <f>IF(N333="snížená",J333,0)</f>
        <v>0</v>
      </c>
      <c r="BG333" s="197">
        <f>IF(N333="zákl. přenesená",J333,0)</f>
        <v>0</v>
      </c>
      <c r="BH333" s="197">
        <f>IF(N333="sníž. přenesená",J333,0)</f>
        <v>0</v>
      </c>
      <c r="BI333" s="197">
        <f>IF(N333="nulová",J333,0)</f>
        <v>0</v>
      </c>
      <c r="BJ333" s="18" t="s">
        <v>88</v>
      </c>
      <c r="BK333" s="197">
        <f>ROUND(I333*H333,2)</f>
        <v>0</v>
      </c>
      <c r="BL333" s="18" t="s">
        <v>291</v>
      </c>
      <c r="BM333" s="196" t="s">
        <v>8760</v>
      </c>
    </row>
    <row r="334" spans="1:65" s="2" customFormat="1" ht="24.15" customHeight="1">
      <c r="A334" s="35"/>
      <c r="B334" s="36"/>
      <c r="C334" s="260" t="s">
        <v>1441</v>
      </c>
      <c r="D334" s="260" t="s">
        <v>539</v>
      </c>
      <c r="E334" s="261" t="s">
        <v>8334</v>
      </c>
      <c r="F334" s="262" t="s">
        <v>8335</v>
      </c>
      <c r="G334" s="263" t="s">
        <v>716</v>
      </c>
      <c r="H334" s="264">
        <v>1</v>
      </c>
      <c r="I334" s="265"/>
      <c r="J334" s="266">
        <f>ROUND(I334*H334,2)</f>
        <v>0</v>
      </c>
      <c r="K334" s="262" t="s">
        <v>359</v>
      </c>
      <c r="L334" s="267"/>
      <c r="M334" s="268" t="s">
        <v>1</v>
      </c>
      <c r="N334" s="269" t="s">
        <v>46</v>
      </c>
      <c r="O334" s="72"/>
      <c r="P334" s="194">
        <f>O334*H334</f>
        <v>0</v>
      </c>
      <c r="Q334" s="194">
        <v>2.9999999999999997E-4</v>
      </c>
      <c r="R334" s="194">
        <f>Q334*H334</f>
        <v>2.9999999999999997E-4</v>
      </c>
      <c r="S334" s="194">
        <v>0</v>
      </c>
      <c r="T334" s="195">
        <f>S334*H334</f>
        <v>0</v>
      </c>
      <c r="U334" s="35"/>
      <c r="V334" s="35"/>
      <c r="W334" s="35"/>
      <c r="X334" s="35"/>
      <c r="Y334" s="35"/>
      <c r="Z334" s="35"/>
      <c r="AA334" s="35"/>
      <c r="AB334" s="35"/>
      <c r="AC334" s="35"/>
      <c r="AD334" s="35"/>
      <c r="AE334" s="35"/>
      <c r="AR334" s="196" t="s">
        <v>676</v>
      </c>
      <c r="AT334" s="196" t="s">
        <v>539</v>
      </c>
      <c r="AU334" s="196" t="s">
        <v>90</v>
      </c>
      <c r="AY334" s="18" t="s">
        <v>215</v>
      </c>
      <c r="BE334" s="197">
        <f>IF(N334="základní",J334,0)</f>
        <v>0</v>
      </c>
      <c r="BF334" s="197">
        <f>IF(N334="snížená",J334,0)</f>
        <v>0</v>
      </c>
      <c r="BG334" s="197">
        <f>IF(N334="zákl. přenesená",J334,0)</f>
        <v>0</v>
      </c>
      <c r="BH334" s="197">
        <f>IF(N334="sníž. přenesená",J334,0)</f>
        <v>0</v>
      </c>
      <c r="BI334" s="197">
        <f>IF(N334="nulová",J334,0)</f>
        <v>0</v>
      </c>
      <c r="BJ334" s="18" t="s">
        <v>88</v>
      </c>
      <c r="BK334" s="197">
        <f>ROUND(I334*H334,2)</f>
        <v>0</v>
      </c>
      <c r="BL334" s="18" t="s">
        <v>291</v>
      </c>
      <c r="BM334" s="196" t="s">
        <v>8761</v>
      </c>
    </row>
    <row r="335" spans="1:65" s="2" customFormat="1" ht="16.5" customHeight="1">
      <c r="A335" s="35"/>
      <c r="B335" s="36"/>
      <c r="C335" s="260" t="s">
        <v>1451</v>
      </c>
      <c r="D335" s="260" t="s">
        <v>539</v>
      </c>
      <c r="E335" s="261" t="s">
        <v>8337</v>
      </c>
      <c r="F335" s="262" t="s">
        <v>8338</v>
      </c>
      <c r="G335" s="263" t="s">
        <v>797</v>
      </c>
      <c r="H335" s="264">
        <v>1</v>
      </c>
      <c r="I335" s="265"/>
      <c r="J335" s="266">
        <f>ROUND(I335*H335,2)</f>
        <v>0</v>
      </c>
      <c r="K335" s="262" t="s">
        <v>359</v>
      </c>
      <c r="L335" s="267"/>
      <c r="M335" s="268" t="s">
        <v>1</v>
      </c>
      <c r="N335" s="269" t="s">
        <v>46</v>
      </c>
      <c r="O335" s="72"/>
      <c r="P335" s="194">
        <f>O335*H335</f>
        <v>0</v>
      </c>
      <c r="Q335" s="194">
        <v>3.2000000000000002E-3</v>
      </c>
      <c r="R335" s="194">
        <f>Q335*H335</f>
        <v>3.2000000000000002E-3</v>
      </c>
      <c r="S335" s="194">
        <v>0</v>
      </c>
      <c r="T335" s="195">
        <f>S335*H335</f>
        <v>0</v>
      </c>
      <c r="U335" s="35"/>
      <c r="V335" s="35"/>
      <c r="W335" s="35"/>
      <c r="X335" s="35"/>
      <c r="Y335" s="35"/>
      <c r="Z335" s="35"/>
      <c r="AA335" s="35"/>
      <c r="AB335" s="35"/>
      <c r="AC335" s="35"/>
      <c r="AD335" s="35"/>
      <c r="AE335" s="35"/>
      <c r="AR335" s="196" t="s">
        <v>676</v>
      </c>
      <c r="AT335" s="196" t="s">
        <v>539</v>
      </c>
      <c r="AU335" s="196" t="s">
        <v>90</v>
      </c>
      <c r="AY335" s="18" t="s">
        <v>215</v>
      </c>
      <c r="BE335" s="197">
        <f>IF(N335="základní",J335,0)</f>
        <v>0</v>
      </c>
      <c r="BF335" s="197">
        <f>IF(N335="snížená",J335,0)</f>
        <v>0</v>
      </c>
      <c r="BG335" s="197">
        <f>IF(N335="zákl. přenesená",J335,0)</f>
        <v>0</v>
      </c>
      <c r="BH335" s="197">
        <f>IF(N335="sníž. přenesená",J335,0)</f>
        <v>0</v>
      </c>
      <c r="BI335" s="197">
        <f>IF(N335="nulová",J335,0)</f>
        <v>0</v>
      </c>
      <c r="BJ335" s="18" t="s">
        <v>88</v>
      </c>
      <c r="BK335" s="197">
        <f>ROUND(I335*H335,2)</f>
        <v>0</v>
      </c>
      <c r="BL335" s="18" t="s">
        <v>291</v>
      </c>
      <c r="BM335" s="196" t="s">
        <v>8762</v>
      </c>
    </row>
    <row r="336" spans="1:65" s="2" customFormat="1" ht="10.199999999999999">
      <c r="A336" s="35"/>
      <c r="B336" s="36"/>
      <c r="C336" s="37"/>
      <c r="D336" s="198" t="s">
        <v>221</v>
      </c>
      <c r="E336" s="37"/>
      <c r="F336" s="199" t="s">
        <v>8338</v>
      </c>
      <c r="G336" s="37"/>
      <c r="H336" s="37"/>
      <c r="I336" s="200"/>
      <c r="J336" s="37"/>
      <c r="K336" s="37"/>
      <c r="L336" s="40"/>
      <c r="M336" s="201"/>
      <c r="N336" s="202"/>
      <c r="O336" s="72"/>
      <c r="P336" s="72"/>
      <c r="Q336" s="72"/>
      <c r="R336" s="72"/>
      <c r="S336" s="72"/>
      <c r="T336" s="73"/>
      <c r="U336" s="35"/>
      <c r="V336" s="35"/>
      <c r="W336" s="35"/>
      <c r="X336" s="35"/>
      <c r="Y336" s="35"/>
      <c r="Z336" s="35"/>
      <c r="AA336" s="35"/>
      <c r="AB336" s="35"/>
      <c r="AC336" s="35"/>
      <c r="AD336" s="35"/>
      <c r="AE336" s="35"/>
      <c r="AT336" s="18" t="s">
        <v>221</v>
      </c>
      <c r="AU336" s="18" t="s">
        <v>90</v>
      </c>
    </row>
    <row r="337" spans="1:65" s="2" customFormat="1" ht="16.5" customHeight="1">
      <c r="A337" s="35"/>
      <c r="B337" s="36"/>
      <c r="C337" s="185" t="s">
        <v>1457</v>
      </c>
      <c r="D337" s="185" t="s">
        <v>216</v>
      </c>
      <c r="E337" s="186" t="s">
        <v>8763</v>
      </c>
      <c r="F337" s="187" t="s">
        <v>8764</v>
      </c>
      <c r="G337" s="188" t="s">
        <v>716</v>
      </c>
      <c r="H337" s="189">
        <v>1</v>
      </c>
      <c r="I337" s="190"/>
      <c r="J337" s="191">
        <f>ROUND(I337*H337,2)</f>
        <v>0</v>
      </c>
      <c r="K337" s="187" t="s">
        <v>359</v>
      </c>
      <c r="L337" s="40"/>
      <c r="M337" s="192" t="s">
        <v>1</v>
      </c>
      <c r="N337" s="193" t="s">
        <v>46</v>
      </c>
      <c r="O337" s="72"/>
      <c r="P337" s="194">
        <f>O337*H337</f>
        <v>0</v>
      </c>
      <c r="Q337" s="194">
        <v>0</v>
      </c>
      <c r="R337" s="194">
        <f>Q337*H337</f>
        <v>0</v>
      </c>
      <c r="S337" s="194">
        <v>0</v>
      </c>
      <c r="T337" s="195">
        <f>S337*H337</f>
        <v>0</v>
      </c>
      <c r="U337" s="35"/>
      <c r="V337" s="35"/>
      <c r="W337" s="35"/>
      <c r="X337" s="35"/>
      <c r="Y337" s="35"/>
      <c r="Z337" s="35"/>
      <c r="AA337" s="35"/>
      <c r="AB337" s="35"/>
      <c r="AC337" s="35"/>
      <c r="AD337" s="35"/>
      <c r="AE337" s="35"/>
      <c r="AR337" s="196" t="s">
        <v>291</v>
      </c>
      <c r="AT337" s="196" t="s">
        <v>216</v>
      </c>
      <c r="AU337" s="196" t="s">
        <v>90</v>
      </c>
      <c r="AY337" s="18" t="s">
        <v>215</v>
      </c>
      <c r="BE337" s="197">
        <f>IF(N337="základní",J337,0)</f>
        <v>0</v>
      </c>
      <c r="BF337" s="197">
        <f>IF(N337="snížená",J337,0)</f>
        <v>0</v>
      </c>
      <c r="BG337" s="197">
        <f>IF(N337="zákl. přenesená",J337,0)</f>
        <v>0</v>
      </c>
      <c r="BH337" s="197">
        <f>IF(N337="sníž. přenesená",J337,0)</f>
        <v>0</v>
      </c>
      <c r="BI337" s="197">
        <f>IF(N337="nulová",J337,0)</f>
        <v>0</v>
      </c>
      <c r="BJ337" s="18" t="s">
        <v>88</v>
      </c>
      <c r="BK337" s="197">
        <f>ROUND(I337*H337,2)</f>
        <v>0</v>
      </c>
      <c r="BL337" s="18" t="s">
        <v>291</v>
      </c>
      <c r="BM337" s="196" t="s">
        <v>8765</v>
      </c>
    </row>
    <row r="338" spans="1:65" s="2" customFormat="1" ht="19.2">
      <c r="A338" s="35"/>
      <c r="B338" s="36"/>
      <c r="C338" s="37"/>
      <c r="D338" s="198" t="s">
        <v>221</v>
      </c>
      <c r="E338" s="37"/>
      <c r="F338" s="199" t="s">
        <v>8766</v>
      </c>
      <c r="G338" s="37"/>
      <c r="H338" s="37"/>
      <c r="I338" s="200"/>
      <c r="J338" s="37"/>
      <c r="K338" s="37"/>
      <c r="L338" s="40"/>
      <c r="M338" s="201"/>
      <c r="N338" s="202"/>
      <c r="O338" s="72"/>
      <c r="P338" s="72"/>
      <c r="Q338" s="72"/>
      <c r="R338" s="72"/>
      <c r="S338" s="72"/>
      <c r="T338" s="73"/>
      <c r="U338" s="35"/>
      <c r="V338" s="35"/>
      <c r="W338" s="35"/>
      <c r="X338" s="35"/>
      <c r="Y338" s="35"/>
      <c r="Z338" s="35"/>
      <c r="AA338" s="35"/>
      <c r="AB338" s="35"/>
      <c r="AC338" s="35"/>
      <c r="AD338" s="35"/>
      <c r="AE338" s="35"/>
      <c r="AT338" s="18" t="s">
        <v>221</v>
      </c>
      <c r="AU338" s="18" t="s">
        <v>90</v>
      </c>
    </row>
    <row r="339" spans="1:65" s="2" customFormat="1" ht="10.199999999999999">
      <c r="A339" s="35"/>
      <c r="B339" s="36"/>
      <c r="C339" s="37"/>
      <c r="D339" s="215" t="s">
        <v>362</v>
      </c>
      <c r="E339" s="37"/>
      <c r="F339" s="216" t="s">
        <v>8767</v>
      </c>
      <c r="G339" s="37"/>
      <c r="H339" s="37"/>
      <c r="I339" s="200"/>
      <c r="J339" s="37"/>
      <c r="K339" s="37"/>
      <c r="L339" s="40"/>
      <c r="M339" s="201"/>
      <c r="N339" s="202"/>
      <c r="O339" s="72"/>
      <c r="P339" s="72"/>
      <c r="Q339" s="72"/>
      <c r="R339" s="72"/>
      <c r="S339" s="72"/>
      <c r="T339" s="73"/>
      <c r="U339" s="35"/>
      <c r="V339" s="35"/>
      <c r="W339" s="35"/>
      <c r="X339" s="35"/>
      <c r="Y339" s="35"/>
      <c r="Z339" s="35"/>
      <c r="AA339" s="35"/>
      <c r="AB339" s="35"/>
      <c r="AC339" s="35"/>
      <c r="AD339" s="35"/>
      <c r="AE339" s="35"/>
      <c r="AT339" s="18" t="s">
        <v>362</v>
      </c>
      <c r="AU339" s="18" t="s">
        <v>90</v>
      </c>
    </row>
    <row r="340" spans="1:65" s="2" customFormat="1" ht="33" customHeight="1">
      <c r="A340" s="35"/>
      <c r="B340" s="36"/>
      <c r="C340" s="260" t="s">
        <v>1463</v>
      </c>
      <c r="D340" s="260" t="s">
        <v>539</v>
      </c>
      <c r="E340" s="261" t="s">
        <v>8768</v>
      </c>
      <c r="F340" s="262" t="s">
        <v>8769</v>
      </c>
      <c r="G340" s="263" t="s">
        <v>716</v>
      </c>
      <c r="H340" s="264">
        <v>1</v>
      </c>
      <c r="I340" s="265"/>
      <c r="J340" s="266">
        <f>ROUND(I340*H340,2)</f>
        <v>0</v>
      </c>
      <c r="K340" s="262" t="s">
        <v>359</v>
      </c>
      <c r="L340" s="267"/>
      <c r="M340" s="268" t="s">
        <v>1</v>
      </c>
      <c r="N340" s="269" t="s">
        <v>46</v>
      </c>
      <c r="O340" s="72"/>
      <c r="P340" s="194">
        <f>O340*H340</f>
        <v>0</v>
      </c>
      <c r="Q340" s="194">
        <v>8.0000000000000004E-4</v>
      </c>
      <c r="R340" s="194">
        <f>Q340*H340</f>
        <v>8.0000000000000004E-4</v>
      </c>
      <c r="S340" s="194">
        <v>0</v>
      </c>
      <c r="T340" s="195">
        <f>S340*H340</f>
        <v>0</v>
      </c>
      <c r="U340" s="35"/>
      <c r="V340" s="35"/>
      <c r="W340" s="35"/>
      <c r="X340" s="35"/>
      <c r="Y340" s="35"/>
      <c r="Z340" s="35"/>
      <c r="AA340" s="35"/>
      <c r="AB340" s="35"/>
      <c r="AC340" s="35"/>
      <c r="AD340" s="35"/>
      <c r="AE340" s="35"/>
      <c r="AR340" s="196" t="s">
        <v>676</v>
      </c>
      <c r="AT340" s="196" t="s">
        <v>539</v>
      </c>
      <c r="AU340" s="196" t="s">
        <v>90</v>
      </c>
      <c r="AY340" s="18" t="s">
        <v>215</v>
      </c>
      <c r="BE340" s="197">
        <f>IF(N340="základní",J340,0)</f>
        <v>0</v>
      </c>
      <c r="BF340" s="197">
        <f>IF(N340="snížená",J340,0)</f>
        <v>0</v>
      </c>
      <c r="BG340" s="197">
        <f>IF(N340="zákl. přenesená",J340,0)</f>
        <v>0</v>
      </c>
      <c r="BH340" s="197">
        <f>IF(N340="sníž. přenesená",J340,0)</f>
        <v>0</v>
      </c>
      <c r="BI340" s="197">
        <f>IF(N340="nulová",J340,0)</f>
        <v>0</v>
      </c>
      <c r="BJ340" s="18" t="s">
        <v>88</v>
      </c>
      <c r="BK340" s="197">
        <f>ROUND(I340*H340,2)</f>
        <v>0</v>
      </c>
      <c r="BL340" s="18" t="s">
        <v>291</v>
      </c>
      <c r="BM340" s="196" t="s">
        <v>8770</v>
      </c>
    </row>
    <row r="341" spans="1:65" s="2" customFormat="1" ht="16.5" customHeight="1">
      <c r="A341" s="35"/>
      <c r="B341" s="36"/>
      <c r="C341" s="185" t="s">
        <v>1553</v>
      </c>
      <c r="D341" s="185" t="s">
        <v>216</v>
      </c>
      <c r="E341" s="186" t="s">
        <v>8646</v>
      </c>
      <c r="F341" s="187" t="s">
        <v>8647</v>
      </c>
      <c r="G341" s="188" t="s">
        <v>219</v>
      </c>
      <c r="H341" s="189">
        <v>1</v>
      </c>
      <c r="I341" s="190"/>
      <c r="J341" s="191">
        <f>ROUND(I341*H341,2)</f>
        <v>0</v>
      </c>
      <c r="K341" s="187" t="s">
        <v>1</v>
      </c>
      <c r="L341" s="40"/>
      <c r="M341" s="192" t="s">
        <v>1</v>
      </c>
      <c r="N341" s="193" t="s">
        <v>46</v>
      </c>
      <c r="O341" s="72"/>
      <c r="P341" s="194">
        <f>O341*H341</f>
        <v>0</v>
      </c>
      <c r="Q341" s="194">
        <v>0</v>
      </c>
      <c r="R341" s="194">
        <f>Q341*H341</f>
        <v>0</v>
      </c>
      <c r="S341" s="194">
        <v>0</v>
      </c>
      <c r="T341" s="195">
        <f>S341*H341</f>
        <v>0</v>
      </c>
      <c r="U341" s="35"/>
      <c r="V341" s="35"/>
      <c r="W341" s="35"/>
      <c r="X341" s="35"/>
      <c r="Y341" s="35"/>
      <c r="Z341" s="35"/>
      <c r="AA341" s="35"/>
      <c r="AB341" s="35"/>
      <c r="AC341" s="35"/>
      <c r="AD341" s="35"/>
      <c r="AE341" s="35"/>
      <c r="AR341" s="196" t="s">
        <v>291</v>
      </c>
      <c r="AT341" s="196" t="s">
        <v>216</v>
      </c>
      <c r="AU341" s="196" t="s">
        <v>90</v>
      </c>
      <c r="AY341" s="18" t="s">
        <v>215</v>
      </c>
      <c r="BE341" s="197">
        <f>IF(N341="základní",J341,0)</f>
        <v>0</v>
      </c>
      <c r="BF341" s="197">
        <f>IF(N341="snížená",J341,0)</f>
        <v>0</v>
      </c>
      <c r="BG341" s="197">
        <f>IF(N341="zákl. přenesená",J341,0)</f>
        <v>0</v>
      </c>
      <c r="BH341" s="197">
        <f>IF(N341="sníž. přenesená",J341,0)</f>
        <v>0</v>
      </c>
      <c r="BI341" s="197">
        <f>IF(N341="nulová",J341,0)</f>
        <v>0</v>
      </c>
      <c r="BJ341" s="18" t="s">
        <v>88</v>
      </c>
      <c r="BK341" s="197">
        <f>ROUND(I341*H341,2)</f>
        <v>0</v>
      </c>
      <c r="BL341" s="18" t="s">
        <v>291</v>
      </c>
      <c r="BM341" s="196" t="s">
        <v>8771</v>
      </c>
    </row>
    <row r="342" spans="1:65" s="2" customFormat="1" ht="16.5" customHeight="1">
      <c r="A342" s="35"/>
      <c r="B342" s="36"/>
      <c r="C342" s="185" t="s">
        <v>1559</v>
      </c>
      <c r="D342" s="185" t="s">
        <v>216</v>
      </c>
      <c r="E342" s="186" t="s">
        <v>8772</v>
      </c>
      <c r="F342" s="187" t="s">
        <v>8773</v>
      </c>
      <c r="G342" s="188" t="s">
        <v>716</v>
      </c>
      <c r="H342" s="189">
        <v>1</v>
      </c>
      <c r="I342" s="190"/>
      <c r="J342" s="191">
        <f>ROUND(I342*H342,2)</f>
        <v>0</v>
      </c>
      <c r="K342" s="187" t="s">
        <v>1</v>
      </c>
      <c r="L342" s="40"/>
      <c r="M342" s="192" t="s">
        <v>1</v>
      </c>
      <c r="N342" s="193" t="s">
        <v>46</v>
      </c>
      <c r="O342" s="72"/>
      <c r="P342" s="194">
        <f>O342*H342</f>
        <v>0</v>
      </c>
      <c r="Q342" s="194">
        <v>0</v>
      </c>
      <c r="R342" s="194">
        <f>Q342*H342</f>
        <v>0</v>
      </c>
      <c r="S342" s="194">
        <v>0</v>
      </c>
      <c r="T342" s="195">
        <f>S342*H342</f>
        <v>0</v>
      </c>
      <c r="U342" s="35"/>
      <c r="V342" s="35"/>
      <c r="W342" s="35"/>
      <c r="X342" s="35"/>
      <c r="Y342" s="35"/>
      <c r="Z342" s="35"/>
      <c r="AA342" s="35"/>
      <c r="AB342" s="35"/>
      <c r="AC342" s="35"/>
      <c r="AD342" s="35"/>
      <c r="AE342" s="35"/>
      <c r="AR342" s="196" t="s">
        <v>291</v>
      </c>
      <c r="AT342" s="196" t="s">
        <v>216</v>
      </c>
      <c r="AU342" s="196" t="s">
        <v>90</v>
      </c>
      <c r="AY342" s="18" t="s">
        <v>215</v>
      </c>
      <c r="BE342" s="197">
        <f>IF(N342="základní",J342,0)</f>
        <v>0</v>
      </c>
      <c r="BF342" s="197">
        <f>IF(N342="snížená",J342,0)</f>
        <v>0</v>
      </c>
      <c r="BG342" s="197">
        <f>IF(N342="zákl. přenesená",J342,0)</f>
        <v>0</v>
      </c>
      <c r="BH342" s="197">
        <f>IF(N342="sníž. přenesená",J342,0)</f>
        <v>0</v>
      </c>
      <c r="BI342" s="197">
        <f>IF(N342="nulová",J342,0)</f>
        <v>0</v>
      </c>
      <c r="BJ342" s="18" t="s">
        <v>88</v>
      </c>
      <c r="BK342" s="197">
        <f>ROUND(I342*H342,2)</f>
        <v>0</v>
      </c>
      <c r="BL342" s="18" t="s">
        <v>291</v>
      </c>
      <c r="BM342" s="196" t="s">
        <v>8774</v>
      </c>
    </row>
    <row r="343" spans="1:65" s="2" customFormat="1" ht="19.2">
      <c r="A343" s="35"/>
      <c r="B343" s="36"/>
      <c r="C343" s="37"/>
      <c r="D343" s="198" t="s">
        <v>221</v>
      </c>
      <c r="E343" s="37"/>
      <c r="F343" s="199" t="s">
        <v>8775</v>
      </c>
      <c r="G343" s="37"/>
      <c r="H343" s="37"/>
      <c r="I343" s="200"/>
      <c r="J343" s="37"/>
      <c r="K343" s="37"/>
      <c r="L343" s="40"/>
      <c r="M343" s="201"/>
      <c r="N343" s="202"/>
      <c r="O343" s="72"/>
      <c r="P343" s="72"/>
      <c r="Q343" s="72"/>
      <c r="R343" s="72"/>
      <c r="S343" s="72"/>
      <c r="T343" s="73"/>
      <c r="U343" s="35"/>
      <c r="V343" s="35"/>
      <c r="W343" s="35"/>
      <c r="X343" s="35"/>
      <c r="Y343" s="35"/>
      <c r="Z343" s="35"/>
      <c r="AA343" s="35"/>
      <c r="AB343" s="35"/>
      <c r="AC343" s="35"/>
      <c r="AD343" s="35"/>
      <c r="AE343" s="35"/>
      <c r="AT343" s="18" t="s">
        <v>221</v>
      </c>
      <c r="AU343" s="18" t="s">
        <v>90</v>
      </c>
    </row>
    <row r="344" spans="1:65" s="2" customFormat="1" ht="24.15" customHeight="1">
      <c r="A344" s="35"/>
      <c r="B344" s="36"/>
      <c r="C344" s="260" t="s">
        <v>1566</v>
      </c>
      <c r="D344" s="260" t="s">
        <v>539</v>
      </c>
      <c r="E344" s="261" t="s">
        <v>8776</v>
      </c>
      <c r="F344" s="262" t="s">
        <v>8777</v>
      </c>
      <c r="G344" s="263" t="s">
        <v>716</v>
      </c>
      <c r="H344" s="264">
        <v>1</v>
      </c>
      <c r="I344" s="265"/>
      <c r="J344" s="266">
        <f>ROUND(I344*H344,2)</f>
        <v>0</v>
      </c>
      <c r="K344" s="262" t="s">
        <v>1</v>
      </c>
      <c r="L344" s="267"/>
      <c r="M344" s="268" t="s">
        <v>1</v>
      </c>
      <c r="N344" s="269" t="s">
        <v>46</v>
      </c>
      <c r="O344" s="72"/>
      <c r="P344" s="194">
        <f>O344*H344</f>
        <v>0</v>
      </c>
      <c r="Q344" s="194">
        <v>0</v>
      </c>
      <c r="R344" s="194">
        <f>Q344*H344</f>
        <v>0</v>
      </c>
      <c r="S344" s="194">
        <v>0</v>
      </c>
      <c r="T344" s="195">
        <f>S344*H344</f>
        <v>0</v>
      </c>
      <c r="U344" s="35"/>
      <c r="V344" s="35"/>
      <c r="W344" s="35"/>
      <c r="X344" s="35"/>
      <c r="Y344" s="35"/>
      <c r="Z344" s="35"/>
      <c r="AA344" s="35"/>
      <c r="AB344" s="35"/>
      <c r="AC344" s="35"/>
      <c r="AD344" s="35"/>
      <c r="AE344" s="35"/>
      <c r="AR344" s="196" t="s">
        <v>676</v>
      </c>
      <c r="AT344" s="196" t="s">
        <v>539</v>
      </c>
      <c r="AU344" s="196" t="s">
        <v>90</v>
      </c>
      <c r="AY344" s="18" t="s">
        <v>215</v>
      </c>
      <c r="BE344" s="197">
        <f>IF(N344="základní",J344,0)</f>
        <v>0</v>
      </c>
      <c r="BF344" s="197">
        <f>IF(N344="snížená",J344,0)</f>
        <v>0</v>
      </c>
      <c r="BG344" s="197">
        <f>IF(N344="zákl. přenesená",J344,0)</f>
        <v>0</v>
      </c>
      <c r="BH344" s="197">
        <f>IF(N344="sníž. přenesená",J344,0)</f>
        <v>0</v>
      </c>
      <c r="BI344" s="197">
        <f>IF(N344="nulová",J344,0)</f>
        <v>0</v>
      </c>
      <c r="BJ344" s="18" t="s">
        <v>88</v>
      </c>
      <c r="BK344" s="197">
        <f>ROUND(I344*H344,2)</f>
        <v>0</v>
      </c>
      <c r="BL344" s="18" t="s">
        <v>291</v>
      </c>
      <c r="BM344" s="196" t="s">
        <v>8778</v>
      </c>
    </row>
    <row r="345" spans="1:65" s="2" customFormat="1" ht="10.199999999999999">
      <c r="A345" s="35"/>
      <c r="B345" s="36"/>
      <c r="C345" s="37"/>
      <c r="D345" s="198" t="s">
        <v>221</v>
      </c>
      <c r="E345" s="37"/>
      <c r="F345" s="199" t="s">
        <v>8779</v>
      </c>
      <c r="G345" s="37"/>
      <c r="H345" s="37"/>
      <c r="I345" s="200"/>
      <c r="J345" s="37"/>
      <c r="K345" s="37"/>
      <c r="L345" s="40"/>
      <c r="M345" s="201"/>
      <c r="N345" s="202"/>
      <c r="O345" s="72"/>
      <c r="P345" s="72"/>
      <c r="Q345" s="72"/>
      <c r="R345" s="72"/>
      <c r="S345" s="72"/>
      <c r="T345" s="73"/>
      <c r="U345" s="35"/>
      <c r="V345" s="35"/>
      <c r="W345" s="35"/>
      <c r="X345" s="35"/>
      <c r="Y345" s="35"/>
      <c r="Z345" s="35"/>
      <c r="AA345" s="35"/>
      <c r="AB345" s="35"/>
      <c r="AC345" s="35"/>
      <c r="AD345" s="35"/>
      <c r="AE345" s="35"/>
      <c r="AT345" s="18" t="s">
        <v>221</v>
      </c>
      <c r="AU345" s="18" t="s">
        <v>90</v>
      </c>
    </row>
    <row r="346" spans="1:65" s="2" customFormat="1" ht="16.5" customHeight="1">
      <c r="A346" s="35"/>
      <c r="B346" s="36"/>
      <c r="C346" s="185" t="s">
        <v>1574</v>
      </c>
      <c r="D346" s="185" t="s">
        <v>216</v>
      </c>
      <c r="E346" s="186" t="s">
        <v>8780</v>
      </c>
      <c r="F346" s="187" t="s">
        <v>8781</v>
      </c>
      <c r="G346" s="188" t="s">
        <v>219</v>
      </c>
      <c r="H346" s="189">
        <v>1</v>
      </c>
      <c r="I346" s="190"/>
      <c r="J346" s="191">
        <f>ROUND(I346*H346,2)</f>
        <v>0</v>
      </c>
      <c r="K346" s="187" t="s">
        <v>1</v>
      </c>
      <c r="L346" s="40"/>
      <c r="M346" s="192" t="s">
        <v>1</v>
      </c>
      <c r="N346" s="193" t="s">
        <v>46</v>
      </c>
      <c r="O346" s="72"/>
      <c r="P346" s="194">
        <f>O346*H346</f>
        <v>0</v>
      </c>
      <c r="Q346" s="194">
        <v>0</v>
      </c>
      <c r="R346" s="194">
        <f>Q346*H346</f>
        <v>0</v>
      </c>
      <c r="S346" s="194">
        <v>0</v>
      </c>
      <c r="T346" s="195">
        <f>S346*H346</f>
        <v>0</v>
      </c>
      <c r="U346" s="35"/>
      <c r="V346" s="35"/>
      <c r="W346" s="35"/>
      <c r="X346" s="35"/>
      <c r="Y346" s="35"/>
      <c r="Z346" s="35"/>
      <c r="AA346" s="35"/>
      <c r="AB346" s="35"/>
      <c r="AC346" s="35"/>
      <c r="AD346" s="35"/>
      <c r="AE346" s="35"/>
      <c r="AR346" s="196" t="s">
        <v>291</v>
      </c>
      <c r="AT346" s="196" t="s">
        <v>216</v>
      </c>
      <c r="AU346" s="196" t="s">
        <v>90</v>
      </c>
      <c r="AY346" s="18" t="s">
        <v>215</v>
      </c>
      <c r="BE346" s="197">
        <f>IF(N346="základní",J346,0)</f>
        <v>0</v>
      </c>
      <c r="BF346" s="197">
        <f>IF(N346="snížená",J346,0)</f>
        <v>0</v>
      </c>
      <c r="BG346" s="197">
        <f>IF(N346="zákl. přenesená",J346,0)</f>
        <v>0</v>
      </c>
      <c r="BH346" s="197">
        <f>IF(N346="sníž. přenesená",J346,0)</f>
        <v>0</v>
      </c>
      <c r="BI346" s="197">
        <f>IF(N346="nulová",J346,0)</f>
        <v>0</v>
      </c>
      <c r="BJ346" s="18" t="s">
        <v>88</v>
      </c>
      <c r="BK346" s="197">
        <f>ROUND(I346*H346,2)</f>
        <v>0</v>
      </c>
      <c r="BL346" s="18" t="s">
        <v>291</v>
      </c>
      <c r="BM346" s="196" t="s">
        <v>8782</v>
      </c>
    </row>
    <row r="347" spans="1:65" s="2" customFormat="1" ht="24.15" customHeight="1">
      <c r="A347" s="35"/>
      <c r="B347" s="36"/>
      <c r="C347" s="185" t="s">
        <v>1579</v>
      </c>
      <c r="D347" s="185" t="s">
        <v>216</v>
      </c>
      <c r="E347" s="186" t="s">
        <v>8428</v>
      </c>
      <c r="F347" s="187" t="s">
        <v>8429</v>
      </c>
      <c r="G347" s="188" t="s">
        <v>716</v>
      </c>
      <c r="H347" s="189">
        <v>1</v>
      </c>
      <c r="I347" s="190"/>
      <c r="J347" s="191">
        <f>ROUND(I347*H347,2)</f>
        <v>0</v>
      </c>
      <c r="K347" s="187" t="s">
        <v>359</v>
      </c>
      <c r="L347" s="40"/>
      <c r="M347" s="192" t="s">
        <v>1</v>
      </c>
      <c r="N347" s="193" t="s">
        <v>46</v>
      </c>
      <c r="O347" s="72"/>
      <c r="P347" s="194">
        <f>O347*H347</f>
        <v>0</v>
      </c>
      <c r="Q347" s="194">
        <v>0</v>
      </c>
      <c r="R347" s="194">
        <f>Q347*H347</f>
        <v>0</v>
      </c>
      <c r="S347" s="194">
        <v>0</v>
      </c>
      <c r="T347" s="195">
        <f>S347*H347</f>
        <v>0</v>
      </c>
      <c r="U347" s="35"/>
      <c r="V347" s="35"/>
      <c r="W347" s="35"/>
      <c r="X347" s="35"/>
      <c r="Y347" s="35"/>
      <c r="Z347" s="35"/>
      <c r="AA347" s="35"/>
      <c r="AB347" s="35"/>
      <c r="AC347" s="35"/>
      <c r="AD347" s="35"/>
      <c r="AE347" s="35"/>
      <c r="AR347" s="196" t="s">
        <v>291</v>
      </c>
      <c r="AT347" s="196" t="s">
        <v>216</v>
      </c>
      <c r="AU347" s="196" t="s">
        <v>90</v>
      </c>
      <c r="AY347" s="18" t="s">
        <v>215</v>
      </c>
      <c r="BE347" s="197">
        <f>IF(N347="základní",J347,0)</f>
        <v>0</v>
      </c>
      <c r="BF347" s="197">
        <f>IF(N347="snížená",J347,0)</f>
        <v>0</v>
      </c>
      <c r="BG347" s="197">
        <f>IF(N347="zákl. přenesená",J347,0)</f>
        <v>0</v>
      </c>
      <c r="BH347" s="197">
        <f>IF(N347="sníž. přenesená",J347,0)</f>
        <v>0</v>
      </c>
      <c r="BI347" s="197">
        <f>IF(N347="nulová",J347,0)</f>
        <v>0</v>
      </c>
      <c r="BJ347" s="18" t="s">
        <v>88</v>
      </c>
      <c r="BK347" s="197">
        <f>ROUND(I347*H347,2)</f>
        <v>0</v>
      </c>
      <c r="BL347" s="18" t="s">
        <v>291</v>
      </c>
      <c r="BM347" s="196" t="s">
        <v>8783</v>
      </c>
    </row>
    <row r="348" spans="1:65" s="2" customFormat="1" ht="28.8">
      <c r="A348" s="35"/>
      <c r="B348" s="36"/>
      <c r="C348" s="37"/>
      <c r="D348" s="198" t="s">
        <v>221</v>
      </c>
      <c r="E348" s="37"/>
      <c r="F348" s="199" t="s">
        <v>8431</v>
      </c>
      <c r="G348" s="37"/>
      <c r="H348" s="37"/>
      <c r="I348" s="200"/>
      <c r="J348" s="37"/>
      <c r="K348" s="37"/>
      <c r="L348" s="40"/>
      <c r="M348" s="201"/>
      <c r="N348" s="202"/>
      <c r="O348" s="72"/>
      <c r="P348" s="72"/>
      <c r="Q348" s="72"/>
      <c r="R348" s="72"/>
      <c r="S348" s="72"/>
      <c r="T348" s="73"/>
      <c r="U348" s="35"/>
      <c r="V348" s="35"/>
      <c r="W348" s="35"/>
      <c r="X348" s="35"/>
      <c r="Y348" s="35"/>
      <c r="Z348" s="35"/>
      <c r="AA348" s="35"/>
      <c r="AB348" s="35"/>
      <c r="AC348" s="35"/>
      <c r="AD348" s="35"/>
      <c r="AE348" s="35"/>
      <c r="AT348" s="18" t="s">
        <v>221</v>
      </c>
      <c r="AU348" s="18" t="s">
        <v>90</v>
      </c>
    </row>
    <row r="349" spans="1:65" s="2" customFormat="1" ht="10.199999999999999">
      <c r="A349" s="35"/>
      <c r="B349" s="36"/>
      <c r="C349" s="37"/>
      <c r="D349" s="215" t="s">
        <v>362</v>
      </c>
      <c r="E349" s="37"/>
      <c r="F349" s="216" t="s">
        <v>8432</v>
      </c>
      <c r="G349" s="37"/>
      <c r="H349" s="37"/>
      <c r="I349" s="200"/>
      <c r="J349" s="37"/>
      <c r="K349" s="37"/>
      <c r="L349" s="40"/>
      <c r="M349" s="201"/>
      <c r="N349" s="202"/>
      <c r="O349" s="72"/>
      <c r="P349" s="72"/>
      <c r="Q349" s="72"/>
      <c r="R349" s="72"/>
      <c r="S349" s="72"/>
      <c r="T349" s="73"/>
      <c r="U349" s="35"/>
      <c r="V349" s="35"/>
      <c r="W349" s="35"/>
      <c r="X349" s="35"/>
      <c r="Y349" s="35"/>
      <c r="Z349" s="35"/>
      <c r="AA349" s="35"/>
      <c r="AB349" s="35"/>
      <c r="AC349" s="35"/>
      <c r="AD349" s="35"/>
      <c r="AE349" s="35"/>
      <c r="AT349" s="18" t="s">
        <v>362</v>
      </c>
      <c r="AU349" s="18" t="s">
        <v>90</v>
      </c>
    </row>
    <row r="350" spans="1:65" s="11" customFormat="1" ht="22.8" customHeight="1">
      <c r="B350" s="171"/>
      <c r="C350" s="172"/>
      <c r="D350" s="173" t="s">
        <v>80</v>
      </c>
      <c r="E350" s="213" t="s">
        <v>8349</v>
      </c>
      <c r="F350" s="213" t="s">
        <v>8350</v>
      </c>
      <c r="G350" s="172"/>
      <c r="H350" s="172"/>
      <c r="I350" s="175"/>
      <c r="J350" s="214">
        <f>BK350</f>
        <v>0</v>
      </c>
      <c r="K350" s="172"/>
      <c r="L350" s="177"/>
      <c r="M350" s="178"/>
      <c r="N350" s="179"/>
      <c r="O350" s="179"/>
      <c r="P350" s="180">
        <f>SUM(P351:P426)</f>
        <v>0</v>
      </c>
      <c r="Q350" s="179"/>
      <c r="R350" s="180">
        <f>SUM(R351:R426)</f>
        <v>7.6999999999999994E-3</v>
      </c>
      <c r="S350" s="179"/>
      <c r="T350" s="181">
        <f>SUM(T351:T426)</f>
        <v>0</v>
      </c>
      <c r="AR350" s="182" t="s">
        <v>227</v>
      </c>
      <c r="AT350" s="183" t="s">
        <v>80</v>
      </c>
      <c r="AU350" s="183" t="s">
        <v>88</v>
      </c>
      <c r="AY350" s="182" t="s">
        <v>215</v>
      </c>
      <c r="BK350" s="184">
        <f>SUM(BK351:BK426)</f>
        <v>0</v>
      </c>
    </row>
    <row r="351" spans="1:65" s="2" customFormat="1" ht="24.15" customHeight="1">
      <c r="A351" s="35"/>
      <c r="B351" s="36"/>
      <c r="C351" s="185" t="s">
        <v>1598</v>
      </c>
      <c r="D351" s="185" t="s">
        <v>216</v>
      </c>
      <c r="E351" s="186" t="s">
        <v>8784</v>
      </c>
      <c r="F351" s="187" t="s">
        <v>8785</v>
      </c>
      <c r="G351" s="188" t="s">
        <v>358</v>
      </c>
      <c r="H351" s="189">
        <v>1.84</v>
      </c>
      <c r="I351" s="190"/>
      <c r="J351" s="191">
        <f>ROUND(I351*H351,2)</f>
        <v>0</v>
      </c>
      <c r="K351" s="187" t="s">
        <v>359</v>
      </c>
      <c r="L351" s="40"/>
      <c r="M351" s="192" t="s">
        <v>1</v>
      </c>
      <c r="N351" s="193" t="s">
        <v>46</v>
      </c>
      <c r="O351" s="72"/>
      <c r="P351" s="194">
        <f>O351*H351</f>
        <v>0</v>
      </c>
      <c r="Q351" s="194">
        <v>0</v>
      </c>
      <c r="R351" s="194">
        <f>Q351*H351</f>
        <v>0</v>
      </c>
      <c r="S351" s="194">
        <v>0</v>
      </c>
      <c r="T351" s="195">
        <f>S351*H351</f>
        <v>0</v>
      </c>
      <c r="U351" s="35"/>
      <c r="V351" s="35"/>
      <c r="W351" s="35"/>
      <c r="X351" s="35"/>
      <c r="Y351" s="35"/>
      <c r="Z351" s="35"/>
      <c r="AA351" s="35"/>
      <c r="AB351" s="35"/>
      <c r="AC351" s="35"/>
      <c r="AD351" s="35"/>
      <c r="AE351" s="35"/>
      <c r="AR351" s="196" t="s">
        <v>1043</v>
      </c>
      <c r="AT351" s="196" t="s">
        <v>216</v>
      </c>
      <c r="AU351" s="196" t="s">
        <v>90</v>
      </c>
      <c r="AY351" s="18" t="s">
        <v>215</v>
      </c>
      <c r="BE351" s="197">
        <f>IF(N351="základní",J351,0)</f>
        <v>0</v>
      </c>
      <c r="BF351" s="197">
        <f>IF(N351="snížená",J351,0)</f>
        <v>0</v>
      </c>
      <c r="BG351" s="197">
        <f>IF(N351="zákl. přenesená",J351,0)</f>
        <v>0</v>
      </c>
      <c r="BH351" s="197">
        <f>IF(N351="sníž. přenesená",J351,0)</f>
        <v>0</v>
      </c>
      <c r="BI351" s="197">
        <f>IF(N351="nulová",J351,0)</f>
        <v>0</v>
      </c>
      <c r="BJ351" s="18" t="s">
        <v>88</v>
      </c>
      <c r="BK351" s="197">
        <f>ROUND(I351*H351,2)</f>
        <v>0</v>
      </c>
      <c r="BL351" s="18" t="s">
        <v>1043</v>
      </c>
      <c r="BM351" s="196" t="s">
        <v>8786</v>
      </c>
    </row>
    <row r="352" spans="1:65" s="2" customFormat="1" ht="28.8">
      <c r="A352" s="35"/>
      <c r="B352" s="36"/>
      <c r="C352" s="37"/>
      <c r="D352" s="198" t="s">
        <v>221</v>
      </c>
      <c r="E352" s="37"/>
      <c r="F352" s="199" t="s">
        <v>8787</v>
      </c>
      <c r="G352" s="37"/>
      <c r="H352" s="37"/>
      <c r="I352" s="200"/>
      <c r="J352" s="37"/>
      <c r="K352" s="37"/>
      <c r="L352" s="40"/>
      <c r="M352" s="201"/>
      <c r="N352" s="202"/>
      <c r="O352" s="72"/>
      <c r="P352" s="72"/>
      <c r="Q352" s="72"/>
      <c r="R352" s="72"/>
      <c r="S352" s="72"/>
      <c r="T352" s="73"/>
      <c r="U352" s="35"/>
      <c r="V352" s="35"/>
      <c r="W352" s="35"/>
      <c r="X352" s="35"/>
      <c r="Y352" s="35"/>
      <c r="Z352" s="35"/>
      <c r="AA352" s="35"/>
      <c r="AB352" s="35"/>
      <c r="AC352" s="35"/>
      <c r="AD352" s="35"/>
      <c r="AE352" s="35"/>
      <c r="AT352" s="18" t="s">
        <v>221</v>
      </c>
      <c r="AU352" s="18" t="s">
        <v>90</v>
      </c>
    </row>
    <row r="353" spans="1:65" s="2" customFormat="1" ht="10.199999999999999">
      <c r="A353" s="35"/>
      <c r="B353" s="36"/>
      <c r="C353" s="37"/>
      <c r="D353" s="215" t="s">
        <v>362</v>
      </c>
      <c r="E353" s="37"/>
      <c r="F353" s="216" t="s">
        <v>8788</v>
      </c>
      <c r="G353" s="37"/>
      <c r="H353" s="37"/>
      <c r="I353" s="200"/>
      <c r="J353" s="37"/>
      <c r="K353" s="37"/>
      <c r="L353" s="40"/>
      <c r="M353" s="201"/>
      <c r="N353" s="202"/>
      <c r="O353" s="72"/>
      <c r="P353" s="72"/>
      <c r="Q353" s="72"/>
      <c r="R353" s="72"/>
      <c r="S353" s="72"/>
      <c r="T353" s="73"/>
      <c r="U353" s="35"/>
      <c r="V353" s="35"/>
      <c r="W353" s="35"/>
      <c r="X353" s="35"/>
      <c r="Y353" s="35"/>
      <c r="Z353" s="35"/>
      <c r="AA353" s="35"/>
      <c r="AB353" s="35"/>
      <c r="AC353" s="35"/>
      <c r="AD353" s="35"/>
      <c r="AE353" s="35"/>
      <c r="AT353" s="18" t="s">
        <v>362</v>
      </c>
      <c r="AU353" s="18" t="s">
        <v>90</v>
      </c>
    </row>
    <row r="354" spans="1:65" s="14" customFormat="1" ht="10.199999999999999">
      <c r="B354" s="227"/>
      <c r="C354" s="228"/>
      <c r="D354" s="198" t="s">
        <v>364</v>
      </c>
      <c r="E354" s="229" t="s">
        <v>1</v>
      </c>
      <c r="F354" s="230" t="s">
        <v>8789</v>
      </c>
      <c r="G354" s="228"/>
      <c r="H354" s="231">
        <v>1.44</v>
      </c>
      <c r="I354" s="232"/>
      <c r="J354" s="228"/>
      <c r="K354" s="228"/>
      <c r="L354" s="233"/>
      <c r="M354" s="234"/>
      <c r="N354" s="235"/>
      <c r="O354" s="235"/>
      <c r="P354" s="235"/>
      <c r="Q354" s="235"/>
      <c r="R354" s="235"/>
      <c r="S354" s="235"/>
      <c r="T354" s="236"/>
      <c r="AT354" s="237" t="s">
        <v>364</v>
      </c>
      <c r="AU354" s="237" t="s">
        <v>90</v>
      </c>
      <c r="AV354" s="14" t="s">
        <v>90</v>
      </c>
      <c r="AW354" s="14" t="s">
        <v>36</v>
      </c>
      <c r="AX354" s="14" t="s">
        <v>81</v>
      </c>
      <c r="AY354" s="237" t="s">
        <v>215</v>
      </c>
    </row>
    <row r="355" spans="1:65" s="14" customFormat="1" ht="10.199999999999999">
      <c r="B355" s="227"/>
      <c r="C355" s="228"/>
      <c r="D355" s="198" t="s">
        <v>364</v>
      </c>
      <c r="E355" s="229" t="s">
        <v>1</v>
      </c>
      <c r="F355" s="230" t="s">
        <v>8790</v>
      </c>
      <c r="G355" s="228"/>
      <c r="H355" s="231">
        <v>0.4</v>
      </c>
      <c r="I355" s="232"/>
      <c r="J355" s="228"/>
      <c r="K355" s="228"/>
      <c r="L355" s="233"/>
      <c r="M355" s="234"/>
      <c r="N355" s="235"/>
      <c r="O355" s="235"/>
      <c r="P355" s="235"/>
      <c r="Q355" s="235"/>
      <c r="R355" s="235"/>
      <c r="S355" s="235"/>
      <c r="T355" s="236"/>
      <c r="AT355" s="237" t="s">
        <v>364</v>
      </c>
      <c r="AU355" s="237" t="s">
        <v>90</v>
      </c>
      <c r="AV355" s="14" t="s">
        <v>90</v>
      </c>
      <c r="AW355" s="14" t="s">
        <v>36</v>
      </c>
      <c r="AX355" s="14" t="s">
        <v>81</v>
      </c>
      <c r="AY355" s="237" t="s">
        <v>215</v>
      </c>
    </row>
    <row r="356" spans="1:65" s="15" customFormat="1" ht="10.199999999999999">
      <c r="B356" s="238"/>
      <c r="C356" s="239"/>
      <c r="D356" s="198" t="s">
        <v>364</v>
      </c>
      <c r="E356" s="240" t="s">
        <v>1</v>
      </c>
      <c r="F356" s="241" t="s">
        <v>368</v>
      </c>
      <c r="G356" s="239"/>
      <c r="H356" s="242">
        <v>1.8399999999999999</v>
      </c>
      <c r="I356" s="243"/>
      <c r="J356" s="239"/>
      <c r="K356" s="239"/>
      <c r="L356" s="244"/>
      <c r="M356" s="245"/>
      <c r="N356" s="246"/>
      <c r="O356" s="246"/>
      <c r="P356" s="246"/>
      <c r="Q356" s="246"/>
      <c r="R356" s="246"/>
      <c r="S356" s="246"/>
      <c r="T356" s="247"/>
      <c r="AT356" s="248" t="s">
        <v>364</v>
      </c>
      <c r="AU356" s="248" t="s">
        <v>90</v>
      </c>
      <c r="AV356" s="15" t="s">
        <v>214</v>
      </c>
      <c r="AW356" s="15" t="s">
        <v>36</v>
      </c>
      <c r="AX356" s="15" t="s">
        <v>88</v>
      </c>
      <c r="AY356" s="248" t="s">
        <v>215</v>
      </c>
    </row>
    <row r="357" spans="1:65" s="2" customFormat="1" ht="24.15" customHeight="1">
      <c r="A357" s="35"/>
      <c r="B357" s="36"/>
      <c r="C357" s="185" t="s">
        <v>1603</v>
      </c>
      <c r="D357" s="185" t="s">
        <v>216</v>
      </c>
      <c r="E357" s="186" t="s">
        <v>8351</v>
      </c>
      <c r="F357" s="187" t="s">
        <v>8352</v>
      </c>
      <c r="G357" s="188" t="s">
        <v>797</v>
      </c>
      <c r="H357" s="189">
        <v>50</v>
      </c>
      <c r="I357" s="190"/>
      <c r="J357" s="191">
        <f>ROUND(I357*H357,2)</f>
        <v>0</v>
      </c>
      <c r="K357" s="187" t="s">
        <v>359</v>
      </c>
      <c r="L357" s="40"/>
      <c r="M357" s="192" t="s">
        <v>1</v>
      </c>
      <c r="N357" s="193" t="s">
        <v>46</v>
      </c>
      <c r="O357" s="72"/>
      <c r="P357" s="194">
        <f>O357*H357</f>
        <v>0</v>
      </c>
      <c r="Q357" s="194">
        <v>0</v>
      </c>
      <c r="R357" s="194">
        <f>Q357*H357</f>
        <v>0</v>
      </c>
      <c r="S357" s="194">
        <v>0</v>
      </c>
      <c r="T357" s="195">
        <f>S357*H357</f>
        <v>0</v>
      </c>
      <c r="U357" s="35"/>
      <c r="V357" s="35"/>
      <c r="W357" s="35"/>
      <c r="X357" s="35"/>
      <c r="Y357" s="35"/>
      <c r="Z357" s="35"/>
      <c r="AA357" s="35"/>
      <c r="AB357" s="35"/>
      <c r="AC357" s="35"/>
      <c r="AD357" s="35"/>
      <c r="AE357" s="35"/>
      <c r="AR357" s="196" t="s">
        <v>1043</v>
      </c>
      <c r="AT357" s="196" t="s">
        <v>216</v>
      </c>
      <c r="AU357" s="196" t="s">
        <v>90</v>
      </c>
      <c r="AY357" s="18" t="s">
        <v>215</v>
      </c>
      <c r="BE357" s="197">
        <f>IF(N357="základní",J357,0)</f>
        <v>0</v>
      </c>
      <c r="BF357" s="197">
        <f>IF(N357="snížená",J357,0)</f>
        <v>0</v>
      </c>
      <c r="BG357" s="197">
        <f>IF(N357="zákl. přenesená",J357,0)</f>
        <v>0</v>
      </c>
      <c r="BH357" s="197">
        <f>IF(N357="sníž. přenesená",J357,0)</f>
        <v>0</v>
      </c>
      <c r="BI357" s="197">
        <f>IF(N357="nulová",J357,0)</f>
        <v>0</v>
      </c>
      <c r="BJ357" s="18" t="s">
        <v>88</v>
      </c>
      <c r="BK357" s="197">
        <f>ROUND(I357*H357,2)</f>
        <v>0</v>
      </c>
      <c r="BL357" s="18" t="s">
        <v>1043</v>
      </c>
      <c r="BM357" s="196" t="s">
        <v>8791</v>
      </c>
    </row>
    <row r="358" spans="1:65" s="2" customFormat="1" ht="38.4">
      <c r="A358" s="35"/>
      <c r="B358" s="36"/>
      <c r="C358" s="37"/>
      <c r="D358" s="198" t="s">
        <v>221</v>
      </c>
      <c r="E358" s="37"/>
      <c r="F358" s="199" t="s">
        <v>8354</v>
      </c>
      <c r="G358" s="37"/>
      <c r="H358" s="37"/>
      <c r="I358" s="200"/>
      <c r="J358" s="37"/>
      <c r="K358" s="37"/>
      <c r="L358" s="40"/>
      <c r="M358" s="201"/>
      <c r="N358" s="202"/>
      <c r="O358" s="72"/>
      <c r="P358" s="72"/>
      <c r="Q358" s="72"/>
      <c r="R358" s="72"/>
      <c r="S358" s="72"/>
      <c r="T358" s="73"/>
      <c r="U358" s="35"/>
      <c r="V358" s="35"/>
      <c r="W358" s="35"/>
      <c r="X358" s="35"/>
      <c r="Y358" s="35"/>
      <c r="Z358" s="35"/>
      <c r="AA358" s="35"/>
      <c r="AB358" s="35"/>
      <c r="AC358" s="35"/>
      <c r="AD358" s="35"/>
      <c r="AE358" s="35"/>
      <c r="AT358" s="18" t="s">
        <v>221</v>
      </c>
      <c r="AU358" s="18" t="s">
        <v>90</v>
      </c>
    </row>
    <row r="359" spans="1:65" s="2" customFormat="1" ht="10.199999999999999">
      <c r="A359" s="35"/>
      <c r="B359" s="36"/>
      <c r="C359" s="37"/>
      <c r="D359" s="215" t="s">
        <v>362</v>
      </c>
      <c r="E359" s="37"/>
      <c r="F359" s="216" t="s">
        <v>8355</v>
      </c>
      <c r="G359" s="37"/>
      <c r="H359" s="37"/>
      <c r="I359" s="200"/>
      <c r="J359" s="37"/>
      <c r="K359" s="37"/>
      <c r="L359" s="40"/>
      <c r="M359" s="201"/>
      <c r="N359" s="202"/>
      <c r="O359" s="72"/>
      <c r="P359" s="72"/>
      <c r="Q359" s="72"/>
      <c r="R359" s="72"/>
      <c r="S359" s="72"/>
      <c r="T359" s="73"/>
      <c r="U359" s="35"/>
      <c r="V359" s="35"/>
      <c r="W359" s="35"/>
      <c r="X359" s="35"/>
      <c r="Y359" s="35"/>
      <c r="Z359" s="35"/>
      <c r="AA359" s="35"/>
      <c r="AB359" s="35"/>
      <c r="AC359" s="35"/>
      <c r="AD359" s="35"/>
      <c r="AE359" s="35"/>
      <c r="AT359" s="18" t="s">
        <v>362</v>
      </c>
      <c r="AU359" s="18" t="s">
        <v>90</v>
      </c>
    </row>
    <row r="360" spans="1:65" s="13" customFormat="1" ht="10.199999999999999">
      <c r="B360" s="217"/>
      <c r="C360" s="218"/>
      <c r="D360" s="198" t="s">
        <v>364</v>
      </c>
      <c r="E360" s="219" t="s">
        <v>1</v>
      </c>
      <c r="F360" s="220" t="s">
        <v>8792</v>
      </c>
      <c r="G360" s="218"/>
      <c r="H360" s="219" t="s">
        <v>1</v>
      </c>
      <c r="I360" s="221"/>
      <c r="J360" s="218"/>
      <c r="K360" s="218"/>
      <c r="L360" s="222"/>
      <c r="M360" s="223"/>
      <c r="N360" s="224"/>
      <c r="O360" s="224"/>
      <c r="P360" s="224"/>
      <c r="Q360" s="224"/>
      <c r="R360" s="224"/>
      <c r="S360" s="224"/>
      <c r="T360" s="225"/>
      <c r="AT360" s="226" t="s">
        <v>364</v>
      </c>
      <c r="AU360" s="226" t="s">
        <v>90</v>
      </c>
      <c r="AV360" s="13" t="s">
        <v>88</v>
      </c>
      <c r="AW360" s="13" t="s">
        <v>36</v>
      </c>
      <c r="AX360" s="13" t="s">
        <v>81</v>
      </c>
      <c r="AY360" s="226" t="s">
        <v>215</v>
      </c>
    </row>
    <row r="361" spans="1:65" s="14" customFormat="1" ht="10.199999999999999">
      <c r="B361" s="227"/>
      <c r="C361" s="228"/>
      <c r="D361" s="198" t="s">
        <v>364</v>
      </c>
      <c r="E361" s="229" t="s">
        <v>1</v>
      </c>
      <c r="F361" s="230" t="s">
        <v>8793</v>
      </c>
      <c r="G361" s="228"/>
      <c r="H361" s="231">
        <v>25</v>
      </c>
      <c r="I361" s="232"/>
      <c r="J361" s="228"/>
      <c r="K361" s="228"/>
      <c r="L361" s="233"/>
      <c r="M361" s="234"/>
      <c r="N361" s="235"/>
      <c r="O361" s="235"/>
      <c r="P361" s="235"/>
      <c r="Q361" s="235"/>
      <c r="R361" s="235"/>
      <c r="S361" s="235"/>
      <c r="T361" s="236"/>
      <c r="AT361" s="237" t="s">
        <v>364</v>
      </c>
      <c r="AU361" s="237" t="s">
        <v>90</v>
      </c>
      <c r="AV361" s="14" t="s">
        <v>90</v>
      </c>
      <c r="AW361" s="14" t="s">
        <v>36</v>
      </c>
      <c r="AX361" s="14" t="s">
        <v>81</v>
      </c>
      <c r="AY361" s="237" t="s">
        <v>215</v>
      </c>
    </row>
    <row r="362" spans="1:65" s="13" customFormat="1" ht="10.199999999999999">
      <c r="B362" s="217"/>
      <c r="C362" s="218"/>
      <c r="D362" s="198" t="s">
        <v>364</v>
      </c>
      <c r="E362" s="219" t="s">
        <v>1</v>
      </c>
      <c r="F362" s="220" t="s">
        <v>8794</v>
      </c>
      <c r="G362" s="218"/>
      <c r="H362" s="219" t="s">
        <v>1</v>
      </c>
      <c r="I362" s="221"/>
      <c r="J362" s="218"/>
      <c r="K362" s="218"/>
      <c r="L362" s="222"/>
      <c r="M362" s="223"/>
      <c r="N362" s="224"/>
      <c r="O362" s="224"/>
      <c r="P362" s="224"/>
      <c r="Q362" s="224"/>
      <c r="R362" s="224"/>
      <c r="S362" s="224"/>
      <c r="T362" s="225"/>
      <c r="AT362" s="226" t="s">
        <v>364</v>
      </c>
      <c r="AU362" s="226" t="s">
        <v>90</v>
      </c>
      <c r="AV362" s="13" t="s">
        <v>88</v>
      </c>
      <c r="AW362" s="13" t="s">
        <v>36</v>
      </c>
      <c r="AX362" s="13" t="s">
        <v>81</v>
      </c>
      <c r="AY362" s="226" t="s">
        <v>215</v>
      </c>
    </row>
    <row r="363" spans="1:65" s="14" customFormat="1" ht="10.199999999999999">
      <c r="B363" s="227"/>
      <c r="C363" s="228"/>
      <c r="D363" s="198" t="s">
        <v>364</v>
      </c>
      <c r="E363" s="229" t="s">
        <v>1</v>
      </c>
      <c r="F363" s="230" t="s">
        <v>564</v>
      </c>
      <c r="G363" s="228"/>
      <c r="H363" s="231">
        <v>25</v>
      </c>
      <c r="I363" s="232"/>
      <c r="J363" s="228"/>
      <c r="K363" s="228"/>
      <c r="L363" s="233"/>
      <c r="M363" s="234"/>
      <c r="N363" s="235"/>
      <c r="O363" s="235"/>
      <c r="P363" s="235"/>
      <c r="Q363" s="235"/>
      <c r="R363" s="235"/>
      <c r="S363" s="235"/>
      <c r="T363" s="236"/>
      <c r="AT363" s="237" t="s">
        <v>364</v>
      </c>
      <c r="AU363" s="237" t="s">
        <v>90</v>
      </c>
      <c r="AV363" s="14" t="s">
        <v>90</v>
      </c>
      <c r="AW363" s="14" t="s">
        <v>36</v>
      </c>
      <c r="AX363" s="14" t="s">
        <v>81</v>
      </c>
      <c r="AY363" s="237" t="s">
        <v>215</v>
      </c>
    </row>
    <row r="364" spans="1:65" s="15" customFormat="1" ht="10.199999999999999">
      <c r="B364" s="238"/>
      <c r="C364" s="239"/>
      <c r="D364" s="198" t="s">
        <v>364</v>
      </c>
      <c r="E364" s="240" t="s">
        <v>1</v>
      </c>
      <c r="F364" s="241" t="s">
        <v>368</v>
      </c>
      <c r="G364" s="239"/>
      <c r="H364" s="242">
        <v>50</v>
      </c>
      <c r="I364" s="243"/>
      <c r="J364" s="239"/>
      <c r="K364" s="239"/>
      <c r="L364" s="244"/>
      <c r="M364" s="245"/>
      <c r="N364" s="246"/>
      <c r="O364" s="246"/>
      <c r="P364" s="246"/>
      <c r="Q364" s="246"/>
      <c r="R364" s="246"/>
      <c r="S364" s="246"/>
      <c r="T364" s="247"/>
      <c r="AT364" s="248" t="s">
        <v>364</v>
      </c>
      <c r="AU364" s="248" t="s">
        <v>90</v>
      </c>
      <c r="AV364" s="15" t="s">
        <v>214</v>
      </c>
      <c r="AW364" s="15" t="s">
        <v>36</v>
      </c>
      <c r="AX364" s="15" t="s">
        <v>88</v>
      </c>
      <c r="AY364" s="248" t="s">
        <v>215</v>
      </c>
    </row>
    <row r="365" spans="1:65" s="2" customFormat="1" ht="24.15" customHeight="1">
      <c r="A365" s="35"/>
      <c r="B365" s="36"/>
      <c r="C365" s="185" t="s">
        <v>1623</v>
      </c>
      <c r="D365" s="185" t="s">
        <v>216</v>
      </c>
      <c r="E365" s="186" t="s">
        <v>8795</v>
      </c>
      <c r="F365" s="187" t="s">
        <v>8796</v>
      </c>
      <c r="G365" s="188" t="s">
        <v>797</v>
      </c>
      <c r="H365" s="189">
        <v>24</v>
      </c>
      <c r="I365" s="190"/>
      <c r="J365" s="191">
        <f>ROUND(I365*H365,2)</f>
        <v>0</v>
      </c>
      <c r="K365" s="187" t="s">
        <v>359</v>
      </c>
      <c r="L365" s="40"/>
      <c r="M365" s="192" t="s">
        <v>1</v>
      </c>
      <c r="N365" s="193" t="s">
        <v>46</v>
      </c>
      <c r="O365" s="72"/>
      <c r="P365" s="194">
        <f>O365*H365</f>
        <v>0</v>
      </c>
      <c r="Q365" s="194">
        <v>0</v>
      </c>
      <c r="R365" s="194">
        <f>Q365*H365</f>
        <v>0</v>
      </c>
      <c r="S365" s="194">
        <v>0</v>
      </c>
      <c r="T365" s="195">
        <f>S365*H365</f>
        <v>0</v>
      </c>
      <c r="U365" s="35"/>
      <c r="V365" s="35"/>
      <c r="W365" s="35"/>
      <c r="X365" s="35"/>
      <c r="Y365" s="35"/>
      <c r="Z365" s="35"/>
      <c r="AA365" s="35"/>
      <c r="AB365" s="35"/>
      <c r="AC365" s="35"/>
      <c r="AD365" s="35"/>
      <c r="AE365" s="35"/>
      <c r="AR365" s="196" t="s">
        <v>1043</v>
      </c>
      <c r="AT365" s="196" t="s">
        <v>216</v>
      </c>
      <c r="AU365" s="196" t="s">
        <v>90</v>
      </c>
      <c r="AY365" s="18" t="s">
        <v>215</v>
      </c>
      <c r="BE365" s="197">
        <f>IF(N365="základní",J365,0)</f>
        <v>0</v>
      </c>
      <c r="BF365" s="197">
        <f>IF(N365="snížená",J365,0)</f>
        <v>0</v>
      </c>
      <c r="BG365" s="197">
        <f>IF(N365="zákl. přenesená",J365,0)</f>
        <v>0</v>
      </c>
      <c r="BH365" s="197">
        <f>IF(N365="sníž. přenesená",J365,0)</f>
        <v>0</v>
      </c>
      <c r="BI365" s="197">
        <f>IF(N365="nulová",J365,0)</f>
        <v>0</v>
      </c>
      <c r="BJ365" s="18" t="s">
        <v>88</v>
      </c>
      <c r="BK365" s="197">
        <f>ROUND(I365*H365,2)</f>
        <v>0</v>
      </c>
      <c r="BL365" s="18" t="s">
        <v>1043</v>
      </c>
      <c r="BM365" s="196" t="s">
        <v>8797</v>
      </c>
    </row>
    <row r="366" spans="1:65" s="2" customFormat="1" ht="38.4">
      <c r="A366" s="35"/>
      <c r="B366" s="36"/>
      <c r="C366" s="37"/>
      <c r="D366" s="198" t="s">
        <v>221</v>
      </c>
      <c r="E366" s="37"/>
      <c r="F366" s="199" t="s">
        <v>8798</v>
      </c>
      <c r="G366" s="37"/>
      <c r="H366" s="37"/>
      <c r="I366" s="200"/>
      <c r="J366" s="37"/>
      <c r="K366" s="37"/>
      <c r="L366" s="40"/>
      <c r="M366" s="201"/>
      <c r="N366" s="202"/>
      <c r="O366" s="72"/>
      <c r="P366" s="72"/>
      <c r="Q366" s="72"/>
      <c r="R366" s="72"/>
      <c r="S366" s="72"/>
      <c r="T366" s="73"/>
      <c r="U366" s="35"/>
      <c r="V366" s="35"/>
      <c r="W366" s="35"/>
      <c r="X366" s="35"/>
      <c r="Y366" s="35"/>
      <c r="Z366" s="35"/>
      <c r="AA366" s="35"/>
      <c r="AB366" s="35"/>
      <c r="AC366" s="35"/>
      <c r="AD366" s="35"/>
      <c r="AE366" s="35"/>
      <c r="AT366" s="18" t="s">
        <v>221</v>
      </c>
      <c r="AU366" s="18" t="s">
        <v>90</v>
      </c>
    </row>
    <row r="367" spans="1:65" s="2" customFormat="1" ht="10.199999999999999">
      <c r="A367" s="35"/>
      <c r="B367" s="36"/>
      <c r="C367" s="37"/>
      <c r="D367" s="215" t="s">
        <v>362</v>
      </c>
      <c r="E367" s="37"/>
      <c r="F367" s="216" t="s">
        <v>8799</v>
      </c>
      <c r="G367" s="37"/>
      <c r="H367" s="37"/>
      <c r="I367" s="200"/>
      <c r="J367" s="37"/>
      <c r="K367" s="37"/>
      <c r="L367" s="40"/>
      <c r="M367" s="201"/>
      <c r="N367" s="202"/>
      <c r="O367" s="72"/>
      <c r="P367" s="72"/>
      <c r="Q367" s="72"/>
      <c r="R367" s="72"/>
      <c r="S367" s="72"/>
      <c r="T367" s="73"/>
      <c r="U367" s="35"/>
      <c r="V367" s="35"/>
      <c r="W367" s="35"/>
      <c r="X367" s="35"/>
      <c r="Y367" s="35"/>
      <c r="Z367" s="35"/>
      <c r="AA367" s="35"/>
      <c r="AB367" s="35"/>
      <c r="AC367" s="35"/>
      <c r="AD367" s="35"/>
      <c r="AE367" s="35"/>
      <c r="AT367" s="18" t="s">
        <v>362</v>
      </c>
      <c r="AU367" s="18" t="s">
        <v>90</v>
      </c>
    </row>
    <row r="368" spans="1:65" s="13" customFormat="1" ht="10.199999999999999">
      <c r="B368" s="217"/>
      <c r="C368" s="218"/>
      <c r="D368" s="198" t="s">
        <v>364</v>
      </c>
      <c r="E368" s="219" t="s">
        <v>1</v>
      </c>
      <c r="F368" s="220" t="s">
        <v>8800</v>
      </c>
      <c r="G368" s="218"/>
      <c r="H368" s="219" t="s">
        <v>1</v>
      </c>
      <c r="I368" s="221"/>
      <c r="J368" s="218"/>
      <c r="K368" s="218"/>
      <c r="L368" s="222"/>
      <c r="M368" s="223"/>
      <c r="N368" s="224"/>
      <c r="O368" s="224"/>
      <c r="P368" s="224"/>
      <c r="Q368" s="224"/>
      <c r="R368" s="224"/>
      <c r="S368" s="224"/>
      <c r="T368" s="225"/>
      <c r="AT368" s="226" t="s">
        <v>364</v>
      </c>
      <c r="AU368" s="226" t="s">
        <v>90</v>
      </c>
      <c r="AV368" s="13" t="s">
        <v>88</v>
      </c>
      <c r="AW368" s="13" t="s">
        <v>36</v>
      </c>
      <c r="AX368" s="13" t="s">
        <v>81</v>
      </c>
      <c r="AY368" s="226" t="s">
        <v>215</v>
      </c>
    </row>
    <row r="369" spans="1:65" s="14" customFormat="1" ht="10.199999999999999">
      <c r="B369" s="227"/>
      <c r="C369" s="228"/>
      <c r="D369" s="198" t="s">
        <v>364</v>
      </c>
      <c r="E369" s="229" t="s">
        <v>1</v>
      </c>
      <c r="F369" s="230" t="s">
        <v>261</v>
      </c>
      <c r="G369" s="228"/>
      <c r="H369" s="231">
        <v>10</v>
      </c>
      <c r="I369" s="232"/>
      <c r="J369" s="228"/>
      <c r="K369" s="228"/>
      <c r="L369" s="233"/>
      <c r="M369" s="234"/>
      <c r="N369" s="235"/>
      <c r="O369" s="235"/>
      <c r="P369" s="235"/>
      <c r="Q369" s="235"/>
      <c r="R369" s="235"/>
      <c r="S369" s="235"/>
      <c r="T369" s="236"/>
      <c r="AT369" s="237" t="s">
        <v>364</v>
      </c>
      <c r="AU369" s="237" t="s">
        <v>90</v>
      </c>
      <c r="AV369" s="14" t="s">
        <v>90</v>
      </c>
      <c r="AW369" s="14" t="s">
        <v>36</v>
      </c>
      <c r="AX369" s="14" t="s">
        <v>81</v>
      </c>
      <c r="AY369" s="237" t="s">
        <v>215</v>
      </c>
    </row>
    <row r="370" spans="1:65" s="13" customFormat="1" ht="10.199999999999999">
      <c r="B370" s="217"/>
      <c r="C370" s="218"/>
      <c r="D370" s="198" t="s">
        <v>364</v>
      </c>
      <c r="E370" s="219" t="s">
        <v>1</v>
      </c>
      <c r="F370" s="220" t="s">
        <v>8801</v>
      </c>
      <c r="G370" s="218"/>
      <c r="H370" s="219" t="s">
        <v>1</v>
      </c>
      <c r="I370" s="221"/>
      <c r="J370" s="218"/>
      <c r="K370" s="218"/>
      <c r="L370" s="222"/>
      <c r="M370" s="223"/>
      <c r="N370" s="224"/>
      <c r="O370" s="224"/>
      <c r="P370" s="224"/>
      <c r="Q370" s="224"/>
      <c r="R370" s="224"/>
      <c r="S370" s="224"/>
      <c r="T370" s="225"/>
      <c r="AT370" s="226" t="s">
        <v>364</v>
      </c>
      <c r="AU370" s="226" t="s">
        <v>90</v>
      </c>
      <c r="AV370" s="13" t="s">
        <v>88</v>
      </c>
      <c r="AW370" s="13" t="s">
        <v>36</v>
      </c>
      <c r="AX370" s="13" t="s">
        <v>81</v>
      </c>
      <c r="AY370" s="226" t="s">
        <v>215</v>
      </c>
    </row>
    <row r="371" spans="1:65" s="14" customFormat="1" ht="10.199999999999999">
      <c r="B371" s="227"/>
      <c r="C371" s="228"/>
      <c r="D371" s="198" t="s">
        <v>364</v>
      </c>
      <c r="E371" s="229" t="s">
        <v>1</v>
      </c>
      <c r="F371" s="230" t="s">
        <v>280</v>
      </c>
      <c r="G371" s="228"/>
      <c r="H371" s="231">
        <v>14</v>
      </c>
      <c r="I371" s="232"/>
      <c r="J371" s="228"/>
      <c r="K371" s="228"/>
      <c r="L371" s="233"/>
      <c r="M371" s="234"/>
      <c r="N371" s="235"/>
      <c r="O371" s="235"/>
      <c r="P371" s="235"/>
      <c r="Q371" s="235"/>
      <c r="R371" s="235"/>
      <c r="S371" s="235"/>
      <c r="T371" s="236"/>
      <c r="AT371" s="237" t="s">
        <v>364</v>
      </c>
      <c r="AU371" s="237" t="s">
        <v>90</v>
      </c>
      <c r="AV371" s="14" t="s">
        <v>90</v>
      </c>
      <c r="AW371" s="14" t="s">
        <v>36</v>
      </c>
      <c r="AX371" s="14" t="s">
        <v>81</v>
      </c>
      <c r="AY371" s="237" t="s">
        <v>215</v>
      </c>
    </row>
    <row r="372" spans="1:65" s="15" customFormat="1" ht="10.199999999999999">
      <c r="B372" s="238"/>
      <c r="C372" s="239"/>
      <c r="D372" s="198" t="s">
        <v>364</v>
      </c>
      <c r="E372" s="240" t="s">
        <v>1</v>
      </c>
      <c r="F372" s="241" t="s">
        <v>368</v>
      </c>
      <c r="G372" s="239"/>
      <c r="H372" s="242">
        <v>24</v>
      </c>
      <c r="I372" s="243"/>
      <c r="J372" s="239"/>
      <c r="K372" s="239"/>
      <c r="L372" s="244"/>
      <c r="M372" s="245"/>
      <c r="N372" s="246"/>
      <c r="O372" s="246"/>
      <c r="P372" s="246"/>
      <c r="Q372" s="246"/>
      <c r="R372" s="246"/>
      <c r="S372" s="246"/>
      <c r="T372" s="247"/>
      <c r="AT372" s="248" t="s">
        <v>364</v>
      </c>
      <c r="AU372" s="248" t="s">
        <v>90</v>
      </c>
      <c r="AV372" s="15" t="s">
        <v>214</v>
      </c>
      <c r="AW372" s="15" t="s">
        <v>36</v>
      </c>
      <c r="AX372" s="15" t="s">
        <v>88</v>
      </c>
      <c r="AY372" s="248" t="s">
        <v>215</v>
      </c>
    </row>
    <row r="373" spans="1:65" s="2" customFormat="1" ht="24.15" customHeight="1">
      <c r="A373" s="35"/>
      <c r="B373" s="36"/>
      <c r="C373" s="185" t="s">
        <v>1643</v>
      </c>
      <c r="D373" s="185" t="s">
        <v>216</v>
      </c>
      <c r="E373" s="186" t="s">
        <v>8356</v>
      </c>
      <c r="F373" s="187" t="s">
        <v>8357</v>
      </c>
      <c r="G373" s="188" t="s">
        <v>797</v>
      </c>
      <c r="H373" s="189">
        <v>22</v>
      </c>
      <c r="I373" s="190"/>
      <c r="J373" s="191">
        <f>ROUND(I373*H373,2)</f>
        <v>0</v>
      </c>
      <c r="K373" s="187" t="s">
        <v>359</v>
      </c>
      <c r="L373" s="40"/>
      <c r="M373" s="192" t="s">
        <v>1</v>
      </c>
      <c r="N373" s="193" t="s">
        <v>46</v>
      </c>
      <c r="O373" s="72"/>
      <c r="P373" s="194">
        <f>O373*H373</f>
        <v>0</v>
      </c>
      <c r="Q373" s="194">
        <v>0</v>
      </c>
      <c r="R373" s="194">
        <f>Q373*H373</f>
        <v>0</v>
      </c>
      <c r="S373" s="194">
        <v>0</v>
      </c>
      <c r="T373" s="195">
        <f>S373*H373</f>
        <v>0</v>
      </c>
      <c r="U373" s="35"/>
      <c r="V373" s="35"/>
      <c r="W373" s="35"/>
      <c r="X373" s="35"/>
      <c r="Y373" s="35"/>
      <c r="Z373" s="35"/>
      <c r="AA373" s="35"/>
      <c r="AB373" s="35"/>
      <c r="AC373" s="35"/>
      <c r="AD373" s="35"/>
      <c r="AE373" s="35"/>
      <c r="AR373" s="196" t="s">
        <v>1043</v>
      </c>
      <c r="AT373" s="196" t="s">
        <v>216</v>
      </c>
      <c r="AU373" s="196" t="s">
        <v>90</v>
      </c>
      <c r="AY373" s="18" t="s">
        <v>215</v>
      </c>
      <c r="BE373" s="197">
        <f>IF(N373="základní",J373,0)</f>
        <v>0</v>
      </c>
      <c r="BF373" s="197">
        <f>IF(N373="snížená",J373,0)</f>
        <v>0</v>
      </c>
      <c r="BG373" s="197">
        <f>IF(N373="zákl. přenesená",J373,0)</f>
        <v>0</v>
      </c>
      <c r="BH373" s="197">
        <f>IF(N373="sníž. přenesená",J373,0)</f>
        <v>0</v>
      </c>
      <c r="BI373" s="197">
        <f>IF(N373="nulová",J373,0)</f>
        <v>0</v>
      </c>
      <c r="BJ373" s="18" t="s">
        <v>88</v>
      </c>
      <c r="BK373" s="197">
        <f>ROUND(I373*H373,2)</f>
        <v>0</v>
      </c>
      <c r="BL373" s="18" t="s">
        <v>1043</v>
      </c>
      <c r="BM373" s="196" t="s">
        <v>8802</v>
      </c>
    </row>
    <row r="374" spans="1:65" s="2" customFormat="1" ht="38.4">
      <c r="A374" s="35"/>
      <c r="B374" s="36"/>
      <c r="C374" s="37"/>
      <c r="D374" s="198" t="s">
        <v>221</v>
      </c>
      <c r="E374" s="37"/>
      <c r="F374" s="199" t="s">
        <v>8359</v>
      </c>
      <c r="G374" s="37"/>
      <c r="H374" s="37"/>
      <c r="I374" s="200"/>
      <c r="J374" s="37"/>
      <c r="K374" s="37"/>
      <c r="L374" s="40"/>
      <c r="M374" s="201"/>
      <c r="N374" s="202"/>
      <c r="O374" s="72"/>
      <c r="P374" s="72"/>
      <c r="Q374" s="72"/>
      <c r="R374" s="72"/>
      <c r="S374" s="72"/>
      <c r="T374" s="73"/>
      <c r="U374" s="35"/>
      <c r="V374" s="35"/>
      <c r="W374" s="35"/>
      <c r="X374" s="35"/>
      <c r="Y374" s="35"/>
      <c r="Z374" s="35"/>
      <c r="AA374" s="35"/>
      <c r="AB374" s="35"/>
      <c r="AC374" s="35"/>
      <c r="AD374" s="35"/>
      <c r="AE374" s="35"/>
      <c r="AT374" s="18" t="s">
        <v>221</v>
      </c>
      <c r="AU374" s="18" t="s">
        <v>90</v>
      </c>
    </row>
    <row r="375" spans="1:65" s="2" customFormat="1" ht="10.199999999999999">
      <c r="A375" s="35"/>
      <c r="B375" s="36"/>
      <c r="C375" s="37"/>
      <c r="D375" s="215" t="s">
        <v>362</v>
      </c>
      <c r="E375" s="37"/>
      <c r="F375" s="216" t="s">
        <v>8360</v>
      </c>
      <c r="G375" s="37"/>
      <c r="H375" s="37"/>
      <c r="I375" s="200"/>
      <c r="J375" s="37"/>
      <c r="K375" s="37"/>
      <c r="L375" s="40"/>
      <c r="M375" s="201"/>
      <c r="N375" s="202"/>
      <c r="O375" s="72"/>
      <c r="P375" s="72"/>
      <c r="Q375" s="72"/>
      <c r="R375" s="72"/>
      <c r="S375" s="72"/>
      <c r="T375" s="73"/>
      <c r="U375" s="35"/>
      <c r="V375" s="35"/>
      <c r="W375" s="35"/>
      <c r="X375" s="35"/>
      <c r="Y375" s="35"/>
      <c r="Z375" s="35"/>
      <c r="AA375" s="35"/>
      <c r="AB375" s="35"/>
      <c r="AC375" s="35"/>
      <c r="AD375" s="35"/>
      <c r="AE375" s="35"/>
      <c r="AT375" s="18" t="s">
        <v>362</v>
      </c>
      <c r="AU375" s="18" t="s">
        <v>90</v>
      </c>
    </row>
    <row r="376" spans="1:65" s="13" customFormat="1" ht="10.199999999999999">
      <c r="B376" s="217"/>
      <c r="C376" s="218"/>
      <c r="D376" s="198" t="s">
        <v>364</v>
      </c>
      <c r="E376" s="219" t="s">
        <v>1</v>
      </c>
      <c r="F376" s="220" t="s">
        <v>8803</v>
      </c>
      <c r="G376" s="218"/>
      <c r="H376" s="219" t="s">
        <v>1</v>
      </c>
      <c r="I376" s="221"/>
      <c r="J376" s="218"/>
      <c r="K376" s="218"/>
      <c r="L376" s="222"/>
      <c r="M376" s="223"/>
      <c r="N376" s="224"/>
      <c r="O376" s="224"/>
      <c r="P376" s="224"/>
      <c r="Q376" s="224"/>
      <c r="R376" s="224"/>
      <c r="S376" s="224"/>
      <c r="T376" s="225"/>
      <c r="AT376" s="226" t="s">
        <v>364</v>
      </c>
      <c r="AU376" s="226" t="s">
        <v>90</v>
      </c>
      <c r="AV376" s="13" t="s">
        <v>88</v>
      </c>
      <c r="AW376" s="13" t="s">
        <v>36</v>
      </c>
      <c r="AX376" s="13" t="s">
        <v>81</v>
      </c>
      <c r="AY376" s="226" t="s">
        <v>215</v>
      </c>
    </row>
    <row r="377" spans="1:65" s="14" customFormat="1" ht="10.199999999999999">
      <c r="B377" s="227"/>
      <c r="C377" s="228"/>
      <c r="D377" s="198" t="s">
        <v>364</v>
      </c>
      <c r="E377" s="229" t="s">
        <v>1</v>
      </c>
      <c r="F377" s="230" t="s">
        <v>256</v>
      </c>
      <c r="G377" s="228"/>
      <c r="H377" s="231">
        <v>9</v>
      </c>
      <c r="I377" s="232"/>
      <c r="J377" s="228"/>
      <c r="K377" s="228"/>
      <c r="L377" s="233"/>
      <c r="M377" s="234"/>
      <c r="N377" s="235"/>
      <c r="O377" s="235"/>
      <c r="P377" s="235"/>
      <c r="Q377" s="235"/>
      <c r="R377" s="235"/>
      <c r="S377" s="235"/>
      <c r="T377" s="236"/>
      <c r="AT377" s="237" t="s">
        <v>364</v>
      </c>
      <c r="AU377" s="237" t="s">
        <v>90</v>
      </c>
      <c r="AV377" s="14" t="s">
        <v>90</v>
      </c>
      <c r="AW377" s="14" t="s">
        <v>36</v>
      </c>
      <c r="AX377" s="14" t="s">
        <v>81</v>
      </c>
      <c r="AY377" s="237" t="s">
        <v>215</v>
      </c>
    </row>
    <row r="378" spans="1:65" s="13" customFormat="1" ht="10.199999999999999">
      <c r="B378" s="217"/>
      <c r="C378" s="218"/>
      <c r="D378" s="198" t="s">
        <v>364</v>
      </c>
      <c r="E378" s="219" t="s">
        <v>1</v>
      </c>
      <c r="F378" s="220" t="s">
        <v>8801</v>
      </c>
      <c r="G378" s="218"/>
      <c r="H378" s="219" t="s">
        <v>1</v>
      </c>
      <c r="I378" s="221"/>
      <c r="J378" s="218"/>
      <c r="K378" s="218"/>
      <c r="L378" s="222"/>
      <c r="M378" s="223"/>
      <c r="N378" s="224"/>
      <c r="O378" s="224"/>
      <c r="P378" s="224"/>
      <c r="Q378" s="224"/>
      <c r="R378" s="224"/>
      <c r="S378" s="224"/>
      <c r="T378" s="225"/>
      <c r="AT378" s="226" t="s">
        <v>364</v>
      </c>
      <c r="AU378" s="226" t="s">
        <v>90</v>
      </c>
      <c r="AV378" s="13" t="s">
        <v>88</v>
      </c>
      <c r="AW378" s="13" t="s">
        <v>36</v>
      </c>
      <c r="AX378" s="13" t="s">
        <v>81</v>
      </c>
      <c r="AY378" s="226" t="s">
        <v>215</v>
      </c>
    </row>
    <row r="379" spans="1:65" s="14" customFormat="1" ht="10.199999999999999">
      <c r="B379" s="227"/>
      <c r="C379" s="228"/>
      <c r="D379" s="198" t="s">
        <v>364</v>
      </c>
      <c r="E379" s="229" t="s">
        <v>1</v>
      </c>
      <c r="F379" s="230" t="s">
        <v>275</v>
      </c>
      <c r="G379" s="228"/>
      <c r="H379" s="231">
        <v>13</v>
      </c>
      <c r="I379" s="232"/>
      <c r="J379" s="228"/>
      <c r="K379" s="228"/>
      <c r="L379" s="233"/>
      <c r="M379" s="234"/>
      <c r="N379" s="235"/>
      <c r="O379" s="235"/>
      <c r="P379" s="235"/>
      <c r="Q379" s="235"/>
      <c r="R379" s="235"/>
      <c r="S379" s="235"/>
      <c r="T379" s="236"/>
      <c r="AT379" s="237" t="s">
        <v>364</v>
      </c>
      <c r="AU379" s="237" t="s">
        <v>90</v>
      </c>
      <c r="AV379" s="14" t="s">
        <v>90</v>
      </c>
      <c r="AW379" s="14" t="s">
        <v>36</v>
      </c>
      <c r="AX379" s="14" t="s">
        <v>81</v>
      </c>
      <c r="AY379" s="237" t="s">
        <v>215</v>
      </c>
    </row>
    <row r="380" spans="1:65" s="15" customFormat="1" ht="10.199999999999999">
      <c r="B380" s="238"/>
      <c r="C380" s="239"/>
      <c r="D380" s="198" t="s">
        <v>364</v>
      </c>
      <c r="E380" s="240" t="s">
        <v>1</v>
      </c>
      <c r="F380" s="241" t="s">
        <v>368</v>
      </c>
      <c r="G380" s="239"/>
      <c r="H380" s="242">
        <v>22</v>
      </c>
      <c r="I380" s="243"/>
      <c r="J380" s="239"/>
      <c r="K380" s="239"/>
      <c r="L380" s="244"/>
      <c r="M380" s="245"/>
      <c r="N380" s="246"/>
      <c r="O380" s="246"/>
      <c r="P380" s="246"/>
      <c r="Q380" s="246"/>
      <c r="R380" s="246"/>
      <c r="S380" s="246"/>
      <c r="T380" s="247"/>
      <c r="AT380" s="248" t="s">
        <v>364</v>
      </c>
      <c r="AU380" s="248" t="s">
        <v>90</v>
      </c>
      <c r="AV380" s="15" t="s">
        <v>214</v>
      </c>
      <c r="AW380" s="15" t="s">
        <v>36</v>
      </c>
      <c r="AX380" s="15" t="s">
        <v>88</v>
      </c>
      <c r="AY380" s="248" t="s">
        <v>215</v>
      </c>
    </row>
    <row r="381" spans="1:65" s="2" customFormat="1" ht="37.799999999999997" customHeight="1">
      <c r="A381" s="35"/>
      <c r="B381" s="36"/>
      <c r="C381" s="185" t="s">
        <v>1649</v>
      </c>
      <c r="D381" s="185" t="s">
        <v>216</v>
      </c>
      <c r="E381" s="186" t="s">
        <v>8361</v>
      </c>
      <c r="F381" s="187" t="s">
        <v>8362</v>
      </c>
      <c r="G381" s="188" t="s">
        <v>358</v>
      </c>
      <c r="H381" s="189">
        <v>9.94</v>
      </c>
      <c r="I381" s="190"/>
      <c r="J381" s="191">
        <f>ROUND(I381*H381,2)</f>
        <v>0</v>
      </c>
      <c r="K381" s="187" t="s">
        <v>359</v>
      </c>
      <c r="L381" s="40"/>
      <c r="M381" s="192" t="s">
        <v>1</v>
      </c>
      <c r="N381" s="193" t="s">
        <v>46</v>
      </c>
      <c r="O381" s="72"/>
      <c r="P381" s="194">
        <f>O381*H381</f>
        <v>0</v>
      </c>
      <c r="Q381" s="194">
        <v>0</v>
      </c>
      <c r="R381" s="194">
        <f>Q381*H381</f>
        <v>0</v>
      </c>
      <c r="S381" s="194">
        <v>0</v>
      </c>
      <c r="T381" s="195">
        <f>S381*H381</f>
        <v>0</v>
      </c>
      <c r="U381" s="35"/>
      <c r="V381" s="35"/>
      <c r="W381" s="35"/>
      <c r="X381" s="35"/>
      <c r="Y381" s="35"/>
      <c r="Z381" s="35"/>
      <c r="AA381" s="35"/>
      <c r="AB381" s="35"/>
      <c r="AC381" s="35"/>
      <c r="AD381" s="35"/>
      <c r="AE381" s="35"/>
      <c r="AR381" s="196" t="s">
        <v>1043</v>
      </c>
      <c r="AT381" s="196" t="s">
        <v>216</v>
      </c>
      <c r="AU381" s="196" t="s">
        <v>90</v>
      </c>
      <c r="AY381" s="18" t="s">
        <v>215</v>
      </c>
      <c r="BE381" s="197">
        <f>IF(N381="základní",J381,0)</f>
        <v>0</v>
      </c>
      <c r="BF381" s="197">
        <f>IF(N381="snížená",J381,0)</f>
        <v>0</v>
      </c>
      <c r="BG381" s="197">
        <f>IF(N381="zákl. přenesená",J381,0)</f>
        <v>0</v>
      </c>
      <c r="BH381" s="197">
        <f>IF(N381="sníž. přenesená",J381,0)</f>
        <v>0</v>
      </c>
      <c r="BI381" s="197">
        <f>IF(N381="nulová",J381,0)</f>
        <v>0</v>
      </c>
      <c r="BJ381" s="18" t="s">
        <v>88</v>
      </c>
      <c r="BK381" s="197">
        <f>ROUND(I381*H381,2)</f>
        <v>0</v>
      </c>
      <c r="BL381" s="18" t="s">
        <v>1043</v>
      </c>
      <c r="BM381" s="196" t="s">
        <v>8804</v>
      </c>
    </row>
    <row r="382" spans="1:65" s="2" customFormat="1" ht="28.8">
      <c r="A382" s="35"/>
      <c r="B382" s="36"/>
      <c r="C382" s="37"/>
      <c r="D382" s="198" t="s">
        <v>221</v>
      </c>
      <c r="E382" s="37"/>
      <c r="F382" s="199" t="s">
        <v>8364</v>
      </c>
      <c r="G382" s="37"/>
      <c r="H382" s="37"/>
      <c r="I382" s="200"/>
      <c r="J382" s="37"/>
      <c r="K382" s="37"/>
      <c r="L382" s="40"/>
      <c r="M382" s="201"/>
      <c r="N382" s="202"/>
      <c r="O382" s="72"/>
      <c r="P382" s="72"/>
      <c r="Q382" s="72"/>
      <c r="R382" s="72"/>
      <c r="S382" s="72"/>
      <c r="T382" s="73"/>
      <c r="U382" s="35"/>
      <c r="V382" s="35"/>
      <c r="W382" s="35"/>
      <c r="X382" s="35"/>
      <c r="Y382" s="35"/>
      <c r="Z382" s="35"/>
      <c r="AA382" s="35"/>
      <c r="AB382" s="35"/>
      <c r="AC382" s="35"/>
      <c r="AD382" s="35"/>
      <c r="AE382" s="35"/>
      <c r="AT382" s="18" t="s">
        <v>221</v>
      </c>
      <c r="AU382" s="18" t="s">
        <v>90</v>
      </c>
    </row>
    <row r="383" spans="1:65" s="2" customFormat="1" ht="10.199999999999999">
      <c r="A383" s="35"/>
      <c r="B383" s="36"/>
      <c r="C383" s="37"/>
      <c r="D383" s="215" t="s">
        <v>362</v>
      </c>
      <c r="E383" s="37"/>
      <c r="F383" s="216" t="s">
        <v>8365</v>
      </c>
      <c r="G383" s="37"/>
      <c r="H383" s="37"/>
      <c r="I383" s="200"/>
      <c r="J383" s="37"/>
      <c r="K383" s="37"/>
      <c r="L383" s="40"/>
      <c r="M383" s="201"/>
      <c r="N383" s="202"/>
      <c r="O383" s="72"/>
      <c r="P383" s="72"/>
      <c r="Q383" s="72"/>
      <c r="R383" s="72"/>
      <c r="S383" s="72"/>
      <c r="T383" s="73"/>
      <c r="U383" s="35"/>
      <c r="V383" s="35"/>
      <c r="W383" s="35"/>
      <c r="X383" s="35"/>
      <c r="Y383" s="35"/>
      <c r="Z383" s="35"/>
      <c r="AA383" s="35"/>
      <c r="AB383" s="35"/>
      <c r="AC383" s="35"/>
      <c r="AD383" s="35"/>
      <c r="AE383" s="35"/>
      <c r="AT383" s="18" t="s">
        <v>362</v>
      </c>
      <c r="AU383" s="18" t="s">
        <v>90</v>
      </c>
    </row>
    <row r="384" spans="1:65" s="2" customFormat="1" ht="37.799999999999997" customHeight="1">
      <c r="A384" s="35"/>
      <c r="B384" s="36"/>
      <c r="C384" s="185" t="s">
        <v>1658</v>
      </c>
      <c r="D384" s="185" t="s">
        <v>216</v>
      </c>
      <c r="E384" s="186" t="s">
        <v>8366</v>
      </c>
      <c r="F384" s="187" t="s">
        <v>8367</v>
      </c>
      <c r="G384" s="188" t="s">
        <v>358</v>
      </c>
      <c r="H384" s="189">
        <v>69.58</v>
      </c>
      <c r="I384" s="190"/>
      <c r="J384" s="191">
        <f>ROUND(I384*H384,2)</f>
        <v>0</v>
      </c>
      <c r="K384" s="187" t="s">
        <v>359</v>
      </c>
      <c r="L384" s="40"/>
      <c r="M384" s="192" t="s">
        <v>1</v>
      </c>
      <c r="N384" s="193" t="s">
        <v>46</v>
      </c>
      <c r="O384" s="72"/>
      <c r="P384" s="194">
        <f>O384*H384</f>
        <v>0</v>
      </c>
      <c r="Q384" s="194">
        <v>0</v>
      </c>
      <c r="R384" s="194">
        <f>Q384*H384</f>
        <v>0</v>
      </c>
      <c r="S384" s="194">
        <v>0</v>
      </c>
      <c r="T384" s="195">
        <f>S384*H384</f>
        <v>0</v>
      </c>
      <c r="U384" s="35"/>
      <c r="V384" s="35"/>
      <c r="W384" s="35"/>
      <c r="X384" s="35"/>
      <c r="Y384" s="35"/>
      <c r="Z384" s="35"/>
      <c r="AA384" s="35"/>
      <c r="AB384" s="35"/>
      <c r="AC384" s="35"/>
      <c r="AD384" s="35"/>
      <c r="AE384" s="35"/>
      <c r="AR384" s="196" t="s">
        <v>1043</v>
      </c>
      <c r="AT384" s="196" t="s">
        <v>216</v>
      </c>
      <c r="AU384" s="196" t="s">
        <v>90</v>
      </c>
      <c r="AY384" s="18" t="s">
        <v>215</v>
      </c>
      <c r="BE384" s="197">
        <f>IF(N384="základní",J384,0)</f>
        <v>0</v>
      </c>
      <c r="BF384" s="197">
        <f>IF(N384="snížená",J384,0)</f>
        <v>0</v>
      </c>
      <c r="BG384" s="197">
        <f>IF(N384="zákl. přenesená",J384,0)</f>
        <v>0</v>
      </c>
      <c r="BH384" s="197">
        <f>IF(N384="sníž. přenesená",J384,0)</f>
        <v>0</v>
      </c>
      <c r="BI384" s="197">
        <f>IF(N384="nulová",J384,0)</f>
        <v>0</v>
      </c>
      <c r="BJ384" s="18" t="s">
        <v>88</v>
      </c>
      <c r="BK384" s="197">
        <f>ROUND(I384*H384,2)</f>
        <v>0</v>
      </c>
      <c r="BL384" s="18" t="s">
        <v>1043</v>
      </c>
      <c r="BM384" s="196" t="s">
        <v>8805</v>
      </c>
    </row>
    <row r="385" spans="1:65" s="2" customFormat="1" ht="38.4">
      <c r="A385" s="35"/>
      <c r="B385" s="36"/>
      <c r="C385" s="37"/>
      <c r="D385" s="198" t="s">
        <v>221</v>
      </c>
      <c r="E385" s="37"/>
      <c r="F385" s="199" t="s">
        <v>8369</v>
      </c>
      <c r="G385" s="37"/>
      <c r="H385" s="37"/>
      <c r="I385" s="200"/>
      <c r="J385" s="37"/>
      <c r="K385" s="37"/>
      <c r="L385" s="40"/>
      <c r="M385" s="201"/>
      <c r="N385" s="202"/>
      <c r="O385" s="72"/>
      <c r="P385" s="72"/>
      <c r="Q385" s="72"/>
      <c r="R385" s="72"/>
      <c r="S385" s="72"/>
      <c r="T385" s="73"/>
      <c r="U385" s="35"/>
      <c r="V385" s="35"/>
      <c r="W385" s="35"/>
      <c r="X385" s="35"/>
      <c r="Y385" s="35"/>
      <c r="Z385" s="35"/>
      <c r="AA385" s="35"/>
      <c r="AB385" s="35"/>
      <c r="AC385" s="35"/>
      <c r="AD385" s="35"/>
      <c r="AE385" s="35"/>
      <c r="AT385" s="18" t="s">
        <v>221</v>
      </c>
      <c r="AU385" s="18" t="s">
        <v>90</v>
      </c>
    </row>
    <row r="386" spans="1:65" s="2" customFormat="1" ht="10.199999999999999">
      <c r="A386" s="35"/>
      <c r="B386" s="36"/>
      <c r="C386" s="37"/>
      <c r="D386" s="215" t="s">
        <v>362</v>
      </c>
      <c r="E386" s="37"/>
      <c r="F386" s="216" t="s">
        <v>8370</v>
      </c>
      <c r="G386" s="37"/>
      <c r="H386" s="37"/>
      <c r="I386" s="200"/>
      <c r="J386" s="37"/>
      <c r="K386" s="37"/>
      <c r="L386" s="40"/>
      <c r="M386" s="201"/>
      <c r="N386" s="202"/>
      <c r="O386" s="72"/>
      <c r="P386" s="72"/>
      <c r="Q386" s="72"/>
      <c r="R386" s="72"/>
      <c r="S386" s="72"/>
      <c r="T386" s="73"/>
      <c r="U386" s="35"/>
      <c r="V386" s="35"/>
      <c r="W386" s="35"/>
      <c r="X386" s="35"/>
      <c r="Y386" s="35"/>
      <c r="Z386" s="35"/>
      <c r="AA386" s="35"/>
      <c r="AB386" s="35"/>
      <c r="AC386" s="35"/>
      <c r="AD386" s="35"/>
      <c r="AE386" s="35"/>
      <c r="AT386" s="18" t="s">
        <v>362</v>
      </c>
      <c r="AU386" s="18" t="s">
        <v>90</v>
      </c>
    </row>
    <row r="387" spans="1:65" s="14" customFormat="1" ht="10.199999999999999">
      <c r="B387" s="227"/>
      <c r="C387" s="228"/>
      <c r="D387" s="198" t="s">
        <v>364</v>
      </c>
      <c r="E387" s="228"/>
      <c r="F387" s="230" t="s">
        <v>8806</v>
      </c>
      <c r="G387" s="228"/>
      <c r="H387" s="231">
        <v>69.58</v>
      </c>
      <c r="I387" s="232"/>
      <c r="J387" s="228"/>
      <c r="K387" s="228"/>
      <c r="L387" s="233"/>
      <c r="M387" s="234"/>
      <c r="N387" s="235"/>
      <c r="O387" s="235"/>
      <c r="P387" s="235"/>
      <c r="Q387" s="235"/>
      <c r="R387" s="235"/>
      <c r="S387" s="235"/>
      <c r="T387" s="236"/>
      <c r="AT387" s="237" t="s">
        <v>364</v>
      </c>
      <c r="AU387" s="237" t="s">
        <v>90</v>
      </c>
      <c r="AV387" s="14" t="s">
        <v>90</v>
      </c>
      <c r="AW387" s="14" t="s">
        <v>4</v>
      </c>
      <c r="AX387" s="14" t="s">
        <v>88</v>
      </c>
      <c r="AY387" s="237" t="s">
        <v>215</v>
      </c>
    </row>
    <row r="388" spans="1:65" s="2" customFormat="1" ht="24.15" customHeight="1">
      <c r="A388" s="35"/>
      <c r="B388" s="36"/>
      <c r="C388" s="185" t="s">
        <v>1664</v>
      </c>
      <c r="D388" s="185" t="s">
        <v>216</v>
      </c>
      <c r="E388" s="186" t="s">
        <v>8373</v>
      </c>
      <c r="F388" s="187" t="s">
        <v>8374</v>
      </c>
      <c r="G388" s="188" t="s">
        <v>583</v>
      </c>
      <c r="H388" s="189">
        <v>20.873999999999999</v>
      </c>
      <c r="I388" s="190"/>
      <c r="J388" s="191">
        <f>ROUND(I388*H388,2)</f>
        <v>0</v>
      </c>
      <c r="K388" s="187" t="s">
        <v>359</v>
      </c>
      <c r="L388" s="40"/>
      <c r="M388" s="192" t="s">
        <v>1</v>
      </c>
      <c r="N388" s="193" t="s">
        <v>46</v>
      </c>
      <c r="O388" s="72"/>
      <c r="P388" s="194">
        <f>O388*H388</f>
        <v>0</v>
      </c>
      <c r="Q388" s="194">
        <v>0</v>
      </c>
      <c r="R388" s="194">
        <f>Q388*H388</f>
        <v>0</v>
      </c>
      <c r="S388" s="194">
        <v>0</v>
      </c>
      <c r="T388" s="195">
        <f>S388*H388</f>
        <v>0</v>
      </c>
      <c r="U388" s="35"/>
      <c r="V388" s="35"/>
      <c r="W388" s="35"/>
      <c r="X388" s="35"/>
      <c r="Y388" s="35"/>
      <c r="Z388" s="35"/>
      <c r="AA388" s="35"/>
      <c r="AB388" s="35"/>
      <c r="AC388" s="35"/>
      <c r="AD388" s="35"/>
      <c r="AE388" s="35"/>
      <c r="AR388" s="196" t="s">
        <v>1043</v>
      </c>
      <c r="AT388" s="196" t="s">
        <v>216</v>
      </c>
      <c r="AU388" s="196" t="s">
        <v>90</v>
      </c>
      <c r="AY388" s="18" t="s">
        <v>215</v>
      </c>
      <c r="BE388" s="197">
        <f>IF(N388="základní",J388,0)</f>
        <v>0</v>
      </c>
      <c r="BF388" s="197">
        <f>IF(N388="snížená",J388,0)</f>
        <v>0</v>
      </c>
      <c r="BG388" s="197">
        <f>IF(N388="zákl. přenesená",J388,0)</f>
        <v>0</v>
      </c>
      <c r="BH388" s="197">
        <f>IF(N388="sníž. přenesená",J388,0)</f>
        <v>0</v>
      </c>
      <c r="BI388" s="197">
        <f>IF(N388="nulová",J388,0)</f>
        <v>0</v>
      </c>
      <c r="BJ388" s="18" t="s">
        <v>88</v>
      </c>
      <c r="BK388" s="197">
        <f>ROUND(I388*H388,2)</f>
        <v>0</v>
      </c>
      <c r="BL388" s="18" t="s">
        <v>1043</v>
      </c>
      <c r="BM388" s="196" t="s">
        <v>8807</v>
      </c>
    </row>
    <row r="389" spans="1:65" s="2" customFormat="1" ht="19.2">
      <c r="A389" s="35"/>
      <c r="B389" s="36"/>
      <c r="C389" s="37"/>
      <c r="D389" s="198" t="s">
        <v>221</v>
      </c>
      <c r="E389" s="37"/>
      <c r="F389" s="199" t="s">
        <v>8376</v>
      </c>
      <c r="G389" s="37"/>
      <c r="H389" s="37"/>
      <c r="I389" s="200"/>
      <c r="J389" s="37"/>
      <c r="K389" s="37"/>
      <c r="L389" s="40"/>
      <c r="M389" s="201"/>
      <c r="N389" s="202"/>
      <c r="O389" s="72"/>
      <c r="P389" s="72"/>
      <c r="Q389" s="72"/>
      <c r="R389" s="72"/>
      <c r="S389" s="72"/>
      <c r="T389" s="73"/>
      <c r="U389" s="35"/>
      <c r="V389" s="35"/>
      <c r="W389" s="35"/>
      <c r="X389" s="35"/>
      <c r="Y389" s="35"/>
      <c r="Z389" s="35"/>
      <c r="AA389" s="35"/>
      <c r="AB389" s="35"/>
      <c r="AC389" s="35"/>
      <c r="AD389" s="35"/>
      <c r="AE389" s="35"/>
      <c r="AT389" s="18" t="s">
        <v>221</v>
      </c>
      <c r="AU389" s="18" t="s">
        <v>90</v>
      </c>
    </row>
    <row r="390" spans="1:65" s="2" customFormat="1" ht="10.199999999999999">
      <c r="A390" s="35"/>
      <c r="B390" s="36"/>
      <c r="C390" s="37"/>
      <c r="D390" s="215" t="s">
        <v>362</v>
      </c>
      <c r="E390" s="37"/>
      <c r="F390" s="216" t="s">
        <v>8377</v>
      </c>
      <c r="G390" s="37"/>
      <c r="H390" s="37"/>
      <c r="I390" s="200"/>
      <c r="J390" s="37"/>
      <c r="K390" s="37"/>
      <c r="L390" s="40"/>
      <c r="M390" s="201"/>
      <c r="N390" s="202"/>
      <c r="O390" s="72"/>
      <c r="P390" s="72"/>
      <c r="Q390" s="72"/>
      <c r="R390" s="72"/>
      <c r="S390" s="72"/>
      <c r="T390" s="73"/>
      <c r="U390" s="35"/>
      <c r="V390" s="35"/>
      <c r="W390" s="35"/>
      <c r="X390" s="35"/>
      <c r="Y390" s="35"/>
      <c r="Z390" s="35"/>
      <c r="AA390" s="35"/>
      <c r="AB390" s="35"/>
      <c r="AC390" s="35"/>
      <c r="AD390" s="35"/>
      <c r="AE390" s="35"/>
      <c r="AT390" s="18" t="s">
        <v>362</v>
      </c>
      <c r="AU390" s="18" t="s">
        <v>90</v>
      </c>
    </row>
    <row r="391" spans="1:65" s="14" customFormat="1" ht="10.199999999999999">
      <c r="B391" s="227"/>
      <c r="C391" s="228"/>
      <c r="D391" s="198" t="s">
        <v>364</v>
      </c>
      <c r="E391" s="228"/>
      <c r="F391" s="230" t="s">
        <v>8808</v>
      </c>
      <c r="G391" s="228"/>
      <c r="H391" s="231">
        <v>20.873999999999999</v>
      </c>
      <c r="I391" s="232"/>
      <c r="J391" s="228"/>
      <c r="K391" s="228"/>
      <c r="L391" s="233"/>
      <c r="M391" s="234"/>
      <c r="N391" s="235"/>
      <c r="O391" s="235"/>
      <c r="P391" s="235"/>
      <c r="Q391" s="235"/>
      <c r="R391" s="235"/>
      <c r="S391" s="235"/>
      <c r="T391" s="236"/>
      <c r="AT391" s="237" t="s">
        <v>364</v>
      </c>
      <c r="AU391" s="237" t="s">
        <v>90</v>
      </c>
      <c r="AV391" s="14" t="s">
        <v>90</v>
      </c>
      <c r="AW391" s="14" t="s">
        <v>4</v>
      </c>
      <c r="AX391" s="14" t="s">
        <v>88</v>
      </c>
      <c r="AY391" s="237" t="s">
        <v>215</v>
      </c>
    </row>
    <row r="392" spans="1:65" s="2" customFormat="1" ht="24.15" customHeight="1">
      <c r="A392" s="35"/>
      <c r="B392" s="36"/>
      <c r="C392" s="185" t="s">
        <v>1669</v>
      </c>
      <c r="D392" s="185" t="s">
        <v>216</v>
      </c>
      <c r="E392" s="186" t="s">
        <v>8379</v>
      </c>
      <c r="F392" s="187" t="s">
        <v>8380</v>
      </c>
      <c r="G392" s="188" t="s">
        <v>358</v>
      </c>
      <c r="H392" s="189">
        <v>9.94</v>
      </c>
      <c r="I392" s="190"/>
      <c r="J392" s="191">
        <f>ROUND(I392*H392,2)</f>
        <v>0</v>
      </c>
      <c r="K392" s="187" t="s">
        <v>359</v>
      </c>
      <c r="L392" s="40"/>
      <c r="M392" s="192" t="s">
        <v>1</v>
      </c>
      <c r="N392" s="193" t="s">
        <v>46</v>
      </c>
      <c r="O392" s="72"/>
      <c r="P392" s="194">
        <f>O392*H392</f>
        <v>0</v>
      </c>
      <c r="Q392" s="194">
        <v>0</v>
      </c>
      <c r="R392" s="194">
        <f>Q392*H392</f>
        <v>0</v>
      </c>
      <c r="S392" s="194">
        <v>0</v>
      </c>
      <c r="T392" s="195">
        <f>S392*H392</f>
        <v>0</v>
      </c>
      <c r="U392" s="35"/>
      <c r="V392" s="35"/>
      <c r="W392" s="35"/>
      <c r="X392" s="35"/>
      <c r="Y392" s="35"/>
      <c r="Z392" s="35"/>
      <c r="AA392" s="35"/>
      <c r="AB392" s="35"/>
      <c r="AC392" s="35"/>
      <c r="AD392" s="35"/>
      <c r="AE392" s="35"/>
      <c r="AR392" s="196" t="s">
        <v>1043</v>
      </c>
      <c r="AT392" s="196" t="s">
        <v>216</v>
      </c>
      <c r="AU392" s="196" t="s">
        <v>90</v>
      </c>
      <c r="AY392" s="18" t="s">
        <v>215</v>
      </c>
      <c r="BE392" s="197">
        <f>IF(N392="základní",J392,0)</f>
        <v>0</v>
      </c>
      <c r="BF392" s="197">
        <f>IF(N392="snížená",J392,0)</f>
        <v>0</v>
      </c>
      <c r="BG392" s="197">
        <f>IF(N392="zákl. přenesená",J392,0)</f>
        <v>0</v>
      </c>
      <c r="BH392" s="197">
        <f>IF(N392="sníž. přenesená",J392,0)</f>
        <v>0</v>
      </c>
      <c r="BI392" s="197">
        <f>IF(N392="nulová",J392,0)</f>
        <v>0</v>
      </c>
      <c r="BJ392" s="18" t="s">
        <v>88</v>
      </c>
      <c r="BK392" s="197">
        <f>ROUND(I392*H392,2)</f>
        <v>0</v>
      </c>
      <c r="BL392" s="18" t="s">
        <v>1043</v>
      </c>
      <c r="BM392" s="196" t="s">
        <v>8809</v>
      </c>
    </row>
    <row r="393" spans="1:65" s="2" customFormat="1" ht="19.2">
      <c r="A393" s="35"/>
      <c r="B393" s="36"/>
      <c r="C393" s="37"/>
      <c r="D393" s="198" t="s">
        <v>221</v>
      </c>
      <c r="E393" s="37"/>
      <c r="F393" s="199" t="s">
        <v>8382</v>
      </c>
      <c r="G393" s="37"/>
      <c r="H393" s="37"/>
      <c r="I393" s="200"/>
      <c r="J393" s="37"/>
      <c r="K393" s="37"/>
      <c r="L393" s="40"/>
      <c r="M393" s="201"/>
      <c r="N393" s="202"/>
      <c r="O393" s="72"/>
      <c r="P393" s="72"/>
      <c r="Q393" s="72"/>
      <c r="R393" s="72"/>
      <c r="S393" s="72"/>
      <c r="T393" s="73"/>
      <c r="U393" s="35"/>
      <c r="V393" s="35"/>
      <c r="W393" s="35"/>
      <c r="X393" s="35"/>
      <c r="Y393" s="35"/>
      <c r="Z393" s="35"/>
      <c r="AA393" s="35"/>
      <c r="AB393" s="35"/>
      <c r="AC393" s="35"/>
      <c r="AD393" s="35"/>
      <c r="AE393" s="35"/>
      <c r="AT393" s="18" t="s">
        <v>221</v>
      </c>
      <c r="AU393" s="18" t="s">
        <v>90</v>
      </c>
    </row>
    <row r="394" spans="1:65" s="2" customFormat="1" ht="10.199999999999999">
      <c r="A394" s="35"/>
      <c r="B394" s="36"/>
      <c r="C394" s="37"/>
      <c r="D394" s="215" t="s">
        <v>362</v>
      </c>
      <c r="E394" s="37"/>
      <c r="F394" s="216" t="s">
        <v>8383</v>
      </c>
      <c r="G394" s="37"/>
      <c r="H394" s="37"/>
      <c r="I394" s="200"/>
      <c r="J394" s="37"/>
      <c r="K394" s="37"/>
      <c r="L394" s="40"/>
      <c r="M394" s="201"/>
      <c r="N394" s="202"/>
      <c r="O394" s="72"/>
      <c r="P394" s="72"/>
      <c r="Q394" s="72"/>
      <c r="R394" s="72"/>
      <c r="S394" s="72"/>
      <c r="T394" s="73"/>
      <c r="U394" s="35"/>
      <c r="V394" s="35"/>
      <c r="W394" s="35"/>
      <c r="X394" s="35"/>
      <c r="Y394" s="35"/>
      <c r="Z394" s="35"/>
      <c r="AA394" s="35"/>
      <c r="AB394" s="35"/>
      <c r="AC394" s="35"/>
      <c r="AD394" s="35"/>
      <c r="AE394" s="35"/>
      <c r="AT394" s="18" t="s">
        <v>362</v>
      </c>
      <c r="AU394" s="18" t="s">
        <v>90</v>
      </c>
    </row>
    <row r="395" spans="1:65" s="14" customFormat="1" ht="10.199999999999999">
      <c r="B395" s="227"/>
      <c r="C395" s="228"/>
      <c r="D395" s="198" t="s">
        <v>364</v>
      </c>
      <c r="E395" s="229" t="s">
        <v>1</v>
      </c>
      <c r="F395" s="230" t="s">
        <v>8810</v>
      </c>
      <c r="G395" s="228"/>
      <c r="H395" s="231">
        <v>1.84</v>
      </c>
      <c r="I395" s="232"/>
      <c r="J395" s="228"/>
      <c r="K395" s="228"/>
      <c r="L395" s="233"/>
      <c r="M395" s="234"/>
      <c r="N395" s="235"/>
      <c r="O395" s="235"/>
      <c r="P395" s="235"/>
      <c r="Q395" s="235"/>
      <c r="R395" s="235"/>
      <c r="S395" s="235"/>
      <c r="T395" s="236"/>
      <c r="AT395" s="237" t="s">
        <v>364</v>
      </c>
      <c r="AU395" s="237" t="s">
        <v>90</v>
      </c>
      <c r="AV395" s="14" t="s">
        <v>90</v>
      </c>
      <c r="AW395" s="14" t="s">
        <v>36</v>
      </c>
      <c r="AX395" s="14" t="s">
        <v>81</v>
      </c>
      <c r="AY395" s="237" t="s">
        <v>215</v>
      </c>
    </row>
    <row r="396" spans="1:65" s="14" customFormat="1" ht="10.199999999999999">
      <c r="B396" s="227"/>
      <c r="C396" s="228"/>
      <c r="D396" s="198" t="s">
        <v>364</v>
      </c>
      <c r="E396" s="229" t="s">
        <v>1</v>
      </c>
      <c r="F396" s="230" t="s">
        <v>8811</v>
      </c>
      <c r="G396" s="228"/>
      <c r="H396" s="231">
        <v>3.5</v>
      </c>
      <c r="I396" s="232"/>
      <c r="J396" s="228"/>
      <c r="K396" s="228"/>
      <c r="L396" s="233"/>
      <c r="M396" s="234"/>
      <c r="N396" s="235"/>
      <c r="O396" s="235"/>
      <c r="P396" s="235"/>
      <c r="Q396" s="235"/>
      <c r="R396" s="235"/>
      <c r="S396" s="235"/>
      <c r="T396" s="236"/>
      <c r="AT396" s="237" t="s">
        <v>364</v>
      </c>
      <c r="AU396" s="237" t="s">
        <v>90</v>
      </c>
      <c r="AV396" s="14" t="s">
        <v>90</v>
      </c>
      <c r="AW396" s="14" t="s">
        <v>36</v>
      </c>
      <c r="AX396" s="14" t="s">
        <v>81</v>
      </c>
      <c r="AY396" s="237" t="s">
        <v>215</v>
      </c>
    </row>
    <row r="397" spans="1:65" s="14" customFormat="1" ht="10.199999999999999">
      <c r="B397" s="227"/>
      <c r="C397" s="228"/>
      <c r="D397" s="198" t="s">
        <v>364</v>
      </c>
      <c r="E397" s="229" t="s">
        <v>1</v>
      </c>
      <c r="F397" s="230" t="s">
        <v>8812</v>
      </c>
      <c r="G397" s="228"/>
      <c r="H397" s="231">
        <v>2.4</v>
      </c>
      <c r="I397" s="232"/>
      <c r="J397" s="228"/>
      <c r="K397" s="228"/>
      <c r="L397" s="233"/>
      <c r="M397" s="234"/>
      <c r="N397" s="235"/>
      <c r="O397" s="235"/>
      <c r="P397" s="235"/>
      <c r="Q397" s="235"/>
      <c r="R397" s="235"/>
      <c r="S397" s="235"/>
      <c r="T397" s="236"/>
      <c r="AT397" s="237" t="s">
        <v>364</v>
      </c>
      <c r="AU397" s="237" t="s">
        <v>90</v>
      </c>
      <c r="AV397" s="14" t="s">
        <v>90</v>
      </c>
      <c r="AW397" s="14" t="s">
        <v>36</v>
      </c>
      <c r="AX397" s="14" t="s">
        <v>81</v>
      </c>
      <c r="AY397" s="237" t="s">
        <v>215</v>
      </c>
    </row>
    <row r="398" spans="1:65" s="14" customFormat="1" ht="10.199999999999999">
      <c r="B398" s="227"/>
      <c r="C398" s="228"/>
      <c r="D398" s="198" t="s">
        <v>364</v>
      </c>
      <c r="E398" s="229" t="s">
        <v>1</v>
      </c>
      <c r="F398" s="230" t="s">
        <v>8813</v>
      </c>
      <c r="G398" s="228"/>
      <c r="H398" s="231">
        <v>2.2000000000000002</v>
      </c>
      <c r="I398" s="232"/>
      <c r="J398" s="228"/>
      <c r="K398" s="228"/>
      <c r="L398" s="233"/>
      <c r="M398" s="234"/>
      <c r="N398" s="235"/>
      <c r="O398" s="235"/>
      <c r="P398" s="235"/>
      <c r="Q398" s="235"/>
      <c r="R398" s="235"/>
      <c r="S398" s="235"/>
      <c r="T398" s="236"/>
      <c r="AT398" s="237" t="s">
        <v>364</v>
      </c>
      <c r="AU398" s="237" t="s">
        <v>90</v>
      </c>
      <c r="AV398" s="14" t="s">
        <v>90</v>
      </c>
      <c r="AW398" s="14" t="s">
        <v>36</v>
      </c>
      <c r="AX398" s="14" t="s">
        <v>81</v>
      </c>
      <c r="AY398" s="237" t="s">
        <v>215</v>
      </c>
    </row>
    <row r="399" spans="1:65" s="15" customFormat="1" ht="10.199999999999999">
      <c r="B399" s="238"/>
      <c r="C399" s="239"/>
      <c r="D399" s="198" t="s">
        <v>364</v>
      </c>
      <c r="E399" s="240" t="s">
        <v>1</v>
      </c>
      <c r="F399" s="241" t="s">
        <v>368</v>
      </c>
      <c r="G399" s="239"/>
      <c r="H399" s="242">
        <v>9.9400000000000013</v>
      </c>
      <c r="I399" s="243"/>
      <c r="J399" s="239"/>
      <c r="K399" s="239"/>
      <c r="L399" s="244"/>
      <c r="M399" s="245"/>
      <c r="N399" s="246"/>
      <c r="O399" s="246"/>
      <c r="P399" s="246"/>
      <c r="Q399" s="246"/>
      <c r="R399" s="246"/>
      <c r="S399" s="246"/>
      <c r="T399" s="247"/>
      <c r="AT399" s="248" t="s">
        <v>364</v>
      </c>
      <c r="AU399" s="248" t="s">
        <v>90</v>
      </c>
      <c r="AV399" s="15" t="s">
        <v>214</v>
      </c>
      <c r="AW399" s="15" t="s">
        <v>36</v>
      </c>
      <c r="AX399" s="15" t="s">
        <v>88</v>
      </c>
      <c r="AY399" s="248" t="s">
        <v>215</v>
      </c>
    </row>
    <row r="400" spans="1:65" s="2" customFormat="1" ht="24.15" customHeight="1">
      <c r="A400" s="35"/>
      <c r="B400" s="36"/>
      <c r="C400" s="185" t="s">
        <v>1675</v>
      </c>
      <c r="D400" s="185" t="s">
        <v>216</v>
      </c>
      <c r="E400" s="186" t="s">
        <v>8814</v>
      </c>
      <c r="F400" s="187" t="s">
        <v>8815</v>
      </c>
      <c r="G400" s="188" t="s">
        <v>358</v>
      </c>
      <c r="H400" s="189">
        <v>1.84</v>
      </c>
      <c r="I400" s="190"/>
      <c r="J400" s="191">
        <f>ROUND(I400*H400,2)</f>
        <v>0</v>
      </c>
      <c r="K400" s="187" t="s">
        <v>359</v>
      </c>
      <c r="L400" s="40"/>
      <c r="M400" s="192" t="s">
        <v>1</v>
      </c>
      <c r="N400" s="193" t="s">
        <v>46</v>
      </c>
      <c r="O400" s="72"/>
      <c r="P400" s="194">
        <f>O400*H400</f>
        <v>0</v>
      </c>
      <c r="Q400" s="194">
        <v>0</v>
      </c>
      <c r="R400" s="194">
        <f>Q400*H400</f>
        <v>0</v>
      </c>
      <c r="S400" s="194">
        <v>0</v>
      </c>
      <c r="T400" s="195">
        <f>S400*H400</f>
        <v>0</v>
      </c>
      <c r="U400" s="35"/>
      <c r="V400" s="35"/>
      <c r="W400" s="35"/>
      <c r="X400" s="35"/>
      <c r="Y400" s="35"/>
      <c r="Z400" s="35"/>
      <c r="AA400" s="35"/>
      <c r="AB400" s="35"/>
      <c r="AC400" s="35"/>
      <c r="AD400" s="35"/>
      <c r="AE400" s="35"/>
      <c r="AR400" s="196" t="s">
        <v>1043</v>
      </c>
      <c r="AT400" s="196" t="s">
        <v>216</v>
      </c>
      <c r="AU400" s="196" t="s">
        <v>90</v>
      </c>
      <c r="AY400" s="18" t="s">
        <v>215</v>
      </c>
      <c r="BE400" s="197">
        <f>IF(N400="základní",J400,0)</f>
        <v>0</v>
      </c>
      <c r="BF400" s="197">
        <f>IF(N400="snížená",J400,0)</f>
        <v>0</v>
      </c>
      <c r="BG400" s="197">
        <f>IF(N400="zákl. přenesená",J400,0)</f>
        <v>0</v>
      </c>
      <c r="BH400" s="197">
        <f>IF(N400="sníž. přenesená",J400,0)</f>
        <v>0</v>
      </c>
      <c r="BI400" s="197">
        <f>IF(N400="nulová",J400,0)</f>
        <v>0</v>
      </c>
      <c r="BJ400" s="18" t="s">
        <v>88</v>
      </c>
      <c r="BK400" s="197">
        <f>ROUND(I400*H400,2)</f>
        <v>0</v>
      </c>
      <c r="BL400" s="18" t="s">
        <v>1043</v>
      </c>
      <c r="BM400" s="196" t="s">
        <v>8816</v>
      </c>
    </row>
    <row r="401" spans="1:65" s="2" customFormat="1" ht="28.8">
      <c r="A401" s="35"/>
      <c r="B401" s="36"/>
      <c r="C401" s="37"/>
      <c r="D401" s="198" t="s">
        <v>221</v>
      </c>
      <c r="E401" s="37"/>
      <c r="F401" s="199" t="s">
        <v>8817</v>
      </c>
      <c r="G401" s="37"/>
      <c r="H401" s="37"/>
      <c r="I401" s="200"/>
      <c r="J401" s="37"/>
      <c r="K401" s="37"/>
      <c r="L401" s="40"/>
      <c r="M401" s="201"/>
      <c r="N401" s="202"/>
      <c r="O401" s="72"/>
      <c r="P401" s="72"/>
      <c r="Q401" s="72"/>
      <c r="R401" s="72"/>
      <c r="S401" s="72"/>
      <c r="T401" s="73"/>
      <c r="U401" s="35"/>
      <c r="V401" s="35"/>
      <c r="W401" s="35"/>
      <c r="X401" s="35"/>
      <c r="Y401" s="35"/>
      <c r="Z401" s="35"/>
      <c r="AA401" s="35"/>
      <c r="AB401" s="35"/>
      <c r="AC401" s="35"/>
      <c r="AD401" s="35"/>
      <c r="AE401" s="35"/>
      <c r="AT401" s="18" t="s">
        <v>221</v>
      </c>
      <c r="AU401" s="18" t="s">
        <v>90</v>
      </c>
    </row>
    <row r="402" spans="1:65" s="2" customFormat="1" ht="10.199999999999999">
      <c r="A402" s="35"/>
      <c r="B402" s="36"/>
      <c r="C402" s="37"/>
      <c r="D402" s="215" t="s">
        <v>362</v>
      </c>
      <c r="E402" s="37"/>
      <c r="F402" s="216" t="s">
        <v>8818</v>
      </c>
      <c r="G402" s="37"/>
      <c r="H402" s="37"/>
      <c r="I402" s="200"/>
      <c r="J402" s="37"/>
      <c r="K402" s="37"/>
      <c r="L402" s="40"/>
      <c r="M402" s="201"/>
      <c r="N402" s="202"/>
      <c r="O402" s="72"/>
      <c r="P402" s="72"/>
      <c r="Q402" s="72"/>
      <c r="R402" s="72"/>
      <c r="S402" s="72"/>
      <c r="T402" s="73"/>
      <c r="U402" s="35"/>
      <c r="V402" s="35"/>
      <c r="W402" s="35"/>
      <c r="X402" s="35"/>
      <c r="Y402" s="35"/>
      <c r="Z402" s="35"/>
      <c r="AA402" s="35"/>
      <c r="AB402" s="35"/>
      <c r="AC402" s="35"/>
      <c r="AD402" s="35"/>
      <c r="AE402" s="35"/>
      <c r="AT402" s="18" t="s">
        <v>362</v>
      </c>
      <c r="AU402" s="18" t="s">
        <v>90</v>
      </c>
    </row>
    <row r="403" spans="1:65" s="13" customFormat="1" ht="10.199999999999999">
      <c r="B403" s="217"/>
      <c r="C403" s="218"/>
      <c r="D403" s="198" t="s">
        <v>364</v>
      </c>
      <c r="E403" s="219" t="s">
        <v>1</v>
      </c>
      <c r="F403" s="220" t="s">
        <v>8792</v>
      </c>
      <c r="G403" s="218"/>
      <c r="H403" s="219" t="s">
        <v>1</v>
      </c>
      <c r="I403" s="221"/>
      <c r="J403" s="218"/>
      <c r="K403" s="218"/>
      <c r="L403" s="222"/>
      <c r="M403" s="223"/>
      <c r="N403" s="224"/>
      <c r="O403" s="224"/>
      <c r="P403" s="224"/>
      <c r="Q403" s="224"/>
      <c r="R403" s="224"/>
      <c r="S403" s="224"/>
      <c r="T403" s="225"/>
      <c r="AT403" s="226" t="s">
        <v>364</v>
      </c>
      <c r="AU403" s="226" t="s">
        <v>90</v>
      </c>
      <c r="AV403" s="13" t="s">
        <v>88</v>
      </c>
      <c r="AW403" s="13" t="s">
        <v>36</v>
      </c>
      <c r="AX403" s="13" t="s">
        <v>81</v>
      </c>
      <c r="AY403" s="226" t="s">
        <v>215</v>
      </c>
    </row>
    <row r="404" spans="1:65" s="14" customFormat="1" ht="10.199999999999999">
      <c r="B404" s="227"/>
      <c r="C404" s="228"/>
      <c r="D404" s="198" t="s">
        <v>364</v>
      </c>
      <c r="E404" s="229" t="s">
        <v>1</v>
      </c>
      <c r="F404" s="230" t="s">
        <v>8819</v>
      </c>
      <c r="G404" s="228"/>
      <c r="H404" s="231">
        <v>1.44</v>
      </c>
      <c r="I404" s="232"/>
      <c r="J404" s="228"/>
      <c r="K404" s="228"/>
      <c r="L404" s="233"/>
      <c r="M404" s="234"/>
      <c r="N404" s="235"/>
      <c r="O404" s="235"/>
      <c r="P404" s="235"/>
      <c r="Q404" s="235"/>
      <c r="R404" s="235"/>
      <c r="S404" s="235"/>
      <c r="T404" s="236"/>
      <c r="AT404" s="237" t="s">
        <v>364</v>
      </c>
      <c r="AU404" s="237" t="s">
        <v>90</v>
      </c>
      <c r="AV404" s="14" t="s">
        <v>90</v>
      </c>
      <c r="AW404" s="14" t="s">
        <v>36</v>
      </c>
      <c r="AX404" s="14" t="s">
        <v>81</v>
      </c>
      <c r="AY404" s="237" t="s">
        <v>215</v>
      </c>
    </row>
    <row r="405" spans="1:65" s="13" customFormat="1" ht="10.199999999999999">
      <c r="B405" s="217"/>
      <c r="C405" s="218"/>
      <c r="D405" s="198" t="s">
        <v>364</v>
      </c>
      <c r="E405" s="219" t="s">
        <v>1</v>
      </c>
      <c r="F405" s="220" t="s">
        <v>8820</v>
      </c>
      <c r="G405" s="218"/>
      <c r="H405" s="219" t="s">
        <v>1</v>
      </c>
      <c r="I405" s="221"/>
      <c r="J405" s="218"/>
      <c r="K405" s="218"/>
      <c r="L405" s="222"/>
      <c r="M405" s="223"/>
      <c r="N405" s="224"/>
      <c r="O405" s="224"/>
      <c r="P405" s="224"/>
      <c r="Q405" s="224"/>
      <c r="R405" s="224"/>
      <c r="S405" s="224"/>
      <c r="T405" s="225"/>
      <c r="AT405" s="226" t="s">
        <v>364</v>
      </c>
      <c r="AU405" s="226" t="s">
        <v>90</v>
      </c>
      <c r="AV405" s="13" t="s">
        <v>88</v>
      </c>
      <c r="AW405" s="13" t="s">
        <v>36</v>
      </c>
      <c r="AX405" s="13" t="s">
        <v>81</v>
      </c>
      <c r="AY405" s="226" t="s">
        <v>215</v>
      </c>
    </row>
    <row r="406" spans="1:65" s="14" customFormat="1" ht="10.199999999999999">
      <c r="B406" s="227"/>
      <c r="C406" s="228"/>
      <c r="D406" s="198" t="s">
        <v>364</v>
      </c>
      <c r="E406" s="229" t="s">
        <v>1</v>
      </c>
      <c r="F406" s="230" t="s">
        <v>8821</v>
      </c>
      <c r="G406" s="228"/>
      <c r="H406" s="231">
        <v>0.2</v>
      </c>
      <c r="I406" s="232"/>
      <c r="J406" s="228"/>
      <c r="K406" s="228"/>
      <c r="L406" s="233"/>
      <c r="M406" s="234"/>
      <c r="N406" s="235"/>
      <c r="O406" s="235"/>
      <c r="P406" s="235"/>
      <c r="Q406" s="235"/>
      <c r="R406" s="235"/>
      <c r="S406" s="235"/>
      <c r="T406" s="236"/>
      <c r="AT406" s="237" t="s">
        <v>364</v>
      </c>
      <c r="AU406" s="237" t="s">
        <v>90</v>
      </c>
      <c r="AV406" s="14" t="s">
        <v>90</v>
      </c>
      <c r="AW406" s="14" t="s">
        <v>36</v>
      </c>
      <c r="AX406" s="14" t="s">
        <v>81</v>
      </c>
      <c r="AY406" s="237" t="s">
        <v>215</v>
      </c>
    </row>
    <row r="407" spans="1:65" s="13" customFormat="1" ht="10.199999999999999">
      <c r="B407" s="217"/>
      <c r="C407" s="218"/>
      <c r="D407" s="198" t="s">
        <v>364</v>
      </c>
      <c r="E407" s="219" t="s">
        <v>1</v>
      </c>
      <c r="F407" s="220" t="s">
        <v>8794</v>
      </c>
      <c r="G407" s="218"/>
      <c r="H407" s="219" t="s">
        <v>1</v>
      </c>
      <c r="I407" s="221"/>
      <c r="J407" s="218"/>
      <c r="K407" s="218"/>
      <c r="L407" s="222"/>
      <c r="M407" s="223"/>
      <c r="N407" s="224"/>
      <c r="O407" s="224"/>
      <c r="P407" s="224"/>
      <c r="Q407" s="224"/>
      <c r="R407" s="224"/>
      <c r="S407" s="224"/>
      <c r="T407" s="225"/>
      <c r="AT407" s="226" t="s">
        <v>364</v>
      </c>
      <c r="AU407" s="226" t="s">
        <v>90</v>
      </c>
      <c r="AV407" s="13" t="s">
        <v>88</v>
      </c>
      <c r="AW407" s="13" t="s">
        <v>36</v>
      </c>
      <c r="AX407" s="13" t="s">
        <v>81</v>
      </c>
      <c r="AY407" s="226" t="s">
        <v>215</v>
      </c>
    </row>
    <row r="408" spans="1:65" s="14" customFormat="1" ht="10.199999999999999">
      <c r="B408" s="227"/>
      <c r="C408" s="228"/>
      <c r="D408" s="198" t="s">
        <v>364</v>
      </c>
      <c r="E408" s="229" t="s">
        <v>1</v>
      </c>
      <c r="F408" s="230" t="s">
        <v>8821</v>
      </c>
      <c r="G408" s="228"/>
      <c r="H408" s="231">
        <v>0.2</v>
      </c>
      <c r="I408" s="232"/>
      <c r="J408" s="228"/>
      <c r="K408" s="228"/>
      <c r="L408" s="233"/>
      <c r="M408" s="234"/>
      <c r="N408" s="235"/>
      <c r="O408" s="235"/>
      <c r="P408" s="235"/>
      <c r="Q408" s="235"/>
      <c r="R408" s="235"/>
      <c r="S408" s="235"/>
      <c r="T408" s="236"/>
      <c r="AT408" s="237" t="s">
        <v>364</v>
      </c>
      <c r="AU408" s="237" t="s">
        <v>90</v>
      </c>
      <c r="AV408" s="14" t="s">
        <v>90</v>
      </c>
      <c r="AW408" s="14" t="s">
        <v>36</v>
      </c>
      <c r="AX408" s="14" t="s">
        <v>81</v>
      </c>
      <c r="AY408" s="237" t="s">
        <v>215</v>
      </c>
    </row>
    <row r="409" spans="1:65" s="15" customFormat="1" ht="10.199999999999999">
      <c r="B409" s="238"/>
      <c r="C409" s="239"/>
      <c r="D409" s="198" t="s">
        <v>364</v>
      </c>
      <c r="E409" s="240" t="s">
        <v>1</v>
      </c>
      <c r="F409" s="241" t="s">
        <v>368</v>
      </c>
      <c r="G409" s="239"/>
      <c r="H409" s="242">
        <v>1.8399999999999999</v>
      </c>
      <c r="I409" s="243"/>
      <c r="J409" s="239"/>
      <c r="K409" s="239"/>
      <c r="L409" s="244"/>
      <c r="M409" s="245"/>
      <c r="N409" s="246"/>
      <c r="O409" s="246"/>
      <c r="P409" s="246"/>
      <c r="Q409" s="246"/>
      <c r="R409" s="246"/>
      <c r="S409" s="246"/>
      <c r="T409" s="247"/>
      <c r="AT409" s="248" t="s">
        <v>364</v>
      </c>
      <c r="AU409" s="248" t="s">
        <v>90</v>
      </c>
      <c r="AV409" s="15" t="s">
        <v>214</v>
      </c>
      <c r="AW409" s="15" t="s">
        <v>36</v>
      </c>
      <c r="AX409" s="15" t="s">
        <v>88</v>
      </c>
      <c r="AY409" s="248" t="s">
        <v>215</v>
      </c>
    </row>
    <row r="410" spans="1:65" s="2" customFormat="1" ht="24.15" customHeight="1">
      <c r="A410" s="35"/>
      <c r="B410" s="36"/>
      <c r="C410" s="185" t="s">
        <v>1681</v>
      </c>
      <c r="D410" s="185" t="s">
        <v>216</v>
      </c>
      <c r="E410" s="186" t="s">
        <v>8384</v>
      </c>
      <c r="F410" s="187" t="s">
        <v>8385</v>
      </c>
      <c r="G410" s="188" t="s">
        <v>797</v>
      </c>
      <c r="H410" s="189">
        <v>50</v>
      </c>
      <c r="I410" s="190"/>
      <c r="J410" s="191">
        <f>ROUND(I410*H410,2)</f>
        <v>0</v>
      </c>
      <c r="K410" s="187" t="s">
        <v>359</v>
      </c>
      <c r="L410" s="40"/>
      <c r="M410" s="192" t="s">
        <v>1</v>
      </c>
      <c r="N410" s="193" t="s">
        <v>46</v>
      </c>
      <c r="O410" s="72"/>
      <c r="P410" s="194">
        <f>O410*H410</f>
        <v>0</v>
      </c>
      <c r="Q410" s="194">
        <v>0</v>
      </c>
      <c r="R410" s="194">
        <f>Q410*H410</f>
        <v>0</v>
      </c>
      <c r="S410" s="194">
        <v>0</v>
      </c>
      <c r="T410" s="195">
        <f>S410*H410</f>
        <v>0</v>
      </c>
      <c r="U410" s="35"/>
      <c r="V410" s="35"/>
      <c r="W410" s="35"/>
      <c r="X410" s="35"/>
      <c r="Y410" s="35"/>
      <c r="Z410" s="35"/>
      <c r="AA410" s="35"/>
      <c r="AB410" s="35"/>
      <c r="AC410" s="35"/>
      <c r="AD410" s="35"/>
      <c r="AE410" s="35"/>
      <c r="AR410" s="196" t="s">
        <v>1043</v>
      </c>
      <c r="AT410" s="196" t="s">
        <v>216</v>
      </c>
      <c r="AU410" s="196" t="s">
        <v>90</v>
      </c>
      <c r="AY410" s="18" t="s">
        <v>215</v>
      </c>
      <c r="BE410" s="197">
        <f>IF(N410="základní",J410,0)</f>
        <v>0</v>
      </c>
      <c r="BF410" s="197">
        <f>IF(N410="snížená",J410,0)</f>
        <v>0</v>
      </c>
      <c r="BG410" s="197">
        <f>IF(N410="zákl. přenesená",J410,0)</f>
        <v>0</v>
      </c>
      <c r="BH410" s="197">
        <f>IF(N410="sníž. přenesená",J410,0)</f>
        <v>0</v>
      </c>
      <c r="BI410" s="197">
        <f>IF(N410="nulová",J410,0)</f>
        <v>0</v>
      </c>
      <c r="BJ410" s="18" t="s">
        <v>88</v>
      </c>
      <c r="BK410" s="197">
        <f>ROUND(I410*H410,2)</f>
        <v>0</v>
      </c>
      <c r="BL410" s="18" t="s">
        <v>1043</v>
      </c>
      <c r="BM410" s="196" t="s">
        <v>8822</v>
      </c>
    </row>
    <row r="411" spans="1:65" s="2" customFormat="1" ht="38.4">
      <c r="A411" s="35"/>
      <c r="B411" s="36"/>
      <c r="C411" s="37"/>
      <c r="D411" s="198" t="s">
        <v>221</v>
      </c>
      <c r="E411" s="37"/>
      <c r="F411" s="199" t="s">
        <v>8387</v>
      </c>
      <c r="G411" s="37"/>
      <c r="H411" s="37"/>
      <c r="I411" s="200"/>
      <c r="J411" s="37"/>
      <c r="K411" s="37"/>
      <c r="L411" s="40"/>
      <c r="M411" s="201"/>
      <c r="N411" s="202"/>
      <c r="O411" s="72"/>
      <c r="P411" s="72"/>
      <c r="Q411" s="72"/>
      <c r="R411" s="72"/>
      <c r="S411" s="72"/>
      <c r="T411" s="73"/>
      <c r="U411" s="35"/>
      <c r="V411" s="35"/>
      <c r="W411" s="35"/>
      <c r="X411" s="35"/>
      <c r="Y411" s="35"/>
      <c r="Z411" s="35"/>
      <c r="AA411" s="35"/>
      <c r="AB411" s="35"/>
      <c r="AC411" s="35"/>
      <c r="AD411" s="35"/>
      <c r="AE411" s="35"/>
      <c r="AT411" s="18" t="s">
        <v>221</v>
      </c>
      <c r="AU411" s="18" t="s">
        <v>90</v>
      </c>
    </row>
    <row r="412" spans="1:65" s="2" customFormat="1" ht="10.199999999999999">
      <c r="A412" s="35"/>
      <c r="B412" s="36"/>
      <c r="C412" s="37"/>
      <c r="D412" s="215" t="s">
        <v>362</v>
      </c>
      <c r="E412" s="37"/>
      <c r="F412" s="216" t="s">
        <v>8388</v>
      </c>
      <c r="G412" s="37"/>
      <c r="H412" s="37"/>
      <c r="I412" s="200"/>
      <c r="J412" s="37"/>
      <c r="K412" s="37"/>
      <c r="L412" s="40"/>
      <c r="M412" s="201"/>
      <c r="N412" s="202"/>
      <c r="O412" s="72"/>
      <c r="P412" s="72"/>
      <c r="Q412" s="72"/>
      <c r="R412" s="72"/>
      <c r="S412" s="72"/>
      <c r="T412" s="73"/>
      <c r="U412" s="35"/>
      <c r="V412" s="35"/>
      <c r="W412" s="35"/>
      <c r="X412" s="35"/>
      <c r="Y412" s="35"/>
      <c r="Z412" s="35"/>
      <c r="AA412" s="35"/>
      <c r="AB412" s="35"/>
      <c r="AC412" s="35"/>
      <c r="AD412" s="35"/>
      <c r="AE412" s="35"/>
      <c r="AT412" s="18" t="s">
        <v>362</v>
      </c>
      <c r="AU412" s="18" t="s">
        <v>90</v>
      </c>
    </row>
    <row r="413" spans="1:65" s="2" customFormat="1" ht="24.15" customHeight="1">
      <c r="A413" s="35"/>
      <c r="B413" s="36"/>
      <c r="C413" s="185" t="s">
        <v>1687</v>
      </c>
      <c r="D413" s="185" t="s">
        <v>216</v>
      </c>
      <c r="E413" s="186" t="s">
        <v>8823</v>
      </c>
      <c r="F413" s="187" t="s">
        <v>8824</v>
      </c>
      <c r="G413" s="188" t="s">
        <v>797</v>
      </c>
      <c r="H413" s="189">
        <v>24</v>
      </c>
      <c r="I413" s="190"/>
      <c r="J413" s="191">
        <f>ROUND(I413*H413,2)</f>
        <v>0</v>
      </c>
      <c r="K413" s="187" t="s">
        <v>359</v>
      </c>
      <c r="L413" s="40"/>
      <c r="M413" s="192" t="s">
        <v>1</v>
      </c>
      <c r="N413" s="193" t="s">
        <v>46</v>
      </c>
      <c r="O413" s="72"/>
      <c r="P413" s="194">
        <f>O413*H413</f>
        <v>0</v>
      </c>
      <c r="Q413" s="194">
        <v>0</v>
      </c>
      <c r="R413" s="194">
        <f>Q413*H413</f>
        <v>0</v>
      </c>
      <c r="S413" s="194">
        <v>0</v>
      </c>
      <c r="T413" s="195">
        <f>S413*H413</f>
        <v>0</v>
      </c>
      <c r="U413" s="35"/>
      <c r="V413" s="35"/>
      <c r="W413" s="35"/>
      <c r="X413" s="35"/>
      <c r="Y413" s="35"/>
      <c r="Z413" s="35"/>
      <c r="AA413" s="35"/>
      <c r="AB413" s="35"/>
      <c r="AC413" s="35"/>
      <c r="AD413" s="35"/>
      <c r="AE413" s="35"/>
      <c r="AR413" s="196" t="s">
        <v>1043</v>
      </c>
      <c r="AT413" s="196" t="s">
        <v>216</v>
      </c>
      <c r="AU413" s="196" t="s">
        <v>90</v>
      </c>
      <c r="AY413" s="18" t="s">
        <v>215</v>
      </c>
      <c r="BE413" s="197">
        <f>IF(N413="základní",J413,0)</f>
        <v>0</v>
      </c>
      <c r="BF413" s="197">
        <f>IF(N413="snížená",J413,0)</f>
        <v>0</v>
      </c>
      <c r="BG413" s="197">
        <f>IF(N413="zákl. přenesená",J413,0)</f>
        <v>0</v>
      </c>
      <c r="BH413" s="197">
        <f>IF(N413="sníž. přenesená",J413,0)</f>
        <v>0</v>
      </c>
      <c r="BI413" s="197">
        <f>IF(N413="nulová",J413,0)</f>
        <v>0</v>
      </c>
      <c r="BJ413" s="18" t="s">
        <v>88</v>
      </c>
      <c r="BK413" s="197">
        <f>ROUND(I413*H413,2)</f>
        <v>0</v>
      </c>
      <c r="BL413" s="18" t="s">
        <v>1043</v>
      </c>
      <c r="BM413" s="196" t="s">
        <v>8825</v>
      </c>
    </row>
    <row r="414" spans="1:65" s="2" customFormat="1" ht="38.4">
      <c r="A414" s="35"/>
      <c r="B414" s="36"/>
      <c r="C414" s="37"/>
      <c r="D414" s="198" t="s">
        <v>221</v>
      </c>
      <c r="E414" s="37"/>
      <c r="F414" s="199" t="s">
        <v>8826</v>
      </c>
      <c r="G414" s="37"/>
      <c r="H414" s="37"/>
      <c r="I414" s="200"/>
      <c r="J414" s="37"/>
      <c r="K414" s="37"/>
      <c r="L414" s="40"/>
      <c r="M414" s="201"/>
      <c r="N414" s="202"/>
      <c r="O414" s="72"/>
      <c r="P414" s="72"/>
      <c r="Q414" s="72"/>
      <c r="R414" s="72"/>
      <c r="S414" s="72"/>
      <c r="T414" s="73"/>
      <c r="U414" s="35"/>
      <c r="V414" s="35"/>
      <c r="W414" s="35"/>
      <c r="X414" s="35"/>
      <c r="Y414" s="35"/>
      <c r="Z414" s="35"/>
      <c r="AA414" s="35"/>
      <c r="AB414" s="35"/>
      <c r="AC414" s="35"/>
      <c r="AD414" s="35"/>
      <c r="AE414" s="35"/>
      <c r="AT414" s="18" t="s">
        <v>221</v>
      </c>
      <c r="AU414" s="18" t="s">
        <v>90</v>
      </c>
    </row>
    <row r="415" spans="1:65" s="2" customFormat="1" ht="10.199999999999999">
      <c r="A415" s="35"/>
      <c r="B415" s="36"/>
      <c r="C415" s="37"/>
      <c r="D415" s="215" t="s">
        <v>362</v>
      </c>
      <c r="E415" s="37"/>
      <c r="F415" s="216" t="s">
        <v>8827</v>
      </c>
      <c r="G415" s="37"/>
      <c r="H415" s="37"/>
      <c r="I415" s="200"/>
      <c r="J415" s="37"/>
      <c r="K415" s="37"/>
      <c r="L415" s="40"/>
      <c r="M415" s="201"/>
      <c r="N415" s="202"/>
      <c r="O415" s="72"/>
      <c r="P415" s="72"/>
      <c r="Q415" s="72"/>
      <c r="R415" s="72"/>
      <c r="S415" s="72"/>
      <c r="T415" s="73"/>
      <c r="U415" s="35"/>
      <c r="V415" s="35"/>
      <c r="W415" s="35"/>
      <c r="X415" s="35"/>
      <c r="Y415" s="35"/>
      <c r="Z415" s="35"/>
      <c r="AA415" s="35"/>
      <c r="AB415" s="35"/>
      <c r="AC415" s="35"/>
      <c r="AD415" s="35"/>
      <c r="AE415" s="35"/>
      <c r="AT415" s="18" t="s">
        <v>362</v>
      </c>
      <c r="AU415" s="18" t="s">
        <v>90</v>
      </c>
    </row>
    <row r="416" spans="1:65" s="2" customFormat="1" ht="24.15" customHeight="1">
      <c r="A416" s="35"/>
      <c r="B416" s="36"/>
      <c r="C416" s="185" t="s">
        <v>1693</v>
      </c>
      <c r="D416" s="185" t="s">
        <v>216</v>
      </c>
      <c r="E416" s="186" t="s">
        <v>8389</v>
      </c>
      <c r="F416" s="187" t="s">
        <v>8390</v>
      </c>
      <c r="G416" s="188" t="s">
        <v>797</v>
      </c>
      <c r="H416" s="189">
        <v>22</v>
      </c>
      <c r="I416" s="190"/>
      <c r="J416" s="191">
        <f>ROUND(I416*H416,2)</f>
        <v>0</v>
      </c>
      <c r="K416" s="187" t="s">
        <v>359</v>
      </c>
      <c r="L416" s="40"/>
      <c r="M416" s="192" t="s">
        <v>1</v>
      </c>
      <c r="N416" s="193" t="s">
        <v>46</v>
      </c>
      <c r="O416" s="72"/>
      <c r="P416" s="194">
        <f>O416*H416</f>
        <v>0</v>
      </c>
      <c r="Q416" s="194">
        <v>0</v>
      </c>
      <c r="R416" s="194">
        <f>Q416*H416</f>
        <v>0</v>
      </c>
      <c r="S416" s="194">
        <v>0</v>
      </c>
      <c r="T416" s="195">
        <f>S416*H416</f>
        <v>0</v>
      </c>
      <c r="U416" s="35"/>
      <c r="V416" s="35"/>
      <c r="W416" s="35"/>
      <c r="X416" s="35"/>
      <c r="Y416" s="35"/>
      <c r="Z416" s="35"/>
      <c r="AA416" s="35"/>
      <c r="AB416" s="35"/>
      <c r="AC416" s="35"/>
      <c r="AD416" s="35"/>
      <c r="AE416" s="35"/>
      <c r="AR416" s="196" t="s">
        <v>1043</v>
      </c>
      <c r="AT416" s="196" t="s">
        <v>216</v>
      </c>
      <c r="AU416" s="196" t="s">
        <v>90</v>
      </c>
      <c r="AY416" s="18" t="s">
        <v>215</v>
      </c>
      <c r="BE416" s="197">
        <f>IF(N416="základní",J416,0)</f>
        <v>0</v>
      </c>
      <c r="BF416" s="197">
        <f>IF(N416="snížená",J416,0)</f>
        <v>0</v>
      </c>
      <c r="BG416" s="197">
        <f>IF(N416="zákl. přenesená",J416,0)</f>
        <v>0</v>
      </c>
      <c r="BH416" s="197">
        <f>IF(N416="sníž. přenesená",J416,0)</f>
        <v>0</v>
      </c>
      <c r="BI416" s="197">
        <f>IF(N416="nulová",J416,0)</f>
        <v>0</v>
      </c>
      <c r="BJ416" s="18" t="s">
        <v>88</v>
      </c>
      <c r="BK416" s="197">
        <f>ROUND(I416*H416,2)</f>
        <v>0</v>
      </c>
      <c r="BL416" s="18" t="s">
        <v>1043</v>
      </c>
      <c r="BM416" s="196" t="s">
        <v>8828</v>
      </c>
    </row>
    <row r="417" spans="1:65" s="2" customFormat="1" ht="38.4">
      <c r="A417" s="35"/>
      <c r="B417" s="36"/>
      <c r="C417" s="37"/>
      <c r="D417" s="198" t="s">
        <v>221</v>
      </c>
      <c r="E417" s="37"/>
      <c r="F417" s="199" t="s">
        <v>8392</v>
      </c>
      <c r="G417" s="37"/>
      <c r="H417" s="37"/>
      <c r="I417" s="200"/>
      <c r="J417" s="37"/>
      <c r="K417" s="37"/>
      <c r="L417" s="40"/>
      <c r="M417" s="201"/>
      <c r="N417" s="202"/>
      <c r="O417" s="72"/>
      <c r="P417" s="72"/>
      <c r="Q417" s="72"/>
      <c r="R417" s="72"/>
      <c r="S417" s="72"/>
      <c r="T417" s="73"/>
      <c r="U417" s="35"/>
      <c r="V417" s="35"/>
      <c r="W417" s="35"/>
      <c r="X417" s="35"/>
      <c r="Y417" s="35"/>
      <c r="Z417" s="35"/>
      <c r="AA417" s="35"/>
      <c r="AB417" s="35"/>
      <c r="AC417" s="35"/>
      <c r="AD417" s="35"/>
      <c r="AE417" s="35"/>
      <c r="AT417" s="18" t="s">
        <v>221</v>
      </c>
      <c r="AU417" s="18" t="s">
        <v>90</v>
      </c>
    </row>
    <row r="418" spans="1:65" s="2" customFormat="1" ht="10.199999999999999">
      <c r="A418" s="35"/>
      <c r="B418" s="36"/>
      <c r="C418" s="37"/>
      <c r="D418" s="215" t="s">
        <v>362</v>
      </c>
      <c r="E418" s="37"/>
      <c r="F418" s="216" t="s">
        <v>8393</v>
      </c>
      <c r="G418" s="37"/>
      <c r="H418" s="37"/>
      <c r="I418" s="200"/>
      <c r="J418" s="37"/>
      <c r="K418" s="37"/>
      <c r="L418" s="40"/>
      <c r="M418" s="201"/>
      <c r="N418" s="202"/>
      <c r="O418" s="72"/>
      <c r="P418" s="72"/>
      <c r="Q418" s="72"/>
      <c r="R418" s="72"/>
      <c r="S418" s="72"/>
      <c r="T418" s="73"/>
      <c r="U418" s="35"/>
      <c r="V418" s="35"/>
      <c r="W418" s="35"/>
      <c r="X418" s="35"/>
      <c r="Y418" s="35"/>
      <c r="Z418" s="35"/>
      <c r="AA418" s="35"/>
      <c r="AB418" s="35"/>
      <c r="AC418" s="35"/>
      <c r="AD418" s="35"/>
      <c r="AE418" s="35"/>
      <c r="AT418" s="18" t="s">
        <v>362</v>
      </c>
      <c r="AU418" s="18" t="s">
        <v>90</v>
      </c>
    </row>
    <row r="419" spans="1:65" s="2" customFormat="1" ht="24.15" customHeight="1">
      <c r="A419" s="35"/>
      <c r="B419" s="36"/>
      <c r="C419" s="185" t="s">
        <v>1699</v>
      </c>
      <c r="D419" s="185" t="s">
        <v>216</v>
      </c>
      <c r="E419" s="186" t="s">
        <v>8394</v>
      </c>
      <c r="F419" s="187" t="s">
        <v>8395</v>
      </c>
      <c r="G419" s="188" t="s">
        <v>797</v>
      </c>
      <c r="H419" s="189">
        <v>192</v>
      </c>
      <c r="I419" s="190"/>
      <c r="J419" s="191">
        <f>ROUND(I419*H419,2)</f>
        <v>0</v>
      </c>
      <c r="K419" s="187" t="s">
        <v>359</v>
      </c>
      <c r="L419" s="40"/>
      <c r="M419" s="192" t="s">
        <v>1</v>
      </c>
      <c r="N419" s="193" t="s">
        <v>46</v>
      </c>
      <c r="O419" s="72"/>
      <c r="P419" s="194">
        <f>O419*H419</f>
        <v>0</v>
      </c>
      <c r="Q419" s="194">
        <v>0</v>
      </c>
      <c r="R419" s="194">
        <f>Q419*H419</f>
        <v>0</v>
      </c>
      <c r="S419" s="194">
        <v>0</v>
      </c>
      <c r="T419" s="195">
        <f>S419*H419</f>
        <v>0</v>
      </c>
      <c r="U419" s="35"/>
      <c r="V419" s="35"/>
      <c r="W419" s="35"/>
      <c r="X419" s="35"/>
      <c r="Y419" s="35"/>
      <c r="Z419" s="35"/>
      <c r="AA419" s="35"/>
      <c r="AB419" s="35"/>
      <c r="AC419" s="35"/>
      <c r="AD419" s="35"/>
      <c r="AE419" s="35"/>
      <c r="AR419" s="196" t="s">
        <v>1043</v>
      </c>
      <c r="AT419" s="196" t="s">
        <v>216</v>
      </c>
      <c r="AU419" s="196" t="s">
        <v>90</v>
      </c>
      <c r="AY419" s="18" t="s">
        <v>215</v>
      </c>
      <c r="BE419" s="197">
        <f>IF(N419="základní",J419,0)</f>
        <v>0</v>
      </c>
      <c r="BF419" s="197">
        <f>IF(N419="snížená",J419,0)</f>
        <v>0</v>
      </c>
      <c r="BG419" s="197">
        <f>IF(N419="zákl. přenesená",J419,0)</f>
        <v>0</v>
      </c>
      <c r="BH419" s="197">
        <f>IF(N419="sníž. přenesená",J419,0)</f>
        <v>0</v>
      </c>
      <c r="BI419" s="197">
        <f>IF(N419="nulová",J419,0)</f>
        <v>0</v>
      </c>
      <c r="BJ419" s="18" t="s">
        <v>88</v>
      </c>
      <c r="BK419" s="197">
        <f>ROUND(I419*H419,2)</f>
        <v>0</v>
      </c>
      <c r="BL419" s="18" t="s">
        <v>1043</v>
      </c>
      <c r="BM419" s="196" t="s">
        <v>8829</v>
      </c>
    </row>
    <row r="420" spans="1:65" s="2" customFormat="1" ht="19.2">
      <c r="A420" s="35"/>
      <c r="B420" s="36"/>
      <c r="C420" s="37"/>
      <c r="D420" s="198" t="s">
        <v>221</v>
      </c>
      <c r="E420" s="37"/>
      <c r="F420" s="199" t="s">
        <v>8397</v>
      </c>
      <c r="G420" s="37"/>
      <c r="H420" s="37"/>
      <c r="I420" s="200"/>
      <c r="J420" s="37"/>
      <c r="K420" s="37"/>
      <c r="L420" s="40"/>
      <c r="M420" s="201"/>
      <c r="N420" s="202"/>
      <c r="O420" s="72"/>
      <c r="P420" s="72"/>
      <c r="Q420" s="72"/>
      <c r="R420" s="72"/>
      <c r="S420" s="72"/>
      <c r="T420" s="73"/>
      <c r="U420" s="35"/>
      <c r="V420" s="35"/>
      <c r="W420" s="35"/>
      <c r="X420" s="35"/>
      <c r="Y420" s="35"/>
      <c r="Z420" s="35"/>
      <c r="AA420" s="35"/>
      <c r="AB420" s="35"/>
      <c r="AC420" s="35"/>
      <c r="AD420" s="35"/>
      <c r="AE420" s="35"/>
      <c r="AT420" s="18" t="s">
        <v>221</v>
      </c>
      <c r="AU420" s="18" t="s">
        <v>90</v>
      </c>
    </row>
    <row r="421" spans="1:65" s="2" customFormat="1" ht="10.199999999999999">
      <c r="A421" s="35"/>
      <c r="B421" s="36"/>
      <c r="C421" s="37"/>
      <c r="D421" s="215" t="s">
        <v>362</v>
      </c>
      <c r="E421" s="37"/>
      <c r="F421" s="216" t="s">
        <v>8398</v>
      </c>
      <c r="G421" s="37"/>
      <c r="H421" s="37"/>
      <c r="I421" s="200"/>
      <c r="J421" s="37"/>
      <c r="K421" s="37"/>
      <c r="L421" s="40"/>
      <c r="M421" s="201"/>
      <c r="N421" s="202"/>
      <c r="O421" s="72"/>
      <c r="P421" s="72"/>
      <c r="Q421" s="72"/>
      <c r="R421" s="72"/>
      <c r="S421" s="72"/>
      <c r="T421" s="73"/>
      <c r="U421" s="35"/>
      <c r="V421" s="35"/>
      <c r="W421" s="35"/>
      <c r="X421" s="35"/>
      <c r="Y421" s="35"/>
      <c r="Z421" s="35"/>
      <c r="AA421" s="35"/>
      <c r="AB421" s="35"/>
      <c r="AC421" s="35"/>
      <c r="AD421" s="35"/>
      <c r="AE421" s="35"/>
      <c r="AT421" s="18" t="s">
        <v>362</v>
      </c>
      <c r="AU421" s="18" t="s">
        <v>90</v>
      </c>
    </row>
    <row r="422" spans="1:65" s="14" customFormat="1" ht="10.199999999999999">
      <c r="B422" s="227"/>
      <c r="C422" s="228"/>
      <c r="D422" s="198" t="s">
        <v>364</v>
      </c>
      <c r="E422" s="229" t="s">
        <v>1</v>
      </c>
      <c r="F422" s="230" t="s">
        <v>8830</v>
      </c>
      <c r="G422" s="228"/>
      <c r="H422" s="231">
        <v>192</v>
      </c>
      <c r="I422" s="232"/>
      <c r="J422" s="228"/>
      <c r="K422" s="228"/>
      <c r="L422" s="233"/>
      <c r="M422" s="234"/>
      <c r="N422" s="235"/>
      <c r="O422" s="235"/>
      <c r="P422" s="235"/>
      <c r="Q422" s="235"/>
      <c r="R422" s="235"/>
      <c r="S422" s="235"/>
      <c r="T422" s="236"/>
      <c r="AT422" s="237" t="s">
        <v>364</v>
      </c>
      <c r="AU422" s="237" t="s">
        <v>90</v>
      </c>
      <c r="AV422" s="14" t="s">
        <v>90</v>
      </c>
      <c r="AW422" s="14" t="s">
        <v>36</v>
      </c>
      <c r="AX422" s="14" t="s">
        <v>88</v>
      </c>
      <c r="AY422" s="237" t="s">
        <v>215</v>
      </c>
    </row>
    <row r="423" spans="1:65" s="2" customFormat="1" ht="21.75" customHeight="1">
      <c r="A423" s="35"/>
      <c r="B423" s="36"/>
      <c r="C423" s="185" t="s">
        <v>1704</v>
      </c>
      <c r="D423" s="185" t="s">
        <v>216</v>
      </c>
      <c r="E423" s="186" t="s">
        <v>8400</v>
      </c>
      <c r="F423" s="187" t="s">
        <v>8401</v>
      </c>
      <c r="G423" s="188" t="s">
        <v>797</v>
      </c>
      <c r="H423" s="189">
        <v>110</v>
      </c>
      <c r="I423" s="190"/>
      <c r="J423" s="191">
        <f>ROUND(I423*H423,2)</f>
        <v>0</v>
      </c>
      <c r="K423" s="187" t="s">
        <v>359</v>
      </c>
      <c r="L423" s="40"/>
      <c r="M423" s="192" t="s">
        <v>1</v>
      </c>
      <c r="N423" s="193" t="s">
        <v>46</v>
      </c>
      <c r="O423" s="72"/>
      <c r="P423" s="194">
        <f>O423*H423</f>
        <v>0</v>
      </c>
      <c r="Q423" s="194">
        <v>6.9999999999999994E-5</v>
      </c>
      <c r="R423" s="194">
        <f>Q423*H423</f>
        <v>7.6999999999999994E-3</v>
      </c>
      <c r="S423" s="194">
        <v>0</v>
      </c>
      <c r="T423" s="195">
        <f>S423*H423</f>
        <v>0</v>
      </c>
      <c r="U423" s="35"/>
      <c r="V423" s="35"/>
      <c r="W423" s="35"/>
      <c r="X423" s="35"/>
      <c r="Y423" s="35"/>
      <c r="Z423" s="35"/>
      <c r="AA423" s="35"/>
      <c r="AB423" s="35"/>
      <c r="AC423" s="35"/>
      <c r="AD423" s="35"/>
      <c r="AE423" s="35"/>
      <c r="AR423" s="196" t="s">
        <v>1043</v>
      </c>
      <c r="AT423" s="196" t="s">
        <v>216</v>
      </c>
      <c r="AU423" s="196" t="s">
        <v>90</v>
      </c>
      <c r="AY423" s="18" t="s">
        <v>215</v>
      </c>
      <c r="BE423" s="197">
        <f>IF(N423="základní",J423,0)</f>
        <v>0</v>
      </c>
      <c r="BF423" s="197">
        <f>IF(N423="snížená",J423,0)</f>
        <v>0</v>
      </c>
      <c r="BG423" s="197">
        <f>IF(N423="zákl. přenesená",J423,0)</f>
        <v>0</v>
      </c>
      <c r="BH423" s="197">
        <f>IF(N423="sníž. přenesená",J423,0)</f>
        <v>0</v>
      </c>
      <c r="BI423" s="197">
        <f>IF(N423="nulová",J423,0)</f>
        <v>0</v>
      </c>
      <c r="BJ423" s="18" t="s">
        <v>88</v>
      </c>
      <c r="BK423" s="197">
        <f>ROUND(I423*H423,2)</f>
        <v>0</v>
      </c>
      <c r="BL423" s="18" t="s">
        <v>1043</v>
      </c>
      <c r="BM423" s="196" t="s">
        <v>8831</v>
      </c>
    </row>
    <row r="424" spans="1:65" s="2" customFormat="1" ht="19.2">
      <c r="A424" s="35"/>
      <c r="B424" s="36"/>
      <c r="C424" s="37"/>
      <c r="D424" s="198" t="s">
        <v>221</v>
      </c>
      <c r="E424" s="37"/>
      <c r="F424" s="199" t="s">
        <v>8403</v>
      </c>
      <c r="G424" s="37"/>
      <c r="H424" s="37"/>
      <c r="I424" s="200"/>
      <c r="J424" s="37"/>
      <c r="K424" s="37"/>
      <c r="L424" s="40"/>
      <c r="M424" s="201"/>
      <c r="N424" s="202"/>
      <c r="O424" s="72"/>
      <c r="P424" s="72"/>
      <c r="Q424" s="72"/>
      <c r="R424" s="72"/>
      <c r="S424" s="72"/>
      <c r="T424" s="73"/>
      <c r="U424" s="35"/>
      <c r="V424" s="35"/>
      <c r="W424" s="35"/>
      <c r="X424" s="35"/>
      <c r="Y424" s="35"/>
      <c r="Z424" s="35"/>
      <c r="AA424" s="35"/>
      <c r="AB424" s="35"/>
      <c r="AC424" s="35"/>
      <c r="AD424" s="35"/>
      <c r="AE424" s="35"/>
      <c r="AT424" s="18" t="s">
        <v>221</v>
      </c>
      <c r="AU424" s="18" t="s">
        <v>90</v>
      </c>
    </row>
    <row r="425" spans="1:65" s="2" customFormat="1" ht="10.199999999999999">
      <c r="A425" s="35"/>
      <c r="B425" s="36"/>
      <c r="C425" s="37"/>
      <c r="D425" s="215" t="s">
        <v>362</v>
      </c>
      <c r="E425" s="37"/>
      <c r="F425" s="216" t="s">
        <v>8404</v>
      </c>
      <c r="G425" s="37"/>
      <c r="H425" s="37"/>
      <c r="I425" s="200"/>
      <c r="J425" s="37"/>
      <c r="K425" s="37"/>
      <c r="L425" s="40"/>
      <c r="M425" s="201"/>
      <c r="N425" s="202"/>
      <c r="O425" s="72"/>
      <c r="P425" s="72"/>
      <c r="Q425" s="72"/>
      <c r="R425" s="72"/>
      <c r="S425" s="72"/>
      <c r="T425" s="73"/>
      <c r="U425" s="35"/>
      <c r="V425" s="35"/>
      <c r="W425" s="35"/>
      <c r="X425" s="35"/>
      <c r="Y425" s="35"/>
      <c r="Z425" s="35"/>
      <c r="AA425" s="35"/>
      <c r="AB425" s="35"/>
      <c r="AC425" s="35"/>
      <c r="AD425" s="35"/>
      <c r="AE425" s="35"/>
      <c r="AT425" s="18" t="s">
        <v>362</v>
      </c>
      <c r="AU425" s="18" t="s">
        <v>90</v>
      </c>
    </row>
    <row r="426" spans="1:65" s="14" customFormat="1" ht="10.199999999999999">
      <c r="B426" s="227"/>
      <c r="C426" s="228"/>
      <c r="D426" s="198" t="s">
        <v>364</v>
      </c>
      <c r="E426" s="229" t="s">
        <v>1</v>
      </c>
      <c r="F426" s="230" t="s">
        <v>1687</v>
      </c>
      <c r="G426" s="228"/>
      <c r="H426" s="231">
        <v>110</v>
      </c>
      <c r="I426" s="232"/>
      <c r="J426" s="228"/>
      <c r="K426" s="228"/>
      <c r="L426" s="233"/>
      <c r="M426" s="273"/>
      <c r="N426" s="274"/>
      <c r="O426" s="274"/>
      <c r="P426" s="274"/>
      <c r="Q426" s="274"/>
      <c r="R426" s="274"/>
      <c r="S426" s="274"/>
      <c r="T426" s="275"/>
      <c r="AT426" s="237" t="s">
        <v>364</v>
      </c>
      <c r="AU426" s="237" t="s">
        <v>90</v>
      </c>
      <c r="AV426" s="14" t="s">
        <v>90</v>
      </c>
      <c r="AW426" s="14" t="s">
        <v>36</v>
      </c>
      <c r="AX426" s="14" t="s">
        <v>88</v>
      </c>
      <c r="AY426" s="237" t="s">
        <v>215</v>
      </c>
    </row>
    <row r="427" spans="1:65" s="2" customFormat="1" ht="6.9" customHeight="1">
      <c r="A427" s="35"/>
      <c r="B427" s="55"/>
      <c r="C427" s="56"/>
      <c r="D427" s="56"/>
      <c r="E427" s="56"/>
      <c r="F427" s="56"/>
      <c r="G427" s="56"/>
      <c r="H427" s="56"/>
      <c r="I427" s="56"/>
      <c r="J427" s="56"/>
      <c r="K427" s="56"/>
      <c r="L427" s="40"/>
      <c r="M427" s="35"/>
      <c r="O427" s="35"/>
      <c r="P427" s="35"/>
      <c r="Q427" s="35"/>
      <c r="R427" s="35"/>
      <c r="S427" s="35"/>
      <c r="T427" s="35"/>
      <c r="U427" s="35"/>
      <c r="V427" s="35"/>
      <c r="W427" s="35"/>
      <c r="X427" s="35"/>
      <c r="Y427" s="35"/>
      <c r="Z427" s="35"/>
      <c r="AA427" s="35"/>
      <c r="AB427" s="35"/>
      <c r="AC427" s="35"/>
      <c r="AD427" s="35"/>
      <c r="AE427" s="35"/>
    </row>
  </sheetData>
  <sheetProtection algorithmName="SHA-512" hashValue="u5a8G5U9wzcLpz6JHeYtrwcj7Fkv+SEQczobR06nf8iA70sp9AYtvMU8i5Eur3SfTLH4HMfRSKLTVcbwTFvveQ==" saltValue="bW6FphWNHe8fXI8gvoa2ROfDesOQ2PQh6fziMXtwYSTfKGshi9XYIn3KVRnn0/V5UVoHArtUB2mWNXgqmnxcjA==" spinCount="100000" sheet="1" objects="1" scenarios="1" formatColumns="0" formatRows="0" autoFilter="0"/>
  <autoFilter ref="C124:K426"/>
  <mergeCells count="12">
    <mergeCell ref="E117:H117"/>
    <mergeCell ref="L2:V2"/>
    <mergeCell ref="E85:H85"/>
    <mergeCell ref="E87:H87"/>
    <mergeCell ref="E89:H89"/>
    <mergeCell ref="E113:H113"/>
    <mergeCell ref="E115:H115"/>
    <mergeCell ref="E7:H7"/>
    <mergeCell ref="E9:H9"/>
    <mergeCell ref="E11:H11"/>
    <mergeCell ref="E20:H20"/>
    <mergeCell ref="E29:H29"/>
  </mergeCells>
  <hyperlinks>
    <hyperlink ref="F130" r:id="rId1"/>
    <hyperlink ref="F136" r:id="rId2"/>
    <hyperlink ref="F145" r:id="rId3"/>
    <hyperlink ref="F149" r:id="rId4"/>
    <hyperlink ref="F155" r:id="rId5"/>
    <hyperlink ref="F161" r:id="rId6"/>
    <hyperlink ref="F167" r:id="rId7"/>
    <hyperlink ref="F172" r:id="rId8"/>
    <hyperlink ref="F176" r:id="rId9"/>
    <hyperlink ref="F182" r:id="rId10"/>
    <hyperlink ref="F191" r:id="rId11"/>
    <hyperlink ref="F203" r:id="rId12"/>
    <hyperlink ref="F212" r:id="rId13"/>
    <hyperlink ref="F218" r:id="rId14"/>
    <hyperlink ref="F223" r:id="rId15"/>
    <hyperlink ref="F226" r:id="rId16"/>
    <hyperlink ref="F232" r:id="rId17"/>
    <hyperlink ref="F235" r:id="rId18"/>
    <hyperlink ref="F238" r:id="rId19"/>
    <hyperlink ref="F243" r:id="rId20"/>
    <hyperlink ref="F249" r:id="rId21"/>
    <hyperlink ref="F254" r:id="rId22"/>
    <hyperlink ref="F258" r:id="rId23"/>
    <hyperlink ref="F264" r:id="rId24"/>
    <hyperlink ref="F275" r:id="rId25"/>
    <hyperlink ref="F283" r:id="rId26"/>
    <hyperlink ref="F288" r:id="rId27"/>
    <hyperlink ref="F297" r:id="rId28"/>
    <hyperlink ref="F303" r:id="rId29"/>
    <hyperlink ref="F307" r:id="rId30"/>
    <hyperlink ref="F316" r:id="rId31"/>
    <hyperlink ref="F320" r:id="rId32"/>
    <hyperlink ref="F326" r:id="rId33"/>
    <hyperlink ref="F332" r:id="rId34"/>
    <hyperlink ref="F339" r:id="rId35"/>
    <hyperlink ref="F349" r:id="rId36"/>
    <hyperlink ref="F353" r:id="rId37"/>
    <hyperlink ref="F359" r:id="rId38"/>
    <hyperlink ref="F367" r:id="rId39"/>
    <hyperlink ref="F375" r:id="rId40"/>
    <hyperlink ref="F383" r:id="rId41"/>
    <hyperlink ref="F386" r:id="rId42"/>
    <hyperlink ref="F390" r:id="rId43"/>
    <hyperlink ref="F394" r:id="rId44"/>
    <hyperlink ref="F402" r:id="rId45"/>
    <hyperlink ref="F412" r:id="rId46"/>
    <hyperlink ref="F415" r:id="rId47"/>
    <hyperlink ref="F418" r:id="rId48"/>
    <hyperlink ref="F421" r:id="rId49"/>
    <hyperlink ref="F425" r:id="rId5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5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06"/>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181</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8254</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8832</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182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74.5" customHeight="1">
      <c r="A29" s="122"/>
      <c r="B29" s="123"/>
      <c r="C29" s="122"/>
      <c r="D29" s="122"/>
      <c r="E29" s="330" t="s">
        <v>8501</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ROUND(J123,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ROUND((SUM(BE123:BE205)),  2)</f>
        <v>0</v>
      </c>
      <c r="G35" s="35"/>
      <c r="H35" s="35"/>
      <c r="I35" s="131">
        <v>0.21</v>
      </c>
      <c r="J35" s="130">
        <f>ROUND(((SUM(BE123:BE205))*I35),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ROUND((SUM(BF123:BF205)),  2)</f>
        <v>0</v>
      </c>
      <c r="G36" s="35"/>
      <c r="H36" s="35"/>
      <c r="I36" s="131">
        <v>0.12</v>
      </c>
      <c r="J36" s="130">
        <f>ROUND(((SUM(BF123:BF205))*I36),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ROUND((SUM(BG123:BG205)),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ROUND((SUM(BH123:BH205)),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ROUND((SUM(BI123:BI205)),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8254</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IO-03d - Úprava sítě veřejného osvětlení</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J123</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335</v>
      </c>
      <c r="E99" s="157"/>
      <c r="F99" s="157"/>
      <c r="G99" s="157"/>
      <c r="H99" s="157"/>
      <c r="I99" s="157"/>
      <c r="J99" s="158">
        <f>J124</f>
        <v>0</v>
      </c>
      <c r="K99" s="155"/>
      <c r="L99" s="159"/>
    </row>
    <row r="100" spans="1:47" s="12" customFormat="1" ht="19.95" customHeight="1">
      <c r="B100" s="208"/>
      <c r="C100" s="105"/>
      <c r="D100" s="209" t="s">
        <v>4009</v>
      </c>
      <c r="E100" s="210"/>
      <c r="F100" s="210"/>
      <c r="G100" s="210"/>
      <c r="H100" s="210"/>
      <c r="I100" s="210"/>
      <c r="J100" s="211">
        <f>J125</f>
        <v>0</v>
      </c>
      <c r="K100" s="105"/>
      <c r="L100" s="212"/>
    </row>
    <row r="101" spans="1:47" s="12" customFormat="1" ht="19.95" customHeight="1">
      <c r="B101" s="208"/>
      <c r="C101" s="105"/>
      <c r="D101" s="209" t="s">
        <v>8257</v>
      </c>
      <c r="E101" s="210"/>
      <c r="F101" s="210"/>
      <c r="G101" s="210"/>
      <c r="H101" s="210"/>
      <c r="I101" s="210"/>
      <c r="J101" s="211">
        <f>J157</f>
        <v>0</v>
      </c>
      <c r="K101" s="105"/>
      <c r="L101" s="212"/>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6.9"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6.9"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4.9" customHeight="1">
      <c r="A108" s="35"/>
      <c r="B108" s="36"/>
      <c r="C108" s="24" t="s">
        <v>200</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6.9"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1" t="str">
        <f>E7</f>
        <v>Výstavba výjezdové základny ZZS KV – Velké Meziříčí</v>
      </c>
      <c r="F111" s="332"/>
      <c r="G111" s="332"/>
      <c r="H111" s="332"/>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189</v>
      </c>
      <c r="D112" s="23"/>
      <c r="E112" s="23"/>
      <c r="F112" s="23"/>
      <c r="G112" s="23"/>
      <c r="H112" s="23"/>
      <c r="I112" s="23"/>
      <c r="J112" s="23"/>
      <c r="K112" s="23"/>
      <c r="L112" s="21"/>
    </row>
    <row r="113" spans="1:65" s="2" customFormat="1" ht="16.5" customHeight="1">
      <c r="A113" s="35"/>
      <c r="B113" s="36"/>
      <c r="C113" s="37"/>
      <c r="D113" s="37"/>
      <c r="E113" s="331" t="s">
        <v>8254</v>
      </c>
      <c r="F113" s="333"/>
      <c r="G113" s="333"/>
      <c r="H113" s="333"/>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191</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286" t="str">
        <f>E11</f>
        <v>IO-03d - Úprava sítě veřejného osvětlení</v>
      </c>
      <c r="F115" s="333"/>
      <c r="G115" s="333"/>
      <c r="H115" s="333"/>
      <c r="I115" s="37"/>
      <c r="J115" s="37"/>
      <c r="K115" s="37"/>
      <c r="L115" s="52"/>
      <c r="S115" s="35"/>
      <c r="T115" s="35"/>
      <c r="U115" s="35"/>
      <c r="V115" s="35"/>
      <c r="W115" s="35"/>
      <c r="X115" s="35"/>
      <c r="Y115" s="35"/>
      <c r="Z115" s="35"/>
      <c r="AA115" s="35"/>
      <c r="AB115" s="35"/>
      <c r="AC115" s="35"/>
      <c r="AD115" s="35"/>
      <c r="AE115" s="35"/>
    </row>
    <row r="116" spans="1:65" s="2" customFormat="1" ht="6.9"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F14</f>
        <v>Velké Meziříčí</v>
      </c>
      <c r="G117" s="37"/>
      <c r="H117" s="37"/>
      <c r="I117" s="30" t="s">
        <v>22</v>
      </c>
      <c r="J117" s="67" t="str">
        <f>IF(J14="","",J14)</f>
        <v>27. 3. 2025</v>
      </c>
      <c r="K117" s="37"/>
      <c r="L117" s="52"/>
      <c r="S117" s="35"/>
      <c r="T117" s="35"/>
      <c r="U117" s="35"/>
      <c r="V117" s="35"/>
      <c r="W117" s="35"/>
      <c r="X117" s="35"/>
      <c r="Y117" s="35"/>
      <c r="Z117" s="35"/>
      <c r="AA117" s="35"/>
      <c r="AB117" s="35"/>
      <c r="AC117" s="35"/>
      <c r="AD117" s="35"/>
      <c r="AE117" s="35"/>
    </row>
    <row r="118" spans="1:65" s="2" customFormat="1" ht="6.9"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25.65" customHeight="1">
      <c r="A119" s="35"/>
      <c r="B119" s="36"/>
      <c r="C119" s="30" t="s">
        <v>24</v>
      </c>
      <c r="D119" s="37"/>
      <c r="E119" s="37"/>
      <c r="F119" s="28" t="str">
        <f>E17</f>
        <v>Kraj Vysočina</v>
      </c>
      <c r="G119" s="37"/>
      <c r="H119" s="37"/>
      <c r="I119" s="30" t="s">
        <v>32</v>
      </c>
      <c r="J119" s="33" t="str">
        <f>E23</f>
        <v>PROJEKT CENTRUM NOVA s.r.o.</v>
      </c>
      <c r="K119" s="37"/>
      <c r="L119" s="52"/>
      <c r="S119" s="35"/>
      <c r="T119" s="35"/>
      <c r="U119" s="35"/>
      <c r="V119" s="35"/>
      <c r="W119" s="35"/>
      <c r="X119" s="35"/>
      <c r="Y119" s="35"/>
      <c r="Z119" s="35"/>
      <c r="AA119" s="35"/>
      <c r="AB119" s="35"/>
      <c r="AC119" s="35"/>
      <c r="AD119" s="35"/>
      <c r="AE119" s="35"/>
    </row>
    <row r="120" spans="1:65" s="2" customFormat="1" ht="15.15" customHeight="1">
      <c r="A120" s="35"/>
      <c r="B120" s="36"/>
      <c r="C120" s="30" t="s">
        <v>30</v>
      </c>
      <c r="D120" s="37"/>
      <c r="E120" s="37"/>
      <c r="F120" s="28" t="str">
        <f>IF(E20="","",E20)</f>
        <v>Vyplň údaj</v>
      </c>
      <c r="G120" s="37"/>
      <c r="H120" s="37"/>
      <c r="I120" s="30" t="s">
        <v>37</v>
      </c>
      <c r="J120" s="33" t="str">
        <f>E26</f>
        <v xml:space="preserve"> </v>
      </c>
      <c r="K120" s="37"/>
      <c r="L120" s="52"/>
      <c r="S120" s="35"/>
      <c r="T120" s="35"/>
      <c r="U120" s="35"/>
      <c r="V120" s="35"/>
      <c r="W120" s="35"/>
      <c r="X120" s="35"/>
      <c r="Y120" s="35"/>
      <c r="Z120" s="35"/>
      <c r="AA120" s="35"/>
      <c r="AB120" s="35"/>
      <c r="AC120" s="35"/>
      <c r="AD120" s="35"/>
      <c r="AE120" s="35"/>
    </row>
    <row r="121" spans="1:65" s="2" customFormat="1" ht="10.3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0" customFormat="1" ht="29.25" customHeight="1">
      <c r="A122" s="160"/>
      <c r="B122" s="161"/>
      <c r="C122" s="162" t="s">
        <v>201</v>
      </c>
      <c r="D122" s="163" t="s">
        <v>66</v>
      </c>
      <c r="E122" s="163" t="s">
        <v>62</v>
      </c>
      <c r="F122" s="163" t="s">
        <v>63</v>
      </c>
      <c r="G122" s="163" t="s">
        <v>202</v>
      </c>
      <c r="H122" s="163" t="s">
        <v>203</v>
      </c>
      <c r="I122" s="163" t="s">
        <v>204</v>
      </c>
      <c r="J122" s="163" t="s">
        <v>196</v>
      </c>
      <c r="K122" s="164" t="s">
        <v>205</v>
      </c>
      <c r="L122" s="165"/>
      <c r="M122" s="76" t="s">
        <v>1</v>
      </c>
      <c r="N122" s="77" t="s">
        <v>45</v>
      </c>
      <c r="O122" s="77" t="s">
        <v>206</v>
      </c>
      <c r="P122" s="77" t="s">
        <v>207</v>
      </c>
      <c r="Q122" s="77" t="s">
        <v>208</v>
      </c>
      <c r="R122" s="77" t="s">
        <v>209</v>
      </c>
      <c r="S122" s="77" t="s">
        <v>210</v>
      </c>
      <c r="T122" s="78" t="s">
        <v>211</v>
      </c>
      <c r="U122" s="160"/>
      <c r="V122" s="160"/>
      <c r="W122" s="160"/>
      <c r="X122" s="160"/>
      <c r="Y122" s="160"/>
      <c r="Z122" s="160"/>
      <c r="AA122" s="160"/>
      <c r="AB122" s="160"/>
      <c r="AC122" s="160"/>
      <c r="AD122" s="160"/>
      <c r="AE122" s="160"/>
    </row>
    <row r="123" spans="1:65" s="2" customFormat="1" ht="22.8" customHeight="1">
      <c r="A123" s="35"/>
      <c r="B123" s="36"/>
      <c r="C123" s="83" t="s">
        <v>212</v>
      </c>
      <c r="D123" s="37"/>
      <c r="E123" s="37"/>
      <c r="F123" s="37"/>
      <c r="G123" s="37"/>
      <c r="H123" s="37"/>
      <c r="I123" s="37"/>
      <c r="J123" s="166">
        <f>BK123</f>
        <v>0</v>
      </c>
      <c r="K123" s="37"/>
      <c r="L123" s="40"/>
      <c r="M123" s="79"/>
      <c r="N123" s="167"/>
      <c r="O123" s="80"/>
      <c r="P123" s="168">
        <f>P124</f>
        <v>0</v>
      </c>
      <c r="Q123" s="80"/>
      <c r="R123" s="168">
        <f>R124</f>
        <v>0.44597999999999999</v>
      </c>
      <c r="S123" s="80"/>
      <c r="T123" s="169">
        <f>T124</f>
        <v>4.3200000000000001E-3</v>
      </c>
      <c r="U123" s="35"/>
      <c r="V123" s="35"/>
      <c r="W123" s="35"/>
      <c r="X123" s="35"/>
      <c r="Y123" s="35"/>
      <c r="Z123" s="35"/>
      <c r="AA123" s="35"/>
      <c r="AB123" s="35"/>
      <c r="AC123" s="35"/>
      <c r="AD123" s="35"/>
      <c r="AE123" s="35"/>
      <c r="AT123" s="18" t="s">
        <v>80</v>
      </c>
      <c r="AU123" s="18" t="s">
        <v>198</v>
      </c>
      <c r="BK123" s="170">
        <f>BK124</f>
        <v>0</v>
      </c>
    </row>
    <row r="124" spans="1:65" s="11" customFormat="1" ht="25.95" customHeight="1">
      <c r="B124" s="171"/>
      <c r="C124" s="172"/>
      <c r="D124" s="173" t="s">
        <v>80</v>
      </c>
      <c r="E124" s="174" t="s">
        <v>2237</v>
      </c>
      <c r="F124" s="174" t="s">
        <v>2238</v>
      </c>
      <c r="G124" s="172"/>
      <c r="H124" s="172"/>
      <c r="I124" s="175"/>
      <c r="J124" s="176">
        <f>BK124</f>
        <v>0</v>
      </c>
      <c r="K124" s="172"/>
      <c r="L124" s="177"/>
      <c r="M124" s="178"/>
      <c r="N124" s="179"/>
      <c r="O124" s="179"/>
      <c r="P124" s="180">
        <f>P125+P157</f>
        <v>0</v>
      </c>
      <c r="Q124" s="179"/>
      <c r="R124" s="180">
        <f>R125+R157</f>
        <v>0.44597999999999999</v>
      </c>
      <c r="S124" s="179"/>
      <c r="T124" s="181">
        <f>T125+T157</f>
        <v>4.3200000000000001E-3</v>
      </c>
      <c r="AR124" s="182" t="s">
        <v>227</v>
      </c>
      <c r="AT124" s="183" t="s">
        <v>80</v>
      </c>
      <c r="AU124" s="183" t="s">
        <v>81</v>
      </c>
      <c r="AY124" s="182" t="s">
        <v>215</v>
      </c>
      <c r="BK124" s="184">
        <f>BK125+BK157</f>
        <v>0</v>
      </c>
    </row>
    <row r="125" spans="1:65" s="11" customFormat="1" ht="22.8" customHeight="1">
      <c r="B125" s="171"/>
      <c r="C125" s="172"/>
      <c r="D125" s="173" t="s">
        <v>80</v>
      </c>
      <c r="E125" s="213" t="s">
        <v>4521</v>
      </c>
      <c r="F125" s="213" t="s">
        <v>4522</v>
      </c>
      <c r="G125" s="172"/>
      <c r="H125" s="172"/>
      <c r="I125" s="175"/>
      <c r="J125" s="214">
        <f>BK125</f>
        <v>0</v>
      </c>
      <c r="K125" s="172"/>
      <c r="L125" s="177"/>
      <c r="M125" s="178"/>
      <c r="N125" s="179"/>
      <c r="O125" s="179"/>
      <c r="P125" s="180">
        <f>SUM(P126:P156)</f>
        <v>0</v>
      </c>
      <c r="Q125" s="179"/>
      <c r="R125" s="180">
        <f>SUM(R126:R156)</f>
        <v>4.7899999999999998E-2</v>
      </c>
      <c r="S125" s="179"/>
      <c r="T125" s="181">
        <f>SUM(T126:T156)</f>
        <v>4.3200000000000001E-3</v>
      </c>
      <c r="AR125" s="182" t="s">
        <v>90</v>
      </c>
      <c r="AT125" s="183" t="s">
        <v>80</v>
      </c>
      <c r="AU125" s="183" t="s">
        <v>88</v>
      </c>
      <c r="AY125" s="182" t="s">
        <v>215</v>
      </c>
      <c r="BK125" s="184">
        <f>SUM(BK126:BK156)</f>
        <v>0</v>
      </c>
    </row>
    <row r="126" spans="1:65" s="2" customFormat="1" ht="33" customHeight="1">
      <c r="A126" s="35"/>
      <c r="B126" s="36"/>
      <c r="C126" s="185" t="s">
        <v>88</v>
      </c>
      <c r="D126" s="185" t="s">
        <v>216</v>
      </c>
      <c r="E126" s="186" t="s">
        <v>8833</v>
      </c>
      <c r="F126" s="187" t="s">
        <v>8834</v>
      </c>
      <c r="G126" s="188" t="s">
        <v>716</v>
      </c>
      <c r="H126" s="189">
        <v>3</v>
      </c>
      <c r="I126" s="190"/>
      <c r="J126" s="191">
        <f>ROUND(I126*H126,2)</f>
        <v>0</v>
      </c>
      <c r="K126" s="187" t="s">
        <v>359</v>
      </c>
      <c r="L126" s="40"/>
      <c r="M126" s="192" t="s">
        <v>1</v>
      </c>
      <c r="N126" s="193" t="s">
        <v>46</v>
      </c>
      <c r="O126" s="72"/>
      <c r="P126" s="194">
        <f>O126*H126</f>
        <v>0</v>
      </c>
      <c r="Q126" s="194">
        <v>0</v>
      </c>
      <c r="R126" s="194">
        <f>Q126*H126</f>
        <v>0</v>
      </c>
      <c r="S126" s="194">
        <v>0</v>
      </c>
      <c r="T126" s="195">
        <f>S126*H126</f>
        <v>0</v>
      </c>
      <c r="U126" s="35"/>
      <c r="V126" s="35"/>
      <c r="W126" s="35"/>
      <c r="X126" s="35"/>
      <c r="Y126" s="35"/>
      <c r="Z126" s="35"/>
      <c r="AA126" s="35"/>
      <c r="AB126" s="35"/>
      <c r="AC126" s="35"/>
      <c r="AD126" s="35"/>
      <c r="AE126" s="35"/>
      <c r="AR126" s="196" t="s">
        <v>1043</v>
      </c>
      <c r="AT126" s="196" t="s">
        <v>216</v>
      </c>
      <c r="AU126" s="196" t="s">
        <v>90</v>
      </c>
      <c r="AY126" s="18" t="s">
        <v>215</v>
      </c>
      <c r="BE126" s="197">
        <f>IF(N126="základní",J126,0)</f>
        <v>0</v>
      </c>
      <c r="BF126" s="197">
        <f>IF(N126="snížená",J126,0)</f>
        <v>0</v>
      </c>
      <c r="BG126" s="197">
        <f>IF(N126="zákl. přenesená",J126,0)</f>
        <v>0</v>
      </c>
      <c r="BH126" s="197">
        <f>IF(N126="sníž. přenesená",J126,0)</f>
        <v>0</v>
      </c>
      <c r="BI126" s="197">
        <f>IF(N126="nulová",J126,0)</f>
        <v>0</v>
      </c>
      <c r="BJ126" s="18" t="s">
        <v>88</v>
      </c>
      <c r="BK126" s="197">
        <f>ROUND(I126*H126,2)</f>
        <v>0</v>
      </c>
      <c r="BL126" s="18" t="s">
        <v>1043</v>
      </c>
      <c r="BM126" s="196" t="s">
        <v>8835</v>
      </c>
    </row>
    <row r="127" spans="1:65" s="2" customFormat="1" ht="19.2">
      <c r="A127" s="35"/>
      <c r="B127" s="36"/>
      <c r="C127" s="37"/>
      <c r="D127" s="198" t="s">
        <v>221</v>
      </c>
      <c r="E127" s="37"/>
      <c r="F127" s="199" t="s">
        <v>8836</v>
      </c>
      <c r="G127" s="37"/>
      <c r="H127" s="37"/>
      <c r="I127" s="200"/>
      <c r="J127" s="37"/>
      <c r="K127" s="37"/>
      <c r="L127" s="40"/>
      <c r="M127" s="201"/>
      <c r="N127" s="202"/>
      <c r="O127" s="72"/>
      <c r="P127" s="72"/>
      <c r="Q127" s="72"/>
      <c r="R127" s="72"/>
      <c r="S127" s="72"/>
      <c r="T127" s="73"/>
      <c r="U127" s="35"/>
      <c r="V127" s="35"/>
      <c r="W127" s="35"/>
      <c r="X127" s="35"/>
      <c r="Y127" s="35"/>
      <c r="Z127" s="35"/>
      <c r="AA127" s="35"/>
      <c r="AB127" s="35"/>
      <c r="AC127" s="35"/>
      <c r="AD127" s="35"/>
      <c r="AE127" s="35"/>
      <c r="AT127" s="18" t="s">
        <v>221</v>
      </c>
      <c r="AU127" s="18" t="s">
        <v>90</v>
      </c>
    </row>
    <row r="128" spans="1:65" s="2" customFormat="1" ht="10.199999999999999">
      <c r="A128" s="35"/>
      <c r="B128" s="36"/>
      <c r="C128" s="37"/>
      <c r="D128" s="215" t="s">
        <v>362</v>
      </c>
      <c r="E128" s="37"/>
      <c r="F128" s="216" t="s">
        <v>8837</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362</v>
      </c>
      <c r="AU128" s="18" t="s">
        <v>90</v>
      </c>
    </row>
    <row r="129" spans="1:65" s="2" customFormat="1" ht="24.15" customHeight="1">
      <c r="A129" s="35"/>
      <c r="B129" s="36"/>
      <c r="C129" s="260" t="s">
        <v>90</v>
      </c>
      <c r="D129" s="260" t="s">
        <v>539</v>
      </c>
      <c r="E129" s="261" t="s">
        <v>8838</v>
      </c>
      <c r="F129" s="262" t="s">
        <v>8839</v>
      </c>
      <c r="G129" s="263" t="s">
        <v>716</v>
      </c>
      <c r="H129" s="264">
        <v>3</v>
      </c>
      <c r="I129" s="265"/>
      <c r="J129" s="266">
        <f>ROUND(I129*H129,2)</f>
        <v>0</v>
      </c>
      <c r="K129" s="262" t="s">
        <v>359</v>
      </c>
      <c r="L129" s="267"/>
      <c r="M129" s="268" t="s">
        <v>1</v>
      </c>
      <c r="N129" s="269" t="s">
        <v>46</v>
      </c>
      <c r="O129" s="72"/>
      <c r="P129" s="194">
        <f>O129*H129</f>
        <v>0</v>
      </c>
      <c r="Q129" s="194">
        <v>3.7000000000000002E-3</v>
      </c>
      <c r="R129" s="194">
        <f>Q129*H129</f>
        <v>1.11E-2</v>
      </c>
      <c r="S129" s="194">
        <v>0</v>
      </c>
      <c r="T129" s="195">
        <f>S129*H129</f>
        <v>0</v>
      </c>
      <c r="U129" s="35"/>
      <c r="V129" s="35"/>
      <c r="W129" s="35"/>
      <c r="X129" s="35"/>
      <c r="Y129" s="35"/>
      <c r="Z129" s="35"/>
      <c r="AA129" s="35"/>
      <c r="AB129" s="35"/>
      <c r="AC129" s="35"/>
      <c r="AD129" s="35"/>
      <c r="AE129" s="35"/>
      <c r="AR129" s="196" t="s">
        <v>1810</v>
      </c>
      <c r="AT129" s="196" t="s">
        <v>539</v>
      </c>
      <c r="AU129" s="196" t="s">
        <v>90</v>
      </c>
      <c r="AY129" s="18" t="s">
        <v>215</v>
      </c>
      <c r="BE129" s="197">
        <f>IF(N129="základní",J129,0)</f>
        <v>0</v>
      </c>
      <c r="BF129" s="197">
        <f>IF(N129="snížená",J129,0)</f>
        <v>0</v>
      </c>
      <c r="BG129" s="197">
        <f>IF(N129="zákl. přenesená",J129,0)</f>
        <v>0</v>
      </c>
      <c r="BH129" s="197">
        <f>IF(N129="sníž. přenesená",J129,0)</f>
        <v>0</v>
      </c>
      <c r="BI129" s="197">
        <f>IF(N129="nulová",J129,0)</f>
        <v>0</v>
      </c>
      <c r="BJ129" s="18" t="s">
        <v>88</v>
      </c>
      <c r="BK129" s="197">
        <f>ROUND(I129*H129,2)</f>
        <v>0</v>
      </c>
      <c r="BL129" s="18" t="s">
        <v>1810</v>
      </c>
      <c r="BM129" s="196" t="s">
        <v>8840</v>
      </c>
    </row>
    <row r="130" spans="1:65" s="2" customFormat="1" ht="19.2">
      <c r="A130" s="35"/>
      <c r="B130" s="36"/>
      <c r="C130" s="37"/>
      <c r="D130" s="198" t="s">
        <v>221</v>
      </c>
      <c r="E130" s="37"/>
      <c r="F130" s="199" t="s">
        <v>8839</v>
      </c>
      <c r="G130" s="37"/>
      <c r="H130" s="37"/>
      <c r="I130" s="200"/>
      <c r="J130" s="37"/>
      <c r="K130" s="37"/>
      <c r="L130" s="40"/>
      <c r="M130" s="201"/>
      <c r="N130" s="202"/>
      <c r="O130" s="72"/>
      <c r="P130" s="72"/>
      <c r="Q130" s="72"/>
      <c r="R130" s="72"/>
      <c r="S130" s="72"/>
      <c r="T130" s="73"/>
      <c r="U130" s="35"/>
      <c r="V130" s="35"/>
      <c r="W130" s="35"/>
      <c r="X130" s="35"/>
      <c r="Y130" s="35"/>
      <c r="Z130" s="35"/>
      <c r="AA130" s="35"/>
      <c r="AB130" s="35"/>
      <c r="AC130" s="35"/>
      <c r="AD130" s="35"/>
      <c r="AE130" s="35"/>
      <c r="AT130" s="18" t="s">
        <v>221</v>
      </c>
      <c r="AU130" s="18" t="s">
        <v>90</v>
      </c>
    </row>
    <row r="131" spans="1:65" s="2" customFormat="1" ht="37.799999999999997" customHeight="1">
      <c r="A131" s="35"/>
      <c r="B131" s="36"/>
      <c r="C131" s="185" t="s">
        <v>227</v>
      </c>
      <c r="D131" s="185" t="s">
        <v>216</v>
      </c>
      <c r="E131" s="186" t="s">
        <v>8841</v>
      </c>
      <c r="F131" s="187" t="s">
        <v>8842</v>
      </c>
      <c r="G131" s="188" t="s">
        <v>716</v>
      </c>
      <c r="H131" s="189">
        <v>1</v>
      </c>
      <c r="I131" s="190"/>
      <c r="J131" s="191">
        <f>ROUND(I131*H131,2)</f>
        <v>0</v>
      </c>
      <c r="K131" s="187" t="s">
        <v>359</v>
      </c>
      <c r="L131" s="40"/>
      <c r="M131" s="192" t="s">
        <v>1</v>
      </c>
      <c r="N131" s="193" t="s">
        <v>46</v>
      </c>
      <c r="O131" s="72"/>
      <c r="P131" s="194">
        <f>O131*H131</f>
        <v>0</v>
      </c>
      <c r="Q131" s="194">
        <v>0</v>
      </c>
      <c r="R131" s="194">
        <f>Q131*H131</f>
        <v>0</v>
      </c>
      <c r="S131" s="194">
        <v>0</v>
      </c>
      <c r="T131" s="195">
        <f>S131*H131</f>
        <v>0</v>
      </c>
      <c r="U131" s="35"/>
      <c r="V131" s="35"/>
      <c r="W131" s="35"/>
      <c r="X131" s="35"/>
      <c r="Y131" s="35"/>
      <c r="Z131" s="35"/>
      <c r="AA131" s="35"/>
      <c r="AB131" s="35"/>
      <c r="AC131" s="35"/>
      <c r="AD131" s="35"/>
      <c r="AE131" s="35"/>
      <c r="AR131" s="196" t="s">
        <v>1043</v>
      </c>
      <c r="AT131" s="196" t="s">
        <v>216</v>
      </c>
      <c r="AU131" s="196" t="s">
        <v>90</v>
      </c>
      <c r="AY131" s="18" t="s">
        <v>215</v>
      </c>
      <c r="BE131" s="197">
        <f>IF(N131="základní",J131,0)</f>
        <v>0</v>
      </c>
      <c r="BF131" s="197">
        <f>IF(N131="snížená",J131,0)</f>
        <v>0</v>
      </c>
      <c r="BG131" s="197">
        <f>IF(N131="zákl. přenesená",J131,0)</f>
        <v>0</v>
      </c>
      <c r="BH131" s="197">
        <f>IF(N131="sníž. přenesená",J131,0)</f>
        <v>0</v>
      </c>
      <c r="BI131" s="197">
        <f>IF(N131="nulová",J131,0)</f>
        <v>0</v>
      </c>
      <c r="BJ131" s="18" t="s">
        <v>88</v>
      </c>
      <c r="BK131" s="197">
        <f>ROUND(I131*H131,2)</f>
        <v>0</v>
      </c>
      <c r="BL131" s="18" t="s">
        <v>1043</v>
      </c>
      <c r="BM131" s="196" t="s">
        <v>8843</v>
      </c>
    </row>
    <row r="132" spans="1:65" s="2" customFormat="1" ht="28.8">
      <c r="A132" s="35"/>
      <c r="B132" s="36"/>
      <c r="C132" s="37"/>
      <c r="D132" s="198" t="s">
        <v>221</v>
      </c>
      <c r="E132" s="37"/>
      <c r="F132" s="199" t="s">
        <v>8844</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221</v>
      </c>
      <c r="AU132" s="18" t="s">
        <v>90</v>
      </c>
    </row>
    <row r="133" spans="1:65" s="2" customFormat="1" ht="10.199999999999999">
      <c r="A133" s="35"/>
      <c r="B133" s="36"/>
      <c r="C133" s="37"/>
      <c r="D133" s="215" t="s">
        <v>362</v>
      </c>
      <c r="E133" s="37"/>
      <c r="F133" s="216" t="s">
        <v>8845</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362</v>
      </c>
      <c r="AU133" s="18" t="s">
        <v>90</v>
      </c>
    </row>
    <row r="134" spans="1:65" s="2" customFormat="1" ht="16.5" customHeight="1">
      <c r="A134" s="35"/>
      <c r="B134" s="36"/>
      <c r="C134" s="260" t="s">
        <v>214</v>
      </c>
      <c r="D134" s="260" t="s">
        <v>539</v>
      </c>
      <c r="E134" s="261" t="s">
        <v>8846</v>
      </c>
      <c r="F134" s="262" t="s">
        <v>8847</v>
      </c>
      <c r="G134" s="263" t="s">
        <v>716</v>
      </c>
      <c r="H134" s="264">
        <v>1</v>
      </c>
      <c r="I134" s="265"/>
      <c r="J134" s="266">
        <f>ROUND(I134*H134,2)</f>
        <v>0</v>
      </c>
      <c r="K134" s="262" t="s">
        <v>1</v>
      </c>
      <c r="L134" s="267"/>
      <c r="M134" s="268" t="s">
        <v>1</v>
      </c>
      <c r="N134" s="269"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1810</v>
      </c>
      <c r="AT134" s="196" t="s">
        <v>539</v>
      </c>
      <c r="AU134" s="196" t="s">
        <v>90</v>
      </c>
      <c r="AY134" s="18" t="s">
        <v>215</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1810</v>
      </c>
      <c r="BM134" s="196" t="s">
        <v>8848</v>
      </c>
    </row>
    <row r="135" spans="1:65" s="2" customFormat="1" ht="24.15" customHeight="1">
      <c r="A135" s="35"/>
      <c r="B135" s="36"/>
      <c r="C135" s="185" t="s">
        <v>236</v>
      </c>
      <c r="D135" s="185" t="s">
        <v>216</v>
      </c>
      <c r="E135" s="186" t="s">
        <v>8849</v>
      </c>
      <c r="F135" s="187" t="s">
        <v>8850</v>
      </c>
      <c r="G135" s="188" t="s">
        <v>797</v>
      </c>
      <c r="H135" s="189">
        <v>20</v>
      </c>
      <c r="I135" s="190"/>
      <c r="J135" s="191">
        <f>ROUND(I135*H135,2)</f>
        <v>0</v>
      </c>
      <c r="K135" s="187" t="s">
        <v>359</v>
      </c>
      <c r="L135" s="40"/>
      <c r="M135" s="192" t="s">
        <v>1</v>
      </c>
      <c r="N135" s="193" t="s">
        <v>46</v>
      </c>
      <c r="O135" s="72"/>
      <c r="P135" s="194">
        <f>O135*H135</f>
        <v>0</v>
      </c>
      <c r="Q135" s="194">
        <v>0</v>
      </c>
      <c r="R135" s="194">
        <f>Q135*H135</f>
        <v>0</v>
      </c>
      <c r="S135" s="194">
        <v>0</v>
      </c>
      <c r="T135" s="195">
        <f>S135*H135</f>
        <v>0</v>
      </c>
      <c r="U135" s="35"/>
      <c r="V135" s="35"/>
      <c r="W135" s="35"/>
      <c r="X135" s="35"/>
      <c r="Y135" s="35"/>
      <c r="Z135" s="35"/>
      <c r="AA135" s="35"/>
      <c r="AB135" s="35"/>
      <c r="AC135" s="35"/>
      <c r="AD135" s="35"/>
      <c r="AE135" s="35"/>
      <c r="AR135" s="196" t="s">
        <v>291</v>
      </c>
      <c r="AT135" s="196" t="s">
        <v>216</v>
      </c>
      <c r="AU135" s="196" t="s">
        <v>90</v>
      </c>
      <c r="AY135" s="18" t="s">
        <v>215</v>
      </c>
      <c r="BE135" s="197">
        <f>IF(N135="základní",J135,0)</f>
        <v>0</v>
      </c>
      <c r="BF135" s="197">
        <f>IF(N135="snížená",J135,0)</f>
        <v>0</v>
      </c>
      <c r="BG135" s="197">
        <f>IF(N135="zákl. přenesená",J135,0)</f>
        <v>0</v>
      </c>
      <c r="BH135" s="197">
        <f>IF(N135="sníž. přenesená",J135,0)</f>
        <v>0</v>
      </c>
      <c r="BI135" s="197">
        <f>IF(N135="nulová",J135,0)</f>
        <v>0</v>
      </c>
      <c r="BJ135" s="18" t="s">
        <v>88</v>
      </c>
      <c r="BK135" s="197">
        <f>ROUND(I135*H135,2)</f>
        <v>0</v>
      </c>
      <c r="BL135" s="18" t="s">
        <v>291</v>
      </c>
      <c r="BM135" s="196" t="s">
        <v>8851</v>
      </c>
    </row>
    <row r="136" spans="1:65" s="2" customFormat="1" ht="28.8">
      <c r="A136" s="35"/>
      <c r="B136" s="36"/>
      <c r="C136" s="37"/>
      <c r="D136" s="198" t="s">
        <v>221</v>
      </c>
      <c r="E136" s="37"/>
      <c r="F136" s="199" t="s">
        <v>8852</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221</v>
      </c>
      <c r="AU136" s="18" t="s">
        <v>90</v>
      </c>
    </row>
    <row r="137" spans="1:65" s="2" customFormat="1" ht="10.199999999999999">
      <c r="A137" s="35"/>
      <c r="B137" s="36"/>
      <c r="C137" s="37"/>
      <c r="D137" s="215" t="s">
        <v>362</v>
      </c>
      <c r="E137" s="37"/>
      <c r="F137" s="216" t="s">
        <v>8853</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362</v>
      </c>
      <c r="AU137" s="18" t="s">
        <v>90</v>
      </c>
    </row>
    <row r="138" spans="1:65" s="2" customFormat="1" ht="24.15" customHeight="1">
      <c r="A138" s="35"/>
      <c r="B138" s="36"/>
      <c r="C138" s="260" t="s">
        <v>241</v>
      </c>
      <c r="D138" s="260" t="s">
        <v>539</v>
      </c>
      <c r="E138" s="261" t="s">
        <v>8854</v>
      </c>
      <c r="F138" s="262" t="s">
        <v>8855</v>
      </c>
      <c r="G138" s="263" t="s">
        <v>797</v>
      </c>
      <c r="H138" s="264">
        <v>20</v>
      </c>
      <c r="I138" s="265"/>
      <c r="J138" s="266">
        <f>ROUND(I138*H138,2)</f>
        <v>0</v>
      </c>
      <c r="K138" s="262" t="s">
        <v>359</v>
      </c>
      <c r="L138" s="267"/>
      <c r="M138" s="268" t="s">
        <v>1</v>
      </c>
      <c r="N138" s="269" t="s">
        <v>46</v>
      </c>
      <c r="O138" s="72"/>
      <c r="P138" s="194">
        <f>O138*H138</f>
        <v>0</v>
      </c>
      <c r="Q138" s="194">
        <v>7.5000000000000002E-4</v>
      </c>
      <c r="R138" s="194">
        <f>Q138*H138</f>
        <v>1.4999999999999999E-2</v>
      </c>
      <c r="S138" s="194">
        <v>0</v>
      </c>
      <c r="T138" s="195">
        <f>S138*H138</f>
        <v>0</v>
      </c>
      <c r="U138" s="35"/>
      <c r="V138" s="35"/>
      <c r="W138" s="35"/>
      <c r="X138" s="35"/>
      <c r="Y138" s="35"/>
      <c r="Z138" s="35"/>
      <c r="AA138" s="35"/>
      <c r="AB138" s="35"/>
      <c r="AC138" s="35"/>
      <c r="AD138" s="35"/>
      <c r="AE138" s="35"/>
      <c r="AR138" s="196" t="s">
        <v>676</v>
      </c>
      <c r="AT138" s="196" t="s">
        <v>539</v>
      </c>
      <c r="AU138" s="196" t="s">
        <v>90</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291</v>
      </c>
      <c r="BM138" s="196" t="s">
        <v>8856</v>
      </c>
    </row>
    <row r="139" spans="1:65" s="2" customFormat="1" ht="19.2">
      <c r="A139" s="35"/>
      <c r="B139" s="36"/>
      <c r="C139" s="37"/>
      <c r="D139" s="198" t="s">
        <v>221</v>
      </c>
      <c r="E139" s="37"/>
      <c r="F139" s="199" t="s">
        <v>8855</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90</v>
      </c>
    </row>
    <row r="140" spans="1:65" s="2" customFormat="1" ht="24.15" customHeight="1">
      <c r="A140" s="35"/>
      <c r="B140" s="36"/>
      <c r="C140" s="185" t="s">
        <v>246</v>
      </c>
      <c r="D140" s="185" t="s">
        <v>216</v>
      </c>
      <c r="E140" s="186" t="s">
        <v>8857</v>
      </c>
      <c r="F140" s="187" t="s">
        <v>8858</v>
      </c>
      <c r="G140" s="188" t="s">
        <v>797</v>
      </c>
      <c r="H140" s="189">
        <v>20</v>
      </c>
      <c r="I140" s="190"/>
      <c r="J140" s="191">
        <f>ROUND(I140*H140,2)</f>
        <v>0</v>
      </c>
      <c r="K140" s="187" t="s">
        <v>359</v>
      </c>
      <c r="L140" s="40"/>
      <c r="M140" s="192" t="s">
        <v>1</v>
      </c>
      <c r="N140" s="193"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291</v>
      </c>
      <c r="AT140" s="196" t="s">
        <v>216</v>
      </c>
      <c r="AU140" s="196" t="s">
        <v>90</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291</v>
      </c>
      <c r="BM140" s="196" t="s">
        <v>8859</v>
      </c>
    </row>
    <row r="141" spans="1:65" s="2" customFormat="1" ht="28.8">
      <c r="A141" s="35"/>
      <c r="B141" s="36"/>
      <c r="C141" s="37"/>
      <c r="D141" s="198" t="s">
        <v>221</v>
      </c>
      <c r="E141" s="37"/>
      <c r="F141" s="199" t="s">
        <v>8860</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90</v>
      </c>
    </row>
    <row r="142" spans="1:65" s="2" customFormat="1" ht="10.199999999999999">
      <c r="A142" s="35"/>
      <c r="B142" s="36"/>
      <c r="C142" s="37"/>
      <c r="D142" s="215" t="s">
        <v>362</v>
      </c>
      <c r="E142" s="37"/>
      <c r="F142" s="216" t="s">
        <v>8861</v>
      </c>
      <c r="G142" s="37"/>
      <c r="H142" s="37"/>
      <c r="I142" s="200"/>
      <c r="J142" s="37"/>
      <c r="K142" s="37"/>
      <c r="L142" s="40"/>
      <c r="M142" s="201"/>
      <c r="N142" s="202"/>
      <c r="O142" s="72"/>
      <c r="P142" s="72"/>
      <c r="Q142" s="72"/>
      <c r="R142" s="72"/>
      <c r="S142" s="72"/>
      <c r="T142" s="73"/>
      <c r="U142" s="35"/>
      <c r="V142" s="35"/>
      <c r="W142" s="35"/>
      <c r="X142" s="35"/>
      <c r="Y142" s="35"/>
      <c r="Z142" s="35"/>
      <c r="AA142" s="35"/>
      <c r="AB142" s="35"/>
      <c r="AC142" s="35"/>
      <c r="AD142" s="35"/>
      <c r="AE142" s="35"/>
      <c r="AT142" s="18" t="s">
        <v>362</v>
      </c>
      <c r="AU142" s="18" t="s">
        <v>90</v>
      </c>
    </row>
    <row r="143" spans="1:65" s="14" customFormat="1" ht="10.199999999999999">
      <c r="B143" s="227"/>
      <c r="C143" s="228"/>
      <c r="D143" s="198" t="s">
        <v>364</v>
      </c>
      <c r="E143" s="229" t="s">
        <v>1</v>
      </c>
      <c r="F143" s="230" t="s">
        <v>309</v>
      </c>
      <c r="G143" s="228"/>
      <c r="H143" s="231">
        <v>20</v>
      </c>
      <c r="I143" s="232"/>
      <c r="J143" s="228"/>
      <c r="K143" s="228"/>
      <c r="L143" s="233"/>
      <c r="M143" s="234"/>
      <c r="N143" s="235"/>
      <c r="O143" s="235"/>
      <c r="P143" s="235"/>
      <c r="Q143" s="235"/>
      <c r="R143" s="235"/>
      <c r="S143" s="235"/>
      <c r="T143" s="236"/>
      <c r="AT143" s="237" t="s">
        <v>364</v>
      </c>
      <c r="AU143" s="237" t="s">
        <v>90</v>
      </c>
      <c r="AV143" s="14" t="s">
        <v>90</v>
      </c>
      <c r="AW143" s="14" t="s">
        <v>36</v>
      </c>
      <c r="AX143" s="14" t="s">
        <v>88</v>
      </c>
      <c r="AY143" s="237" t="s">
        <v>215</v>
      </c>
    </row>
    <row r="144" spans="1:65" s="2" customFormat="1" ht="16.5" customHeight="1">
      <c r="A144" s="35"/>
      <c r="B144" s="36"/>
      <c r="C144" s="260" t="s">
        <v>251</v>
      </c>
      <c r="D144" s="260" t="s">
        <v>539</v>
      </c>
      <c r="E144" s="261" t="s">
        <v>8524</v>
      </c>
      <c r="F144" s="262" t="s">
        <v>8525</v>
      </c>
      <c r="G144" s="263" t="s">
        <v>1155</v>
      </c>
      <c r="H144" s="264">
        <v>19</v>
      </c>
      <c r="I144" s="265"/>
      <c r="J144" s="266">
        <f>ROUND(I144*H144,2)</f>
        <v>0</v>
      </c>
      <c r="K144" s="262" t="s">
        <v>359</v>
      </c>
      <c r="L144" s="267"/>
      <c r="M144" s="268" t="s">
        <v>1</v>
      </c>
      <c r="N144" s="269" t="s">
        <v>46</v>
      </c>
      <c r="O144" s="72"/>
      <c r="P144" s="194">
        <f>O144*H144</f>
        <v>0</v>
      </c>
      <c r="Q144" s="194">
        <v>1E-3</v>
      </c>
      <c r="R144" s="194">
        <f>Q144*H144</f>
        <v>1.9E-2</v>
      </c>
      <c r="S144" s="194">
        <v>0</v>
      </c>
      <c r="T144" s="195">
        <f>S144*H144</f>
        <v>0</v>
      </c>
      <c r="U144" s="35"/>
      <c r="V144" s="35"/>
      <c r="W144" s="35"/>
      <c r="X144" s="35"/>
      <c r="Y144" s="35"/>
      <c r="Z144" s="35"/>
      <c r="AA144" s="35"/>
      <c r="AB144" s="35"/>
      <c r="AC144" s="35"/>
      <c r="AD144" s="35"/>
      <c r="AE144" s="35"/>
      <c r="AR144" s="196" t="s">
        <v>676</v>
      </c>
      <c r="AT144" s="196" t="s">
        <v>539</v>
      </c>
      <c r="AU144" s="196" t="s">
        <v>90</v>
      </c>
      <c r="AY144" s="18" t="s">
        <v>215</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291</v>
      </c>
      <c r="BM144" s="196" t="s">
        <v>8862</v>
      </c>
    </row>
    <row r="145" spans="1:65" s="2" customFormat="1" ht="10.199999999999999">
      <c r="A145" s="35"/>
      <c r="B145" s="36"/>
      <c r="C145" s="37"/>
      <c r="D145" s="198" t="s">
        <v>221</v>
      </c>
      <c r="E145" s="37"/>
      <c r="F145" s="199" t="s">
        <v>8525</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221</v>
      </c>
      <c r="AU145" s="18" t="s">
        <v>90</v>
      </c>
    </row>
    <row r="146" spans="1:65" s="14" customFormat="1" ht="10.199999999999999">
      <c r="B146" s="227"/>
      <c r="C146" s="228"/>
      <c r="D146" s="198" t="s">
        <v>364</v>
      </c>
      <c r="E146" s="229" t="s">
        <v>1</v>
      </c>
      <c r="F146" s="230" t="s">
        <v>8863</v>
      </c>
      <c r="G146" s="228"/>
      <c r="H146" s="231">
        <v>19</v>
      </c>
      <c r="I146" s="232"/>
      <c r="J146" s="228"/>
      <c r="K146" s="228"/>
      <c r="L146" s="233"/>
      <c r="M146" s="234"/>
      <c r="N146" s="235"/>
      <c r="O146" s="235"/>
      <c r="P146" s="235"/>
      <c r="Q146" s="235"/>
      <c r="R146" s="235"/>
      <c r="S146" s="235"/>
      <c r="T146" s="236"/>
      <c r="AT146" s="237" t="s">
        <v>364</v>
      </c>
      <c r="AU146" s="237" t="s">
        <v>90</v>
      </c>
      <c r="AV146" s="14" t="s">
        <v>90</v>
      </c>
      <c r="AW146" s="14" t="s">
        <v>36</v>
      </c>
      <c r="AX146" s="14" t="s">
        <v>88</v>
      </c>
      <c r="AY146" s="237" t="s">
        <v>215</v>
      </c>
    </row>
    <row r="147" spans="1:65" s="2" customFormat="1" ht="16.5" customHeight="1">
      <c r="A147" s="35"/>
      <c r="B147" s="36"/>
      <c r="C147" s="185" t="s">
        <v>256</v>
      </c>
      <c r="D147" s="185" t="s">
        <v>216</v>
      </c>
      <c r="E147" s="186" t="s">
        <v>8537</v>
      </c>
      <c r="F147" s="187" t="s">
        <v>8538</v>
      </c>
      <c r="G147" s="188" t="s">
        <v>716</v>
      </c>
      <c r="H147" s="189">
        <v>4</v>
      </c>
      <c r="I147" s="190"/>
      <c r="J147" s="191">
        <f>ROUND(I147*H147,2)</f>
        <v>0</v>
      </c>
      <c r="K147" s="187" t="s">
        <v>359</v>
      </c>
      <c r="L147" s="40"/>
      <c r="M147" s="192" t="s">
        <v>1</v>
      </c>
      <c r="N147" s="193" t="s">
        <v>46</v>
      </c>
      <c r="O147" s="72"/>
      <c r="P147" s="194">
        <f>O147*H147</f>
        <v>0</v>
      </c>
      <c r="Q147" s="194">
        <v>0</v>
      </c>
      <c r="R147" s="194">
        <f>Q147*H147</f>
        <v>0</v>
      </c>
      <c r="S147" s="194">
        <v>0</v>
      </c>
      <c r="T147" s="195">
        <f>S147*H147</f>
        <v>0</v>
      </c>
      <c r="U147" s="35"/>
      <c r="V147" s="35"/>
      <c r="W147" s="35"/>
      <c r="X147" s="35"/>
      <c r="Y147" s="35"/>
      <c r="Z147" s="35"/>
      <c r="AA147" s="35"/>
      <c r="AB147" s="35"/>
      <c r="AC147" s="35"/>
      <c r="AD147" s="35"/>
      <c r="AE147" s="35"/>
      <c r="AR147" s="196" t="s">
        <v>291</v>
      </c>
      <c r="AT147" s="196" t="s">
        <v>216</v>
      </c>
      <c r="AU147" s="196" t="s">
        <v>90</v>
      </c>
      <c r="AY147" s="18" t="s">
        <v>215</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291</v>
      </c>
      <c r="BM147" s="196" t="s">
        <v>8864</v>
      </c>
    </row>
    <row r="148" spans="1:65" s="2" customFormat="1" ht="10.199999999999999">
      <c r="A148" s="35"/>
      <c r="B148" s="36"/>
      <c r="C148" s="37"/>
      <c r="D148" s="198" t="s">
        <v>221</v>
      </c>
      <c r="E148" s="37"/>
      <c r="F148" s="199" t="s">
        <v>8540</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221</v>
      </c>
      <c r="AU148" s="18" t="s">
        <v>90</v>
      </c>
    </row>
    <row r="149" spans="1:65" s="2" customFormat="1" ht="10.199999999999999">
      <c r="A149" s="35"/>
      <c r="B149" s="36"/>
      <c r="C149" s="37"/>
      <c r="D149" s="215" t="s">
        <v>362</v>
      </c>
      <c r="E149" s="37"/>
      <c r="F149" s="216" t="s">
        <v>8541</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362</v>
      </c>
      <c r="AU149" s="18" t="s">
        <v>90</v>
      </c>
    </row>
    <row r="150" spans="1:65" s="2" customFormat="1" ht="24.15" customHeight="1">
      <c r="A150" s="35"/>
      <c r="B150" s="36"/>
      <c r="C150" s="260" t="s">
        <v>261</v>
      </c>
      <c r="D150" s="260" t="s">
        <v>539</v>
      </c>
      <c r="E150" s="261" t="s">
        <v>8542</v>
      </c>
      <c r="F150" s="262" t="s">
        <v>8543</v>
      </c>
      <c r="G150" s="263" t="s">
        <v>716</v>
      </c>
      <c r="H150" s="264">
        <v>4</v>
      </c>
      <c r="I150" s="265"/>
      <c r="J150" s="266">
        <f>ROUND(I150*H150,2)</f>
        <v>0</v>
      </c>
      <c r="K150" s="262" t="s">
        <v>359</v>
      </c>
      <c r="L150" s="267"/>
      <c r="M150" s="268" t="s">
        <v>1</v>
      </c>
      <c r="N150" s="269" t="s">
        <v>46</v>
      </c>
      <c r="O150" s="72"/>
      <c r="P150" s="194">
        <f>O150*H150</f>
        <v>0</v>
      </c>
      <c r="Q150" s="194">
        <v>6.9999999999999999E-4</v>
      </c>
      <c r="R150" s="194">
        <f>Q150*H150</f>
        <v>2.8E-3</v>
      </c>
      <c r="S150" s="194">
        <v>0</v>
      </c>
      <c r="T150" s="195">
        <f>S150*H150</f>
        <v>0</v>
      </c>
      <c r="U150" s="35"/>
      <c r="V150" s="35"/>
      <c r="W150" s="35"/>
      <c r="X150" s="35"/>
      <c r="Y150" s="35"/>
      <c r="Z150" s="35"/>
      <c r="AA150" s="35"/>
      <c r="AB150" s="35"/>
      <c r="AC150" s="35"/>
      <c r="AD150" s="35"/>
      <c r="AE150" s="35"/>
      <c r="AR150" s="196" t="s">
        <v>676</v>
      </c>
      <c r="AT150" s="196" t="s">
        <v>539</v>
      </c>
      <c r="AU150" s="196" t="s">
        <v>90</v>
      </c>
      <c r="AY150" s="18" t="s">
        <v>215</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291</v>
      </c>
      <c r="BM150" s="196" t="s">
        <v>8865</v>
      </c>
    </row>
    <row r="151" spans="1:65" s="2" customFormat="1" ht="19.2">
      <c r="A151" s="35"/>
      <c r="B151" s="36"/>
      <c r="C151" s="37"/>
      <c r="D151" s="198" t="s">
        <v>221</v>
      </c>
      <c r="E151" s="37"/>
      <c r="F151" s="199" t="s">
        <v>8543</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221</v>
      </c>
      <c r="AU151" s="18" t="s">
        <v>90</v>
      </c>
    </row>
    <row r="152" spans="1:65" s="2" customFormat="1" ht="16.5" customHeight="1">
      <c r="A152" s="35"/>
      <c r="B152" s="36"/>
      <c r="C152" s="185" t="s">
        <v>266</v>
      </c>
      <c r="D152" s="185" t="s">
        <v>216</v>
      </c>
      <c r="E152" s="186" t="s">
        <v>8866</v>
      </c>
      <c r="F152" s="187" t="s">
        <v>8867</v>
      </c>
      <c r="G152" s="188" t="s">
        <v>219</v>
      </c>
      <c r="H152" s="189">
        <v>1</v>
      </c>
      <c r="I152" s="190"/>
      <c r="J152" s="191">
        <f>ROUND(I152*H152,2)</f>
        <v>0</v>
      </c>
      <c r="K152" s="187" t="s">
        <v>1</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291</v>
      </c>
      <c r="AT152" s="196" t="s">
        <v>216</v>
      </c>
      <c r="AU152" s="196" t="s">
        <v>90</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291</v>
      </c>
      <c r="BM152" s="196" t="s">
        <v>8868</v>
      </c>
    </row>
    <row r="153" spans="1:65" s="2" customFormat="1" ht="10.199999999999999">
      <c r="A153" s="35"/>
      <c r="B153" s="36"/>
      <c r="C153" s="37"/>
      <c r="D153" s="198" t="s">
        <v>221</v>
      </c>
      <c r="E153" s="37"/>
      <c r="F153" s="199" t="s">
        <v>8867</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90</v>
      </c>
    </row>
    <row r="154" spans="1:65" s="2" customFormat="1" ht="24.15" customHeight="1">
      <c r="A154" s="35"/>
      <c r="B154" s="36"/>
      <c r="C154" s="185" t="s">
        <v>8</v>
      </c>
      <c r="D154" s="185" t="s">
        <v>216</v>
      </c>
      <c r="E154" s="186" t="s">
        <v>8869</v>
      </c>
      <c r="F154" s="187" t="s">
        <v>8870</v>
      </c>
      <c r="G154" s="188" t="s">
        <v>797</v>
      </c>
      <c r="H154" s="189">
        <v>18</v>
      </c>
      <c r="I154" s="190"/>
      <c r="J154" s="191">
        <f>ROUND(I154*H154,2)</f>
        <v>0</v>
      </c>
      <c r="K154" s="187" t="s">
        <v>359</v>
      </c>
      <c r="L154" s="40"/>
      <c r="M154" s="192" t="s">
        <v>1</v>
      </c>
      <c r="N154" s="193" t="s">
        <v>46</v>
      </c>
      <c r="O154" s="72"/>
      <c r="P154" s="194">
        <f>O154*H154</f>
        <v>0</v>
      </c>
      <c r="Q154" s="194">
        <v>0</v>
      </c>
      <c r="R154" s="194">
        <f>Q154*H154</f>
        <v>0</v>
      </c>
      <c r="S154" s="194">
        <v>2.4000000000000001E-4</v>
      </c>
      <c r="T154" s="195">
        <f>S154*H154</f>
        <v>4.3200000000000001E-3</v>
      </c>
      <c r="U154" s="35"/>
      <c r="V154" s="35"/>
      <c r="W154" s="35"/>
      <c r="X154" s="35"/>
      <c r="Y154" s="35"/>
      <c r="Z154" s="35"/>
      <c r="AA154" s="35"/>
      <c r="AB154" s="35"/>
      <c r="AC154" s="35"/>
      <c r="AD154" s="35"/>
      <c r="AE154" s="35"/>
      <c r="AR154" s="196" t="s">
        <v>291</v>
      </c>
      <c r="AT154" s="196" t="s">
        <v>216</v>
      </c>
      <c r="AU154" s="196" t="s">
        <v>90</v>
      </c>
      <c r="AY154" s="18" t="s">
        <v>215</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291</v>
      </c>
      <c r="BM154" s="196" t="s">
        <v>8871</v>
      </c>
    </row>
    <row r="155" spans="1:65" s="2" customFormat="1" ht="19.2">
      <c r="A155" s="35"/>
      <c r="B155" s="36"/>
      <c r="C155" s="37"/>
      <c r="D155" s="198" t="s">
        <v>221</v>
      </c>
      <c r="E155" s="37"/>
      <c r="F155" s="199" t="s">
        <v>8872</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221</v>
      </c>
      <c r="AU155" s="18" t="s">
        <v>90</v>
      </c>
    </row>
    <row r="156" spans="1:65" s="2" customFormat="1" ht="10.199999999999999">
      <c r="A156" s="35"/>
      <c r="B156" s="36"/>
      <c r="C156" s="37"/>
      <c r="D156" s="215" t="s">
        <v>362</v>
      </c>
      <c r="E156" s="37"/>
      <c r="F156" s="216" t="s">
        <v>8873</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362</v>
      </c>
      <c r="AU156" s="18" t="s">
        <v>90</v>
      </c>
    </row>
    <row r="157" spans="1:65" s="11" customFormat="1" ht="22.8" customHeight="1">
      <c r="B157" s="171"/>
      <c r="C157" s="172"/>
      <c r="D157" s="173" t="s">
        <v>80</v>
      </c>
      <c r="E157" s="213" t="s">
        <v>8349</v>
      </c>
      <c r="F157" s="213" t="s">
        <v>8350</v>
      </c>
      <c r="G157" s="172"/>
      <c r="H157" s="172"/>
      <c r="I157" s="175"/>
      <c r="J157" s="214">
        <f>BK157</f>
        <v>0</v>
      </c>
      <c r="K157" s="172"/>
      <c r="L157" s="177"/>
      <c r="M157" s="178"/>
      <c r="N157" s="179"/>
      <c r="O157" s="179"/>
      <c r="P157" s="180">
        <f>SUM(P158:P205)</f>
        <v>0</v>
      </c>
      <c r="Q157" s="179"/>
      <c r="R157" s="180">
        <f>SUM(R158:R205)</f>
        <v>0.39807999999999999</v>
      </c>
      <c r="S157" s="179"/>
      <c r="T157" s="181">
        <f>SUM(T158:T205)</f>
        <v>0</v>
      </c>
      <c r="AR157" s="182" t="s">
        <v>227</v>
      </c>
      <c r="AT157" s="183" t="s">
        <v>80</v>
      </c>
      <c r="AU157" s="183" t="s">
        <v>88</v>
      </c>
      <c r="AY157" s="182" t="s">
        <v>215</v>
      </c>
      <c r="BK157" s="184">
        <f>SUM(BK158:BK205)</f>
        <v>0</v>
      </c>
    </row>
    <row r="158" spans="1:65" s="2" customFormat="1" ht="24.15" customHeight="1">
      <c r="A158" s="35"/>
      <c r="B158" s="36"/>
      <c r="C158" s="185" t="s">
        <v>275</v>
      </c>
      <c r="D158" s="185" t="s">
        <v>216</v>
      </c>
      <c r="E158" s="186" t="s">
        <v>8874</v>
      </c>
      <c r="F158" s="187" t="s">
        <v>8875</v>
      </c>
      <c r="G158" s="188" t="s">
        <v>797</v>
      </c>
      <c r="H158" s="189">
        <v>9</v>
      </c>
      <c r="I158" s="190"/>
      <c r="J158" s="191">
        <f>ROUND(I158*H158,2)</f>
        <v>0</v>
      </c>
      <c r="K158" s="187" t="s">
        <v>359</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1043</v>
      </c>
      <c r="AT158" s="196" t="s">
        <v>216</v>
      </c>
      <c r="AU158" s="196" t="s">
        <v>90</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1043</v>
      </c>
      <c r="BM158" s="196" t="s">
        <v>8876</v>
      </c>
    </row>
    <row r="159" spans="1:65" s="2" customFormat="1" ht="38.4">
      <c r="A159" s="35"/>
      <c r="B159" s="36"/>
      <c r="C159" s="37"/>
      <c r="D159" s="198" t="s">
        <v>221</v>
      </c>
      <c r="E159" s="37"/>
      <c r="F159" s="199" t="s">
        <v>8877</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90</v>
      </c>
    </row>
    <row r="160" spans="1:65" s="2" customFormat="1" ht="10.199999999999999">
      <c r="A160" s="35"/>
      <c r="B160" s="36"/>
      <c r="C160" s="37"/>
      <c r="D160" s="215" t="s">
        <v>362</v>
      </c>
      <c r="E160" s="37"/>
      <c r="F160" s="216" t="s">
        <v>8878</v>
      </c>
      <c r="G160" s="37"/>
      <c r="H160" s="37"/>
      <c r="I160" s="200"/>
      <c r="J160" s="37"/>
      <c r="K160" s="37"/>
      <c r="L160" s="40"/>
      <c r="M160" s="201"/>
      <c r="N160" s="202"/>
      <c r="O160" s="72"/>
      <c r="P160" s="72"/>
      <c r="Q160" s="72"/>
      <c r="R160" s="72"/>
      <c r="S160" s="72"/>
      <c r="T160" s="73"/>
      <c r="U160" s="35"/>
      <c r="V160" s="35"/>
      <c r="W160" s="35"/>
      <c r="X160" s="35"/>
      <c r="Y160" s="35"/>
      <c r="Z160" s="35"/>
      <c r="AA160" s="35"/>
      <c r="AB160" s="35"/>
      <c r="AC160" s="35"/>
      <c r="AD160" s="35"/>
      <c r="AE160" s="35"/>
      <c r="AT160" s="18" t="s">
        <v>362</v>
      </c>
      <c r="AU160" s="18" t="s">
        <v>90</v>
      </c>
    </row>
    <row r="161" spans="1:65" s="14" customFormat="1" ht="10.199999999999999">
      <c r="B161" s="227"/>
      <c r="C161" s="228"/>
      <c r="D161" s="198" t="s">
        <v>364</v>
      </c>
      <c r="E161" s="229" t="s">
        <v>1</v>
      </c>
      <c r="F161" s="230" t="s">
        <v>8879</v>
      </c>
      <c r="G161" s="228"/>
      <c r="H161" s="231">
        <v>9</v>
      </c>
      <c r="I161" s="232"/>
      <c r="J161" s="228"/>
      <c r="K161" s="228"/>
      <c r="L161" s="233"/>
      <c r="M161" s="234"/>
      <c r="N161" s="235"/>
      <c r="O161" s="235"/>
      <c r="P161" s="235"/>
      <c r="Q161" s="235"/>
      <c r="R161" s="235"/>
      <c r="S161" s="235"/>
      <c r="T161" s="236"/>
      <c r="AT161" s="237" t="s">
        <v>364</v>
      </c>
      <c r="AU161" s="237" t="s">
        <v>90</v>
      </c>
      <c r="AV161" s="14" t="s">
        <v>90</v>
      </c>
      <c r="AW161" s="14" t="s">
        <v>36</v>
      </c>
      <c r="AX161" s="14" t="s">
        <v>88</v>
      </c>
      <c r="AY161" s="237" t="s">
        <v>215</v>
      </c>
    </row>
    <row r="162" spans="1:65" s="2" customFormat="1" ht="24.15" customHeight="1">
      <c r="A162" s="35"/>
      <c r="B162" s="36"/>
      <c r="C162" s="185" t="s">
        <v>280</v>
      </c>
      <c r="D162" s="185" t="s">
        <v>216</v>
      </c>
      <c r="E162" s="186" t="s">
        <v>8795</v>
      </c>
      <c r="F162" s="187" t="s">
        <v>8796</v>
      </c>
      <c r="G162" s="188" t="s">
        <v>797</v>
      </c>
      <c r="H162" s="189">
        <v>9</v>
      </c>
      <c r="I162" s="190"/>
      <c r="J162" s="191">
        <f>ROUND(I162*H162,2)</f>
        <v>0</v>
      </c>
      <c r="K162" s="187" t="s">
        <v>359</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1043</v>
      </c>
      <c r="AT162" s="196" t="s">
        <v>216</v>
      </c>
      <c r="AU162" s="196" t="s">
        <v>90</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1043</v>
      </c>
      <c r="BM162" s="196" t="s">
        <v>8880</v>
      </c>
    </row>
    <row r="163" spans="1:65" s="2" customFormat="1" ht="38.4">
      <c r="A163" s="35"/>
      <c r="B163" s="36"/>
      <c r="C163" s="37"/>
      <c r="D163" s="198" t="s">
        <v>221</v>
      </c>
      <c r="E163" s="37"/>
      <c r="F163" s="199" t="s">
        <v>8798</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90</v>
      </c>
    </row>
    <row r="164" spans="1:65" s="2" customFormat="1" ht="10.199999999999999">
      <c r="A164" s="35"/>
      <c r="B164" s="36"/>
      <c r="C164" s="37"/>
      <c r="D164" s="215" t="s">
        <v>362</v>
      </c>
      <c r="E164" s="37"/>
      <c r="F164" s="216" t="s">
        <v>8799</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362</v>
      </c>
      <c r="AU164" s="18" t="s">
        <v>90</v>
      </c>
    </row>
    <row r="165" spans="1:65" s="14" customFormat="1" ht="10.199999999999999">
      <c r="B165" s="227"/>
      <c r="C165" s="228"/>
      <c r="D165" s="198" t="s">
        <v>364</v>
      </c>
      <c r="E165" s="229" t="s">
        <v>1</v>
      </c>
      <c r="F165" s="230" t="s">
        <v>8879</v>
      </c>
      <c r="G165" s="228"/>
      <c r="H165" s="231">
        <v>9</v>
      </c>
      <c r="I165" s="232"/>
      <c r="J165" s="228"/>
      <c r="K165" s="228"/>
      <c r="L165" s="233"/>
      <c r="M165" s="234"/>
      <c r="N165" s="235"/>
      <c r="O165" s="235"/>
      <c r="P165" s="235"/>
      <c r="Q165" s="235"/>
      <c r="R165" s="235"/>
      <c r="S165" s="235"/>
      <c r="T165" s="236"/>
      <c r="AT165" s="237" t="s">
        <v>364</v>
      </c>
      <c r="AU165" s="237" t="s">
        <v>90</v>
      </c>
      <c r="AV165" s="14" t="s">
        <v>90</v>
      </c>
      <c r="AW165" s="14" t="s">
        <v>36</v>
      </c>
      <c r="AX165" s="14" t="s">
        <v>88</v>
      </c>
      <c r="AY165" s="237" t="s">
        <v>215</v>
      </c>
    </row>
    <row r="166" spans="1:65" s="2" customFormat="1" ht="24.15" customHeight="1">
      <c r="A166" s="35"/>
      <c r="B166" s="36"/>
      <c r="C166" s="185" t="s">
        <v>285</v>
      </c>
      <c r="D166" s="185" t="s">
        <v>216</v>
      </c>
      <c r="E166" s="186" t="s">
        <v>8881</v>
      </c>
      <c r="F166" s="187" t="s">
        <v>8882</v>
      </c>
      <c r="G166" s="188" t="s">
        <v>797</v>
      </c>
      <c r="H166" s="189">
        <v>18</v>
      </c>
      <c r="I166" s="190"/>
      <c r="J166" s="191">
        <f>ROUND(I166*H166,2)</f>
        <v>0</v>
      </c>
      <c r="K166" s="187" t="s">
        <v>359</v>
      </c>
      <c r="L166" s="40"/>
      <c r="M166" s="192" t="s">
        <v>1</v>
      </c>
      <c r="N166" s="193" t="s">
        <v>46</v>
      </c>
      <c r="O166" s="72"/>
      <c r="P166" s="194">
        <f>O166*H166</f>
        <v>0</v>
      </c>
      <c r="Q166" s="194">
        <v>0</v>
      </c>
      <c r="R166" s="194">
        <f>Q166*H166</f>
        <v>0</v>
      </c>
      <c r="S166" s="194">
        <v>0</v>
      </c>
      <c r="T166" s="195">
        <f>S166*H166</f>
        <v>0</v>
      </c>
      <c r="U166" s="35"/>
      <c r="V166" s="35"/>
      <c r="W166" s="35"/>
      <c r="X166" s="35"/>
      <c r="Y166" s="35"/>
      <c r="Z166" s="35"/>
      <c r="AA166" s="35"/>
      <c r="AB166" s="35"/>
      <c r="AC166" s="35"/>
      <c r="AD166" s="35"/>
      <c r="AE166" s="35"/>
      <c r="AR166" s="196" t="s">
        <v>1043</v>
      </c>
      <c r="AT166" s="196" t="s">
        <v>216</v>
      </c>
      <c r="AU166" s="196" t="s">
        <v>90</v>
      </c>
      <c r="AY166" s="18" t="s">
        <v>215</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1043</v>
      </c>
      <c r="BM166" s="196" t="s">
        <v>8883</v>
      </c>
    </row>
    <row r="167" spans="1:65" s="2" customFormat="1" ht="38.4">
      <c r="A167" s="35"/>
      <c r="B167" s="36"/>
      <c r="C167" s="37"/>
      <c r="D167" s="198" t="s">
        <v>221</v>
      </c>
      <c r="E167" s="37"/>
      <c r="F167" s="199" t="s">
        <v>8884</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221</v>
      </c>
      <c r="AU167" s="18" t="s">
        <v>90</v>
      </c>
    </row>
    <row r="168" spans="1:65" s="2" customFormat="1" ht="10.199999999999999">
      <c r="A168" s="35"/>
      <c r="B168" s="36"/>
      <c r="C168" s="37"/>
      <c r="D168" s="215" t="s">
        <v>362</v>
      </c>
      <c r="E168" s="37"/>
      <c r="F168" s="216" t="s">
        <v>8885</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362</v>
      </c>
      <c r="AU168" s="18" t="s">
        <v>90</v>
      </c>
    </row>
    <row r="169" spans="1:65" s="2" customFormat="1" ht="37.799999999999997" customHeight="1">
      <c r="A169" s="35"/>
      <c r="B169" s="36"/>
      <c r="C169" s="185" t="s">
        <v>291</v>
      </c>
      <c r="D169" s="185" t="s">
        <v>216</v>
      </c>
      <c r="E169" s="186" t="s">
        <v>8361</v>
      </c>
      <c r="F169" s="187" t="s">
        <v>8362</v>
      </c>
      <c r="G169" s="188" t="s">
        <v>358</v>
      </c>
      <c r="H169" s="189">
        <v>1.8</v>
      </c>
      <c r="I169" s="190"/>
      <c r="J169" s="191">
        <f>ROUND(I169*H169,2)</f>
        <v>0</v>
      </c>
      <c r="K169" s="187" t="s">
        <v>359</v>
      </c>
      <c r="L169" s="40"/>
      <c r="M169" s="192" t="s">
        <v>1</v>
      </c>
      <c r="N169" s="193" t="s">
        <v>46</v>
      </c>
      <c r="O169" s="72"/>
      <c r="P169" s="194">
        <f>O169*H169</f>
        <v>0</v>
      </c>
      <c r="Q169" s="194">
        <v>0</v>
      </c>
      <c r="R169" s="194">
        <f>Q169*H169</f>
        <v>0</v>
      </c>
      <c r="S169" s="194">
        <v>0</v>
      </c>
      <c r="T169" s="195">
        <f>S169*H169</f>
        <v>0</v>
      </c>
      <c r="U169" s="35"/>
      <c r="V169" s="35"/>
      <c r="W169" s="35"/>
      <c r="X169" s="35"/>
      <c r="Y169" s="35"/>
      <c r="Z169" s="35"/>
      <c r="AA169" s="35"/>
      <c r="AB169" s="35"/>
      <c r="AC169" s="35"/>
      <c r="AD169" s="35"/>
      <c r="AE169" s="35"/>
      <c r="AR169" s="196" t="s">
        <v>1043</v>
      </c>
      <c r="AT169" s="196" t="s">
        <v>216</v>
      </c>
      <c r="AU169" s="196" t="s">
        <v>90</v>
      </c>
      <c r="AY169" s="18" t="s">
        <v>215</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1043</v>
      </c>
      <c r="BM169" s="196" t="s">
        <v>8886</v>
      </c>
    </row>
    <row r="170" spans="1:65" s="2" customFormat="1" ht="28.8">
      <c r="A170" s="35"/>
      <c r="B170" s="36"/>
      <c r="C170" s="37"/>
      <c r="D170" s="198" t="s">
        <v>221</v>
      </c>
      <c r="E170" s="37"/>
      <c r="F170" s="199" t="s">
        <v>8364</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221</v>
      </c>
      <c r="AU170" s="18" t="s">
        <v>90</v>
      </c>
    </row>
    <row r="171" spans="1:65" s="2" customFormat="1" ht="10.199999999999999">
      <c r="A171" s="35"/>
      <c r="B171" s="36"/>
      <c r="C171" s="37"/>
      <c r="D171" s="215" t="s">
        <v>362</v>
      </c>
      <c r="E171" s="37"/>
      <c r="F171" s="216" t="s">
        <v>8365</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362</v>
      </c>
      <c r="AU171" s="18" t="s">
        <v>90</v>
      </c>
    </row>
    <row r="172" spans="1:65" s="14" customFormat="1" ht="10.199999999999999">
      <c r="B172" s="227"/>
      <c r="C172" s="228"/>
      <c r="D172" s="198" t="s">
        <v>364</v>
      </c>
      <c r="E172" s="229" t="s">
        <v>1</v>
      </c>
      <c r="F172" s="230" t="s">
        <v>8887</v>
      </c>
      <c r="G172" s="228"/>
      <c r="H172" s="231">
        <v>1.8</v>
      </c>
      <c r="I172" s="232"/>
      <c r="J172" s="228"/>
      <c r="K172" s="228"/>
      <c r="L172" s="233"/>
      <c r="M172" s="234"/>
      <c r="N172" s="235"/>
      <c r="O172" s="235"/>
      <c r="P172" s="235"/>
      <c r="Q172" s="235"/>
      <c r="R172" s="235"/>
      <c r="S172" s="235"/>
      <c r="T172" s="236"/>
      <c r="AT172" s="237" t="s">
        <v>364</v>
      </c>
      <c r="AU172" s="237" t="s">
        <v>90</v>
      </c>
      <c r="AV172" s="14" t="s">
        <v>90</v>
      </c>
      <c r="AW172" s="14" t="s">
        <v>36</v>
      </c>
      <c r="AX172" s="14" t="s">
        <v>88</v>
      </c>
      <c r="AY172" s="237" t="s">
        <v>215</v>
      </c>
    </row>
    <row r="173" spans="1:65" s="2" customFormat="1" ht="37.799999999999997" customHeight="1">
      <c r="A173" s="35"/>
      <c r="B173" s="36"/>
      <c r="C173" s="185" t="s">
        <v>296</v>
      </c>
      <c r="D173" s="185" t="s">
        <v>216</v>
      </c>
      <c r="E173" s="186" t="s">
        <v>8366</v>
      </c>
      <c r="F173" s="187" t="s">
        <v>8367</v>
      </c>
      <c r="G173" s="188" t="s">
        <v>358</v>
      </c>
      <c r="H173" s="189">
        <v>3.78</v>
      </c>
      <c r="I173" s="190"/>
      <c r="J173" s="191">
        <f>ROUND(I173*H173,2)</f>
        <v>0</v>
      </c>
      <c r="K173" s="187" t="s">
        <v>359</v>
      </c>
      <c r="L173" s="40"/>
      <c r="M173" s="192" t="s">
        <v>1</v>
      </c>
      <c r="N173" s="193" t="s">
        <v>46</v>
      </c>
      <c r="O173" s="72"/>
      <c r="P173" s="194">
        <f>O173*H173</f>
        <v>0</v>
      </c>
      <c r="Q173" s="194">
        <v>0</v>
      </c>
      <c r="R173" s="194">
        <f>Q173*H173</f>
        <v>0</v>
      </c>
      <c r="S173" s="194">
        <v>0</v>
      </c>
      <c r="T173" s="195">
        <f>S173*H173</f>
        <v>0</v>
      </c>
      <c r="U173" s="35"/>
      <c r="V173" s="35"/>
      <c r="W173" s="35"/>
      <c r="X173" s="35"/>
      <c r="Y173" s="35"/>
      <c r="Z173" s="35"/>
      <c r="AA173" s="35"/>
      <c r="AB173" s="35"/>
      <c r="AC173" s="35"/>
      <c r="AD173" s="35"/>
      <c r="AE173" s="35"/>
      <c r="AR173" s="196" t="s">
        <v>1043</v>
      </c>
      <c r="AT173" s="196" t="s">
        <v>216</v>
      </c>
      <c r="AU173" s="196" t="s">
        <v>90</v>
      </c>
      <c r="AY173" s="18" t="s">
        <v>215</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1043</v>
      </c>
      <c r="BM173" s="196" t="s">
        <v>8888</v>
      </c>
    </row>
    <row r="174" spans="1:65" s="2" customFormat="1" ht="38.4">
      <c r="A174" s="35"/>
      <c r="B174" s="36"/>
      <c r="C174" s="37"/>
      <c r="D174" s="198" t="s">
        <v>221</v>
      </c>
      <c r="E174" s="37"/>
      <c r="F174" s="199" t="s">
        <v>8369</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221</v>
      </c>
      <c r="AU174" s="18" t="s">
        <v>90</v>
      </c>
    </row>
    <row r="175" spans="1:65" s="2" customFormat="1" ht="10.199999999999999">
      <c r="A175" s="35"/>
      <c r="B175" s="36"/>
      <c r="C175" s="37"/>
      <c r="D175" s="215" t="s">
        <v>362</v>
      </c>
      <c r="E175" s="37"/>
      <c r="F175" s="216" t="s">
        <v>8370</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362</v>
      </c>
      <c r="AU175" s="18" t="s">
        <v>90</v>
      </c>
    </row>
    <row r="176" spans="1:65" s="14" customFormat="1" ht="10.199999999999999">
      <c r="B176" s="227"/>
      <c r="C176" s="228"/>
      <c r="D176" s="198" t="s">
        <v>364</v>
      </c>
      <c r="E176" s="228"/>
      <c r="F176" s="230" t="s">
        <v>8889</v>
      </c>
      <c r="G176" s="228"/>
      <c r="H176" s="231">
        <v>3.78</v>
      </c>
      <c r="I176" s="232"/>
      <c r="J176" s="228"/>
      <c r="K176" s="228"/>
      <c r="L176" s="233"/>
      <c r="M176" s="234"/>
      <c r="N176" s="235"/>
      <c r="O176" s="235"/>
      <c r="P176" s="235"/>
      <c r="Q176" s="235"/>
      <c r="R176" s="235"/>
      <c r="S176" s="235"/>
      <c r="T176" s="236"/>
      <c r="AT176" s="237" t="s">
        <v>364</v>
      </c>
      <c r="AU176" s="237" t="s">
        <v>90</v>
      </c>
      <c r="AV176" s="14" t="s">
        <v>90</v>
      </c>
      <c r="AW176" s="14" t="s">
        <v>4</v>
      </c>
      <c r="AX176" s="14" t="s">
        <v>88</v>
      </c>
      <c r="AY176" s="237" t="s">
        <v>215</v>
      </c>
    </row>
    <row r="177" spans="1:65" s="2" customFormat="1" ht="24.15" customHeight="1">
      <c r="A177" s="35"/>
      <c r="B177" s="36"/>
      <c r="C177" s="185" t="s">
        <v>300</v>
      </c>
      <c r="D177" s="185" t="s">
        <v>216</v>
      </c>
      <c r="E177" s="186" t="s">
        <v>8373</v>
      </c>
      <c r="F177" s="187" t="s">
        <v>8374</v>
      </c>
      <c r="G177" s="188" t="s">
        <v>583</v>
      </c>
      <c r="H177" s="189">
        <v>12.6</v>
      </c>
      <c r="I177" s="190"/>
      <c r="J177" s="191">
        <f>ROUND(I177*H177,2)</f>
        <v>0</v>
      </c>
      <c r="K177" s="187" t="s">
        <v>359</v>
      </c>
      <c r="L177" s="40"/>
      <c r="M177" s="192" t="s">
        <v>1</v>
      </c>
      <c r="N177" s="193"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1043</v>
      </c>
      <c r="AT177" s="196" t="s">
        <v>216</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1043</v>
      </c>
      <c r="BM177" s="196" t="s">
        <v>8890</v>
      </c>
    </row>
    <row r="178" spans="1:65" s="2" customFormat="1" ht="19.2">
      <c r="A178" s="35"/>
      <c r="B178" s="36"/>
      <c r="C178" s="37"/>
      <c r="D178" s="198" t="s">
        <v>221</v>
      </c>
      <c r="E178" s="37"/>
      <c r="F178" s="199" t="s">
        <v>8376</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90</v>
      </c>
    </row>
    <row r="179" spans="1:65" s="2" customFormat="1" ht="10.199999999999999">
      <c r="A179" s="35"/>
      <c r="B179" s="36"/>
      <c r="C179" s="37"/>
      <c r="D179" s="215" t="s">
        <v>362</v>
      </c>
      <c r="E179" s="37"/>
      <c r="F179" s="216" t="s">
        <v>8377</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362</v>
      </c>
      <c r="AU179" s="18" t="s">
        <v>90</v>
      </c>
    </row>
    <row r="180" spans="1:65" s="14" customFormat="1" ht="10.199999999999999">
      <c r="B180" s="227"/>
      <c r="C180" s="228"/>
      <c r="D180" s="198" t="s">
        <v>364</v>
      </c>
      <c r="E180" s="229" t="s">
        <v>1</v>
      </c>
      <c r="F180" s="230" t="s">
        <v>8891</v>
      </c>
      <c r="G180" s="228"/>
      <c r="H180" s="231">
        <v>1.8</v>
      </c>
      <c r="I180" s="232"/>
      <c r="J180" s="228"/>
      <c r="K180" s="228"/>
      <c r="L180" s="233"/>
      <c r="M180" s="234"/>
      <c r="N180" s="235"/>
      <c r="O180" s="235"/>
      <c r="P180" s="235"/>
      <c r="Q180" s="235"/>
      <c r="R180" s="235"/>
      <c r="S180" s="235"/>
      <c r="T180" s="236"/>
      <c r="AT180" s="237" t="s">
        <v>364</v>
      </c>
      <c r="AU180" s="237" t="s">
        <v>90</v>
      </c>
      <c r="AV180" s="14" t="s">
        <v>90</v>
      </c>
      <c r="AW180" s="14" t="s">
        <v>36</v>
      </c>
      <c r="AX180" s="14" t="s">
        <v>88</v>
      </c>
      <c r="AY180" s="237" t="s">
        <v>215</v>
      </c>
    </row>
    <row r="181" spans="1:65" s="14" customFormat="1" ht="10.199999999999999">
      <c r="B181" s="227"/>
      <c r="C181" s="228"/>
      <c r="D181" s="198" t="s">
        <v>364</v>
      </c>
      <c r="E181" s="228"/>
      <c r="F181" s="230" t="s">
        <v>8892</v>
      </c>
      <c r="G181" s="228"/>
      <c r="H181" s="231">
        <v>12.6</v>
      </c>
      <c r="I181" s="232"/>
      <c r="J181" s="228"/>
      <c r="K181" s="228"/>
      <c r="L181" s="233"/>
      <c r="M181" s="234"/>
      <c r="N181" s="235"/>
      <c r="O181" s="235"/>
      <c r="P181" s="235"/>
      <c r="Q181" s="235"/>
      <c r="R181" s="235"/>
      <c r="S181" s="235"/>
      <c r="T181" s="236"/>
      <c r="AT181" s="237" t="s">
        <v>364</v>
      </c>
      <c r="AU181" s="237" t="s">
        <v>90</v>
      </c>
      <c r="AV181" s="14" t="s">
        <v>90</v>
      </c>
      <c r="AW181" s="14" t="s">
        <v>4</v>
      </c>
      <c r="AX181" s="14" t="s">
        <v>88</v>
      </c>
      <c r="AY181" s="237" t="s">
        <v>215</v>
      </c>
    </row>
    <row r="182" spans="1:65" s="2" customFormat="1" ht="24.15" customHeight="1">
      <c r="A182" s="35"/>
      <c r="B182" s="36"/>
      <c r="C182" s="185" t="s">
        <v>305</v>
      </c>
      <c r="D182" s="185" t="s">
        <v>216</v>
      </c>
      <c r="E182" s="186" t="s">
        <v>8379</v>
      </c>
      <c r="F182" s="187" t="s">
        <v>8380</v>
      </c>
      <c r="G182" s="188" t="s">
        <v>358</v>
      </c>
      <c r="H182" s="189">
        <v>1.8</v>
      </c>
      <c r="I182" s="190"/>
      <c r="J182" s="191">
        <f>ROUND(I182*H182,2)</f>
        <v>0</v>
      </c>
      <c r="K182" s="187" t="s">
        <v>359</v>
      </c>
      <c r="L182" s="40"/>
      <c r="M182" s="192" t="s">
        <v>1</v>
      </c>
      <c r="N182" s="193" t="s">
        <v>46</v>
      </c>
      <c r="O182" s="72"/>
      <c r="P182" s="194">
        <f>O182*H182</f>
        <v>0</v>
      </c>
      <c r="Q182" s="194">
        <v>0</v>
      </c>
      <c r="R182" s="194">
        <f>Q182*H182</f>
        <v>0</v>
      </c>
      <c r="S182" s="194">
        <v>0</v>
      </c>
      <c r="T182" s="195">
        <f>S182*H182</f>
        <v>0</v>
      </c>
      <c r="U182" s="35"/>
      <c r="V182" s="35"/>
      <c r="W182" s="35"/>
      <c r="X182" s="35"/>
      <c r="Y182" s="35"/>
      <c r="Z182" s="35"/>
      <c r="AA182" s="35"/>
      <c r="AB182" s="35"/>
      <c r="AC182" s="35"/>
      <c r="AD182" s="35"/>
      <c r="AE182" s="35"/>
      <c r="AR182" s="196" t="s">
        <v>1043</v>
      </c>
      <c r="AT182" s="196" t="s">
        <v>216</v>
      </c>
      <c r="AU182" s="196" t="s">
        <v>90</v>
      </c>
      <c r="AY182" s="18" t="s">
        <v>215</v>
      </c>
      <c r="BE182" s="197">
        <f>IF(N182="základní",J182,0)</f>
        <v>0</v>
      </c>
      <c r="BF182" s="197">
        <f>IF(N182="snížená",J182,0)</f>
        <v>0</v>
      </c>
      <c r="BG182" s="197">
        <f>IF(N182="zákl. přenesená",J182,0)</f>
        <v>0</v>
      </c>
      <c r="BH182" s="197">
        <f>IF(N182="sníž. přenesená",J182,0)</f>
        <v>0</v>
      </c>
      <c r="BI182" s="197">
        <f>IF(N182="nulová",J182,0)</f>
        <v>0</v>
      </c>
      <c r="BJ182" s="18" t="s">
        <v>88</v>
      </c>
      <c r="BK182" s="197">
        <f>ROUND(I182*H182,2)</f>
        <v>0</v>
      </c>
      <c r="BL182" s="18" t="s">
        <v>1043</v>
      </c>
      <c r="BM182" s="196" t="s">
        <v>8893</v>
      </c>
    </row>
    <row r="183" spans="1:65" s="2" customFormat="1" ht="19.2">
      <c r="A183" s="35"/>
      <c r="B183" s="36"/>
      <c r="C183" s="37"/>
      <c r="D183" s="198" t="s">
        <v>221</v>
      </c>
      <c r="E183" s="37"/>
      <c r="F183" s="199" t="s">
        <v>8382</v>
      </c>
      <c r="G183" s="37"/>
      <c r="H183" s="37"/>
      <c r="I183" s="200"/>
      <c r="J183" s="37"/>
      <c r="K183" s="37"/>
      <c r="L183" s="40"/>
      <c r="M183" s="201"/>
      <c r="N183" s="202"/>
      <c r="O183" s="72"/>
      <c r="P183" s="72"/>
      <c r="Q183" s="72"/>
      <c r="R183" s="72"/>
      <c r="S183" s="72"/>
      <c r="T183" s="73"/>
      <c r="U183" s="35"/>
      <c r="V183" s="35"/>
      <c r="W183" s="35"/>
      <c r="X183" s="35"/>
      <c r="Y183" s="35"/>
      <c r="Z183" s="35"/>
      <c r="AA183" s="35"/>
      <c r="AB183" s="35"/>
      <c r="AC183" s="35"/>
      <c r="AD183" s="35"/>
      <c r="AE183" s="35"/>
      <c r="AT183" s="18" t="s">
        <v>221</v>
      </c>
      <c r="AU183" s="18" t="s">
        <v>90</v>
      </c>
    </row>
    <row r="184" spans="1:65" s="2" customFormat="1" ht="10.199999999999999">
      <c r="A184" s="35"/>
      <c r="B184" s="36"/>
      <c r="C184" s="37"/>
      <c r="D184" s="215" t="s">
        <v>362</v>
      </c>
      <c r="E184" s="37"/>
      <c r="F184" s="216" t="s">
        <v>8383</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362</v>
      </c>
      <c r="AU184" s="18" t="s">
        <v>90</v>
      </c>
    </row>
    <row r="185" spans="1:65" s="2" customFormat="1" ht="24.15" customHeight="1">
      <c r="A185" s="35"/>
      <c r="B185" s="36"/>
      <c r="C185" s="185" t="s">
        <v>309</v>
      </c>
      <c r="D185" s="185" t="s">
        <v>216</v>
      </c>
      <c r="E185" s="186" t="s">
        <v>8389</v>
      </c>
      <c r="F185" s="187" t="s">
        <v>8390</v>
      </c>
      <c r="G185" s="188" t="s">
        <v>797</v>
      </c>
      <c r="H185" s="189">
        <v>18</v>
      </c>
      <c r="I185" s="190"/>
      <c r="J185" s="191">
        <f>ROUND(I185*H185,2)</f>
        <v>0</v>
      </c>
      <c r="K185" s="187" t="s">
        <v>359</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1043</v>
      </c>
      <c r="AT185" s="196" t="s">
        <v>216</v>
      </c>
      <c r="AU185" s="196" t="s">
        <v>90</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1043</v>
      </c>
      <c r="BM185" s="196" t="s">
        <v>8894</v>
      </c>
    </row>
    <row r="186" spans="1:65" s="2" customFormat="1" ht="38.4">
      <c r="A186" s="35"/>
      <c r="B186" s="36"/>
      <c r="C186" s="37"/>
      <c r="D186" s="198" t="s">
        <v>221</v>
      </c>
      <c r="E186" s="37"/>
      <c r="F186" s="199" t="s">
        <v>8392</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90</v>
      </c>
    </row>
    <row r="187" spans="1:65" s="2" customFormat="1" ht="10.199999999999999">
      <c r="A187" s="35"/>
      <c r="B187" s="36"/>
      <c r="C187" s="37"/>
      <c r="D187" s="215" t="s">
        <v>362</v>
      </c>
      <c r="E187" s="37"/>
      <c r="F187" s="216" t="s">
        <v>8393</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362</v>
      </c>
      <c r="AU187" s="18" t="s">
        <v>90</v>
      </c>
    </row>
    <row r="188" spans="1:65" s="2" customFormat="1" ht="24.15" customHeight="1">
      <c r="A188" s="35"/>
      <c r="B188" s="36"/>
      <c r="C188" s="185" t="s">
        <v>7</v>
      </c>
      <c r="D188" s="185" t="s">
        <v>216</v>
      </c>
      <c r="E188" s="186" t="s">
        <v>8394</v>
      </c>
      <c r="F188" s="187" t="s">
        <v>8395</v>
      </c>
      <c r="G188" s="188" t="s">
        <v>797</v>
      </c>
      <c r="H188" s="189">
        <v>36</v>
      </c>
      <c r="I188" s="190"/>
      <c r="J188" s="191">
        <f>ROUND(I188*H188,2)</f>
        <v>0</v>
      </c>
      <c r="K188" s="187" t="s">
        <v>359</v>
      </c>
      <c r="L188" s="40"/>
      <c r="M188" s="192" t="s">
        <v>1</v>
      </c>
      <c r="N188" s="193" t="s">
        <v>46</v>
      </c>
      <c r="O188" s="72"/>
      <c r="P188" s="194">
        <f>O188*H188</f>
        <v>0</v>
      </c>
      <c r="Q188" s="194">
        <v>0</v>
      </c>
      <c r="R188" s="194">
        <f>Q188*H188</f>
        <v>0</v>
      </c>
      <c r="S188" s="194">
        <v>0</v>
      </c>
      <c r="T188" s="195">
        <f>S188*H188</f>
        <v>0</v>
      </c>
      <c r="U188" s="35"/>
      <c r="V188" s="35"/>
      <c r="W188" s="35"/>
      <c r="X188" s="35"/>
      <c r="Y188" s="35"/>
      <c r="Z188" s="35"/>
      <c r="AA188" s="35"/>
      <c r="AB188" s="35"/>
      <c r="AC188" s="35"/>
      <c r="AD188" s="35"/>
      <c r="AE188" s="35"/>
      <c r="AR188" s="196" t="s">
        <v>1043</v>
      </c>
      <c r="AT188" s="196" t="s">
        <v>216</v>
      </c>
      <c r="AU188" s="196" t="s">
        <v>90</v>
      </c>
      <c r="AY188" s="18" t="s">
        <v>215</v>
      </c>
      <c r="BE188" s="197">
        <f>IF(N188="základní",J188,0)</f>
        <v>0</v>
      </c>
      <c r="BF188" s="197">
        <f>IF(N188="snížená",J188,0)</f>
        <v>0</v>
      </c>
      <c r="BG188" s="197">
        <f>IF(N188="zákl. přenesená",J188,0)</f>
        <v>0</v>
      </c>
      <c r="BH188" s="197">
        <f>IF(N188="sníž. přenesená",J188,0)</f>
        <v>0</v>
      </c>
      <c r="BI188" s="197">
        <f>IF(N188="nulová",J188,0)</f>
        <v>0</v>
      </c>
      <c r="BJ188" s="18" t="s">
        <v>88</v>
      </c>
      <c r="BK188" s="197">
        <f>ROUND(I188*H188,2)</f>
        <v>0</v>
      </c>
      <c r="BL188" s="18" t="s">
        <v>1043</v>
      </c>
      <c r="BM188" s="196" t="s">
        <v>8895</v>
      </c>
    </row>
    <row r="189" spans="1:65" s="2" customFormat="1" ht="19.2">
      <c r="A189" s="35"/>
      <c r="B189" s="36"/>
      <c r="C189" s="37"/>
      <c r="D189" s="198" t="s">
        <v>221</v>
      </c>
      <c r="E189" s="37"/>
      <c r="F189" s="199" t="s">
        <v>8397</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221</v>
      </c>
      <c r="AU189" s="18" t="s">
        <v>90</v>
      </c>
    </row>
    <row r="190" spans="1:65" s="2" customFormat="1" ht="10.199999999999999">
      <c r="A190" s="35"/>
      <c r="B190" s="36"/>
      <c r="C190" s="37"/>
      <c r="D190" s="215" t="s">
        <v>362</v>
      </c>
      <c r="E190" s="37"/>
      <c r="F190" s="216" t="s">
        <v>8398</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362</v>
      </c>
      <c r="AU190" s="18" t="s">
        <v>90</v>
      </c>
    </row>
    <row r="191" spans="1:65" s="14" customFormat="1" ht="10.199999999999999">
      <c r="B191" s="227"/>
      <c r="C191" s="228"/>
      <c r="D191" s="198" t="s">
        <v>364</v>
      </c>
      <c r="E191" s="229" t="s">
        <v>1</v>
      </c>
      <c r="F191" s="230" t="s">
        <v>8896</v>
      </c>
      <c r="G191" s="228"/>
      <c r="H191" s="231">
        <v>36</v>
      </c>
      <c r="I191" s="232"/>
      <c r="J191" s="228"/>
      <c r="K191" s="228"/>
      <c r="L191" s="233"/>
      <c r="M191" s="234"/>
      <c r="N191" s="235"/>
      <c r="O191" s="235"/>
      <c r="P191" s="235"/>
      <c r="Q191" s="235"/>
      <c r="R191" s="235"/>
      <c r="S191" s="235"/>
      <c r="T191" s="236"/>
      <c r="AT191" s="237" t="s">
        <v>364</v>
      </c>
      <c r="AU191" s="237" t="s">
        <v>90</v>
      </c>
      <c r="AV191" s="14" t="s">
        <v>90</v>
      </c>
      <c r="AW191" s="14" t="s">
        <v>36</v>
      </c>
      <c r="AX191" s="14" t="s">
        <v>88</v>
      </c>
      <c r="AY191" s="237" t="s">
        <v>215</v>
      </c>
    </row>
    <row r="192" spans="1:65" s="2" customFormat="1" ht="21.75" customHeight="1">
      <c r="A192" s="35"/>
      <c r="B192" s="36"/>
      <c r="C192" s="185" t="s">
        <v>538</v>
      </c>
      <c r="D192" s="185" t="s">
        <v>216</v>
      </c>
      <c r="E192" s="186" t="s">
        <v>8400</v>
      </c>
      <c r="F192" s="187" t="s">
        <v>8401</v>
      </c>
      <c r="G192" s="188" t="s">
        <v>797</v>
      </c>
      <c r="H192" s="189">
        <v>20</v>
      </c>
      <c r="I192" s="190"/>
      <c r="J192" s="191">
        <f>ROUND(I192*H192,2)</f>
        <v>0</v>
      </c>
      <c r="K192" s="187" t="s">
        <v>359</v>
      </c>
      <c r="L192" s="40"/>
      <c r="M192" s="192" t="s">
        <v>1</v>
      </c>
      <c r="N192" s="193" t="s">
        <v>46</v>
      </c>
      <c r="O192" s="72"/>
      <c r="P192" s="194">
        <f>O192*H192</f>
        <v>0</v>
      </c>
      <c r="Q192" s="194">
        <v>6.9999999999999994E-5</v>
      </c>
      <c r="R192" s="194">
        <f>Q192*H192</f>
        <v>1.3999999999999998E-3</v>
      </c>
      <c r="S192" s="194">
        <v>0</v>
      </c>
      <c r="T192" s="195">
        <f>S192*H192</f>
        <v>0</v>
      </c>
      <c r="U192" s="35"/>
      <c r="V192" s="35"/>
      <c r="W192" s="35"/>
      <c r="X192" s="35"/>
      <c r="Y192" s="35"/>
      <c r="Z192" s="35"/>
      <c r="AA192" s="35"/>
      <c r="AB192" s="35"/>
      <c r="AC192" s="35"/>
      <c r="AD192" s="35"/>
      <c r="AE192" s="35"/>
      <c r="AR192" s="196" t="s">
        <v>1043</v>
      </c>
      <c r="AT192" s="196" t="s">
        <v>216</v>
      </c>
      <c r="AU192" s="196" t="s">
        <v>90</v>
      </c>
      <c r="AY192" s="18" t="s">
        <v>215</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1043</v>
      </c>
      <c r="BM192" s="196" t="s">
        <v>8897</v>
      </c>
    </row>
    <row r="193" spans="1:65" s="2" customFormat="1" ht="19.2">
      <c r="A193" s="35"/>
      <c r="B193" s="36"/>
      <c r="C193" s="37"/>
      <c r="D193" s="198" t="s">
        <v>221</v>
      </c>
      <c r="E193" s="37"/>
      <c r="F193" s="199" t="s">
        <v>8403</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221</v>
      </c>
      <c r="AU193" s="18" t="s">
        <v>90</v>
      </c>
    </row>
    <row r="194" spans="1:65" s="2" customFormat="1" ht="10.199999999999999">
      <c r="A194" s="35"/>
      <c r="B194" s="36"/>
      <c r="C194" s="37"/>
      <c r="D194" s="215" t="s">
        <v>362</v>
      </c>
      <c r="E194" s="37"/>
      <c r="F194" s="216" t="s">
        <v>8404</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362</v>
      </c>
      <c r="AU194" s="18" t="s">
        <v>90</v>
      </c>
    </row>
    <row r="195" spans="1:65" s="2" customFormat="1" ht="24.15" customHeight="1">
      <c r="A195" s="35"/>
      <c r="B195" s="36"/>
      <c r="C195" s="185" t="s">
        <v>544</v>
      </c>
      <c r="D195" s="185" t="s">
        <v>216</v>
      </c>
      <c r="E195" s="186" t="s">
        <v>8405</v>
      </c>
      <c r="F195" s="187" t="s">
        <v>8406</v>
      </c>
      <c r="G195" s="188" t="s">
        <v>797</v>
      </c>
      <c r="H195" s="189">
        <v>18</v>
      </c>
      <c r="I195" s="190"/>
      <c r="J195" s="191">
        <f>ROUND(I195*H195,2)</f>
        <v>0</v>
      </c>
      <c r="K195" s="187" t="s">
        <v>359</v>
      </c>
      <c r="L195" s="40"/>
      <c r="M195" s="192" t="s">
        <v>1</v>
      </c>
      <c r="N195" s="193" t="s">
        <v>46</v>
      </c>
      <c r="O195" s="72"/>
      <c r="P195" s="194">
        <f>O195*H195</f>
        <v>0</v>
      </c>
      <c r="Q195" s="194">
        <v>0</v>
      </c>
      <c r="R195" s="194">
        <f>Q195*H195</f>
        <v>0</v>
      </c>
      <c r="S195" s="194">
        <v>0</v>
      </c>
      <c r="T195" s="195">
        <f>S195*H195</f>
        <v>0</v>
      </c>
      <c r="U195" s="35"/>
      <c r="V195" s="35"/>
      <c r="W195" s="35"/>
      <c r="X195" s="35"/>
      <c r="Y195" s="35"/>
      <c r="Z195" s="35"/>
      <c r="AA195" s="35"/>
      <c r="AB195" s="35"/>
      <c r="AC195" s="35"/>
      <c r="AD195" s="35"/>
      <c r="AE195" s="35"/>
      <c r="AR195" s="196" t="s">
        <v>1043</v>
      </c>
      <c r="AT195" s="196" t="s">
        <v>216</v>
      </c>
      <c r="AU195" s="196" t="s">
        <v>90</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1043</v>
      </c>
      <c r="BM195" s="196" t="s">
        <v>8898</v>
      </c>
    </row>
    <row r="196" spans="1:65" s="2" customFormat="1" ht="19.2">
      <c r="A196" s="35"/>
      <c r="B196" s="36"/>
      <c r="C196" s="37"/>
      <c r="D196" s="198" t="s">
        <v>221</v>
      </c>
      <c r="E196" s="37"/>
      <c r="F196" s="199" t="s">
        <v>8408</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90</v>
      </c>
    </row>
    <row r="197" spans="1:65" s="2" customFormat="1" ht="10.199999999999999">
      <c r="A197" s="35"/>
      <c r="B197" s="36"/>
      <c r="C197" s="37"/>
      <c r="D197" s="215" t="s">
        <v>362</v>
      </c>
      <c r="E197" s="37"/>
      <c r="F197" s="216" t="s">
        <v>8409</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362</v>
      </c>
      <c r="AU197" s="18" t="s">
        <v>90</v>
      </c>
    </row>
    <row r="198" spans="1:65" s="2" customFormat="1" ht="24.15" customHeight="1">
      <c r="A198" s="35"/>
      <c r="B198" s="36"/>
      <c r="C198" s="260" t="s">
        <v>553</v>
      </c>
      <c r="D198" s="260" t="s">
        <v>539</v>
      </c>
      <c r="E198" s="261" t="s">
        <v>8899</v>
      </c>
      <c r="F198" s="262" t="s">
        <v>8900</v>
      </c>
      <c r="G198" s="263" t="s">
        <v>797</v>
      </c>
      <c r="H198" s="264">
        <v>18</v>
      </c>
      <c r="I198" s="265"/>
      <c r="J198" s="266">
        <f>ROUND(I198*H198,2)</f>
        <v>0</v>
      </c>
      <c r="K198" s="262" t="s">
        <v>359</v>
      </c>
      <c r="L198" s="267"/>
      <c r="M198" s="268" t="s">
        <v>1</v>
      </c>
      <c r="N198" s="269" t="s">
        <v>46</v>
      </c>
      <c r="O198" s="72"/>
      <c r="P198" s="194">
        <f>O198*H198</f>
        <v>0</v>
      </c>
      <c r="Q198" s="194">
        <v>2.5999999999999998E-4</v>
      </c>
      <c r="R198" s="194">
        <f>Q198*H198</f>
        <v>4.6799999999999993E-3</v>
      </c>
      <c r="S198" s="194">
        <v>0</v>
      </c>
      <c r="T198" s="195">
        <f>S198*H198</f>
        <v>0</v>
      </c>
      <c r="U198" s="35"/>
      <c r="V198" s="35"/>
      <c r="W198" s="35"/>
      <c r="X198" s="35"/>
      <c r="Y198" s="35"/>
      <c r="Z198" s="35"/>
      <c r="AA198" s="35"/>
      <c r="AB198" s="35"/>
      <c r="AC198" s="35"/>
      <c r="AD198" s="35"/>
      <c r="AE198" s="35"/>
      <c r="AR198" s="196" t="s">
        <v>1810</v>
      </c>
      <c r="AT198" s="196" t="s">
        <v>539</v>
      </c>
      <c r="AU198" s="196" t="s">
        <v>90</v>
      </c>
      <c r="AY198" s="18" t="s">
        <v>215</v>
      </c>
      <c r="BE198" s="197">
        <f>IF(N198="základní",J198,0)</f>
        <v>0</v>
      </c>
      <c r="BF198" s="197">
        <f>IF(N198="snížená",J198,0)</f>
        <v>0</v>
      </c>
      <c r="BG198" s="197">
        <f>IF(N198="zákl. přenesená",J198,0)</f>
        <v>0</v>
      </c>
      <c r="BH198" s="197">
        <f>IF(N198="sníž. přenesená",J198,0)</f>
        <v>0</v>
      </c>
      <c r="BI198" s="197">
        <f>IF(N198="nulová",J198,0)</f>
        <v>0</v>
      </c>
      <c r="BJ198" s="18" t="s">
        <v>88</v>
      </c>
      <c r="BK198" s="197">
        <f>ROUND(I198*H198,2)</f>
        <v>0</v>
      </c>
      <c r="BL198" s="18" t="s">
        <v>1810</v>
      </c>
      <c r="BM198" s="196" t="s">
        <v>8901</v>
      </c>
    </row>
    <row r="199" spans="1:65" s="2" customFormat="1" ht="19.2">
      <c r="A199" s="35"/>
      <c r="B199" s="36"/>
      <c r="C199" s="37"/>
      <c r="D199" s="198" t="s">
        <v>221</v>
      </c>
      <c r="E199" s="37"/>
      <c r="F199" s="199" t="s">
        <v>8900</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221</v>
      </c>
      <c r="AU199" s="18" t="s">
        <v>90</v>
      </c>
    </row>
    <row r="200" spans="1:65" s="2" customFormat="1" ht="16.5" customHeight="1">
      <c r="A200" s="35"/>
      <c r="B200" s="36"/>
      <c r="C200" s="260" t="s">
        <v>564</v>
      </c>
      <c r="D200" s="260" t="s">
        <v>539</v>
      </c>
      <c r="E200" s="261" t="s">
        <v>8902</v>
      </c>
      <c r="F200" s="262" t="s">
        <v>8903</v>
      </c>
      <c r="G200" s="263" t="s">
        <v>716</v>
      </c>
      <c r="H200" s="264">
        <v>2</v>
      </c>
      <c r="I200" s="265"/>
      <c r="J200" s="266">
        <f>ROUND(I200*H200,2)</f>
        <v>0</v>
      </c>
      <c r="K200" s="262" t="s">
        <v>1</v>
      </c>
      <c r="L200" s="267"/>
      <c r="M200" s="268" t="s">
        <v>1</v>
      </c>
      <c r="N200" s="269" t="s">
        <v>46</v>
      </c>
      <c r="O200" s="72"/>
      <c r="P200" s="194">
        <f>O200*H200</f>
        <v>0</v>
      </c>
      <c r="Q200" s="194">
        <v>0</v>
      </c>
      <c r="R200" s="194">
        <f>Q200*H200</f>
        <v>0</v>
      </c>
      <c r="S200" s="194">
        <v>0</v>
      </c>
      <c r="T200" s="195">
        <f>S200*H200</f>
        <v>0</v>
      </c>
      <c r="U200" s="35"/>
      <c r="V200" s="35"/>
      <c r="W200" s="35"/>
      <c r="X200" s="35"/>
      <c r="Y200" s="35"/>
      <c r="Z200" s="35"/>
      <c r="AA200" s="35"/>
      <c r="AB200" s="35"/>
      <c r="AC200" s="35"/>
      <c r="AD200" s="35"/>
      <c r="AE200" s="35"/>
      <c r="AR200" s="196" t="s">
        <v>1810</v>
      </c>
      <c r="AT200" s="196" t="s">
        <v>539</v>
      </c>
      <c r="AU200" s="196" t="s">
        <v>90</v>
      </c>
      <c r="AY200" s="18" t="s">
        <v>215</v>
      </c>
      <c r="BE200" s="197">
        <f>IF(N200="základní",J200,0)</f>
        <v>0</v>
      </c>
      <c r="BF200" s="197">
        <f>IF(N200="snížená",J200,0)</f>
        <v>0</v>
      </c>
      <c r="BG200" s="197">
        <f>IF(N200="zákl. přenesená",J200,0)</f>
        <v>0</v>
      </c>
      <c r="BH200" s="197">
        <f>IF(N200="sníž. přenesená",J200,0)</f>
        <v>0</v>
      </c>
      <c r="BI200" s="197">
        <f>IF(N200="nulová",J200,0)</f>
        <v>0</v>
      </c>
      <c r="BJ200" s="18" t="s">
        <v>88</v>
      </c>
      <c r="BK200" s="197">
        <f>ROUND(I200*H200,2)</f>
        <v>0</v>
      </c>
      <c r="BL200" s="18" t="s">
        <v>1810</v>
      </c>
      <c r="BM200" s="196" t="s">
        <v>8904</v>
      </c>
    </row>
    <row r="201" spans="1:65" s="2" customFormat="1" ht="16.5" customHeight="1">
      <c r="A201" s="35"/>
      <c r="B201" s="36"/>
      <c r="C201" s="185" t="s">
        <v>574</v>
      </c>
      <c r="D201" s="185" t="s">
        <v>216</v>
      </c>
      <c r="E201" s="186" t="s">
        <v>8594</v>
      </c>
      <c r="F201" s="187" t="s">
        <v>8595</v>
      </c>
      <c r="G201" s="188" t="s">
        <v>797</v>
      </c>
      <c r="H201" s="189">
        <v>14</v>
      </c>
      <c r="I201" s="190"/>
      <c r="J201" s="191">
        <f>ROUND(I201*H201,2)</f>
        <v>0</v>
      </c>
      <c r="K201" s="187" t="s">
        <v>1</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1043</v>
      </c>
      <c r="AT201" s="196" t="s">
        <v>216</v>
      </c>
      <c r="AU201" s="196" t="s">
        <v>90</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1043</v>
      </c>
      <c r="BM201" s="196" t="s">
        <v>8905</v>
      </c>
    </row>
    <row r="202" spans="1:65" s="2" customFormat="1" ht="16.5" customHeight="1">
      <c r="A202" s="35"/>
      <c r="B202" s="36"/>
      <c r="C202" s="260" t="s">
        <v>580</v>
      </c>
      <c r="D202" s="260" t="s">
        <v>539</v>
      </c>
      <c r="E202" s="261" t="s">
        <v>8597</v>
      </c>
      <c r="F202" s="262" t="s">
        <v>8598</v>
      </c>
      <c r="G202" s="263" t="s">
        <v>716</v>
      </c>
      <c r="H202" s="264">
        <v>14</v>
      </c>
      <c r="I202" s="265"/>
      <c r="J202" s="266">
        <f>ROUND(I202*H202,2)</f>
        <v>0</v>
      </c>
      <c r="K202" s="262" t="s">
        <v>1</v>
      </c>
      <c r="L202" s="267"/>
      <c r="M202" s="268" t="s">
        <v>1</v>
      </c>
      <c r="N202" s="269" t="s">
        <v>46</v>
      </c>
      <c r="O202" s="72"/>
      <c r="P202" s="194">
        <f>O202*H202</f>
        <v>0</v>
      </c>
      <c r="Q202" s="194">
        <v>0.02</v>
      </c>
      <c r="R202" s="194">
        <f>Q202*H202</f>
        <v>0.28000000000000003</v>
      </c>
      <c r="S202" s="194">
        <v>0</v>
      </c>
      <c r="T202" s="195">
        <f>S202*H202</f>
        <v>0</v>
      </c>
      <c r="U202" s="35"/>
      <c r="V202" s="35"/>
      <c r="W202" s="35"/>
      <c r="X202" s="35"/>
      <c r="Y202" s="35"/>
      <c r="Z202" s="35"/>
      <c r="AA202" s="35"/>
      <c r="AB202" s="35"/>
      <c r="AC202" s="35"/>
      <c r="AD202" s="35"/>
      <c r="AE202" s="35"/>
      <c r="AR202" s="196" t="s">
        <v>2650</v>
      </c>
      <c r="AT202" s="196" t="s">
        <v>539</v>
      </c>
      <c r="AU202" s="196" t="s">
        <v>90</v>
      </c>
      <c r="AY202" s="18" t="s">
        <v>215</v>
      </c>
      <c r="BE202" s="197">
        <f>IF(N202="základní",J202,0)</f>
        <v>0</v>
      </c>
      <c r="BF202" s="197">
        <f>IF(N202="snížená",J202,0)</f>
        <v>0</v>
      </c>
      <c r="BG202" s="197">
        <f>IF(N202="zákl. přenesená",J202,0)</f>
        <v>0</v>
      </c>
      <c r="BH202" s="197">
        <f>IF(N202="sníž. přenesená",J202,0)</f>
        <v>0</v>
      </c>
      <c r="BI202" s="197">
        <f>IF(N202="nulová",J202,0)</f>
        <v>0</v>
      </c>
      <c r="BJ202" s="18" t="s">
        <v>88</v>
      </c>
      <c r="BK202" s="197">
        <f>ROUND(I202*H202,2)</f>
        <v>0</v>
      </c>
      <c r="BL202" s="18" t="s">
        <v>1043</v>
      </c>
      <c r="BM202" s="196" t="s">
        <v>8906</v>
      </c>
    </row>
    <row r="203" spans="1:65" s="2" customFormat="1" ht="16.5" customHeight="1">
      <c r="A203" s="35"/>
      <c r="B203" s="36"/>
      <c r="C203" s="260" t="s">
        <v>589</v>
      </c>
      <c r="D203" s="260" t="s">
        <v>539</v>
      </c>
      <c r="E203" s="261" t="s">
        <v>8600</v>
      </c>
      <c r="F203" s="262" t="s">
        <v>8601</v>
      </c>
      <c r="G203" s="263" t="s">
        <v>716</v>
      </c>
      <c r="H203" s="264">
        <v>28</v>
      </c>
      <c r="I203" s="265"/>
      <c r="J203" s="266">
        <f>ROUND(I203*H203,2)</f>
        <v>0</v>
      </c>
      <c r="K203" s="262" t="s">
        <v>1</v>
      </c>
      <c r="L203" s="267"/>
      <c r="M203" s="268" t="s">
        <v>1</v>
      </c>
      <c r="N203" s="269" t="s">
        <v>46</v>
      </c>
      <c r="O203" s="72"/>
      <c r="P203" s="194">
        <f>O203*H203</f>
        <v>0</v>
      </c>
      <c r="Q203" s="194">
        <v>4.0000000000000001E-3</v>
      </c>
      <c r="R203" s="194">
        <f>Q203*H203</f>
        <v>0.112</v>
      </c>
      <c r="S203" s="194">
        <v>0</v>
      </c>
      <c r="T203" s="195">
        <f>S203*H203</f>
        <v>0</v>
      </c>
      <c r="U203" s="35"/>
      <c r="V203" s="35"/>
      <c r="W203" s="35"/>
      <c r="X203" s="35"/>
      <c r="Y203" s="35"/>
      <c r="Z203" s="35"/>
      <c r="AA203" s="35"/>
      <c r="AB203" s="35"/>
      <c r="AC203" s="35"/>
      <c r="AD203" s="35"/>
      <c r="AE203" s="35"/>
      <c r="AR203" s="196" t="s">
        <v>2650</v>
      </c>
      <c r="AT203" s="196" t="s">
        <v>539</v>
      </c>
      <c r="AU203" s="196" t="s">
        <v>90</v>
      </c>
      <c r="AY203" s="18" t="s">
        <v>215</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1043</v>
      </c>
      <c r="BM203" s="196" t="s">
        <v>8907</v>
      </c>
    </row>
    <row r="204" spans="1:65" s="14" customFormat="1" ht="10.199999999999999">
      <c r="B204" s="227"/>
      <c r="C204" s="228"/>
      <c r="D204" s="198" t="s">
        <v>364</v>
      </c>
      <c r="E204" s="229" t="s">
        <v>1</v>
      </c>
      <c r="F204" s="230" t="s">
        <v>8908</v>
      </c>
      <c r="G204" s="228"/>
      <c r="H204" s="231">
        <v>28</v>
      </c>
      <c r="I204" s="232"/>
      <c r="J204" s="228"/>
      <c r="K204" s="228"/>
      <c r="L204" s="233"/>
      <c r="M204" s="234"/>
      <c r="N204" s="235"/>
      <c r="O204" s="235"/>
      <c r="P204" s="235"/>
      <c r="Q204" s="235"/>
      <c r="R204" s="235"/>
      <c r="S204" s="235"/>
      <c r="T204" s="236"/>
      <c r="AT204" s="237" t="s">
        <v>364</v>
      </c>
      <c r="AU204" s="237" t="s">
        <v>90</v>
      </c>
      <c r="AV204" s="14" t="s">
        <v>90</v>
      </c>
      <c r="AW204" s="14" t="s">
        <v>36</v>
      </c>
      <c r="AX204" s="14" t="s">
        <v>88</v>
      </c>
      <c r="AY204" s="237" t="s">
        <v>215</v>
      </c>
    </row>
    <row r="205" spans="1:65" s="2" customFormat="1" ht="21.75" customHeight="1">
      <c r="A205" s="35"/>
      <c r="B205" s="36"/>
      <c r="C205" s="185" t="s">
        <v>609</v>
      </c>
      <c r="D205" s="185" t="s">
        <v>216</v>
      </c>
      <c r="E205" s="186" t="s">
        <v>8603</v>
      </c>
      <c r="F205" s="187" t="s">
        <v>8604</v>
      </c>
      <c r="G205" s="188" t="s">
        <v>797</v>
      </c>
      <c r="H205" s="189">
        <v>14</v>
      </c>
      <c r="I205" s="190"/>
      <c r="J205" s="191">
        <f>ROUND(I205*H205,2)</f>
        <v>0</v>
      </c>
      <c r="K205" s="187" t="s">
        <v>1</v>
      </c>
      <c r="L205" s="40"/>
      <c r="M205" s="203" t="s">
        <v>1</v>
      </c>
      <c r="N205" s="204" t="s">
        <v>46</v>
      </c>
      <c r="O205" s="205"/>
      <c r="P205" s="206">
        <f>O205*H205</f>
        <v>0</v>
      </c>
      <c r="Q205" s="206">
        <v>0</v>
      </c>
      <c r="R205" s="206">
        <f>Q205*H205</f>
        <v>0</v>
      </c>
      <c r="S205" s="206">
        <v>0</v>
      </c>
      <c r="T205" s="207">
        <f>S205*H205</f>
        <v>0</v>
      </c>
      <c r="U205" s="35"/>
      <c r="V205" s="35"/>
      <c r="W205" s="35"/>
      <c r="X205" s="35"/>
      <c r="Y205" s="35"/>
      <c r="Z205" s="35"/>
      <c r="AA205" s="35"/>
      <c r="AB205" s="35"/>
      <c r="AC205" s="35"/>
      <c r="AD205" s="35"/>
      <c r="AE205" s="35"/>
      <c r="AR205" s="196" t="s">
        <v>1043</v>
      </c>
      <c r="AT205" s="196" t="s">
        <v>216</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1043</v>
      </c>
      <c r="BM205" s="196" t="s">
        <v>8909</v>
      </c>
    </row>
    <row r="206" spans="1:65" s="2" customFormat="1" ht="6.9" customHeight="1">
      <c r="A206" s="35"/>
      <c r="B206" s="55"/>
      <c r="C206" s="56"/>
      <c r="D206" s="56"/>
      <c r="E206" s="56"/>
      <c r="F206" s="56"/>
      <c r="G206" s="56"/>
      <c r="H206" s="56"/>
      <c r="I206" s="56"/>
      <c r="J206" s="56"/>
      <c r="K206" s="56"/>
      <c r="L206" s="40"/>
      <c r="M206" s="35"/>
      <c r="O206" s="35"/>
      <c r="P206" s="35"/>
      <c r="Q206" s="35"/>
      <c r="R206" s="35"/>
      <c r="S206" s="35"/>
      <c r="T206" s="35"/>
      <c r="U206" s="35"/>
      <c r="V206" s="35"/>
      <c r="W206" s="35"/>
      <c r="X206" s="35"/>
      <c r="Y206" s="35"/>
      <c r="Z206" s="35"/>
      <c r="AA206" s="35"/>
      <c r="AB206" s="35"/>
      <c r="AC206" s="35"/>
      <c r="AD206" s="35"/>
      <c r="AE206" s="35"/>
    </row>
  </sheetData>
  <sheetProtection algorithmName="SHA-512" hashValue="paFu7ll8vtsRfN6NlMKkFeI2ZJBS/qWHFamOOVnQXdw3K/VzhD+GZvYVqaeLjIsjXQpL3JhnEBKrGCcG7ixzyQ==" saltValue="2ueojtuxJaj41Rx+Y5/CVxPUvyV/C3pTc28Fl3yoGfHAUxrLSHJAny6MtRo1+jGXuUAeJLodPKs7pYuhM2mT1A==" spinCount="100000" sheet="1" objects="1" scenarios="1" formatColumns="0" formatRows="0" autoFilter="0"/>
  <autoFilter ref="C122:K205"/>
  <mergeCells count="12">
    <mergeCell ref="E115:H115"/>
    <mergeCell ref="L2:V2"/>
    <mergeCell ref="E85:H85"/>
    <mergeCell ref="E87:H87"/>
    <mergeCell ref="E89:H89"/>
    <mergeCell ref="E111:H111"/>
    <mergeCell ref="E113:H113"/>
    <mergeCell ref="E7:H7"/>
    <mergeCell ref="E9:H9"/>
    <mergeCell ref="E11:H11"/>
    <mergeCell ref="E20:H20"/>
    <mergeCell ref="E29:H29"/>
  </mergeCells>
  <hyperlinks>
    <hyperlink ref="F128" r:id="rId1"/>
    <hyperlink ref="F133" r:id="rId2"/>
    <hyperlink ref="F137" r:id="rId3"/>
    <hyperlink ref="F142" r:id="rId4"/>
    <hyperlink ref="F149" r:id="rId5"/>
    <hyperlink ref="F156" r:id="rId6"/>
    <hyperlink ref="F160" r:id="rId7"/>
    <hyperlink ref="F164" r:id="rId8"/>
    <hyperlink ref="F168" r:id="rId9"/>
    <hyperlink ref="F171" r:id="rId10"/>
    <hyperlink ref="F175" r:id="rId11"/>
    <hyperlink ref="F179" r:id="rId12"/>
    <hyperlink ref="F184" r:id="rId13"/>
    <hyperlink ref="F187" r:id="rId14"/>
    <hyperlink ref="F190" r:id="rId15"/>
    <hyperlink ref="F194" r:id="rId16"/>
    <hyperlink ref="F197" r:id="rId17"/>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27"/>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187</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8910</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8911</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175</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55.25" customHeight="1">
      <c r="A29" s="122"/>
      <c r="B29" s="123"/>
      <c r="C29" s="122"/>
      <c r="D29" s="122"/>
      <c r="E29" s="330" t="s">
        <v>8912</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ROUND(J124,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ROUND((SUM(BE124:BE226)),  2)</f>
        <v>0</v>
      </c>
      <c r="G35" s="35"/>
      <c r="H35" s="35"/>
      <c r="I35" s="131">
        <v>0.21</v>
      </c>
      <c r="J35" s="130">
        <f>ROUND(((SUM(BE124:BE226))*I35),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ROUND((SUM(BF124:BF226)),  2)</f>
        <v>0</v>
      </c>
      <c r="G36" s="35"/>
      <c r="H36" s="35"/>
      <c r="I36" s="131">
        <v>0.12</v>
      </c>
      <c r="J36" s="130">
        <f>ROUND(((SUM(BF124:BF226))*I36),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ROUND((SUM(BG124:BG226)),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ROUND((SUM(BH124:BH226)),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ROUND((SUM(BI124:BI226)),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8910</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IO 18 - Prodloužení SEK</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J124</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320</v>
      </c>
      <c r="E99" s="157"/>
      <c r="F99" s="157"/>
      <c r="G99" s="157"/>
      <c r="H99" s="157"/>
      <c r="I99" s="157"/>
      <c r="J99" s="158">
        <f>J125</f>
        <v>0</v>
      </c>
      <c r="K99" s="155"/>
      <c r="L99" s="159"/>
    </row>
    <row r="100" spans="1:47" s="12" customFormat="1" ht="19.95" customHeight="1">
      <c r="B100" s="208"/>
      <c r="C100" s="105"/>
      <c r="D100" s="209" t="s">
        <v>321</v>
      </c>
      <c r="E100" s="210"/>
      <c r="F100" s="210"/>
      <c r="G100" s="210"/>
      <c r="H100" s="210"/>
      <c r="I100" s="210"/>
      <c r="J100" s="211">
        <f>J126</f>
        <v>0</v>
      </c>
      <c r="K100" s="105"/>
      <c r="L100" s="212"/>
    </row>
    <row r="101" spans="1:47" s="9" customFormat="1" ht="24.9" customHeight="1">
      <c r="B101" s="154"/>
      <c r="C101" s="155"/>
      <c r="D101" s="156" t="s">
        <v>4010</v>
      </c>
      <c r="E101" s="157"/>
      <c r="F101" s="157"/>
      <c r="G101" s="157"/>
      <c r="H101" s="157"/>
      <c r="I101" s="157"/>
      <c r="J101" s="158">
        <f>J134</f>
        <v>0</v>
      </c>
      <c r="K101" s="155"/>
      <c r="L101" s="159"/>
    </row>
    <row r="102" spans="1:47" s="12" customFormat="1" ht="19.95" customHeight="1">
      <c r="B102" s="208"/>
      <c r="C102" s="105"/>
      <c r="D102" s="209" t="s">
        <v>8257</v>
      </c>
      <c r="E102" s="210"/>
      <c r="F102" s="210"/>
      <c r="G102" s="210"/>
      <c r="H102" s="210"/>
      <c r="I102" s="210"/>
      <c r="J102" s="211">
        <f>J135</f>
        <v>0</v>
      </c>
      <c r="K102" s="105"/>
      <c r="L102" s="212"/>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 customHeight="1">
      <c r="A109" s="35"/>
      <c r="B109" s="36"/>
      <c r="C109" s="24" t="s">
        <v>200</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1" t="str">
        <f>E7</f>
        <v>Výstavba výjezdové základny ZZS KV – Velké Meziříčí</v>
      </c>
      <c r="F112" s="332"/>
      <c r="G112" s="332"/>
      <c r="H112" s="332"/>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189</v>
      </c>
      <c r="D113" s="23"/>
      <c r="E113" s="23"/>
      <c r="F113" s="23"/>
      <c r="G113" s="23"/>
      <c r="H113" s="23"/>
      <c r="I113" s="23"/>
      <c r="J113" s="23"/>
      <c r="K113" s="23"/>
      <c r="L113" s="21"/>
    </row>
    <row r="114" spans="1:65" s="2" customFormat="1" ht="16.5" customHeight="1">
      <c r="A114" s="35"/>
      <c r="B114" s="36"/>
      <c r="C114" s="37"/>
      <c r="D114" s="37"/>
      <c r="E114" s="331" t="s">
        <v>8910</v>
      </c>
      <c r="F114" s="333"/>
      <c r="G114" s="333"/>
      <c r="H114" s="333"/>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191</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6.5" customHeight="1">
      <c r="A116" s="35"/>
      <c r="B116" s="36"/>
      <c r="C116" s="37"/>
      <c r="D116" s="37"/>
      <c r="E116" s="286" t="str">
        <f>E11</f>
        <v>IO 18 - Prodloužení SEK</v>
      </c>
      <c r="F116" s="333"/>
      <c r="G116" s="333"/>
      <c r="H116" s="333"/>
      <c r="I116" s="37"/>
      <c r="J116" s="37"/>
      <c r="K116" s="37"/>
      <c r="L116" s="52"/>
      <c r="S116" s="35"/>
      <c r="T116" s="35"/>
      <c r="U116" s="35"/>
      <c r="V116" s="35"/>
      <c r="W116" s="35"/>
      <c r="X116" s="35"/>
      <c r="Y116" s="35"/>
      <c r="Z116" s="35"/>
      <c r="AA116" s="35"/>
      <c r="AB116" s="35"/>
      <c r="AC116" s="35"/>
      <c r="AD116" s="35"/>
      <c r="AE116" s="35"/>
    </row>
    <row r="117" spans="1:65" s="2" customFormat="1" ht="6.9"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2" customHeight="1">
      <c r="A118" s="35"/>
      <c r="B118" s="36"/>
      <c r="C118" s="30" t="s">
        <v>20</v>
      </c>
      <c r="D118" s="37"/>
      <c r="E118" s="37"/>
      <c r="F118" s="28" t="str">
        <f>F14</f>
        <v>Velké Meziříčí</v>
      </c>
      <c r="G118" s="37"/>
      <c r="H118" s="37"/>
      <c r="I118" s="30" t="s">
        <v>22</v>
      </c>
      <c r="J118" s="67" t="str">
        <f>IF(J14="","",J14)</f>
        <v>27. 3. 2025</v>
      </c>
      <c r="K118" s="37"/>
      <c r="L118" s="52"/>
      <c r="S118" s="35"/>
      <c r="T118" s="35"/>
      <c r="U118" s="35"/>
      <c r="V118" s="35"/>
      <c r="W118" s="35"/>
      <c r="X118" s="35"/>
      <c r="Y118" s="35"/>
      <c r="Z118" s="35"/>
      <c r="AA118" s="35"/>
      <c r="AB118" s="35"/>
      <c r="AC118" s="35"/>
      <c r="AD118" s="35"/>
      <c r="AE118" s="35"/>
    </row>
    <row r="119" spans="1:65" s="2" customFormat="1" ht="6.9"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25.65" customHeight="1">
      <c r="A120" s="35"/>
      <c r="B120" s="36"/>
      <c r="C120" s="30" t="s">
        <v>24</v>
      </c>
      <c r="D120" s="37"/>
      <c r="E120" s="37"/>
      <c r="F120" s="28" t="str">
        <f>E17</f>
        <v>Kraj Vysočina</v>
      </c>
      <c r="G120" s="37"/>
      <c r="H120" s="37"/>
      <c r="I120" s="30" t="s">
        <v>32</v>
      </c>
      <c r="J120" s="33" t="str">
        <f>E23</f>
        <v>PROJEKT CENTRUM NOVA s.r.o.</v>
      </c>
      <c r="K120" s="37"/>
      <c r="L120" s="52"/>
      <c r="S120" s="35"/>
      <c r="T120" s="35"/>
      <c r="U120" s="35"/>
      <c r="V120" s="35"/>
      <c r="W120" s="35"/>
      <c r="X120" s="35"/>
      <c r="Y120" s="35"/>
      <c r="Z120" s="35"/>
      <c r="AA120" s="35"/>
      <c r="AB120" s="35"/>
      <c r="AC120" s="35"/>
      <c r="AD120" s="35"/>
      <c r="AE120" s="35"/>
    </row>
    <row r="121" spans="1:65" s="2" customFormat="1" ht="15.15" customHeight="1">
      <c r="A121" s="35"/>
      <c r="B121" s="36"/>
      <c r="C121" s="30" t="s">
        <v>30</v>
      </c>
      <c r="D121" s="37"/>
      <c r="E121" s="37"/>
      <c r="F121" s="28" t="str">
        <f>IF(E20="","",E20)</f>
        <v>Vyplň údaj</v>
      </c>
      <c r="G121" s="37"/>
      <c r="H121" s="37"/>
      <c r="I121" s="30" t="s">
        <v>37</v>
      </c>
      <c r="J121" s="33" t="str">
        <f>E26</f>
        <v xml:space="preserve"> </v>
      </c>
      <c r="K121" s="37"/>
      <c r="L121" s="52"/>
      <c r="S121" s="35"/>
      <c r="T121" s="35"/>
      <c r="U121" s="35"/>
      <c r="V121" s="35"/>
      <c r="W121" s="35"/>
      <c r="X121" s="35"/>
      <c r="Y121" s="35"/>
      <c r="Z121" s="35"/>
      <c r="AA121" s="35"/>
      <c r="AB121" s="35"/>
      <c r="AC121" s="35"/>
      <c r="AD121" s="35"/>
      <c r="AE121" s="35"/>
    </row>
    <row r="122" spans="1:65" s="2" customFormat="1" ht="10.3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5" s="10" customFormat="1" ht="29.25" customHeight="1">
      <c r="A123" s="160"/>
      <c r="B123" s="161"/>
      <c r="C123" s="162" t="s">
        <v>201</v>
      </c>
      <c r="D123" s="163" t="s">
        <v>66</v>
      </c>
      <c r="E123" s="163" t="s">
        <v>62</v>
      </c>
      <c r="F123" s="163" t="s">
        <v>63</v>
      </c>
      <c r="G123" s="163" t="s">
        <v>202</v>
      </c>
      <c r="H123" s="163" t="s">
        <v>203</v>
      </c>
      <c r="I123" s="163" t="s">
        <v>204</v>
      </c>
      <c r="J123" s="163" t="s">
        <v>196</v>
      </c>
      <c r="K123" s="164" t="s">
        <v>205</v>
      </c>
      <c r="L123" s="165"/>
      <c r="M123" s="76" t="s">
        <v>1</v>
      </c>
      <c r="N123" s="77" t="s">
        <v>45</v>
      </c>
      <c r="O123" s="77" t="s">
        <v>206</v>
      </c>
      <c r="P123" s="77" t="s">
        <v>207</v>
      </c>
      <c r="Q123" s="77" t="s">
        <v>208</v>
      </c>
      <c r="R123" s="77" t="s">
        <v>209</v>
      </c>
      <c r="S123" s="77" t="s">
        <v>210</v>
      </c>
      <c r="T123" s="78" t="s">
        <v>211</v>
      </c>
      <c r="U123" s="160"/>
      <c r="V123" s="160"/>
      <c r="W123" s="160"/>
      <c r="X123" s="160"/>
      <c r="Y123" s="160"/>
      <c r="Z123" s="160"/>
      <c r="AA123" s="160"/>
      <c r="AB123" s="160"/>
      <c r="AC123" s="160"/>
      <c r="AD123" s="160"/>
      <c r="AE123" s="160"/>
    </row>
    <row r="124" spans="1:65" s="2" customFormat="1" ht="22.8" customHeight="1">
      <c r="A124" s="35"/>
      <c r="B124" s="36"/>
      <c r="C124" s="83" t="s">
        <v>212</v>
      </c>
      <c r="D124" s="37"/>
      <c r="E124" s="37"/>
      <c r="F124" s="37"/>
      <c r="G124" s="37"/>
      <c r="H124" s="37"/>
      <c r="I124" s="37"/>
      <c r="J124" s="166">
        <f>BK124</f>
        <v>0</v>
      </c>
      <c r="K124" s="37"/>
      <c r="L124" s="40"/>
      <c r="M124" s="79"/>
      <c r="N124" s="167"/>
      <c r="O124" s="80"/>
      <c r="P124" s="168">
        <f>P125+P134</f>
        <v>0</v>
      </c>
      <c r="Q124" s="80"/>
      <c r="R124" s="168">
        <f>R125+R134</f>
        <v>85.496847000000002</v>
      </c>
      <c r="S124" s="80"/>
      <c r="T124" s="169">
        <f>T125+T134</f>
        <v>25.625</v>
      </c>
      <c r="U124" s="35"/>
      <c r="V124" s="35"/>
      <c r="W124" s="35"/>
      <c r="X124" s="35"/>
      <c r="Y124" s="35"/>
      <c r="Z124" s="35"/>
      <c r="AA124" s="35"/>
      <c r="AB124" s="35"/>
      <c r="AC124" s="35"/>
      <c r="AD124" s="35"/>
      <c r="AE124" s="35"/>
      <c r="AT124" s="18" t="s">
        <v>80</v>
      </c>
      <c r="AU124" s="18" t="s">
        <v>198</v>
      </c>
      <c r="BK124" s="170">
        <f>BK125+BK134</f>
        <v>0</v>
      </c>
    </row>
    <row r="125" spans="1:65" s="11" customFormat="1" ht="25.95" customHeight="1">
      <c r="B125" s="171"/>
      <c r="C125" s="172"/>
      <c r="D125" s="173" t="s">
        <v>80</v>
      </c>
      <c r="E125" s="174" t="s">
        <v>353</v>
      </c>
      <c r="F125" s="174" t="s">
        <v>354</v>
      </c>
      <c r="G125" s="172"/>
      <c r="H125" s="172"/>
      <c r="I125" s="175"/>
      <c r="J125" s="176">
        <f>BK125</f>
        <v>0</v>
      </c>
      <c r="K125" s="172"/>
      <c r="L125" s="177"/>
      <c r="M125" s="178"/>
      <c r="N125" s="179"/>
      <c r="O125" s="179"/>
      <c r="P125" s="180">
        <f>P126</f>
        <v>0</v>
      </c>
      <c r="Q125" s="179"/>
      <c r="R125" s="180">
        <f>R126</f>
        <v>1.3000000000000002E-3</v>
      </c>
      <c r="S125" s="179"/>
      <c r="T125" s="181">
        <f>T126</f>
        <v>0</v>
      </c>
      <c r="AR125" s="182" t="s">
        <v>88</v>
      </c>
      <c r="AT125" s="183" t="s">
        <v>80</v>
      </c>
      <c r="AU125" s="183" t="s">
        <v>81</v>
      </c>
      <c r="AY125" s="182" t="s">
        <v>215</v>
      </c>
      <c r="BK125" s="184">
        <f>BK126</f>
        <v>0</v>
      </c>
    </row>
    <row r="126" spans="1:65" s="11" customFormat="1" ht="22.8" customHeight="1">
      <c r="B126" s="171"/>
      <c r="C126" s="172"/>
      <c r="D126" s="173" t="s">
        <v>80</v>
      </c>
      <c r="E126" s="213" t="s">
        <v>88</v>
      </c>
      <c r="F126" s="213" t="s">
        <v>355</v>
      </c>
      <c r="G126" s="172"/>
      <c r="H126" s="172"/>
      <c r="I126" s="175"/>
      <c r="J126" s="214">
        <f>BK126</f>
        <v>0</v>
      </c>
      <c r="K126" s="172"/>
      <c r="L126" s="177"/>
      <c r="M126" s="178"/>
      <c r="N126" s="179"/>
      <c r="O126" s="179"/>
      <c r="P126" s="180">
        <f>SUM(P127:P133)</f>
        <v>0</v>
      </c>
      <c r="Q126" s="179"/>
      <c r="R126" s="180">
        <f>SUM(R127:R133)</f>
        <v>1.3000000000000002E-3</v>
      </c>
      <c r="S126" s="179"/>
      <c r="T126" s="181">
        <f>SUM(T127:T133)</f>
        <v>0</v>
      </c>
      <c r="AR126" s="182" t="s">
        <v>88</v>
      </c>
      <c r="AT126" s="183" t="s">
        <v>80</v>
      </c>
      <c r="AU126" s="183" t="s">
        <v>88</v>
      </c>
      <c r="AY126" s="182" t="s">
        <v>215</v>
      </c>
      <c r="BK126" s="184">
        <f>SUM(BK127:BK133)</f>
        <v>0</v>
      </c>
    </row>
    <row r="127" spans="1:65" s="2" customFormat="1" ht="24.15" customHeight="1">
      <c r="A127" s="35"/>
      <c r="B127" s="36"/>
      <c r="C127" s="185" t="s">
        <v>88</v>
      </c>
      <c r="D127" s="185" t="s">
        <v>216</v>
      </c>
      <c r="E127" s="186" t="s">
        <v>8913</v>
      </c>
      <c r="F127" s="187" t="s">
        <v>8914</v>
      </c>
      <c r="G127" s="188" t="s">
        <v>523</v>
      </c>
      <c r="H127" s="189">
        <v>65</v>
      </c>
      <c r="I127" s="190"/>
      <c r="J127" s="191">
        <f>ROUND(I127*H127,2)</f>
        <v>0</v>
      </c>
      <c r="K127" s="187" t="s">
        <v>359</v>
      </c>
      <c r="L127" s="40"/>
      <c r="M127" s="192" t="s">
        <v>1</v>
      </c>
      <c r="N127" s="193" t="s">
        <v>46</v>
      </c>
      <c r="O127" s="72"/>
      <c r="P127" s="194">
        <f>O127*H127</f>
        <v>0</v>
      </c>
      <c r="Q127" s="194">
        <v>0</v>
      </c>
      <c r="R127" s="194">
        <f>Q127*H127</f>
        <v>0</v>
      </c>
      <c r="S127" s="194">
        <v>0</v>
      </c>
      <c r="T127" s="195">
        <f>S127*H127</f>
        <v>0</v>
      </c>
      <c r="U127" s="35"/>
      <c r="V127" s="35"/>
      <c r="W127" s="35"/>
      <c r="X127" s="35"/>
      <c r="Y127" s="35"/>
      <c r="Z127" s="35"/>
      <c r="AA127" s="35"/>
      <c r="AB127" s="35"/>
      <c r="AC127" s="35"/>
      <c r="AD127" s="35"/>
      <c r="AE127" s="35"/>
      <c r="AR127" s="196" t="s">
        <v>214</v>
      </c>
      <c r="AT127" s="196" t="s">
        <v>216</v>
      </c>
      <c r="AU127" s="196" t="s">
        <v>90</v>
      </c>
      <c r="AY127" s="18" t="s">
        <v>215</v>
      </c>
      <c r="BE127" s="197">
        <f>IF(N127="základní",J127,0)</f>
        <v>0</v>
      </c>
      <c r="BF127" s="197">
        <f>IF(N127="snížená",J127,0)</f>
        <v>0</v>
      </c>
      <c r="BG127" s="197">
        <f>IF(N127="zákl. přenesená",J127,0)</f>
        <v>0</v>
      </c>
      <c r="BH127" s="197">
        <f>IF(N127="sníž. přenesená",J127,0)</f>
        <v>0</v>
      </c>
      <c r="BI127" s="197">
        <f>IF(N127="nulová",J127,0)</f>
        <v>0</v>
      </c>
      <c r="BJ127" s="18" t="s">
        <v>88</v>
      </c>
      <c r="BK127" s="197">
        <f>ROUND(I127*H127,2)</f>
        <v>0</v>
      </c>
      <c r="BL127" s="18" t="s">
        <v>214</v>
      </c>
      <c r="BM127" s="196" t="s">
        <v>90</v>
      </c>
    </row>
    <row r="128" spans="1:65" s="2" customFormat="1" ht="28.8">
      <c r="A128" s="35"/>
      <c r="B128" s="36"/>
      <c r="C128" s="37"/>
      <c r="D128" s="198" t="s">
        <v>221</v>
      </c>
      <c r="E128" s="37"/>
      <c r="F128" s="199" t="s">
        <v>8915</v>
      </c>
      <c r="G128" s="37"/>
      <c r="H128" s="37"/>
      <c r="I128" s="200"/>
      <c r="J128" s="37"/>
      <c r="K128" s="37"/>
      <c r="L128" s="40"/>
      <c r="M128" s="201"/>
      <c r="N128" s="202"/>
      <c r="O128" s="72"/>
      <c r="P128" s="72"/>
      <c r="Q128" s="72"/>
      <c r="R128" s="72"/>
      <c r="S128" s="72"/>
      <c r="T128" s="73"/>
      <c r="U128" s="35"/>
      <c r="V128" s="35"/>
      <c r="W128" s="35"/>
      <c r="X128" s="35"/>
      <c r="Y128" s="35"/>
      <c r="Z128" s="35"/>
      <c r="AA128" s="35"/>
      <c r="AB128" s="35"/>
      <c r="AC128" s="35"/>
      <c r="AD128" s="35"/>
      <c r="AE128" s="35"/>
      <c r="AT128" s="18" t="s">
        <v>221</v>
      </c>
      <c r="AU128" s="18" t="s">
        <v>90</v>
      </c>
    </row>
    <row r="129" spans="1:65" s="2" customFormat="1" ht="10.199999999999999">
      <c r="A129" s="35"/>
      <c r="B129" s="36"/>
      <c r="C129" s="37"/>
      <c r="D129" s="215" t="s">
        <v>362</v>
      </c>
      <c r="E129" s="37"/>
      <c r="F129" s="216" t="s">
        <v>8916</v>
      </c>
      <c r="G129" s="37"/>
      <c r="H129" s="37"/>
      <c r="I129" s="200"/>
      <c r="J129" s="37"/>
      <c r="K129" s="37"/>
      <c r="L129" s="40"/>
      <c r="M129" s="201"/>
      <c r="N129" s="202"/>
      <c r="O129" s="72"/>
      <c r="P129" s="72"/>
      <c r="Q129" s="72"/>
      <c r="R129" s="72"/>
      <c r="S129" s="72"/>
      <c r="T129" s="73"/>
      <c r="U129" s="35"/>
      <c r="V129" s="35"/>
      <c r="W129" s="35"/>
      <c r="X129" s="35"/>
      <c r="Y129" s="35"/>
      <c r="Z129" s="35"/>
      <c r="AA129" s="35"/>
      <c r="AB129" s="35"/>
      <c r="AC129" s="35"/>
      <c r="AD129" s="35"/>
      <c r="AE129" s="35"/>
      <c r="AT129" s="18" t="s">
        <v>362</v>
      </c>
      <c r="AU129" s="18" t="s">
        <v>90</v>
      </c>
    </row>
    <row r="130" spans="1:65" s="2" customFormat="1" ht="16.5" customHeight="1">
      <c r="A130" s="35"/>
      <c r="B130" s="36"/>
      <c r="C130" s="260" t="s">
        <v>90</v>
      </c>
      <c r="D130" s="260" t="s">
        <v>539</v>
      </c>
      <c r="E130" s="261" t="s">
        <v>8917</v>
      </c>
      <c r="F130" s="262" t="s">
        <v>8918</v>
      </c>
      <c r="G130" s="263" t="s">
        <v>1155</v>
      </c>
      <c r="H130" s="264">
        <v>1.3</v>
      </c>
      <c r="I130" s="265"/>
      <c r="J130" s="266">
        <f>ROUND(I130*H130,2)</f>
        <v>0</v>
      </c>
      <c r="K130" s="262" t="s">
        <v>359</v>
      </c>
      <c r="L130" s="267"/>
      <c r="M130" s="268" t="s">
        <v>1</v>
      </c>
      <c r="N130" s="269" t="s">
        <v>46</v>
      </c>
      <c r="O130" s="72"/>
      <c r="P130" s="194">
        <f>O130*H130</f>
        <v>0</v>
      </c>
      <c r="Q130" s="194">
        <v>1E-3</v>
      </c>
      <c r="R130" s="194">
        <f>Q130*H130</f>
        <v>1.3000000000000002E-3</v>
      </c>
      <c r="S130" s="194">
        <v>0</v>
      </c>
      <c r="T130" s="195">
        <f>S130*H130</f>
        <v>0</v>
      </c>
      <c r="U130" s="35"/>
      <c r="V130" s="35"/>
      <c r="W130" s="35"/>
      <c r="X130" s="35"/>
      <c r="Y130" s="35"/>
      <c r="Z130" s="35"/>
      <c r="AA130" s="35"/>
      <c r="AB130" s="35"/>
      <c r="AC130" s="35"/>
      <c r="AD130" s="35"/>
      <c r="AE130" s="35"/>
      <c r="AR130" s="196" t="s">
        <v>251</v>
      </c>
      <c r="AT130" s="196" t="s">
        <v>539</v>
      </c>
      <c r="AU130" s="196" t="s">
        <v>90</v>
      </c>
      <c r="AY130" s="18" t="s">
        <v>215</v>
      </c>
      <c r="BE130" s="197">
        <f>IF(N130="základní",J130,0)</f>
        <v>0</v>
      </c>
      <c r="BF130" s="197">
        <f>IF(N130="snížená",J130,0)</f>
        <v>0</v>
      </c>
      <c r="BG130" s="197">
        <f>IF(N130="zákl. přenesená",J130,0)</f>
        <v>0</v>
      </c>
      <c r="BH130" s="197">
        <f>IF(N130="sníž. přenesená",J130,0)</f>
        <v>0</v>
      </c>
      <c r="BI130" s="197">
        <f>IF(N130="nulová",J130,0)</f>
        <v>0</v>
      </c>
      <c r="BJ130" s="18" t="s">
        <v>88</v>
      </c>
      <c r="BK130" s="197">
        <f>ROUND(I130*H130,2)</f>
        <v>0</v>
      </c>
      <c r="BL130" s="18" t="s">
        <v>214</v>
      </c>
      <c r="BM130" s="196" t="s">
        <v>214</v>
      </c>
    </row>
    <row r="131" spans="1:65" s="2" customFormat="1" ht="10.199999999999999">
      <c r="A131" s="35"/>
      <c r="B131" s="36"/>
      <c r="C131" s="37"/>
      <c r="D131" s="198" t="s">
        <v>221</v>
      </c>
      <c r="E131" s="37"/>
      <c r="F131" s="199" t="s">
        <v>8918</v>
      </c>
      <c r="G131" s="37"/>
      <c r="H131" s="37"/>
      <c r="I131" s="200"/>
      <c r="J131" s="37"/>
      <c r="K131" s="37"/>
      <c r="L131" s="40"/>
      <c r="M131" s="201"/>
      <c r="N131" s="202"/>
      <c r="O131" s="72"/>
      <c r="P131" s="72"/>
      <c r="Q131" s="72"/>
      <c r="R131" s="72"/>
      <c r="S131" s="72"/>
      <c r="T131" s="73"/>
      <c r="U131" s="35"/>
      <c r="V131" s="35"/>
      <c r="W131" s="35"/>
      <c r="X131" s="35"/>
      <c r="Y131" s="35"/>
      <c r="Z131" s="35"/>
      <c r="AA131" s="35"/>
      <c r="AB131" s="35"/>
      <c r="AC131" s="35"/>
      <c r="AD131" s="35"/>
      <c r="AE131" s="35"/>
      <c r="AT131" s="18" t="s">
        <v>221</v>
      </c>
      <c r="AU131" s="18" t="s">
        <v>90</v>
      </c>
    </row>
    <row r="132" spans="1:65" s="14" customFormat="1" ht="10.199999999999999">
      <c r="B132" s="227"/>
      <c r="C132" s="228"/>
      <c r="D132" s="198" t="s">
        <v>364</v>
      </c>
      <c r="E132" s="229" t="s">
        <v>1</v>
      </c>
      <c r="F132" s="230" t="s">
        <v>8919</v>
      </c>
      <c r="G132" s="228"/>
      <c r="H132" s="231">
        <v>1.3</v>
      </c>
      <c r="I132" s="232"/>
      <c r="J132" s="228"/>
      <c r="K132" s="228"/>
      <c r="L132" s="233"/>
      <c r="M132" s="234"/>
      <c r="N132" s="235"/>
      <c r="O132" s="235"/>
      <c r="P132" s="235"/>
      <c r="Q132" s="235"/>
      <c r="R132" s="235"/>
      <c r="S132" s="235"/>
      <c r="T132" s="236"/>
      <c r="AT132" s="237" t="s">
        <v>364</v>
      </c>
      <c r="AU132" s="237" t="s">
        <v>90</v>
      </c>
      <c r="AV132" s="14" t="s">
        <v>90</v>
      </c>
      <c r="AW132" s="14" t="s">
        <v>36</v>
      </c>
      <c r="AX132" s="14" t="s">
        <v>81</v>
      </c>
      <c r="AY132" s="237" t="s">
        <v>215</v>
      </c>
    </row>
    <row r="133" spans="1:65" s="15" customFormat="1" ht="10.199999999999999">
      <c r="B133" s="238"/>
      <c r="C133" s="239"/>
      <c r="D133" s="198" t="s">
        <v>364</v>
      </c>
      <c r="E133" s="240" t="s">
        <v>1</v>
      </c>
      <c r="F133" s="241" t="s">
        <v>368</v>
      </c>
      <c r="G133" s="239"/>
      <c r="H133" s="242">
        <v>1.3</v>
      </c>
      <c r="I133" s="243"/>
      <c r="J133" s="239"/>
      <c r="K133" s="239"/>
      <c r="L133" s="244"/>
      <c r="M133" s="245"/>
      <c r="N133" s="246"/>
      <c r="O133" s="246"/>
      <c r="P133" s="246"/>
      <c r="Q133" s="246"/>
      <c r="R133" s="246"/>
      <c r="S133" s="246"/>
      <c r="T133" s="247"/>
      <c r="AT133" s="248" t="s">
        <v>364</v>
      </c>
      <c r="AU133" s="248" t="s">
        <v>90</v>
      </c>
      <c r="AV133" s="15" t="s">
        <v>214</v>
      </c>
      <c r="AW133" s="15" t="s">
        <v>36</v>
      </c>
      <c r="AX133" s="15" t="s">
        <v>88</v>
      </c>
      <c r="AY133" s="248" t="s">
        <v>215</v>
      </c>
    </row>
    <row r="134" spans="1:65" s="11" customFormat="1" ht="25.95" customHeight="1">
      <c r="B134" s="171"/>
      <c r="C134" s="172"/>
      <c r="D134" s="173" t="s">
        <v>80</v>
      </c>
      <c r="E134" s="174" t="s">
        <v>539</v>
      </c>
      <c r="F134" s="174" t="s">
        <v>4583</v>
      </c>
      <c r="G134" s="172"/>
      <c r="H134" s="172"/>
      <c r="I134" s="175"/>
      <c r="J134" s="176">
        <f>BK134</f>
        <v>0</v>
      </c>
      <c r="K134" s="172"/>
      <c r="L134" s="177"/>
      <c r="M134" s="178"/>
      <c r="N134" s="179"/>
      <c r="O134" s="179"/>
      <c r="P134" s="180">
        <f>P135</f>
        <v>0</v>
      </c>
      <c r="Q134" s="179"/>
      <c r="R134" s="180">
        <f>R135</f>
        <v>85.495547000000002</v>
      </c>
      <c r="S134" s="179"/>
      <c r="T134" s="181">
        <f>T135</f>
        <v>25.625</v>
      </c>
      <c r="AR134" s="182" t="s">
        <v>227</v>
      </c>
      <c r="AT134" s="183" t="s">
        <v>80</v>
      </c>
      <c r="AU134" s="183" t="s">
        <v>81</v>
      </c>
      <c r="AY134" s="182" t="s">
        <v>215</v>
      </c>
      <c r="BK134" s="184">
        <f>BK135</f>
        <v>0</v>
      </c>
    </row>
    <row r="135" spans="1:65" s="11" customFormat="1" ht="22.8" customHeight="1">
      <c r="B135" s="171"/>
      <c r="C135" s="172"/>
      <c r="D135" s="173" t="s">
        <v>80</v>
      </c>
      <c r="E135" s="213" t="s">
        <v>8349</v>
      </c>
      <c r="F135" s="213" t="s">
        <v>8350</v>
      </c>
      <c r="G135" s="172"/>
      <c r="H135" s="172"/>
      <c r="I135" s="175"/>
      <c r="J135" s="214">
        <f>BK135</f>
        <v>0</v>
      </c>
      <c r="K135" s="172"/>
      <c r="L135" s="177"/>
      <c r="M135" s="178"/>
      <c r="N135" s="179"/>
      <c r="O135" s="179"/>
      <c r="P135" s="180">
        <f>SUM(P136:P226)</f>
        <v>0</v>
      </c>
      <c r="Q135" s="179"/>
      <c r="R135" s="180">
        <f>SUM(R136:R226)</f>
        <v>85.495547000000002</v>
      </c>
      <c r="S135" s="179"/>
      <c r="T135" s="181">
        <f>SUM(T136:T226)</f>
        <v>25.625</v>
      </c>
      <c r="AR135" s="182" t="s">
        <v>227</v>
      </c>
      <c r="AT135" s="183" t="s">
        <v>80</v>
      </c>
      <c r="AU135" s="183" t="s">
        <v>88</v>
      </c>
      <c r="AY135" s="182" t="s">
        <v>215</v>
      </c>
      <c r="BK135" s="184">
        <f>SUM(BK136:BK226)</f>
        <v>0</v>
      </c>
    </row>
    <row r="136" spans="1:65" s="2" customFormat="1" ht="21.75" customHeight="1">
      <c r="A136" s="35"/>
      <c r="B136" s="36"/>
      <c r="C136" s="185" t="s">
        <v>227</v>
      </c>
      <c r="D136" s="185" t="s">
        <v>216</v>
      </c>
      <c r="E136" s="186" t="s">
        <v>8920</v>
      </c>
      <c r="F136" s="187" t="s">
        <v>8921</v>
      </c>
      <c r="G136" s="188" t="s">
        <v>8922</v>
      </c>
      <c r="H136" s="189">
        <v>0.255</v>
      </c>
      <c r="I136" s="190"/>
      <c r="J136" s="191">
        <f>ROUND(I136*H136,2)</f>
        <v>0</v>
      </c>
      <c r="K136" s="187" t="s">
        <v>359</v>
      </c>
      <c r="L136" s="40"/>
      <c r="M136" s="192" t="s">
        <v>1</v>
      </c>
      <c r="N136" s="193" t="s">
        <v>46</v>
      </c>
      <c r="O136" s="72"/>
      <c r="P136" s="194">
        <f>O136*H136</f>
        <v>0</v>
      </c>
      <c r="Q136" s="194">
        <v>9.9000000000000008E-3</v>
      </c>
      <c r="R136" s="194">
        <f>Q136*H136</f>
        <v>2.5245000000000003E-3</v>
      </c>
      <c r="S136" s="194">
        <v>0</v>
      </c>
      <c r="T136" s="195">
        <f>S136*H136</f>
        <v>0</v>
      </c>
      <c r="U136" s="35"/>
      <c r="V136" s="35"/>
      <c r="W136" s="35"/>
      <c r="X136" s="35"/>
      <c r="Y136" s="35"/>
      <c r="Z136" s="35"/>
      <c r="AA136" s="35"/>
      <c r="AB136" s="35"/>
      <c r="AC136" s="35"/>
      <c r="AD136" s="35"/>
      <c r="AE136" s="35"/>
      <c r="AR136" s="196" t="s">
        <v>1043</v>
      </c>
      <c r="AT136" s="196" t="s">
        <v>216</v>
      </c>
      <c r="AU136" s="196" t="s">
        <v>90</v>
      </c>
      <c r="AY136" s="18" t="s">
        <v>215</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1043</v>
      </c>
      <c r="BM136" s="196" t="s">
        <v>241</v>
      </c>
    </row>
    <row r="137" spans="1:65" s="2" customFormat="1" ht="10.199999999999999">
      <c r="A137" s="35"/>
      <c r="B137" s="36"/>
      <c r="C137" s="37"/>
      <c r="D137" s="198" t="s">
        <v>221</v>
      </c>
      <c r="E137" s="37"/>
      <c r="F137" s="199" t="s">
        <v>8923</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221</v>
      </c>
      <c r="AU137" s="18" t="s">
        <v>90</v>
      </c>
    </row>
    <row r="138" spans="1:65" s="2" customFormat="1" ht="10.199999999999999">
      <c r="A138" s="35"/>
      <c r="B138" s="36"/>
      <c r="C138" s="37"/>
      <c r="D138" s="215" t="s">
        <v>362</v>
      </c>
      <c r="E138" s="37"/>
      <c r="F138" s="216" t="s">
        <v>8924</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362</v>
      </c>
      <c r="AU138" s="18" t="s">
        <v>90</v>
      </c>
    </row>
    <row r="139" spans="1:65" s="2" customFormat="1" ht="24.15" customHeight="1">
      <c r="A139" s="35"/>
      <c r="B139" s="36"/>
      <c r="C139" s="185" t="s">
        <v>214</v>
      </c>
      <c r="D139" s="185" t="s">
        <v>216</v>
      </c>
      <c r="E139" s="186" t="s">
        <v>8925</v>
      </c>
      <c r="F139" s="187" t="s">
        <v>8926</v>
      </c>
      <c r="G139" s="188" t="s">
        <v>797</v>
      </c>
      <c r="H139" s="189">
        <v>130</v>
      </c>
      <c r="I139" s="190"/>
      <c r="J139" s="191">
        <f>ROUND(I139*H139,2)</f>
        <v>0</v>
      </c>
      <c r="K139" s="187" t="s">
        <v>359</v>
      </c>
      <c r="L139" s="40"/>
      <c r="M139" s="192" t="s">
        <v>1</v>
      </c>
      <c r="N139" s="193" t="s">
        <v>46</v>
      </c>
      <c r="O139" s="72"/>
      <c r="P139" s="194">
        <f>O139*H139</f>
        <v>0</v>
      </c>
      <c r="Q139" s="194">
        <v>0</v>
      </c>
      <c r="R139" s="194">
        <f>Q139*H139</f>
        <v>0</v>
      </c>
      <c r="S139" s="194">
        <v>0</v>
      </c>
      <c r="T139" s="195">
        <f>S139*H139</f>
        <v>0</v>
      </c>
      <c r="U139" s="35"/>
      <c r="V139" s="35"/>
      <c r="W139" s="35"/>
      <c r="X139" s="35"/>
      <c r="Y139" s="35"/>
      <c r="Z139" s="35"/>
      <c r="AA139" s="35"/>
      <c r="AB139" s="35"/>
      <c r="AC139" s="35"/>
      <c r="AD139" s="35"/>
      <c r="AE139" s="35"/>
      <c r="AR139" s="196" t="s">
        <v>1043</v>
      </c>
      <c r="AT139" s="196" t="s">
        <v>216</v>
      </c>
      <c r="AU139" s="196" t="s">
        <v>90</v>
      </c>
      <c r="AY139" s="18" t="s">
        <v>215</v>
      </c>
      <c r="BE139" s="197">
        <f>IF(N139="základní",J139,0)</f>
        <v>0</v>
      </c>
      <c r="BF139" s="197">
        <f>IF(N139="snížená",J139,0)</f>
        <v>0</v>
      </c>
      <c r="BG139" s="197">
        <f>IF(N139="zákl. přenesená",J139,0)</f>
        <v>0</v>
      </c>
      <c r="BH139" s="197">
        <f>IF(N139="sníž. přenesená",J139,0)</f>
        <v>0</v>
      </c>
      <c r="BI139" s="197">
        <f>IF(N139="nulová",J139,0)</f>
        <v>0</v>
      </c>
      <c r="BJ139" s="18" t="s">
        <v>88</v>
      </c>
      <c r="BK139" s="197">
        <f>ROUND(I139*H139,2)</f>
        <v>0</v>
      </c>
      <c r="BL139" s="18" t="s">
        <v>1043</v>
      </c>
      <c r="BM139" s="196" t="s">
        <v>251</v>
      </c>
    </row>
    <row r="140" spans="1:65" s="2" customFormat="1" ht="38.4">
      <c r="A140" s="35"/>
      <c r="B140" s="36"/>
      <c r="C140" s="37"/>
      <c r="D140" s="198" t="s">
        <v>221</v>
      </c>
      <c r="E140" s="37"/>
      <c r="F140" s="199" t="s">
        <v>8927</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221</v>
      </c>
      <c r="AU140" s="18" t="s">
        <v>90</v>
      </c>
    </row>
    <row r="141" spans="1:65" s="2" customFormat="1" ht="10.199999999999999">
      <c r="A141" s="35"/>
      <c r="B141" s="36"/>
      <c r="C141" s="37"/>
      <c r="D141" s="215" t="s">
        <v>362</v>
      </c>
      <c r="E141" s="37"/>
      <c r="F141" s="216" t="s">
        <v>8928</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362</v>
      </c>
      <c r="AU141" s="18" t="s">
        <v>90</v>
      </c>
    </row>
    <row r="142" spans="1:65" s="2" customFormat="1" ht="24.15" customHeight="1">
      <c r="A142" s="35"/>
      <c r="B142" s="36"/>
      <c r="C142" s="185" t="s">
        <v>236</v>
      </c>
      <c r="D142" s="185" t="s">
        <v>216</v>
      </c>
      <c r="E142" s="186" t="s">
        <v>8356</v>
      </c>
      <c r="F142" s="187" t="s">
        <v>8357</v>
      </c>
      <c r="G142" s="188" t="s">
        <v>797</v>
      </c>
      <c r="H142" s="189">
        <v>125</v>
      </c>
      <c r="I142" s="190"/>
      <c r="J142" s="191">
        <f>ROUND(I142*H142,2)</f>
        <v>0</v>
      </c>
      <c r="K142" s="187" t="s">
        <v>359</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1043</v>
      </c>
      <c r="AT142" s="196" t="s">
        <v>216</v>
      </c>
      <c r="AU142" s="196" t="s">
        <v>90</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1043</v>
      </c>
      <c r="BM142" s="196" t="s">
        <v>261</v>
      </c>
    </row>
    <row r="143" spans="1:65" s="2" customFormat="1" ht="38.4">
      <c r="A143" s="35"/>
      <c r="B143" s="36"/>
      <c r="C143" s="37"/>
      <c r="D143" s="198" t="s">
        <v>221</v>
      </c>
      <c r="E143" s="37"/>
      <c r="F143" s="199" t="s">
        <v>8929</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90</v>
      </c>
    </row>
    <row r="144" spans="1:65" s="2" customFormat="1" ht="10.199999999999999">
      <c r="A144" s="35"/>
      <c r="B144" s="36"/>
      <c r="C144" s="37"/>
      <c r="D144" s="215" t="s">
        <v>362</v>
      </c>
      <c r="E144" s="37"/>
      <c r="F144" s="216" t="s">
        <v>8360</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362</v>
      </c>
      <c r="AU144" s="18" t="s">
        <v>90</v>
      </c>
    </row>
    <row r="145" spans="1:65" s="2" customFormat="1" ht="37.799999999999997" customHeight="1">
      <c r="A145" s="35"/>
      <c r="B145" s="36"/>
      <c r="C145" s="185" t="s">
        <v>241</v>
      </c>
      <c r="D145" s="185" t="s">
        <v>216</v>
      </c>
      <c r="E145" s="186" t="s">
        <v>8361</v>
      </c>
      <c r="F145" s="187" t="s">
        <v>8362</v>
      </c>
      <c r="G145" s="188" t="s">
        <v>358</v>
      </c>
      <c r="H145" s="189">
        <v>55.137</v>
      </c>
      <c r="I145" s="190"/>
      <c r="J145" s="191">
        <f>ROUND(I145*H145,2)</f>
        <v>0</v>
      </c>
      <c r="K145" s="187" t="s">
        <v>359</v>
      </c>
      <c r="L145" s="40"/>
      <c r="M145" s="192" t="s">
        <v>1</v>
      </c>
      <c r="N145" s="193" t="s">
        <v>46</v>
      </c>
      <c r="O145" s="72"/>
      <c r="P145" s="194">
        <f>O145*H145</f>
        <v>0</v>
      </c>
      <c r="Q145" s="194">
        <v>0</v>
      </c>
      <c r="R145" s="194">
        <f>Q145*H145</f>
        <v>0</v>
      </c>
      <c r="S145" s="194">
        <v>0</v>
      </c>
      <c r="T145" s="195">
        <f>S145*H145</f>
        <v>0</v>
      </c>
      <c r="U145" s="35"/>
      <c r="V145" s="35"/>
      <c r="W145" s="35"/>
      <c r="X145" s="35"/>
      <c r="Y145" s="35"/>
      <c r="Z145" s="35"/>
      <c r="AA145" s="35"/>
      <c r="AB145" s="35"/>
      <c r="AC145" s="35"/>
      <c r="AD145" s="35"/>
      <c r="AE145" s="35"/>
      <c r="AR145" s="196" t="s">
        <v>1043</v>
      </c>
      <c r="AT145" s="196" t="s">
        <v>216</v>
      </c>
      <c r="AU145" s="196" t="s">
        <v>90</v>
      </c>
      <c r="AY145" s="18" t="s">
        <v>215</v>
      </c>
      <c r="BE145" s="197">
        <f>IF(N145="základní",J145,0)</f>
        <v>0</v>
      </c>
      <c r="BF145" s="197">
        <f>IF(N145="snížená",J145,0)</f>
        <v>0</v>
      </c>
      <c r="BG145" s="197">
        <f>IF(N145="zákl. přenesená",J145,0)</f>
        <v>0</v>
      </c>
      <c r="BH145" s="197">
        <f>IF(N145="sníž. přenesená",J145,0)</f>
        <v>0</v>
      </c>
      <c r="BI145" s="197">
        <f>IF(N145="nulová",J145,0)</f>
        <v>0</v>
      </c>
      <c r="BJ145" s="18" t="s">
        <v>88</v>
      </c>
      <c r="BK145" s="197">
        <f>ROUND(I145*H145,2)</f>
        <v>0</v>
      </c>
      <c r="BL145" s="18" t="s">
        <v>1043</v>
      </c>
      <c r="BM145" s="196" t="s">
        <v>8</v>
      </c>
    </row>
    <row r="146" spans="1:65" s="2" customFormat="1" ht="28.8">
      <c r="A146" s="35"/>
      <c r="B146" s="36"/>
      <c r="C146" s="37"/>
      <c r="D146" s="198" t="s">
        <v>221</v>
      </c>
      <c r="E146" s="37"/>
      <c r="F146" s="199" t="s">
        <v>8364</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221</v>
      </c>
      <c r="AU146" s="18" t="s">
        <v>90</v>
      </c>
    </row>
    <row r="147" spans="1:65" s="2" customFormat="1" ht="10.199999999999999">
      <c r="A147" s="35"/>
      <c r="B147" s="36"/>
      <c r="C147" s="37"/>
      <c r="D147" s="215" t="s">
        <v>362</v>
      </c>
      <c r="E147" s="37"/>
      <c r="F147" s="216" t="s">
        <v>8365</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362</v>
      </c>
      <c r="AU147" s="18" t="s">
        <v>90</v>
      </c>
    </row>
    <row r="148" spans="1:65" s="14" customFormat="1" ht="10.199999999999999">
      <c r="B148" s="227"/>
      <c r="C148" s="228"/>
      <c r="D148" s="198" t="s">
        <v>364</v>
      </c>
      <c r="E148" s="229" t="s">
        <v>1</v>
      </c>
      <c r="F148" s="230" t="s">
        <v>8930</v>
      </c>
      <c r="G148" s="228"/>
      <c r="H148" s="231">
        <v>38.25</v>
      </c>
      <c r="I148" s="232"/>
      <c r="J148" s="228"/>
      <c r="K148" s="228"/>
      <c r="L148" s="233"/>
      <c r="M148" s="234"/>
      <c r="N148" s="235"/>
      <c r="O148" s="235"/>
      <c r="P148" s="235"/>
      <c r="Q148" s="235"/>
      <c r="R148" s="235"/>
      <c r="S148" s="235"/>
      <c r="T148" s="236"/>
      <c r="AT148" s="237" t="s">
        <v>364</v>
      </c>
      <c r="AU148" s="237" t="s">
        <v>90</v>
      </c>
      <c r="AV148" s="14" t="s">
        <v>90</v>
      </c>
      <c r="AW148" s="14" t="s">
        <v>36</v>
      </c>
      <c r="AX148" s="14" t="s">
        <v>81</v>
      </c>
      <c r="AY148" s="237" t="s">
        <v>215</v>
      </c>
    </row>
    <row r="149" spans="1:65" s="14" customFormat="1" ht="10.199999999999999">
      <c r="B149" s="227"/>
      <c r="C149" s="228"/>
      <c r="D149" s="198" t="s">
        <v>364</v>
      </c>
      <c r="E149" s="229" t="s">
        <v>1</v>
      </c>
      <c r="F149" s="230" t="s">
        <v>8931</v>
      </c>
      <c r="G149" s="228"/>
      <c r="H149" s="231">
        <v>10.069000000000001</v>
      </c>
      <c r="I149" s="232"/>
      <c r="J149" s="228"/>
      <c r="K149" s="228"/>
      <c r="L149" s="233"/>
      <c r="M149" s="234"/>
      <c r="N149" s="235"/>
      <c r="O149" s="235"/>
      <c r="P149" s="235"/>
      <c r="Q149" s="235"/>
      <c r="R149" s="235"/>
      <c r="S149" s="235"/>
      <c r="T149" s="236"/>
      <c r="AT149" s="237" t="s">
        <v>364</v>
      </c>
      <c r="AU149" s="237" t="s">
        <v>90</v>
      </c>
      <c r="AV149" s="14" t="s">
        <v>90</v>
      </c>
      <c r="AW149" s="14" t="s">
        <v>36</v>
      </c>
      <c r="AX149" s="14" t="s">
        <v>81</v>
      </c>
      <c r="AY149" s="237" t="s">
        <v>215</v>
      </c>
    </row>
    <row r="150" spans="1:65" s="14" customFormat="1" ht="10.199999999999999">
      <c r="B150" s="227"/>
      <c r="C150" s="228"/>
      <c r="D150" s="198" t="s">
        <v>364</v>
      </c>
      <c r="E150" s="229" t="s">
        <v>1</v>
      </c>
      <c r="F150" s="230" t="s">
        <v>8932</v>
      </c>
      <c r="G150" s="228"/>
      <c r="H150" s="231">
        <v>6.8179999999999996</v>
      </c>
      <c r="I150" s="232"/>
      <c r="J150" s="228"/>
      <c r="K150" s="228"/>
      <c r="L150" s="233"/>
      <c r="M150" s="234"/>
      <c r="N150" s="235"/>
      <c r="O150" s="235"/>
      <c r="P150" s="235"/>
      <c r="Q150" s="235"/>
      <c r="R150" s="235"/>
      <c r="S150" s="235"/>
      <c r="T150" s="236"/>
      <c r="AT150" s="237" t="s">
        <v>364</v>
      </c>
      <c r="AU150" s="237" t="s">
        <v>90</v>
      </c>
      <c r="AV150" s="14" t="s">
        <v>90</v>
      </c>
      <c r="AW150" s="14" t="s">
        <v>36</v>
      </c>
      <c r="AX150" s="14" t="s">
        <v>81</v>
      </c>
      <c r="AY150" s="237" t="s">
        <v>215</v>
      </c>
    </row>
    <row r="151" spans="1:65" s="15" customFormat="1" ht="10.199999999999999">
      <c r="B151" s="238"/>
      <c r="C151" s="239"/>
      <c r="D151" s="198" t="s">
        <v>364</v>
      </c>
      <c r="E151" s="240" t="s">
        <v>1</v>
      </c>
      <c r="F151" s="241" t="s">
        <v>368</v>
      </c>
      <c r="G151" s="239"/>
      <c r="H151" s="242">
        <v>55.137</v>
      </c>
      <c r="I151" s="243"/>
      <c r="J151" s="239"/>
      <c r="K151" s="239"/>
      <c r="L151" s="244"/>
      <c r="M151" s="245"/>
      <c r="N151" s="246"/>
      <c r="O151" s="246"/>
      <c r="P151" s="246"/>
      <c r="Q151" s="246"/>
      <c r="R151" s="246"/>
      <c r="S151" s="246"/>
      <c r="T151" s="247"/>
      <c r="AT151" s="248" t="s">
        <v>364</v>
      </c>
      <c r="AU151" s="248" t="s">
        <v>90</v>
      </c>
      <c r="AV151" s="15" t="s">
        <v>214</v>
      </c>
      <c r="AW151" s="15" t="s">
        <v>36</v>
      </c>
      <c r="AX151" s="15" t="s">
        <v>88</v>
      </c>
      <c r="AY151" s="248" t="s">
        <v>215</v>
      </c>
    </row>
    <row r="152" spans="1:65" s="2" customFormat="1" ht="37.799999999999997" customHeight="1">
      <c r="A152" s="35"/>
      <c r="B152" s="36"/>
      <c r="C152" s="185" t="s">
        <v>246</v>
      </c>
      <c r="D152" s="185" t="s">
        <v>216</v>
      </c>
      <c r="E152" s="186" t="s">
        <v>8366</v>
      </c>
      <c r="F152" s="187" t="s">
        <v>8367</v>
      </c>
      <c r="G152" s="188" t="s">
        <v>358</v>
      </c>
      <c r="H152" s="189">
        <v>55.137</v>
      </c>
      <c r="I152" s="190"/>
      <c r="J152" s="191">
        <f>ROUND(I152*H152,2)</f>
        <v>0</v>
      </c>
      <c r="K152" s="187" t="s">
        <v>359</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1043</v>
      </c>
      <c r="AT152" s="196" t="s">
        <v>216</v>
      </c>
      <c r="AU152" s="196" t="s">
        <v>90</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1043</v>
      </c>
      <c r="BM152" s="196" t="s">
        <v>280</v>
      </c>
    </row>
    <row r="153" spans="1:65" s="2" customFormat="1" ht="38.4">
      <c r="A153" s="35"/>
      <c r="B153" s="36"/>
      <c r="C153" s="37"/>
      <c r="D153" s="198" t="s">
        <v>221</v>
      </c>
      <c r="E153" s="37"/>
      <c r="F153" s="199" t="s">
        <v>8933</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90</v>
      </c>
    </row>
    <row r="154" spans="1:65" s="2" customFormat="1" ht="10.199999999999999">
      <c r="A154" s="35"/>
      <c r="B154" s="36"/>
      <c r="C154" s="37"/>
      <c r="D154" s="215" t="s">
        <v>362</v>
      </c>
      <c r="E154" s="37"/>
      <c r="F154" s="216" t="s">
        <v>8370</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362</v>
      </c>
      <c r="AU154" s="18" t="s">
        <v>90</v>
      </c>
    </row>
    <row r="155" spans="1:65" s="2" customFormat="1" ht="24.15" customHeight="1">
      <c r="A155" s="35"/>
      <c r="B155" s="36"/>
      <c r="C155" s="185" t="s">
        <v>251</v>
      </c>
      <c r="D155" s="185" t="s">
        <v>216</v>
      </c>
      <c r="E155" s="186" t="s">
        <v>8373</v>
      </c>
      <c r="F155" s="187" t="s">
        <v>8374</v>
      </c>
      <c r="G155" s="188" t="s">
        <v>583</v>
      </c>
      <c r="H155" s="189">
        <v>112.75</v>
      </c>
      <c r="I155" s="190"/>
      <c r="J155" s="191">
        <f>ROUND(I155*H155,2)</f>
        <v>0</v>
      </c>
      <c r="K155" s="187" t="s">
        <v>359</v>
      </c>
      <c r="L155" s="40"/>
      <c r="M155" s="192" t="s">
        <v>1</v>
      </c>
      <c r="N155" s="193" t="s">
        <v>46</v>
      </c>
      <c r="O155" s="72"/>
      <c r="P155" s="194">
        <f>O155*H155</f>
        <v>0</v>
      </c>
      <c r="Q155" s="194">
        <v>0</v>
      </c>
      <c r="R155" s="194">
        <f>Q155*H155</f>
        <v>0</v>
      </c>
      <c r="S155" s="194">
        <v>0</v>
      </c>
      <c r="T155" s="195">
        <f>S155*H155</f>
        <v>0</v>
      </c>
      <c r="U155" s="35"/>
      <c r="V155" s="35"/>
      <c r="W155" s="35"/>
      <c r="X155" s="35"/>
      <c r="Y155" s="35"/>
      <c r="Z155" s="35"/>
      <c r="AA155" s="35"/>
      <c r="AB155" s="35"/>
      <c r="AC155" s="35"/>
      <c r="AD155" s="35"/>
      <c r="AE155" s="35"/>
      <c r="AR155" s="196" t="s">
        <v>1043</v>
      </c>
      <c r="AT155" s="196" t="s">
        <v>216</v>
      </c>
      <c r="AU155" s="196" t="s">
        <v>90</v>
      </c>
      <c r="AY155" s="18" t="s">
        <v>215</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1043</v>
      </c>
      <c r="BM155" s="196" t="s">
        <v>291</v>
      </c>
    </row>
    <row r="156" spans="1:65" s="2" customFormat="1" ht="19.2">
      <c r="A156" s="35"/>
      <c r="B156" s="36"/>
      <c r="C156" s="37"/>
      <c r="D156" s="198" t="s">
        <v>221</v>
      </c>
      <c r="E156" s="37"/>
      <c r="F156" s="199" t="s">
        <v>8376</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221</v>
      </c>
      <c r="AU156" s="18" t="s">
        <v>90</v>
      </c>
    </row>
    <row r="157" spans="1:65" s="2" customFormat="1" ht="10.199999999999999">
      <c r="A157" s="35"/>
      <c r="B157" s="36"/>
      <c r="C157" s="37"/>
      <c r="D157" s="215" t="s">
        <v>362</v>
      </c>
      <c r="E157" s="37"/>
      <c r="F157" s="216" t="s">
        <v>8377</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362</v>
      </c>
      <c r="AU157" s="18" t="s">
        <v>90</v>
      </c>
    </row>
    <row r="158" spans="1:65" s="14" customFormat="1" ht="10.199999999999999">
      <c r="B158" s="227"/>
      <c r="C158" s="228"/>
      <c r="D158" s="198" t="s">
        <v>364</v>
      </c>
      <c r="E158" s="229" t="s">
        <v>1</v>
      </c>
      <c r="F158" s="230" t="s">
        <v>8930</v>
      </c>
      <c r="G158" s="228"/>
      <c r="H158" s="231">
        <v>38.25</v>
      </c>
      <c r="I158" s="232"/>
      <c r="J158" s="228"/>
      <c r="K158" s="228"/>
      <c r="L158" s="233"/>
      <c r="M158" s="234"/>
      <c r="N158" s="235"/>
      <c r="O158" s="235"/>
      <c r="P158" s="235"/>
      <c r="Q158" s="235"/>
      <c r="R158" s="235"/>
      <c r="S158" s="235"/>
      <c r="T158" s="236"/>
      <c r="AT158" s="237" t="s">
        <v>364</v>
      </c>
      <c r="AU158" s="237" t="s">
        <v>90</v>
      </c>
      <c r="AV158" s="14" t="s">
        <v>90</v>
      </c>
      <c r="AW158" s="14" t="s">
        <v>36</v>
      </c>
      <c r="AX158" s="14" t="s">
        <v>81</v>
      </c>
      <c r="AY158" s="237" t="s">
        <v>215</v>
      </c>
    </row>
    <row r="159" spans="1:65" s="14" customFormat="1" ht="10.199999999999999">
      <c r="B159" s="227"/>
      <c r="C159" s="228"/>
      <c r="D159" s="198" t="s">
        <v>364</v>
      </c>
      <c r="E159" s="229" t="s">
        <v>1</v>
      </c>
      <c r="F159" s="230" t="s">
        <v>8934</v>
      </c>
      <c r="G159" s="228"/>
      <c r="H159" s="231">
        <v>18.125</v>
      </c>
      <c r="I159" s="232"/>
      <c r="J159" s="228"/>
      <c r="K159" s="228"/>
      <c r="L159" s="233"/>
      <c r="M159" s="234"/>
      <c r="N159" s="235"/>
      <c r="O159" s="235"/>
      <c r="P159" s="235"/>
      <c r="Q159" s="235"/>
      <c r="R159" s="235"/>
      <c r="S159" s="235"/>
      <c r="T159" s="236"/>
      <c r="AT159" s="237" t="s">
        <v>364</v>
      </c>
      <c r="AU159" s="237" t="s">
        <v>90</v>
      </c>
      <c r="AV159" s="14" t="s">
        <v>90</v>
      </c>
      <c r="AW159" s="14" t="s">
        <v>36</v>
      </c>
      <c r="AX159" s="14" t="s">
        <v>81</v>
      </c>
      <c r="AY159" s="237" t="s">
        <v>215</v>
      </c>
    </row>
    <row r="160" spans="1:65" s="15" customFormat="1" ht="10.199999999999999">
      <c r="B160" s="238"/>
      <c r="C160" s="239"/>
      <c r="D160" s="198" t="s">
        <v>364</v>
      </c>
      <c r="E160" s="240" t="s">
        <v>1</v>
      </c>
      <c r="F160" s="241" t="s">
        <v>368</v>
      </c>
      <c r="G160" s="239"/>
      <c r="H160" s="242">
        <v>56.375</v>
      </c>
      <c r="I160" s="243"/>
      <c r="J160" s="239"/>
      <c r="K160" s="239"/>
      <c r="L160" s="244"/>
      <c r="M160" s="245"/>
      <c r="N160" s="246"/>
      <c r="O160" s="246"/>
      <c r="P160" s="246"/>
      <c r="Q160" s="246"/>
      <c r="R160" s="246"/>
      <c r="S160" s="246"/>
      <c r="T160" s="247"/>
      <c r="AT160" s="248" t="s">
        <v>364</v>
      </c>
      <c r="AU160" s="248" t="s">
        <v>90</v>
      </c>
      <c r="AV160" s="15" t="s">
        <v>214</v>
      </c>
      <c r="AW160" s="15" t="s">
        <v>36</v>
      </c>
      <c r="AX160" s="15" t="s">
        <v>81</v>
      </c>
      <c r="AY160" s="248" t="s">
        <v>215</v>
      </c>
    </row>
    <row r="161" spans="1:65" s="14" customFormat="1" ht="10.199999999999999">
      <c r="B161" s="227"/>
      <c r="C161" s="228"/>
      <c r="D161" s="198" t="s">
        <v>364</v>
      </c>
      <c r="E161" s="229" t="s">
        <v>1</v>
      </c>
      <c r="F161" s="230" t="s">
        <v>8935</v>
      </c>
      <c r="G161" s="228"/>
      <c r="H161" s="231">
        <v>112.75</v>
      </c>
      <c r="I161" s="232"/>
      <c r="J161" s="228"/>
      <c r="K161" s="228"/>
      <c r="L161" s="233"/>
      <c r="M161" s="234"/>
      <c r="N161" s="235"/>
      <c r="O161" s="235"/>
      <c r="P161" s="235"/>
      <c r="Q161" s="235"/>
      <c r="R161" s="235"/>
      <c r="S161" s="235"/>
      <c r="T161" s="236"/>
      <c r="AT161" s="237" t="s">
        <v>364</v>
      </c>
      <c r="AU161" s="237" t="s">
        <v>90</v>
      </c>
      <c r="AV161" s="14" t="s">
        <v>90</v>
      </c>
      <c r="AW161" s="14" t="s">
        <v>36</v>
      </c>
      <c r="AX161" s="14" t="s">
        <v>81</v>
      </c>
      <c r="AY161" s="237" t="s">
        <v>215</v>
      </c>
    </row>
    <row r="162" spans="1:65" s="15" customFormat="1" ht="10.199999999999999">
      <c r="B162" s="238"/>
      <c r="C162" s="239"/>
      <c r="D162" s="198" t="s">
        <v>364</v>
      </c>
      <c r="E162" s="240" t="s">
        <v>1</v>
      </c>
      <c r="F162" s="241" t="s">
        <v>368</v>
      </c>
      <c r="G162" s="239"/>
      <c r="H162" s="242">
        <v>112.75</v>
      </c>
      <c r="I162" s="243"/>
      <c r="J162" s="239"/>
      <c r="K162" s="239"/>
      <c r="L162" s="244"/>
      <c r="M162" s="245"/>
      <c r="N162" s="246"/>
      <c r="O162" s="246"/>
      <c r="P162" s="246"/>
      <c r="Q162" s="246"/>
      <c r="R162" s="246"/>
      <c r="S162" s="246"/>
      <c r="T162" s="247"/>
      <c r="AT162" s="248" t="s">
        <v>364</v>
      </c>
      <c r="AU162" s="248" t="s">
        <v>90</v>
      </c>
      <c r="AV162" s="15" t="s">
        <v>214</v>
      </c>
      <c r="AW162" s="15" t="s">
        <v>36</v>
      </c>
      <c r="AX162" s="15" t="s">
        <v>88</v>
      </c>
      <c r="AY162" s="248" t="s">
        <v>215</v>
      </c>
    </row>
    <row r="163" spans="1:65" s="2" customFormat="1" ht="44.25" customHeight="1">
      <c r="A163" s="35"/>
      <c r="B163" s="36"/>
      <c r="C163" s="185" t="s">
        <v>256</v>
      </c>
      <c r="D163" s="185" t="s">
        <v>216</v>
      </c>
      <c r="E163" s="186" t="s">
        <v>8936</v>
      </c>
      <c r="F163" s="187" t="s">
        <v>8937</v>
      </c>
      <c r="G163" s="188" t="s">
        <v>583</v>
      </c>
      <c r="H163" s="189">
        <v>7.5</v>
      </c>
      <c r="I163" s="190"/>
      <c r="J163" s="191">
        <f>ROUND(I163*H163,2)</f>
        <v>0</v>
      </c>
      <c r="K163" s="187" t="s">
        <v>359</v>
      </c>
      <c r="L163" s="40"/>
      <c r="M163" s="192" t="s">
        <v>1</v>
      </c>
      <c r="N163" s="193" t="s">
        <v>46</v>
      </c>
      <c r="O163" s="72"/>
      <c r="P163" s="194">
        <f>O163*H163</f>
        <v>0</v>
      </c>
      <c r="Q163" s="194">
        <v>0</v>
      </c>
      <c r="R163" s="194">
        <f>Q163*H163</f>
        <v>0</v>
      </c>
      <c r="S163" s="194">
        <v>0</v>
      </c>
      <c r="T163" s="195">
        <f>S163*H163</f>
        <v>0</v>
      </c>
      <c r="U163" s="35"/>
      <c r="V163" s="35"/>
      <c r="W163" s="35"/>
      <c r="X163" s="35"/>
      <c r="Y163" s="35"/>
      <c r="Z163" s="35"/>
      <c r="AA163" s="35"/>
      <c r="AB163" s="35"/>
      <c r="AC163" s="35"/>
      <c r="AD163" s="35"/>
      <c r="AE163" s="35"/>
      <c r="AR163" s="196" t="s">
        <v>1043</v>
      </c>
      <c r="AT163" s="196" t="s">
        <v>216</v>
      </c>
      <c r="AU163" s="196" t="s">
        <v>90</v>
      </c>
      <c r="AY163" s="18" t="s">
        <v>215</v>
      </c>
      <c r="BE163" s="197">
        <f>IF(N163="základní",J163,0)</f>
        <v>0</v>
      </c>
      <c r="BF163" s="197">
        <f>IF(N163="snížená",J163,0)</f>
        <v>0</v>
      </c>
      <c r="BG163" s="197">
        <f>IF(N163="zákl. přenesená",J163,0)</f>
        <v>0</v>
      </c>
      <c r="BH163" s="197">
        <f>IF(N163="sníž. přenesená",J163,0)</f>
        <v>0</v>
      </c>
      <c r="BI163" s="197">
        <f>IF(N163="nulová",J163,0)</f>
        <v>0</v>
      </c>
      <c r="BJ163" s="18" t="s">
        <v>88</v>
      </c>
      <c r="BK163" s="197">
        <f>ROUND(I163*H163,2)</f>
        <v>0</v>
      </c>
      <c r="BL163" s="18" t="s">
        <v>1043</v>
      </c>
      <c r="BM163" s="196" t="s">
        <v>300</v>
      </c>
    </row>
    <row r="164" spans="1:65" s="2" customFormat="1" ht="28.8">
      <c r="A164" s="35"/>
      <c r="B164" s="36"/>
      <c r="C164" s="37"/>
      <c r="D164" s="198" t="s">
        <v>221</v>
      </c>
      <c r="E164" s="37"/>
      <c r="F164" s="199" t="s">
        <v>8938</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221</v>
      </c>
      <c r="AU164" s="18" t="s">
        <v>90</v>
      </c>
    </row>
    <row r="165" spans="1:65" s="2" customFormat="1" ht="10.199999999999999">
      <c r="A165" s="35"/>
      <c r="B165" s="36"/>
      <c r="C165" s="37"/>
      <c r="D165" s="215" t="s">
        <v>362</v>
      </c>
      <c r="E165" s="37"/>
      <c r="F165" s="216" t="s">
        <v>8939</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362</v>
      </c>
      <c r="AU165" s="18" t="s">
        <v>90</v>
      </c>
    </row>
    <row r="166" spans="1:65" s="14" customFormat="1" ht="10.199999999999999">
      <c r="B166" s="227"/>
      <c r="C166" s="228"/>
      <c r="D166" s="198" t="s">
        <v>364</v>
      </c>
      <c r="E166" s="229" t="s">
        <v>1</v>
      </c>
      <c r="F166" s="230" t="s">
        <v>8940</v>
      </c>
      <c r="G166" s="228"/>
      <c r="H166" s="231">
        <v>7.5</v>
      </c>
      <c r="I166" s="232"/>
      <c r="J166" s="228"/>
      <c r="K166" s="228"/>
      <c r="L166" s="233"/>
      <c r="M166" s="234"/>
      <c r="N166" s="235"/>
      <c r="O166" s="235"/>
      <c r="P166" s="235"/>
      <c r="Q166" s="235"/>
      <c r="R166" s="235"/>
      <c r="S166" s="235"/>
      <c r="T166" s="236"/>
      <c r="AT166" s="237" t="s">
        <v>364</v>
      </c>
      <c r="AU166" s="237" t="s">
        <v>90</v>
      </c>
      <c r="AV166" s="14" t="s">
        <v>90</v>
      </c>
      <c r="AW166" s="14" t="s">
        <v>36</v>
      </c>
      <c r="AX166" s="14" t="s">
        <v>81</v>
      </c>
      <c r="AY166" s="237" t="s">
        <v>215</v>
      </c>
    </row>
    <row r="167" spans="1:65" s="15" customFormat="1" ht="10.199999999999999">
      <c r="B167" s="238"/>
      <c r="C167" s="239"/>
      <c r="D167" s="198" t="s">
        <v>364</v>
      </c>
      <c r="E167" s="240" t="s">
        <v>1</v>
      </c>
      <c r="F167" s="241" t="s">
        <v>368</v>
      </c>
      <c r="G167" s="239"/>
      <c r="H167" s="242">
        <v>7.5</v>
      </c>
      <c r="I167" s="243"/>
      <c r="J167" s="239"/>
      <c r="K167" s="239"/>
      <c r="L167" s="244"/>
      <c r="M167" s="245"/>
      <c r="N167" s="246"/>
      <c r="O167" s="246"/>
      <c r="P167" s="246"/>
      <c r="Q167" s="246"/>
      <c r="R167" s="246"/>
      <c r="S167" s="246"/>
      <c r="T167" s="247"/>
      <c r="AT167" s="248" t="s">
        <v>364</v>
      </c>
      <c r="AU167" s="248" t="s">
        <v>90</v>
      </c>
      <c r="AV167" s="15" t="s">
        <v>214</v>
      </c>
      <c r="AW167" s="15" t="s">
        <v>36</v>
      </c>
      <c r="AX167" s="15" t="s">
        <v>88</v>
      </c>
      <c r="AY167" s="248" t="s">
        <v>215</v>
      </c>
    </row>
    <row r="168" spans="1:65" s="2" customFormat="1" ht="24.15" customHeight="1">
      <c r="A168" s="35"/>
      <c r="B168" s="36"/>
      <c r="C168" s="185" t="s">
        <v>261</v>
      </c>
      <c r="D168" s="185" t="s">
        <v>216</v>
      </c>
      <c r="E168" s="186" t="s">
        <v>8379</v>
      </c>
      <c r="F168" s="187" t="s">
        <v>8380</v>
      </c>
      <c r="G168" s="188" t="s">
        <v>358</v>
      </c>
      <c r="H168" s="189">
        <v>38.25</v>
      </c>
      <c r="I168" s="190"/>
      <c r="J168" s="191">
        <f>ROUND(I168*H168,2)</f>
        <v>0</v>
      </c>
      <c r="K168" s="187" t="s">
        <v>359</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1043</v>
      </c>
      <c r="AT168" s="196" t="s">
        <v>216</v>
      </c>
      <c r="AU168" s="196" t="s">
        <v>90</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1043</v>
      </c>
      <c r="BM168" s="196" t="s">
        <v>309</v>
      </c>
    </row>
    <row r="169" spans="1:65" s="2" customFormat="1" ht="19.2">
      <c r="A169" s="35"/>
      <c r="B169" s="36"/>
      <c r="C169" s="37"/>
      <c r="D169" s="198" t="s">
        <v>221</v>
      </c>
      <c r="E169" s="37"/>
      <c r="F169" s="199" t="s">
        <v>8941</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90</v>
      </c>
    </row>
    <row r="170" spans="1:65" s="2" customFormat="1" ht="10.199999999999999">
      <c r="A170" s="35"/>
      <c r="B170" s="36"/>
      <c r="C170" s="37"/>
      <c r="D170" s="215" t="s">
        <v>362</v>
      </c>
      <c r="E170" s="37"/>
      <c r="F170" s="216" t="s">
        <v>8383</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362</v>
      </c>
      <c r="AU170" s="18" t="s">
        <v>90</v>
      </c>
    </row>
    <row r="171" spans="1:65" s="2" customFormat="1" ht="24.15" customHeight="1">
      <c r="A171" s="35"/>
      <c r="B171" s="36"/>
      <c r="C171" s="185" t="s">
        <v>266</v>
      </c>
      <c r="D171" s="185" t="s">
        <v>216</v>
      </c>
      <c r="E171" s="186" t="s">
        <v>8942</v>
      </c>
      <c r="F171" s="187" t="s">
        <v>8943</v>
      </c>
      <c r="G171" s="188" t="s">
        <v>797</v>
      </c>
      <c r="H171" s="189">
        <v>130</v>
      </c>
      <c r="I171" s="190"/>
      <c r="J171" s="191">
        <f>ROUND(I171*H171,2)</f>
        <v>0</v>
      </c>
      <c r="K171" s="187" t="s">
        <v>359</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1043</v>
      </c>
      <c r="AT171" s="196" t="s">
        <v>216</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1043</v>
      </c>
      <c r="BM171" s="196" t="s">
        <v>538</v>
      </c>
    </row>
    <row r="172" spans="1:65" s="2" customFormat="1" ht="38.4">
      <c r="A172" s="35"/>
      <c r="B172" s="36"/>
      <c r="C172" s="37"/>
      <c r="D172" s="198" t="s">
        <v>221</v>
      </c>
      <c r="E172" s="37"/>
      <c r="F172" s="199" t="s">
        <v>8944</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221</v>
      </c>
      <c r="AU172" s="18" t="s">
        <v>90</v>
      </c>
    </row>
    <row r="173" spans="1:65" s="2" customFormat="1" ht="10.199999999999999">
      <c r="A173" s="35"/>
      <c r="B173" s="36"/>
      <c r="C173" s="37"/>
      <c r="D173" s="215" t="s">
        <v>362</v>
      </c>
      <c r="E173" s="37"/>
      <c r="F173" s="216" t="s">
        <v>8945</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362</v>
      </c>
      <c r="AU173" s="18" t="s">
        <v>90</v>
      </c>
    </row>
    <row r="174" spans="1:65" s="2" customFormat="1" ht="24.15" customHeight="1">
      <c r="A174" s="35"/>
      <c r="B174" s="36"/>
      <c r="C174" s="185" t="s">
        <v>8</v>
      </c>
      <c r="D174" s="185" t="s">
        <v>216</v>
      </c>
      <c r="E174" s="186" t="s">
        <v>8946</v>
      </c>
      <c r="F174" s="187" t="s">
        <v>8947</v>
      </c>
      <c r="G174" s="188" t="s">
        <v>797</v>
      </c>
      <c r="H174" s="189">
        <v>125</v>
      </c>
      <c r="I174" s="190"/>
      <c r="J174" s="191">
        <f>ROUND(I174*H174,2)</f>
        <v>0</v>
      </c>
      <c r="K174" s="187" t="s">
        <v>359</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1043</v>
      </c>
      <c r="AT174" s="196" t="s">
        <v>216</v>
      </c>
      <c r="AU174" s="196" t="s">
        <v>90</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1043</v>
      </c>
      <c r="BM174" s="196" t="s">
        <v>553</v>
      </c>
    </row>
    <row r="175" spans="1:65" s="2" customFormat="1" ht="38.4">
      <c r="A175" s="35"/>
      <c r="B175" s="36"/>
      <c r="C175" s="37"/>
      <c r="D175" s="198" t="s">
        <v>221</v>
      </c>
      <c r="E175" s="37"/>
      <c r="F175" s="199" t="s">
        <v>8948</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90</v>
      </c>
    </row>
    <row r="176" spans="1:65" s="2" customFormat="1" ht="10.199999999999999">
      <c r="A176" s="35"/>
      <c r="B176" s="36"/>
      <c r="C176" s="37"/>
      <c r="D176" s="215" t="s">
        <v>362</v>
      </c>
      <c r="E176" s="37"/>
      <c r="F176" s="216" t="s">
        <v>8949</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362</v>
      </c>
      <c r="AU176" s="18" t="s">
        <v>90</v>
      </c>
    </row>
    <row r="177" spans="1:65" s="2" customFormat="1" ht="24.15" customHeight="1">
      <c r="A177" s="35"/>
      <c r="B177" s="36"/>
      <c r="C177" s="185" t="s">
        <v>275</v>
      </c>
      <c r="D177" s="185" t="s">
        <v>216</v>
      </c>
      <c r="E177" s="186" t="s">
        <v>8394</v>
      </c>
      <c r="F177" s="187" t="s">
        <v>8395</v>
      </c>
      <c r="G177" s="188" t="s">
        <v>797</v>
      </c>
      <c r="H177" s="189">
        <v>255</v>
      </c>
      <c r="I177" s="190"/>
      <c r="J177" s="191">
        <f>ROUND(I177*H177,2)</f>
        <v>0</v>
      </c>
      <c r="K177" s="187" t="s">
        <v>359</v>
      </c>
      <c r="L177" s="40"/>
      <c r="M177" s="192" t="s">
        <v>1</v>
      </c>
      <c r="N177" s="193" t="s">
        <v>46</v>
      </c>
      <c r="O177" s="72"/>
      <c r="P177" s="194">
        <f>O177*H177</f>
        <v>0</v>
      </c>
      <c r="Q177" s="194">
        <v>0.2</v>
      </c>
      <c r="R177" s="194">
        <f>Q177*H177</f>
        <v>51</v>
      </c>
      <c r="S177" s="194">
        <v>0</v>
      </c>
      <c r="T177" s="195">
        <f>S177*H177</f>
        <v>0</v>
      </c>
      <c r="U177" s="35"/>
      <c r="V177" s="35"/>
      <c r="W177" s="35"/>
      <c r="X177" s="35"/>
      <c r="Y177" s="35"/>
      <c r="Z177" s="35"/>
      <c r="AA177" s="35"/>
      <c r="AB177" s="35"/>
      <c r="AC177" s="35"/>
      <c r="AD177" s="35"/>
      <c r="AE177" s="35"/>
      <c r="AR177" s="196" t="s">
        <v>1043</v>
      </c>
      <c r="AT177" s="196" t="s">
        <v>216</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1043</v>
      </c>
      <c r="BM177" s="196" t="s">
        <v>574</v>
      </c>
    </row>
    <row r="178" spans="1:65" s="2" customFormat="1" ht="19.2">
      <c r="A178" s="35"/>
      <c r="B178" s="36"/>
      <c r="C178" s="37"/>
      <c r="D178" s="198" t="s">
        <v>221</v>
      </c>
      <c r="E178" s="37"/>
      <c r="F178" s="199" t="s">
        <v>8950</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90</v>
      </c>
    </row>
    <row r="179" spans="1:65" s="2" customFormat="1" ht="10.199999999999999">
      <c r="A179" s="35"/>
      <c r="B179" s="36"/>
      <c r="C179" s="37"/>
      <c r="D179" s="215" t="s">
        <v>362</v>
      </c>
      <c r="E179" s="37"/>
      <c r="F179" s="216" t="s">
        <v>8398</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362</v>
      </c>
      <c r="AU179" s="18" t="s">
        <v>90</v>
      </c>
    </row>
    <row r="180" spans="1:65" s="2" customFormat="1" ht="16.5" customHeight="1">
      <c r="A180" s="35"/>
      <c r="B180" s="36"/>
      <c r="C180" s="185" t="s">
        <v>280</v>
      </c>
      <c r="D180" s="185" t="s">
        <v>216</v>
      </c>
      <c r="E180" s="186" t="s">
        <v>8400</v>
      </c>
      <c r="F180" s="187" t="s">
        <v>8951</v>
      </c>
      <c r="G180" s="188" t="s">
        <v>797</v>
      </c>
      <c r="H180" s="189">
        <v>255</v>
      </c>
      <c r="I180" s="190"/>
      <c r="J180" s="191">
        <f>ROUND(I180*H180,2)</f>
        <v>0</v>
      </c>
      <c r="K180" s="187" t="s">
        <v>359</v>
      </c>
      <c r="L180" s="40"/>
      <c r="M180" s="192" t="s">
        <v>1</v>
      </c>
      <c r="N180" s="193" t="s">
        <v>46</v>
      </c>
      <c r="O180" s="72"/>
      <c r="P180" s="194">
        <f>O180*H180</f>
        <v>0</v>
      </c>
      <c r="Q180" s="194">
        <v>6.9999999999999994E-5</v>
      </c>
      <c r="R180" s="194">
        <f>Q180*H180</f>
        <v>1.7849999999999998E-2</v>
      </c>
      <c r="S180" s="194">
        <v>0</v>
      </c>
      <c r="T180" s="195">
        <f>S180*H180</f>
        <v>0</v>
      </c>
      <c r="U180" s="35"/>
      <c r="V180" s="35"/>
      <c r="W180" s="35"/>
      <c r="X180" s="35"/>
      <c r="Y180" s="35"/>
      <c r="Z180" s="35"/>
      <c r="AA180" s="35"/>
      <c r="AB180" s="35"/>
      <c r="AC180" s="35"/>
      <c r="AD180" s="35"/>
      <c r="AE180" s="35"/>
      <c r="AR180" s="196" t="s">
        <v>1043</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1043</v>
      </c>
      <c r="BM180" s="196" t="s">
        <v>589</v>
      </c>
    </row>
    <row r="181" spans="1:65" s="2" customFormat="1" ht="19.2">
      <c r="A181" s="35"/>
      <c r="B181" s="36"/>
      <c r="C181" s="37"/>
      <c r="D181" s="198" t="s">
        <v>221</v>
      </c>
      <c r="E181" s="37"/>
      <c r="F181" s="199" t="s">
        <v>8952</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199999999999999">
      <c r="A182" s="35"/>
      <c r="B182" s="36"/>
      <c r="C182" s="37"/>
      <c r="D182" s="215" t="s">
        <v>362</v>
      </c>
      <c r="E182" s="37"/>
      <c r="F182" s="216" t="s">
        <v>8404</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2" customFormat="1" ht="24.15" customHeight="1">
      <c r="A183" s="35"/>
      <c r="B183" s="36"/>
      <c r="C183" s="185" t="s">
        <v>285</v>
      </c>
      <c r="D183" s="185" t="s">
        <v>216</v>
      </c>
      <c r="E183" s="186" t="s">
        <v>8953</v>
      </c>
      <c r="F183" s="187" t="s">
        <v>8954</v>
      </c>
      <c r="G183" s="188" t="s">
        <v>797</v>
      </c>
      <c r="H183" s="189">
        <v>255</v>
      </c>
      <c r="I183" s="190"/>
      <c r="J183" s="191">
        <f>ROUND(I183*H183,2)</f>
        <v>0</v>
      </c>
      <c r="K183" s="187" t="s">
        <v>359</v>
      </c>
      <c r="L183" s="40"/>
      <c r="M183" s="192" t="s">
        <v>1</v>
      </c>
      <c r="N183" s="193"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1043</v>
      </c>
      <c r="AT183" s="196" t="s">
        <v>216</v>
      </c>
      <c r="AU183" s="196" t="s">
        <v>90</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1043</v>
      </c>
      <c r="BM183" s="196" t="s">
        <v>625</v>
      </c>
    </row>
    <row r="184" spans="1:65" s="2" customFormat="1" ht="19.2">
      <c r="A184" s="35"/>
      <c r="B184" s="36"/>
      <c r="C184" s="37"/>
      <c r="D184" s="198" t="s">
        <v>221</v>
      </c>
      <c r="E184" s="37"/>
      <c r="F184" s="199" t="s">
        <v>8955</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90</v>
      </c>
    </row>
    <row r="185" spans="1:65" s="2" customFormat="1" ht="10.199999999999999">
      <c r="A185" s="35"/>
      <c r="B185" s="36"/>
      <c r="C185" s="37"/>
      <c r="D185" s="215" t="s">
        <v>362</v>
      </c>
      <c r="E185" s="37"/>
      <c r="F185" s="216" t="s">
        <v>8956</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362</v>
      </c>
      <c r="AU185" s="18" t="s">
        <v>90</v>
      </c>
    </row>
    <row r="186" spans="1:65" s="2" customFormat="1" ht="24.15" customHeight="1">
      <c r="A186" s="35"/>
      <c r="B186" s="36"/>
      <c r="C186" s="260" t="s">
        <v>291</v>
      </c>
      <c r="D186" s="260" t="s">
        <v>539</v>
      </c>
      <c r="E186" s="261" t="s">
        <v>8957</v>
      </c>
      <c r="F186" s="262" t="s">
        <v>8958</v>
      </c>
      <c r="G186" s="263" t="s">
        <v>797</v>
      </c>
      <c r="H186" s="264">
        <v>267.75</v>
      </c>
      <c r="I186" s="265"/>
      <c r="J186" s="266">
        <f>ROUND(I186*H186,2)</f>
        <v>0</v>
      </c>
      <c r="K186" s="262" t="s">
        <v>359</v>
      </c>
      <c r="L186" s="267"/>
      <c r="M186" s="268" t="s">
        <v>1</v>
      </c>
      <c r="N186" s="269" t="s">
        <v>46</v>
      </c>
      <c r="O186" s="72"/>
      <c r="P186" s="194">
        <f>O186*H186</f>
        <v>0</v>
      </c>
      <c r="Q186" s="194">
        <v>1.9000000000000001E-4</v>
      </c>
      <c r="R186" s="194">
        <f>Q186*H186</f>
        <v>5.0872500000000001E-2</v>
      </c>
      <c r="S186" s="194">
        <v>0</v>
      </c>
      <c r="T186" s="195">
        <f>S186*H186</f>
        <v>0</v>
      </c>
      <c r="U186" s="35"/>
      <c r="V186" s="35"/>
      <c r="W186" s="35"/>
      <c r="X186" s="35"/>
      <c r="Y186" s="35"/>
      <c r="Z186" s="35"/>
      <c r="AA186" s="35"/>
      <c r="AB186" s="35"/>
      <c r="AC186" s="35"/>
      <c r="AD186" s="35"/>
      <c r="AE186" s="35"/>
      <c r="AR186" s="196" t="s">
        <v>2650</v>
      </c>
      <c r="AT186" s="196" t="s">
        <v>539</v>
      </c>
      <c r="AU186" s="196" t="s">
        <v>90</v>
      </c>
      <c r="AY186" s="18" t="s">
        <v>215</v>
      </c>
      <c r="BE186" s="197">
        <f>IF(N186="základní",J186,0)</f>
        <v>0</v>
      </c>
      <c r="BF186" s="197">
        <f>IF(N186="snížená",J186,0)</f>
        <v>0</v>
      </c>
      <c r="BG186" s="197">
        <f>IF(N186="zákl. přenesená",J186,0)</f>
        <v>0</v>
      </c>
      <c r="BH186" s="197">
        <f>IF(N186="sníž. přenesená",J186,0)</f>
        <v>0</v>
      </c>
      <c r="BI186" s="197">
        <f>IF(N186="nulová",J186,0)</f>
        <v>0</v>
      </c>
      <c r="BJ186" s="18" t="s">
        <v>88</v>
      </c>
      <c r="BK186" s="197">
        <f>ROUND(I186*H186,2)</f>
        <v>0</v>
      </c>
      <c r="BL186" s="18" t="s">
        <v>1043</v>
      </c>
      <c r="BM186" s="196" t="s">
        <v>676</v>
      </c>
    </row>
    <row r="187" spans="1:65" s="2" customFormat="1" ht="19.2">
      <c r="A187" s="35"/>
      <c r="B187" s="36"/>
      <c r="C187" s="37"/>
      <c r="D187" s="198" t="s">
        <v>221</v>
      </c>
      <c r="E187" s="37"/>
      <c r="F187" s="199" t="s">
        <v>8958</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221</v>
      </c>
      <c r="AU187" s="18" t="s">
        <v>90</v>
      </c>
    </row>
    <row r="188" spans="1:65" s="14" customFormat="1" ht="10.199999999999999">
      <c r="B188" s="227"/>
      <c r="C188" s="228"/>
      <c r="D188" s="198" t="s">
        <v>364</v>
      </c>
      <c r="E188" s="229" t="s">
        <v>1</v>
      </c>
      <c r="F188" s="230" t="s">
        <v>8959</v>
      </c>
      <c r="G188" s="228"/>
      <c r="H188" s="231">
        <v>267.75</v>
      </c>
      <c r="I188" s="232"/>
      <c r="J188" s="228"/>
      <c r="K188" s="228"/>
      <c r="L188" s="233"/>
      <c r="M188" s="234"/>
      <c r="N188" s="235"/>
      <c r="O188" s="235"/>
      <c r="P188" s="235"/>
      <c r="Q188" s="235"/>
      <c r="R188" s="235"/>
      <c r="S188" s="235"/>
      <c r="T188" s="236"/>
      <c r="AT188" s="237" t="s">
        <v>364</v>
      </c>
      <c r="AU188" s="237" t="s">
        <v>90</v>
      </c>
      <c r="AV188" s="14" t="s">
        <v>90</v>
      </c>
      <c r="AW188" s="14" t="s">
        <v>36</v>
      </c>
      <c r="AX188" s="14" t="s">
        <v>81</v>
      </c>
      <c r="AY188" s="237" t="s">
        <v>215</v>
      </c>
    </row>
    <row r="189" spans="1:65" s="15" customFormat="1" ht="10.199999999999999">
      <c r="B189" s="238"/>
      <c r="C189" s="239"/>
      <c r="D189" s="198" t="s">
        <v>364</v>
      </c>
      <c r="E189" s="240" t="s">
        <v>1</v>
      </c>
      <c r="F189" s="241" t="s">
        <v>368</v>
      </c>
      <c r="G189" s="239"/>
      <c r="H189" s="242">
        <v>267.75</v>
      </c>
      <c r="I189" s="243"/>
      <c r="J189" s="239"/>
      <c r="K189" s="239"/>
      <c r="L189" s="244"/>
      <c r="M189" s="245"/>
      <c r="N189" s="246"/>
      <c r="O189" s="246"/>
      <c r="P189" s="246"/>
      <c r="Q189" s="246"/>
      <c r="R189" s="246"/>
      <c r="S189" s="246"/>
      <c r="T189" s="247"/>
      <c r="AT189" s="248" t="s">
        <v>364</v>
      </c>
      <c r="AU189" s="248" t="s">
        <v>90</v>
      </c>
      <c r="AV189" s="15" t="s">
        <v>214</v>
      </c>
      <c r="AW189" s="15" t="s">
        <v>36</v>
      </c>
      <c r="AX189" s="15" t="s">
        <v>88</v>
      </c>
      <c r="AY189" s="248" t="s">
        <v>215</v>
      </c>
    </row>
    <row r="190" spans="1:65" s="2" customFormat="1" ht="33" customHeight="1">
      <c r="A190" s="35"/>
      <c r="B190" s="36"/>
      <c r="C190" s="185" t="s">
        <v>296</v>
      </c>
      <c r="D190" s="185" t="s">
        <v>216</v>
      </c>
      <c r="E190" s="186" t="s">
        <v>8960</v>
      </c>
      <c r="F190" s="187" t="s">
        <v>8961</v>
      </c>
      <c r="G190" s="188" t="s">
        <v>716</v>
      </c>
      <c r="H190" s="189">
        <v>1</v>
      </c>
      <c r="I190" s="190"/>
      <c r="J190" s="191">
        <f>ROUND(I190*H190,2)</f>
        <v>0</v>
      </c>
      <c r="K190" s="187" t="s">
        <v>359</v>
      </c>
      <c r="L190" s="40"/>
      <c r="M190" s="192" t="s">
        <v>1</v>
      </c>
      <c r="N190" s="193" t="s">
        <v>46</v>
      </c>
      <c r="O190" s="72"/>
      <c r="P190" s="194">
        <f>O190*H190</f>
        <v>0</v>
      </c>
      <c r="Q190" s="194">
        <v>0.37430000000000002</v>
      </c>
      <c r="R190" s="194">
        <f>Q190*H190</f>
        <v>0.37430000000000002</v>
      </c>
      <c r="S190" s="194">
        <v>0</v>
      </c>
      <c r="T190" s="195">
        <f>S190*H190</f>
        <v>0</v>
      </c>
      <c r="U190" s="35"/>
      <c r="V190" s="35"/>
      <c r="W190" s="35"/>
      <c r="X190" s="35"/>
      <c r="Y190" s="35"/>
      <c r="Z190" s="35"/>
      <c r="AA190" s="35"/>
      <c r="AB190" s="35"/>
      <c r="AC190" s="35"/>
      <c r="AD190" s="35"/>
      <c r="AE190" s="35"/>
      <c r="AR190" s="196" t="s">
        <v>1043</v>
      </c>
      <c r="AT190" s="196" t="s">
        <v>216</v>
      </c>
      <c r="AU190" s="196" t="s">
        <v>90</v>
      </c>
      <c r="AY190" s="18" t="s">
        <v>215</v>
      </c>
      <c r="BE190" s="197">
        <f>IF(N190="základní",J190,0)</f>
        <v>0</v>
      </c>
      <c r="BF190" s="197">
        <f>IF(N190="snížená",J190,0)</f>
        <v>0</v>
      </c>
      <c r="BG190" s="197">
        <f>IF(N190="zákl. přenesená",J190,0)</f>
        <v>0</v>
      </c>
      <c r="BH190" s="197">
        <f>IF(N190="sníž. přenesená",J190,0)</f>
        <v>0</v>
      </c>
      <c r="BI190" s="197">
        <f>IF(N190="nulová",J190,0)</f>
        <v>0</v>
      </c>
      <c r="BJ190" s="18" t="s">
        <v>88</v>
      </c>
      <c r="BK190" s="197">
        <f>ROUND(I190*H190,2)</f>
        <v>0</v>
      </c>
      <c r="BL190" s="18" t="s">
        <v>1043</v>
      </c>
      <c r="BM190" s="196" t="s">
        <v>713</v>
      </c>
    </row>
    <row r="191" spans="1:65" s="2" customFormat="1" ht="28.8">
      <c r="A191" s="35"/>
      <c r="B191" s="36"/>
      <c r="C191" s="37"/>
      <c r="D191" s="198" t="s">
        <v>221</v>
      </c>
      <c r="E191" s="37"/>
      <c r="F191" s="199" t="s">
        <v>8962</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221</v>
      </c>
      <c r="AU191" s="18" t="s">
        <v>90</v>
      </c>
    </row>
    <row r="192" spans="1:65" s="2" customFormat="1" ht="10.199999999999999">
      <c r="A192" s="35"/>
      <c r="B192" s="36"/>
      <c r="C192" s="37"/>
      <c r="D192" s="215" t="s">
        <v>362</v>
      </c>
      <c r="E192" s="37"/>
      <c r="F192" s="216" t="s">
        <v>8963</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362</v>
      </c>
      <c r="AU192" s="18" t="s">
        <v>90</v>
      </c>
    </row>
    <row r="193" spans="1:65" s="2" customFormat="1" ht="16.5" customHeight="1">
      <c r="A193" s="35"/>
      <c r="B193" s="36"/>
      <c r="C193" s="260" t="s">
        <v>300</v>
      </c>
      <c r="D193" s="260" t="s">
        <v>539</v>
      </c>
      <c r="E193" s="261" t="s">
        <v>8484</v>
      </c>
      <c r="F193" s="262" t="s">
        <v>8964</v>
      </c>
      <c r="G193" s="263" t="s">
        <v>716</v>
      </c>
      <c r="H193" s="264">
        <v>1</v>
      </c>
      <c r="I193" s="265"/>
      <c r="J193" s="266">
        <f>ROUND(I193*H193,2)</f>
        <v>0</v>
      </c>
      <c r="K193" s="262" t="s">
        <v>1</v>
      </c>
      <c r="L193" s="267"/>
      <c r="M193" s="268" t="s">
        <v>1</v>
      </c>
      <c r="N193" s="269" t="s">
        <v>46</v>
      </c>
      <c r="O193" s="72"/>
      <c r="P193" s="194">
        <f>O193*H193</f>
        <v>0</v>
      </c>
      <c r="Q193" s="194">
        <v>0</v>
      </c>
      <c r="R193" s="194">
        <f>Q193*H193</f>
        <v>0</v>
      </c>
      <c r="S193" s="194">
        <v>0</v>
      </c>
      <c r="T193" s="195">
        <f>S193*H193</f>
        <v>0</v>
      </c>
      <c r="U193" s="35"/>
      <c r="V193" s="35"/>
      <c r="W193" s="35"/>
      <c r="X193" s="35"/>
      <c r="Y193" s="35"/>
      <c r="Z193" s="35"/>
      <c r="AA193" s="35"/>
      <c r="AB193" s="35"/>
      <c r="AC193" s="35"/>
      <c r="AD193" s="35"/>
      <c r="AE193" s="35"/>
      <c r="AR193" s="196" t="s">
        <v>2650</v>
      </c>
      <c r="AT193" s="196" t="s">
        <v>539</v>
      </c>
      <c r="AU193" s="196" t="s">
        <v>90</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1043</v>
      </c>
      <c r="BM193" s="196" t="s">
        <v>727</v>
      </c>
    </row>
    <row r="194" spans="1:65" s="2" customFormat="1" ht="10.199999999999999">
      <c r="A194" s="35"/>
      <c r="B194" s="36"/>
      <c r="C194" s="37"/>
      <c r="D194" s="198" t="s">
        <v>221</v>
      </c>
      <c r="E194" s="37"/>
      <c r="F194" s="199" t="s">
        <v>8964</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221</v>
      </c>
      <c r="AU194" s="18" t="s">
        <v>90</v>
      </c>
    </row>
    <row r="195" spans="1:65" s="2" customFormat="1" ht="24.15" customHeight="1">
      <c r="A195" s="35"/>
      <c r="B195" s="36"/>
      <c r="C195" s="185" t="s">
        <v>305</v>
      </c>
      <c r="D195" s="185" t="s">
        <v>216</v>
      </c>
      <c r="E195" s="186" t="s">
        <v>8965</v>
      </c>
      <c r="F195" s="187" t="s">
        <v>8966</v>
      </c>
      <c r="G195" s="188" t="s">
        <v>716</v>
      </c>
      <c r="H195" s="189">
        <v>1</v>
      </c>
      <c r="I195" s="190"/>
      <c r="J195" s="191">
        <f>ROUND(I195*H195,2)</f>
        <v>0</v>
      </c>
      <c r="K195" s="187" t="s">
        <v>359</v>
      </c>
      <c r="L195" s="40"/>
      <c r="M195" s="192" t="s">
        <v>1</v>
      </c>
      <c r="N195" s="193" t="s">
        <v>46</v>
      </c>
      <c r="O195" s="72"/>
      <c r="P195" s="194">
        <f>O195*H195</f>
        <v>0</v>
      </c>
      <c r="Q195" s="194">
        <v>0</v>
      </c>
      <c r="R195" s="194">
        <f>Q195*H195</f>
        <v>0</v>
      </c>
      <c r="S195" s="194">
        <v>0</v>
      </c>
      <c r="T195" s="195">
        <f>S195*H195</f>
        <v>0</v>
      </c>
      <c r="U195" s="35"/>
      <c r="V195" s="35"/>
      <c r="W195" s="35"/>
      <c r="X195" s="35"/>
      <c r="Y195" s="35"/>
      <c r="Z195" s="35"/>
      <c r="AA195" s="35"/>
      <c r="AB195" s="35"/>
      <c r="AC195" s="35"/>
      <c r="AD195" s="35"/>
      <c r="AE195" s="35"/>
      <c r="AR195" s="196" t="s">
        <v>1043</v>
      </c>
      <c r="AT195" s="196" t="s">
        <v>216</v>
      </c>
      <c r="AU195" s="196" t="s">
        <v>90</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1043</v>
      </c>
      <c r="BM195" s="196" t="s">
        <v>745</v>
      </c>
    </row>
    <row r="196" spans="1:65" s="2" customFormat="1" ht="19.2">
      <c r="A196" s="35"/>
      <c r="B196" s="36"/>
      <c r="C196" s="37"/>
      <c r="D196" s="198" t="s">
        <v>221</v>
      </c>
      <c r="E196" s="37"/>
      <c r="F196" s="199" t="s">
        <v>8967</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90</v>
      </c>
    </row>
    <row r="197" spans="1:65" s="2" customFormat="1" ht="10.199999999999999">
      <c r="A197" s="35"/>
      <c r="B197" s="36"/>
      <c r="C197" s="37"/>
      <c r="D197" s="215" t="s">
        <v>362</v>
      </c>
      <c r="E197" s="37"/>
      <c r="F197" s="216" t="s">
        <v>8968</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362</v>
      </c>
      <c r="AU197" s="18" t="s">
        <v>90</v>
      </c>
    </row>
    <row r="198" spans="1:65" s="2" customFormat="1" ht="16.5" customHeight="1">
      <c r="A198" s="35"/>
      <c r="B198" s="36"/>
      <c r="C198" s="260" t="s">
        <v>309</v>
      </c>
      <c r="D198" s="260" t="s">
        <v>539</v>
      </c>
      <c r="E198" s="261" t="s">
        <v>8476</v>
      </c>
      <c r="F198" s="262" t="s">
        <v>8969</v>
      </c>
      <c r="G198" s="263" t="s">
        <v>716</v>
      </c>
      <c r="H198" s="264">
        <v>1</v>
      </c>
      <c r="I198" s="265"/>
      <c r="J198" s="266">
        <f>ROUND(I198*H198,2)</f>
        <v>0</v>
      </c>
      <c r="K198" s="262" t="s">
        <v>1</v>
      </c>
      <c r="L198" s="267"/>
      <c r="M198" s="268" t="s">
        <v>1</v>
      </c>
      <c r="N198" s="269" t="s">
        <v>46</v>
      </c>
      <c r="O198" s="72"/>
      <c r="P198" s="194">
        <f>O198*H198</f>
        <v>0</v>
      </c>
      <c r="Q198" s="194">
        <v>0</v>
      </c>
      <c r="R198" s="194">
        <f>Q198*H198</f>
        <v>0</v>
      </c>
      <c r="S198" s="194">
        <v>0</v>
      </c>
      <c r="T198" s="195">
        <f>S198*H198</f>
        <v>0</v>
      </c>
      <c r="U198" s="35"/>
      <c r="V198" s="35"/>
      <c r="W198" s="35"/>
      <c r="X198" s="35"/>
      <c r="Y198" s="35"/>
      <c r="Z198" s="35"/>
      <c r="AA198" s="35"/>
      <c r="AB198" s="35"/>
      <c r="AC198" s="35"/>
      <c r="AD198" s="35"/>
      <c r="AE198" s="35"/>
      <c r="AR198" s="196" t="s">
        <v>2650</v>
      </c>
      <c r="AT198" s="196" t="s">
        <v>539</v>
      </c>
      <c r="AU198" s="196" t="s">
        <v>90</v>
      </c>
      <c r="AY198" s="18" t="s">
        <v>215</v>
      </c>
      <c r="BE198" s="197">
        <f>IF(N198="základní",J198,0)</f>
        <v>0</v>
      </c>
      <c r="BF198" s="197">
        <f>IF(N198="snížená",J198,0)</f>
        <v>0</v>
      </c>
      <c r="BG198" s="197">
        <f>IF(N198="zákl. přenesená",J198,0)</f>
        <v>0</v>
      </c>
      <c r="BH198" s="197">
        <f>IF(N198="sníž. přenesená",J198,0)</f>
        <v>0</v>
      </c>
      <c r="BI198" s="197">
        <f>IF(N198="nulová",J198,0)</f>
        <v>0</v>
      </c>
      <c r="BJ198" s="18" t="s">
        <v>88</v>
      </c>
      <c r="BK198" s="197">
        <f>ROUND(I198*H198,2)</f>
        <v>0</v>
      </c>
      <c r="BL198" s="18" t="s">
        <v>1043</v>
      </c>
      <c r="BM198" s="196" t="s">
        <v>758</v>
      </c>
    </row>
    <row r="199" spans="1:65" s="2" customFormat="1" ht="10.199999999999999">
      <c r="A199" s="35"/>
      <c r="B199" s="36"/>
      <c r="C199" s="37"/>
      <c r="D199" s="198" t="s">
        <v>221</v>
      </c>
      <c r="E199" s="37"/>
      <c r="F199" s="199" t="s">
        <v>8969</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221</v>
      </c>
      <c r="AU199" s="18" t="s">
        <v>90</v>
      </c>
    </row>
    <row r="200" spans="1:65" s="2" customFormat="1" ht="33" customHeight="1">
      <c r="A200" s="35"/>
      <c r="B200" s="36"/>
      <c r="C200" s="185" t="s">
        <v>7</v>
      </c>
      <c r="D200" s="185" t="s">
        <v>216</v>
      </c>
      <c r="E200" s="186" t="s">
        <v>8970</v>
      </c>
      <c r="F200" s="187" t="s">
        <v>8971</v>
      </c>
      <c r="G200" s="188" t="s">
        <v>523</v>
      </c>
      <c r="H200" s="189">
        <v>62.5</v>
      </c>
      <c r="I200" s="190"/>
      <c r="J200" s="191">
        <f>ROUND(I200*H200,2)</f>
        <v>0</v>
      </c>
      <c r="K200" s="187" t="s">
        <v>359</v>
      </c>
      <c r="L200" s="40"/>
      <c r="M200" s="192" t="s">
        <v>1</v>
      </c>
      <c r="N200" s="193" t="s">
        <v>46</v>
      </c>
      <c r="O200" s="72"/>
      <c r="P200" s="194">
        <f>O200*H200</f>
        <v>0</v>
      </c>
      <c r="Q200" s="194">
        <v>0.29160000000000003</v>
      </c>
      <c r="R200" s="194">
        <f>Q200*H200</f>
        <v>18.225000000000001</v>
      </c>
      <c r="S200" s="194">
        <v>0</v>
      </c>
      <c r="T200" s="195">
        <f>S200*H200</f>
        <v>0</v>
      </c>
      <c r="U200" s="35"/>
      <c r="V200" s="35"/>
      <c r="W200" s="35"/>
      <c r="X200" s="35"/>
      <c r="Y200" s="35"/>
      <c r="Z200" s="35"/>
      <c r="AA200" s="35"/>
      <c r="AB200" s="35"/>
      <c r="AC200" s="35"/>
      <c r="AD200" s="35"/>
      <c r="AE200" s="35"/>
      <c r="AR200" s="196" t="s">
        <v>1043</v>
      </c>
      <c r="AT200" s="196" t="s">
        <v>216</v>
      </c>
      <c r="AU200" s="196" t="s">
        <v>90</v>
      </c>
      <c r="AY200" s="18" t="s">
        <v>215</v>
      </c>
      <c r="BE200" s="197">
        <f>IF(N200="základní",J200,0)</f>
        <v>0</v>
      </c>
      <c r="BF200" s="197">
        <f>IF(N200="snížená",J200,0)</f>
        <v>0</v>
      </c>
      <c r="BG200" s="197">
        <f>IF(N200="zákl. přenesená",J200,0)</f>
        <v>0</v>
      </c>
      <c r="BH200" s="197">
        <f>IF(N200="sníž. přenesená",J200,0)</f>
        <v>0</v>
      </c>
      <c r="BI200" s="197">
        <f>IF(N200="nulová",J200,0)</f>
        <v>0</v>
      </c>
      <c r="BJ200" s="18" t="s">
        <v>88</v>
      </c>
      <c r="BK200" s="197">
        <f>ROUND(I200*H200,2)</f>
        <v>0</v>
      </c>
      <c r="BL200" s="18" t="s">
        <v>1043</v>
      </c>
      <c r="BM200" s="196" t="s">
        <v>802</v>
      </c>
    </row>
    <row r="201" spans="1:65" s="2" customFormat="1" ht="28.8">
      <c r="A201" s="35"/>
      <c r="B201" s="36"/>
      <c r="C201" s="37"/>
      <c r="D201" s="198" t="s">
        <v>221</v>
      </c>
      <c r="E201" s="37"/>
      <c r="F201" s="199" t="s">
        <v>8972</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221</v>
      </c>
      <c r="AU201" s="18" t="s">
        <v>90</v>
      </c>
    </row>
    <row r="202" spans="1:65" s="2" customFormat="1" ht="10.199999999999999">
      <c r="A202" s="35"/>
      <c r="B202" s="36"/>
      <c r="C202" s="37"/>
      <c r="D202" s="215" t="s">
        <v>362</v>
      </c>
      <c r="E202" s="37"/>
      <c r="F202" s="216" t="s">
        <v>8973</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362</v>
      </c>
      <c r="AU202" s="18" t="s">
        <v>90</v>
      </c>
    </row>
    <row r="203" spans="1:65" s="14" customFormat="1" ht="10.199999999999999">
      <c r="B203" s="227"/>
      <c r="C203" s="228"/>
      <c r="D203" s="198" t="s">
        <v>364</v>
      </c>
      <c r="E203" s="229" t="s">
        <v>1</v>
      </c>
      <c r="F203" s="230" t="s">
        <v>8974</v>
      </c>
      <c r="G203" s="228"/>
      <c r="H203" s="231">
        <v>62.5</v>
      </c>
      <c r="I203" s="232"/>
      <c r="J203" s="228"/>
      <c r="K203" s="228"/>
      <c r="L203" s="233"/>
      <c r="M203" s="234"/>
      <c r="N203" s="235"/>
      <c r="O203" s="235"/>
      <c r="P203" s="235"/>
      <c r="Q203" s="235"/>
      <c r="R203" s="235"/>
      <c r="S203" s="235"/>
      <c r="T203" s="236"/>
      <c r="AT203" s="237" t="s">
        <v>364</v>
      </c>
      <c r="AU203" s="237" t="s">
        <v>90</v>
      </c>
      <c r="AV203" s="14" t="s">
        <v>90</v>
      </c>
      <c r="AW203" s="14" t="s">
        <v>36</v>
      </c>
      <c r="AX203" s="14" t="s">
        <v>81</v>
      </c>
      <c r="AY203" s="237" t="s">
        <v>215</v>
      </c>
    </row>
    <row r="204" spans="1:65" s="15" customFormat="1" ht="10.199999999999999">
      <c r="B204" s="238"/>
      <c r="C204" s="239"/>
      <c r="D204" s="198" t="s">
        <v>364</v>
      </c>
      <c r="E204" s="240" t="s">
        <v>1</v>
      </c>
      <c r="F204" s="241" t="s">
        <v>368</v>
      </c>
      <c r="G204" s="239"/>
      <c r="H204" s="242">
        <v>62.5</v>
      </c>
      <c r="I204" s="243"/>
      <c r="J204" s="239"/>
      <c r="K204" s="239"/>
      <c r="L204" s="244"/>
      <c r="M204" s="245"/>
      <c r="N204" s="246"/>
      <c r="O204" s="246"/>
      <c r="P204" s="246"/>
      <c r="Q204" s="246"/>
      <c r="R204" s="246"/>
      <c r="S204" s="246"/>
      <c r="T204" s="247"/>
      <c r="AT204" s="248" t="s">
        <v>364</v>
      </c>
      <c r="AU204" s="248" t="s">
        <v>90</v>
      </c>
      <c r="AV204" s="15" t="s">
        <v>214</v>
      </c>
      <c r="AW204" s="15" t="s">
        <v>36</v>
      </c>
      <c r="AX204" s="15" t="s">
        <v>88</v>
      </c>
      <c r="AY204" s="248" t="s">
        <v>215</v>
      </c>
    </row>
    <row r="205" spans="1:65" s="2" customFormat="1" ht="33" customHeight="1">
      <c r="A205" s="35"/>
      <c r="B205" s="36"/>
      <c r="C205" s="185" t="s">
        <v>538</v>
      </c>
      <c r="D205" s="185" t="s">
        <v>216</v>
      </c>
      <c r="E205" s="186" t="s">
        <v>8975</v>
      </c>
      <c r="F205" s="187" t="s">
        <v>8976</v>
      </c>
      <c r="G205" s="188" t="s">
        <v>523</v>
      </c>
      <c r="H205" s="189">
        <v>62.5</v>
      </c>
      <c r="I205" s="190"/>
      <c r="J205" s="191">
        <f>ROUND(I205*H205,2)</f>
        <v>0</v>
      </c>
      <c r="K205" s="187" t="s">
        <v>359</v>
      </c>
      <c r="L205" s="40"/>
      <c r="M205" s="192" t="s">
        <v>1</v>
      </c>
      <c r="N205" s="193" t="s">
        <v>46</v>
      </c>
      <c r="O205" s="72"/>
      <c r="P205" s="194">
        <f>O205*H205</f>
        <v>0</v>
      </c>
      <c r="Q205" s="194">
        <v>0.25319999999999998</v>
      </c>
      <c r="R205" s="194">
        <f>Q205*H205</f>
        <v>15.824999999999999</v>
      </c>
      <c r="S205" s="194">
        <v>0</v>
      </c>
      <c r="T205" s="195">
        <f>S205*H205</f>
        <v>0</v>
      </c>
      <c r="U205" s="35"/>
      <c r="V205" s="35"/>
      <c r="W205" s="35"/>
      <c r="X205" s="35"/>
      <c r="Y205" s="35"/>
      <c r="Z205" s="35"/>
      <c r="AA205" s="35"/>
      <c r="AB205" s="35"/>
      <c r="AC205" s="35"/>
      <c r="AD205" s="35"/>
      <c r="AE205" s="35"/>
      <c r="AR205" s="196" t="s">
        <v>1043</v>
      </c>
      <c r="AT205" s="196" t="s">
        <v>216</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1043</v>
      </c>
      <c r="BM205" s="196" t="s">
        <v>816</v>
      </c>
    </row>
    <row r="206" spans="1:65" s="2" customFormat="1" ht="28.8">
      <c r="A206" s="35"/>
      <c r="B206" s="36"/>
      <c r="C206" s="37"/>
      <c r="D206" s="198" t="s">
        <v>221</v>
      </c>
      <c r="E206" s="37"/>
      <c r="F206" s="199" t="s">
        <v>8977</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90</v>
      </c>
    </row>
    <row r="207" spans="1:65" s="2" customFormat="1" ht="10.199999999999999">
      <c r="A207" s="35"/>
      <c r="B207" s="36"/>
      <c r="C207" s="37"/>
      <c r="D207" s="215" t="s">
        <v>362</v>
      </c>
      <c r="E207" s="37"/>
      <c r="F207" s="216" t="s">
        <v>8978</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362</v>
      </c>
      <c r="AU207" s="18" t="s">
        <v>90</v>
      </c>
    </row>
    <row r="208" spans="1:65" s="2" customFormat="1" ht="37.799999999999997" customHeight="1">
      <c r="A208" s="35"/>
      <c r="B208" s="36"/>
      <c r="C208" s="185" t="s">
        <v>544</v>
      </c>
      <c r="D208" s="185" t="s">
        <v>216</v>
      </c>
      <c r="E208" s="186" t="s">
        <v>8979</v>
      </c>
      <c r="F208" s="187" t="s">
        <v>8980</v>
      </c>
      <c r="G208" s="188" t="s">
        <v>523</v>
      </c>
      <c r="H208" s="189">
        <v>62.5</v>
      </c>
      <c r="I208" s="190"/>
      <c r="J208" s="191">
        <f>ROUND(I208*H208,2)</f>
        <v>0</v>
      </c>
      <c r="K208" s="187" t="s">
        <v>359</v>
      </c>
      <c r="L208" s="40"/>
      <c r="M208" s="192" t="s">
        <v>1</v>
      </c>
      <c r="N208" s="193" t="s">
        <v>46</v>
      </c>
      <c r="O208" s="72"/>
      <c r="P208" s="194">
        <f>O208*H208</f>
        <v>0</v>
      </c>
      <c r="Q208" s="194">
        <v>0</v>
      </c>
      <c r="R208" s="194">
        <f>Q208*H208</f>
        <v>0</v>
      </c>
      <c r="S208" s="194">
        <v>0.28999999999999998</v>
      </c>
      <c r="T208" s="195">
        <f>S208*H208</f>
        <v>18.125</v>
      </c>
      <c r="U208" s="35"/>
      <c r="V208" s="35"/>
      <c r="W208" s="35"/>
      <c r="X208" s="35"/>
      <c r="Y208" s="35"/>
      <c r="Z208" s="35"/>
      <c r="AA208" s="35"/>
      <c r="AB208" s="35"/>
      <c r="AC208" s="35"/>
      <c r="AD208" s="35"/>
      <c r="AE208" s="35"/>
      <c r="AR208" s="196" t="s">
        <v>1043</v>
      </c>
      <c r="AT208" s="196" t="s">
        <v>216</v>
      </c>
      <c r="AU208" s="196" t="s">
        <v>90</v>
      </c>
      <c r="AY208" s="18" t="s">
        <v>215</v>
      </c>
      <c r="BE208" s="197">
        <f>IF(N208="základní",J208,0)</f>
        <v>0</v>
      </c>
      <c r="BF208" s="197">
        <f>IF(N208="snížená",J208,0)</f>
        <v>0</v>
      </c>
      <c r="BG208" s="197">
        <f>IF(N208="zákl. přenesená",J208,0)</f>
        <v>0</v>
      </c>
      <c r="BH208" s="197">
        <f>IF(N208="sníž. přenesená",J208,0)</f>
        <v>0</v>
      </c>
      <c r="BI208" s="197">
        <f>IF(N208="nulová",J208,0)</f>
        <v>0</v>
      </c>
      <c r="BJ208" s="18" t="s">
        <v>88</v>
      </c>
      <c r="BK208" s="197">
        <f>ROUND(I208*H208,2)</f>
        <v>0</v>
      </c>
      <c r="BL208" s="18" t="s">
        <v>1043</v>
      </c>
      <c r="BM208" s="196" t="s">
        <v>901</v>
      </c>
    </row>
    <row r="209" spans="1:65" s="2" customFormat="1" ht="28.8">
      <c r="A209" s="35"/>
      <c r="B209" s="36"/>
      <c r="C209" s="37"/>
      <c r="D209" s="198" t="s">
        <v>221</v>
      </c>
      <c r="E209" s="37"/>
      <c r="F209" s="199" t="s">
        <v>8981</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221</v>
      </c>
      <c r="AU209" s="18" t="s">
        <v>90</v>
      </c>
    </row>
    <row r="210" spans="1:65" s="2" customFormat="1" ht="10.199999999999999">
      <c r="A210" s="35"/>
      <c r="B210" s="36"/>
      <c r="C210" s="37"/>
      <c r="D210" s="215" t="s">
        <v>362</v>
      </c>
      <c r="E210" s="37"/>
      <c r="F210" s="216" t="s">
        <v>8982</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362</v>
      </c>
      <c r="AU210" s="18" t="s">
        <v>90</v>
      </c>
    </row>
    <row r="211" spans="1:65" s="2" customFormat="1" ht="24.15" customHeight="1">
      <c r="A211" s="35"/>
      <c r="B211" s="36"/>
      <c r="C211" s="185" t="s">
        <v>553</v>
      </c>
      <c r="D211" s="185" t="s">
        <v>216</v>
      </c>
      <c r="E211" s="186" t="s">
        <v>8983</v>
      </c>
      <c r="F211" s="187" t="s">
        <v>8984</v>
      </c>
      <c r="G211" s="188" t="s">
        <v>523</v>
      </c>
      <c r="H211" s="189">
        <v>62.5</v>
      </c>
      <c r="I211" s="190"/>
      <c r="J211" s="191">
        <f>ROUND(I211*H211,2)</f>
        <v>0</v>
      </c>
      <c r="K211" s="187" t="s">
        <v>359</v>
      </c>
      <c r="L211" s="40"/>
      <c r="M211" s="192" t="s">
        <v>1</v>
      </c>
      <c r="N211" s="193" t="s">
        <v>46</v>
      </c>
      <c r="O211" s="72"/>
      <c r="P211" s="194">
        <f>O211*H211</f>
        <v>0</v>
      </c>
      <c r="Q211" s="194">
        <v>0</v>
      </c>
      <c r="R211" s="194">
        <f>Q211*H211</f>
        <v>0</v>
      </c>
      <c r="S211" s="194">
        <v>0.12</v>
      </c>
      <c r="T211" s="195">
        <f>S211*H211</f>
        <v>7.5</v>
      </c>
      <c r="U211" s="35"/>
      <c r="V211" s="35"/>
      <c r="W211" s="35"/>
      <c r="X211" s="35"/>
      <c r="Y211" s="35"/>
      <c r="Z211" s="35"/>
      <c r="AA211" s="35"/>
      <c r="AB211" s="35"/>
      <c r="AC211" s="35"/>
      <c r="AD211" s="35"/>
      <c r="AE211" s="35"/>
      <c r="AR211" s="196" t="s">
        <v>1043</v>
      </c>
      <c r="AT211" s="196" t="s">
        <v>216</v>
      </c>
      <c r="AU211" s="196" t="s">
        <v>90</v>
      </c>
      <c r="AY211" s="18" t="s">
        <v>215</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1043</v>
      </c>
      <c r="BM211" s="196" t="s">
        <v>920</v>
      </c>
    </row>
    <row r="212" spans="1:65" s="2" customFormat="1" ht="28.8">
      <c r="A212" s="35"/>
      <c r="B212" s="36"/>
      <c r="C212" s="37"/>
      <c r="D212" s="198" t="s">
        <v>221</v>
      </c>
      <c r="E212" s="37"/>
      <c r="F212" s="199" t="s">
        <v>8985</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221</v>
      </c>
      <c r="AU212" s="18" t="s">
        <v>90</v>
      </c>
    </row>
    <row r="213" spans="1:65" s="2" customFormat="1" ht="10.199999999999999">
      <c r="A213" s="35"/>
      <c r="B213" s="36"/>
      <c r="C213" s="37"/>
      <c r="D213" s="215" t="s">
        <v>362</v>
      </c>
      <c r="E213" s="37"/>
      <c r="F213" s="216" t="s">
        <v>8986</v>
      </c>
      <c r="G213" s="37"/>
      <c r="H213" s="37"/>
      <c r="I213" s="200"/>
      <c r="J213" s="37"/>
      <c r="K213" s="37"/>
      <c r="L213" s="40"/>
      <c r="M213" s="201"/>
      <c r="N213" s="202"/>
      <c r="O213" s="72"/>
      <c r="P213" s="72"/>
      <c r="Q213" s="72"/>
      <c r="R213" s="72"/>
      <c r="S213" s="72"/>
      <c r="T213" s="73"/>
      <c r="U213" s="35"/>
      <c r="V213" s="35"/>
      <c r="W213" s="35"/>
      <c r="X213" s="35"/>
      <c r="Y213" s="35"/>
      <c r="Z213" s="35"/>
      <c r="AA213" s="35"/>
      <c r="AB213" s="35"/>
      <c r="AC213" s="35"/>
      <c r="AD213" s="35"/>
      <c r="AE213" s="35"/>
      <c r="AT213" s="18" t="s">
        <v>362</v>
      </c>
      <c r="AU213" s="18" t="s">
        <v>90</v>
      </c>
    </row>
    <row r="214" spans="1:65" s="14" customFormat="1" ht="10.199999999999999">
      <c r="B214" s="227"/>
      <c r="C214" s="228"/>
      <c r="D214" s="198" t="s">
        <v>364</v>
      </c>
      <c r="E214" s="229" t="s">
        <v>1</v>
      </c>
      <c r="F214" s="230" t="s">
        <v>8974</v>
      </c>
      <c r="G214" s="228"/>
      <c r="H214" s="231">
        <v>62.5</v>
      </c>
      <c r="I214" s="232"/>
      <c r="J214" s="228"/>
      <c r="K214" s="228"/>
      <c r="L214" s="233"/>
      <c r="M214" s="234"/>
      <c r="N214" s="235"/>
      <c r="O214" s="235"/>
      <c r="P214" s="235"/>
      <c r="Q214" s="235"/>
      <c r="R214" s="235"/>
      <c r="S214" s="235"/>
      <c r="T214" s="236"/>
      <c r="AT214" s="237" t="s">
        <v>364</v>
      </c>
      <c r="AU214" s="237" t="s">
        <v>90</v>
      </c>
      <c r="AV214" s="14" t="s">
        <v>90</v>
      </c>
      <c r="AW214" s="14" t="s">
        <v>36</v>
      </c>
      <c r="AX214" s="14" t="s">
        <v>81</v>
      </c>
      <c r="AY214" s="237" t="s">
        <v>215</v>
      </c>
    </row>
    <row r="215" spans="1:65" s="15" customFormat="1" ht="10.199999999999999">
      <c r="B215" s="238"/>
      <c r="C215" s="239"/>
      <c r="D215" s="198" t="s">
        <v>364</v>
      </c>
      <c r="E215" s="240" t="s">
        <v>1</v>
      </c>
      <c r="F215" s="241" t="s">
        <v>368</v>
      </c>
      <c r="G215" s="239"/>
      <c r="H215" s="242">
        <v>62.5</v>
      </c>
      <c r="I215" s="243"/>
      <c r="J215" s="239"/>
      <c r="K215" s="239"/>
      <c r="L215" s="244"/>
      <c r="M215" s="245"/>
      <c r="N215" s="246"/>
      <c r="O215" s="246"/>
      <c r="P215" s="246"/>
      <c r="Q215" s="246"/>
      <c r="R215" s="246"/>
      <c r="S215" s="246"/>
      <c r="T215" s="247"/>
      <c r="AT215" s="248" t="s">
        <v>364</v>
      </c>
      <c r="AU215" s="248" t="s">
        <v>90</v>
      </c>
      <c r="AV215" s="15" t="s">
        <v>214</v>
      </c>
      <c r="AW215" s="15" t="s">
        <v>36</v>
      </c>
      <c r="AX215" s="15" t="s">
        <v>88</v>
      </c>
      <c r="AY215" s="248" t="s">
        <v>215</v>
      </c>
    </row>
    <row r="216" spans="1:65" s="2" customFormat="1" ht="24.15" customHeight="1">
      <c r="A216" s="35"/>
      <c r="B216" s="36"/>
      <c r="C216" s="185" t="s">
        <v>564</v>
      </c>
      <c r="D216" s="185" t="s">
        <v>216</v>
      </c>
      <c r="E216" s="186" t="s">
        <v>8987</v>
      </c>
      <c r="F216" s="187" t="s">
        <v>8988</v>
      </c>
      <c r="G216" s="188" t="s">
        <v>797</v>
      </c>
      <c r="H216" s="189">
        <v>250</v>
      </c>
      <c r="I216" s="190"/>
      <c r="J216" s="191">
        <f>ROUND(I216*H216,2)</f>
        <v>0</v>
      </c>
      <c r="K216" s="187" t="s">
        <v>359</v>
      </c>
      <c r="L216" s="40"/>
      <c r="M216" s="192" t="s">
        <v>1</v>
      </c>
      <c r="N216" s="193" t="s">
        <v>46</v>
      </c>
      <c r="O216" s="72"/>
      <c r="P216" s="194">
        <f>O216*H216</f>
        <v>0</v>
      </c>
      <c r="Q216" s="194">
        <v>0</v>
      </c>
      <c r="R216" s="194">
        <f>Q216*H216</f>
        <v>0</v>
      </c>
      <c r="S216" s="194">
        <v>0</v>
      </c>
      <c r="T216" s="195">
        <f>S216*H216</f>
        <v>0</v>
      </c>
      <c r="U216" s="35"/>
      <c r="V216" s="35"/>
      <c r="W216" s="35"/>
      <c r="X216" s="35"/>
      <c r="Y216" s="35"/>
      <c r="Z216" s="35"/>
      <c r="AA216" s="35"/>
      <c r="AB216" s="35"/>
      <c r="AC216" s="35"/>
      <c r="AD216" s="35"/>
      <c r="AE216" s="35"/>
      <c r="AR216" s="196" t="s">
        <v>1043</v>
      </c>
      <c r="AT216" s="196" t="s">
        <v>216</v>
      </c>
      <c r="AU216" s="196" t="s">
        <v>90</v>
      </c>
      <c r="AY216" s="18" t="s">
        <v>215</v>
      </c>
      <c r="BE216" s="197">
        <f>IF(N216="základní",J216,0)</f>
        <v>0</v>
      </c>
      <c r="BF216" s="197">
        <f>IF(N216="snížená",J216,0)</f>
        <v>0</v>
      </c>
      <c r="BG216" s="197">
        <f>IF(N216="zákl. přenesená",J216,0)</f>
        <v>0</v>
      </c>
      <c r="BH216" s="197">
        <f>IF(N216="sníž. přenesená",J216,0)</f>
        <v>0</v>
      </c>
      <c r="BI216" s="197">
        <f>IF(N216="nulová",J216,0)</f>
        <v>0</v>
      </c>
      <c r="BJ216" s="18" t="s">
        <v>88</v>
      </c>
      <c r="BK216" s="197">
        <f>ROUND(I216*H216,2)</f>
        <v>0</v>
      </c>
      <c r="BL216" s="18" t="s">
        <v>1043</v>
      </c>
      <c r="BM216" s="196" t="s">
        <v>934</v>
      </c>
    </row>
    <row r="217" spans="1:65" s="2" customFormat="1" ht="19.2">
      <c r="A217" s="35"/>
      <c r="B217" s="36"/>
      <c r="C217" s="37"/>
      <c r="D217" s="198" t="s">
        <v>221</v>
      </c>
      <c r="E217" s="37"/>
      <c r="F217" s="199" t="s">
        <v>8989</v>
      </c>
      <c r="G217" s="37"/>
      <c r="H217" s="37"/>
      <c r="I217" s="200"/>
      <c r="J217" s="37"/>
      <c r="K217" s="37"/>
      <c r="L217" s="40"/>
      <c r="M217" s="201"/>
      <c r="N217" s="202"/>
      <c r="O217" s="72"/>
      <c r="P217" s="72"/>
      <c r="Q217" s="72"/>
      <c r="R217" s="72"/>
      <c r="S217" s="72"/>
      <c r="T217" s="73"/>
      <c r="U217" s="35"/>
      <c r="V217" s="35"/>
      <c r="W217" s="35"/>
      <c r="X217" s="35"/>
      <c r="Y217" s="35"/>
      <c r="Z217" s="35"/>
      <c r="AA217" s="35"/>
      <c r="AB217" s="35"/>
      <c r="AC217" s="35"/>
      <c r="AD217" s="35"/>
      <c r="AE217" s="35"/>
      <c r="AT217" s="18" t="s">
        <v>221</v>
      </c>
      <c r="AU217" s="18" t="s">
        <v>90</v>
      </c>
    </row>
    <row r="218" spans="1:65" s="2" customFormat="1" ht="10.199999999999999">
      <c r="A218" s="35"/>
      <c r="B218" s="36"/>
      <c r="C218" s="37"/>
      <c r="D218" s="215" t="s">
        <v>362</v>
      </c>
      <c r="E218" s="37"/>
      <c r="F218" s="216" t="s">
        <v>8990</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362</v>
      </c>
      <c r="AU218" s="18" t="s">
        <v>90</v>
      </c>
    </row>
    <row r="219" spans="1:65" s="2" customFormat="1" ht="24.15" customHeight="1">
      <c r="A219" s="35"/>
      <c r="B219" s="36"/>
      <c r="C219" s="185" t="s">
        <v>574</v>
      </c>
      <c r="D219" s="185" t="s">
        <v>216</v>
      </c>
      <c r="E219" s="186" t="s">
        <v>8991</v>
      </c>
      <c r="F219" s="187" t="s">
        <v>8992</v>
      </c>
      <c r="G219" s="188" t="s">
        <v>583</v>
      </c>
      <c r="H219" s="189">
        <v>85.495999999999995</v>
      </c>
      <c r="I219" s="190"/>
      <c r="J219" s="191">
        <f>ROUND(I219*H219,2)</f>
        <v>0</v>
      </c>
      <c r="K219" s="187" t="s">
        <v>359</v>
      </c>
      <c r="L219" s="40"/>
      <c r="M219" s="192" t="s">
        <v>1</v>
      </c>
      <c r="N219" s="193" t="s">
        <v>46</v>
      </c>
      <c r="O219" s="72"/>
      <c r="P219" s="194">
        <f>O219*H219</f>
        <v>0</v>
      </c>
      <c r="Q219" s="194">
        <v>0</v>
      </c>
      <c r="R219" s="194">
        <f>Q219*H219</f>
        <v>0</v>
      </c>
      <c r="S219" s="194">
        <v>0</v>
      </c>
      <c r="T219" s="195">
        <f>S219*H219</f>
        <v>0</v>
      </c>
      <c r="U219" s="35"/>
      <c r="V219" s="35"/>
      <c r="W219" s="35"/>
      <c r="X219" s="35"/>
      <c r="Y219" s="35"/>
      <c r="Z219" s="35"/>
      <c r="AA219" s="35"/>
      <c r="AB219" s="35"/>
      <c r="AC219" s="35"/>
      <c r="AD219" s="35"/>
      <c r="AE219" s="35"/>
      <c r="AR219" s="196" t="s">
        <v>1043</v>
      </c>
      <c r="AT219" s="196" t="s">
        <v>216</v>
      </c>
      <c r="AU219" s="196" t="s">
        <v>90</v>
      </c>
      <c r="AY219" s="18" t="s">
        <v>215</v>
      </c>
      <c r="BE219" s="197">
        <f>IF(N219="základní",J219,0)</f>
        <v>0</v>
      </c>
      <c r="BF219" s="197">
        <f>IF(N219="snížená",J219,0)</f>
        <v>0</v>
      </c>
      <c r="BG219" s="197">
        <f>IF(N219="zákl. přenesená",J219,0)</f>
        <v>0</v>
      </c>
      <c r="BH219" s="197">
        <f>IF(N219="sníž. přenesená",J219,0)</f>
        <v>0</v>
      </c>
      <c r="BI219" s="197">
        <f>IF(N219="nulová",J219,0)</f>
        <v>0</v>
      </c>
      <c r="BJ219" s="18" t="s">
        <v>88</v>
      </c>
      <c r="BK219" s="197">
        <f>ROUND(I219*H219,2)</f>
        <v>0</v>
      </c>
      <c r="BL219" s="18" t="s">
        <v>1043</v>
      </c>
      <c r="BM219" s="196" t="s">
        <v>944</v>
      </c>
    </row>
    <row r="220" spans="1:65" s="2" customFormat="1" ht="19.2">
      <c r="A220" s="35"/>
      <c r="B220" s="36"/>
      <c r="C220" s="37"/>
      <c r="D220" s="198" t="s">
        <v>221</v>
      </c>
      <c r="E220" s="37"/>
      <c r="F220" s="199" t="s">
        <v>8993</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221</v>
      </c>
      <c r="AU220" s="18" t="s">
        <v>90</v>
      </c>
    </row>
    <row r="221" spans="1:65" s="2" customFormat="1" ht="10.199999999999999">
      <c r="A221" s="35"/>
      <c r="B221" s="36"/>
      <c r="C221" s="37"/>
      <c r="D221" s="215" t="s">
        <v>362</v>
      </c>
      <c r="E221" s="37"/>
      <c r="F221" s="216" t="s">
        <v>8994</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362</v>
      </c>
      <c r="AU221" s="18" t="s">
        <v>90</v>
      </c>
    </row>
    <row r="222" spans="1:65" s="2" customFormat="1" ht="24.15" customHeight="1">
      <c r="A222" s="35"/>
      <c r="B222" s="36"/>
      <c r="C222" s="185" t="s">
        <v>580</v>
      </c>
      <c r="D222" s="185" t="s">
        <v>216</v>
      </c>
      <c r="E222" s="186" t="s">
        <v>8995</v>
      </c>
      <c r="F222" s="187" t="s">
        <v>8996</v>
      </c>
      <c r="G222" s="188" t="s">
        <v>583</v>
      </c>
      <c r="H222" s="189">
        <v>1624.424</v>
      </c>
      <c r="I222" s="190"/>
      <c r="J222" s="191">
        <f>ROUND(I222*H222,2)</f>
        <v>0</v>
      </c>
      <c r="K222" s="187" t="s">
        <v>359</v>
      </c>
      <c r="L222" s="40"/>
      <c r="M222" s="192" t="s">
        <v>1</v>
      </c>
      <c r="N222" s="193" t="s">
        <v>46</v>
      </c>
      <c r="O222" s="72"/>
      <c r="P222" s="194">
        <f>O222*H222</f>
        <v>0</v>
      </c>
      <c r="Q222" s="194">
        <v>0</v>
      </c>
      <c r="R222" s="194">
        <f>Q222*H222</f>
        <v>0</v>
      </c>
      <c r="S222" s="194">
        <v>0</v>
      </c>
      <c r="T222" s="195">
        <f>S222*H222</f>
        <v>0</v>
      </c>
      <c r="U222" s="35"/>
      <c r="V222" s="35"/>
      <c r="W222" s="35"/>
      <c r="X222" s="35"/>
      <c r="Y222" s="35"/>
      <c r="Z222" s="35"/>
      <c r="AA222" s="35"/>
      <c r="AB222" s="35"/>
      <c r="AC222" s="35"/>
      <c r="AD222" s="35"/>
      <c r="AE222" s="35"/>
      <c r="AR222" s="196" t="s">
        <v>1043</v>
      </c>
      <c r="AT222" s="196" t="s">
        <v>216</v>
      </c>
      <c r="AU222" s="196" t="s">
        <v>90</v>
      </c>
      <c r="AY222" s="18" t="s">
        <v>215</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1043</v>
      </c>
      <c r="BM222" s="196" t="s">
        <v>959</v>
      </c>
    </row>
    <row r="223" spans="1:65" s="2" customFormat="1" ht="38.4">
      <c r="A223" s="35"/>
      <c r="B223" s="36"/>
      <c r="C223" s="37"/>
      <c r="D223" s="198" t="s">
        <v>221</v>
      </c>
      <c r="E223" s="37"/>
      <c r="F223" s="199" t="s">
        <v>8997</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221</v>
      </c>
      <c r="AU223" s="18" t="s">
        <v>90</v>
      </c>
    </row>
    <row r="224" spans="1:65" s="2" customFormat="1" ht="10.199999999999999">
      <c r="A224" s="35"/>
      <c r="B224" s="36"/>
      <c r="C224" s="37"/>
      <c r="D224" s="215" t="s">
        <v>362</v>
      </c>
      <c r="E224" s="37"/>
      <c r="F224" s="216" t="s">
        <v>8998</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362</v>
      </c>
      <c r="AU224" s="18" t="s">
        <v>90</v>
      </c>
    </row>
    <row r="225" spans="1:51" s="14" customFormat="1" ht="10.199999999999999">
      <c r="B225" s="227"/>
      <c r="C225" s="228"/>
      <c r="D225" s="198" t="s">
        <v>364</v>
      </c>
      <c r="E225" s="229" t="s">
        <v>1</v>
      </c>
      <c r="F225" s="230" t="s">
        <v>8999</v>
      </c>
      <c r="G225" s="228"/>
      <c r="H225" s="231">
        <v>1624.424</v>
      </c>
      <c r="I225" s="232"/>
      <c r="J225" s="228"/>
      <c r="K225" s="228"/>
      <c r="L225" s="233"/>
      <c r="M225" s="234"/>
      <c r="N225" s="235"/>
      <c r="O225" s="235"/>
      <c r="P225" s="235"/>
      <c r="Q225" s="235"/>
      <c r="R225" s="235"/>
      <c r="S225" s="235"/>
      <c r="T225" s="236"/>
      <c r="AT225" s="237" t="s">
        <v>364</v>
      </c>
      <c r="AU225" s="237" t="s">
        <v>90</v>
      </c>
      <c r="AV225" s="14" t="s">
        <v>90</v>
      </c>
      <c r="AW225" s="14" t="s">
        <v>36</v>
      </c>
      <c r="AX225" s="14" t="s">
        <v>81</v>
      </c>
      <c r="AY225" s="237" t="s">
        <v>215</v>
      </c>
    </row>
    <row r="226" spans="1:51" s="15" customFormat="1" ht="10.199999999999999">
      <c r="B226" s="238"/>
      <c r="C226" s="239"/>
      <c r="D226" s="198" t="s">
        <v>364</v>
      </c>
      <c r="E226" s="240" t="s">
        <v>1</v>
      </c>
      <c r="F226" s="241" t="s">
        <v>368</v>
      </c>
      <c r="G226" s="239"/>
      <c r="H226" s="242">
        <v>1624.424</v>
      </c>
      <c r="I226" s="243"/>
      <c r="J226" s="239"/>
      <c r="K226" s="239"/>
      <c r="L226" s="244"/>
      <c r="M226" s="276"/>
      <c r="N226" s="277"/>
      <c r="O226" s="277"/>
      <c r="P226" s="277"/>
      <c r="Q226" s="277"/>
      <c r="R226" s="277"/>
      <c r="S226" s="277"/>
      <c r="T226" s="278"/>
      <c r="AT226" s="248" t="s">
        <v>364</v>
      </c>
      <c r="AU226" s="248" t="s">
        <v>90</v>
      </c>
      <c r="AV226" s="15" t="s">
        <v>214</v>
      </c>
      <c r="AW226" s="15" t="s">
        <v>36</v>
      </c>
      <c r="AX226" s="15" t="s">
        <v>88</v>
      </c>
      <c r="AY226" s="248" t="s">
        <v>215</v>
      </c>
    </row>
    <row r="227" spans="1:51" s="2" customFormat="1" ht="6.9" customHeight="1">
      <c r="A227" s="35"/>
      <c r="B227" s="55"/>
      <c r="C227" s="56"/>
      <c r="D227" s="56"/>
      <c r="E227" s="56"/>
      <c r="F227" s="56"/>
      <c r="G227" s="56"/>
      <c r="H227" s="56"/>
      <c r="I227" s="56"/>
      <c r="J227" s="56"/>
      <c r="K227" s="56"/>
      <c r="L227" s="40"/>
      <c r="M227" s="35"/>
      <c r="O227" s="35"/>
      <c r="P227" s="35"/>
      <c r="Q227" s="35"/>
      <c r="R227" s="35"/>
      <c r="S227" s="35"/>
      <c r="T227" s="35"/>
      <c r="U227" s="35"/>
      <c r="V227" s="35"/>
      <c r="W227" s="35"/>
      <c r="X227" s="35"/>
      <c r="Y227" s="35"/>
      <c r="Z227" s="35"/>
      <c r="AA227" s="35"/>
      <c r="AB227" s="35"/>
      <c r="AC227" s="35"/>
      <c r="AD227" s="35"/>
      <c r="AE227" s="35"/>
    </row>
  </sheetData>
  <sheetProtection algorithmName="SHA-512" hashValue="ylC+FZXBgnYef9YGjEhkaBbK2bXz6WKjbDwgl+7bOfquYfxFdSPNIW404lzli1ggoPYMmFOaJ/uNru+p94r4Nw==" saltValue="eYfQxuGHS3Beueb0nxe01A84008Mu8OVlxTRszWBnSnel9p1gwTxjJtvVBV1wFZpRoE/UHH89EthNqmJxBodFg==" spinCount="100000" sheet="1" objects="1" scenarios="1" formatColumns="0" formatRows="0" autoFilter="0"/>
  <autoFilter ref="C123:K226"/>
  <mergeCells count="12">
    <mergeCell ref="E116:H116"/>
    <mergeCell ref="L2:V2"/>
    <mergeCell ref="E85:H85"/>
    <mergeCell ref="E87:H87"/>
    <mergeCell ref="E89:H89"/>
    <mergeCell ref="E112:H112"/>
    <mergeCell ref="E114:H114"/>
    <mergeCell ref="E7:H7"/>
    <mergeCell ref="E9:H9"/>
    <mergeCell ref="E11:H11"/>
    <mergeCell ref="E20:H20"/>
    <mergeCell ref="E29:H29"/>
  </mergeCells>
  <hyperlinks>
    <hyperlink ref="F129" r:id="rId1"/>
    <hyperlink ref="F138" r:id="rId2"/>
    <hyperlink ref="F141" r:id="rId3"/>
    <hyperlink ref="F144" r:id="rId4"/>
    <hyperlink ref="F147" r:id="rId5"/>
    <hyperlink ref="F154" r:id="rId6"/>
    <hyperlink ref="F157" r:id="rId7"/>
    <hyperlink ref="F165" r:id="rId8"/>
    <hyperlink ref="F170" r:id="rId9"/>
    <hyperlink ref="F173" r:id="rId10"/>
    <hyperlink ref="F176" r:id="rId11"/>
    <hyperlink ref="F179" r:id="rId12"/>
    <hyperlink ref="F182" r:id="rId13"/>
    <hyperlink ref="F185" r:id="rId14"/>
    <hyperlink ref="F192" r:id="rId15"/>
    <hyperlink ref="F197" r:id="rId16"/>
    <hyperlink ref="F202" r:id="rId17"/>
    <hyperlink ref="F207" r:id="rId18"/>
    <hyperlink ref="F210" r:id="rId19"/>
    <hyperlink ref="F213" r:id="rId20"/>
    <hyperlink ref="F218" r:id="rId21"/>
    <hyperlink ref="F221" r:id="rId22"/>
    <hyperlink ref="F224" r:id="rId23"/>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4211"/>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101</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317</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318</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370.5" customHeight="1">
      <c r="A29" s="122"/>
      <c r="B29" s="123"/>
      <c r="C29" s="122"/>
      <c r="D29" s="122"/>
      <c r="E29" s="330" t="s">
        <v>319</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ROUND(J153,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ROUND((SUM(BE153:BE4210)),  2)</f>
        <v>0</v>
      </c>
      <c r="G35" s="35"/>
      <c r="H35" s="35"/>
      <c r="I35" s="131">
        <v>0.21</v>
      </c>
      <c r="J35" s="130">
        <f>ROUND(((SUM(BE153:BE4210))*I35),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ROUND((SUM(BF153:BF4210)),  2)</f>
        <v>0</v>
      </c>
      <c r="G36" s="35"/>
      <c r="H36" s="35"/>
      <c r="I36" s="131">
        <v>0.12</v>
      </c>
      <c r="J36" s="130">
        <f>ROUND(((SUM(BF153:BF4210))*I36),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ROUND((SUM(BG153:BG4210)),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ROUND((SUM(BH153:BH4210)),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ROUND((SUM(BI153:BI4210)),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317</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01-01 - Architektonicko - stavební řešení</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J153</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320</v>
      </c>
      <c r="E99" s="157"/>
      <c r="F99" s="157"/>
      <c r="G99" s="157"/>
      <c r="H99" s="157"/>
      <c r="I99" s="157"/>
      <c r="J99" s="158">
        <f>J154</f>
        <v>0</v>
      </c>
      <c r="K99" s="155"/>
      <c r="L99" s="159"/>
    </row>
    <row r="100" spans="1:47" s="12" customFormat="1" ht="19.95" customHeight="1">
      <c r="B100" s="208"/>
      <c r="C100" s="105"/>
      <c r="D100" s="209" t="s">
        <v>321</v>
      </c>
      <c r="E100" s="210"/>
      <c r="F100" s="210"/>
      <c r="G100" s="210"/>
      <c r="H100" s="210"/>
      <c r="I100" s="210"/>
      <c r="J100" s="211">
        <f>J155</f>
        <v>0</v>
      </c>
      <c r="K100" s="105"/>
      <c r="L100" s="212"/>
    </row>
    <row r="101" spans="1:47" s="12" customFormat="1" ht="19.95" customHeight="1">
      <c r="B101" s="208"/>
      <c r="C101" s="105"/>
      <c r="D101" s="209" t="s">
        <v>322</v>
      </c>
      <c r="E101" s="210"/>
      <c r="F101" s="210"/>
      <c r="G101" s="210"/>
      <c r="H101" s="210"/>
      <c r="I101" s="210"/>
      <c r="J101" s="211">
        <f>J348</f>
        <v>0</v>
      </c>
      <c r="K101" s="105"/>
      <c r="L101" s="212"/>
    </row>
    <row r="102" spans="1:47" s="12" customFormat="1" ht="19.95" customHeight="1">
      <c r="B102" s="208"/>
      <c r="C102" s="105"/>
      <c r="D102" s="209" t="s">
        <v>323</v>
      </c>
      <c r="E102" s="210"/>
      <c r="F102" s="210"/>
      <c r="G102" s="210"/>
      <c r="H102" s="210"/>
      <c r="I102" s="210"/>
      <c r="J102" s="211">
        <f>J664</f>
        <v>0</v>
      </c>
      <c r="K102" s="105"/>
      <c r="L102" s="212"/>
    </row>
    <row r="103" spans="1:47" s="12" customFormat="1" ht="19.95" customHeight="1">
      <c r="B103" s="208"/>
      <c r="C103" s="105"/>
      <c r="D103" s="209" t="s">
        <v>324</v>
      </c>
      <c r="E103" s="210"/>
      <c r="F103" s="210"/>
      <c r="G103" s="210"/>
      <c r="H103" s="210"/>
      <c r="I103" s="210"/>
      <c r="J103" s="211">
        <f>J1088</f>
        <v>0</v>
      </c>
      <c r="K103" s="105"/>
      <c r="L103" s="212"/>
    </row>
    <row r="104" spans="1:47" s="12" customFormat="1" ht="19.95" customHeight="1">
      <c r="B104" s="208"/>
      <c r="C104" s="105"/>
      <c r="D104" s="209" t="s">
        <v>325</v>
      </c>
      <c r="E104" s="210"/>
      <c r="F104" s="210"/>
      <c r="G104" s="210"/>
      <c r="H104" s="210"/>
      <c r="I104" s="210"/>
      <c r="J104" s="211">
        <f>J1400</f>
        <v>0</v>
      </c>
      <c r="K104" s="105"/>
      <c r="L104" s="212"/>
    </row>
    <row r="105" spans="1:47" s="12" customFormat="1" ht="14.85" customHeight="1">
      <c r="B105" s="208"/>
      <c r="C105" s="105"/>
      <c r="D105" s="209" t="s">
        <v>326</v>
      </c>
      <c r="E105" s="210"/>
      <c r="F105" s="210"/>
      <c r="G105" s="210"/>
      <c r="H105" s="210"/>
      <c r="I105" s="210"/>
      <c r="J105" s="211">
        <f>J1401</f>
        <v>0</v>
      </c>
      <c r="K105" s="105"/>
      <c r="L105" s="212"/>
    </row>
    <row r="106" spans="1:47" s="12" customFormat="1" ht="14.85" customHeight="1">
      <c r="B106" s="208"/>
      <c r="C106" s="105"/>
      <c r="D106" s="209" t="s">
        <v>327</v>
      </c>
      <c r="E106" s="210"/>
      <c r="F106" s="210"/>
      <c r="G106" s="210"/>
      <c r="H106" s="210"/>
      <c r="I106" s="210"/>
      <c r="J106" s="211">
        <f>J1705</f>
        <v>0</v>
      </c>
      <c r="K106" s="105"/>
      <c r="L106" s="212"/>
    </row>
    <row r="107" spans="1:47" s="12" customFormat="1" ht="14.85" customHeight="1">
      <c r="B107" s="208"/>
      <c r="C107" s="105"/>
      <c r="D107" s="209" t="s">
        <v>328</v>
      </c>
      <c r="E107" s="210"/>
      <c r="F107" s="210"/>
      <c r="G107" s="210"/>
      <c r="H107" s="210"/>
      <c r="I107" s="210"/>
      <c r="J107" s="211">
        <f>J1922</f>
        <v>0</v>
      </c>
      <c r="K107" s="105"/>
      <c r="L107" s="212"/>
    </row>
    <row r="108" spans="1:47" s="12" customFormat="1" ht="14.85" customHeight="1">
      <c r="B108" s="208"/>
      <c r="C108" s="105"/>
      <c r="D108" s="209" t="s">
        <v>329</v>
      </c>
      <c r="E108" s="210"/>
      <c r="F108" s="210"/>
      <c r="G108" s="210"/>
      <c r="H108" s="210"/>
      <c r="I108" s="210"/>
      <c r="J108" s="211">
        <f>J2169</f>
        <v>0</v>
      </c>
      <c r="K108" s="105"/>
      <c r="L108" s="212"/>
    </row>
    <row r="109" spans="1:47" s="12" customFormat="1" ht="19.95" customHeight="1">
      <c r="B109" s="208"/>
      <c r="C109" s="105"/>
      <c r="D109" s="209" t="s">
        <v>330</v>
      </c>
      <c r="E109" s="210"/>
      <c r="F109" s="210"/>
      <c r="G109" s="210"/>
      <c r="H109" s="210"/>
      <c r="I109" s="210"/>
      <c r="J109" s="211">
        <f>J2205</f>
        <v>0</v>
      </c>
      <c r="K109" s="105"/>
      <c r="L109" s="212"/>
    </row>
    <row r="110" spans="1:47" s="12" customFormat="1" ht="19.95" customHeight="1">
      <c r="B110" s="208"/>
      <c r="C110" s="105"/>
      <c r="D110" s="209" t="s">
        <v>331</v>
      </c>
      <c r="E110" s="210"/>
      <c r="F110" s="210"/>
      <c r="G110" s="210"/>
      <c r="H110" s="210"/>
      <c r="I110" s="210"/>
      <c r="J110" s="211">
        <f>J2230</f>
        <v>0</v>
      </c>
      <c r="K110" s="105"/>
      <c r="L110" s="212"/>
    </row>
    <row r="111" spans="1:47" s="12" customFormat="1" ht="14.85" customHeight="1">
      <c r="B111" s="208"/>
      <c r="C111" s="105"/>
      <c r="D111" s="209" t="s">
        <v>332</v>
      </c>
      <c r="E111" s="210"/>
      <c r="F111" s="210"/>
      <c r="G111" s="210"/>
      <c r="H111" s="210"/>
      <c r="I111" s="210"/>
      <c r="J111" s="211">
        <f>J2231</f>
        <v>0</v>
      </c>
      <c r="K111" s="105"/>
      <c r="L111" s="212"/>
    </row>
    <row r="112" spans="1:47" s="12" customFormat="1" ht="14.85" customHeight="1">
      <c r="B112" s="208"/>
      <c r="C112" s="105"/>
      <c r="D112" s="209" t="s">
        <v>333</v>
      </c>
      <c r="E112" s="210"/>
      <c r="F112" s="210"/>
      <c r="G112" s="210"/>
      <c r="H112" s="210"/>
      <c r="I112" s="210"/>
      <c r="J112" s="211">
        <f>J2280</f>
        <v>0</v>
      </c>
      <c r="K112" s="105"/>
      <c r="L112" s="212"/>
    </row>
    <row r="113" spans="2:12" s="12" customFormat="1" ht="19.95" customHeight="1">
      <c r="B113" s="208"/>
      <c r="C113" s="105"/>
      <c r="D113" s="209" t="s">
        <v>334</v>
      </c>
      <c r="E113" s="210"/>
      <c r="F113" s="210"/>
      <c r="G113" s="210"/>
      <c r="H113" s="210"/>
      <c r="I113" s="210"/>
      <c r="J113" s="211">
        <f>J2355</f>
        <v>0</v>
      </c>
      <c r="K113" s="105"/>
      <c r="L113" s="212"/>
    </row>
    <row r="114" spans="2:12" s="9" customFormat="1" ht="24.9" customHeight="1">
      <c r="B114" s="154"/>
      <c r="C114" s="155"/>
      <c r="D114" s="156" t="s">
        <v>335</v>
      </c>
      <c r="E114" s="157"/>
      <c r="F114" s="157"/>
      <c r="G114" s="157"/>
      <c r="H114" s="157"/>
      <c r="I114" s="157"/>
      <c r="J114" s="158">
        <f>J2359</f>
        <v>0</v>
      </c>
      <c r="K114" s="155"/>
      <c r="L114" s="159"/>
    </row>
    <row r="115" spans="2:12" s="12" customFormat="1" ht="19.95" customHeight="1">
      <c r="B115" s="208"/>
      <c r="C115" s="105"/>
      <c r="D115" s="209" t="s">
        <v>336</v>
      </c>
      <c r="E115" s="210"/>
      <c r="F115" s="210"/>
      <c r="G115" s="210"/>
      <c r="H115" s="210"/>
      <c r="I115" s="210"/>
      <c r="J115" s="211">
        <f>J2360</f>
        <v>0</v>
      </c>
      <c r="K115" s="105"/>
      <c r="L115" s="212"/>
    </row>
    <row r="116" spans="2:12" s="12" customFormat="1" ht="19.95" customHeight="1">
      <c r="B116" s="208"/>
      <c r="C116" s="105"/>
      <c r="D116" s="209" t="s">
        <v>337</v>
      </c>
      <c r="E116" s="210"/>
      <c r="F116" s="210"/>
      <c r="G116" s="210"/>
      <c r="H116" s="210"/>
      <c r="I116" s="210"/>
      <c r="J116" s="211">
        <f>J2473</f>
        <v>0</v>
      </c>
      <c r="K116" s="105"/>
      <c r="L116" s="212"/>
    </row>
    <row r="117" spans="2:12" s="12" customFormat="1" ht="19.95" customHeight="1">
      <c r="B117" s="208"/>
      <c r="C117" s="105"/>
      <c r="D117" s="209" t="s">
        <v>338</v>
      </c>
      <c r="E117" s="210"/>
      <c r="F117" s="210"/>
      <c r="G117" s="210"/>
      <c r="H117" s="210"/>
      <c r="I117" s="210"/>
      <c r="J117" s="211">
        <f>J2654</f>
        <v>0</v>
      </c>
      <c r="K117" s="105"/>
      <c r="L117" s="212"/>
    </row>
    <row r="118" spans="2:12" s="12" customFormat="1" ht="19.95" customHeight="1">
      <c r="B118" s="208"/>
      <c r="C118" s="105"/>
      <c r="D118" s="209" t="s">
        <v>339</v>
      </c>
      <c r="E118" s="210"/>
      <c r="F118" s="210"/>
      <c r="G118" s="210"/>
      <c r="H118" s="210"/>
      <c r="I118" s="210"/>
      <c r="J118" s="211">
        <f>J2852</f>
        <v>0</v>
      </c>
      <c r="K118" s="105"/>
      <c r="L118" s="212"/>
    </row>
    <row r="119" spans="2:12" s="12" customFormat="1" ht="19.95" customHeight="1">
      <c r="B119" s="208"/>
      <c r="C119" s="105"/>
      <c r="D119" s="209" t="s">
        <v>340</v>
      </c>
      <c r="E119" s="210"/>
      <c r="F119" s="210"/>
      <c r="G119" s="210"/>
      <c r="H119" s="210"/>
      <c r="I119" s="210"/>
      <c r="J119" s="211">
        <f>J2884</f>
        <v>0</v>
      </c>
      <c r="K119" s="105"/>
      <c r="L119" s="212"/>
    </row>
    <row r="120" spans="2:12" s="12" customFormat="1" ht="19.95" customHeight="1">
      <c r="B120" s="208"/>
      <c r="C120" s="105"/>
      <c r="D120" s="209" t="s">
        <v>341</v>
      </c>
      <c r="E120" s="210"/>
      <c r="F120" s="210"/>
      <c r="G120" s="210"/>
      <c r="H120" s="210"/>
      <c r="I120" s="210"/>
      <c r="J120" s="211">
        <f>J2887</f>
        <v>0</v>
      </c>
      <c r="K120" s="105"/>
      <c r="L120" s="212"/>
    </row>
    <row r="121" spans="2:12" s="12" customFormat="1" ht="19.95" customHeight="1">
      <c r="B121" s="208"/>
      <c r="C121" s="105"/>
      <c r="D121" s="209" t="s">
        <v>342</v>
      </c>
      <c r="E121" s="210"/>
      <c r="F121" s="210"/>
      <c r="G121" s="210"/>
      <c r="H121" s="210"/>
      <c r="I121" s="210"/>
      <c r="J121" s="211">
        <f>J2902</f>
        <v>0</v>
      </c>
      <c r="K121" s="105"/>
      <c r="L121" s="212"/>
    </row>
    <row r="122" spans="2:12" s="12" customFormat="1" ht="19.95" customHeight="1">
      <c r="B122" s="208"/>
      <c r="C122" s="105"/>
      <c r="D122" s="209" t="s">
        <v>343</v>
      </c>
      <c r="E122" s="210"/>
      <c r="F122" s="210"/>
      <c r="G122" s="210"/>
      <c r="H122" s="210"/>
      <c r="I122" s="210"/>
      <c r="J122" s="211">
        <f>J3034</f>
        <v>0</v>
      </c>
      <c r="K122" s="105"/>
      <c r="L122" s="212"/>
    </row>
    <row r="123" spans="2:12" s="12" customFormat="1" ht="19.95" customHeight="1">
      <c r="B123" s="208"/>
      <c r="C123" s="105"/>
      <c r="D123" s="209" t="s">
        <v>344</v>
      </c>
      <c r="E123" s="210"/>
      <c r="F123" s="210"/>
      <c r="G123" s="210"/>
      <c r="H123" s="210"/>
      <c r="I123" s="210"/>
      <c r="J123" s="211">
        <f>J3056</f>
        <v>0</v>
      </c>
      <c r="K123" s="105"/>
      <c r="L123" s="212"/>
    </row>
    <row r="124" spans="2:12" s="12" customFormat="1" ht="19.95" customHeight="1">
      <c r="B124" s="208"/>
      <c r="C124" s="105"/>
      <c r="D124" s="209" t="s">
        <v>345</v>
      </c>
      <c r="E124" s="210"/>
      <c r="F124" s="210"/>
      <c r="G124" s="210"/>
      <c r="H124" s="210"/>
      <c r="I124" s="210"/>
      <c r="J124" s="211">
        <f>J3213</f>
        <v>0</v>
      </c>
      <c r="K124" s="105"/>
      <c r="L124" s="212"/>
    </row>
    <row r="125" spans="2:12" s="12" customFormat="1" ht="19.95" customHeight="1">
      <c r="B125" s="208"/>
      <c r="C125" s="105"/>
      <c r="D125" s="209" t="s">
        <v>346</v>
      </c>
      <c r="E125" s="210"/>
      <c r="F125" s="210"/>
      <c r="G125" s="210"/>
      <c r="H125" s="210"/>
      <c r="I125" s="210"/>
      <c r="J125" s="211">
        <f>J3370</f>
        <v>0</v>
      </c>
      <c r="K125" s="105"/>
      <c r="L125" s="212"/>
    </row>
    <row r="126" spans="2:12" s="12" customFormat="1" ht="19.95" customHeight="1">
      <c r="B126" s="208"/>
      <c r="C126" s="105"/>
      <c r="D126" s="209" t="s">
        <v>347</v>
      </c>
      <c r="E126" s="210"/>
      <c r="F126" s="210"/>
      <c r="G126" s="210"/>
      <c r="H126" s="210"/>
      <c r="I126" s="210"/>
      <c r="J126" s="211">
        <f>J3488</f>
        <v>0</v>
      </c>
      <c r="K126" s="105"/>
      <c r="L126" s="212"/>
    </row>
    <row r="127" spans="2:12" s="12" customFormat="1" ht="19.95" customHeight="1">
      <c r="B127" s="208"/>
      <c r="C127" s="105"/>
      <c r="D127" s="209" t="s">
        <v>348</v>
      </c>
      <c r="E127" s="210"/>
      <c r="F127" s="210"/>
      <c r="G127" s="210"/>
      <c r="H127" s="210"/>
      <c r="I127" s="210"/>
      <c r="J127" s="211">
        <f>J3619</f>
        <v>0</v>
      </c>
      <c r="K127" s="105"/>
      <c r="L127" s="212"/>
    </row>
    <row r="128" spans="2:12" s="12" customFormat="1" ht="19.95" customHeight="1">
      <c r="B128" s="208"/>
      <c r="C128" s="105"/>
      <c r="D128" s="209" t="s">
        <v>349</v>
      </c>
      <c r="E128" s="210"/>
      <c r="F128" s="210"/>
      <c r="G128" s="210"/>
      <c r="H128" s="210"/>
      <c r="I128" s="210"/>
      <c r="J128" s="211">
        <f>J3696</f>
        <v>0</v>
      </c>
      <c r="K128" s="105"/>
      <c r="L128" s="212"/>
    </row>
    <row r="129" spans="1:31" s="12" customFormat="1" ht="19.95" customHeight="1">
      <c r="B129" s="208"/>
      <c r="C129" s="105"/>
      <c r="D129" s="209" t="s">
        <v>350</v>
      </c>
      <c r="E129" s="210"/>
      <c r="F129" s="210"/>
      <c r="G129" s="210"/>
      <c r="H129" s="210"/>
      <c r="I129" s="210"/>
      <c r="J129" s="211">
        <f>J3980</f>
        <v>0</v>
      </c>
      <c r="K129" s="105"/>
      <c r="L129" s="212"/>
    </row>
    <row r="130" spans="1:31" s="12" customFormat="1" ht="19.95" customHeight="1">
      <c r="B130" s="208"/>
      <c r="C130" s="105"/>
      <c r="D130" s="209" t="s">
        <v>351</v>
      </c>
      <c r="E130" s="210"/>
      <c r="F130" s="210"/>
      <c r="G130" s="210"/>
      <c r="H130" s="210"/>
      <c r="I130" s="210"/>
      <c r="J130" s="211">
        <f>J4114</f>
        <v>0</v>
      </c>
      <c r="K130" s="105"/>
      <c r="L130" s="212"/>
    </row>
    <row r="131" spans="1:31" s="12" customFormat="1" ht="19.95" customHeight="1">
      <c r="B131" s="208"/>
      <c r="C131" s="105"/>
      <c r="D131" s="209" t="s">
        <v>352</v>
      </c>
      <c r="E131" s="210"/>
      <c r="F131" s="210"/>
      <c r="G131" s="210"/>
      <c r="H131" s="210"/>
      <c r="I131" s="210"/>
      <c r="J131" s="211">
        <f>J4188</f>
        <v>0</v>
      </c>
      <c r="K131" s="105"/>
      <c r="L131" s="212"/>
    </row>
    <row r="132" spans="1:31" s="2" customFormat="1" ht="21.75" customHeight="1">
      <c r="A132" s="35"/>
      <c r="B132" s="36"/>
      <c r="C132" s="37"/>
      <c r="D132" s="37"/>
      <c r="E132" s="37"/>
      <c r="F132" s="37"/>
      <c r="G132" s="37"/>
      <c r="H132" s="37"/>
      <c r="I132" s="37"/>
      <c r="J132" s="37"/>
      <c r="K132" s="37"/>
      <c r="L132" s="52"/>
      <c r="S132" s="35"/>
      <c r="T132" s="35"/>
      <c r="U132" s="35"/>
      <c r="V132" s="35"/>
      <c r="W132" s="35"/>
      <c r="X132" s="35"/>
      <c r="Y132" s="35"/>
      <c r="Z132" s="35"/>
      <c r="AA132" s="35"/>
      <c r="AB132" s="35"/>
      <c r="AC132" s="35"/>
      <c r="AD132" s="35"/>
      <c r="AE132" s="35"/>
    </row>
    <row r="133" spans="1:31" s="2" customFormat="1" ht="6.9" customHeight="1">
      <c r="A133" s="35"/>
      <c r="B133" s="55"/>
      <c r="C133" s="56"/>
      <c r="D133" s="56"/>
      <c r="E133" s="56"/>
      <c r="F133" s="56"/>
      <c r="G133" s="56"/>
      <c r="H133" s="56"/>
      <c r="I133" s="56"/>
      <c r="J133" s="56"/>
      <c r="K133" s="56"/>
      <c r="L133" s="52"/>
      <c r="S133" s="35"/>
      <c r="T133" s="35"/>
      <c r="U133" s="35"/>
      <c r="V133" s="35"/>
      <c r="W133" s="35"/>
      <c r="X133" s="35"/>
      <c r="Y133" s="35"/>
      <c r="Z133" s="35"/>
      <c r="AA133" s="35"/>
      <c r="AB133" s="35"/>
      <c r="AC133" s="35"/>
      <c r="AD133" s="35"/>
      <c r="AE133" s="35"/>
    </row>
    <row r="137" spans="1:31" s="2" customFormat="1" ht="6.9" customHeight="1">
      <c r="A137" s="35"/>
      <c r="B137" s="57"/>
      <c r="C137" s="58"/>
      <c r="D137" s="58"/>
      <c r="E137" s="58"/>
      <c r="F137" s="58"/>
      <c r="G137" s="58"/>
      <c r="H137" s="58"/>
      <c r="I137" s="58"/>
      <c r="J137" s="58"/>
      <c r="K137" s="58"/>
      <c r="L137" s="52"/>
      <c r="S137" s="35"/>
      <c r="T137" s="35"/>
      <c r="U137" s="35"/>
      <c r="V137" s="35"/>
      <c r="W137" s="35"/>
      <c r="X137" s="35"/>
      <c r="Y137" s="35"/>
      <c r="Z137" s="35"/>
      <c r="AA137" s="35"/>
      <c r="AB137" s="35"/>
      <c r="AC137" s="35"/>
      <c r="AD137" s="35"/>
      <c r="AE137" s="35"/>
    </row>
    <row r="138" spans="1:31" s="2" customFormat="1" ht="24.9" customHeight="1">
      <c r="A138" s="35"/>
      <c r="B138" s="36"/>
      <c r="C138" s="24" t="s">
        <v>200</v>
      </c>
      <c r="D138" s="37"/>
      <c r="E138" s="37"/>
      <c r="F138" s="37"/>
      <c r="G138" s="37"/>
      <c r="H138" s="37"/>
      <c r="I138" s="37"/>
      <c r="J138" s="37"/>
      <c r="K138" s="37"/>
      <c r="L138" s="52"/>
      <c r="S138" s="35"/>
      <c r="T138" s="35"/>
      <c r="U138" s="35"/>
      <c r="V138" s="35"/>
      <c r="W138" s="35"/>
      <c r="X138" s="35"/>
      <c r="Y138" s="35"/>
      <c r="Z138" s="35"/>
      <c r="AA138" s="35"/>
      <c r="AB138" s="35"/>
      <c r="AC138" s="35"/>
      <c r="AD138" s="35"/>
      <c r="AE138" s="35"/>
    </row>
    <row r="139" spans="1:31" s="2" customFormat="1" ht="6.9" customHeight="1">
      <c r="A139" s="35"/>
      <c r="B139" s="36"/>
      <c r="C139" s="37"/>
      <c r="D139" s="37"/>
      <c r="E139" s="37"/>
      <c r="F139" s="37"/>
      <c r="G139" s="37"/>
      <c r="H139" s="37"/>
      <c r="I139" s="37"/>
      <c r="J139" s="37"/>
      <c r="K139" s="37"/>
      <c r="L139" s="52"/>
      <c r="S139" s="35"/>
      <c r="T139" s="35"/>
      <c r="U139" s="35"/>
      <c r="V139" s="35"/>
      <c r="W139" s="35"/>
      <c r="X139" s="35"/>
      <c r="Y139" s="35"/>
      <c r="Z139" s="35"/>
      <c r="AA139" s="35"/>
      <c r="AB139" s="35"/>
      <c r="AC139" s="35"/>
      <c r="AD139" s="35"/>
      <c r="AE139" s="35"/>
    </row>
    <row r="140" spans="1:31" s="2" customFormat="1" ht="12" customHeight="1">
      <c r="A140" s="35"/>
      <c r="B140" s="36"/>
      <c r="C140" s="30" t="s">
        <v>16</v>
      </c>
      <c r="D140" s="37"/>
      <c r="E140" s="37"/>
      <c r="F140" s="37"/>
      <c r="G140" s="37"/>
      <c r="H140" s="37"/>
      <c r="I140" s="37"/>
      <c r="J140" s="37"/>
      <c r="K140" s="37"/>
      <c r="L140" s="52"/>
      <c r="S140" s="35"/>
      <c r="T140" s="35"/>
      <c r="U140" s="35"/>
      <c r="V140" s="35"/>
      <c r="W140" s="35"/>
      <c r="X140" s="35"/>
      <c r="Y140" s="35"/>
      <c r="Z140" s="35"/>
      <c r="AA140" s="35"/>
      <c r="AB140" s="35"/>
      <c r="AC140" s="35"/>
      <c r="AD140" s="35"/>
      <c r="AE140" s="35"/>
    </row>
    <row r="141" spans="1:31" s="2" customFormat="1" ht="16.5" customHeight="1">
      <c r="A141" s="35"/>
      <c r="B141" s="36"/>
      <c r="C141" s="37"/>
      <c r="D141" s="37"/>
      <c r="E141" s="331" t="str">
        <f>E7</f>
        <v>Výstavba výjezdové základny ZZS KV – Velké Meziříčí</v>
      </c>
      <c r="F141" s="332"/>
      <c r="G141" s="332"/>
      <c r="H141" s="332"/>
      <c r="I141" s="37"/>
      <c r="J141" s="37"/>
      <c r="K141" s="37"/>
      <c r="L141" s="52"/>
      <c r="S141" s="35"/>
      <c r="T141" s="35"/>
      <c r="U141" s="35"/>
      <c r="V141" s="35"/>
      <c r="W141" s="35"/>
      <c r="X141" s="35"/>
      <c r="Y141" s="35"/>
      <c r="Z141" s="35"/>
      <c r="AA141" s="35"/>
      <c r="AB141" s="35"/>
      <c r="AC141" s="35"/>
      <c r="AD141" s="35"/>
      <c r="AE141" s="35"/>
    </row>
    <row r="142" spans="1:31" s="1" customFormat="1" ht="12" customHeight="1">
      <c r="B142" s="22"/>
      <c r="C142" s="30" t="s">
        <v>189</v>
      </c>
      <c r="D142" s="23"/>
      <c r="E142" s="23"/>
      <c r="F142" s="23"/>
      <c r="G142" s="23"/>
      <c r="H142" s="23"/>
      <c r="I142" s="23"/>
      <c r="J142" s="23"/>
      <c r="K142" s="23"/>
      <c r="L142" s="21"/>
    </row>
    <row r="143" spans="1:31" s="2" customFormat="1" ht="16.5" customHeight="1">
      <c r="A143" s="35"/>
      <c r="B143" s="36"/>
      <c r="C143" s="37"/>
      <c r="D143" s="37"/>
      <c r="E143" s="331" t="s">
        <v>317</v>
      </c>
      <c r="F143" s="333"/>
      <c r="G143" s="333"/>
      <c r="H143" s="333"/>
      <c r="I143" s="37"/>
      <c r="J143" s="37"/>
      <c r="K143" s="37"/>
      <c r="L143" s="52"/>
      <c r="S143" s="35"/>
      <c r="T143" s="35"/>
      <c r="U143" s="35"/>
      <c r="V143" s="35"/>
      <c r="W143" s="35"/>
      <c r="X143" s="35"/>
      <c r="Y143" s="35"/>
      <c r="Z143" s="35"/>
      <c r="AA143" s="35"/>
      <c r="AB143" s="35"/>
      <c r="AC143" s="35"/>
      <c r="AD143" s="35"/>
      <c r="AE143" s="35"/>
    </row>
    <row r="144" spans="1:31" s="2" customFormat="1" ht="12" customHeight="1">
      <c r="A144" s="35"/>
      <c r="B144" s="36"/>
      <c r="C144" s="30" t="s">
        <v>191</v>
      </c>
      <c r="D144" s="37"/>
      <c r="E144" s="37"/>
      <c r="F144" s="37"/>
      <c r="G144" s="37"/>
      <c r="H144" s="37"/>
      <c r="I144" s="37"/>
      <c r="J144" s="37"/>
      <c r="K144" s="37"/>
      <c r="L144" s="52"/>
      <c r="S144" s="35"/>
      <c r="T144" s="35"/>
      <c r="U144" s="35"/>
      <c r="V144" s="35"/>
      <c r="W144" s="35"/>
      <c r="X144" s="35"/>
      <c r="Y144" s="35"/>
      <c r="Z144" s="35"/>
      <c r="AA144" s="35"/>
      <c r="AB144" s="35"/>
      <c r="AC144" s="35"/>
      <c r="AD144" s="35"/>
      <c r="AE144" s="35"/>
    </row>
    <row r="145" spans="1:65" s="2" customFormat="1" ht="16.5" customHeight="1">
      <c r="A145" s="35"/>
      <c r="B145" s="36"/>
      <c r="C145" s="37"/>
      <c r="D145" s="37"/>
      <c r="E145" s="286" t="str">
        <f>E11</f>
        <v>01-01 - Architektonicko - stavební řešení</v>
      </c>
      <c r="F145" s="333"/>
      <c r="G145" s="333"/>
      <c r="H145" s="333"/>
      <c r="I145" s="37"/>
      <c r="J145" s="37"/>
      <c r="K145" s="37"/>
      <c r="L145" s="52"/>
      <c r="S145" s="35"/>
      <c r="T145" s="35"/>
      <c r="U145" s="35"/>
      <c r="V145" s="35"/>
      <c r="W145" s="35"/>
      <c r="X145" s="35"/>
      <c r="Y145" s="35"/>
      <c r="Z145" s="35"/>
      <c r="AA145" s="35"/>
      <c r="AB145" s="35"/>
      <c r="AC145" s="35"/>
      <c r="AD145" s="35"/>
      <c r="AE145" s="35"/>
    </row>
    <row r="146" spans="1:65" s="2" customFormat="1" ht="6.9" customHeight="1">
      <c r="A146" s="35"/>
      <c r="B146" s="36"/>
      <c r="C146" s="37"/>
      <c r="D146" s="37"/>
      <c r="E146" s="37"/>
      <c r="F146" s="37"/>
      <c r="G146" s="37"/>
      <c r="H146" s="37"/>
      <c r="I146" s="37"/>
      <c r="J146" s="37"/>
      <c r="K146" s="37"/>
      <c r="L146" s="52"/>
      <c r="S146" s="35"/>
      <c r="T146" s="35"/>
      <c r="U146" s="35"/>
      <c r="V146" s="35"/>
      <c r="W146" s="35"/>
      <c r="X146" s="35"/>
      <c r="Y146" s="35"/>
      <c r="Z146" s="35"/>
      <c r="AA146" s="35"/>
      <c r="AB146" s="35"/>
      <c r="AC146" s="35"/>
      <c r="AD146" s="35"/>
      <c r="AE146" s="35"/>
    </row>
    <row r="147" spans="1:65" s="2" customFormat="1" ht="12" customHeight="1">
      <c r="A147" s="35"/>
      <c r="B147" s="36"/>
      <c r="C147" s="30" t="s">
        <v>20</v>
      </c>
      <c r="D147" s="37"/>
      <c r="E147" s="37"/>
      <c r="F147" s="28" t="str">
        <f>F14</f>
        <v>Velké Meziříčí</v>
      </c>
      <c r="G147" s="37"/>
      <c r="H147" s="37"/>
      <c r="I147" s="30" t="s">
        <v>22</v>
      </c>
      <c r="J147" s="67" t="str">
        <f>IF(J14="","",J14)</f>
        <v>27. 3. 2025</v>
      </c>
      <c r="K147" s="37"/>
      <c r="L147" s="52"/>
      <c r="S147" s="35"/>
      <c r="T147" s="35"/>
      <c r="U147" s="35"/>
      <c r="V147" s="35"/>
      <c r="W147" s="35"/>
      <c r="X147" s="35"/>
      <c r="Y147" s="35"/>
      <c r="Z147" s="35"/>
      <c r="AA147" s="35"/>
      <c r="AB147" s="35"/>
      <c r="AC147" s="35"/>
      <c r="AD147" s="35"/>
      <c r="AE147" s="35"/>
    </row>
    <row r="148" spans="1:65" s="2" customFormat="1" ht="6.9" customHeight="1">
      <c r="A148" s="35"/>
      <c r="B148" s="36"/>
      <c r="C148" s="37"/>
      <c r="D148" s="37"/>
      <c r="E148" s="37"/>
      <c r="F148" s="37"/>
      <c r="G148" s="37"/>
      <c r="H148" s="37"/>
      <c r="I148" s="37"/>
      <c r="J148" s="37"/>
      <c r="K148" s="37"/>
      <c r="L148" s="52"/>
      <c r="S148" s="35"/>
      <c r="T148" s="35"/>
      <c r="U148" s="35"/>
      <c r="V148" s="35"/>
      <c r="W148" s="35"/>
      <c r="X148" s="35"/>
      <c r="Y148" s="35"/>
      <c r="Z148" s="35"/>
      <c r="AA148" s="35"/>
      <c r="AB148" s="35"/>
      <c r="AC148" s="35"/>
      <c r="AD148" s="35"/>
      <c r="AE148" s="35"/>
    </row>
    <row r="149" spans="1:65" s="2" customFormat="1" ht="25.65" customHeight="1">
      <c r="A149" s="35"/>
      <c r="B149" s="36"/>
      <c r="C149" s="30" t="s">
        <v>24</v>
      </c>
      <c r="D149" s="37"/>
      <c r="E149" s="37"/>
      <c r="F149" s="28" t="str">
        <f>E17</f>
        <v>Kraj Vysočina</v>
      </c>
      <c r="G149" s="37"/>
      <c r="H149" s="37"/>
      <c r="I149" s="30" t="s">
        <v>32</v>
      </c>
      <c r="J149" s="33" t="str">
        <f>E23</f>
        <v>PROJEKT CENTRUM NOVA s.r.o.</v>
      </c>
      <c r="K149" s="37"/>
      <c r="L149" s="52"/>
      <c r="S149" s="35"/>
      <c r="T149" s="35"/>
      <c r="U149" s="35"/>
      <c r="V149" s="35"/>
      <c r="W149" s="35"/>
      <c r="X149" s="35"/>
      <c r="Y149" s="35"/>
      <c r="Z149" s="35"/>
      <c r="AA149" s="35"/>
      <c r="AB149" s="35"/>
      <c r="AC149" s="35"/>
      <c r="AD149" s="35"/>
      <c r="AE149" s="35"/>
    </row>
    <row r="150" spans="1:65" s="2" customFormat="1" ht="15.15" customHeight="1">
      <c r="A150" s="35"/>
      <c r="B150" s="36"/>
      <c r="C150" s="30" t="s">
        <v>30</v>
      </c>
      <c r="D150" s="37"/>
      <c r="E150" s="37"/>
      <c r="F150" s="28" t="str">
        <f>IF(E20="","",E20)</f>
        <v>Vyplň údaj</v>
      </c>
      <c r="G150" s="37"/>
      <c r="H150" s="37"/>
      <c r="I150" s="30" t="s">
        <v>37</v>
      </c>
      <c r="J150" s="33" t="str">
        <f>E26</f>
        <v xml:space="preserve"> </v>
      </c>
      <c r="K150" s="37"/>
      <c r="L150" s="52"/>
      <c r="S150" s="35"/>
      <c r="T150" s="35"/>
      <c r="U150" s="35"/>
      <c r="V150" s="35"/>
      <c r="W150" s="35"/>
      <c r="X150" s="35"/>
      <c r="Y150" s="35"/>
      <c r="Z150" s="35"/>
      <c r="AA150" s="35"/>
      <c r="AB150" s="35"/>
      <c r="AC150" s="35"/>
      <c r="AD150" s="35"/>
      <c r="AE150" s="35"/>
    </row>
    <row r="151" spans="1:65" s="2" customFormat="1" ht="10.35" customHeight="1">
      <c r="A151" s="35"/>
      <c r="B151" s="36"/>
      <c r="C151" s="37"/>
      <c r="D151" s="37"/>
      <c r="E151" s="37"/>
      <c r="F151" s="37"/>
      <c r="G151" s="37"/>
      <c r="H151" s="37"/>
      <c r="I151" s="37"/>
      <c r="J151" s="37"/>
      <c r="K151" s="37"/>
      <c r="L151" s="52"/>
      <c r="S151" s="35"/>
      <c r="T151" s="35"/>
      <c r="U151" s="35"/>
      <c r="V151" s="35"/>
      <c r="W151" s="35"/>
      <c r="X151" s="35"/>
      <c r="Y151" s="35"/>
      <c r="Z151" s="35"/>
      <c r="AA151" s="35"/>
      <c r="AB151" s="35"/>
      <c r="AC151" s="35"/>
      <c r="AD151" s="35"/>
      <c r="AE151" s="35"/>
    </row>
    <row r="152" spans="1:65" s="10" customFormat="1" ht="29.25" customHeight="1">
      <c r="A152" s="160"/>
      <c r="B152" s="161"/>
      <c r="C152" s="162" t="s">
        <v>201</v>
      </c>
      <c r="D152" s="163" t="s">
        <v>66</v>
      </c>
      <c r="E152" s="163" t="s">
        <v>62</v>
      </c>
      <c r="F152" s="163" t="s">
        <v>63</v>
      </c>
      <c r="G152" s="163" t="s">
        <v>202</v>
      </c>
      <c r="H152" s="163" t="s">
        <v>203</v>
      </c>
      <c r="I152" s="163" t="s">
        <v>204</v>
      </c>
      <c r="J152" s="163" t="s">
        <v>196</v>
      </c>
      <c r="K152" s="164" t="s">
        <v>205</v>
      </c>
      <c r="L152" s="165"/>
      <c r="M152" s="76" t="s">
        <v>1</v>
      </c>
      <c r="N152" s="77" t="s">
        <v>45</v>
      </c>
      <c r="O152" s="77" t="s">
        <v>206</v>
      </c>
      <c r="P152" s="77" t="s">
        <v>207</v>
      </c>
      <c r="Q152" s="77" t="s">
        <v>208</v>
      </c>
      <c r="R152" s="77" t="s">
        <v>209</v>
      </c>
      <c r="S152" s="77" t="s">
        <v>210</v>
      </c>
      <c r="T152" s="78" t="s">
        <v>211</v>
      </c>
      <c r="U152" s="160"/>
      <c r="V152" s="160"/>
      <c r="W152" s="160"/>
      <c r="X152" s="160"/>
      <c r="Y152" s="160"/>
      <c r="Z152" s="160"/>
      <c r="AA152" s="160"/>
      <c r="AB152" s="160"/>
      <c r="AC152" s="160"/>
      <c r="AD152" s="160"/>
      <c r="AE152" s="160"/>
    </row>
    <row r="153" spans="1:65" s="2" customFormat="1" ht="22.8" customHeight="1">
      <c r="A153" s="35"/>
      <c r="B153" s="36"/>
      <c r="C153" s="83" t="s">
        <v>212</v>
      </c>
      <c r="D153" s="37"/>
      <c r="E153" s="37"/>
      <c r="F153" s="37"/>
      <c r="G153" s="37"/>
      <c r="H153" s="37"/>
      <c r="I153" s="37"/>
      <c r="J153" s="166">
        <f>BK153</f>
        <v>0</v>
      </c>
      <c r="K153" s="37"/>
      <c r="L153" s="40"/>
      <c r="M153" s="79"/>
      <c r="N153" s="167"/>
      <c r="O153" s="80"/>
      <c r="P153" s="168">
        <f>P154+P2359</f>
        <v>0</v>
      </c>
      <c r="Q153" s="80"/>
      <c r="R153" s="168">
        <f>R154+R2359</f>
        <v>2393.2607897800008</v>
      </c>
      <c r="S153" s="80"/>
      <c r="T153" s="169">
        <f>T154+T2359</f>
        <v>7.3941220000000002E-2</v>
      </c>
      <c r="U153" s="35"/>
      <c r="V153" s="35"/>
      <c r="W153" s="35"/>
      <c r="X153" s="35"/>
      <c r="Y153" s="35"/>
      <c r="Z153" s="35"/>
      <c r="AA153" s="35"/>
      <c r="AB153" s="35"/>
      <c r="AC153" s="35"/>
      <c r="AD153" s="35"/>
      <c r="AE153" s="35"/>
      <c r="AT153" s="18" t="s">
        <v>80</v>
      </c>
      <c r="AU153" s="18" t="s">
        <v>198</v>
      </c>
      <c r="BK153" s="170">
        <f>BK154+BK2359</f>
        <v>0</v>
      </c>
    </row>
    <row r="154" spans="1:65" s="11" customFormat="1" ht="25.95" customHeight="1">
      <c r="B154" s="171"/>
      <c r="C154" s="172"/>
      <c r="D154" s="173" t="s">
        <v>80</v>
      </c>
      <c r="E154" s="174" t="s">
        <v>353</v>
      </c>
      <c r="F154" s="174" t="s">
        <v>354</v>
      </c>
      <c r="G154" s="172"/>
      <c r="H154" s="172"/>
      <c r="I154" s="175"/>
      <c r="J154" s="176">
        <f>BK154</f>
        <v>0</v>
      </c>
      <c r="K154" s="172"/>
      <c r="L154" s="177"/>
      <c r="M154" s="178"/>
      <c r="N154" s="179"/>
      <c r="O154" s="179"/>
      <c r="P154" s="180">
        <f>P155+P348+P664+P1088+P1400+P2205+P2230+P2355</f>
        <v>0</v>
      </c>
      <c r="Q154" s="179"/>
      <c r="R154" s="180">
        <f>R155+R348+R664+R1088+R1400+R2205+R2230+R2355</f>
        <v>2276.4956541800007</v>
      </c>
      <c r="S154" s="179"/>
      <c r="T154" s="181">
        <f>T155+T348+T664+T1088+T1400+T2205+T2230+T2355</f>
        <v>7.3941220000000002E-2</v>
      </c>
      <c r="AR154" s="182" t="s">
        <v>88</v>
      </c>
      <c r="AT154" s="183" t="s">
        <v>80</v>
      </c>
      <c r="AU154" s="183" t="s">
        <v>81</v>
      </c>
      <c r="AY154" s="182" t="s">
        <v>215</v>
      </c>
      <c r="BK154" s="184">
        <f>BK155+BK348+BK664+BK1088+BK1400+BK2205+BK2230+BK2355</f>
        <v>0</v>
      </c>
    </row>
    <row r="155" spans="1:65" s="11" customFormat="1" ht="22.8" customHeight="1">
      <c r="B155" s="171"/>
      <c r="C155" s="172"/>
      <c r="D155" s="173" t="s">
        <v>80</v>
      </c>
      <c r="E155" s="213" t="s">
        <v>88</v>
      </c>
      <c r="F155" s="213" t="s">
        <v>355</v>
      </c>
      <c r="G155" s="172"/>
      <c r="H155" s="172"/>
      <c r="I155" s="175"/>
      <c r="J155" s="214">
        <f>BK155</f>
        <v>0</v>
      </c>
      <c r="K155" s="172"/>
      <c r="L155" s="177"/>
      <c r="M155" s="178"/>
      <c r="N155" s="179"/>
      <c r="O155" s="179"/>
      <c r="P155" s="180">
        <f>SUM(P156:P347)</f>
        <v>0</v>
      </c>
      <c r="Q155" s="179"/>
      <c r="R155" s="180">
        <f>SUM(R156:R347)</f>
        <v>0</v>
      </c>
      <c r="S155" s="179"/>
      <c r="T155" s="181">
        <f>SUM(T156:T347)</f>
        <v>0</v>
      </c>
      <c r="AR155" s="182" t="s">
        <v>88</v>
      </c>
      <c r="AT155" s="183" t="s">
        <v>80</v>
      </c>
      <c r="AU155" s="183" t="s">
        <v>88</v>
      </c>
      <c r="AY155" s="182" t="s">
        <v>215</v>
      </c>
      <c r="BK155" s="184">
        <f>SUM(BK156:BK347)</f>
        <v>0</v>
      </c>
    </row>
    <row r="156" spans="1:65" s="2" customFormat="1" ht="33" customHeight="1">
      <c r="A156" s="35"/>
      <c r="B156" s="36"/>
      <c r="C156" s="185" t="s">
        <v>88</v>
      </c>
      <c r="D156" s="185" t="s">
        <v>216</v>
      </c>
      <c r="E156" s="186" t="s">
        <v>356</v>
      </c>
      <c r="F156" s="187" t="s">
        <v>357</v>
      </c>
      <c r="G156" s="188" t="s">
        <v>358</v>
      </c>
      <c r="H156" s="189">
        <v>402</v>
      </c>
      <c r="I156" s="190"/>
      <c r="J156" s="191">
        <f>ROUND(I156*H156,2)</f>
        <v>0</v>
      </c>
      <c r="K156" s="187" t="s">
        <v>359</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214</v>
      </c>
      <c r="AT156" s="196" t="s">
        <v>216</v>
      </c>
      <c r="AU156" s="196" t="s">
        <v>90</v>
      </c>
      <c r="AY156" s="18" t="s">
        <v>215</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214</v>
      </c>
      <c r="BM156" s="196" t="s">
        <v>360</v>
      </c>
    </row>
    <row r="157" spans="1:65" s="2" customFormat="1" ht="28.8">
      <c r="A157" s="35"/>
      <c r="B157" s="36"/>
      <c r="C157" s="37"/>
      <c r="D157" s="198" t="s">
        <v>221</v>
      </c>
      <c r="E157" s="37"/>
      <c r="F157" s="199" t="s">
        <v>361</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221</v>
      </c>
      <c r="AU157" s="18" t="s">
        <v>90</v>
      </c>
    </row>
    <row r="158" spans="1:65" s="2" customFormat="1" ht="10.199999999999999">
      <c r="A158" s="35"/>
      <c r="B158" s="36"/>
      <c r="C158" s="37"/>
      <c r="D158" s="215" t="s">
        <v>362</v>
      </c>
      <c r="E158" s="37"/>
      <c r="F158" s="216" t="s">
        <v>363</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362</v>
      </c>
      <c r="AU158" s="18" t="s">
        <v>90</v>
      </c>
    </row>
    <row r="159" spans="1:65" s="13" customFormat="1" ht="10.199999999999999">
      <c r="B159" s="217"/>
      <c r="C159" s="218"/>
      <c r="D159" s="198" t="s">
        <v>364</v>
      </c>
      <c r="E159" s="219" t="s">
        <v>1</v>
      </c>
      <c r="F159" s="220" t="s">
        <v>365</v>
      </c>
      <c r="G159" s="218"/>
      <c r="H159" s="219" t="s">
        <v>1</v>
      </c>
      <c r="I159" s="221"/>
      <c r="J159" s="218"/>
      <c r="K159" s="218"/>
      <c r="L159" s="222"/>
      <c r="M159" s="223"/>
      <c r="N159" s="224"/>
      <c r="O159" s="224"/>
      <c r="P159" s="224"/>
      <c r="Q159" s="224"/>
      <c r="R159" s="224"/>
      <c r="S159" s="224"/>
      <c r="T159" s="225"/>
      <c r="AT159" s="226" t="s">
        <v>364</v>
      </c>
      <c r="AU159" s="226" t="s">
        <v>90</v>
      </c>
      <c r="AV159" s="13" t="s">
        <v>88</v>
      </c>
      <c r="AW159" s="13" t="s">
        <v>36</v>
      </c>
      <c r="AX159" s="13" t="s">
        <v>81</v>
      </c>
      <c r="AY159" s="226" t="s">
        <v>215</v>
      </c>
    </row>
    <row r="160" spans="1:65" s="13" customFormat="1" ht="10.199999999999999">
      <c r="B160" s="217"/>
      <c r="C160" s="218"/>
      <c r="D160" s="198" t="s">
        <v>364</v>
      </c>
      <c r="E160" s="219" t="s">
        <v>1</v>
      </c>
      <c r="F160" s="220" t="s">
        <v>366</v>
      </c>
      <c r="G160" s="218"/>
      <c r="H160" s="219" t="s">
        <v>1</v>
      </c>
      <c r="I160" s="221"/>
      <c r="J160" s="218"/>
      <c r="K160" s="218"/>
      <c r="L160" s="222"/>
      <c r="M160" s="223"/>
      <c r="N160" s="224"/>
      <c r="O160" s="224"/>
      <c r="P160" s="224"/>
      <c r="Q160" s="224"/>
      <c r="R160" s="224"/>
      <c r="S160" s="224"/>
      <c r="T160" s="225"/>
      <c r="AT160" s="226" t="s">
        <v>364</v>
      </c>
      <c r="AU160" s="226" t="s">
        <v>90</v>
      </c>
      <c r="AV160" s="13" t="s">
        <v>88</v>
      </c>
      <c r="AW160" s="13" t="s">
        <v>36</v>
      </c>
      <c r="AX160" s="13" t="s">
        <v>81</v>
      </c>
      <c r="AY160" s="226" t="s">
        <v>215</v>
      </c>
    </row>
    <row r="161" spans="1:65" s="14" customFormat="1" ht="10.199999999999999">
      <c r="B161" s="227"/>
      <c r="C161" s="228"/>
      <c r="D161" s="198" t="s">
        <v>364</v>
      </c>
      <c r="E161" s="229" t="s">
        <v>1</v>
      </c>
      <c r="F161" s="230" t="s">
        <v>367</v>
      </c>
      <c r="G161" s="228"/>
      <c r="H161" s="231">
        <v>402</v>
      </c>
      <c r="I161" s="232"/>
      <c r="J161" s="228"/>
      <c r="K161" s="228"/>
      <c r="L161" s="233"/>
      <c r="M161" s="234"/>
      <c r="N161" s="235"/>
      <c r="O161" s="235"/>
      <c r="P161" s="235"/>
      <c r="Q161" s="235"/>
      <c r="R161" s="235"/>
      <c r="S161" s="235"/>
      <c r="T161" s="236"/>
      <c r="AT161" s="237" t="s">
        <v>364</v>
      </c>
      <c r="AU161" s="237" t="s">
        <v>90</v>
      </c>
      <c r="AV161" s="14" t="s">
        <v>90</v>
      </c>
      <c r="AW161" s="14" t="s">
        <v>36</v>
      </c>
      <c r="AX161" s="14" t="s">
        <v>81</v>
      </c>
      <c r="AY161" s="237" t="s">
        <v>215</v>
      </c>
    </row>
    <row r="162" spans="1:65" s="15" customFormat="1" ht="10.199999999999999">
      <c r="B162" s="238"/>
      <c r="C162" s="239"/>
      <c r="D162" s="198" t="s">
        <v>364</v>
      </c>
      <c r="E162" s="240" t="s">
        <v>1</v>
      </c>
      <c r="F162" s="241" t="s">
        <v>368</v>
      </c>
      <c r="G162" s="239"/>
      <c r="H162" s="242">
        <v>402</v>
      </c>
      <c r="I162" s="243"/>
      <c r="J162" s="239"/>
      <c r="K162" s="239"/>
      <c r="L162" s="244"/>
      <c r="M162" s="245"/>
      <c r="N162" s="246"/>
      <c r="O162" s="246"/>
      <c r="P162" s="246"/>
      <c r="Q162" s="246"/>
      <c r="R162" s="246"/>
      <c r="S162" s="246"/>
      <c r="T162" s="247"/>
      <c r="AT162" s="248" t="s">
        <v>364</v>
      </c>
      <c r="AU162" s="248" t="s">
        <v>90</v>
      </c>
      <c r="AV162" s="15" t="s">
        <v>214</v>
      </c>
      <c r="AW162" s="15" t="s">
        <v>36</v>
      </c>
      <c r="AX162" s="15" t="s">
        <v>88</v>
      </c>
      <c r="AY162" s="248" t="s">
        <v>215</v>
      </c>
    </row>
    <row r="163" spans="1:65" s="2" customFormat="1" ht="33" customHeight="1">
      <c r="A163" s="35"/>
      <c r="B163" s="36"/>
      <c r="C163" s="185" t="s">
        <v>90</v>
      </c>
      <c r="D163" s="185" t="s">
        <v>216</v>
      </c>
      <c r="E163" s="186" t="s">
        <v>369</v>
      </c>
      <c r="F163" s="187" t="s">
        <v>370</v>
      </c>
      <c r="G163" s="188" t="s">
        <v>358</v>
      </c>
      <c r="H163" s="189">
        <v>201</v>
      </c>
      <c r="I163" s="190"/>
      <c r="J163" s="191">
        <f>ROUND(I163*H163,2)</f>
        <v>0</v>
      </c>
      <c r="K163" s="187" t="s">
        <v>359</v>
      </c>
      <c r="L163" s="40"/>
      <c r="M163" s="192" t="s">
        <v>1</v>
      </c>
      <c r="N163" s="193" t="s">
        <v>46</v>
      </c>
      <c r="O163" s="72"/>
      <c r="P163" s="194">
        <f>O163*H163</f>
        <v>0</v>
      </c>
      <c r="Q163" s="194">
        <v>0</v>
      </c>
      <c r="R163" s="194">
        <f>Q163*H163</f>
        <v>0</v>
      </c>
      <c r="S163" s="194">
        <v>0</v>
      </c>
      <c r="T163" s="195">
        <f>S163*H163</f>
        <v>0</v>
      </c>
      <c r="U163" s="35"/>
      <c r="V163" s="35"/>
      <c r="W163" s="35"/>
      <c r="X163" s="35"/>
      <c r="Y163" s="35"/>
      <c r="Z163" s="35"/>
      <c r="AA163" s="35"/>
      <c r="AB163" s="35"/>
      <c r="AC163" s="35"/>
      <c r="AD163" s="35"/>
      <c r="AE163" s="35"/>
      <c r="AR163" s="196" t="s">
        <v>214</v>
      </c>
      <c r="AT163" s="196" t="s">
        <v>216</v>
      </c>
      <c r="AU163" s="196" t="s">
        <v>90</v>
      </c>
      <c r="AY163" s="18" t="s">
        <v>215</v>
      </c>
      <c r="BE163" s="197">
        <f>IF(N163="základní",J163,0)</f>
        <v>0</v>
      </c>
      <c r="BF163" s="197">
        <f>IF(N163="snížená",J163,0)</f>
        <v>0</v>
      </c>
      <c r="BG163" s="197">
        <f>IF(N163="zákl. přenesená",J163,0)</f>
        <v>0</v>
      </c>
      <c r="BH163" s="197">
        <f>IF(N163="sníž. přenesená",J163,0)</f>
        <v>0</v>
      </c>
      <c r="BI163" s="197">
        <f>IF(N163="nulová",J163,0)</f>
        <v>0</v>
      </c>
      <c r="BJ163" s="18" t="s">
        <v>88</v>
      </c>
      <c r="BK163" s="197">
        <f>ROUND(I163*H163,2)</f>
        <v>0</v>
      </c>
      <c r="BL163" s="18" t="s">
        <v>214</v>
      </c>
      <c r="BM163" s="196" t="s">
        <v>371</v>
      </c>
    </row>
    <row r="164" spans="1:65" s="2" customFormat="1" ht="28.8">
      <c r="A164" s="35"/>
      <c r="B164" s="36"/>
      <c r="C164" s="37"/>
      <c r="D164" s="198" t="s">
        <v>221</v>
      </c>
      <c r="E164" s="37"/>
      <c r="F164" s="199" t="s">
        <v>372</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221</v>
      </c>
      <c r="AU164" s="18" t="s">
        <v>90</v>
      </c>
    </row>
    <row r="165" spans="1:65" s="2" customFormat="1" ht="10.199999999999999">
      <c r="A165" s="35"/>
      <c r="B165" s="36"/>
      <c r="C165" s="37"/>
      <c r="D165" s="215" t="s">
        <v>362</v>
      </c>
      <c r="E165" s="37"/>
      <c r="F165" s="216" t="s">
        <v>373</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362</v>
      </c>
      <c r="AU165" s="18" t="s">
        <v>90</v>
      </c>
    </row>
    <row r="166" spans="1:65" s="13" customFormat="1" ht="10.199999999999999">
      <c r="B166" s="217"/>
      <c r="C166" s="218"/>
      <c r="D166" s="198" t="s">
        <v>364</v>
      </c>
      <c r="E166" s="219" t="s">
        <v>1</v>
      </c>
      <c r="F166" s="220" t="s">
        <v>365</v>
      </c>
      <c r="G166" s="218"/>
      <c r="H166" s="219" t="s">
        <v>1</v>
      </c>
      <c r="I166" s="221"/>
      <c r="J166" s="218"/>
      <c r="K166" s="218"/>
      <c r="L166" s="222"/>
      <c r="M166" s="223"/>
      <c r="N166" s="224"/>
      <c r="O166" s="224"/>
      <c r="P166" s="224"/>
      <c r="Q166" s="224"/>
      <c r="R166" s="224"/>
      <c r="S166" s="224"/>
      <c r="T166" s="225"/>
      <c r="AT166" s="226" t="s">
        <v>364</v>
      </c>
      <c r="AU166" s="226" t="s">
        <v>90</v>
      </c>
      <c r="AV166" s="13" t="s">
        <v>88</v>
      </c>
      <c r="AW166" s="13" t="s">
        <v>36</v>
      </c>
      <c r="AX166" s="13" t="s">
        <v>81</v>
      </c>
      <c r="AY166" s="226" t="s">
        <v>215</v>
      </c>
    </row>
    <row r="167" spans="1:65" s="13" customFormat="1" ht="10.199999999999999">
      <c r="B167" s="217"/>
      <c r="C167" s="218"/>
      <c r="D167" s="198" t="s">
        <v>364</v>
      </c>
      <c r="E167" s="219" t="s">
        <v>1</v>
      </c>
      <c r="F167" s="220" t="s">
        <v>374</v>
      </c>
      <c r="G167" s="218"/>
      <c r="H167" s="219" t="s">
        <v>1</v>
      </c>
      <c r="I167" s="221"/>
      <c r="J167" s="218"/>
      <c r="K167" s="218"/>
      <c r="L167" s="222"/>
      <c r="M167" s="223"/>
      <c r="N167" s="224"/>
      <c r="O167" s="224"/>
      <c r="P167" s="224"/>
      <c r="Q167" s="224"/>
      <c r="R167" s="224"/>
      <c r="S167" s="224"/>
      <c r="T167" s="225"/>
      <c r="AT167" s="226" t="s">
        <v>364</v>
      </c>
      <c r="AU167" s="226" t="s">
        <v>90</v>
      </c>
      <c r="AV167" s="13" t="s">
        <v>88</v>
      </c>
      <c r="AW167" s="13" t="s">
        <v>36</v>
      </c>
      <c r="AX167" s="13" t="s">
        <v>81</v>
      </c>
      <c r="AY167" s="226" t="s">
        <v>215</v>
      </c>
    </row>
    <row r="168" spans="1:65" s="14" customFormat="1" ht="10.199999999999999">
      <c r="B168" s="227"/>
      <c r="C168" s="228"/>
      <c r="D168" s="198" t="s">
        <v>364</v>
      </c>
      <c r="E168" s="229" t="s">
        <v>1</v>
      </c>
      <c r="F168" s="230" t="s">
        <v>375</v>
      </c>
      <c r="G168" s="228"/>
      <c r="H168" s="231">
        <v>201</v>
      </c>
      <c r="I168" s="232"/>
      <c r="J168" s="228"/>
      <c r="K168" s="228"/>
      <c r="L168" s="233"/>
      <c r="M168" s="234"/>
      <c r="N168" s="235"/>
      <c r="O168" s="235"/>
      <c r="P168" s="235"/>
      <c r="Q168" s="235"/>
      <c r="R168" s="235"/>
      <c r="S168" s="235"/>
      <c r="T168" s="236"/>
      <c r="AT168" s="237" t="s">
        <v>364</v>
      </c>
      <c r="AU168" s="237" t="s">
        <v>90</v>
      </c>
      <c r="AV168" s="14" t="s">
        <v>90</v>
      </c>
      <c r="AW168" s="14" t="s">
        <v>36</v>
      </c>
      <c r="AX168" s="14" t="s">
        <v>81</v>
      </c>
      <c r="AY168" s="237" t="s">
        <v>215</v>
      </c>
    </row>
    <row r="169" spans="1:65" s="15" customFormat="1" ht="10.199999999999999">
      <c r="B169" s="238"/>
      <c r="C169" s="239"/>
      <c r="D169" s="198" t="s">
        <v>364</v>
      </c>
      <c r="E169" s="240" t="s">
        <v>1</v>
      </c>
      <c r="F169" s="241" t="s">
        <v>368</v>
      </c>
      <c r="G169" s="239"/>
      <c r="H169" s="242">
        <v>201</v>
      </c>
      <c r="I169" s="243"/>
      <c r="J169" s="239"/>
      <c r="K169" s="239"/>
      <c r="L169" s="244"/>
      <c r="M169" s="245"/>
      <c r="N169" s="246"/>
      <c r="O169" s="246"/>
      <c r="P169" s="246"/>
      <c r="Q169" s="246"/>
      <c r="R169" s="246"/>
      <c r="S169" s="246"/>
      <c r="T169" s="247"/>
      <c r="AT169" s="248" t="s">
        <v>364</v>
      </c>
      <c r="AU169" s="248" t="s">
        <v>90</v>
      </c>
      <c r="AV169" s="15" t="s">
        <v>214</v>
      </c>
      <c r="AW169" s="15" t="s">
        <v>36</v>
      </c>
      <c r="AX169" s="15" t="s">
        <v>88</v>
      </c>
      <c r="AY169" s="248" t="s">
        <v>215</v>
      </c>
    </row>
    <row r="170" spans="1:65" s="2" customFormat="1" ht="33" customHeight="1">
      <c r="A170" s="35"/>
      <c r="B170" s="36"/>
      <c r="C170" s="185" t="s">
        <v>227</v>
      </c>
      <c r="D170" s="185" t="s">
        <v>216</v>
      </c>
      <c r="E170" s="186" t="s">
        <v>376</v>
      </c>
      <c r="F170" s="187" t="s">
        <v>377</v>
      </c>
      <c r="G170" s="188" t="s">
        <v>358</v>
      </c>
      <c r="H170" s="189">
        <v>67</v>
      </c>
      <c r="I170" s="190"/>
      <c r="J170" s="191">
        <f>ROUND(I170*H170,2)</f>
        <v>0</v>
      </c>
      <c r="K170" s="187" t="s">
        <v>359</v>
      </c>
      <c r="L170" s="40"/>
      <c r="M170" s="192" t="s">
        <v>1</v>
      </c>
      <c r="N170" s="193" t="s">
        <v>46</v>
      </c>
      <c r="O170" s="72"/>
      <c r="P170" s="194">
        <f>O170*H170</f>
        <v>0</v>
      </c>
      <c r="Q170" s="194">
        <v>0</v>
      </c>
      <c r="R170" s="194">
        <f>Q170*H170</f>
        <v>0</v>
      </c>
      <c r="S170" s="194">
        <v>0</v>
      </c>
      <c r="T170" s="195">
        <f>S170*H170</f>
        <v>0</v>
      </c>
      <c r="U170" s="35"/>
      <c r="V170" s="35"/>
      <c r="W170" s="35"/>
      <c r="X170" s="35"/>
      <c r="Y170" s="35"/>
      <c r="Z170" s="35"/>
      <c r="AA170" s="35"/>
      <c r="AB170" s="35"/>
      <c r="AC170" s="35"/>
      <c r="AD170" s="35"/>
      <c r="AE170" s="35"/>
      <c r="AR170" s="196" t="s">
        <v>214</v>
      </c>
      <c r="AT170" s="196" t="s">
        <v>216</v>
      </c>
      <c r="AU170" s="196" t="s">
        <v>90</v>
      </c>
      <c r="AY170" s="18" t="s">
        <v>215</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214</v>
      </c>
      <c r="BM170" s="196" t="s">
        <v>378</v>
      </c>
    </row>
    <row r="171" spans="1:65" s="2" customFormat="1" ht="28.8">
      <c r="A171" s="35"/>
      <c r="B171" s="36"/>
      <c r="C171" s="37"/>
      <c r="D171" s="198" t="s">
        <v>221</v>
      </c>
      <c r="E171" s="37"/>
      <c r="F171" s="199" t="s">
        <v>379</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221</v>
      </c>
      <c r="AU171" s="18" t="s">
        <v>90</v>
      </c>
    </row>
    <row r="172" spans="1:65" s="2" customFormat="1" ht="10.199999999999999">
      <c r="A172" s="35"/>
      <c r="B172" s="36"/>
      <c r="C172" s="37"/>
      <c r="D172" s="215" t="s">
        <v>362</v>
      </c>
      <c r="E172" s="37"/>
      <c r="F172" s="216" t="s">
        <v>380</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362</v>
      </c>
      <c r="AU172" s="18" t="s">
        <v>90</v>
      </c>
    </row>
    <row r="173" spans="1:65" s="13" customFormat="1" ht="10.199999999999999">
      <c r="B173" s="217"/>
      <c r="C173" s="218"/>
      <c r="D173" s="198" t="s">
        <v>364</v>
      </c>
      <c r="E173" s="219" t="s">
        <v>1</v>
      </c>
      <c r="F173" s="220" t="s">
        <v>365</v>
      </c>
      <c r="G173" s="218"/>
      <c r="H173" s="219" t="s">
        <v>1</v>
      </c>
      <c r="I173" s="221"/>
      <c r="J173" s="218"/>
      <c r="K173" s="218"/>
      <c r="L173" s="222"/>
      <c r="M173" s="223"/>
      <c r="N173" s="224"/>
      <c r="O173" s="224"/>
      <c r="P173" s="224"/>
      <c r="Q173" s="224"/>
      <c r="R173" s="224"/>
      <c r="S173" s="224"/>
      <c r="T173" s="225"/>
      <c r="AT173" s="226" t="s">
        <v>364</v>
      </c>
      <c r="AU173" s="226" t="s">
        <v>90</v>
      </c>
      <c r="AV173" s="13" t="s">
        <v>88</v>
      </c>
      <c r="AW173" s="13" t="s">
        <v>36</v>
      </c>
      <c r="AX173" s="13" t="s">
        <v>81</v>
      </c>
      <c r="AY173" s="226" t="s">
        <v>215</v>
      </c>
    </row>
    <row r="174" spans="1:65" s="13" customFormat="1" ht="10.199999999999999">
      <c r="B174" s="217"/>
      <c r="C174" s="218"/>
      <c r="D174" s="198" t="s">
        <v>364</v>
      </c>
      <c r="E174" s="219" t="s">
        <v>1</v>
      </c>
      <c r="F174" s="220" t="s">
        <v>381</v>
      </c>
      <c r="G174" s="218"/>
      <c r="H174" s="219" t="s">
        <v>1</v>
      </c>
      <c r="I174" s="221"/>
      <c r="J174" s="218"/>
      <c r="K174" s="218"/>
      <c r="L174" s="222"/>
      <c r="M174" s="223"/>
      <c r="N174" s="224"/>
      <c r="O174" s="224"/>
      <c r="P174" s="224"/>
      <c r="Q174" s="224"/>
      <c r="R174" s="224"/>
      <c r="S174" s="224"/>
      <c r="T174" s="225"/>
      <c r="AT174" s="226" t="s">
        <v>364</v>
      </c>
      <c r="AU174" s="226" t="s">
        <v>90</v>
      </c>
      <c r="AV174" s="13" t="s">
        <v>88</v>
      </c>
      <c r="AW174" s="13" t="s">
        <v>36</v>
      </c>
      <c r="AX174" s="13" t="s">
        <v>81</v>
      </c>
      <c r="AY174" s="226" t="s">
        <v>215</v>
      </c>
    </row>
    <row r="175" spans="1:65" s="14" customFormat="1" ht="10.199999999999999">
      <c r="B175" s="227"/>
      <c r="C175" s="228"/>
      <c r="D175" s="198" t="s">
        <v>364</v>
      </c>
      <c r="E175" s="229" t="s">
        <v>1</v>
      </c>
      <c r="F175" s="230" t="s">
        <v>382</v>
      </c>
      <c r="G175" s="228"/>
      <c r="H175" s="231">
        <v>67</v>
      </c>
      <c r="I175" s="232"/>
      <c r="J175" s="228"/>
      <c r="K175" s="228"/>
      <c r="L175" s="233"/>
      <c r="M175" s="234"/>
      <c r="N175" s="235"/>
      <c r="O175" s="235"/>
      <c r="P175" s="235"/>
      <c r="Q175" s="235"/>
      <c r="R175" s="235"/>
      <c r="S175" s="235"/>
      <c r="T175" s="236"/>
      <c r="AT175" s="237" t="s">
        <v>364</v>
      </c>
      <c r="AU175" s="237" t="s">
        <v>90</v>
      </c>
      <c r="AV175" s="14" t="s">
        <v>90</v>
      </c>
      <c r="AW175" s="14" t="s">
        <v>36</v>
      </c>
      <c r="AX175" s="14" t="s">
        <v>81</v>
      </c>
      <c r="AY175" s="237" t="s">
        <v>215</v>
      </c>
    </row>
    <row r="176" spans="1:65" s="15" customFormat="1" ht="10.199999999999999">
      <c r="B176" s="238"/>
      <c r="C176" s="239"/>
      <c r="D176" s="198" t="s">
        <v>364</v>
      </c>
      <c r="E176" s="240" t="s">
        <v>1</v>
      </c>
      <c r="F176" s="241" t="s">
        <v>368</v>
      </c>
      <c r="G176" s="239"/>
      <c r="H176" s="242">
        <v>67</v>
      </c>
      <c r="I176" s="243"/>
      <c r="J176" s="239"/>
      <c r="K176" s="239"/>
      <c r="L176" s="244"/>
      <c r="M176" s="245"/>
      <c r="N176" s="246"/>
      <c r="O176" s="246"/>
      <c r="P176" s="246"/>
      <c r="Q176" s="246"/>
      <c r="R176" s="246"/>
      <c r="S176" s="246"/>
      <c r="T176" s="247"/>
      <c r="AT176" s="248" t="s">
        <v>364</v>
      </c>
      <c r="AU176" s="248" t="s">
        <v>90</v>
      </c>
      <c r="AV176" s="15" t="s">
        <v>214</v>
      </c>
      <c r="AW176" s="15" t="s">
        <v>36</v>
      </c>
      <c r="AX176" s="15" t="s">
        <v>88</v>
      </c>
      <c r="AY176" s="248" t="s">
        <v>215</v>
      </c>
    </row>
    <row r="177" spans="1:65" s="2" customFormat="1" ht="33" customHeight="1">
      <c r="A177" s="35"/>
      <c r="B177" s="36"/>
      <c r="C177" s="185" t="s">
        <v>214</v>
      </c>
      <c r="D177" s="185" t="s">
        <v>216</v>
      </c>
      <c r="E177" s="186" t="s">
        <v>383</v>
      </c>
      <c r="F177" s="187" t="s">
        <v>384</v>
      </c>
      <c r="G177" s="188" t="s">
        <v>358</v>
      </c>
      <c r="H177" s="189">
        <v>115.267</v>
      </c>
      <c r="I177" s="190"/>
      <c r="J177" s="191">
        <f>ROUND(I177*H177,2)</f>
        <v>0</v>
      </c>
      <c r="K177" s="187" t="s">
        <v>359</v>
      </c>
      <c r="L177" s="40"/>
      <c r="M177" s="192" t="s">
        <v>1</v>
      </c>
      <c r="N177" s="193"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214</v>
      </c>
      <c r="AT177" s="196" t="s">
        <v>216</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214</v>
      </c>
      <c r="BM177" s="196" t="s">
        <v>385</v>
      </c>
    </row>
    <row r="178" spans="1:65" s="2" customFormat="1" ht="28.8">
      <c r="A178" s="35"/>
      <c r="B178" s="36"/>
      <c r="C178" s="37"/>
      <c r="D178" s="198" t="s">
        <v>221</v>
      </c>
      <c r="E178" s="37"/>
      <c r="F178" s="199" t="s">
        <v>386</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90</v>
      </c>
    </row>
    <row r="179" spans="1:65" s="2" customFormat="1" ht="10.199999999999999">
      <c r="A179" s="35"/>
      <c r="B179" s="36"/>
      <c r="C179" s="37"/>
      <c r="D179" s="215" t="s">
        <v>362</v>
      </c>
      <c r="E179" s="37"/>
      <c r="F179" s="216" t="s">
        <v>387</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362</v>
      </c>
      <c r="AU179" s="18" t="s">
        <v>90</v>
      </c>
    </row>
    <row r="180" spans="1:65" s="13" customFormat="1" ht="10.199999999999999">
      <c r="B180" s="217"/>
      <c r="C180" s="218"/>
      <c r="D180" s="198" t="s">
        <v>364</v>
      </c>
      <c r="E180" s="219" t="s">
        <v>1</v>
      </c>
      <c r="F180" s="220" t="s">
        <v>388</v>
      </c>
      <c r="G180" s="218"/>
      <c r="H180" s="219" t="s">
        <v>1</v>
      </c>
      <c r="I180" s="221"/>
      <c r="J180" s="218"/>
      <c r="K180" s="218"/>
      <c r="L180" s="222"/>
      <c r="M180" s="223"/>
      <c r="N180" s="224"/>
      <c r="O180" s="224"/>
      <c r="P180" s="224"/>
      <c r="Q180" s="224"/>
      <c r="R180" s="224"/>
      <c r="S180" s="224"/>
      <c r="T180" s="225"/>
      <c r="AT180" s="226" t="s">
        <v>364</v>
      </c>
      <c r="AU180" s="226" t="s">
        <v>90</v>
      </c>
      <c r="AV180" s="13" t="s">
        <v>88</v>
      </c>
      <c r="AW180" s="13" t="s">
        <v>36</v>
      </c>
      <c r="AX180" s="13" t="s">
        <v>81</v>
      </c>
      <c r="AY180" s="226" t="s">
        <v>215</v>
      </c>
    </row>
    <row r="181" spans="1:65" s="13" customFormat="1" ht="10.199999999999999">
      <c r="B181" s="217"/>
      <c r="C181" s="218"/>
      <c r="D181" s="198" t="s">
        <v>364</v>
      </c>
      <c r="E181" s="219" t="s">
        <v>1</v>
      </c>
      <c r="F181" s="220" t="s">
        <v>366</v>
      </c>
      <c r="G181" s="218"/>
      <c r="H181" s="219" t="s">
        <v>1</v>
      </c>
      <c r="I181" s="221"/>
      <c r="J181" s="218"/>
      <c r="K181" s="218"/>
      <c r="L181" s="222"/>
      <c r="M181" s="223"/>
      <c r="N181" s="224"/>
      <c r="O181" s="224"/>
      <c r="P181" s="224"/>
      <c r="Q181" s="224"/>
      <c r="R181" s="224"/>
      <c r="S181" s="224"/>
      <c r="T181" s="225"/>
      <c r="AT181" s="226" t="s">
        <v>364</v>
      </c>
      <c r="AU181" s="226" t="s">
        <v>90</v>
      </c>
      <c r="AV181" s="13" t="s">
        <v>88</v>
      </c>
      <c r="AW181" s="13" t="s">
        <v>36</v>
      </c>
      <c r="AX181" s="13" t="s">
        <v>81</v>
      </c>
      <c r="AY181" s="226" t="s">
        <v>215</v>
      </c>
    </row>
    <row r="182" spans="1:65" s="13" customFormat="1" ht="10.199999999999999">
      <c r="B182" s="217"/>
      <c r="C182" s="218"/>
      <c r="D182" s="198" t="s">
        <v>364</v>
      </c>
      <c r="E182" s="219" t="s">
        <v>1</v>
      </c>
      <c r="F182" s="220" t="s">
        <v>389</v>
      </c>
      <c r="G182" s="218"/>
      <c r="H182" s="219" t="s">
        <v>1</v>
      </c>
      <c r="I182" s="221"/>
      <c r="J182" s="218"/>
      <c r="K182" s="218"/>
      <c r="L182" s="222"/>
      <c r="M182" s="223"/>
      <c r="N182" s="224"/>
      <c r="O182" s="224"/>
      <c r="P182" s="224"/>
      <c r="Q182" s="224"/>
      <c r="R182" s="224"/>
      <c r="S182" s="224"/>
      <c r="T182" s="225"/>
      <c r="AT182" s="226" t="s">
        <v>364</v>
      </c>
      <c r="AU182" s="226" t="s">
        <v>90</v>
      </c>
      <c r="AV182" s="13" t="s">
        <v>88</v>
      </c>
      <c r="AW182" s="13" t="s">
        <v>36</v>
      </c>
      <c r="AX182" s="13" t="s">
        <v>81</v>
      </c>
      <c r="AY182" s="226" t="s">
        <v>215</v>
      </c>
    </row>
    <row r="183" spans="1:65" s="14" customFormat="1" ht="10.199999999999999">
      <c r="B183" s="227"/>
      <c r="C183" s="228"/>
      <c r="D183" s="198" t="s">
        <v>364</v>
      </c>
      <c r="E183" s="229" t="s">
        <v>1</v>
      </c>
      <c r="F183" s="230" t="s">
        <v>390</v>
      </c>
      <c r="G183" s="228"/>
      <c r="H183" s="231">
        <v>29.591999999999999</v>
      </c>
      <c r="I183" s="232"/>
      <c r="J183" s="228"/>
      <c r="K183" s="228"/>
      <c r="L183" s="233"/>
      <c r="M183" s="234"/>
      <c r="N183" s="235"/>
      <c r="O183" s="235"/>
      <c r="P183" s="235"/>
      <c r="Q183" s="235"/>
      <c r="R183" s="235"/>
      <c r="S183" s="235"/>
      <c r="T183" s="236"/>
      <c r="AT183" s="237" t="s">
        <v>364</v>
      </c>
      <c r="AU183" s="237" t="s">
        <v>90</v>
      </c>
      <c r="AV183" s="14" t="s">
        <v>90</v>
      </c>
      <c r="AW183" s="14" t="s">
        <v>36</v>
      </c>
      <c r="AX183" s="14" t="s">
        <v>81</v>
      </c>
      <c r="AY183" s="237" t="s">
        <v>215</v>
      </c>
    </row>
    <row r="184" spans="1:65" s="14" customFormat="1" ht="10.199999999999999">
      <c r="B184" s="227"/>
      <c r="C184" s="228"/>
      <c r="D184" s="198" t="s">
        <v>364</v>
      </c>
      <c r="E184" s="229" t="s">
        <v>1</v>
      </c>
      <c r="F184" s="230" t="s">
        <v>391</v>
      </c>
      <c r="G184" s="228"/>
      <c r="H184" s="231">
        <v>40.68</v>
      </c>
      <c r="I184" s="232"/>
      <c r="J184" s="228"/>
      <c r="K184" s="228"/>
      <c r="L184" s="233"/>
      <c r="M184" s="234"/>
      <c r="N184" s="235"/>
      <c r="O184" s="235"/>
      <c r="P184" s="235"/>
      <c r="Q184" s="235"/>
      <c r="R184" s="235"/>
      <c r="S184" s="235"/>
      <c r="T184" s="236"/>
      <c r="AT184" s="237" t="s">
        <v>364</v>
      </c>
      <c r="AU184" s="237" t="s">
        <v>90</v>
      </c>
      <c r="AV184" s="14" t="s">
        <v>90</v>
      </c>
      <c r="AW184" s="14" t="s">
        <v>36</v>
      </c>
      <c r="AX184" s="14" t="s">
        <v>81</v>
      </c>
      <c r="AY184" s="237" t="s">
        <v>215</v>
      </c>
    </row>
    <row r="185" spans="1:65" s="14" customFormat="1" ht="10.199999999999999">
      <c r="B185" s="227"/>
      <c r="C185" s="228"/>
      <c r="D185" s="198" t="s">
        <v>364</v>
      </c>
      <c r="E185" s="229" t="s">
        <v>1</v>
      </c>
      <c r="F185" s="230" t="s">
        <v>392</v>
      </c>
      <c r="G185" s="228"/>
      <c r="H185" s="231">
        <v>10.422000000000001</v>
      </c>
      <c r="I185" s="232"/>
      <c r="J185" s="228"/>
      <c r="K185" s="228"/>
      <c r="L185" s="233"/>
      <c r="M185" s="234"/>
      <c r="N185" s="235"/>
      <c r="O185" s="235"/>
      <c r="P185" s="235"/>
      <c r="Q185" s="235"/>
      <c r="R185" s="235"/>
      <c r="S185" s="235"/>
      <c r="T185" s="236"/>
      <c r="AT185" s="237" t="s">
        <v>364</v>
      </c>
      <c r="AU185" s="237" t="s">
        <v>90</v>
      </c>
      <c r="AV185" s="14" t="s">
        <v>90</v>
      </c>
      <c r="AW185" s="14" t="s">
        <v>36</v>
      </c>
      <c r="AX185" s="14" t="s">
        <v>81</v>
      </c>
      <c r="AY185" s="237" t="s">
        <v>215</v>
      </c>
    </row>
    <row r="186" spans="1:65" s="14" customFormat="1" ht="10.199999999999999">
      <c r="B186" s="227"/>
      <c r="C186" s="228"/>
      <c r="D186" s="198" t="s">
        <v>364</v>
      </c>
      <c r="E186" s="229" t="s">
        <v>1</v>
      </c>
      <c r="F186" s="230" t="s">
        <v>393</v>
      </c>
      <c r="G186" s="228"/>
      <c r="H186" s="231">
        <v>0.15</v>
      </c>
      <c r="I186" s="232"/>
      <c r="J186" s="228"/>
      <c r="K186" s="228"/>
      <c r="L186" s="233"/>
      <c r="M186" s="234"/>
      <c r="N186" s="235"/>
      <c r="O186" s="235"/>
      <c r="P186" s="235"/>
      <c r="Q186" s="235"/>
      <c r="R186" s="235"/>
      <c r="S186" s="235"/>
      <c r="T186" s="236"/>
      <c r="AT186" s="237" t="s">
        <v>364</v>
      </c>
      <c r="AU186" s="237" t="s">
        <v>90</v>
      </c>
      <c r="AV186" s="14" t="s">
        <v>90</v>
      </c>
      <c r="AW186" s="14" t="s">
        <v>36</v>
      </c>
      <c r="AX186" s="14" t="s">
        <v>81</v>
      </c>
      <c r="AY186" s="237" t="s">
        <v>215</v>
      </c>
    </row>
    <row r="187" spans="1:65" s="14" customFormat="1" ht="10.199999999999999">
      <c r="B187" s="227"/>
      <c r="C187" s="228"/>
      <c r="D187" s="198" t="s">
        <v>364</v>
      </c>
      <c r="E187" s="229" t="s">
        <v>1</v>
      </c>
      <c r="F187" s="230" t="s">
        <v>394</v>
      </c>
      <c r="G187" s="228"/>
      <c r="H187" s="231">
        <v>0.8</v>
      </c>
      <c r="I187" s="232"/>
      <c r="J187" s="228"/>
      <c r="K187" s="228"/>
      <c r="L187" s="233"/>
      <c r="M187" s="234"/>
      <c r="N187" s="235"/>
      <c r="O187" s="235"/>
      <c r="P187" s="235"/>
      <c r="Q187" s="235"/>
      <c r="R187" s="235"/>
      <c r="S187" s="235"/>
      <c r="T187" s="236"/>
      <c r="AT187" s="237" t="s">
        <v>364</v>
      </c>
      <c r="AU187" s="237" t="s">
        <v>90</v>
      </c>
      <c r="AV187" s="14" t="s">
        <v>90</v>
      </c>
      <c r="AW187" s="14" t="s">
        <v>36</v>
      </c>
      <c r="AX187" s="14" t="s">
        <v>81</v>
      </c>
      <c r="AY187" s="237" t="s">
        <v>215</v>
      </c>
    </row>
    <row r="188" spans="1:65" s="13" customFormat="1" ht="10.199999999999999">
      <c r="B188" s="217"/>
      <c r="C188" s="218"/>
      <c r="D188" s="198" t="s">
        <v>364</v>
      </c>
      <c r="E188" s="219" t="s">
        <v>1</v>
      </c>
      <c r="F188" s="220" t="s">
        <v>395</v>
      </c>
      <c r="G188" s="218"/>
      <c r="H188" s="219" t="s">
        <v>1</v>
      </c>
      <c r="I188" s="221"/>
      <c r="J188" s="218"/>
      <c r="K188" s="218"/>
      <c r="L188" s="222"/>
      <c r="M188" s="223"/>
      <c r="N188" s="224"/>
      <c r="O188" s="224"/>
      <c r="P188" s="224"/>
      <c r="Q188" s="224"/>
      <c r="R188" s="224"/>
      <c r="S188" s="224"/>
      <c r="T188" s="225"/>
      <c r="AT188" s="226" t="s">
        <v>364</v>
      </c>
      <c r="AU188" s="226" t="s">
        <v>90</v>
      </c>
      <c r="AV188" s="13" t="s">
        <v>88</v>
      </c>
      <c r="AW188" s="13" t="s">
        <v>36</v>
      </c>
      <c r="AX188" s="13" t="s">
        <v>81</v>
      </c>
      <c r="AY188" s="226" t="s">
        <v>215</v>
      </c>
    </row>
    <row r="189" spans="1:65" s="14" customFormat="1" ht="10.199999999999999">
      <c r="B189" s="227"/>
      <c r="C189" s="228"/>
      <c r="D189" s="198" t="s">
        <v>364</v>
      </c>
      <c r="E189" s="229" t="s">
        <v>1</v>
      </c>
      <c r="F189" s="230" t="s">
        <v>396</v>
      </c>
      <c r="G189" s="228"/>
      <c r="H189" s="231">
        <v>11.928000000000001</v>
      </c>
      <c r="I189" s="232"/>
      <c r="J189" s="228"/>
      <c r="K189" s="228"/>
      <c r="L189" s="233"/>
      <c r="M189" s="234"/>
      <c r="N189" s="235"/>
      <c r="O189" s="235"/>
      <c r="P189" s="235"/>
      <c r="Q189" s="235"/>
      <c r="R189" s="235"/>
      <c r="S189" s="235"/>
      <c r="T189" s="236"/>
      <c r="AT189" s="237" t="s">
        <v>364</v>
      </c>
      <c r="AU189" s="237" t="s">
        <v>90</v>
      </c>
      <c r="AV189" s="14" t="s">
        <v>90</v>
      </c>
      <c r="AW189" s="14" t="s">
        <v>36</v>
      </c>
      <c r="AX189" s="14" t="s">
        <v>81</v>
      </c>
      <c r="AY189" s="237" t="s">
        <v>215</v>
      </c>
    </row>
    <row r="190" spans="1:65" s="14" customFormat="1" ht="10.199999999999999">
      <c r="B190" s="227"/>
      <c r="C190" s="228"/>
      <c r="D190" s="198" t="s">
        <v>364</v>
      </c>
      <c r="E190" s="229" t="s">
        <v>1</v>
      </c>
      <c r="F190" s="230" t="s">
        <v>397</v>
      </c>
      <c r="G190" s="228"/>
      <c r="H190" s="231">
        <v>5.6479999999999997</v>
      </c>
      <c r="I190" s="232"/>
      <c r="J190" s="228"/>
      <c r="K190" s="228"/>
      <c r="L190" s="233"/>
      <c r="M190" s="234"/>
      <c r="N190" s="235"/>
      <c r="O190" s="235"/>
      <c r="P190" s="235"/>
      <c r="Q190" s="235"/>
      <c r="R190" s="235"/>
      <c r="S190" s="235"/>
      <c r="T190" s="236"/>
      <c r="AT190" s="237" t="s">
        <v>364</v>
      </c>
      <c r="AU190" s="237" t="s">
        <v>90</v>
      </c>
      <c r="AV190" s="14" t="s">
        <v>90</v>
      </c>
      <c r="AW190" s="14" t="s">
        <v>36</v>
      </c>
      <c r="AX190" s="14" t="s">
        <v>81</v>
      </c>
      <c r="AY190" s="237" t="s">
        <v>215</v>
      </c>
    </row>
    <row r="191" spans="1:65" s="14" customFormat="1" ht="10.199999999999999">
      <c r="B191" s="227"/>
      <c r="C191" s="228"/>
      <c r="D191" s="198" t="s">
        <v>364</v>
      </c>
      <c r="E191" s="229" t="s">
        <v>1</v>
      </c>
      <c r="F191" s="230" t="s">
        <v>398</v>
      </c>
      <c r="G191" s="228"/>
      <c r="H191" s="231">
        <v>7.1710000000000003</v>
      </c>
      <c r="I191" s="232"/>
      <c r="J191" s="228"/>
      <c r="K191" s="228"/>
      <c r="L191" s="233"/>
      <c r="M191" s="234"/>
      <c r="N191" s="235"/>
      <c r="O191" s="235"/>
      <c r="P191" s="235"/>
      <c r="Q191" s="235"/>
      <c r="R191" s="235"/>
      <c r="S191" s="235"/>
      <c r="T191" s="236"/>
      <c r="AT191" s="237" t="s">
        <v>364</v>
      </c>
      <c r="AU191" s="237" t="s">
        <v>90</v>
      </c>
      <c r="AV191" s="14" t="s">
        <v>90</v>
      </c>
      <c r="AW191" s="14" t="s">
        <v>36</v>
      </c>
      <c r="AX191" s="14" t="s">
        <v>81</v>
      </c>
      <c r="AY191" s="237" t="s">
        <v>215</v>
      </c>
    </row>
    <row r="192" spans="1:65" s="14" customFormat="1" ht="10.199999999999999">
      <c r="B192" s="227"/>
      <c r="C192" s="228"/>
      <c r="D192" s="198" t="s">
        <v>364</v>
      </c>
      <c r="E192" s="229" t="s">
        <v>1</v>
      </c>
      <c r="F192" s="230" t="s">
        <v>399</v>
      </c>
      <c r="G192" s="228"/>
      <c r="H192" s="231">
        <v>0.2</v>
      </c>
      <c r="I192" s="232"/>
      <c r="J192" s="228"/>
      <c r="K192" s="228"/>
      <c r="L192" s="233"/>
      <c r="M192" s="234"/>
      <c r="N192" s="235"/>
      <c r="O192" s="235"/>
      <c r="P192" s="235"/>
      <c r="Q192" s="235"/>
      <c r="R192" s="235"/>
      <c r="S192" s="235"/>
      <c r="T192" s="236"/>
      <c r="AT192" s="237" t="s">
        <v>364</v>
      </c>
      <c r="AU192" s="237" t="s">
        <v>90</v>
      </c>
      <c r="AV192" s="14" t="s">
        <v>90</v>
      </c>
      <c r="AW192" s="14" t="s">
        <v>36</v>
      </c>
      <c r="AX192" s="14" t="s">
        <v>81</v>
      </c>
      <c r="AY192" s="237" t="s">
        <v>215</v>
      </c>
    </row>
    <row r="193" spans="1:65" s="14" customFormat="1" ht="10.199999999999999">
      <c r="B193" s="227"/>
      <c r="C193" s="228"/>
      <c r="D193" s="198" t="s">
        <v>364</v>
      </c>
      <c r="E193" s="229" t="s">
        <v>1</v>
      </c>
      <c r="F193" s="230" t="s">
        <v>400</v>
      </c>
      <c r="G193" s="228"/>
      <c r="H193" s="231">
        <v>0.3</v>
      </c>
      <c r="I193" s="232"/>
      <c r="J193" s="228"/>
      <c r="K193" s="228"/>
      <c r="L193" s="233"/>
      <c r="M193" s="234"/>
      <c r="N193" s="235"/>
      <c r="O193" s="235"/>
      <c r="P193" s="235"/>
      <c r="Q193" s="235"/>
      <c r="R193" s="235"/>
      <c r="S193" s="235"/>
      <c r="T193" s="236"/>
      <c r="AT193" s="237" t="s">
        <v>364</v>
      </c>
      <c r="AU193" s="237" t="s">
        <v>90</v>
      </c>
      <c r="AV193" s="14" t="s">
        <v>90</v>
      </c>
      <c r="AW193" s="14" t="s">
        <v>36</v>
      </c>
      <c r="AX193" s="14" t="s">
        <v>81</v>
      </c>
      <c r="AY193" s="237" t="s">
        <v>215</v>
      </c>
    </row>
    <row r="194" spans="1:65" s="13" customFormat="1" ht="10.199999999999999">
      <c r="B194" s="217"/>
      <c r="C194" s="218"/>
      <c r="D194" s="198" t="s">
        <v>364</v>
      </c>
      <c r="E194" s="219" t="s">
        <v>1</v>
      </c>
      <c r="F194" s="220" t="s">
        <v>401</v>
      </c>
      <c r="G194" s="218"/>
      <c r="H194" s="219" t="s">
        <v>1</v>
      </c>
      <c r="I194" s="221"/>
      <c r="J194" s="218"/>
      <c r="K194" s="218"/>
      <c r="L194" s="222"/>
      <c r="M194" s="223"/>
      <c r="N194" s="224"/>
      <c r="O194" s="224"/>
      <c r="P194" s="224"/>
      <c r="Q194" s="224"/>
      <c r="R194" s="224"/>
      <c r="S194" s="224"/>
      <c r="T194" s="225"/>
      <c r="AT194" s="226" t="s">
        <v>364</v>
      </c>
      <c r="AU194" s="226" t="s">
        <v>90</v>
      </c>
      <c r="AV194" s="13" t="s">
        <v>88</v>
      </c>
      <c r="AW194" s="13" t="s">
        <v>36</v>
      </c>
      <c r="AX194" s="13" t="s">
        <v>81</v>
      </c>
      <c r="AY194" s="226" t="s">
        <v>215</v>
      </c>
    </row>
    <row r="195" spans="1:65" s="14" customFormat="1" ht="10.199999999999999">
      <c r="B195" s="227"/>
      <c r="C195" s="228"/>
      <c r="D195" s="198" t="s">
        <v>364</v>
      </c>
      <c r="E195" s="229" t="s">
        <v>1</v>
      </c>
      <c r="F195" s="230" t="s">
        <v>390</v>
      </c>
      <c r="G195" s="228"/>
      <c r="H195" s="231">
        <v>29.591999999999999</v>
      </c>
      <c r="I195" s="232"/>
      <c r="J195" s="228"/>
      <c r="K195" s="228"/>
      <c r="L195" s="233"/>
      <c r="M195" s="234"/>
      <c r="N195" s="235"/>
      <c r="O195" s="235"/>
      <c r="P195" s="235"/>
      <c r="Q195" s="235"/>
      <c r="R195" s="235"/>
      <c r="S195" s="235"/>
      <c r="T195" s="236"/>
      <c r="AT195" s="237" t="s">
        <v>364</v>
      </c>
      <c r="AU195" s="237" t="s">
        <v>90</v>
      </c>
      <c r="AV195" s="14" t="s">
        <v>90</v>
      </c>
      <c r="AW195" s="14" t="s">
        <v>36</v>
      </c>
      <c r="AX195" s="14" t="s">
        <v>81</v>
      </c>
      <c r="AY195" s="237" t="s">
        <v>215</v>
      </c>
    </row>
    <row r="196" spans="1:65" s="14" customFormat="1" ht="10.199999999999999">
      <c r="B196" s="227"/>
      <c r="C196" s="228"/>
      <c r="D196" s="198" t="s">
        <v>364</v>
      </c>
      <c r="E196" s="229" t="s">
        <v>1</v>
      </c>
      <c r="F196" s="230" t="s">
        <v>391</v>
      </c>
      <c r="G196" s="228"/>
      <c r="H196" s="231">
        <v>40.68</v>
      </c>
      <c r="I196" s="232"/>
      <c r="J196" s="228"/>
      <c r="K196" s="228"/>
      <c r="L196" s="233"/>
      <c r="M196" s="234"/>
      <c r="N196" s="235"/>
      <c r="O196" s="235"/>
      <c r="P196" s="235"/>
      <c r="Q196" s="235"/>
      <c r="R196" s="235"/>
      <c r="S196" s="235"/>
      <c r="T196" s="236"/>
      <c r="AT196" s="237" t="s">
        <v>364</v>
      </c>
      <c r="AU196" s="237" t="s">
        <v>90</v>
      </c>
      <c r="AV196" s="14" t="s">
        <v>90</v>
      </c>
      <c r="AW196" s="14" t="s">
        <v>36</v>
      </c>
      <c r="AX196" s="14" t="s">
        <v>81</v>
      </c>
      <c r="AY196" s="237" t="s">
        <v>215</v>
      </c>
    </row>
    <row r="197" spans="1:65" s="14" customFormat="1" ht="10.199999999999999">
      <c r="B197" s="227"/>
      <c r="C197" s="228"/>
      <c r="D197" s="198" t="s">
        <v>364</v>
      </c>
      <c r="E197" s="229" t="s">
        <v>1</v>
      </c>
      <c r="F197" s="230" t="s">
        <v>402</v>
      </c>
      <c r="G197" s="228"/>
      <c r="H197" s="231">
        <v>14.148</v>
      </c>
      <c r="I197" s="232"/>
      <c r="J197" s="228"/>
      <c r="K197" s="228"/>
      <c r="L197" s="233"/>
      <c r="M197" s="234"/>
      <c r="N197" s="235"/>
      <c r="O197" s="235"/>
      <c r="P197" s="235"/>
      <c r="Q197" s="235"/>
      <c r="R197" s="235"/>
      <c r="S197" s="235"/>
      <c r="T197" s="236"/>
      <c r="AT197" s="237" t="s">
        <v>364</v>
      </c>
      <c r="AU197" s="237" t="s">
        <v>90</v>
      </c>
      <c r="AV197" s="14" t="s">
        <v>90</v>
      </c>
      <c r="AW197" s="14" t="s">
        <v>36</v>
      </c>
      <c r="AX197" s="14" t="s">
        <v>81</v>
      </c>
      <c r="AY197" s="237" t="s">
        <v>215</v>
      </c>
    </row>
    <row r="198" spans="1:65" s="14" customFormat="1" ht="10.199999999999999">
      <c r="B198" s="227"/>
      <c r="C198" s="228"/>
      <c r="D198" s="198" t="s">
        <v>364</v>
      </c>
      <c r="E198" s="229" t="s">
        <v>1</v>
      </c>
      <c r="F198" s="230" t="s">
        <v>394</v>
      </c>
      <c r="G198" s="228"/>
      <c r="H198" s="231">
        <v>0.8</v>
      </c>
      <c r="I198" s="232"/>
      <c r="J198" s="228"/>
      <c r="K198" s="228"/>
      <c r="L198" s="233"/>
      <c r="M198" s="234"/>
      <c r="N198" s="235"/>
      <c r="O198" s="235"/>
      <c r="P198" s="235"/>
      <c r="Q198" s="235"/>
      <c r="R198" s="235"/>
      <c r="S198" s="235"/>
      <c r="T198" s="236"/>
      <c r="AT198" s="237" t="s">
        <v>364</v>
      </c>
      <c r="AU198" s="237" t="s">
        <v>90</v>
      </c>
      <c r="AV198" s="14" t="s">
        <v>90</v>
      </c>
      <c r="AW198" s="14" t="s">
        <v>36</v>
      </c>
      <c r="AX198" s="14" t="s">
        <v>81</v>
      </c>
      <c r="AY198" s="237" t="s">
        <v>215</v>
      </c>
    </row>
    <row r="199" spans="1:65" s="16" customFormat="1" ht="10.199999999999999">
      <c r="B199" s="249"/>
      <c r="C199" s="250"/>
      <c r="D199" s="198" t="s">
        <v>364</v>
      </c>
      <c r="E199" s="251" t="s">
        <v>1</v>
      </c>
      <c r="F199" s="252" t="s">
        <v>403</v>
      </c>
      <c r="G199" s="250"/>
      <c r="H199" s="253">
        <v>192.11099999999999</v>
      </c>
      <c r="I199" s="254"/>
      <c r="J199" s="250"/>
      <c r="K199" s="250"/>
      <c r="L199" s="255"/>
      <c r="M199" s="256"/>
      <c r="N199" s="257"/>
      <c r="O199" s="257"/>
      <c r="P199" s="257"/>
      <c r="Q199" s="257"/>
      <c r="R199" s="257"/>
      <c r="S199" s="257"/>
      <c r="T199" s="258"/>
      <c r="AT199" s="259" t="s">
        <v>364</v>
      </c>
      <c r="AU199" s="259" t="s">
        <v>90</v>
      </c>
      <c r="AV199" s="16" t="s">
        <v>227</v>
      </c>
      <c r="AW199" s="16" t="s">
        <v>36</v>
      </c>
      <c r="AX199" s="16" t="s">
        <v>81</v>
      </c>
      <c r="AY199" s="259" t="s">
        <v>215</v>
      </c>
    </row>
    <row r="200" spans="1:65" s="14" customFormat="1" ht="10.199999999999999">
      <c r="B200" s="227"/>
      <c r="C200" s="228"/>
      <c r="D200" s="198" t="s">
        <v>364</v>
      </c>
      <c r="E200" s="229" t="s">
        <v>1</v>
      </c>
      <c r="F200" s="230" t="s">
        <v>404</v>
      </c>
      <c r="G200" s="228"/>
      <c r="H200" s="231">
        <v>-76.843999999999994</v>
      </c>
      <c r="I200" s="232"/>
      <c r="J200" s="228"/>
      <c r="K200" s="228"/>
      <c r="L200" s="233"/>
      <c r="M200" s="234"/>
      <c r="N200" s="235"/>
      <c r="O200" s="235"/>
      <c r="P200" s="235"/>
      <c r="Q200" s="235"/>
      <c r="R200" s="235"/>
      <c r="S200" s="235"/>
      <c r="T200" s="236"/>
      <c r="AT200" s="237" t="s">
        <v>364</v>
      </c>
      <c r="AU200" s="237" t="s">
        <v>90</v>
      </c>
      <c r="AV200" s="14" t="s">
        <v>90</v>
      </c>
      <c r="AW200" s="14" t="s">
        <v>36</v>
      </c>
      <c r="AX200" s="14" t="s">
        <v>81</v>
      </c>
      <c r="AY200" s="237" t="s">
        <v>215</v>
      </c>
    </row>
    <row r="201" spans="1:65" s="15" customFormat="1" ht="10.199999999999999">
      <c r="B201" s="238"/>
      <c r="C201" s="239"/>
      <c r="D201" s="198" t="s">
        <v>364</v>
      </c>
      <c r="E201" s="240" t="s">
        <v>1</v>
      </c>
      <c r="F201" s="241" t="s">
        <v>368</v>
      </c>
      <c r="G201" s="239"/>
      <c r="H201" s="242">
        <v>115.267</v>
      </c>
      <c r="I201" s="243"/>
      <c r="J201" s="239"/>
      <c r="K201" s="239"/>
      <c r="L201" s="244"/>
      <c r="M201" s="245"/>
      <c r="N201" s="246"/>
      <c r="O201" s="246"/>
      <c r="P201" s="246"/>
      <c r="Q201" s="246"/>
      <c r="R201" s="246"/>
      <c r="S201" s="246"/>
      <c r="T201" s="247"/>
      <c r="AT201" s="248" t="s">
        <v>364</v>
      </c>
      <c r="AU201" s="248" t="s">
        <v>90</v>
      </c>
      <c r="AV201" s="15" t="s">
        <v>214</v>
      </c>
      <c r="AW201" s="15" t="s">
        <v>36</v>
      </c>
      <c r="AX201" s="15" t="s">
        <v>88</v>
      </c>
      <c r="AY201" s="248" t="s">
        <v>215</v>
      </c>
    </row>
    <row r="202" spans="1:65" s="2" customFormat="1" ht="33" customHeight="1">
      <c r="A202" s="35"/>
      <c r="B202" s="36"/>
      <c r="C202" s="185" t="s">
        <v>236</v>
      </c>
      <c r="D202" s="185" t="s">
        <v>216</v>
      </c>
      <c r="E202" s="186" t="s">
        <v>405</v>
      </c>
      <c r="F202" s="187" t="s">
        <v>406</v>
      </c>
      <c r="G202" s="188" t="s">
        <v>358</v>
      </c>
      <c r="H202" s="189">
        <v>57.633000000000003</v>
      </c>
      <c r="I202" s="190"/>
      <c r="J202" s="191">
        <f>ROUND(I202*H202,2)</f>
        <v>0</v>
      </c>
      <c r="K202" s="187" t="s">
        <v>359</v>
      </c>
      <c r="L202" s="40"/>
      <c r="M202" s="192" t="s">
        <v>1</v>
      </c>
      <c r="N202" s="193" t="s">
        <v>46</v>
      </c>
      <c r="O202" s="72"/>
      <c r="P202" s="194">
        <f>O202*H202</f>
        <v>0</v>
      </c>
      <c r="Q202" s="194">
        <v>0</v>
      </c>
      <c r="R202" s="194">
        <f>Q202*H202</f>
        <v>0</v>
      </c>
      <c r="S202" s="194">
        <v>0</v>
      </c>
      <c r="T202" s="195">
        <f>S202*H202</f>
        <v>0</v>
      </c>
      <c r="U202" s="35"/>
      <c r="V202" s="35"/>
      <c r="W202" s="35"/>
      <c r="X202" s="35"/>
      <c r="Y202" s="35"/>
      <c r="Z202" s="35"/>
      <c r="AA202" s="35"/>
      <c r="AB202" s="35"/>
      <c r="AC202" s="35"/>
      <c r="AD202" s="35"/>
      <c r="AE202" s="35"/>
      <c r="AR202" s="196" t="s">
        <v>214</v>
      </c>
      <c r="AT202" s="196" t="s">
        <v>216</v>
      </c>
      <c r="AU202" s="196" t="s">
        <v>90</v>
      </c>
      <c r="AY202" s="18" t="s">
        <v>215</v>
      </c>
      <c r="BE202" s="197">
        <f>IF(N202="základní",J202,0)</f>
        <v>0</v>
      </c>
      <c r="BF202" s="197">
        <f>IF(N202="snížená",J202,0)</f>
        <v>0</v>
      </c>
      <c r="BG202" s="197">
        <f>IF(N202="zákl. přenesená",J202,0)</f>
        <v>0</v>
      </c>
      <c r="BH202" s="197">
        <f>IF(N202="sníž. přenesená",J202,0)</f>
        <v>0</v>
      </c>
      <c r="BI202" s="197">
        <f>IF(N202="nulová",J202,0)</f>
        <v>0</v>
      </c>
      <c r="BJ202" s="18" t="s">
        <v>88</v>
      </c>
      <c r="BK202" s="197">
        <f>ROUND(I202*H202,2)</f>
        <v>0</v>
      </c>
      <c r="BL202" s="18" t="s">
        <v>214</v>
      </c>
      <c r="BM202" s="196" t="s">
        <v>407</v>
      </c>
    </row>
    <row r="203" spans="1:65" s="2" customFormat="1" ht="28.8">
      <c r="A203" s="35"/>
      <c r="B203" s="36"/>
      <c r="C203" s="37"/>
      <c r="D203" s="198" t="s">
        <v>221</v>
      </c>
      <c r="E203" s="37"/>
      <c r="F203" s="199" t="s">
        <v>408</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221</v>
      </c>
      <c r="AU203" s="18" t="s">
        <v>90</v>
      </c>
    </row>
    <row r="204" spans="1:65" s="2" customFormat="1" ht="10.199999999999999">
      <c r="A204" s="35"/>
      <c r="B204" s="36"/>
      <c r="C204" s="37"/>
      <c r="D204" s="215" t="s">
        <v>362</v>
      </c>
      <c r="E204" s="37"/>
      <c r="F204" s="216" t="s">
        <v>409</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362</v>
      </c>
      <c r="AU204" s="18" t="s">
        <v>90</v>
      </c>
    </row>
    <row r="205" spans="1:65" s="13" customFormat="1" ht="10.199999999999999">
      <c r="B205" s="217"/>
      <c r="C205" s="218"/>
      <c r="D205" s="198" t="s">
        <v>364</v>
      </c>
      <c r="E205" s="219" t="s">
        <v>1</v>
      </c>
      <c r="F205" s="220" t="s">
        <v>374</v>
      </c>
      <c r="G205" s="218"/>
      <c r="H205" s="219" t="s">
        <v>1</v>
      </c>
      <c r="I205" s="221"/>
      <c r="J205" s="218"/>
      <c r="K205" s="218"/>
      <c r="L205" s="222"/>
      <c r="M205" s="223"/>
      <c r="N205" s="224"/>
      <c r="O205" s="224"/>
      <c r="P205" s="224"/>
      <c r="Q205" s="224"/>
      <c r="R205" s="224"/>
      <c r="S205" s="224"/>
      <c r="T205" s="225"/>
      <c r="AT205" s="226" t="s">
        <v>364</v>
      </c>
      <c r="AU205" s="226" t="s">
        <v>90</v>
      </c>
      <c r="AV205" s="13" t="s">
        <v>88</v>
      </c>
      <c r="AW205" s="13" t="s">
        <v>36</v>
      </c>
      <c r="AX205" s="13" t="s">
        <v>81</v>
      </c>
      <c r="AY205" s="226" t="s">
        <v>215</v>
      </c>
    </row>
    <row r="206" spans="1:65" s="14" customFormat="1" ht="10.199999999999999">
      <c r="B206" s="227"/>
      <c r="C206" s="228"/>
      <c r="D206" s="198" t="s">
        <v>364</v>
      </c>
      <c r="E206" s="229" t="s">
        <v>1</v>
      </c>
      <c r="F206" s="230" t="s">
        <v>410</v>
      </c>
      <c r="G206" s="228"/>
      <c r="H206" s="231">
        <v>57.633000000000003</v>
      </c>
      <c r="I206" s="232"/>
      <c r="J206" s="228"/>
      <c r="K206" s="228"/>
      <c r="L206" s="233"/>
      <c r="M206" s="234"/>
      <c r="N206" s="235"/>
      <c r="O206" s="235"/>
      <c r="P206" s="235"/>
      <c r="Q206" s="235"/>
      <c r="R206" s="235"/>
      <c r="S206" s="235"/>
      <c r="T206" s="236"/>
      <c r="AT206" s="237" t="s">
        <v>364</v>
      </c>
      <c r="AU206" s="237" t="s">
        <v>90</v>
      </c>
      <c r="AV206" s="14" t="s">
        <v>90</v>
      </c>
      <c r="AW206" s="14" t="s">
        <v>36</v>
      </c>
      <c r="AX206" s="14" t="s">
        <v>81</v>
      </c>
      <c r="AY206" s="237" t="s">
        <v>215</v>
      </c>
    </row>
    <row r="207" spans="1:65" s="15" customFormat="1" ht="10.199999999999999">
      <c r="B207" s="238"/>
      <c r="C207" s="239"/>
      <c r="D207" s="198" t="s">
        <v>364</v>
      </c>
      <c r="E207" s="240" t="s">
        <v>1</v>
      </c>
      <c r="F207" s="241" t="s">
        <v>368</v>
      </c>
      <c r="G207" s="239"/>
      <c r="H207" s="242">
        <v>57.633000000000003</v>
      </c>
      <c r="I207" s="243"/>
      <c r="J207" s="239"/>
      <c r="K207" s="239"/>
      <c r="L207" s="244"/>
      <c r="M207" s="245"/>
      <c r="N207" s="246"/>
      <c r="O207" s="246"/>
      <c r="P207" s="246"/>
      <c r="Q207" s="246"/>
      <c r="R207" s="246"/>
      <c r="S207" s="246"/>
      <c r="T207" s="247"/>
      <c r="AT207" s="248" t="s">
        <v>364</v>
      </c>
      <c r="AU207" s="248" t="s">
        <v>90</v>
      </c>
      <c r="AV207" s="15" t="s">
        <v>214</v>
      </c>
      <c r="AW207" s="15" t="s">
        <v>36</v>
      </c>
      <c r="AX207" s="15" t="s">
        <v>88</v>
      </c>
      <c r="AY207" s="248" t="s">
        <v>215</v>
      </c>
    </row>
    <row r="208" spans="1:65" s="2" customFormat="1" ht="33" customHeight="1">
      <c r="A208" s="35"/>
      <c r="B208" s="36"/>
      <c r="C208" s="185" t="s">
        <v>241</v>
      </c>
      <c r="D208" s="185" t="s">
        <v>216</v>
      </c>
      <c r="E208" s="186" t="s">
        <v>411</v>
      </c>
      <c r="F208" s="187" t="s">
        <v>412</v>
      </c>
      <c r="G208" s="188" t="s">
        <v>358</v>
      </c>
      <c r="H208" s="189">
        <v>19.210999999999999</v>
      </c>
      <c r="I208" s="190"/>
      <c r="J208" s="191">
        <f>ROUND(I208*H208,2)</f>
        <v>0</v>
      </c>
      <c r="K208" s="187" t="s">
        <v>359</v>
      </c>
      <c r="L208" s="40"/>
      <c r="M208" s="192" t="s">
        <v>1</v>
      </c>
      <c r="N208" s="193" t="s">
        <v>46</v>
      </c>
      <c r="O208" s="72"/>
      <c r="P208" s="194">
        <f>O208*H208</f>
        <v>0</v>
      </c>
      <c r="Q208" s="194">
        <v>0</v>
      </c>
      <c r="R208" s="194">
        <f>Q208*H208</f>
        <v>0</v>
      </c>
      <c r="S208" s="194">
        <v>0</v>
      </c>
      <c r="T208" s="195">
        <f>S208*H208</f>
        <v>0</v>
      </c>
      <c r="U208" s="35"/>
      <c r="V208" s="35"/>
      <c r="W208" s="35"/>
      <c r="X208" s="35"/>
      <c r="Y208" s="35"/>
      <c r="Z208" s="35"/>
      <c r="AA208" s="35"/>
      <c r="AB208" s="35"/>
      <c r="AC208" s="35"/>
      <c r="AD208" s="35"/>
      <c r="AE208" s="35"/>
      <c r="AR208" s="196" t="s">
        <v>214</v>
      </c>
      <c r="AT208" s="196" t="s">
        <v>216</v>
      </c>
      <c r="AU208" s="196" t="s">
        <v>90</v>
      </c>
      <c r="AY208" s="18" t="s">
        <v>215</v>
      </c>
      <c r="BE208" s="197">
        <f>IF(N208="základní",J208,0)</f>
        <v>0</v>
      </c>
      <c r="BF208" s="197">
        <f>IF(N208="snížená",J208,0)</f>
        <v>0</v>
      </c>
      <c r="BG208" s="197">
        <f>IF(N208="zákl. přenesená",J208,0)</f>
        <v>0</v>
      </c>
      <c r="BH208" s="197">
        <f>IF(N208="sníž. přenesená",J208,0)</f>
        <v>0</v>
      </c>
      <c r="BI208" s="197">
        <f>IF(N208="nulová",J208,0)</f>
        <v>0</v>
      </c>
      <c r="BJ208" s="18" t="s">
        <v>88</v>
      </c>
      <c r="BK208" s="197">
        <f>ROUND(I208*H208,2)</f>
        <v>0</v>
      </c>
      <c r="BL208" s="18" t="s">
        <v>214</v>
      </c>
      <c r="BM208" s="196" t="s">
        <v>413</v>
      </c>
    </row>
    <row r="209" spans="1:65" s="2" customFormat="1" ht="28.8">
      <c r="A209" s="35"/>
      <c r="B209" s="36"/>
      <c r="C209" s="37"/>
      <c r="D209" s="198" t="s">
        <v>221</v>
      </c>
      <c r="E209" s="37"/>
      <c r="F209" s="199" t="s">
        <v>414</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221</v>
      </c>
      <c r="AU209" s="18" t="s">
        <v>90</v>
      </c>
    </row>
    <row r="210" spans="1:65" s="2" customFormat="1" ht="10.199999999999999">
      <c r="A210" s="35"/>
      <c r="B210" s="36"/>
      <c r="C210" s="37"/>
      <c r="D210" s="215" t="s">
        <v>362</v>
      </c>
      <c r="E210" s="37"/>
      <c r="F210" s="216" t="s">
        <v>415</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362</v>
      </c>
      <c r="AU210" s="18" t="s">
        <v>90</v>
      </c>
    </row>
    <row r="211" spans="1:65" s="13" customFormat="1" ht="10.199999999999999">
      <c r="B211" s="217"/>
      <c r="C211" s="218"/>
      <c r="D211" s="198" t="s">
        <v>364</v>
      </c>
      <c r="E211" s="219" t="s">
        <v>1</v>
      </c>
      <c r="F211" s="220" t="s">
        <v>381</v>
      </c>
      <c r="G211" s="218"/>
      <c r="H211" s="219" t="s">
        <v>1</v>
      </c>
      <c r="I211" s="221"/>
      <c r="J211" s="218"/>
      <c r="K211" s="218"/>
      <c r="L211" s="222"/>
      <c r="M211" s="223"/>
      <c r="N211" s="224"/>
      <c r="O211" s="224"/>
      <c r="P211" s="224"/>
      <c r="Q211" s="224"/>
      <c r="R211" s="224"/>
      <c r="S211" s="224"/>
      <c r="T211" s="225"/>
      <c r="AT211" s="226" t="s">
        <v>364</v>
      </c>
      <c r="AU211" s="226" t="s">
        <v>90</v>
      </c>
      <c r="AV211" s="13" t="s">
        <v>88</v>
      </c>
      <c r="AW211" s="13" t="s">
        <v>36</v>
      </c>
      <c r="AX211" s="13" t="s">
        <v>81</v>
      </c>
      <c r="AY211" s="226" t="s">
        <v>215</v>
      </c>
    </row>
    <row r="212" spans="1:65" s="14" customFormat="1" ht="10.199999999999999">
      <c r="B212" s="227"/>
      <c r="C212" s="228"/>
      <c r="D212" s="198" t="s">
        <v>364</v>
      </c>
      <c r="E212" s="229" t="s">
        <v>1</v>
      </c>
      <c r="F212" s="230" t="s">
        <v>416</v>
      </c>
      <c r="G212" s="228"/>
      <c r="H212" s="231">
        <v>19.210999999999999</v>
      </c>
      <c r="I212" s="232"/>
      <c r="J212" s="228"/>
      <c r="K212" s="228"/>
      <c r="L212" s="233"/>
      <c r="M212" s="234"/>
      <c r="N212" s="235"/>
      <c r="O212" s="235"/>
      <c r="P212" s="235"/>
      <c r="Q212" s="235"/>
      <c r="R212" s="235"/>
      <c r="S212" s="235"/>
      <c r="T212" s="236"/>
      <c r="AT212" s="237" t="s">
        <v>364</v>
      </c>
      <c r="AU212" s="237" t="s">
        <v>90</v>
      </c>
      <c r="AV212" s="14" t="s">
        <v>90</v>
      </c>
      <c r="AW212" s="14" t="s">
        <v>36</v>
      </c>
      <c r="AX212" s="14" t="s">
        <v>81</v>
      </c>
      <c r="AY212" s="237" t="s">
        <v>215</v>
      </c>
    </row>
    <row r="213" spans="1:65" s="15" customFormat="1" ht="10.199999999999999">
      <c r="B213" s="238"/>
      <c r="C213" s="239"/>
      <c r="D213" s="198" t="s">
        <v>364</v>
      </c>
      <c r="E213" s="240" t="s">
        <v>1</v>
      </c>
      <c r="F213" s="241" t="s">
        <v>368</v>
      </c>
      <c r="G213" s="239"/>
      <c r="H213" s="242">
        <v>19.210999999999999</v>
      </c>
      <c r="I213" s="243"/>
      <c r="J213" s="239"/>
      <c r="K213" s="239"/>
      <c r="L213" s="244"/>
      <c r="M213" s="245"/>
      <c r="N213" s="246"/>
      <c r="O213" s="246"/>
      <c r="P213" s="246"/>
      <c r="Q213" s="246"/>
      <c r="R213" s="246"/>
      <c r="S213" s="246"/>
      <c r="T213" s="247"/>
      <c r="AT213" s="248" t="s">
        <v>364</v>
      </c>
      <c r="AU213" s="248" t="s">
        <v>90</v>
      </c>
      <c r="AV213" s="15" t="s">
        <v>214</v>
      </c>
      <c r="AW213" s="15" t="s">
        <v>36</v>
      </c>
      <c r="AX213" s="15" t="s">
        <v>88</v>
      </c>
      <c r="AY213" s="248" t="s">
        <v>215</v>
      </c>
    </row>
    <row r="214" spans="1:65" s="2" customFormat="1" ht="33" customHeight="1">
      <c r="A214" s="35"/>
      <c r="B214" s="36"/>
      <c r="C214" s="185" t="s">
        <v>246</v>
      </c>
      <c r="D214" s="185" t="s">
        <v>216</v>
      </c>
      <c r="E214" s="186" t="s">
        <v>417</v>
      </c>
      <c r="F214" s="187" t="s">
        <v>418</v>
      </c>
      <c r="G214" s="188" t="s">
        <v>358</v>
      </c>
      <c r="H214" s="189">
        <v>57.308</v>
      </c>
      <c r="I214" s="190"/>
      <c r="J214" s="191">
        <f>ROUND(I214*H214,2)</f>
        <v>0</v>
      </c>
      <c r="K214" s="187" t="s">
        <v>359</v>
      </c>
      <c r="L214" s="40"/>
      <c r="M214" s="192" t="s">
        <v>1</v>
      </c>
      <c r="N214" s="193" t="s">
        <v>46</v>
      </c>
      <c r="O214" s="72"/>
      <c r="P214" s="194">
        <f>O214*H214</f>
        <v>0</v>
      </c>
      <c r="Q214" s="194">
        <v>0</v>
      </c>
      <c r="R214" s="194">
        <f>Q214*H214</f>
        <v>0</v>
      </c>
      <c r="S214" s="194">
        <v>0</v>
      </c>
      <c r="T214" s="195">
        <f>S214*H214</f>
        <v>0</v>
      </c>
      <c r="U214" s="35"/>
      <c r="V214" s="35"/>
      <c r="W214" s="35"/>
      <c r="X214" s="35"/>
      <c r="Y214" s="35"/>
      <c r="Z214" s="35"/>
      <c r="AA214" s="35"/>
      <c r="AB214" s="35"/>
      <c r="AC214" s="35"/>
      <c r="AD214" s="35"/>
      <c r="AE214" s="35"/>
      <c r="AR214" s="196" t="s">
        <v>214</v>
      </c>
      <c r="AT214" s="196" t="s">
        <v>216</v>
      </c>
      <c r="AU214" s="196" t="s">
        <v>90</v>
      </c>
      <c r="AY214" s="18" t="s">
        <v>215</v>
      </c>
      <c r="BE214" s="197">
        <f>IF(N214="základní",J214,0)</f>
        <v>0</v>
      </c>
      <c r="BF214" s="197">
        <f>IF(N214="snížená",J214,0)</f>
        <v>0</v>
      </c>
      <c r="BG214" s="197">
        <f>IF(N214="zákl. přenesená",J214,0)</f>
        <v>0</v>
      </c>
      <c r="BH214" s="197">
        <f>IF(N214="sníž. přenesená",J214,0)</f>
        <v>0</v>
      </c>
      <c r="BI214" s="197">
        <f>IF(N214="nulová",J214,0)</f>
        <v>0</v>
      </c>
      <c r="BJ214" s="18" t="s">
        <v>88</v>
      </c>
      <c r="BK214" s="197">
        <f>ROUND(I214*H214,2)</f>
        <v>0</v>
      </c>
      <c r="BL214" s="18" t="s">
        <v>214</v>
      </c>
      <c r="BM214" s="196" t="s">
        <v>419</v>
      </c>
    </row>
    <row r="215" spans="1:65" s="2" customFormat="1" ht="28.8">
      <c r="A215" s="35"/>
      <c r="B215" s="36"/>
      <c r="C215" s="37"/>
      <c r="D215" s="198" t="s">
        <v>221</v>
      </c>
      <c r="E215" s="37"/>
      <c r="F215" s="199" t="s">
        <v>420</v>
      </c>
      <c r="G215" s="37"/>
      <c r="H215" s="37"/>
      <c r="I215" s="200"/>
      <c r="J215" s="37"/>
      <c r="K215" s="37"/>
      <c r="L215" s="40"/>
      <c r="M215" s="201"/>
      <c r="N215" s="202"/>
      <c r="O215" s="72"/>
      <c r="P215" s="72"/>
      <c r="Q215" s="72"/>
      <c r="R215" s="72"/>
      <c r="S215" s="72"/>
      <c r="T215" s="73"/>
      <c r="U215" s="35"/>
      <c r="V215" s="35"/>
      <c r="W215" s="35"/>
      <c r="X215" s="35"/>
      <c r="Y215" s="35"/>
      <c r="Z215" s="35"/>
      <c r="AA215" s="35"/>
      <c r="AB215" s="35"/>
      <c r="AC215" s="35"/>
      <c r="AD215" s="35"/>
      <c r="AE215" s="35"/>
      <c r="AT215" s="18" t="s">
        <v>221</v>
      </c>
      <c r="AU215" s="18" t="s">
        <v>90</v>
      </c>
    </row>
    <row r="216" spans="1:65" s="2" customFormat="1" ht="10.199999999999999">
      <c r="A216" s="35"/>
      <c r="B216" s="36"/>
      <c r="C216" s="37"/>
      <c r="D216" s="215" t="s">
        <v>362</v>
      </c>
      <c r="E216" s="37"/>
      <c r="F216" s="216" t="s">
        <v>421</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362</v>
      </c>
      <c r="AU216" s="18" t="s">
        <v>90</v>
      </c>
    </row>
    <row r="217" spans="1:65" s="13" customFormat="1" ht="10.199999999999999">
      <c r="B217" s="217"/>
      <c r="C217" s="218"/>
      <c r="D217" s="198" t="s">
        <v>364</v>
      </c>
      <c r="E217" s="219" t="s">
        <v>1</v>
      </c>
      <c r="F217" s="220" t="s">
        <v>388</v>
      </c>
      <c r="G217" s="218"/>
      <c r="H217" s="219" t="s">
        <v>1</v>
      </c>
      <c r="I217" s="221"/>
      <c r="J217" s="218"/>
      <c r="K217" s="218"/>
      <c r="L217" s="222"/>
      <c r="M217" s="223"/>
      <c r="N217" s="224"/>
      <c r="O217" s="224"/>
      <c r="P217" s="224"/>
      <c r="Q217" s="224"/>
      <c r="R217" s="224"/>
      <c r="S217" s="224"/>
      <c r="T217" s="225"/>
      <c r="AT217" s="226" t="s">
        <v>364</v>
      </c>
      <c r="AU217" s="226" t="s">
        <v>90</v>
      </c>
      <c r="AV217" s="13" t="s">
        <v>88</v>
      </c>
      <c r="AW217" s="13" t="s">
        <v>36</v>
      </c>
      <c r="AX217" s="13" t="s">
        <v>81</v>
      </c>
      <c r="AY217" s="226" t="s">
        <v>215</v>
      </c>
    </row>
    <row r="218" spans="1:65" s="13" customFormat="1" ht="10.199999999999999">
      <c r="B218" s="217"/>
      <c r="C218" s="218"/>
      <c r="D218" s="198" t="s">
        <v>364</v>
      </c>
      <c r="E218" s="219" t="s">
        <v>1</v>
      </c>
      <c r="F218" s="220" t="s">
        <v>366</v>
      </c>
      <c r="G218" s="218"/>
      <c r="H218" s="219" t="s">
        <v>1</v>
      </c>
      <c r="I218" s="221"/>
      <c r="J218" s="218"/>
      <c r="K218" s="218"/>
      <c r="L218" s="222"/>
      <c r="M218" s="223"/>
      <c r="N218" s="224"/>
      <c r="O218" s="224"/>
      <c r="P218" s="224"/>
      <c r="Q218" s="224"/>
      <c r="R218" s="224"/>
      <c r="S218" s="224"/>
      <c r="T218" s="225"/>
      <c r="AT218" s="226" t="s">
        <v>364</v>
      </c>
      <c r="AU218" s="226" t="s">
        <v>90</v>
      </c>
      <c r="AV218" s="13" t="s">
        <v>88</v>
      </c>
      <c r="AW218" s="13" t="s">
        <v>36</v>
      </c>
      <c r="AX218" s="13" t="s">
        <v>81</v>
      </c>
      <c r="AY218" s="226" t="s">
        <v>215</v>
      </c>
    </row>
    <row r="219" spans="1:65" s="13" customFormat="1" ht="10.199999999999999">
      <c r="B219" s="217"/>
      <c r="C219" s="218"/>
      <c r="D219" s="198" t="s">
        <v>364</v>
      </c>
      <c r="E219" s="219" t="s">
        <v>1</v>
      </c>
      <c r="F219" s="220" t="s">
        <v>389</v>
      </c>
      <c r="G219" s="218"/>
      <c r="H219" s="219" t="s">
        <v>1</v>
      </c>
      <c r="I219" s="221"/>
      <c r="J219" s="218"/>
      <c r="K219" s="218"/>
      <c r="L219" s="222"/>
      <c r="M219" s="223"/>
      <c r="N219" s="224"/>
      <c r="O219" s="224"/>
      <c r="P219" s="224"/>
      <c r="Q219" s="224"/>
      <c r="R219" s="224"/>
      <c r="S219" s="224"/>
      <c r="T219" s="225"/>
      <c r="AT219" s="226" t="s">
        <v>364</v>
      </c>
      <c r="AU219" s="226" t="s">
        <v>90</v>
      </c>
      <c r="AV219" s="13" t="s">
        <v>88</v>
      </c>
      <c r="AW219" s="13" t="s">
        <v>36</v>
      </c>
      <c r="AX219" s="13" t="s">
        <v>81</v>
      </c>
      <c r="AY219" s="226" t="s">
        <v>215</v>
      </c>
    </row>
    <row r="220" spans="1:65" s="14" customFormat="1" ht="10.199999999999999">
      <c r="B220" s="227"/>
      <c r="C220" s="228"/>
      <c r="D220" s="198" t="s">
        <v>364</v>
      </c>
      <c r="E220" s="229" t="s">
        <v>1</v>
      </c>
      <c r="F220" s="230" t="s">
        <v>422</v>
      </c>
      <c r="G220" s="228"/>
      <c r="H220" s="231">
        <v>22.373999999999999</v>
      </c>
      <c r="I220" s="232"/>
      <c r="J220" s="228"/>
      <c r="K220" s="228"/>
      <c r="L220" s="233"/>
      <c r="M220" s="234"/>
      <c r="N220" s="235"/>
      <c r="O220" s="235"/>
      <c r="P220" s="235"/>
      <c r="Q220" s="235"/>
      <c r="R220" s="235"/>
      <c r="S220" s="235"/>
      <c r="T220" s="236"/>
      <c r="AT220" s="237" t="s">
        <v>364</v>
      </c>
      <c r="AU220" s="237" t="s">
        <v>90</v>
      </c>
      <c r="AV220" s="14" t="s">
        <v>90</v>
      </c>
      <c r="AW220" s="14" t="s">
        <v>36</v>
      </c>
      <c r="AX220" s="14" t="s">
        <v>81</v>
      </c>
      <c r="AY220" s="237" t="s">
        <v>215</v>
      </c>
    </row>
    <row r="221" spans="1:65" s="14" customFormat="1" ht="10.199999999999999">
      <c r="B221" s="227"/>
      <c r="C221" s="228"/>
      <c r="D221" s="198" t="s">
        <v>364</v>
      </c>
      <c r="E221" s="229" t="s">
        <v>1</v>
      </c>
      <c r="F221" s="230" t="s">
        <v>423</v>
      </c>
      <c r="G221" s="228"/>
      <c r="H221" s="231">
        <v>24.408000000000001</v>
      </c>
      <c r="I221" s="232"/>
      <c r="J221" s="228"/>
      <c r="K221" s="228"/>
      <c r="L221" s="233"/>
      <c r="M221" s="234"/>
      <c r="N221" s="235"/>
      <c r="O221" s="235"/>
      <c r="P221" s="235"/>
      <c r="Q221" s="235"/>
      <c r="R221" s="235"/>
      <c r="S221" s="235"/>
      <c r="T221" s="236"/>
      <c r="AT221" s="237" t="s">
        <v>364</v>
      </c>
      <c r="AU221" s="237" t="s">
        <v>90</v>
      </c>
      <c r="AV221" s="14" t="s">
        <v>90</v>
      </c>
      <c r="AW221" s="14" t="s">
        <v>36</v>
      </c>
      <c r="AX221" s="14" t="s">
        <v>81</v>
      </c>
      <c r="AY221" s="237" t="s">
        <v>215</v>
      </c>
    </row>
    <row r="222" spans="1:65" s="14" customFormat="1" ht="10.199999999999999">
      <c r="B222" s="227"/>
      <c r="C222" s="228"/>
      <c r="D222" s="198" t="s">
        <v>364</v>
      </c>
      <c r="E222" s="229" t="s">
        <v>1</v>
      </c>
      <c r="F222" s="230" t="s">
        <v>424</v>
      </c>
      <c r="G222" s="228"/>
      <c r="H222" s="231">
        <v>0.25</v>
      </c>
      <c r="I222" s="232"/>
      <c r="J222" s="228"/>
      <c r="K222" s="228"/>
      <c r="L222" s="233"/>
      <c r="M222" s="234"/>
      <c r="N222" s="235"/>
      <c r="O222" s="235"/>
      <c r="P222" s="235"/>
      <c r="Q222" s="235"/>
      <c r="R222" s="235"/>
      <c r="S222" s="235"/>
      <c r="T222" s="236"/>
      <c r="AT222" s="237" t="s">
        <v>364</v>
      </c>
      <c r="AU222" s="237" t="s">
        <v>90</v>
      </c>
      <c r="AV222" s="14" t="s">
        <v>90</v>
      </c>
      <c r="AW222" s="14" t="s">
        <v>36</v>
      </c>
      <c r="AX222" s="14" t="s">
        <v>81</v>
      </c>
      <c r="AY222" s="237" t="s">
        <v>215</v>
      </c>
    </row>
    <row r="223" spans="1:65" s="14" customFormat="1" ht="10.199999999999999">
      <c r="B223" s="227"/>
      <c r="C223" s="228"/>
      <c r="D223" s="198" t="s">
        <v>364</v>
      </c>
      <c r="E223" s="229" t="s">
        <v>1</v>
      </c>
      <c r="F223" s="230" t="s">
        <v>425</v>
      </c>
      <c r="G223" s="228"/>
      <c r="H223" s="231">
        <v>0.6</v>
      </c>
      <c r="I223" s="232"/>
      <c r="J223" s="228"/>
      <c r="K223" s="228"/>
      <c r="L223" s="233"/>
      <c r="M223" s="234"/>
      <c r="N223" s="235"/>
      <c r="O223" s="235"/>
      <c r="P223" s="235"/>
      <c r="Q223" s="235"/>
      <c r="R223" s="235"/>
      <c r="S223" s="235"/>
      <c r="T223" s="236"/>
      <c r="AT223" s="237" t="s">
        <v>364</v>
      </c>
      <c r="AU223" s="237" t="s">
        <v>90</v>
      </c>
      <c r="AV223" s="14" t="s">
        <v>90</v>
      </c>
      <c r="AW223" s="14" t="s">
        <v>36</v>
      </c>
      <c r="AX223" s="14" t="s">
        <v>81</v>
      </c>
      <c r="AY223" s="237" t="s">
        <v>215</v>
      </c>
    </row>
    <row r="224" spans="1:65" s="13" customFormat="1" ht="10.199999999999999">
      <c r="B224" s="217"/>
      <c r="C224" s="218"/>
      <c r="D224" s="198" t="s">
        <v>364</v>
      </c>
      <c r="E224" s="219" t="s">
        <v>1</v>
      </c>
      <c r="F224" s="220" t="s">
        <v>401</v>
      </c>
      <c r="G224" s="218"/>
      <c r="H224" s="219" t="s">
        <v>1</v>
      </c>
      <c r="I224" s="221"/>
      <c r="J224" s="218"/>
      <c r="K224" s="218"/>
      <c r="L224" s="222"/>
      <c r="M224" s="223"/>
      <c r="N224" s="224"/>
      <c r="O224" s="224"/>
      <c r="P224" s="224"/>
      <c r="Q224" s="224"/>
      <c r="R224" s="224"/>
      <c r="S224" s="224"/>
      <c r="T224" s="225"/>
      <c r="AT224" s="226" t="s">
        <v>364</v>
      </c>
      <c r="AU224" s="226" t="s">
        <v>90</v>
      </c>
      <c r="AV224" s="13" t="s">
        <v>88</v>
      </c>
      <c r="AW224" s="13" t="s">
        <v>36</v>
      </c>
      <c r="AX224" s="13" t="s">
        <v>81</v>
      </c>
      <c r="AY224" s="226" t="s">
        <v>215</v>
      </c>
    </row>
    <row r="225" spans="1:65" s="14" customFormat="1" ht="10.199999999999999">
      <c r="B225" s="227"/>
      <c r="C225" s="228"/>
      <c r="D225" s="198" t="s">
        <v>364</v>
      </c>
      <c r="E225" s="229" t="s">
        <v>1</v>
      </c>
      <c r="F225" s="230" t="s">
        <v>422</v>
      </c>
      <c r="G225" s="228"/>
      <c r="H225" s="231">
        <v>22.373999999999999</v>
      </c>
      <c r="I225" s="232"/>
      <c r="J225" s="228"/>
      <c r="K225" s="228"/>
      <c r="L225" s="233"/>
      <c r="M225" s="234"/>
      <c r="N225" s="235"/>
      <c r="O225" s="235"/>
      <c r="P225" s="235"/>
      <c r="Q225" s="235"/>
      <c r="R225" s="235"/>
      <c r="S225" s="235"/>
      <c r="T225" s="236"/>
      <c r="AT225" s="237" t="s">
        <v>364</v>
      </c>
      <c r="AU225" s="237" t="s">
        <v>90</v>
      </c>
      <c r="AV225" s="14" t="s">
        <v>90</v>
      </c>
      <c r="AW225" s="14" t="s">
        <v>36</v>
      </c>
      <c r="AX225" s="14" t="s">
        <v>81</v>
      </c>
      <c r="AY225" s="237" t="s">
        <v>215</v>
      </c>
    </row>
    <row r="226" spans="1:65" s="14" customFormat="1" ht="10.199999999999999">
      <c r="B226" s="227"/>
      <c r="C226" s="228"/>
      <c r="D226" s="198" t="s">
        <v>364</v>
      </c>
      <c r="E226" s="229" t="s">
        <v>1</v>
      </c>
      <c r="F226" s="230" t="s">
        <v>423</v>
      </c>
      <c r="G226" s="228"/>
      <c r="H226" s="231">
        <v>24.408000000000001</v>
      </c>
      <c r="I226" s="232"/>
      <c r="J226" s="228"/>
      <c r="K226" s="228"/>
      <c r="L226" s="233"/>
      <c r="M226" s="234"/>
      <c r="N226" s="235"/>
      <c r="O226" s="235"/>
      <c r="P226" s="235"/>
      <c r="Q226" s="235"/>
      <c r="R226" s="235"/>
      <c r="S226" s="235"/>
      <c r="T226" s="236"/>
      <c r="AT226" s="237" t="s">
        <v>364</v>
      </c>
      <c r="AU226" s="237" t="s">
        <v>90</v>
      </c>
      <c r="AV226" s="14" t="s">
        <v>90</v>
      </c>
      <c r="AW226" s="14" t="s">
        <v>36</v>
      </c>
      <c r="AX226" s="14" t="s">
        <v>81</v>
      </c>
      <c r="AY226" s="237" t="s">
        <v>215</v>
      </c>
    </row>
    <row r="227" spans="1:65" s="14" customFormat="1" ht="10.199999999999999">
      <c r="B227" s="227"/>
      <c r="C227" s="228"/>
      <c r="D227" s="198" t="s">
        <v>364</v>
      </c>
      <c r="E227" s="229" t="s">
        <v>1</v>
      </c>
      <c r="F227" s="230" t="s">
        <v>426</v>
      </c>
      <c r="G227" s="228"/>
      <c r="H227" s="231">
        <v>0.5</v>
      </c>
      <c r="I227" s="232"/>
      <c r="J227" s="228"/>
      <c r="K227" s="228"/>
      <c r="L227" s="233"/>
      <c r="M227" s="234"/>
      <c r="N227" s="235"/>
      <c r="O227" s="235"/>
      <c r="P227" s="235"/>
      <c r="Q227" s="235"/>
      <c r="R227" s="235"/>
      <c r="S227" s="235"/>
      <c r="T227" s="236"/>
      <c r="AT227" s="237" t="s">
        <v>364</v>
      </c>
      <c r="AU227" s="237" t="s">
        <v>90</v>
      </c>
      <c r="AV227" s="14" t="s">
        <v>90</v>
      </c>
      <c r="AW227" s="14" t="s">
        <v>36</v>
      </c>
      <c r="AX227" s="14" t="s">
        <v>81</v>
      </c>
      <c r="AY227" s="237" t="s">
        <v>215</v>
      </c>
    </row>
    <row r="228" spans="1:65" s="14" customFormat="1" ht="10.199999999999999">
      <c r="B228" s="227"/>
      <c r="C228" s="228"/>
      <c r="D228" s="198" t="s">
        <v>364</v>
      </c>
      <c r="E228" s="229" t="s">
        <v>1</v>
      </c>
      <c r="F228" s="230" t="s">
        <v>425</v>
      </c>
      <c r="G228" s="228"/>
      <c r="H228" s="231">
        <v>0.6</v>
      </c>
      <c r="I228" s="232"/>
      <c r="J228" s="228"/>
      <c r="K228" s="228"/>
      <c r="L228" s="233"/>
      <c r="M228" s="234"/>
      <c r="N228" s="235"/>
      <c r="O228" s="235"/>
      <c r="P228" s="235"/>
      <c r="Q228" s="235"/>
      <c r="R228" s="235"/>
      <c r="S228" s="235"/>
      <c r="T228" s="236"/>
      <c r="AT228" s="237" t="s">
        <v>364</v>
      </c>
      <c r="AU228" s="237" t="s">
        <v>90</v>
      </c>
      <c r="AV228" s="14" t="s">
        <v>90</v>
      </c>
      <c r="AW228" s="14" t="s">
        <v>36</v>
      </c>
      <c r="AX228" s="14" t="s">
        <v>81</v>
      </c>
      <c r="AY228" s="237" t="s">
        <v>215</v>
      </c>
    </row>
    <row r="229" spans="1:65" s="16" customFormat="1" ht="10.199999999999999">
      <c r="B229" s="249"/>
      <c r="C229" s="250"/>
      <c r="D229" s="198" t="s">
        <v>364</v>
      </c>
      <c r="E229" s="251" t="s">
        <v>1</v>
      </c>
      <c r="F229" s="252" t="s">
        <v>403</v>
      </c>
      <c r="G229" s="250"/>
      <c r="H229" s="253">
        <v>95.513999999999996</v>
      </c>
      <c r="I229" s="254"/>
      <c r="J229" s="250"/>
      <c r="K229" s="250"/>
      <c r="L229" s="255"/>
      <c r="M229" s="256"/>
      <c r="N229" s="257"/>
      <c r="O229" s="257"/>
      <c r="P229" s="257"/>
      <c r="Q229" s="257"/>
      <c r="R229" s="257"/>
      <c r="S229" s="257"/>
      <c r="T229" s="258"/>
      <c r="AT229" s="259" t="s">
        <v>364</v>
      </c>
      <c r="AU229" s="259" t="s">
        <v>90</v>
      </c>
      <c r="AV229" s="16" t="s">
        <v>227</v>
      </c>
      <c r="AW229" s="16" t="s">
        <v>36</v>
      </c>
      <c r="AX229" s="16" t="s">
        <v>81</v>
      </c>
      <c r="AY229" s="259" t="s">
        <v>215</v>
      </c>
    </row>
    <row r="230" spans="1:65" s="14" customFormat="1" ht="10.199999999999999">
      <c r="B230" s="227"/>
      <c r="C230" s="228"/>
      <c r="D230" s="198" t="s">
        <v>364</v>
      </c>
      <c r="E230" s="229" t="s">
        <v>1</v>
      </c>
      <c r="F230" s="230" t="s">
        <v>427</v>
      </c>
      <c r="G230" s="228"/>
      <c r="H230" s="231">
        <v>-38.206000000000003</v>
      </c>
      <c r="I230" s="232"/>
      <c r="J230" s="228"/>
      <c r="K230" s="228"/>
      <c r="L230" s="233"/>
      <c r="M230" s="234"/>
      <c r="N230" s="235"/>
      <c r="O230" s="235"/>
      <c r="P230" s="235"/>
      <c r="Q230" s="235"/>
      <c r="R230" s="235"/>
      <c r="S230" s="235"/>
      <c r="T230" s="236"/>
      <c r="AT230" s="237" t="s">
        <v>364</v>
      </c>
      <c r="AU230" s="237" t="s">
        <v>90</v>
      </c>
      <c r="AV230" s="14" t="s">
        <v>90</v>
      </c>
      <c r="AW230" s="14" t="s">
        <v>36</v>
      </c>
      <c r="AX230" s="14" t="s">
        <v>81</v>
      </c>
      <c r="AY230" s="237" t="s">
        <v>215</v>
      </c>
    </row>
    <row r="231" spans="1:65" s="15" customFormat="1" ht="10.199999999999999">
      <c r="B231" s="238"/>
      <c r="C231" s="239"/>
      <c r="D231" s="198" t="s">
        <v>364</v>
      </c>
      <c r="E231" s="240" t="s">
        <v>1</v>
      </c>
      <c r="F231" s="241" t="s">
        <v>368</v>
      </c>
      <c r="G231" s="239"/>
      <c r="H231" s="242">
        <v>57.308</v>
      </c>
      <c r="I231" s="243"/>
      <c r="J231" s="239"/>
      <c r="K231" s="239"/>
      <c r="L231" s="244"/>
      <c r="M231" s="245"/>
      <c r="N231" s="246"/>
      <c r="O231" s="246"/>
      <c r="P231" s="246"/>
      <c r="Q231" s="246"/>
      <c r="R231" s="246"/>
      <c r="S231" s="246"/>
      <c r="T231" s="247"/>
      <c r="AT231" s="248" t="s">
        <v>364</v>
      </c>
      <c r="AU231" s="248" t="s">
        <v>90</v>
      </c>
      <c r="AV231" s="15" t="s">
        <v>214</v>
      </c>
      <c r="AW231" s="15" t="s">
        <v>36</v>
      </c>
      <c r="AX231" s="15" t="s">
        <v>88</v>
      </c>
      <c r="AY231" s="248" t="s">
        <v>215</v>
      </c>
    </row>
    <row r="232" spans="1:65" s="2" customFormat="1" ht="33" customHeight="1">
      <c r="A232" s="35"/>
      <c r="B232" s="36"/>
      <c r="C232" s="185" t="s">
        <v>251</v>
      </c>
      <c r="D232" s="185" t="s">
        <v>216</v>
      </c>
      <c r="E232" s="186" t="s">
        <v>428</v>
      </c>
      <c r="F232" s="187" t="s">
        <v>429</v>
      </c>
      <c r="G232" s="188" t="s">
        <v>358</v>
      </c>
      <c r="H232" s="189">
        <v>28.654</v>
      </c>
      <c r="I232" s="190"/>
      <c r="J232" s="191">
        <f>ROUND(I232*H232,2)</f>
        <v>0</v>
      </c>
      <c r="K232" s="187" t="s">
        <v>359</v>
      </c>
      <c r="L232" s="40"/>
      <c r="M232" s="192" t="s">
        <v>1</v>
      </c>
      <c r="N232" s="193" t="s">
        <v>46</v>
      </c>
      <c r="O232" s="72"/>
      <c r="P232" s="194">
        <f>O232*H232</f>
        <v>0</v>
      </c>
      <c r="Q232" s="194">
        <v>0</v>
      </c>
      <c r="R232" s="194">
        <f>Q232*H232</f>
        <v>0</v>
      </c>
      <c r="S232" s="194">
        <v>0</v>
      </c>
      <c r="T232" s="195">
        <f>S232*H232</f>
        <v>0</v>
      </c>
      <c r="U232" s="35"/>
      <c r="V232" s="35"/>
      <c r="W232" s="35"/>
      <c r="X232" s="35"/>
      <c r="Y232" s="35"/>
      <c r="Z232" s="35"/>
      <c r="AA232" s="35"/>
      <c r="AB232" s="35"/>
      <c r="AC232" s="35"/>
      <c r="AD232" s="35"/>
      <c r="AE232" s="35"/>
      <c r="AR232" s="196" t="s">
        <v>214</v>
      </c>
      <c r="AT232" s="196" t="s">
        <v>216</v>
      </c>
      <c r="AU232" s="196" t="s">
        <v>90</v>
      </c>
      <c r="AY232" s="18" t="s">
        <v>215</v>
      </c>
      <c r="BE232" s="197">
        <f>IF(N232="základní",J232,0)</f>
        <v>0</v>
      </c>
      <c r="BF232" s="197">
        <f>IF(N232="snížená",J232,0)</f>
        <v>0</v>
      </c>
      <c r="BG232" s="197">
        <f>IF(N232="zákl. přenesená",J232,0)</f>
        <v>0</v>
      </c>
      <c r="BH232" s="197">
        <f>IF(N232="sníž. přenesená",J232,0)</f>
        <v>0</v>
      </c>
      <c r="BI232" s="197">
        <f>IF(N232="nulová",J232,0)</f>
        <v>0</v>
      </c>
      <c r="BJ232" s="18" t="s">
        <v>88</v>
      </c>
      <c r="BK232" s="197">
        <f>ROUND(I232*H232,2)</f>
        <v>0</v>
      </c>
      <c r="BL232" s="18" t="s">
        <v>214</v>
      </c>
      <c r="BM232" s="196" t="s">
        <v>430</v>
      </c>
    </row>
    <row r="233" spans="1:65" s="2" customFormat="1" ht="28.8">
      <c r="A233" s="35"/>
      <c r="B233" s="36"/>
      <c r="C233" s="37"/>
      <c r="D233" s="198" t="s">
        <v>221</v>
      </c>
      <c r="E233" s="37"/>
      <c r="F233" s="199" t="s">
        <v>431</v>
      </c>
      <c r="G233" s="37"/>
      <c r="H233" s="37"/>
      <c r="I233" s="200"/>
      <c r="J233" s="37"/>
      <c r="K233" s="37"/>
      <c r="L233" s="40"/>
      <c r="M233" s="201"/>
      <c r="N233" s="202"/>
      <c r="O233" s="72"/>
      <c r="P233" s="72"/>
      <c r="Q233" s="72"/>
      <c r="R233" s="72"/>
      <c r="S233" s="72"/>
      <c r="T233" s="73"/>
      <c r="U233" s="35"/>
      <c r="V233" s="35"/>
      <c r="W233" s="35"/>
      <c r="X233" s="35"/>
      <c r="Y233" s="35"/>
      <c r="Z233" s="35"/>
      <c r="AA233" s="35"/>
      <c r="AB233" s="35"/>
      <c r="AC233" s="35"/>
      <c r="AD233" s="35"/>
      <c r="AE233" s="35"/>
      <c r="AT233" s="18" t="s">
        <v>221</v>
      </c>
      <c r="AU233" s="18" t="s">
        <v>90</v>
      </c>
    </row>
    <row r="234" spans="1:65" s="2" customFormat="1" ht="10.199999999999999">
      <c r="A234" s="35"/>
      <c r="B234" s="36"/>
      <c r="C234" s="37"/>
      <c r="D234" s="215" t="s">
        <v>362</v>
      </c>
      <c r="E234" s="37"/>
      <c r="F234" s="216" t="s">
        <v>432</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362</v>
      </c>
      <c r="AU234" s="18" t="s">
        <v>90</v>
      </c>
    </row>
    <row r="235" spans="1:65" s="13" customFormat="1" ht="10.199999999999999">
      <c r="B235" s="217"/>
      <c r="C235" s="218"/>
      <c r="D235" s="198" t="s">
        <v>364</v>
      </c>
      <c r="E235" s="219" t="s">
        <v>1</v>
      </c>
      <c r="F235" s="220" t="s">
        <v>374</v>
      </c>
      <c r="G235" s="218"/>
      <c r="H235" s="219" t="s">
        <v>1</v>
      </c>
      <c r="I235" s="221"/>
      <c r="J235" s="218"/>
      <c r="K235" s="218"/>
      <c r="L235" s="222"/>
      <c r="M235" s="223"/>
      <c r="N235" s="224"/>
      <c r="O235" s="224"/>
      <c r="P235" s="224"/>
      <c r="Q235" s="224"/>
      <c r="R235" s="224"/>
      <c r="S235" s="224"/>
      <c r="T235" s="225"/>
      <c r="AT235" s="226" t="s">
        <v>364</v>
      </c>
      <c r="AU235" s="226" t="s">
        <v>90</v>
      </c>
      <c r="AV235" s="13" t="s">
        <v>88</v>
      </c>
      <c r="AW235" s="13" t="s">
        <v>36</v>
      </c>
      <c r="AX235" s="13" t="s">
        <v>81</v>
      </c>
      <c r="AY235" s="226" t="s">
        <v>215</v>
      </c>
    </row>
    <row r="236" spans="1:65" s="14" customFormat="1" ht="10.199999999999999">
      <c r="B236" s="227"/>
      <c r="C236" s="228"/>
      <c r="D236" s="198" t="s">
        <v>364</v>
      </c>
      <c r="E236" s="229" t="s">
        <v>1</v>
      </c>
      <c r="F236" s="230" t="s">
        <v>433</v>
      </c>
      <c r="G236" s="228"/>
      <c r="H236" s="231">
        <v>28.654</v>
      </c>
      <c r="I236" s="232"/>
      <c r="J236" s="228"/>
      <c r="K236" s="228"/>
      <c r="L236" s="233"/>
      <c r="M236" s="234"/>
      <c r="N236" s="235"/>
      <c r="O236" s="235"/>
      <c r="P236" s="235"/>
      <c r="Q236" s="235"/>
      <c r="R236" s="235"/>
      <c r="S236" s="235"/>
      <c r="T236" s="236"/>
      <c r="AT236" s="237" t="s">
        <v>364</v>
      </c>
      <c r="AU236" s="237" t="s">
        <v>90</v>
      </c>
      <c r="AV236" s="14" t="s">
        <v>90</v>
      </c>
      <c r="AW236" s="14" t="s">
        <v>36</v>
      </c>
      <c r="AX236" s="14" t="s">
        <v>81</v>
      </c>
      <c r="AY236" s="237" t="s">
        <v>215</v>
      </c>
    </row>
    <row r="237" spans="1:65" s="15" customFormat="1" ht="10.199999999999999">
      <c r="B237" s="238"/>
      <c r="C237" s="239"/>
      <c r="D237" s="198" t="s">
        <v>364</v>
      </c>
      <c r="E237" s="240" t="s">
        <v>1</v>
      </c>
      <c r="F237" s="241" t="s">
        <v>368</v>
      </c>
      <c r="G237" s="239"/>
      <c r="H237" s="242">
        <v>28.654</v>
      </c>
      <c r="I237" s="243"/>
      <c r="J237" s="239"/>
      <c r="K237" s="239"/>
      <c r="L237" s="244"/>
      <c r="M237" s="245"/>
      <c r="N237" s="246"/>
      <c r="O237" s="246"/>
      <c r="P237" s="246"/>
      <c r="Q237" s="246"/>
      <c r="R237" s="246"/>
      <c r="S237" s="246"/>
      <c r="T237" s="247"/>
      <c r="AT237" s="248" t="s">
        <v>364</v>
      </c>
      <c r="AU237" s="248" t="s">
        <v>90</v>
      </c>
      <c r="AV237" s="15" t="s">
        <v>214</v>
      </c>
      <c r="AW237" s="15" t="s">
        <v>36</v>
      </c>
      <c r="AX237" s="15" t="s">
        <v>88</v>
      </c>
      <c r="AY237" s="248" t="s">
        <v>215</v>
      </c>
    </row>
    <row r="238" spans="1:65" s="2" customFormat="1" ht="33" customHeight="1">
      <c r="A238" s="35"/>
      <c r="B238" s="36"/>
      <c r="C238" s="185" t="s">
        <v>256</v>
      </c>
      <c r="D238" s="185" t="s">
        <v>216</v>
      </c>
      <c r="E238" s="186" t="s">
        <v>434</v>
      </c>
      <c r="F238" s="187" t="s">
        <v>435</v>
      </c>
      <c r="G238" s="188" t="s">
        <v>358</v>
      </c>
      <c r="H238" s="189">
        <v>9.5510000000000002</v>
      </c>
      <c r="I238" s="190"/>
      <c r="J238" s="191">
        <f>ROUND(I238*H238,2)</f>
        <v>0</v>
      </c>
      <c r="K238" s="187" t="s">
        <v>359</v>
      </c>
      <c r="L238" s="40"/>
      <c r="M238" s="192" t="s">
        <v>1</v>
      </c>
      <c r="N238" s="193" t="s">
        <v>46</v>
      </c>
      <c r="O238" s="72"/>
      <c r="P238" s="194">
        <f>O238*H238</f>
        <v>0</v>
      </c>
      <c r="Q238" s="194">
        <v>0</v>
      </c>
      <c r="R238" s="194">
        <f>Q238*H238</f>
        <v>0</v>
      </c>
      <c r="S238" s="194">
        <v>0</v>
      </c>
      <c r="T238" s="195">
        <f>S238*H238</f>
        <v>0</v>
      </c>
      <c r="U238" s="35"/>
      <c r="V238" s="35"/>
      <c r="W238" s="35"/>
      <c r="X238" s="35"/>
      <c r="Y238" s="35"/>
      <c r="Z238" s="35"/>
      <c r="AA238" s="35"/>
      <c r="AB238" s="35"/>
      <c r="AC238" s="35"/>
      <c r="AD238" s="35"/>
      <c r="AE238" s="35"/>
      <c r="AR238" s="196" t="s">
        <v>214</v>
      </c>
      <c r="AT238" s="196" t="s">
        <v>216</v>
      </c>
      <c r="AU238" s="196" t="s">
        <v>90</v>
      </c>
      <c r="AY238" s="18" t="s">
        <v>215</v>
      </c>
      <c r="BE238" s="197">
        <f>IF(N238="základní",J238,0)</f>
        <v>0</v>
      </c>
      <c r="BF238" s="197">
        <f>IF(N238="snížená",J238,0)</f>
        <v>0</v>
      </c>
      <c r="BG238" s="197">
        <f>IF(N238="zákl. přenesená",J238,0)</f>
        <v>0</v>
      </c>
      <c r="BH238" s="197">
        <f>IF(N238="sníž. přenesená",J238,0)</f>
        <v>0</v>
      </c>
      <c r="BI238" s="197">
        <f>IF(N238="nulová",J238,0)</f>
        <v>0</v>
      </c>
      <c r="BJ238" s="18" t="s">
        <v>88</v>
      </c>
      <c r="BK238" s="197">
        <f>ROUND(I238*H238,2)</f>
        <v>0</v>
      </c>
      <c r="BL238" s="18" t="s">
        <v>214</v>
      </c>
      <c r="BM238" s="196" t="s">
        <v>436</v>
      </c>
    </row>
    <row r="239" spans="1:65" s="2" customFormat="1" ht="28.8">
      <c r="A239" s="35"/>
      <c r="B239" s="36"/>
      <c r="C239" s="37"/>
      <c r="D239" s="198" t="s">
        <v>221</v>
      </c>
      <c r="E239" s="37"/>
      <c r="F239" s="199" t="s">
        <v>437</v>
      </c>
      <c r="G239" s="37"/>
      <c r="H239" s="37"/>
      <c r="I239" s="200"/>
      <c r="J239" s="37"/>
      <c r="K239" s="37"/>
      <c r="L239" s="40"/>
      <c r="M239" s="201"/>
      <c r="N239" s="202"/>
      <c r="O239" s="72"/>
      <c r="P239" s="72"/>
      <c r="Q239" s="72"/>
      <c r="R239" s="72"/>
      <c r="S239" s="72"/>
      <c r="T239" s="73"/>
      <c r="U239" s="35"/>
      <c r="V239" s="35"/>
      <c r="W239" s="35"/>
      <c r="X239" s="35"/>
      <c r="Y239" s="35"/>
      <c r="Z239" s="35"/>
      <c r="AA239" s="35"/>
      <c r="AB239" s="35"/>
      <c r="AC239" s="35"/>
      <c r="AD239" s="35"/>
      <c r="AE239" s="35"/>
      <c r="AT239" s="18" t="s">
        <v>221</v>
      </c>
      <c r="AU239" s="18" t="s">
        <v>90</v>
      </c>
    </row>
    <row r="240" spans="1:65" s="2" customFormat="1" ht="10.199999999999999">
      <c r="A240" s="35"/>
      <c r="B240" s="36"/>
      <c r="C240" s="37"/>
      <c r="D240" s="215" t="s">
        <v>362</v>
      </c>
      <c r="E240" s="37"/>
      <c r="F240" s="216" t="s">
        <v>438</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362</v>
      </c>
      <c r="AU240" s="18" t="s">
        <v>90</v>
      </c>
    </row>
    <row r="241" spans="1:65" s="13" customFormat="1" ht="10.199999999999999">
      <c r="B241" s="217"/>
      <c r="C241" s="218"/>
      <c r="D241" s="198" t="s">
        <v>364</v>
      </c>
      <c r="E241" s="219" t="s">
        <v>1</v>
      </c>
      <c r="F241" s="220" t="s">
        <v>381</v>
      </c>
      <c r="G241" s="218"/>
      <c r="H241" s="219" t="s">
        <v>1</v>
      </c>
      <c r="I241" s="221"/>
      <c r="J241" s="218"/>
      <c r="K241" s="218"/>
      <c r="L241" s="222"/>
      <c r="M241" s="223"/>
      <c r="N241" s="224"/>
      <c r="O241" s="224"/>
      <c r="P241" s="224"/>
      <c r="Q241" s="224"/>
      <c r="R241" s="224"/>
      <c r="S241" s="224"/>
      <c r="T241" s="225"/>
      <c r="AT241" s="226" t="s">
        <v>364</v>
      </c>
      <c r="AU241" s="226" t="s">
        <v>90</v>
      </c>
      <c r="AV241" s="13" t="s">
        <v>88</v>
      </c>
      <c r="AW241" s="13" t="s">
        <v>36</v>
      </c>
      <c r="AX241" s="13" t="s">
        <v>81</v>
      </c>
      <c r="AY241" s="226" t="s">
        <v>215</v>
      </c>
    </row>
    <row r="242" spans="1:65" s="14" customFormat="1" ht="10.199999999999999">
      <c r="B242" s="227"/>
      <c r="C242" s="228"/>
      <c r="D242" s="198" t="s">
        <v>364</v>
      </c>
      <c r="E242" s="229" t="s">
        <v>1</v>
      </c>
      <c r="F242" s="230" t="s">
        <v>439</v>
      </c>
      <c r="G242" s="228"/>
      <c r="H242" s="231">
        <v>9.5510000000000002</v>
      </c>
      <c r="I242" s="232"/>
      <c r="J242" s="228"/>
      <c r="K242" s="228"/>
      <c r="L242" s="233"/>
      <c r="M242" s="234"/>
      <c r="N242" s="235"/>
      <c r="O242" s="235"/>
      <c r="P242" s="235"/>
      <c r="Q242" s="235"/>
      <c r="R242" s="235"/>
      <c r="S242" s="235"/>
      <c r="T242" s="236"/>
      <c r="AT242" s="237" t="s">
        <v>364</v>
      </c>
      <c r="AU242" s="237" t="s">
        <v>90</v>
      </c>
      <c r="AV242" s="14" t="s">
        <v>90</v>
      </c>
      <c r="AW242" s="14" t="s">
        <v>36</v>
      </c>
      <c r="AX242" s="14" t="s">
        <v>81</v>
      </c>
      <c r="AY242" s="237" t="s">
        <v>215</v>
      </c>
    </row>
    <row r="243" spans="1:65" s="15" customFormat="1" ht="10.199999999999999">
      <c r="B243" s="238"/>
      <c r="C243" s="239"/>
      <c r="D243" s="198" t="s">
        <v>364</v>
      </c>
      <c r="E243" s="240" t="s">
        <v>1</v>
      </c>
      <c r="F243" s="241" t="s">
        <v>368</v>
      </c>
      <c r="G243" s="239"/>
      <c r="H243" s="242">
        <v>9.5510000000000002</v>
      </c>
      <c r="I243" s="243"/>
      <c r="J243" s="239"/>
      <c r="K243" s="239"/>
      <c r="L243" s="244"/>
      <c r="M243" s="245"/>
      <c r="N243" s="246"/>
      <c r="O243" s="246"/>
      <c r="P243" s="246"/>
      <c r="Q243" s="246"/>
      <c r="R243" s="246"/>
      <c r="S243" s="246"/>
      <c r="T243" s="247"/>
      <c r="AT243" s="248" t="s">
        <v>364</v>
      </c>
      <c r="AU243" s="248" t="s">
        <v>90</v>
      </c>
      <c r="AV243" s="15" t="s">
        <v>214</v>
      </c>
      <c r="AW243" s="15" t="s">
        <v>36</v>
      </c>
      <c r="AX243" s="15" t="s">
        <v>88</v>
      </c>
      <c r="AY243" s="248" t="s">
        <v>215</v>
      </c>
    </row>
    <row r="244" spans="1:65" s="2" customFormat="1" ht="37.799999999999997" customHeight="1">
      <c r="A244" s="35"/>
      <c r="B244" s="36"/>
      <c r="C244" s="185" t="s">
        <v>261</v>
      </c>
      <c r="D244" s="185" t="s">
        <v>216</v>
      </c>
      <c r="E244" s="186" t="s">
        <v>440</v>
      </c>
      <c r="F244" s="187" t="s">
        <v>441</v>
      </c>
      <c r="G244" s="188" t="s">
        <v>358</v>
      </c>
      <c r="H244" s="189">
        <v>1149.1500000000001</v>
      </c>
      <c r="I244" s="190"/>
      <c r="J244" s="191">
        <f>ROUND(I244*H244,2)</f>
        <v>0</v>
      </c>
      <c r="K244" s="187" t="s">
        <v>359</v>
      </c>
      <c r="L244" s="40"/>
      <c r="M244" s="192" t="s">
        <v>1</v>
      </c>
      <c r="N244" s="193" t="s">
        <v>46</v>
      </c>
      <c r="O244" s="72"/>
      <c r="P244" s="194">
        <f>O244*H244</f>
        <v>0</v>
      </c>
      <c r="Q244" s="194">
        <v>0</v>
      </c>
      <c r="R244" s="194">
        <f>Q244*H244</f>
        <v>0</v>
      </c>
      <c r="S244" s="194">
        <v>0</v>
      </c>
      <c r="T244" s="195">
        <f>S244*H244</f>
        <v>0</v>
      </c>
      <c r="U244" s="35"/>
      <c r="V244" s="35"/>
      <c r="W244" s="35"/>
      <c r="X244" s="35"/>
      <c r="Y244" s="35"/>
      <c r="Z244" s="35"/>
      <c r="AA244" s="35"/>
      <c r="AB244" s="35"/>
      <c r="AC244" s="35"/>
      <c r="AD244" s="35"/>
      <c r="AE244" s="35"/>
      <c r="AR244" s="196" t="s">
        <v>214</v>
      </c>
      <c r="AT244" s="196" t="s">
        <v>216</v>
      </c>
      <c r="AU244" s="196" t="s">
        <v>90</v>
      </c>
      <c r="AY244" s="18" t="s">
        <v>215</v>
      </c>
      <c r="BE244" s="197">
        <f>IF(N244="základní",J244,0)</f>
        <v>0</v>
      </c>
      <c r="BF244" s="197">
        <f>IF(N244="snížená",J244,0)</f>
        <v>0</v>
      </c>
      <c r="BG244" s="197">
        <f>IF(N244="zákl. přenesená",J244,0)</f>
        <v>0</v>
      </c>
      <c r="BH244" s="197">
        <f>IF(N244="sníž. přenesená",J244,0)</f>
        <v>0</v>
      </c>
      <c r="BI244" s="197">
        <f>IF(N244="nulová",J244,0)</f>
        <v>0</v>
      </c>
      <c r="BJ244" s="18" t="s">
        <v>88</v>
      </c>
      <c r="BK244" s="197">
        <f>ROUND(I244*H244,2)</f>
        <v>0</v>
      </c>
      <c r="BL244" s="18" t="s">
        <v>214</v>
      </c>
      <c r="BM244" s="196" t="s">
        <v>442</v>
      </c>
    </row>
    <row r="245" spans="1:65" s="2" customFormat="1" ht="38.4">
      <c r="A245" s="35"/>
      <c r="B245" s="36"/>
      <c r="C245" s="37"/>
      <c r="D245" s="198" t="s">
        <v>221</v>
      </c>
      <c r="E245" s="37"/>
      <c r="F245" s="199" t="s">
        <v>443</v>
      </c>
      <c r="G245" s="37"/>
      <c r="H245" s="37"/>
      <c r="I245" s="200"/>
      <c r="J245" s="37"/>
      <c r="K245" s="37"/>
      <c r="L245" s="40"/>
      <c r="M245" s="201"/>
      <c r="N245" s="202"/>
      <c r="O245" s="72"/>
      <c r="P245" s="72"/>
      <c r="Q245" s="72"/>
      <c r="R245" s="72"/>
      <c r="S245" s="72"/>
      <c r="T245" s="73"/>
      <c r="U245" s="35"/>
      <c r="V245" s="35"/>
      <c r="W245" s="35"/>
      <c r="X245" s="35"/>
      <c r="Y245" s="35"/>
      <c r="Z245" s="35"/>
      <c r="AA245" s="35"/>
      <c r="AB245" s="35"/>
      <c r="AC245" s="35"/>
      <c r="AD245" s="35"/>
      <c r="AE245" s="35"/>
      <c r="AT245" s="18" t="s">
        <v>221</v>
      </c>
      <c r="AU245" s="18" t="s">
        <v>90</v>
      </c>
    </row>
    <row r="246" spans="1:65" s="2" customFormat="1" ht="10.199999999999999">
      <c r="A246" s="35"/>
      <c r="B246" s="36"/>
      <c r="C246" s="37"/>
      <c r="D246" s="215" t="s">
        <v>362</v>
      </c>
      <c r="E246" s="37"/>
      <c r="F246" s="216" t="s">
        <v>444</v>
      </c>
      <c r="G246" s="37"/>
      <c r="H246" s="37"/>
      <c r="I246" s="200"/>
      <c r="J246" s="37"/>
      <c r="K246" s="37"/>
      <c r="L246" s="40"/>
      <c r="M246" s="201"/>
      <c r="N246" s="202"/>
      <c r="O246" s="72"/>
      <c r="P246" s="72"/>
      <c r="Q246" s="72"/>
      <c r="R246" s="72"/>
      <c r="S246" s="72"/>
      <c r="T246" s="73"/>
      <c r="U246" s="35"/>
      <c r="V246" s="35"/>
      <c r="W246" s="35"/>
      <c r="X246" s="35"/>
      <c r="Y246" s="35"/>
      <c r="Z246" s="35"/>
      <c r="AA246" s="35"/>
      <c r="AB246" s="35"/>
      <c r="AC246" s="35"/>
      <c r="AD246" s="35"/>
      <c r="AE246" s="35"/>
      <c r="AT246" s="18" t="s">
        <v>362</v>
      </c>
      <c r="AU246" s="18" t="s">
        <v>90</v>
      </c>
    </row>
    <row r="247" spans="1:65" s="13" customFormat="1" ht="10.199999999999999">
      <c r="B247" s="217"/>
      <c r="C247" s="218"/>
      <c r="D247" s="198" t="s">
        <v>364</v>
      </c>
      <c r="E247" s="219" t="s">
        <v>1</v>
      </c>
      <c r="F247" s="220" t="s">
        <v>445</v>
      </c>
      <c r="G247" s="218"/>
      <c r="H247" s="219" t="s">
        <v>1</v>
      </c>
      <c r="I247" s="221"/>
      <c r="J247" s="218"/>
      <c r="K247" s="218"/>
      <c r="L247" s="222"/>
      <c r="M247" s="223"/>
      <c r="N247" s="224"/>
      <c r="O247" s="224"/>
      <c r="P247" s="224"/>
      <c r="Q247" s="224"/>
      <c r="R247" s="224"/>
      <c r="S247" s="224"/>
      <c r="T247" s="225"/>
      <c r="AT247" s="226" t="s">
        <v>364</v>
      </c>
      <c r="AU247" s="226" t="s">
        <v>90</v>
      </c>
      <c r="AV247" s="13" t="s">
        <v>88</v>
      </c>
      <c r="AW247" s="13" t="s">
        <v>36</v>
      </c>
      <c r="AX247" s="13" t="s">
        <v>81</v>
      </c>
      <c r="AY247" s="226" t="s">
        <v>215</v>
      </c>
    </row>
    <row r="248" spans="1:65" s="14" customFormat="1" ht="10.199999999999999">
      <c r="B248" s="227"/>
      <c r="C248" s="228"/>
      <c r="D248" s="198" t="s">
        <v>364</v>
      </c>
      <c r="E248" s="229" t="s">
        <v>1</v>
      </c>
      <c r="F248" s="230" t="s">
        <v>446</v>
      </c>
      <c r="G248" s="228"/>
      <c r="H248" s="231">
        <v>402</v>
      </c>
      <c r="I248" s="232"/>
      <c r="J248" s="228"/>
      <c r="K248" s="228"/>
      <c r="L248" s="233"/>
      <c r="M248" s="234"/>
      <c r="N248" s="235"/>
      <c r="O248" s="235"/>
      <c r="P248" s="235"/>
      <c r="Q248" s="235"/>
      <c r="R248" s="235"/>
      <c r="S248" s="235"/>
      <c r="T248" s="236"/>
      <c r="AT248" s="237" t="s">
        <v>364</v>
      </c>
      <c r="AU248" s="237" t="s">
        <v>90</v>
      </c>
      <c r="AV248" s="14" t="s">
        <v>90</v>
      </c>
      <c r="AW248" s="14" t="s">
        <v>36</v>
      </c>
      <c r="AX248" s="14" t="s">
        <v>81</v>
      </c>
      <c r="AY248" s="237" t="s">
        <v>215</v>
      </c>
    </row>
    <row r="249" spans="1:65" s="14" customFormat="1" ht="10.199999999999999">
      <c r="B249" s="227"/>
      <c r="C249" s="228"/>
      <c r="D249" s="198" t="s">
        <v>364</v>
      </c>
      <c r="E249" s="229" t="s">
        <v>1</v>
      </c>
      <c r="F249" s="230" t="s">
        <v>447</v>
      </c>
      <c r="G249" s="228"/>
      <c r="H249" s="231">
        <v>115.267</v>
      </c>
      <c r="I249" s="232"/>
      <c r="J249" s="228"/>
      <c r="K249" s="228"/>
      <c r="L249" s="233"/>
      <c r="M249" s="234"/>
      <c r="N249" s="235"/>
      <c r="O249" s="235"/>
      <c r="P249" s="235"/>
      <c r="Q249" s="235"/>
      <c r="R249" s="235"/>
      <c r="S249" s="235"/>
      <c r="T249" s="236"/>
      <c r="AT249" s="237" t="s">
        <v>364</v>
      </c>
      <c r="AU249" s="237" t="s">
        <v>90</v>
      </c>
      <c r="AV249" s="14" t="s">
        <v>90</v>
      </c>
      <c r="AW249" s="14" t="s">
        <v>36</v>
      </c>
      <c r="AX249" s="14" t="s">
        <v>81</v>
      </c>
      <c r="AY249" s="237" t="s">
        <v>215</v>
      </c>
    </row>
    <row r="250" spans="1:65" s="14" customFormat="1" ht="10.199999999999999">
      <c r="B250" s="227"/>
      <c r="C250" s="228"/>
      <c r="D250" s="198" t="s">
        <v>364</v>
      </c>
      <c r="E250" s="229" t="s">
        <v>1</v>
      </c>
      <c r="F250" s="230" t="s">
        <v>448</v>
      </c>
      <c r="G250" s="228"/>
      <c r="H250" s="231">
        <v>57.308</v>
      </c>
      <c r="I250" s="232"/>
      <c r="J250" s="228"/>
      <c r="K250" s="228"/>
      <c r="L250" s="233"/>
      <c r="M250" s="234"/>
      <c r="N250" s="235"/>
      <c r="O250" s="235"/>
      <c r="P250" s="235"/>
      <c r="Q250" s="235"/>
      <c r="R250" s="235"/>
      <c r="S250" s="235"/>
      <c r="T250" s="236"/>
      <c r="AT250" s="237" t="s">
        <v>364</v>
      </c>
      <c r="AU250" s="237" t="s">
        <v>90</v>
      </c>
      <c r="AV250" s="14" t="s">
        <v>90</v>
      </c>
      <c r="AW250" s="14" t="s">
        <v>36</v>
      </c>
      <c r="AX250" s="14" t="s">
        <v>81</v>
      </c>
      <c r="AY250" s="237" t="s">
        <v>215</v>
      </c>
    </row>
    <row r="251" spans="1:65" s="16" customFormat="1" ht="10.199999999999999">
      <c r="B251" s="249"/>
      <c r="C251" s="250"/>
      <c r="D251" s="198" t="s">
        <v>364</v>
      </c>
      <c r="E251" s="251" t="s">
        <v>1</v>
      </c>
      <c r="F251" s="252" t="s">
        <v>403</v>
      </c>
      <c r="G251" s="250"/>
      <c r="H251" s="253">
        <v>574.57500000000005</v>
      </c>
      <c r="I251" s="254"/>
      <c r="J251" s="250"/>
      <c r="K251" s="250"/>
      <c r="L251" s="255"/>
      <c r="M251" s="256"/>
      <c r="N251" s="257"/>
      <c r="O251" s="257"/>
      <c r="P251" s="257"/>
      <c r="Q251" s="257"/>
      <c r="R251" s="257"/>
      <c r="S251" s="257"/>
      <c r="T251" s="258"/>
      <c r="AT251" s="259" t="s">
        <v>364</v>
      </c>
      <c r="AU251" s="259" t="s">
        <v>90</v>
      </c>
      <c r="AV251" s="16" t="s">
        <v>227</v>
      </c>
      <c r="AW251" s="16" t="s">
        <v>36</v>
      </c>
      <c r="AX251" s="16" t="s">
        <v>81</v>
      </c>
      <c r="AY251" s="259" t="s">
        <v>215</v>
      </c>
    </row>
    <row r="252" spans="1:65" s="13" customFormat="1" ht="10.199999999999999">
      <c r="B252" s="217"/>
      <c r="C252" s="218"/>
      <c r="D252" s="198" t="s">
        <v>364</v>
      </c>
      <c r="E252" s="219" t="s">
        <v>1</v>
      </c>
      <c r="F252" s="220" t="s">
        <v>449</v>
      </c>
      <c r="G252" s="218"/>
      <c r="H252" s="219" t="s">
        <v>1</v>
      </c>
      <c r="I252" s="221"/>
      <c r="J252" s="218"/>
      <c r="K252" s="218"/>
      <c r="L252" s="222"/>
      <c r="M252" s="223"/>
      <c r="N252" s="224"/>
      <c r="O252" s="224"/>
      <c r="P252" s="224"/>
      <c r="Q252" s="224"/>
      <c r="R252" s="224"/>
      <c r="S252" s="224"/>
      <c r="T252" s="225"/>
      <c r="AT252" s="226" t="s">
        <v>364</v>
      </c>
      <c r="AU252" s="226" t="s">
        <v>90</v>
      </c>
      <c r="AV252" s="13" t="s">
        <v>88</v>
      </c>
      <c r="AW252" s="13" t="s">
        <v>36</v>
      </c>
      <c r="AX252" s="13" t="s">
        <v>81</v>
      </c>
      <c r="AY252" s="226" t="s">
        <v>215</v>
      </c>
    </row>
    <row r="253" spans="1:65" s="14" customFormat="1" ht="10.199999999999999">
      <c r="B253" s="227"/>
      <c r="C253" s="228"/>
      <c r="D253" s="198" t="s">
        <v>364</v>
      </c>
      <c r="E253" s="229" t="s">
        <v>1</v>
      </c>
      <c r="F253" s="230" t="s">
        <v>450</v>
      </c>
      <c r="G253" s="228"/>
      <c r="H253" s="231">
        <v>574.57500000000005</v>
      </c>
      <c r="I253" s="232"/>
      <c r="J253" s="228"/>
      <c r="K253" s="228"/>
      <c r="L253" s="233"/>
      <c r="M253" s="234"/>
      <c r="N253" s="235"/>
      <c r="O253" s="235"/>
      <c r="P253" s="235"/>
      <c r="Q253" s="235"/>
      <c r="R253" s="235"/>
      <c r="S253" s="235"/>
      <c r="T253" s="236"/>
      <c r="AT253" s="237" t="s">
        <v>364</v>
      </c>
      <c r="AU253" s="237" t="s">
        <v>90</v>
      </c>
      <c r="AV253" s="14" t="s">
        <v>90</v>
      </c>
      <c r="AW253" s="14" t="s">
        <v>36</v>
      </c>
      <c r="AX253" s="14" t="s">
        <v>81</v>
      </c>
      <c r="AY253" s="237" t="s">
        <v>215</v>
      </c>
    </row>
    <row r="254" spans="1:65" s="16" customFormat="1" ht="10.199999999999999">
      <c r="B254" s="249"/>
      <c r="C254" s="250"/>
      <c r="D254" s="198" t="s">
        <v>364</v>
      </c>
      <c r="E254" s="251" t="s">
        <v>1</v>
      </c>
      <c r="F254" s="252" t="s">
        <v>403</v>
      </c>
      <c r="G254" s="250"/>
      <c r="H254" s="253">
        <v>574.57500000000005</v>
      </c>
      <c r="I254" s="254"/>
      <c r="J254" s="250"/>
      <c r="K254" s="250"/>
      <c r="L254" s="255"/>
      <c r="M254" s="256"/>
      <c r="N254" s="257"/>
      <c r="O254" s="257"/>
      <c r="P254" s="257"/>
      <c r="Q254" s="257"/>
      <c r="R254" s="257"/>
      <c r="S254" s="257"/>
      <c r="T254" s="258"/>
      <c r="AT254" s="259" t="s">
        <v>364</v>
      </c>
      <c r="AU254" s="259" t="s">
        <v>90</v>
      </c>
      <c r="AV254" s="16" t="s">
        <v>227</v>
      </c>
      <c r="AW254" s="16" t="s">
        <v>36</v>
      </c>
      <c r="AX254" s="16" t="s">
        <v>81</v>
      </c>
      <c r="AY254" s="259" t="s">
        <v>215</v>
      </c>
    </row>
    <row r="255" spans="1:65" s="15" customFormat="1" ht="10.199999999999999">
      <c r="B255" s="238"/>
      <c r="C255" s="239"/>
      <c r="D255" s="198" t="s">
        <v>364</v>
      </c>
      <c r="E255" s="240" t="s">
        <v>1</v>
      </c>
      <c r="F255" s="241" t="s">
        <v>368</v>
      </c>
      <c r="G255" s="239"/>
      <c r="H255" s="242">
        <v>1149.1500000000001</v>
      </c>
      <c r="I255" s="243"/>
      <c r="J255" s="239"/>
      <c r="K255" s="239"/>
      <c r="L255" s="244"/>
      <c r="M255" s="245"/>
      <c r="N255" s="246"/>
      <c r="O255" s="246"/>
      <c r="P255" s="246"/>
      <c r="Q255" s="246"/>
      <c r="R255" s="246"/>
      <c r="S255" s="246"/>
      <c r="T255" s="247"/>
      <c r="AT255" s="248" t="s">
        <v>364</v>
      </c>
      <c r="AU255" s="248" t="s">
        <v>90</v>
      </c>
      <c r="AV255" s="15" t="s">
        <v>214</v>
      </c>
      <c r="AW255" s="15" t="s">
        <v>36</v>
      </c>
      <c r="AX255" s="15" t="s">
        <v>88</v>
      </c>
      <c r="AY255" s="248" t="s">
        <v>215</v>
      </c>
    </row>
    <row r="256" spans="1:65" s="2" customFormat="1" ht="37.799999999999997" customHeight="1">
      <c r="A256" s="35"/>
      <c r="B256" s="36"/>
      <c r="C256" s="185" t="s">
        <v>266</v>
      </c>
      <c r="D256" s="185" t="s">
        <v>216</v>
      </c>
      <c r="E256" s="186" t="s">
        <v>451</v>
      </c>
      <c r="F256" s="187" t="s">
        <v>452</v>
      </c>
      <c r="G256" s="188" t="s">
        <v>358</v>
      </c>
      <c r="H256" s="189">
        <v>766.09799999999996</v>
      </c>
      <c r="I256" s="190"/>
      <c r="J256" s="191">
        <f>ROUND(I256*H256,2)</f>
        <v>0</v>
      </c>
      <c r="K256" s="187" t="s">
        <v>359</v>
      </c>
      <c r="L256" s="40"/>
      <c r="M256" s="192" t="s">
        <v>1</v>
      </c>
      <c r="N256" s="193" t="s">
        <v>46</v>
      </c>
      <c r="O256" s="72"/>
      <c r="P256" s="194">
        <f>O256*H256</f>
        <v>0</v>
      </c>
      <c r="Q256" s="194">
        <v>0</v>
      </c>
      <c r="R256" s="194">
        <f>Q256*H256</f>
        <v>0</v>
      </c>
      <c r="S256" s="194">
        <v>0</v>
      </c>
      <c r="T256" s="195">
        <f>S256*H256</f>
        <v>0</v>
      </c>
      <c r="U256" s="35"/>
      <c r="V256" s="35"/>
      <c r="W256" s="35"/>
      <c r="X256" s="35"/>
      <c r="Y256" s="35"/>
      <c r="Z256" s="35"/>
      <c r="AA256" s="35"/>
      <c r="AB256" s="35"/>
      <c r="AC256" s="35"/>
      <c r="AD256" s="35"/>
      <c r="AE256" s="35"/>
      <c r="AR256" s="196" t="s">
        <v>214</v>
      </c>
      <c r="AT256" s="196" t="s">
        <v>216</v>
      </c>
      <c r="AU256" s="196" t="s">
        <v>90</v>
      </c>
      <c r="AY256" s="18" t="s">
        <v>215</v>
      </c>
      <c r="BE256" s="197">
        <f>IF(N256="základní",J256,0)</f>
        <v>0</v>
      </c>
      <c r="BF256" s="197">
        <f>IF(N256="snížená",J256,0)</f>
        <v>0</v>
      </c>
      <c r="BG256" s="197">
        <f>IF(N256="zákl. přenesená",J256,0)</f>
        <v>0</v>
      </c>
      <c r="BH256" s="197">
        <f>IF(N256="sníž. přenesená",J256,0)</f>
        <v>0</v>
      </c>
      <c r="BI256" s="197">
        <f>IF(N256="nulová",J256,0)</f>
        <v>0</v>
      </c>
      <c r="BJ256" s="18" t="s">
        <v>88</v>
      </c>
      <c r="BK256" s="197">
        <f>ROUND(I256*H256,2)</f>
        <v>0</v>
      </c>
      <c r="BL256" s="18" t="s">
        <v>214</v>
      </c>
      <c r="BM256" s="196" t="s">
        <v>453</v>
      </c>
    </row>
    <row r="257" spans="1:65" s="2" customFormat="1" ht="38.4">
      <c r="A257" s="35"/>
      <c r="B257" s="36"/>
      <c r="C257" s="37"/>
      <c r="D257" s="198" t="s">
        <v>221</v>
      </c>
      <c r="E257" s="37"/>
      <c r="F257" s="199" t="s">
        <v>454</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221</v>
      </c>
      <c r="AU257" s="18" t="s">
        <v>90</v>
      </c>
    </row>
    <row r="258" spans="1:65" s="2" customFormat="1" ht="10.199999999999999">
      <c r="A258" s="35"/>
      <c r="B258" s="36"/>
      <c r="C258" s="37"/>
      <c r="D258" s="215" t="s">
        <v>362</v>
      </c>
      <c r="E258" s="37"/>
      <c r="F258" s="216" t="s">
        <v>455</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362</v>
      </c>
      <c r="AU258" s="18" t="s">
        <v>90</v>
      </c>
    </row>
    <row r="259" spans="1:65" s="13" customFormat="1" ht="10.199999999999999">
      <c r="B259" s="217"/>
      <c r="C259" s="218"/>
      <c r="D259" s="198" t="s">
        <v>364</v>
      </c>
      <c r="E259" s="219" t="s">
        <v>1</v>
      </c>
      <c r="F259" s="220" t="s">
        <v>445</v>
      </c>
      <c r="G259" s="218"/>
      <c r="H259" s="219" t="s">
        <v>1</v>
      </c>
      <c r="I259" s="221"/>
      <c r="J259" s="218"/>
      <c r="K259" s="218"/>
      <c r="L259" s="222"/>
      <c r="M259" s="223"/>
      <c r="N259" s="224"/>
      <c r="O259" s="224"/>
      <c r="P259" s="224"/>
      <c r="Q259" s="224"/>
      <c r="R259" s="224"/>
      <c r="S259" s="224"/>
      <c r="T259" s="225"/>
      <c r="AT259" s="226" t="s">
        <v>364</v>
      </c>
      <c r="AU259" s="226" t="s">
        <v>90</v>
      </c>
      <c r="AV259" s="13" t="s">
        <v>88</v>
      </c>
      <c r="AW259" s="13" t="s">
        <v>36</v>
      </c>
      <c r="AX259" s="13" t="s">
        <v>81</v>
      </c>
      <c r="AY259" s="226" t="s">
        <v>215</v>
      </c>
    </row>
    <row r="260" spans="1:65" s="14" customFormat="1" ht="10.199999999999999">
      <c r="B260" s="227"/>
      <c r="C260" s="228"/>
      <c r="D260" s="198" t="s">
        <v>364</v>
      </c>
      <c r="E260" s="229" t="s">
        <v>1</v>
      </c>
      <c r="F260" s="230" t="s">
        <v>456</v>
      </c>
      <c r="G260" s="228"/>
      <c r="H260" s="231">
        <v>268</v>
      </c>
      <c r="I260" s="232"/>
      <c r="J260" s="228"/>
      <c r="K260" s="228"/>
      <c r="L260" s="233"/>
      <c r="M260" s="234"/>
      <c r="N260" s="235"/>
      <c r="O260" s="235"/>
      <c r="P260" s="235"/>
      <c r="Q260" s="235"/>
      <c r="R260" s="235"/>
      <c r="S260" s="235"/>
      <c r="T260" s="236"/>
      <c r="AT260" s="237" t="s">
        <v>364</v>
      </c>
      <c r="AU260" s="237" t="s">
        <v>90</v>
      </c>
      <c r="AV260" s="14" t="s">
        <v>90</v>
      </c>
      <c r="AW260" s="14" t="s">
        <v>36</v>
      </c>
      <c r="AX260" s="14" t="s">
        <v>81</v>
      </c>
      <c r="AY260" s="237" t="s">
        <v>215</v>
      </c>
    </row>
    <row r="261" spans="1:65" s="14" customFormat="1" ht="10.199999999999999">
      <c r="B261" s="227"/>
      <c r="C261" s="228"/>
      <c r="D261" s="198" t="s">
        <v>364</v>
      </c>
      <c r="E261" s="229" t="s">
        <v>1</v>
      </c>
      <c r="F261" s="230" t="s">
        <v>457</v>
      </c>
      <c r="G261" s="228"/>
      <c r="H261" s="231">
        <v>76.843999999999994</v>
      </c>
      <c r="I261" s="232"/>
      <c r="J261" s="228"/>
      <c r="K261" s="228"/>
      <c r="L261" s="233"/>
      <c r="M261" s="234"/>
      <c r="N261" s="235"/>
      <c r="O261" s="235"/>
      <c r="P261" s="235"/>
      <c r="Q261" s="235"/>
      <c r="R261" s="235"/>
      <c r="S261" s="235"/>
      <c r="T261" s="236"/>
      <c r="AT261" s="237" t="s">
        <v>364</v>
      </c>
      <c r="AU261" s="237" t="s">
        <v>90</v>
      </c>
      <c r="AV261" s="14" t="s">
        <v>90</v>
      </c>
      <c r="AW261" s="14" t="s">
        <v>36</v>
      </c>
      <c r="AX261" s="14" t="s">
        <v>81</v>
      </c>
      <c r="AY261" s="237" t="s">
        <v>215</v>
      </c>
    </row>
    <row r="262" spans="1:65" s="14" customFormat="1" ht="10.199999999999999">
      <c r="B262" s="227"/>
      <c r="C262" s="228"/>
      <c r="D262" s="198" t="s">
        <v>364</v>
      </c>
      <c r="E262" s="229" t="s">
        <v>1</v>
      </c>
      <c r="F262" s="230" t="s">
        <v>458</v>
      </c>
      <c r="G262" s="228"/>
      <c r="H262" s="231">
        <v>38.204999999999998</v>
      </c>
      <c r="I262" s="232"/>
      <c r="J262" s="228"/>
      <c r="K262" s="228"/>
      <c r="L262" s="233"/>
      <c r="M262" s="234"/>
      <c r="N262" s="235"/>
      <c r="O262" s="235"/>
      <c r="P262" s="235"/>
      <c r="Q262" s="235"/>
      <c r="R262" s="235"/>
      <c r="S262" s="235"/>
      <c r="T262" s="236"/>
      <c r="AT262" s="237" t="s">
        <v>364</v>
      </c>
      <c r="AU262" s="237" t="s">
        <v>90</v>
      </c>
      <c r="AV262" s="14" t="s">
        <v>90</v>
      </c>
      <c r="AW262" s="14" t="s">
        <v>36</v>
      </c>
      <c r="AX262" s="14" t="s">
        <v>81</v>
      </c>
      <c r="AY262" s="237" t="s">
        <v>215</v>
      </c>
    </row>
    <row r="263" spans="1:65" s="16" customFormat="1" ht="10.199999999999999">
      <c r="B263" s="249"/>
      <c r="C263" s="250"/>
      <c r="D263" s="198" t="s">
        <v>364</v>
      </c>
      <c r="E263" s="251" t="s">
        <v>1</v>
      </c>
      <c r="F263" s="252" t="s">
        <v>403</v>
      </c>
      <c r="G263" s="250"/>
      <c r="H263" s="253">
        <v>383.04899999999998</v>
      </c>
      <c r="I263" s="254"/>
      <c r="J263" s="250"/>
      <c r="K263" s="250"/>
      <c r="L263" s="255"/>
      <c r="M263" s="256"/>
      <c r="N263" s="257"/>
      <c r="O263" s="257"/>
      <c r="P263" s="257"/>
      <c r="Q263" s="257"/>
      <c r="R263" s="257"/>
      <c r="S263" s="257"/>
      <c r="T263" s="258"/>
      <c r="AT263" s="259" t="s">
        <v>364</v>
      </c>
      <c r="AU263" s="259" t="s">
        <v>90</v>
      </c>
      <c r="AV263" s="16" t="s">
        <v>227</v>
      </c>
      <c r="AW263" s="16" t="s">
        <v>36</v>
      </c>
      <c r="AX263" s="16" t="s">
        <v>81</v>
      </c>
      <c r="AY263" s="259" t="s">
        <v>215</v>
      </c>
    </row>
    <row r="264" spans="1:65" s="13" customFormat="1" ht="10.199999999999999">
      <c r="B264" s="217"/>
      <c r="C264" s="218"/>
      <c r="D264" s="198" t="s">
        <v>364</v>
      </c>
      <c r="E264" s="219" t="s">
        <v>1</v>
      </c>
      <c r="F264" s="220" t="s">
        <v>449</v>
      </c>
      <c r="G264" s="218"/>
      <c r="H264" s="219" t="s">
        <v>1</v>
      </c>
      <c r="I264" s="221"/>
      <c r="J264" s="218"/>
      <c r="K264" s="218"/>
      <c r="L264" s="222"/>
      <c r="M264" s="223"/>
      <c r="N264" s="224"/>
      <c r="O264" s="224"/>
      <c r="P264" s="224"/>
      <c r="Q264" s="224"/>
      <c r="R264" s="224"/>
      <c r="S264" s="224"/>
      <c r="T264" s="225"/>
      <c r="AT264" s="226" t="s">
        <v>364</v>
      </c>
      <c r="AU264" s="226" t="s">
        <v>90</v>
      </c>
      <c r="AV264" s="13" t="s">
        <v>88</v>
      </c>
      <c r="AW264" s="13" t="s">
        <v>36</v>
      </c>
      <c r="AX264" s="13" t="s">
        <v>81</v>
      </c>
      <c r="AY264" s="226" t="s">
        <v>215</v>
      </c>
    </row>
    <row r="265" spans="1:65" s="14" customFormat="1" ht="10.199999999999999">
      <c r="B265" s="227"/>
      <c r="C265" s="228"/>
      <c r="D265" s="198" t="s">
        <v>364</v>
      </c>
      <c r="E265" s="229" t="s">
        <v>1</v>
      </c>
      <c r="F265" s="230" t="s">
        <v>459</v>
      </c>
      <c r="G265" s="228"/>
      <c r="H265" s="231">
        <v>383.04899999999998</v>
      </c>
      <c r="I265" s="232"/>
      <c r="J265" s="228"/>
      <c r="K265" s="228"/>
      <c r="L265" s="233"/>
      <c r="M265" s="234"/>
      <c r="N265" s="235"/>
      <c r="O265" s="235"/>
      <c r="P265" s="235"/>
      <c r="Q265" s="235"/>
      <c r="R265" s="235"/>
      <c r="S265" s="235"/>
      <c r="T265" s="236"/>
      <c r="AT265" s="237" t="s">
        <v>364</v>
      </c>
      <c r="AU265" s="237" t="s">
        <v>90</v>
      </c>
      <c r="AV265" s="14" t="s">
        <v>90</v>
      </c>
      <c r="AW265" s="14" t="s">
        <v>36</v>
      </c>
      <c r="AX265" s="14" t="s">
        <v>81</v>
      </c>
      <c r="AY265" s="237" t="s">
        <v>215</v>
      </c>
    </row>
    <row r="266" spans="1:65" s="16" customFormat="1" ht="10.199999999999999">
      <c r="B266" s="249"/>
      <c r="C266" s="250"/>
      <c r="D266" s="198" t="s">
        <v>364</v>
      </c>
      <c r="E266" s="251" t="s">
        <v>1</v>
      </c>
      <c r="F266" s="252" t="s">
        <v>403</v>
      </c>
      <c r="G266" s="250"/>
      <c r="H266" s="253">
        <v>383.04899999999998</v>
      </c>
      <c r="I266" s="254"/>
      <c r="J266" s="250"/>
      <c r="K266" s="250"/>
      <c r="L266" s="255"/>
      <c r="M266" s="256"/>
      <c r="N266" s="257"/>
      <c r="O266" s="257"/>
      <c r="P266" s="257"/>
      <c r="Q266" s="257"/>
      <c r="R266" s="257"/>
      <c r="S266" s="257"/>
      <c r="T266" s="258"/>
      <c r="AT266" s="259" t="s">
        <v>364</v>
      </c>
      <c r="AU266" s="259" t="s">
        <v>90</v>
      </c>
      <c r="AV266" s="16" t="s">
        <v>227</v>
      </c>
      <c r="AW266" s="16" t="s">
        <v>36</v>
      </c>
      <c r="AX266" s="16" t="s">
        <v>81</v>
      </c>
      <c r="AY266" s="259" t="s">
        <v>215</v>
      </c>
    </row>
    <row r="267" spans="1:65" s="15" customFormat="1" ht="10.199999999999999">
      <c r="B267" s="238"/>
      <c r="C267" s="239"/>
      <c r="D267" s="198" t="s">
        <v>364</v>
      </c>
      <c r="E267" s="240" t="s">
        <v>1</v>
      </c>
      <c r="F267" s="241" t="s">
        <v>368</v>
      </c>
      <c r="G267" s="239"/>
      <c r="H267" s="242">
        <v>766.09799999999996</v>
      </c>
      <c r="I267" s="243"/>
      <c r="J267" s="239"/>
      <c r="K267" s="239"/>
      <c r="L267" s="244"/>
      <c r="M267" s="245"/>
      <c r="N267" s="246"/>
      <c r="O267" s="246"/>
      <c r="P267" s="246"/>
      <c r="Q267" s="246"/>
      <c r="R267" s="246"/>
      <c r="S267" s="246"/>
      <c r="T267" s="247"/>
      <c r="AT267" s="248" t="s">
        <v>364</v>
      </c>
      <c r="AU267" s="248" t="s">
        <v>90</v>
      </c>
      <c r="AV267" s="15" t="s">
        <v>214</v>
      </c>
      <c r="AW267" s="15" t="s">
        <v>36</v>
      </c>
      <c r="AX267" s="15" t="s">
        <v>88</v>
      </c>
      <c r="AY267" s="248" t="s">
        <v>215</v>
      </c>
    </row>
    <row r="268" spans="1:65" s="2" customFormat="1" ht="16.5" customHeight="1">
      <c r="A268" s="35"/>
      <c r="B268" s="36"/>
      <c r="C268" s="185" t="s">
        <v>8</v>
      </c>
      <c r="D268" s="185" t="s">
        <v>216</v>
      </c>
      <c r="E268" s="186" t="s">
        <v>460</v>
      </c>
      <c r="F268" s="187" t="s">
        <v>461</v>
      </c>
      <c r="G268" s="188" t="s">
        <v>358</v>
      </c>
      <c r="H268" s="189">
        <v>957.62400000000002</v>
      </c>
      <c r="I268" s="190"/>
      <c r="J268" s="191">
        <f>ROUND(I268*H268,2)</f>
        <v>0</v>
      </c>
      <c r="K268" s="187" t="s">
        <v>359</v>
      </c>
      <c r="L268" s="40"/>
      <c r="M268" s="192" t="s">
        <v>1</v>
      </c>
      <c r="N268" s="193" t="s">
        <v>46</v>
      </c>
      <c r="O268" s="72"/>
      <c r="P268" s="194">
        <f>O268*H268</f>
        <v>0</v>
      </c>
      <c r="Q268" s="194">
        <v>0</v>
      </c>
      <c r="R268" s="194">
        <f>Q268*H268</f>
        <v>0</v>
      </c>
      <c r="S268" s="194">
        <v>0</v>
      </c>
      <c r="T268" s="195">
        <f>S268*H268</f>
        <v>0</v>
      </c>
      <c r="U268" s="35"/>
      <c r="V268" s="35"/>
      <c r="W268" s="35"/>
      <c r="X268" s="35"/>
      <c r="Y268" s="35"/>
      <c r="Z268" s="35"/>
      <c r="AA268" s="35"/>
      <c r="AB268" s="35"/>
      <c r="AC268" s="35"/>
      <c r="AD268" s="35"/>
      <c r="AE268" s="35"/>
      <c r="AR268" s="196" t="s">
        <v>214</v>
      </c>
      <c r="AT268" s="196" t="s">
        <v>216</v>
      </c>
      <c r="AU268" s="196" t="s">
        <v>90</v>
      </c>
      <c r="AY268" s="18" t="s">
        <v>215</v>
      </c>
      <c r="BE268" s="197">
        <f>IF(N268="základní",J268,0)</f>
        <v>0</v>
      </c>
      <c r="BF268" s="197">
        <f>IF(N268="snížená",J268,0)</f>
        <v>0</v>
      </c>
      <c r="BG268" s="197">
        <f>IF(N268="zákl. přenesená",J268,0)</f>
        <v>0</v>
      </c>
      <c r="BH268" s="197">
        <f>IF(N268="sníž. přenesená",J268,0)</f>
        <v>0</v>
      </c>
      <c r="BI268" s="197">
        <f>IF(N268="nulová",J268,0)</f>
        <v>0</v>
      </c>
      <c r="BJ268" s="18" t="s">
        <v>88</v>
      </c>
      <c r="BK268" s="197">
        <f>ROUND(I268*H268,2)</f>
        <v>0</v>
      </c>
      <c r="BL268" s="18" t="s">
        <v>214</v>
      </c>
      <c r="BM268" s="196" t="s">
        <v>462</v>
      </c>
    </row>
    <row r="269" spans="1:65" s="2" customFormat="1" ht="19.2">
      <c r="A269" s="35"/>
      <c r="B269" s="36"/>
      <c r="C269" s="37"/>
      <c r="D269" s="198" t="s">
        <v>221</v>
      </c>
      <c r="E269" s="37"/>
      <c r="F269" s="199" t="s">
        <v>463</v>
      </c>
      <c r="G269" s="37"/>
      <c r="H269" s="37"/>
      <c r="I269" s="200"/>
      <c r="J269" s="37"/>
      <c r="K269" s="37"/>
      <c r="L269" s="40"/>
      <c r="M269" s="201"/>
      <c r="N269" s="202"/>
      <c r="O269" s="72"/>
      <c r="P269" s="72"/>
      <c r="Q269" s="72"/>
      <c r="R269" s="72"/>
      <c r="S269" s="72"/>
      <c r="T269" s="73"/>
      <c r="U269" s="35"/>
      <c r="V269" s="35"/>
      <c r="W269" s="35"/>
      <c r="X269" s="35"/>
      <c r="Y269" s="35"/>
      <c r="Z269" s="35"/>
      <c r="AA269" s="35"/>
      <c r="AB269" s="35"/>
      <c r="AC269" s="35"/>
      <c r="AD269" s="35"/>
      <c r="AE269" s="35"/>
      <c r="AT269" s="18" t="s">
        <v>221</v>
      </c>
      <c r="AU269" s="18" t="s">
        <v>90</v>
      </c>
    </row>
    <row r="270" spans="1:65" s="2" customFormat="1" ht="10.199999999999999">
      <c r="A270" s="35"/>
      <c r="B270" s="36"/>
      <c r="C270" s="37"/>
      <c r="D270" s="215" t="s">
        <v>362</v>
      </c>
      <c r="E270" s="37"/>
      <c r="F270" s="216" t="s">
        <v>464</v>
      </c>
      <c r="G270" s="37"/>
      <c r="H270" s="37"/>
      <c r="I270" s="200"/>
      <c r="J270" s="37"/>
      <c r="K270" s="37"/>
      <c r="L270" s="40"/>
      <c r="M270" s="201"/>
      <c r="N270" s="202"/>
      <c r="O270" s="72"/>
      <c r="P270" s="72"/>
      <c r="Q270" s="72"/>
      <c r="R270" s="72"/>
      <c r="S270" s="72"/>
      <c r="T270" s="73"/>
      <c r="U270" s="35"/>
      <c r="V270" s="35"/>
      <c r="W270" s="35"/>
      <c r="X270" s="35"/>
      <c r="Y270" s="35"/>
      <c r="Z270" s="35"/>
      <c r="AA270" s="35"/>
      <c r="AB270" s="35"/>
      <c r="AC270" s="35"/>
      <c r="AD270" s="35"/>
      <c r="AE270" s="35"/>
      <c r="AT270" s="18" t="s">
        <v>362</v>
      </c>
      <c r="AU270" s="18" t="s">
        <v>90</v>
      </c>
    </row>
    <row r="271" spans="1:65" s="14" customFormat="1" ht="10.199999999999999">
      <c r="B271" s="227"/>
      <c r="C271" s="228"/>
      <c r="D271" s="198" t="s">
        <v>364</v>
      </c>
      <c r="E271" s="229" t="s">
        <v>1</v>
      </c>
      <c r="F271" s="230" t="s">
        <v>450</v>
      </c>
      <c r="G271" s="228"/>
      <c r="H271" s="231">
        <v>574.57500000000005</v>
      </c>
      <c r="I271" s="232"/>
      <c r="J271" s="228"/>
      <c r="K271" s="228"/>
      <c r="L271" s="233"/>
      <c r="M271" s="234"/>
      <c r="N271" s="235"/>
      <c r="O271" s="235"/>
      <c r="P271" s="235"/>
      <c r="Q271" s="235"/>
      <c r="R271" s="235"/>
      <c r="S271" s="235"/>
      <c r="T271" s="236"/>
      <c r="AT271" s="237" t="s">
        <v>364</v>
      </c>
      <c r="AU271" s="237" t="s">
        <v>90</v>
      </c>
      <c r="AV271" s="14" t="s">
        <v>90</v>
      </c>
      <c r="AW271" s="14" t="s">
        <v>36</v>
      </c>
      <c r="AX271" s="14" t="s">
        <v>81</v>
      </c>
      <c r="AY271" s="237" t="s">
        <v>215</v>
      </c>
    </row>
    <row r="272" spans="1:65" s="14" customFormat="1" ht="10.199999999999999">
      <c r="B272" s="227"/>
      <c r="C272" s="228"/>
      <c r="D272" s="198" t="s">
        <v>364</v>
      </c>
      <c r="E272" s="229" t="s">
        <v>1</v>
      </c>
      <c r="F272" s="230" t="s">
        <v>459</v>
      </c>
      <c r="G272" s="228"/>
      <c r="H272" s="231">
        <v>383.04899999999998</v>
      </c>
      <c r="I272" s="232"/>
      <c r="J272" s="228"/>
      <c r="K272" s="228"/>
      <c r="L272" s="233"/>
      <c r="M272" s="234"/>
      <c r="N272" s="235"/>
      <c r="O272" s="235"/>
      <c r="P272" s="235"/>
      <c r="Q272" s="235"/>
      <c r="R272" s="235"/>
      <c r="S272" s="235"/>
      <c r="T272" s="236"/>
      <c r="AT272" s="237" t="s">
        <v>364</v>
      </c>
      <c r="AU272" s="237" t="s">
        <v>90</v>
      </c>
      <c r="AV272" s="14" t="s">
        <v>90</v>
      </c>
      <c r="AW272" s="14" t="s">
        <v>36</v>
      </c>
      <c r="AX272" s="14" t="s">
        <v>81</v>
      </c>
      <c r="AY272" s="237" t="s">
        <v>215</v>
      </c>
    </row>
    <row r="273" spans="1:65" s="15" customFormat="1" ht="10.199999999999999">
      <c r="B273" s="238"/>
      <c r="C273" s="239"/>
      <c r="D273" s="198" t="s">
        <v>364</v>
      </c>
      <c r="E273" s="240" t="s">
        <v>1</v>
      </c>
      <c r="F273" s="241" t="s">
        <v>368</v>
      </c>
      <c r="G273" s="239"/>
      <c r="H273" s="242">
        <v>957.62400000000002</v>
      </c>
      <c r="I273" s="243"/>
      <c r="J273" s="239"/>
      <c r="K273" s="239"/>
      <c r="L273" s="244"/>
      <c r="M273" s="245"/>
      <c r="N273" s="246"/>
      <c r="O273" s="246"/>
      <c r="P273" s="246"/>
      <c r="Q273" s="246"/>
      <c r="R273" s="246"/>
      <c r="S273" s="246"/>
      <c r="T273" s="247"/>
      <c r="AT273" s="248" t="s">
        <v>364</v>
      </c>
      <c r="AU273" s="248" t="s">
        <v>90</v>
      </c>
      <c r="AV273" s="15" t="s">
        <v>214</v>
      </c>
      <c r="AW273" s="15" t="s">
        <v>36</v>
      </c>
      <c r="AX273" s="15" t="s">
        <v>88</v>
      </c>
      <c r="AY273" s="248" t="s">
        <v>215</v>
      </c>
    </row>
    <row r="274" spans="1:65" s="2" customFormat="1" ht="24.15" customHeight="1">
      <c r="A274" s="35"/>
      <c r="B274" s="36"/>
      <c r="C274" s="185" t="s">
        <v>275</v>
      </c>
      <c r="D274" s="185" t="s">
        <v>216</v>
      </c>
      <c r="E274" s="186" t="s">
        <v>465</v>
      </c>
      <c r="F274" s="187" t="s">
        <v>466</v>
      </c>
      <c r="G274" s="188" t="s">
        <v>358</v>
      </c>
      <c r="H274" s="189">
        <v>574.57500000000005</v>
      </c>
      <c r="I274" s="190"/>
      <c r="J274" s="191">
        <f>ROUND(I274*H274,2)</f>
        <v>0</v>
      </c>
      <c r="K274" s="187" t="s">
        <v>359</v>
      </c>
      <c r="L274" s="40"/>
      <c r="M274" s="192" t="s">
        <v>1</v>
      </c>
      <c r="N274" s="193" t="s">
        <v>46</v>
      </c>
      <c r="O274" s="72"/>
      <c r="P274" s="194">
        <f>O274*H274</f>
        <v>0</v>
      </c>
      <c r="Q274" s="194">
        <v>0</v>
      </c>
      <c r="R274" s="194">
        <f>Q274*H274</f>
        <v>0</v>
      </c>
      <c r="S274" s="194">
        <v>0</v>
      </c>
      <c r="T274" s="195">
        <f>S274*H274</f>
        <v>0</v>
      </c>
      <c r="U274" s="35"/>
      <c r="V274" s="35"/>
      <c r="W274" s="35"/>
      <c r="X274" s="35"/>
      <c r="Y274" s="35"/>
      <c r="Z274" s="35"/>
      <c r="AA274" s="35"/>
      <c r="AB274" s="35"/>
      <c r="AC274" s="35"/>
      <c r="AD274" s="35"/>
      <c r="AE274" s="35"/>
      <c r="AR274" s="196" t="s">
        <v>214</v>
      </c>
      <c r="AT274" s="196" t="s">
        <v>216</v>
      </c>
      <c r="AU274" s="196" t="s">
        <v>90</v>
      </c>
      <c r="AY274" s="18" t="s">
        <v>215</v>
      </c>
      <c r="BE274" s="197">
        <f>IF(N274="základní",J274,0)</f>
        <v>0</v>
      </c>
      <c r="BF274" s="197">
        <f>IF(N274="snížená",J274,0)</f>
        <v>0</v>
      </c>
      <c r="BG274" s="197">
        <f>IF(N274="zákl. přenesená",J274,0)</f>
        <v>0</v>
      </c>
      <c r="BH274" s="197">
        <f>IF(N274="sníž. přenesená",J274,0)</f>
        <v>0</v>
      </c>
      <c r="BI274" s="197">
        <f>IF(N274="nulová",J274,0)</f>
        <v>0</v>
      </c>
      <c r="BJ274" s="18" t="s">
        <v>88</v>
      </c>
      <c r="BK274" s="197">
        <f>ROUND(I274*H274,2)</f>
        <v>0</v>
      </c>
      <c r="BL274" s="18" t="s">
        <v>214</v>
      </c>
      <c r="BM274" s="196" t="s">
        <v>467</v>
      </c>
    </row>
    <row r="275" spans="1:65" s="2" customFormat="1" ht="28.8">
      <c r="A275" s="35"/>
      <c r="B275" s="36"/>
      <c r="C275" s="37"/>
      <c r="D275" s="198" t="s">
        <v>221</v>
      </c>
      <c r="E275" s="37"/>
      <c r="F275" s="199" t="s">
        <v>468</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221</v>
      </c>
      <c r="AU275" s="18" t="s">
        <v>90</v>
      </c>
    </row>
    <row r="276" spans="1:65" s="2" customFormat="1" ht="10.199999999999999">
      <c r="A276" s="35"/>
      <c r="B276" s="36"/>
      <c r="C276" s="37"/>
      <c r="D276" s="215" t="s">
        <v>362</v>
      </c>
      <c r="E276" s="37"/>
      <c r="F276" s="216" t="s">
        <v>469</v>
      </c>
      <c r="G276" s="37"/>
      <c r="H276" s="37"/>
      <c r="I276" s="200"/>
      <c r="J276" s="37"/>
      <c r="K276" s="37"/>
      <c r="L276" s="40"/>
      <c r="M276" s="201"/>
      <c r="N276" s="202"/>
      <c r="O276" s="72"/>
      <c r="P276" s="72"/>
      <c r="Q276" s="72"/>
      <c r="R276" s="72"/>
      <c r="S276" s="72"/>
      <c r="T276" s="73"/>
      <c r="U276" s="35"/>
      <c r="V276" s="35"/>
      <c r="W276" s="35"/>
      <c r="X276" s="35"/>
      <c r="Y276" s="35"/>
      <c r="Z276" s="35"/>
      <c r="AA276" s="35"/>
      <c r="AB276" s="35"/>
      <c r="AC276" s="35"/>
      <c r="AD276" s="35"/>
      <c r="AE276" s="35"/>
      <c r="AT276" s="18" t="s">
        <v>362</v>
      </c>
      <c r="AU276" s="18" t="s">
        <v>90</v>
      </c>
    </row>
    <row r="277" spans="1:65" s="2" customFormat="1" ht="24.15" customHeight="1">
      <c r="A277" s="35"/>
      <c r="B277" s="36"/>
      <c r="C277" s="185" t="s">
        <v>280</v>
      </c>
      <c r="D277" s="185" t="s">
        <v>216</v>
      </c>
      <c r="E277" s="186" t="s">
        <v>470</v>
      </c>
      <c r="F277" s="187" t="s">
        <v>471</v>
      </c>
      <c r="G277" s="188" t="s">
        <v>358</v>
      </c>
      <c r="H277" s="189">
        <v>383.04899999999998</v>
      </c>
      <c r="I277" s="190"/>
      <c r="J277" s="191">
        <f>ROUND(I277*H277,2)</f>
        <v>0</v>
      </c>
      <c r="K277" s="187" t="s">
        <v>359</v>
      </c>
      <c r="L277" s="40"/>
      <c r="M277" s="192" t="s">
        <v>1</v>
      </c>
      <c r="N277" s="193" t="s">
        <v>46</v>
      </c>
      <c r="O277" s="72"/>
      <c r="P277" s="194">
        <f>O277*H277</f>
        <v>0</v>
      </c>
      <c r="Q277" s="194">
        <v>0</v>
      </c>
      <c r="R277" s="194">
        <f>Q277*H277</f>
        <v>0</v>
      </c>
      <c r="S277" s="194">
        <v>0</v>
      </c>
      <c r="T277" s="195">
        <f>S277*H277</f>
        <v>0</v>
      </c>
      <c r="U277" s="35"/>
      <c r="V277" s="35"/>
      <c r="W277" s="35"/>
      <c r="X277" s="35"/>
      <c r="Y277" s="35"/>
      <c r="Z277" s="35"/>
      <c r="AA277" s="35"/>
      <c r="AB277" s="35"/>
      <c r="AC277" s="35"/>
      <c r="AD277" s="35"/>
      <c r="AE277" s="35"/>
      <c r="AR277" s="196" t="s">
        <v>214</v>
      </c>
      <c r="AT277" s="196" t="s">
        <v>216</v>
      </c>
      <c r="AU277" s="196" t="s">
        <v>90</v>
      </c>
      <c r="AY277" s="18" t="s">
        <v>215</v>
      </c>
      <c r="BE277" s="197">
        <f>IF(N277="základní",J277,0)</f>
        <v>0</v>
      </c>
      <c r="BF277" s="197">
        <f>IF(N277="snížená",J277,0)</f>
        <v>0</v>
      </c>
      <c r="BG277" s="197">
        <f>IF(N277="zákl. přenesená",J277,0)</f>
        <v>0</v>
      </c>
      <c r="BH277" s="197">
        <f>IF(N277="sníž. přenesená",J277,0)</f>
        <v>0</v>
      </c>
      <c r="BI277" s="197">
        <f>IF(N277="nulová",J277,0)</f>
        <v>0</v>
      </c>
      <c r="BJ277" s="18" t="s">
        <v>88</v>
      </c>
      <c r="BK277" s="197">
        <f>ROUND(I277*H277,2)</f>
        <v>0</v>
      </c>
      <c r="BL277" s="18" t="s">
        <v>214</v>
      </c>
      <c r="BM277" s="196" t="s">
        <v>472</v>
      </c>
    </row>
    <row r="278" spans="1:65" s="2" customFormat="1" ht="28.8">
      <c r="A278" s="35"/>
      <c r="B278" s="36"/>
      <c r="C278" s="37"/>
      <c r="D278" s="198" t="s">
        <v>221</v>
      </c>
      <c r="E278" s="37"/>
      <c r="F278" s="199" t="s">
        <v>473</v>
      </c>
      <c r="G278" s="37"/>
      <c r="H278" s="37"/>
      <c r="I278" s="200"/>
      <c r="J278" s="37"/>
      <c r="K278" s="37"/>
      <c r="L278" s="40"/>
      <c r="M278" s="201"/>
      <c r="N278" s="202"/>
      <c r="O278" s="72"/>
      <c r="P278" s="72"/>
      <c r="Q278" s="72"/>
      <c r="R278" s="72"/>
      <c r="S278" s="72"/>
      <c r="T278" s="73"/>
      <c r="U278" s="35"/>
      <c r="V278" s="35"/>
      <c r="W278" s="35"/>
      <c r="X278" s="35"/>
      <c r="Y278" s="35"/>
      <c r="Z278" s="35"/>
      <c r="AA278" s="35"/>
      <c r="AB278" s="35"/>
      <c r="AC278" s="35"/>
      <c r="AD278" s="35"/>
      <c r="AE278" s="35"/>
      <c r="AT278" s="18" t="s">
        <v>221</v>
      </c>
      <c r="AU278" s="18" t="s">
        <v>90</v>
      </c>
    </row>
    <row r="279" spans="1:65" s="2" customFormat="1" ht="10.199999999999999">
      <c r="A279" s="35"/>
      <c r="B279" s="36"/>
      <c r="C279" s="37"/>
      <c r="D279" s="215" t="s">
        <v>362</v>
      </c>
      <c r="E279" s="37"/>
      <c r="F279" s="216" t="s">
        <v>474</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362</v>
      </c>
      <c r="AU279" s="18" t="s">
        <v>90</v>
      </c>
    </row>
    <row r="280" spans="1:65" s="2" customFormat="1" ht="37.799999999999997" customHeight="1">
      <c r="A280" s="35"/>
      <c r="B280" s="36"/>
      <c r="C280" s="185" t="s">
        <v>285</v>
      </c>
      <c r="D280" s="185" t="s">
        <v>216</v>
      </c>
      <c r="E280" s="186" t="s">
        <v>475</v>
      </c>
      <c r="F280" s="187" t="s">
        <v>476</v>
      </c>
      <c r="G280" s="188" t="s">
        <v>358</v>
      </c>
      <c r="H280" s="189">
        <v>53.351999999999997</v>
      </c>
      <c r="I280" s="190"/>
      <c r="J280" s="191">
        <f>ROUND(I280*H280,2)</f>
        <v>0</v>
      </c>
      <c r="K280" s="187" t="s">
        <v>359</v>
      </c>
      <c r="L280" s="40"/>
      <c r="M280" s="192" t="s">
        <v>1</v>
      </c>
      <c r="N280" s="193" t="s">
        <v>46</v>
      </c>
      <c r="O280" s="72"/>
      <c r="P280" s="194">
        <f>O280*H280</f>
        <v>0</v>
      </c>
      <c r="Q280" s="194">
        <v>0</v>
      </c>
      <c r="R280" s="194">
        <f>Q280*H280</f>
        <v>0</v>
      </c>
      <c r="S280" s="194">
        <v>0</v>
      </c>
      <c r="T280" s="195">
        <f>S280*H280</f>
        <v>0</v>
      </c>
      <c r="U280" s="35"/>
      <c r="V280" s="35"/>
      <c r="W280" s="35"/>
      <c r="X280" s="35"/>
      <c r="Y280" s="35"/>
      <c r="Z280" s="35"/>
      <c r="AA280" s="35"/>
      <c r="AB280" s="35"/>
      <c r="AC280" s="35"/>
      <c r="AD280" s="35"/>
      <c r="AE280" s="35"/>
      <c r="AR280" s="196" t="s">
        <v>214</v>
      </c>
      <c r="AT280" s="196" t="s">
        <v>216</v>
      </c>
      <c r="AU280" s="196" t="s">
        <v>90</v>
      </c>
      <c r="AY280" s="18" t="s">
        <v>215</v>
      </c>
      <c r="BE280" s="197">
        <f>IF(N280="základní",J280,0)</f>
        <v>0</v>
      </c>
      <c r="BF280" s="197">
        <f>IF(N280="snížená",J280,0)</f>
        <v>0</v>
      </c>
      <c r="BG280" s="197">
        <f>IF(N280="zákl. přenesená",J280,0)</f>
        <v>0</v>
      </c>
      <c r="BH280" s="197">
        <f>IF(N280="sníž. přenesená",J280,0)</f>
        <v>0</v>
      </c>
      <c r="BI280" s="197">
        <f>IF(N280="nulová",J280,0)</f>
        <v>0</v>
      </c>
      <c r="BJ280" s="18" t="s">
        <v>88</v>
      </c>
      <c r="BK280" s="197">
        <f>ROUND(I280*H280,2)</f>
        <v>0</v>
      </c>
      <c r="BL280" s="18" t="s">
        <v>214</v>
      </c>
      <c r="BM280" s="196" t="s">
        <v>477</v>
      </c>
    </row>
    <row r="281" spans="1:65" s="2" customFormat="1" ht="38.4">
      <c r="A281" s="35"/>
      <c r="B281" s="36"/>
      <c r="C281" s="37"/>
      <c r="D281" s="198" t="s">
        <v>221</v>
      </c>
      <c r="E281" s="37"/>
      <c r="F281" s="199" t="s">
        <v>478</v>
      </c>
      <c r="G281" s="37"/>
      <c r="H281" s="37"/>
      <c r="I281" s="200"/>
      <c r="J281" s="37"/>
      <c r="K281" s="37"/>
      <c r="L281" s="40"/>
      <c r="M281" s="201"/>
      <c r="N281" s="202"/>
      <c r="O281" s="72"/>
      <c r="P281" s="72"/>
      <c r="Q281" s="72"/>
      <c r="R281" s="72"/>
      <c r="S281" s="72"/>
      <c r="T281" s="73"/>
      <c r="U281" s="35"/>
      <c r="V281" s="35"/>
      <c r="W281" s="35"/>
      <c r="X281" s="35"/>
      <c r="Y281" s="35"/>
      <c r="Z281" s="35"/>
      <c r="AA281" s="35"/>
      <c r="AB281" s="35"/>
      <c r="AC281" s="35"/>
      <c r="AD281" s="35"/>
      <c r="AE281" s="35"/>
      <c r="AT281" s="18" t="s">
        <v>221</v>
      </c>
      <c r="AU281" s="18" t="s">
        <v>90</v>
      </c>
    </row>
    <row r="282" spans="1:65" s="2" customFormat="1" ht="10.199999999999999">
      <c r="A282" s="35"/>
      <c r="B282" s="36"/>
      <c r="C282" s="37"/>
      <c r="D282" s="215" t="s">
        <v>362</v>
      </c>
      <c r="E282" s="37"/>
      <c r="F282" s="216" t="s">
        <v>479</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362</v>
      </c>
      <c r="AU282" s="18" t="s">
        <v>90</v>
      </c>
    </row>
    <row r="283" spans="1:65" s="13" customFormat="1" ht="10.199999999999999">
      <c r="B283" s="217"/>
      <c r="C283" s="218"/>
      <c r="D283" s="198" t="s">
        <v>364</v>
      </c>
      <c r="E283" s="219" t="s">
        <v>1</v>
      </c>
      <c r="F283" s="220" t="s">
        <v>480</v>
      </c>
      <c r="G283" s="218"/>
      <c r="H283" s="219" t="s">
        <v>1</v>
      </c>
      <c r="I283" s="221"/>
      <c r="J283" s="218"/>
      <c r="K283" s="218"/>
      <c r="L283" s="222"/>
      <c r="M283" s="223"/>
      <c r="N283" s="224"/>
      <c r="O283" s="224"/>
      <c r="P283" s="224"/>
      <c r="Q283" s="224"/>
      <c r="R283" s="224"/>
      <c r="S283" s="224"/>
      <c r="T283" s="225"/>
      <c r="AT283" s="226" t="s">
        <v>364</v>
      </c>
      <c r="AU283" s="226" t="s">
        <v>90</v>
      </c>
      <c r="AV283" s="13" t="s">
        <v>88</v>
      </c>
      <c r="AW283" s="13" t="s">
        <v>36</v>
      </c>
      <c r="AX283" s="13" t="s">
        <v>81</v>
      </c>
      <c r="AY283" s="226" t="s">
        <v>215</v>
      </c>
    </row>
    <row r="284" spans="1:65" s="14" customFormat="1" ht="10.199999999999999">
      <c r="B284" s="227"/>
      <c r="C284" s="228"/>
      <c r="D284" s="198" t="s">
        <v>364</v>
      </c>
      <c r="E284" s="229" t="s">
        <v>1</v>
      </c>
      <c r="F284" s="230" t="s">
        <v>481</v>
      </c>
      <c r="G284" s="228"/>
      <c r="H284" s="231">
        <v>870</v>
      </c>
      <c r="I284" s="232"/>
      <c r="J284" s="228"/>
      <c r="K284" s="228"/>
      <c r="L284" s="233"/>
      <c r="M284" s="234"/>
      <c r="N284" s="235"/>
      <c r="O284" s="235"/>
      <c r="P284" s="235"/>
      <c r="Q284" s="235"/>
      <c r="R284" s="235"/>
      <c r="S284" s="235"/>
      <c r="T284" s="236"/>
      <c r="AT284" s="237" t="s">
        <v>364</v>
      </c>
      <c r="AU284" s="237" t="s">
        <v>90</v>
      </c>
      <c r="AV284" s="14" t="s">
        <v>90</v>
      </c>
      <c r="AW284" s="14" t="s">
        <v>36</v>
      </c>
      <c r="AX284" s="14" t="s">
        <v>81</v>
      </c>
      <c r="AY284" s="237" t="s">
        <v>215</v>
      </c>
    </row>
    <row r="285" spans="1:65" s="14" customFormat="1" ht="10.199999999999999">
      <c r="B285" s="227"/>
      <c r="C285" s="228"/>
      <c r="D285" s="198" t="s">
        <v>364</v>
      </c>
      <c r="E285" s="229" t="s">
        <v>1</v>
      </c>
      <c r="F285" s="230" t="s">
        <v>482</v>
      </c>
      <c r="G285" s="228"/>
      <c r="H285" s="231">
        <v>140.976</v>
      </c>
      <c r="I285" s="232"/>
      <c r="J285" s="228"/>
      <c r="K285" s="228"/>
      <c r="L285" s="233"/>
      <c r="M285" s="234"/>
      <c r="N285" s="235"/>
      <c r="O285" s="235"/>
      <c r="P285" s="235"/>
      <c r="Q285" s="235"/>
      <c r="R285" s="235"/>
      <c r="S285" s="235"/>
      <c r="T285" s="236"/>
      <c r="AT285" s="237" t="s">
        <v>364</v>
      </c>
      <c r="AU285" s="237" t="s">
        <v>90</v>
      </c>
      <c r="AV285" s="14" t="s">
        <v>90</v>
      </c>
      <c r="AW285" s="14" t="s">
        <v>36</v>
      </c>
      <c r="AX285" s="14" t="s">
        <v>81</v>
      </c>
      <c r="AY285" s="237" t="s">
        <v>215</v>
      </c>
    </row>
    <row r="286" spans="1:65" s="16" customFormat="1" ht="10.199999999999999">
      <c r="B286" s="249"/>
      <c r="C286" s="250"/>
      <c r="D286" s="198" t="s">
        <v>364</v>
      </c>
      <c r="E286" s="251" t="s">
        <v>1</v>
      </c>
      <c r="F286" s="252" t="s">
        <v>403</v>
      </c>
      <c r="G286" s="250"/>
      <c r="H286" s="253">
        <v>1010.976</v>
      </c>
      <c r="I286" s="254"/>
      <c r="J286" s="250"/>
      <c r="K286" s="250"/>
      <c r="L286" s="255"/>
      <c r="M286" s="256"/>
      <c r="N286" s="257"/>
      <c r="O286" s="257"/>
      <c r="P286" s="257"/>
      <c r="Q286" s="257"/>
      <c r="R286" s="257"/>
      <c r="S286" s="257"/>
      <c r="T286" s="258"/>
      <c r="AT286" s="259" t="s">
        <v>364</v>
      </c>
      <c r="AU286" s="259" t="s">
        <v>90</v>
      </c>
      <c r="AV286" s="16" t="s">
        <v>227</v>
      </c>
      <c r="AW286" s="16" t="s">
        <v>36</v>
      </c>
      <c r="AX286" s="16" t="s">
        <v>81</v>
      </c>
      <c r="AY286" s="259" t="s">
        <v>215</v>
      </c>
    </row>
    <row r="287" spans="1:65" s="13" customFormat="1" ht="10.199999999999999">
      <c r="B287" s="217"/>
      <c r="C287" s="218"/>
      <c r="D287" s="198" t="s">
        <v>364</v>
      </c>
      <c r="E287" s="219" t="s">
        <v>1</v>
      </c>
      <c r="F287" s="220" t="s">
        <v>483</v>
      </c>
      <c r="G287" s="218"/>
      <c r="H287" s="219" t="s">
        <v>1</v>
      </c>
      <c r="I287" s="221"/>
      <c r="J287" s="218"/>
      <c r="K287" s="218"/>
      <c r="L287" s="222"/>
      <c r="M287" s="223"/>
      <c r="N287" s="224"/>
      <c r="O287" s="224"/>
      <c r="P287" s="224"/>
      <c r="Q287" s="224"/>
      <c r="R287" s="224"/>
      <c r="S287" s="224"/>
      <c r="T287" s="225"/>
      <c r="AT287" s="226" t="s">
        <v>364</v>
      </c>
      <c r="AU287" s="226" t="s">
        <v>90</v>
      </c>
      <c r="AV287" s="13" t="s">
        <v>88</v>
      </c>
      <c r="AW287" s="13" t="s">
        <v>36</v>
      </c>
      <c r="AX287" s="13" t="s">
        <v>81</v>
      </c>
      <c r="AY287" s="226" t="s">
        <v>215</v>
      </c>
    </row>
    <row r="288" spans="1:65" s="14" customFormat="1" ht="10.199999999999999">
      <c r="B288" s="227"/>
      <c r="C288" s="228"/>
      <c r="D288" s="198" t="s">
        <v>364</v>
      </c>
      <c r="E288" s="229" t="s">
        <v>1</v>
      </c>
      <c r="F288" s="230" t="s">
        <v>484</v>
      </c>
      <c r="G288" s="228"/>
      <c r="H288" s="231">
        <v>-574.57500000000005</v>
      </c>
      <c r="I288" s="232"/>
      <c r="J288" s="228"/>
      <c r="K288" s="228"/>
      <c r="L288" s="233"/>
      <c r="M288" s="234"/>
      <c r="N288" s="235"/>
      <c r="O288" s="235"/>
      <c r="P288" s="235"/>
      <c r="Q288" s="235"/>
      <c r="R288" s="235"/>
      <c r="S288" s="235"/>
      <c r="T288" s="236"/>
      <c r="AT288" s="237" t="s">
        <v>364</v>
      </c>
      <c r="AU288" s="237" t="s">
        <v>90</v>
      </c>
      <c r="AV288" s="14" t="s">
        <v>90</v>
      </c>
      <c r="AW288" s="14" t="s">
        <v>36</v>
      </c>
      <c r="AX288" s="14" t="s">
        <v>81</v>
      </c>
      <c r="AY288" s="237" t="s">
        <v>215</v>
      </c>
    </row>
    <row r="289" spans="1:65" s="14" customFormat="1" ht="10.199999999999999">
      <c r="B289" s="227"/>
      <c r="C289" s="228"/>
      <c r="D289" s="198" t="s">
        <v>364</v>
      </c>
      <c r="E289" s="229" t="s">
        <v>1</v>
      </c>
      <c r="F289" s="230" t="s">
        <v>485</v>
      </c>
      <c r="G289" s="228"/>
      <c r="H289" s="231">
        <v>-383.04899999999998</v>
      </c>
      <c r="I289" s="232"/>
      <c r="J289" s="228"/>
      <c r="K289" s="228"/>
      <c r="L289" s="233"/>
      <c r="M289" s="234"/>
      <c r="N289" s="235"/>
      <c r="O289" s="235"/>
      <c r="P289" s="235"/>
      <c r="Q289" s="235"/>
      <c r="R289" s="235"/>
      <c r="S289" s="235"/>
      <c r="T289" s="236"/>
      <c r="AT289" s="237" t="s">
        <v>364</v>
      </c>
      <c r="AU289" s="237" t="s">
        <v>90</v>
      </c>
      <c r="AV289" s="14" t="s">
        <v>90</v>
      </c>
      <c r="AW289" s="14" t="s">
        <v>36</v>
      </c>
      <c r="AX289" s="14" t="s">
        <v>81</v>
      </c>
      <c r="AY289" s="237" t="s">
        <v>215</v>
      </c>
    </row>
    <row r="290" spans="1:65" s="16" customFormat="1" ht="10.199999999999999">
      <c r="B290" s="249"/>
      <c r="C290" s="250"/>
      <c r="D290" s="198" t="s">
        <v>364</v>
      </c>
      <c r="E290" s="251" t="s">
        <v>1</v>
      </c>
      <c r="F290" s="252" t="s">
        <v>403</v>
      </c>
      <c r="G290" s="250"/>
      <c r="H290" s="253">
        <v>-957.62400000000002</v>
      </c>
      <c r="I290" s="254"/>
      <c r="J290" s="250"/>
      <c r="K290" s="250"/>
      <c r="L290" s="255"/>
      <c r="M290" s="256"/>
      <c r="N290" s="257"/>
      <c r="O290" s="257"/>
      <c r="P290" s="257"/>
      <c r="Q290" s="257"/>
      <c r="R290" s="257"/>
      <c r="S290" s="257"/>
      <c r="T290" s="258"/>
      <c r="AT290" s="259" t="s">
        <v>364</v>
      </c>
      <c r="AU290" s="259" t="s">
        <v>90</v>
      </c>
      <c r="AV290" s="16" t="s">
        <v>227</v>
      </c>
      <c r="AW290" s="16" t="s">
        <v>36</v>
      </c>
      <c r="AX290" s="16" t="s">
        <v>81</v>
      </c>
      <c r="AY290" s="259" t="s">
        <v>215</v>
      </c>
    </row>
    <row r="291" spans="1:65" s="15" customFormat="1" ht="10.199999999999999">
      <c r="B291" s="238"/>
      <c r="C291" s="239"/>
      <c r="D291" s="198" t="s">
        <v>364</v>
      </c>
      <c r="E291" s="240" t="s">
        <v>1</v>
      </c>
      <c r="F291" s="241" t="s">
        <v>368</v>
      </c>
      <c r="G291" s="239"/>
      <c r="H291" s="242">
        <v>53.351999999999997</v>
      </c>
      <c r="I291" s="243"/>
      <c r="J291" s="239"/>
      <c r="K291" s="239"/>
      <c r="L291" s="244"/>
      <c r="M291" s="245"/>
      <c r="N291" s="246"/>
      <c r="O291" s="246"/>
      <c r="P291" s="246"/>
      <c r="Q291" s="246"/>
      <c r="R291" s="246"/>
      <c r="S291" s="246"/>
      <c r="T291" s="247"/>
      <c r="AT291" s="248" t="s">
        <v>364</v>
      </c>
      <c r="AU291" s="248" t="s">
        <v>90</v>
      </c>
      <c r="AV291" s="15" t="s">
        <v>214</v>
      </c>
      <c r="AW291" s="15" t="s">
        <v>36</v>
      </c>
      <c r="AX291" s="15" t="s">
        <v>88</v>
      </c>
      <c r="AY291" s="248" t="s">
        <v>215</v>
      </c>
    </row>
    <row r="292" spans="1:65" s="2" customFormat="1" ht="24.15" customHeight="1">
      <c r="A292" s="35"/>
      <c r="B292" s="36"/>
      <c r="C292" s="185" t="s">
        <v>291</v>
      </c>
      <c r="D292" s="185" t="s">
        <v>216</v>
      </c>
      <c r="E292" s="186" t="s">
        <v>486</v>
      </c>
      <c r="F292" s="187" t="s">
        <v>487</v>
      </c>
      <c r="G292" s="188" t="s">
        <v>358</v>
      </c>
      <c r="H292" s="189">
        <v>53.351999999999997</v>
      </c>
      <c r="I292" s="190"/>
      <c r="J292" s="191">
        <f>ROUND(I292*H292,2)</f>
        <v>0</v>
      </c>
      <c r="K292" s="187" t="s">
        <v>359</v>
      </c>
      <c r="L292" s="40"/>
      <c r="M292" s="192" t="s">
        <v>1</v>
      </c>
      <c r="N292" s="193" t="s">
        <v>46</v>
      </c>
      <c r="O292" s="72"/>
      <c r="P292" s="194">
        <f>O292*H292</f>
        <v>0</v>
      </c>
      <c r="Q292" s="194">
        <v>0</v>
      </c>
      <c r="R292" s="194">
        <f>Q292*H292</f>
        <v>0</v>
      </c>
      <c r="S292" s="194">
        <v>0</v>
      </c>
      <c r="T292" s="195">
        <f>S292*H292</f>
        <v>0</v>
      </c>
      <c r="U292" s="35"/>
      <c r="V292" s="35"/>
      <c r="W292" s="35"/>
      <c r="X292" s="35"/>
      <c r="Y292" s="35"/>
      <c r="Z292" s="35"/>
      <c r="AA292" s="35"/>
      <c r="AB292" s="35"/>
      <c r="AC292" s="35"/>
      <c r="AD292" s="35"/>
      <c r="AE292" s="35"/>
      <c r="AR292" s="196" t="s">
        <v>214</v>
      </c>
      <c r="AT292" s="196" t="s">
        <v>216</v>
      </c>
      <c r="AU292" s="196" t="s">
        <v>90</v>
      </c>
      <c r="AY292" s="18" t="s">
        <v>215</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214</v>
      </c>
      <c r="BM292" s="196" t="s">
        <v>488</v>
      </c>
    </row>
    <row r="293" spans="1:65" s="2" customFormat="1" ht="28.8">
      <c r="A293" s="35"/>
      <c r="B293" s="36"/>
      <c r="C293" s="37"/>
      <c r="D293" s="198" t="s">
        <v>221</v>
      </c>
      <c r="E293" s="37"/>
      <c r="F293" s="199" t="s">
        <v>489</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221</v>
      </c>
      <c r="AU293" s="18" t="s">
        <v>90</v>
      </c>
    </row>
    <row r="294" spans="1:65" s="2" customFormat="1" ht="10.199999999999999">
      <c r="A294" s="35"/>
      <c r="B294" s="36"/>
      <c r="C294" s="37"/>
      <c r="D294" s="215" t="s">
        <v>362</v>
      </c>
      <c r="E294" s="37"/>
      <c r="F294" s="216" t="s">
        <v>490</v>
      </c>
      <c r="G294" s="37"/>
      <c r="H294" s="37"/>
      <c r="I294" s="200"/>
      <c r="J294" s="37"/>
      <c r="K294" s="37"/>
      <c r="L294" s="40"/>
      <c r="M294" s="201"/>
      <c r="N294" s="202"/>
      <c r="O294" s="72"/>
      <c r="P294" s="72"/>
      <c r="Q294" s="72"/>
      <c r="R294" s="72"/>
      <c r="S294" s="72"/>
      <c r="T294" s="73"/>
      <c r="U294" s="35"/>
      <c r="V294" s="35"/>
      <c r="W294" s="35"/>
      <c r="X294" s="35"/>
      <c r="Y294" s="35"/>
      <c r="Z294" s="35"/>
      <c r="AA294" s="35"/>
      <c r="AB294" s="35"/>
      <c r="AC294" s="35"/>
      <c r="AD294" s="35"/>
      <c r="AE294" s="35"/>
      <c r="AT294" s="18" t="s">
        <v>362</v>
      </c>
      <c r="AU294" s="18" t="s">
        <v>90</v>
      </c>
    </row>
    <row r="295" spans="1:65" s="2" customFormat="1" ht="24.15" customHeight="1">
      <c r="A295" s="35"/>
      <c r="B295" s="36"/>
      <c r="C295" s="185" t="s">
        <v>296</v>
      </c>
      <c r="D295" s="185" t="s">
        <v>216</v>
      </c>
      <c r="E295" s="186" t="s">
        <v>491</v>
      </c>
      <c r="F295" s="187" t="s">
        <v>492</v>
      </c>
      <c r="G295" s="188" t="s">
        <v>358</v>
      </c>
      <c r="H295" s="189">
        <v>870</v>
      </c>
      <c r="I295" s="190"/>
      <c r="J295" s="191">
        <f>ROUND(I295*H295,2)</f>
        <v>0</v>
      </c>
      <c r="K295" s="187" t="s">
        <v>359</v>
      </c>
      <c r="L295" s="40"/>
      <c r="M295" s="192" t="s">
        <v>1</v>
      </c>
      <c r="N295" s="193" t="s">
        <v>46</v>
      </c>
      <c r="O295" s="72"/>
      <c r="P295" s="194">
        <f>O295*H295</f>
        <v>0</v>
      </c>
      <c r="Q295" s="194">
        <v>0</v>
      </c>
      <c r="R295" s="194">
        <f>Q295*H295</f>
        <v>0</v>
      </c>
      <c r="S295" s="194">
        <v>0</v>
      </c>
      <c r="T295" s="195">
        <f>S295*H295</f>
        <v>0</v>
      </c>
      <c r="U295" s="35"/>
      <c r="V295" s="35"/>
      <c r="W295" s="35"/>
      <c r="X295" s="35"/>
      <c r="Y295" s="35"/>
      <c r="Z295" s="35"/>
      <c r="AA295" s="35"/>
      <c r="AB295" s="35"/>
      <c r="AC295" s="35"/>
      <c r="AD295" s="35"/>
      <c r="AE295" s="35"/>
      <c r="AR295" s="196" t="s">
        <v>214</v>
      </c>
      <c r="AT295" s="196" t="s">
        <v>216</v>
      </c>
      <c r="AU295" s="196" t="s">
        <v>90</v>
      </c>
      <c r="AY295" s="18" t="s">
        <v>215</v>
      </c>
      <c r="BE295" s="197">
        <f>IF(N295="základní",J295,0)</f>
        <v>0</v>
      </c>
      <c r="BF295" s="197">
        <f>IF(N295="snížená",J295,0)</f>
        <v>0</v>
      </c>
      <c r="BG295" s="197">
        <f>IF(N295="zákl. přenesená",J295,0)</f>
        <v>0</v>
      </c>
      <c r="BH295" s="197">
        <f>IF(N295="sníž. přenesená",J295,0)</f>
        <v>0</v>
      </c>
      <c r="BI295" s="197">
        <f>IF(N295="nulová",J295,0)</f>
        <v>0</v>
      </c>
      <c r="BJ295" s="18" t="s">
        <v>88</v>
      </c>
      <c r="BK295" s="197">
        <f>ROUND(I295*H295,2)</f>
        <v>0</v>
      </c>
      <c r="BL295" s="18" t="s">
        <v>214</v>
      </c>
      <c r="BM295" s="196" t="s">
        <v>493</v>
      </c>
    </row>
    <row r="296" spans="1:65" s="2" customFormat="1" ht="28.8">
      <c r="A296" s="35"/>
      <c r="B296" s="36"/>
      <c r="C296" s="37"/>
      <c r="D296" s="198" t="s">
        <v>221</v>
      </c>
      <c r="E296" s="37"/>
      <c r="F296" s="199" t="s">
        <v>494</v>
      </c>
      <c r="G296" s="37"/>
      <c r="H296" s="37"/>
      <c r="I296" s="200"/>
      <c r="J296" s="37"/>
      <c r="K296" s="37"/>
      <c r="L296" s="40"/>
      <c r="M296" s="201"/>
      <c r="N296" s="202"/>
      <c r="O296" s="72"/>
      <c r="P296" s="72"/>
      <c r="Q296" s="72"/>
      <c r="R296" s="72"/>
      <c r="S296" s="72"/>
      <c r="T296" s="73"/>
      <c r="U296" s="35"/>
      <c r="V296" s="35"/>
      <c r="W296" s="35"/>
      <c r="X296" s="35"/>
      <c r="Y296" s="35"/>
      <c r="Z296" s="35"/>
      <c r="AA296" s="35"/>
      <c r="AB296" s="35"/>
      <c r="AC296" s="35"/>
      <c r="AD296" s="35"/>
      <c r="AE296" s="35"/>
      <c r="AT296" s="18" t="s">
        <v>221</v>
      </c>
      <c r="AU296" s="18" t="s">
        <v>90</v>
      </c>
    </row>
    <row r="297" spans="1:65" s="2" customFormat="1" ht="10.199999999999999">
      <c r="A297" s="35"/>
      <c r="B297" s="36"/>
      <c r="C297" s="37"/>
      <c r="D297" s="215" t="s">
        <v>362</v>
      </c>
      <c r="E297" s="37"/>
      <c r="F297" s="216" t="s">
        <v>495</v>
      </c>
      <c r="G297" s="37"/>
      <c r="H297" s="37"/>
      <c r="I297" s="200"/>
      <c r="J297" s="37"/>
      <c r="K297" s="37"/>
      <c r="L297" s="40"/>
      <c r="M297" s="201"/>
      <c r="N297" s="202"/>
      <c r="O297" s="72"/>
      <c r="P297" s="72"/>
      <c r="Q297" s="72"/>
      <c r="R297" s="72"/>
      <c r="S297" s="72"/>
      <c r="T297" s="73"/>
      <c r="U297" s="35"/>
      <c r="V297" s="35"/>
      <c r="W297" s="35"/>
      <c r="X297" s="35"/>
      <c r="Y297" s="35"/>
      <c r="Z297" s="35"/>
      <c r="AA297" s="35"/>
      <c r="AB297" s="35"/>
      <c r="AC297" s="35"/>
      <c r="AD297" s="35"/>
      <c r="AE297" s="35"/>
      <c r="AT297" s="18" t="s">
        <v>362</v>
      </c>
      <c r="AU297" s="18" t="s">
        <v>90</v>
      </c>
    </row>
    <row r="298" spans="1:65" s="13" customFormat="1" ht="10.199999999999999">
      <c r="B298" s="217"/>
      <c r="C298" s="218"/>
      <c r="D298" s="198" t="s">
        <v>364</v>
      </c>
      <c r="E298" s="219" t="s">
        <v>1</v>
      </c>
      <c r="F298" s="220" t="s">
        <v>496</v>
      </c>
      <c r="G298" s="218"/>
      <c r="H298" s="219" t="s">
        <v>1</v>
      </c>
      <c r="I298" s="221"/>
      <c r="J298" s="218"/>
      <c r="K298" s="218"/>
      <c r="L298" s="222"/>
      <c r="M298" s="223"/>
      <c r="N298" s="224"/>
      <c r="O298" s="224"/>
      <c r="P298" s="224"/>
      <c r="Q298" s="224"/>
      <c r="R298" s="224"/>
      <c r="S298" s="224"/>
      <c r="T298" s="225"/>
      <c r="AT298" s="226" t="s">
        <v>364</v>
      </c>
      <c r="AU298" s="226" t="s">
        <v>90</v>
      </c>
      <c r="AV298" s="13" t="s">
        <v>88</v>
      </c>
      <c r="AW298" s="13" t="s">
        <v>36</v>
      </c>
      <c r="AX298" s="13" t="s">
        <v>81</v>
      </c>
      <c r="AY298" s="226" t="s">
        <v>215</v>
      </c>
    </row>
    <row r="299" spans="1:65" s="14" customFormat="1" ht="10.199999999999999">
      <c r="B299" s="227"/>
      <c r="C299" s="228"/>
      <c r="D299" s="198" t="s">
        <v>364</v>
      </c>
      <c r="E299" s="229" t="s">
        <v>1</v>
      </c>
      <c r="F299" s="230" t="s">
        <v>481</v>
      </c>
      <c r="G299" s="228"/>
      <c r="H299" s="231">
        <v>870</v>
      </c>
      <c r="I299" s="232"/>
      <c r="J299" s="228"/>
      <c r="K299" s="228"/>
      <c r="L299" s="233"/>
      <c r="M299" s="234"/>
      <c r="N299" s="235"/>
      <c r="O299" s="235"/>
      <c r="P299" s="235"/>
      <c r="Q299" s="235"/>
      <c r="R299" s="235"/>
      <c r="S299" s="235"/>
      <c r="T299" s="236"/>
      <c r="AT299" s="237" t="s">
        <v>364</v>
      </c>
      <c r="AU299" s="237" t="s">
        <v>90</v>
      </c>
      <c r="AV299" s="14" t="s">
        <v>90</v>
      </c>
      <c r="AW299" s="14" t="s">
        <v>36</v>
      </c>
      <c r="AX299" s="14" t="s">
        <v>81</v>
      </c>
      <c r="AY299" s="237" t="s">
        <v>215</v>
      </c>
    </row>
    <row r="300" spans="1:65" s="15" customFormat="1" ht="10.199999999999999">
      <c r="B300" s="238"/>
      <c r="C300" s="239"/>
      <c r="D300" s="198" t="s">
        <v>364</v>
      </c>
      <c r="E300" s="240" t="s">
        <v>1</v>
      </c>
      <c r="F300" s="241" t="s">
        <v>368</v>
      </c>
      <c r="G300" s="239"/>
      <c r="H300" s="242">
        <v>870</v>
      </c>
      <c r="I300" s="243"/>
      <c r="J300" s="239"/>
      <c r="K300" s="239"/>
      <c r="L300" s="244"/>
      <c r="M300" s="245"/>
      <c r="N300" s="246"/>
      <c r="O300" s="246"/>
      <c r="P300" s="246"/>
      <c r="Q300" s="246"/>
      <c r="R300" s="246"/>
      <c r="S300" s="246"/>
      <c r="T300" s="247"/>
      <c r="AT300" s="248" t="s">
        <v>364</v>
      </c>
      <c r="AU300" s="248" t="s">
        <v>90</v>
      </c>
      <c r="AV300" s="15" t="s">
        <v>214</v>
      </c>
      <c r="AW300" s="15" t="s">
        <v>36</v>
      </c>
      <c r="AX300" s="15" t="s">
        <v>88</v>
      </c>
      <c r="AY300" s="248" t="s">
        <v>215</v>
      </c>
    </row>
    <row r="301" spans="1:65" s="2" customFormat="1" ht="37.799999999999997" customHeight="1">
      <c r="A301" s="35"/>
      <c r="B301" s="36"/>
      <c r="C301" s="185" t="s">
        <v>300</v>
      </c>
      <c r="D301" s="185" t="s">
        <v>216</v>
      </c>
      <c r="E301" s="186" t="s">
        <v>497</v>
      </c>
      <c r="F301" s="187" t="s">
        <v>498</v>
      </c>
      <c r="G301" s="188" t="s">
        <v>358</v>
      </c>
      <c r="H301" s="189">
        <v>383.04899999999998</v>
      </c>
      <c r="I301" s="190"/>
      <c r="J301" s="191">
        <f>ROUND(I301*H301,2)</f>
        <v>0</v>
      </c>
      <c r="K301" s="187" t="s">
        <v>359</v>
      </c>
      <c r="L301" s="40"/>
      <c r="M301" s="192" t="s">
        <v>1</v>
      </c>
      <c r="N301" s="193" t="s">
        <v>46</v>
      </c>
      <c r="O301" s="72"/>
      <c r="P301" s="194">
        <f>O301*H301</f>
        <v>0</v>
      </c>
      <c r="Q301" s="194">
        <v>0</v>
      </c>
      <c r="R301" s="194">
        <f>Q301*H301</f>
        <v>0</v>
      </c>
      <c r="S301" s="194">
        <v>0</v>
      </c>
      <c r="T301" s="195">
        <f>S301*H301</f>
        <v>0</v>
      </c>
      <c r="U301" s="35"/>
      <c r="V301" s="35"/>
      <c r="W301" s="35"/>
      <c r="X301" s="35"/>
      <c r="Y301" s="35"/>
      <c r="Z301" s="35"/>
      <c r="AA301" s="35"/>
      <c r="AB301" s="35"/>
      <c r="AC301" s="35"/>
      <c r="AD301" s="35"/>
      <c r="AE301" s="35"/>
      <c r="AR301" s="196" t="s">
        <v>214</v>
      </c>
      <c r="AT301" s="196" t="s">
        <v>216</v>
      </c>
      <c r="AU301" s="196" t="s">
        <v>90</v>
      </c>
      <c r="AY301" s="18" t="s">
        <v>215</v>
      </c>
      <c r="BE301" s="197">
        <f>IF(N301="základní",J301,0)</f>
        <v>0</v>
      </c>
      <c r="BF301" s="197">
        <f>IF(N301="snížená",J301,0)</f>
        <v>0</v>
      </c>
      <c r="BG301" s="197">
        <f>IF(N301="zákl. přenesená",J301,0)</f>
        <v>0</v>
      </c>
      <c r="BH301" s="197">
        <f>IF(N301="sníž. přenesená",J301,0)</f>
        <v>0</v>
      </c>
      <c r="BI301" s="197">
        <f>IF(N301="nulová",J301,0)</f>
        <v>0</v>
      </c>
      <c r="BJ301" s="18" t="s">
        <v>88</v>
      </c>
      <c r="BK301" s="197">
        <f>ROUND(I301*H301,2)</f>
        <v>0</v>
      </c>
      <c r="BL301" s="18" t="s">
        <v>214</v>
      </c>
      <c r="BM301" s="196" t="s">
        <v>499</v>
      </c>
    </row>
    <row r="302" spans="1:65" s="2" customFormat="1" ht="38.4">
      <c r="A302" s="35"/>
      <c r="B302" s="36"/>
      <c r="C302" s="37"/>
      <c r="D302" s="198" t="s">
        <v>221</v>
      </c>
      <c r="E302" s="37"/>
      <c r="F302" s="199" t="s">
        <v>500</v>
      </c>
      <c r="G302" s="37"/>
      <c r="H302" s="37"/>
      <c r="I302" s="200"/>
      <c r="J302" s="37"/>
      <c r="K302" s="37"/>
      <c r="L302" s="40"/>
      <c r="M302" s="201"/>
      <c r="N302" s="202"/>
      <c r="O302" s="72"/>
      <c r="P302" s="72"/>
      <c r="Q302" s="72"/>
      <c r="R302" s="72"/>
      <c r="S302" s="72"/>
      <c r="T302" s="73"/>
      <c r="U302" s="35"/>
      <c r="V302" s="35"/>
      <c r="W302" s="35"/>
      <c r="X302" s="35"/>
      <c r="Y302" s="35"/>
      <c r="Z302" s="35"/>
      <c r="AA302" s="35"/>
      <c r="AB302" s="35"/>
      <c r="AC302" s="35"/>
      <c r="AD302" s="35"/>
      <c r="AE302" s="35"/>
      <c r="AT302" s="18" t="s">
        <v>221</v>
      </c>
      <c r="AU302" s="18" t="s">
        <v>90</v>
      </c>
    </row>
    <row r="303" spans="1:65" s="2" customFormat="1" ht="10.199999999999999">
      <c r="A303" s="35"/>
      <c r="B303" s="36"/>
      <c r="C303" s="37"/>
      <c r="D303" s="215" t="s">
        <v>362</v>
      </c>
      <c r="E303" s="37"/>
      <c r="F303" s="216" t="s">
        <v>501</v>
      </c>
      <c r="G303" s="37"/>
      <c r="H303" s="37"/>
      <c r="I303" s="200"/>
      <c r="J303" s="37"/>
      <c r="K303" s="37"/>
      <c r="L303" s="40"/>
      <c r="M303" s="201"/>
      <c r="N303" s="202"/>
      <c r="O303" s="72"/>
      <c r="P303" s="72"/>
      <c r="Q303" s="72"/>
      <c r="R303" s="72"/>
      <c r="S303" s="72"/>
      <c r="T303" s="73"/>
      <c r="U303" s="35"/>
      <c r="V303" s="35"/>
      <c r="W303" s="35"/>
      <c r="X303" s="35"/>
      <c r="Y303" s="35"/>
      <c r="Z303" s="35"/>
      <c r="AA303" s="35"/>
      <c r="AB303" s="35"/>
      <c r="AC303" s="35"/>
      <c r="AD303" s="35"/>
      <c r="AE303" s="35"/>
      <c r="AT303" s="18" t="s">
        <v>362</v>
      </c>
      <c r="AU303" s="18" t="s">
        <v>90</v>
      </c>
    </row>
    <row r="304" spans="1:65" s="14" customFormat="1" ht="10.199999999999999">
      <c r="B304" s="227"/>
      <c r="C304" s="228"/>
      <c r="D304" s="198" t="s">
        <v>364</v>
      </c>
      <c r="E304" s="229" t="s">
        <v>1</v>
      </c>
      <c r="F304" s="230" t="s">
        <v>456</v>
      </c>
      <c r="G304" s="228"/>
      <c r="H304" s="231">
        <v>268</v>
      </c>
      <c r="I304" s="232"/>
      <c r="J304" s="228"/>
      <c r="K304" s="228"/>
      <c r="L304" s="233"/>
      <c r="M304" s="234"/>
      <c r="N304" s="235"/>
      <c r="O304" s="235"/>
      <c r="P304" s="235"/>
      <c r="Q304" s="235"/>
      <c r="R304" s="235"/>
      <c r="S304" s="235"/>
      <c r="T304" s="236"/>
      <c r="AT304" s="237" t="s">
        <v>364</v>
      </c>
      <c r="AU304" s="237" t="s">
        <v>90</v>
      </c>
      <c r="AV304" s="14" t="s">
        <v>90</v>
      </c>
      <c r="AW304" s="14" t="s">
        <v>36</v>
      </c>
      <c r="AX304" s="14" t="s">
        <v>81</v>
      </c>
      <c r="AY304" s="237" t="s">
        <v>215</v>
      </c>
    </row>
    <row r="305" spans="1:65" s="14" customFormat="1" ht="10.199999999999999">
      <c r="B305" s="227"/>
      <c r="C305" s="228"/>
      <c r="D305" s="198" t="s">
        <v>364</v>
      </c>
      <c r="E305" s="229" t="s">
        <v>1</v>
      </c>
      <c r="F305" s="230" t="s">
        <v>457</v>
      </c>
      <c r="G305" s="228"/>
      <c r="H305" s="231">
        <v>76.843999999999994</v>
      </c>
      <c r="I305" s="232"/>
      <c r="J305" s="228"/>
      <c r="K305" s="228"/>
      <c r="L305" s="233"/>
      <c r="M305" s="234"/>
      <c r="N305" s="235"/>
      <c r="O305" s="235"/>
      <c r="P305" s="235"/>
      <c r="Q305" s="235"/>
      <c r="R305" s="235"/>
      <c r="S305" s="235"/>
      <c r="T305" s="236"/>
      <c r="AT305" s="237" t="s">
        <v>364</v>
      </c>
      <c r="AU305" s="237" t="s">
        <v>90</v>
      </c>
      <c r="AV305" s="14" t="s">
        <v>90</v>
      </c>
      <c r="AW305" s="14" t="s">
        <v>36</v>
      </c>
      <c r="AX305" s="14" t="s">
        <v>81</v>
      </c>
      <c r="AY305" s="237" t="s">
        <v>215</v>
      </c>
    </row>
    <row r="306" spans="1:65" s="14" customFormat="1" ht="10.199999999999999">
      <c r="B306" s="227"/>
      <c r="C306" s="228"/>
      <c r="D306" s="198" t="s">
        <v>364</v>
      </c>
      <c r="E306" s="229" t="s">
        <v>1</v>
      </c>
      <c r="F306" s="230" t="s">
        <v>502</v>
      </c>
      <c r="G306" s="228"/>
      <c r="H306" s="231">
        <v>28.654</v>
      </c>
      <c r="I306" s="232"/>
      <c r="J306" s="228"/>
      <c r="K306" s="228"/>
      <c r="L306" s="233"/>
      <c r="M306" s="234"/>
      <c r="N306" s="235"/>
      <c r="O306" s="235"/>
      <c r="P306" s="235"/>
      <c r="Q306" s="235"/>
      <c r="R306" s="235"/>
      <c r="S306" s="235"/>
      <c r="T306" s="236"/>
      <c r="AT306" s="237" t="s">
        <v>364</v>
      </c>
      <c r="AU306" s="237" t="s">
        <v>90</v>
      </c>
      <c r="AV306" s="14" t="s">
        <v>90</v>
      </c>
      <c r="AW306" s="14" t="s">
        <v>36</v>
      </c>
      <c r="AX306" s="14" t="s">
        <v>81</v>
      </c>
      <c r="AY306" s="237" t="s">
        <v>215</v>
      </c>
    </row>
    <row r="307" spans="1:65" s="14" customFormat="1" ht="10.199999999999999">
      <c r="B307" s="227"/>
      <c r="C307" s="228"/>
      <c r="D307" s="198" t="s">
        <v>364</v>
      </c>
      <c r="E307" s="229" t="s">
        <v>1</v>
      </c>
      <c r="F307" s="230" t="s">
        <v>503</v>
      </c>
      <c r="G307" s="228"/>
      <c r="H307" s="231">
        <v>9.5510000000000002</v>
      </c>
      <c r="I307" s="232"/>
      <c r="J307" s="228"/>
      <c r="K307" s="228"/>
      <c r="L307" s="233"/>
      <c r="M307" s="234"/>
      <c r="N307" s="235"/>
      <c r="O307" s="235"/>
      <c r="P307" s="235"/>
      <c r="Q307" s="235"/>
      <c r="R307" s="235"/>
      <c r="S307" s="235"/>
      <c r="T307" s="236"/>
      <c r="AT307" s="237" t="s">
        <v>364</v>
      </c>
      <c r="AU307" s="237" t="s">
        <v>90</v>
      </c>
      <c r="AV307" s="14" t="s">
        <v>90</v>
      </c>
      <c r="AW307" s="14" t="s">
        <v>36</v>
      </c>
      <c r="AX307" s="14" t="s">
        <v>81</v>
      </c>
      <c r="AY307" s="237" t="s">
        <v>215</v>
      </c>
    </row>
    <row r="308" spans="1:65" s="13" customFormat="1" ht="10.199999999999999">
      <c r="B308" s="217"/>
      <c r="C308" s="218"/>
      <c r="D308" s="198" t="s">
        <v>364</v>
      </c>
      <c r="E308" s="219" t="s">
        <v>1</v>
      </c>
      <c r="F308" s="220" t="s">
        <v>504</v>
      </c>
      <c r="G308" s="218"/>
      <c r="H308" s="219" t="s">
        <v>1</v>
      </c>
      <c r="I308" s="221"/>
      <c r="J308" s="218"/>
      <c r="K308" s="218"/>
      <c r="L308" s="222"/>
      <c r="M308" s="223"/>
      <c r="N308" s="224"/>
      <c r="O308" s="224"/>
      <c r="P308" s="224"/>
      <c r="Q308" s="224"/>
      <c r="R308" s="224"/>
      <c r="S308" s="224"/>
      <c r="T308" s="225"/>
      <c r="AT308" s="226" t="s">
        <v>364</v>
      </c>
      <c r="AU308" s="226" t="s">
        <v>90</v>
      </c>
      <c r="AV308" s="13" t="s">
        <v>88</v>
      </c>
      <c r="AW308" s="13" t="s">
        <v>36</v>
      </c>
      <c r="AX308" s="13" t="s">
        <v>81</v>
      </c>
      <c r="AY308" s="226" t="s">
        <v>215</v>
      </c>
    </row>
    <row r="309" spans="1:65" s="15" customFormat="1" ht="10.199999999999999">
      <c r="B309" s="238"/>
      <c r="C309" s="239"/>
      <c r="D309" s="198" t="s">
        <v>364</v>
      </c>
      <c r="E309" s="240" t="s">
        <v>1</v>
      </c>
      <c r="F309" s="241" t="s">
        <v>368</v>
      </c>
      <c r="G309" s="239"/>
      <c r="H309" s="242">
        <v>383.04899999999998</v>
      </c>
      <c r="I309" s="243"/>
      <c r="J309" s="239"/>
      <c r="K309" s="239"/>
      <c r="L309" s="244"/>
      <c r="M309" s="245"/>
      <c r="N309" s="246"/>
      <c r="O309" s="246"/>
      <c r="P309" s="246"/>
      <c r="Q309" s="246"/>
      <c r="R309" s="246"/>
      <c r="S309" s="246"/>
      <c r="T309" s="247"/>
      <c r="AT309" s="248" t="s">
        <v>364</v>
      </c>
      <c r="AU309" s="248" t="s">
        <v>90</v>
      </c>
      <c r="AV309" s="15" t="s">
        <v>214</v>
      </c>
      <c r="AW309" s="15" t="s">
        <v>36</v>
      </c>
      <c r="AX309" s="15" t="s">
        <v>88</v>
      </c>
      <c r="AY309" s="248" t="s">
        <v>215</v>
      </c>
    </row>
    <row r="310" spans="1:65" s="2" customFormat="1" ht="24.15" customHeight="1">
      <c r="A310" s="35"/>
      <c r="B310" s="36"/>
      <c r="C310" s="185" t="s">
        <v>305</v>
      </c>
      <c r="D310" s="185" t="s">
        <v>216</v>
      </c>
      <c r="E310" s="186" t="s">
        <v>505</v>
      </c>
      <c r="F310" s="187" t="s">
        <v>506</v>
      </c>
      <c r="G310" s="188" t="s">
        <v>358</v>
      </c>
      <c r="H310" s="189">
        <v>140.976</v>
      </c>
      <c r="I310" s="190"/>
      <c r="J310" s="191">
        <f>ROUND(I310*H310,2)</f>
        <v>0</v>
      </c>
      <c r="K310" s="187" t="s">
        <v>359</v>
      </c>
      <c r="L310" s="40"/>
      <c r="M310" s="192" t="s">
        <v>1</v>
      </c>
      <c r="N310" s="193" t="s">
        <v>46</v>
      </c>
      <c r="O310" s="72"/>
      <c r="P310" s="194">
        <f>O310*H310</f>
        <v>0</v>
      </c>
      <c r="Q310" s="194">
        <v>0</v>
      </c>
      <c r="R310" s="194">
        <f>Q310*H310</f>
        <v>0</v>
      </c>
      <c r="S310" s="194">
        <v>0</v>
      </c>
      <c r="T310" s="195">
        <f>S310*H310</f>
        <v>0</v>
      </c>
      <c r="U310" s="35"/>
      <c r="V310" s="35"/>
      <c r="W310" s="35"/>
      <c r="X310" s="35"/>
      <c r="Y310" s="35"/>
      <c r="Z310" s="35"/>
      <c r="AA310" s="35"/>
      <c r="AB310" s="35"/>
      <c r="AC310" s="35"/>
      <c r="AD310" s="35"/>
      <c r="AE310" s="35"/>
      <c r="AR310" s="196" t="s">
        <v>214</v>
      </c>
      <c r="AT310" s="196" t="s">
        <v>216</v>
      </c>
      <c r="AU310" s="196" t="s">
        <v>90</v>
      </c>
      <c r="AY310" s="18" t="s">
        <v>215</v>
      </c>
      <c r="BE310" s="197">
        <f>IF(N310="základní",J310,0)</f>
        <v>0</v>
      </c>
      <c r="BF310" s="197">
        <f>IF(N310="snížená",J310,0)</f>
        <v>0</v>
      </c>
      <c r="BG310" s="197">
        <f>IF(N310="zákl. přenesená",J310,0)</f>
        <v>0</v>
      </c>
      <c r="BH310" s="197">
        <f>IF(N310="sníž. přenesená",J310,0)</f>
        <v>0</v>
      </c>
      <c r="BI310" s="197">
        <f>IF(N310="nulová",J310,0)</f>
        <v>0</v>
      </c>
      <c r="BJ310" s="18" t="s">
        <v>88</v>
      </c>
      <c r="BK310" s="197">
        <f>ROUND(I310*H310,2)</f>
        <v>0</v>
      </c>
      <c r="BL310" s="18" t="s">
        <v>214</v>
      </c>
      <c r="BM310" s="196" t="s">
        <v>507</v>
      </c>
    </row>
    <row r="311" spans="1:65" s="2" customFormat="1" ht="28.8">
      <c r="A311" s="35"/>
      <c r="B311" s="36"/>
      <c r="C311" s="37"/>
      <c r="D311" s="198" t="s">
        <v>221</v>
      </c>
      <c r="E311" s="37"/>
      <c r="F311" s="199" t="s">
        <v>508</v>
      </c>
      <c r="G311" s="37"/>
      <c r="H311" s="37"/>
      <c r="I311" s="200"/>
      <c r="J311" s="37"/>
      <c r="K311" s="37"/>
      <c r="L311" s="40"/>
      <c r="M311" s="201"/>
      <c r="N311" s="202"/>
      <c r="O311" s="72"/>
      <c r="P311" s="72"/>
      <c r="Q311" s="72"/>
      <c r="R311" s="72"/>
      <c r="S311" s="72"/>
      <c r="T311" s="73"/>
      <c r="U311" s="35"/>
      <c r="V311" s="35"/>
      <c r="W311" s="35"/>
      <c r="X311" s="35"/>
      <c r="Y311" s="35"/>
      <c r="Z311" s="35"/>
      <c r="AA311" s="35"/>
      <c r="AB311" s="35"/>
      <c r="AC311" s="35"/>
      <c r="AD311" s="35"/>
      <c r="AE311" s="35"/>
      <c r="AT311" s="18" t="s">
        <v>221</v>
      </c>
      <c r="AU311" s="18" t="s">
        <v>90</v>
      </c>
    </row>
    <row r="312" spans="1:65" s="2" customFormat="1" ht="10.199999999999999">
      <c r="A312" s="35"/>
      <c r="B312" s="36"/>
      <c r="C312" s="37"/>
      <c r="D312" s="215" t="s">
        <v>362</v>
      </c>
      <c r="E312" s="37"/>
      <c r="F312" s="216" t="s">
        <v>509</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362</v>
      </c>
      <c r="AU312" s="18" t="s">
        <v>90</v>
      </c>
    </row>
    <row r="313" spans="1:65" s="13" customFormat="1" ht="10.199999999999999">
      <c r="B313" s="217"/>
      <c r="C313" s="218"/>
      <c r="D313" s="198" t="s">
        <v>364</v>
      </c>
      <c r="E313" s="219" t="s">
        <v>1</v>
      </c>
      <c r="F313" s="220" t="s">
        <v>510</v>
      </c>
      <c r="G313" s="218"/>
      <c r="H313" s="219" t="s">
        <v>1</v>
      </c>
      <c r="I313" s="221"/>
      <c r="J313" s="218"/>
      <c r="K313" s="218"/>
      <c r="L313" s="222"/>
      <c r="M313" s="223"/>
      <c r="N313" s="224"/>
      <c r="O313" s="224"/>
      <c r="P313" s="224"/>
      <c r="Q313" s="224"/>
      <c r="R313" s="224"/>
      <c r="S313" s="224"/>
      <c r="T313" s="225"/>
      <c r="AT313" s="226" t="s">
        <v>364</v>
      </c>
      <c r="AU313" s="226" t="s">
        <v>90</v>
      </c>
      <c r="AV313" s="13" t="s">
        <v>88</v>
      </c>
      <c r="AW313" s="13" t="s">
        <v>36</v>
      </c>
      <c r="AX313" s="13" t="s">
        <v>81</v>
      </c>
      <c r="AY313" s="226" t="s">
        <v>215</v>
      </c>
    </row>
    <row r="314" spans="1:65" s="13" customFormat="1" ht="10.199999999999999">
      <c r="B314" s="217"/>
      <c r="C314" s="218"/>
      <c r="D314" s="198" t="s">
        <v>364</v>
      </c>
      <c r="E314" s="219" t="s">
        <v>1</v>
      </c>
      <c r="F314" s="220" t="s">
        <v>511</v>
      </c>
      <c r="G314" s="218"/>
      <c r="H314" s="219" t="s">
        <v>1</v>
      </c>
      <c r="I314" s="221"/>
      <c r="J314" s="218"/>
      <c r="K314" s="218"/>
      <c r="L314" s="222"/>
      <c r="M314" s="223"/>
      <c r="N314" s="224"/>
      <c r="O314" s="224"/>
      <c r="P314" s="224"/>
      <c r="Q314" s="224"/>
      <c r="R314" s="224"/>
      <c r="S314" s="224"/>
      <c r="T314" s="225"/>
      <c r="AT314" s="226" t="s">
        <v>364</v>
      </c>
      <c r="AU314" s="226" t="s">
        <v>90</v>
      </c>
      <c r="AV314" s="13" t="s">
        <v>88</v>
      </c>
      <c r="AW314" s="13" t="s">
        <v>36</v>
      </c>
      <c r="AX314" s="13" t="s">
        <v>81</v>
      </c>
      <c r="AY314" s="226" t="s">
        <v>215</v>
      </c>
    </row>
    <row r="315" spans="1:65" s="14" customFormat="1" ht="10.199999999999999">
      <c r="B315" s="227"/>
      <c r="C315" s="228"/>
      <c r="D315" s="198" t="s">
        <v>364</v>
      </c>
      <c r="E315" s="229" t="s">
        <v>1</v>
      </c>
      <c r="F315" s="230" t="s">
        <v>512</v>
      </c>
      <c r="G315" s="228"/>
      <c r="H315" s="231">
        <v>16.440000000000001</v>
      </c>
      <c r="I315" s="232"/>
      <c r="J315" s="228"/>
      <c r="K315" s="228"/>
      <c r="L315" s="233"/>
      <c r="M315" s="234"/>
      <c r="N315" s="235"/>
      <c r="O315" s="235"/>
      <c r="P315" s="235"/>
      <c r="Q315" s="235"/>
      <c r="R315" s="235"/>
      <c r="S315" s="235"/>
      <c r="T315" s="236"/>
      <c r="AT315" s="237" t="s">
        <v>364</v>
      </c>
      <c r="AU315" s="237" t="s">
        <v>90</v>
      </c>
      <c r="AV315" s="14" t="s">
        <v>90</v>
      </c>
      <c r="AW315" s="14" t="s">
        <v>36</v>
      </c>
      <c r="AX315" s="14" t="s">
        <v>81</v>
      </c>
      <c r="AY315" s="237" t="s">
        <v>215</v>
      </c>
    </row>
    <row r="316" spans="1:65" s="14" customFormat="1" ht="10.199999999999999">
      <c r="B316" s="227"/>
      <c r="C316" s="228"/>
      <c r="D316" s="198" t="s">
        <v>364</v>
      </c>
      <c r="E316" s="229" t="s">
        <v>1</v>
      </c>
      <c r="F316" s="230" t="s">
        <v>513</v>
      </c>
      <c r="G316" s="228"/>
      <c r="H316" s="231">
        <v>20.34</v>
      </c>
      <c r="I316" s="232"/>
      <c r="J316" s="228"/>
      <c r="K316" s="228"/>
      <c r="L316" s="233"/>
      <c r="M316" s="234"/>
      <c r="N316" s="235"/>
      <c r="O316" s="235"/>
      <c r="P316" s="235"/>
      <c r="Q316" s="235"/>
      <c r="R316" s="235"/>
      <c r="S316" s="235"/>
      <c r="T316" s="236"/>
      <c r="AT316" s="237" t="s">
        <v>364</v>
      </c>
      <c r="AU316" s="237" t="s">
        <v>90</v>
      </c>
      <c r="AV316" s="14" t="s">
        <v>90</v>
      </c>
      <c r="AW316" s="14" t="s">
        <v>36</v>
      </c>
      <c r="AX316" s="14" t="s">
        <v>81</v>
      </c>
      <c r="AY316" s="237" t="s">
        <v>215</v>
      </c>
    </row>
    <row r="317" spans="1:65" s="14" customFormat="1" ht="10.199999999999999">
      <c r="B317" s="227"/>
      <c r="C317" s="228"/>
      <c r="D317" s="198" t="s">
        <v>364</v>
      </c>
      <c r="E317" s="229" t="s">
        <v>1</v>
      </c>
      <c r="F317" s="230" t="s">
        <v>514</v>
      </c>
      <c r="G317" s="228"/>
      <c r="H317" s="231">
        <v>5.79</v>
      </c>
      <c r="I317" s="232"/>
      <c r="J317" s="228"/>
      <c r="K317" s="228"/>
      <c r="L317" s="233"/>
      <c r="M317" s="234"/>
      <c r="N317" s="235"/>
      <c r="O317" s="235"/>
      <c r="P317" s="235"/>
      <c r="Q317" s="235"/>
      <c r="R317" s="235"/>
      <c r="S317" s="235"/>
      <c r="T317" s="236"/>
      <c r="AT317" s="237" t="s">
        <v>364</v>
      </c>
      <c r="AU317" s="237" t="s">
        <v>90</v>
      </c>
      <c r="AV317" s="14" t="s">
        <v>90</v>
      </c>
      <c r="AW317" s="14" t="s">
        <v>36</v>
      </c>
      <c r="AX317" s="14" t="s">
        <v>81</v>
      </c>
      <c r="AY317" s="237" t="s">
        <v>215</v>
      </c>
    </row>
    <row r="318" spans="1:65" s="13" customFormat="1" ht="10.199999999999999">
      <c r="B318" s="217"/>
      <c r="C318" s="218"/>
      <c r="D318" s="198" t="s">
        <v>364</v>
      </c>
      <c r="E318" s="219" t="s">
        <v>1</v>
      </c>
      <c r="F318" s="220" t="s">
        <v>395</v>
      </c>
      <c r="G318" s="218"/>
      <c r="H318" s="219" t="s">
        <v>1</v>
      </c>
      <c r="I318" s="221"/>
      <c r="J318" s="218"/>
      <c r="K318" s="218"/>
      <c r="L318" s="222"/>
      <c r="M318" s="223"/>
      <c r="N318" s="224"/>
      <c r="O318" s="224"/>
      <c r="P318" s="224"/>
      <c r="Q318" s="224"/>
      <c r="R318" s="224"/>
      <c r="S318" s="224"/>
      <c r="T318" s="225"/>
      <c r="AT318" s="226" t="s">
        <v>364</v>
      </c>
      <c r="AU318" s="226" t="s">
        <v>90</v>
      </c>
      <c r="AV318" s="13" t="s">
        <v>88</v>
      </c>
      <c r="AW318" s="13" t="s">
        <v>36</v>
      </c>
      <c r="AX318" s="13" t="s">
        <v>81</v>
      </c>
      <c r="AY318" s="226" t="s">
        <v>215</v>
      </c>
    </row>
    <row r="319" spans="1:65" s="14" customFormat="1" ht="10.199999999999999">
      <c r="B319" s="227"/>
      <c r="C319" s="228"/>
      <c r="D319" s="198" t="s">
        <v>364</v>
      </c>
      <c r="E319" s="229" t="s">
        <v>1</v>
      </c>
      <c r="F319" s="230" t="s">
        <v>515</v>
      </c>
      <c r="G319" s="228"/>
      <c r="H319" s="231">
        <v>5.9640000000000004</v>
      </c>
      <c r="I319" s="232"/>
      <c r="J319" s="228"/>
      <c r="K319" s="228"/>
      <c r="L319" s="233"/>
      <c r="M319" s="234"/>
      <c r="N319" s="235"/>
      <c r="O319" s="235"/>
      <c r="P319" s="235"/>
      <c r="Q319" s="235"/>
      <c r="R319" s="235"/>
      <c r="S319" s="235"/>
      <c r="T319" s="236"/>
      <c r="AT319" s="237" t="s">
        <v>364</v>
      </c>
      <c r="AU319" s="237" t="s">
        <v>90</v>
      </c>
      <c r="AV319" s="14" t="s">
        <v>90</v>
      </c>
      <c r="AW319" s="14" t="s">
        <v>36</v>
      </c>
      <c r="AX319" s="14" t="s">
        <v>81</v>
      </c>
      <c r="AY319" s="237" t="s">
        <v>215</v>
      </c>
    </row>
    <row r="320" spans="1:65" s="14" customFormat="1" ht="10.199999999999999">
      <c r="B320" s="227"/>
      <c r="C320" s="228"/>
      <c r="D320" s="198" t="s">
        <v>364</v>
      </c>
      <c r="E320" s="229" t="s">
        <v>1</v>
      </c>
      <c r="F320" s="230" t="s">
        <v>516</v>
      </c>
      <c r="G320" s="228"/>
      <c r="H320" s="231">
        <v>3.1379999999999999</v>
      </c>
      <c r="I320" s="232"/>
      <c r="J320" s="228"/>
      <c r="K320" s="228"/>
      <c r="L320" s="233"/>
      <c r="M320" s="234"/>
      <c r="N320" s="235"/>
      <c r="O320" s="235"/>
      <c r="P320" s="235"/>
      <c r="Q320" s="235"/>
      <c r="R320" s="235"/>
      <c r="S320" s="235"/>
      <c r="T320" s="236"/>
      <c r="AT320" s="237" t="s">
        <v>364</v>
      </c>
      <c r="AU320" s="237" t="s">
        <v>90</v>
      </c>
      <c r="AV320" s="14" t="s">
        <v>90</v>
      </c>
      <c r="AW320" s="14" t="s">
        <v>36</v>
      </c>
      <c r="AX320" s="14" t="s">
        <v>81</v>
      </c>
      <c r="AY320" s="237" t="s">
        <v>215</v>
      </c>
    </row>
    <row r="321" spans="2:51" s="14" customFormat="1" ht="10.199999999999999">
      <c r="B321" s="227"/>
      <c r="C321" s="228"/>
      <c r="D321" s="198" t="s">
        <v>364</v>
      </c>
      <c r="E321" s="229" t="s">
        <v>1</v>
      </c>
      <c r="F321" s="230" t="s">
        <v>517</v>
      </c>
      <c r="G321" s="228"/>
      <c r="H321" s="231">
        <v>3.984</v>
      </c>
      <c r="I321" s="232"/>
      <c r="J321" s="228"/>
      <c r="K321" s="228"/>
      <c r="L321" s="233"/>
      <c r="M321" s="234"/>
      <c r="N321" s="235"/>
      <c r="O321" s="235"/>
      <c r="P321" s="235"/>
      <c r="Q321" s="235"/>
      <c r="R321" s="235"/>
      <c r="S321" s="235"/>
      <c r="T321" s="236"/>
      <c r="AT321" s="237" t="s">
        <v>364</v>
      </c>
      <c r="AU321" s="237" t="s">
        <v>90</v>
      </c>
      <c r="AV321" s="14" t="s">
        <v>90</v>
      </c>
      <c r="AW321" s="14" t="s">
        <v>36</v>
      </c>
      <c r="AX321" s="14" t="s">
        <v>81</v>
      </c>
      <c r="AY321" s="237" t="s">
        <v>215</v>
      </c>
    </row>
    <row r="322" spans="2:51" s="13" customFormat="1" ht="10.199999999999999">
      <c r="B322" s="217"/>
      <c r="C322" s="218"/>
      <c r="D322" s="198" t="s">
        <v>364</v>
      </c>
      <c r="E322" s="219" t="s">
        <v>1</v>
      </c>
      <c r="F322" s="220" t="s">
        <v>401</v>
      </c>
      <c r="G322" s="218"/>
      <c r="H322" s="219" t="s">
        <v>1</v>
      </c>
      <c r="I322" s="221"/>
      <c r="J322" s="218"/>
      <c r="K322" s="218"/>
      <c r="L322" s="222"/>
      <c r="M322" s="223"/>
      <c r="N322" s="224"/>
      <c r="O322" s="224"/>
      <c r="P322" s="224"/>
      <c r="Q322" s="224"/>
      <c r="R322" s="224"/>
      <c r="S322" s="224"/>
      <c r="T322" s="225"/>
      <c r="AT322" s="226" t="s">
        <v>364</v>
      </c>
      <c r="AU322" s="226" t="s">
        <v>90</v>
      </c>
      <c r="AV322" s="13" t="s">
        <v>88</v>
      </c>
      <c r="AW322" s="13" t="s">
        <v>36</v>
      </c>
      <c r="AX322" s="13" t="s">
        <v>81</v>
      </c>
      <c r="AY322" s="226" t="s">
        <v>215</v>
      </c>
    </row>
    <row r="323" spans="2:51" s="14" customFormat="1" ht="10.199999999999999">
      <c r="B323" s="227"/>
      <c r="C323" s="228"/>
      <c r="D323" s="198" t="s">
        <v>364</v>
      </c>
      <c r="E323" s="229" t="s">
        <v>1</v>
      </c>
      <c r="F323" s="230" t="s">
        <v>512</v>
      </c>
      <c r="G323" s="228"/>
      <c r="H323" s="231">
        <v>16.440000000000001</v>
      </c>
      <c r="I323" s="232"/>
      <c r="J323" s="228"/>
      <c r="K323" s="228"/>
      <c r="L323" s="233"/>
      <c r="M323" s="234"/>
      <c r="N323" s="235"/>
      <c r="O323" s="235"/>
      <c r="P323" s="235"/>
      <c r="Q323" s="235"/>
      <c r="R323" s="235"/>
      <c r="S323" s="235"/>
      <c r="T323" s="236"/>
      <c r="AT323" s="237" t="s">
        <v>364</v>
      </c>
      <c r="AU323" s="237" t="s">
        <v>90</v>
      </c>
      <c r="AV323" s="14" t="s">
        <v>90</v>
      </c>
      <c r="AW323" s="14" t="s">
        <v>36</v>
      </c>
      <c r="AX323" s="14" t="s">
        <v>81</v>
      </c>
      <c r="AY323" s="237" t="s">
        <v>215</v>
      </c>
    </row>
    <row r="324" spans="2:51" s="14" customFormat="1" ht="10.199999999999999">
      <c r="B324" s="227"/>
      <c r="C324" s="228"/>
      <c r="D324" s="198" t="s">
        <v>364</v>
      </c>
      <c r="E324" s="229" t="s">
        <v>1</v>
      </c>
      <c r="F324" s="230" t="s">
        <v>513</v>
      </c>
      <c r="G324" s="228"/>
      <c r="H324" s="231">
        <v>20.34</v>
      </c>
      <c r="I324" s="232"/>
      <c r="J324" s="228"/>
      <c r="K324" s="228"/>
      <c r="L324" s="233"/>
      <c r="M324" s="234"/>
      <c r="N324" s="235"/>
      <c r="O324" s="235"/>
      <c r="P324" s="235"/>
      <c r="Q324" s="235"/>
      <c r="R324" s="235"/>
      <c r="S324" s="235"/>
      <c r="T324" s="236"/>
      <c r="AT324" s="237" t="s">
        <v>364</v>
      </c>
      <c r="AU324" s="237" t="s">
        <v>90</v>
      </c>
      <c r="AV324" s="14" t="s">
        <v>90</v>
      </c>
      <c r="AW324" s="14" t="s">
        <v>36</v>
      </c>
      <c r="AX324" s="14" t="s">
        <v>81</v>
      </c>
      <c r="AY324" s="237" t="s">
        <v>215</v>
      </c>
    </row>
    <row r="325" spans="2:51" s="14" customFormat="1" ht="10.199999999999999">
      <c r="B325" s="227"/>
      <c r="C325" s="228"/>
      <c r="D325" s="198" t="s">
        <v>364</v>
      </c>
      <c r="E325" s="229" t="s">
        <v>1</v>
      </c>
      <c r="F325" s="230" t="s">
        <v>518</v>
      </c>
      <c r="G325" s="228"/>
      <c r="H325" s="231">
        <v>7.86</v>
      </c>
      <c r="I325" s="232"/>
      <c r="J325" s="228"/>
      <c r="K325" s="228"/>
      <c r="L325" s="233"/>
      <c r="M325" s="234"/>
      <c r="N325" s="235"/>
      <c r="O325" s="235"/>
      <c r="P325" s="235"/>
      <c r="Q325" s="235"/>
      <c r="R325" s="235"/>
      <c r="S325" s="235"/>
      <c r="T325" s="236"/>
      <c r="AT325" s="237" t="s">
        <v>364</v>
      </c>
      <c r="AU325" s="237" t="s">
        <v>90</v>
      </c>
      <c r="AV325" s="14" t="s">
        <v>90</v>
      </c>
      <c r="AW325" s="14" t="s">
        <v>36</v>
      </c>
      <c r="AX325" s="14" t="s">
        <v>81</v>
      </c>
      <c r="AY325" s="237" t="s">
        <v>215</v>
      </c>
    </row>
    <row r="326" spans="2:51" s="16" customFormat="1" ht="10.199999999999999">
      <c r="B326" s="249"/>
      <c r="C326" s="250"/>
      <c r="D326" s="198" t="s">
        <v>364</v>
      </c>
      <c r="E326" s="251" t="s">
        <v>1</v>
      </c>
      <c r="F326" s="252" t="s">
        <v>403</v>
      </c>
      <c r="G326" s="250"/>
      <c r="H326" s="253">
        <v>100.29600000000001</v>
      </c>
      <c r="I326" s="254"/>
      <c r="J326" s="250"/>
      <c r="K326" s="250"/>
      <c r="L326" s="255"/>
      <c r="M326" s="256"/>
      <c r="N326" s="257"/>
      <c r="O326" s="257"/>
      <c r="P326" s="257"/>
      <c r="Q326" s="257"/>
      <c r="R326" s="257"/>
      <c r="S326" s="257"/>
      <c r="T326" s="258"/>
      <c r="AT326" s="259" t="s">
        <v>364</v>
      </c>
      <c r="AU326" s="259" t="s">
        <v>90</v>
      </c>
      <c r="AV326" s="16" t="s">
        <v>227</v>
      </c>
      <c r="AW326" s="16" t="s">
        <v>36</v>
      </c>
      <c r="AX326" s="16" t="s">
        <v>81</v>
      </c>
      <c r="AY326" s="259" t="s">
        <v>215</v>
      </c>
    </row>
    <row r="327" spans="2:51" s="13" customFormat="1" ht="10.199999999999999">
      <c r="B327" s="217"/>
      <c r="C327" s="218"/>
      <c r="D327" s="198" t="s">
        <v>364</v>
      </c>
      <c r="E327" s="219" t="s">
        <v>1</v>
      </c>
      <c r="F327" s="220" t="s">
        <v>519</v>
      </c>
      <c r="G327" s="218"/>
      <c r="H327" s="219" t="s">
        <v>1</v>
      </c>
      <c r="I327" s="221"/>
      <c r="J327" s="218"/>
      <c r="K327" s="218"/>
      <c r="L327" s="222"/>
      <c r="M327" s="223"/>
      <c r="N327" s="224"/>
      <c r="O327" s="224"/>
      <c r="P327" s="224"/>
      <c r="Q327" s="224"/>
      <c r="R327" s="224"/>
      <c r="S327" s="224"/>
      <c r="T327" s="225"/>
      <c r="AT327" s="226" t="s">
        <v>364</v>
      </c>
      <c r="AU327" s="226" t="s">
        <v>90</v>
      </c>
      <c r="AV327" s="13" t="s">
        <v>88</v>
      </c>
      <c r="AW327" s="13" t="s">
        <v>36</v>
      </c>
      <c r="AX327" s="13" t="s">
        <v>81</v>
      </c>
      <c r="AY327" s="226" t="s">
        <v>215</v>
      </c>
    </row>
    <row r="328" spans="2:51" s="13" customFormat="1" ht="10.199999999999999">
      <c r="B328" s="217"/>
      <c r="C328" s="218"/>
      <c r="D328" s="198" t="s">
        <v>364</v>
      </c>
      <c r="E328" s="219" t="s">
        <v>1</v>
      </c>
      <c r="F328" s="220" t="s">
        <v>388</v>
      </c>
      <c r="G328" s="218"/>
      <c r="H328" s="219" t="s">
        <v>1</v>
      </c>
      <c r="I328" s="221"/>
      <c r="J328" s="218"/>
      <c r="K328" s="218"/>
      <c r="L328" s="222"/>
      <c r="M328" s="223"/>
      <c r="N328" s="224"/>
      <c r="O328" s="224"/>
      <c r="P328" s="224"/>
      <c r="Q328" s="224"/>
      <c r="R328" s="224"/>
      <c r="S328" s="224"/>
      <c r="T328" s="225"/>
      <c r="AT328" s="226" t="s">
        <v>364</v>
      </c>
      <c r="AU328" s="226" t="s">
        <v>90</v>
      </c>
      <c r="AV328" s="13" t="s">
        <v>88</v>
      </c>
      <c r="AW328" s="13" t="s">
        <v>36</v>
      </c>
      <c r="AX328" s="13" t="s">
        <v>81</v>
      </c>
      <c r="AY328" s="226" t="s">
        <v>215</v>
      </c>
    </row>
    <row r="329" spans="2:51" s="13" customFormat="1" ht="10.199999999999999">
      <c r="B329" s="217"/>
      <c r="C329" s="218"/>
      <c r="D329" s="198" t="s">
        <v>364</v>
      </c>
      <c r="E329" s="219" t="s">
        <v>1</v>
      </c>
      <c r="F329" s="220" t="s">
        <v>389</v>
      </c>
      <c r="G329" s="218"/>
      <c r="H329" s="219" t="s">
        <v>1</v>
      </c>
      <c r="I329" s="221"/>
      <c r="J329" s="218"/>
      <c r="K329" s="218"/>
      <c r="L329" s="222"/>
      <c r="M329" s="223"/>
      <c r="N329" s="224"/>
      <c r="O329" s="224"/>
      <c r="P329" s="224"/>
      <c r="Q329" s="224"/>
      <c r="R329" s="224"/>
      <c r="S329" s="224"/>
      <c r="T329" s="225"/>
      <c r="AT329" s="226" t="s">
        <v>364</v>
      </c>
      <c r="AU329" s="226" t="s">
        <v>90</v>
      </c>
      <c r="AV329" s="13" t="s">
        <v>88</v>
      </c>
      <c r="AW329" s="13" t="s">
        <v>36</v>
      </c>
      <c r="AX329" s="13" t="s">
        <v>81</v>
      </c>
      <c r="AY329" s="226" t="s">
        <v>215</v>
      </c>
    </row>
    <row r="330" spans="2:51" s="14" customFormat="1" ht="10.199999999999999">
      <c r="B330" s="227"/>
      <c r="C330" s="228"/>
      <c r="D330" s="198" t="s">
        <v>364</v>
      </c>
      <c r="E330" s="229" t="s">
        <v>1</v>
      </c>
      <c r="F330" s="230" t="s">
        <v>520</v>
      </c>
      <c r="G330" s="228"/>
      <c r="H330" s="231">
        <v>10.17</v>
      </c>
      <c r="I330" s="232"/>
      <c r="J330" s="228"/>
      <c r="K330" s="228"/>
      <c r="L330" s="233"/>
      <c r="M330" s="234"/>
      <c r="N330" s="235"/>
      <c r="O330" s="235"/>
      <c r="P330" s="235"/>
      <c r="Q330" s="235"/>
      <c r="R330" s="235"/>
      <c r="S330" s="235"/>
      <c r="T330" s="236"/>
      <c r="AT330" s="237" t="s">
        <v>364</v>
      </c>
      <c r="AU330" s="237" t="s">
        <v>90</v>
      </c>
      <c r="AV330" s="14" t="s">
        <v>90</v>
      </c>
      <c r="AW330" s="14" t="s">
        <v>36</v>
      </c>
      <c r="AX330" s="14" t="s">
        <v>81</v>
      </c>
      <c r="AY330" s="237" t="s">
        <v>215</v>
      </c>
    </row>
    <row r="331" spans="2:51" s="14" customFormat="1" ht="10.199999999999999">
      <c r="B331" s="227"/>
      <c r="C331" s="228"/>
      <c r="D331" s="198" t="s">
        <v>364</v>
      </c>
      <c r="E331" s="229" t="s">
        <v>1</v>
      </c>
      <c r="F331" s="230" t="s">
        <v>520</v>
      </c>
      <c r="G331" s="228"/>
      <c r="H331" s="231">
        <v>10.17</v>
      </c>
      <c r="I331" s="232"/>
      <c r="J331" s="228"/>
      <c r="K331" s="228"/>
      <c r="L331" s="233"/>
      <c r="M331" s="234"/>
      <c r="N331" s="235"/>
      <c r="O331" s="235"/>
      <c r="P331" s="235"/>
      <c r="Q331" s="235"/>
      <c r="R331" s="235"/>
      <c r="S331" s="235"/>
      <c r="T331" s="236"/>
      <c r="AT331" s="237" t="s">
        <v>364</v>
      </c>
      <c r="AU331" s="237" t="s">
        <v>90</v>
      </c>
      <c r="AV331" s="14" t="s">
        <v>90</v>
      </c>
      <c r="AW331" s="14" t="s">
        <v>36</v>
      </c>
      <c r="AX331" s="14" t="s">
        <v>81</v>
      </c>
      <c r="AY331" s="237" t="s">
        <v>215</v>
      </c>
    </row>
    <row r="332" spans="2:51" s="13" customFormat="1" ht="10.199999999999999">
      <c r="B332" s="217"/>
      <c r="C332" s="218"/>
      <c r="D332" s="198" t="s">
        <v>364</v>
      </c>
      <c r="E332" s="219" t="s">
        <v>1</v>
      </c>
      <c r="F332" s="220" t="s">
        <v>401</v>
      </c>
      <c r="G332" s="218"/>
      <c r="H332" s="219" t="s">
        <v>1</v>
      </c>
      <c r="I332" s="221"/>
      <c r="J332" s="218"/>
      <c r="K332" s="218"/>
      <c r="L332" s="222"/>
      <c r="M332" s="223"/>
      <c r="N332" s="224"/>
      <c r="O332" s="224"/>
      <c r="P332" s="224"/>
      <c r="Q332" s="224"/>
      <c r="R332" s="224"/>
      <c r="S332" s="224"/>
      <c r="T332" s="225"/>
      <c r="AT332" s="226" t="s">
        <v>364</v>
      </c>
      <c r="AU332" s="226" t="s">
        <v>90</v>
      </c>
      <c r="AV332" s="13" t="s">
        <v>88</v>
      </c>
      <c r="AW332" s="13" t="s">
        <v>36</v>
      </c>
      <c r="AX332" s="13" t="s">
        <v>81</v>
      </c>
      <c r="AY332" s="226" t="s">
        <v>215</v>
      </c>
    </row>
    <row r="333" spans="2:51" s="14" customFormat="1" ht="10.199999999999999">
      <c r="B333" s="227"/>
      <c r="C333" s="228"/>
      <c r="D333" s="198" t="s">
        <v>364</v>
      </c>
      <c r="E333" s="229" t="s">
        <v>1</v>
      </c>
      <c r="F333" s="230" t="s">
        <v>520</v>
      </c>
      <c r="G333" s="228"/>
      <c r="H333" s="231">
        <v>10.17</v>
      </c>
      <c r="I333" s="232"/>
      <c r="J333" s="228"/>
      <c r="K333" s="228"/>
      <c r="L333" s="233"/>
      <c r="M333" s="234"/>
      <c r="N333" s="235"/>
      <c r="O333" s="235"/>
      <c r="P333" s="235"/>
      <c r="Q333" s="235"/>
      <c r="R333" s="235"/>
      <c r="S333" s="235"/>
      <c r="T333" s="236"/>
      <c r="AT333" s="237" t="s">
        <v>364</v>
      </c>
      <c r="AU333" s="237" t="s">
        <v>90</v>
      </c>
      <c r="AV333" s="14" t="s">
        <v>90</v>
      </c>
      <c r="AW333" s="14" t="s">
        <v>36</v>
      </c>
      <c r="AX333" s="14" t="s">
        <v>81</v>
      </c>
      <c r="AY333" s="237" t="s">
        <v>215</v>
      </c>
    </row>
    <row r="334" spans="2:51" s="14" customFormat="1" ht="10.199999999999999">
      <c r="B334" s="227"/>
      <c r="C334" s="228"/>
      <c r="D334" s="198" t="s">
        <v>364</v>
      </c>
      <c r="E334" s="229" t="s">
        <v>1</v>
      </c>
      <c r="F334" s="230" t="s">
        <v>520</v>
      </c>
      <c r="G334" s="228"/>
      <c r="H334" s="231">
        <v>10.17</v>
      </c>
      <c r="I334" s="232"/>
      <c r="J334" s="228"/>
      <c r="K334" s="228"/>
      <c r="L334" s="233"/>
      <c r="M334" s="234"/>
      <c r="N334" s="235"/>
      <c r="O334" s="235"/>
      <c r="P334" s="235"/>
      <c r="Q334" s="235"/>
      <c r="R334" s="235"/>
      <c r="S334" s="235"/>
      <c r="T334" s="236"/>
      <c r="AT334" s="237" t="s">
        <v>364</v>
      </c>
      <c r="AU334" s="237" t="s">
        <v>90</v>
      </c>
      <c r="AV334" s="14" t="s">
        <v>90</v>
      </c>
      <c r="AW334" s="14" t="s">
        <v>36</v>
      </c>
      <c r="AX334" s="14" t="s">
        <v>81</v>
      </c>
      <c r="AY334" s="237" t="s">
        <v>215</v>
      </c>
    </row>
    <row r="335" spans="2:51" s="16" customFormat="1" ht="10.199999999999999">
      <c r="B335" s="249"/>
      <c r="C335" s="250"/>
      <c r="D335" s="198" t="s">
        <v>364</v>
      </c>
      <c r="E335" s="251" t="s">
        <v>1</v>
      </c>
      <c r="F335" s="252" t="s">
        <v>403</v>
      </c>
      <c r="G335" s="250"/>
      <c r="H335" s="253">
        <v>40.68</v>
      </c>
      <c r="I335" s="254"/>
      <c r="J335" s="250"/>
      <c r="K335" s="250"/>
      <c r="L335" s="255"/>
      <c r="M335" s="256"/>
      <c r="N335" s="257"/>
      <c r="O335" s="257"/>
      <c r="P335" s="257"/>
      <c r="Q335" s="257"/>
      <c r="R335" s="257"/>
      <c r="S335" s="257"/>
      <c r="T335" s="258"/>
      <c r="AT335" s="259" t="s">
        <v>364</v>
      </c>
      <c r="AU335" s="259" t="s">
        <v>90</v>
      </c>
      <c r="AV335" s="16" t="s">
        <v>227</v>
      </c>
      <c r="AW335" s="16" t="s">
        <v>36</v>
      </c>
      <c r="AX335" s="16" t="s">
        <v>81</v>
      </c>
      <c r="AY335" s="259" t="s">
        <v>215</v>
      </c>
    </row>
    <row r="336" spans="2:51" s="15" customFormat="1" ht="10.199999999999999">
      <c r="B336" s="238"/>
      <c r="C336" s="239"/>
      <c r="D336" s="198" t="s">
        <v>364</v>
      </c>
      <c r="E336" s="240" t="s">
        <v>1</v>
      </c>
      <c r="F336" s="241" t="s">
        <v>368</v>
      </c>
      <c r="G336" s="239"/>
      <c r="H336" s="242">
        <v>140.976</v>
      </c>
      <c r="I336" s="243"/>
      <c r="J336" s="239"/>
      <c r="K336" s="239"/>
      <c r="L336" s="244"/>
      <c r="M336" s="245"/>
      <c r="N336" s="246"/>
      <c r="O336" s="246"/>
      <c r="P336" s="246"/>
      <c r="Q336" s="246"/>
      <c r="R336" s="246"/>
      <c r="S336" s="246"/>
      <c r="T336" s="247"/>
      <c r="AT336" s="248" t="s">
        <v>364</v>
      </c>
      <c r="AU336" s="248" t="s">
        <v>90</v>
      </c>
      <c r="AV336" s="15" t="s">
        <v>214</v>
      </c>
      <c r="AW336" s="15" t="s">
        <v>36</v>
      </c>
      <c r="AX336" s="15" t="s">
        <v>88</v>
      </c>
      <c r="AY336" s="248" t="s">
        <v>215</v>
      </c>
    </row>
    <row r="337" spans="1:65" s="2" customFormat="1" ht="24.15" customHeight="1">
      <c r="A337" s="35"/>
      <c r="B337" s="36"/>
      <c r="C337" s="185" t="s">
        <v>309</v>
      </c>
      <c r="D337" s="185" t="s">
        <v>216</v>
      </c>
      <c r="E337" s="186" t="s">
        <v>521</v>
      </c>
      <c r="F337" s="187" t="s">
        <v>522</v>
      </c>
      <c r="G337" s="188" t="s">
        <v>523</v>
      </c>
      <c r="H337" s="189">
        <v>545.03599999999994</v>
      </c>
      <c r="I337" s="190"/>
      <c r="J337" s="191">
        <f>ROUND(I337*H337,2)</f>
        <v>0</v>
      </c>
      <c r="K337" s="187" t="s">
        <v>359</v>
      </c>
      <c r="L337" s="40"/>
      <c r="M337" s="192" t="s">
        <v>1</v>
      </c>
      <c r="N337" s="193" t="s">
        <v>46</v>
      </c>
      <c r="O337" s="72"/>
      <c r="P337" s="194">
        <f>O337*H337</f>
        <v>0</v>
      </c>
      <c r="Q337" s="194">
        <v>0</v>
      </c>
      <c r="R337" s="194">
        <f>Q337*H337</f>
        <v>0</v>
      </c>
      <c r="S337" s="194">
        <v>0</v>
      </c>
      <c r="T337" s="195">
        <f>S337*H337</f>
        <v>0</v>
      </c>
      <c r="U337" s="35"/>
      <c r="V337" s="35"/>
      <c r="W337" s="35"/>
      <c r="X337" s="35"/>
      <c r="Y337" s="35"/>
      <c r="Z337" s="35"/>
      <c r="AA337" s="35"/>
      <c r="AB337" s="35"/>
      <c r="AC337" s="35"/>
      <c r="AD337" s="35"/>
      <c r="AE337" s="35"/>
      <c r="AR337" s="196" t="s">
        <v>214</v>
      </c>
      <c r="AT337" s="196" t="s">
        <v>216</v>
      </c>
      <c r="AU337" s="196" t="s">
        <v>90</v>
      </c>
      <c r="AY337" s="18" t="s">
        <v>215</v>
      </c>
      <c r="BE337" s="197">
        <f>IF(N337="základní",J337,0)</f>
        <v>0</v>
      </c>
      <c r="BF337" s="197">
        <f>IF(N337="snížená",J337,0)</f>
        <v>0</v>
      </c>
      <c r="BG337" s="197">
        <f>IF(N337="zákl. přenesená",J337,0)</f>
        <v>0</v>
      </c>
      <c r="BH337" s="197">
        <f>IF(N337="sníž. přenesená",J337,0)</f>
        <v>0</v>
      </c>
      <c r="BI337" s="197">
        <f>IF(N337="nulová",J337,0)</f>
        <v>0</v>
      </c>
      <c r="BJ337" s="18" t="s">
        <v>88</v>
      </c>
      <c r="BK337" s="197">
        <f>ROUND(I337*H337,2)</f>
        <v>0</v>
      </c>
      <c r="BL337" s="18" t="s">
        <v>214</v>
      </c>
      <c r="BM337" s="196" t="s">
        <v>524</v>
      </c>
    </row>
    <row r="338" spans="1:65" s="2" customFormat="1" ht="19.2">
      <c r="A338" s="35"/>
      <c r="B338" s="36"/>
      <c r="C338" s="37"/>
      <c r="D338" s="198" t="s">
        <v>221</v>
      </c>
      <c r="E338" s="37"/>
      <c r="F338" s="199" t="s">
        <v>525</v>
      </c>
      <c r="G338" s="37"/>
      <c r="H338" s="37"/>
      <c r="I338" s="200"/>
      <c r="J338" s="37"/>
      <c r="K338" s="37"/>
      <c r="L338" s="40"/>
      <c r="M338" s="201"/>
      <c r="N338" s="202"/>
      <c r="O338" s="72"/>
      <c r="P338" s="72"/>
      <c r="Q338" s="72"/>
      <c r="R338" s="72"/>
      <c r="S338" s="72"/>
      <c r="T338" s="73"/>
      <c r="U338" s="35"/>
      <c r="V338" s="35"/>
      <c r="W338" s="35"/>
      <c r="X338" s="35"/>
      <c r="Y338" s="35"/>
      <c r="Z338" s="35"/>
      <c r="AA338" s="35"/>
      <c r="AB338" s="35"/>
      <c r="AC338" s="35"/>
      <c r="AD338" s="35"/>
      <c r="AE338" s="35"/>
      <c r="AT338" s="18" t="s">
        <v>221</v>
      </c>
      <c r="AU338" s="18" t="s">
        <v>90</v>
      </c>
    </row>
    <row r="339" spans="1:65" s="2" customFormat="1" ht="10.199999999999999">
      <c r="A339" s="35"/>
      <c r="B339" s="36"/>
      <c r="C339" s="37"/>
      <c r="D339" s="215" t="s">
        <v>362</v>
      </c>
      <c r="E339" s="37"/>
      <c r="F339" s="216" t="s">
        <v>526</v>
      </c>
      <c r="G339" s="37"/>
      <c r="H339" s="37"/>
      <c r="I339" s="200"/>
      <c r="J339" s="37"/>
      <c r="K339" s="37"/>
      <c r="L339" s="40"/>
      <c r="M339" s="201"/>
      <c r="N339" s="202"/>
      <c r="O339" s="72"/>
      <c r="P339" s="72"/>
      <c r="Q339" s="72"/>
      <c r="R339" s="72"/>
      <c r="S339" s="72"/>
      <c r="T339" s="73"/>
      <c r="U339" s="35"/>
      <c r="V339" s="35"/>
      <c r="W339" s="35"/>
      <c r="X339" s="35"/>
      <c r="Y339" s="35"/>
      <c r="Z339" s="35"/>
      <c r="AA339" s="35"/>
      <c r="AB339" s="35"/>
      <c r="AC339" s="35"/>
      <c r="AD339" s="35"/>
      <c r="AE339" s="35"/>
      <c r="AT339" s="18" t="s">
        <v>362</v>
      </c>
      <c r="AU339" s="18" t="s">
        <v>90</v>
      </c>
    </row>
    <row r="340" spans="1:65" s="13" customFormat="1" ht="10.199999999999999">
      <c r="B340" s="217"/>
      <c r="C340" s="218"/>
      <c r="D340" s="198" t="s">
        <v>364</v>
      </c>
      <c r="E340" s="219" t="s">
        <v>1</v>
      </c>
      <c r="F340" s="220" t="s">
        <v>388</v>
      </c>
      <c r="G340" s="218"/>
      <c r="H340" s="219" t="s">
        <v>1</v>
      </c>
      <c r="I340" s="221"/>
      <c r="J340" s="218"/>
      <c r="K340" s="218"/>
      <c r="L340" s="222"/>
      <c r="M340" s="223"/>
      <c r="N340" s="224"/>
      <c r="O340" s="224"/>
      <c r="P340" s="224"/>
      <c r="Q340" s="224"/>
      <c r="R340" s="224"/>
      <c r="S340" s="224"/>
      <c r="T340" s="225"/>
      <c r="AT340" s="226" t="s">
        <v>364</v>
      </c>
      <c r="AU340" s="226" t="s">
        <v>90</v>
      </c>
      <c r="AV340" s="13" t="s">
        <v>88</v>
      </c>
      <c r="AW340" s="13" t="s">
        <v>36</v>
      </c>
      <c r="AX340" s="13" t="s">
        <v>81</v>
      </c>
      <c r="AY340" s="226" t="s">
        <v>215</v>
      </c>
    </row>
    <row r="341" spans="1:65" s="13" customFormat="1" ht="10.199999999999999">
      <c r="B341" s="217"/>
      <c r="C341" s="218"/>
      <c r="D341" s="198" t="s">
        <v>364</v>
      </c>
      <c r="E341" s="219" t="s">
        <v>1</v>
      </c>
      <c r="F341" s="220" t="s">
        <v>389</v>
      </c>
      <c r="G341" s="218"/>
      <c r="H341" s="219" t="s">
        <v>1</v>
      </c>
      <c r="I341" s="221"/>
      <c r="J341" s="218"/>
      <c r="K341" s="218"/>
      <c r="L341" s="222"/>
      <c r="M341" s="223"/>
      <c r="N341" s="224"/>
      <c r="O341" s="224"/>
      <c r="P341" s="224"/>
      <c r="Q341" s="224"/>
      <c r="R341" s="224"/>
      <c r="S341" s="224"/>
      <c r="T341" s="225"/>
      <c r="AT341" s="226" t="s">
        <v>364</v>
      </c>
      <c r="AU341" s="226" t="s">
        <v>90</v>
      </c>
      <c r="AV341" s="13" t="s">
        <v>88</v>
      </c>
      <c r="AW341" s="13" t="s">
        <v>36</v>
      </c>
      <c r="AX341" s="13" t="s">
        <v>81</v>
      </c>
      <c r="AY341" s="226" t="s">
        <v>215</v>
      </c>
    </row>
    <row r="342" spans="1:65" s="14" customFormat="1" ht="10.199999999999999">
      <c r="B342" s="227"/>
      <c r="C342" s="228"/>
      <c r="D342" s="198" t="s">
        <v>364</v>
      </c>
      <c r="E342" s="229" t="s">
        <v>1</v>
      </c>
      <c r="F342" s="230" t="s">
        <v>527</v>
      </c>
      <c r="G342" s="228"/>
      <c r="H342" s="231">
        <v>233.83500000000001</v>
      </c>
      <c r="I342" s="232"/>
      <c r="J342" s="228"/>
      <c r="K342" s="228"/>
      <c r="L342" s="233"/>
      <c r="M342" s="234"/>
      <c r="N342" s="235"/>
      <c r="O342" s="235"/>
      <c r="P342" s="235"/>
      <c r="Q342" s="235"/>
      <c r="R342" s="235"/>
      <c r="S342" s="235"/>
      <c r="T342" s="236"/>
      <c r="AT342" s="237" t="s">
        <v>364</v>
      </c>
      <c r="AU342" s="237" t="s">
        <v>90</v>
      </c>
      <c r="AV342" s="14" t="s">
        <v>90</v>
      </c>
      <c r="AW342" s="14" t="s">
        <v>36</v>
      </c>
      <c r="AX342" s="14" t="s">
        <v>81</v>
      </c>
      <c r="AY342" s="237" t="s">
        <v>215</v>
      </c>
    </row>
    <row r="343" spans="1:65" s="13" customFormat="1" ht="10.199999999999999">
      <c r="B343" s="217"/>
      <c r="C343" s="218"/>
      <c r="D343" s="198" t="s">
        <v>364</v>
      </c>
      <c r="E343" s="219" t="s">
        <v>1</v>
      </c>
      <c r="F343" s="220" t="s">
        <v>395</v>
      </c>
      <c r="G343" s="218"/>
      <c r="H343" s="219" t="s">
        <v>1</v>
      </c>
      <c r="I343" s="221"/>
      <c r="J343" s="218"/>
      <c r="K343" s="218"/>
      <c r="L343" s="222"/>
      <c r="M343" s="223"/>
      <c r="N343" s="224"/>
      <c r="O343" s="224"/>
      <c r="P343" s="224"/>
      <c r="Q343" s="224"/>
      <c r="R343" s="224"/>
      <c r="S343" s="224"/>
      <c r="T343" s="225"/>
      <c r="AT343" s="226" t="s">
        <v>364</v>
      </c>
      <c r="AU343" s="226" t="s">
        <v>90</v>
      </c>
      <c r="AV343" s="13" t="s">
        <v>88</v>
      </c>
      <c r="AW343" s="13" t="s">
        <v>36</v>
      </c>
      <c r="AX343" s="13" t="s">
        <v>81</v>
      </c>
      <c r="AY343" s="226" t="s">
        <v>215</v>
      </c>
    </row>
    <row r="344" spans="1:65" s="14" customFormat="1" ht="10.199999999999999">
      <c r="B344" s="227"/>
      <c r="C344" s="228"/>
      <c r="D344" s="198" t="s">
        <v>364</v>
      </c>
      <c r="E344" s="229" t="s">
        <v>1</v>
      </c>
      <c r="F344" s="230" t="s">
        <v>528</v>
      </c>
      <c r="G344" s="228"/>
      <c r="H344" s="231">
        <v>77.366</v>
      </c>
      <c r="I344" s="232"/>
      <c r="J344" s="228"/>
      <c r="K344" s="228"/>
      <c r="L344" s="233"/>
      <c r="M344" s="234"/>
      <c r="N344" s="235"/>
      <c r="O344" s="235"/>
      <c r="P344" s="235"/>
      <c r="Q344" s="235"/>
      <c r="R344" s="235"/>
      <c r="S344" s="235"/>
      <c r="T344" s="236"/>
      <c r="AT344" s="237" t="s">
        <v>364</v>
      </c>
      <c r="AU344" s="237" t="s">
        <v>90</v>
      </c>
      <c r="AV344" s="14" t="s">
        <v>90</v>
      </c>
      <c r="AW344" s="14" t="s">
        <v>36</v>
      </c>
      <c r="AX344" s="14" t="s">
        <v>81</v>
      </c>
      <c r="AY344" s="237" t="s">
        <v>215</v>
      </c>
    </row>
    <row r="345" spans="1:65" s="13" customFormat="1" ht="10.199999999999999">
      <c r="B345" s="217"/>
      <c r="C345" s="218"/>
      <c r="D345" s="198" t="s">
        <v>364</v>
      </c>
      <c r="E345" s="219" t="s">
        <v>1</v>
      </c>
      <c r="F345" s="220" t="s">
        <v>389</v>
      </c>
      <c r="G345" s="218"/>
      <c r="H345" s="219" t="s">
        <v>1</v>
      </c>
      <c r="I345" s="221"/>
      <c r="J345" s="218"/>
      <c r="K345" s="218"/>
      <c r="L345" s="222"/>
      <c r="M345" s="223"/>
      <c r="N345" s="224"/>
      <c r="O345" s="224"/>
      <c r="P345" s="224"/>
      <c r="Q345" s="224"/>
      <c r="R345" s="224"/>
      <c r="S345" s="224"/>
      <c r="T345" s="225"/>
      <c r="AT345" s="226" t="s">
        <v>364</v>
      </c>
      <c r="AU345" s="226" t="s">
        <v>90</v>
      </c>
      <c r="AV345" s="13" t="s">
        <v>88</v>
      </c>
      <c r="AW345" s="13" t="s">
        <v>36</v>
      </c>
      <c r="AX345" s="13" t="s">
        <v>81</v>
      </c>
      <c r="AY345" s="226" t="s">
        <v>215</v>
      </c>
    </row>
    <row r="346" spans="1:65" s="14" customFormat="1" ht="10.199999999999999">
      <c r="B346" s="227"/>
      <c r="C346" s="228"/>
      <c r="D346" s="198" t="s">
        <v>364</v>
      </c>
      <c r="E346" s="229" t="s">
        <v>1</v>
      </c>
      <c r="F346" s="230" t="s">
        <v>527</v>
      </c>
      <c r="G346" s="228"/>
      <c r="H346" s="231">
        <v>233.83500000000001</v>
      </c>
      <c r="I346" s="232"/>
      <c r="J346" s="228"/>
      <c r="K346" s="228"/>
      <c r="L346" s="233"/>
      <c r="M346" s="234"/>
      <c r="N346" s="235"/>
      <c r="O346" s="235"/>
      <c r="P346" s="235"/>
      <c r="Q346" s="235"/>
      <c r="R346" s="235"/>
      <c r="S346" s="235"/>
      <c r="T346" s="236"/>
      <c r="AT346" s="237" t="s">
        <v>364</v>
      </c>
      <c r="AU346" s="237" t="s">
        <v>90</v>
      </c>
      <c r="AV346" s="14" t="s">
        <v>90</v>
      </c>
      <c r="AW346" s="14" t="s">
        <v>36</v>
      </c>
      <c r="AX346" s="14" t="s">
        <v>81</v>
      </c>
      <c r="AY346" s="237" t="s">
        <v>215</v>
      </c>
    </row>
    <row r="347" spans="1:65" s="15" customFormat="1" ht="10.199999999999999">
      <c r="B347" s="238"/>
      <c r="C347" s="239"/>
      <c r="D347" s="198" t="s">
        <v>364</v>
      </c>
      <c r="E347" s="240" t="s">
        <v>1</v>
      </c>
      <c r="F347" s="241" t="s">
        <v>368</v>
      </c>
      <c r="G347" s="239"/>
      <c r="H347" s="242">
        <v>545.03599999999994</v>
      </c>
      <c r="I347" s="243"/>
      <c r="J347" s="239"/>
      <c r="K347" s="239"/>
      <c r="L347" s="244"/>
      <c r="M347" s="245"/>
      <c r="N347" s="246"/>
      <c r="O347" s="246"/>
      <c r="P347" s="246"/>
      <c r="Q347" s="246"/>
      <c r="R347" s="246"/>
      <c r="S347" s="246"/>
      <c r="T347" s="247"/>
      <c r="AT347" s="248" t="s">
        <v>364</v>
      </c>
      <c r="AU347" s="248" t="s">
        <v>90</v>
      </c>
      <c r="AV347" s="15" t="s">
        <v>214</v>
      </c>
      <c r="AW347" s="15" t="s">
        <v>36</v>
      </c>
      <c r="AX347" s="15" t="s">
        <v>88</v>
      </c>
      <c r="AY347" s="248" t="s">
        <v>215</v>
      </c>
    </row>
    <row r="348" spans="1:65" s="11" customFormat="1" ht="22.8" customHeight="1">
      <c r="B348" s="171"/>
      <c r="C348" s="172"/>
      <c r="D348" s="173" t="s">
        <v>80</v>
      </c>
      <c r="E348" s="213" t="s">
        <v>90</v>
      </c>
      <c r="F348" s="213" t="s">
        <v>529</v>
      </c>
      <c r="G348" s="172"/>
      <c r="H348" s="172"/>
      <c r="I348" s="175"/>
      <c r="J348" s="214">
        <f>BK348</f>
        <v>0</v>
      </c>
      <c r="K348" s="172"/>
      <c r="L348" s="177"/>
      <c r="M348" s="178"/>
      <c r="N348" s="179"/>
      <c r="O348" s="179"/>
      <c r="P348" s="180">
        <f>SUM(P349:P663)</f>
        <v>0</v>
      </c>
      <c r="Q348" s="179"/>
      <c r="R348" s="180">
        <f>SUM(R349:R663)</f>
        <v>1115.1850829599998</v>
      </c>
      <c r="S348" s="179"/>
      <c r="T348" s="181">
        <f>SUM(T349:T663)</f>
        <v>0</v>
      </c>
      <c r="AR348" s="182" t="s">
        <v>88</v>
      </c>
      <c r="AT348" s="183" t="s">
        <v>80</v>
      </c>
      <c r="AU348" s="183" t="s">
        <v>88</v>
      </c>
      <c r="AY348" s="182" t="s">
        <v>215</v>
      </c>
      <c r="BK348" s="184">
        <f>SUM(BK349:BK663)</f>
        <v>0</v>
      </c>
    </row>
    <row r="349" spans="1:65" s="2" customFormat="1" ht="24.15" customHeight="1">
      <c r="A349" s="35"/>
      <c r="B349" s="36"/>
      <c r="C349" s="185" t="s">
        <v>7</v>
      </c>
      <c r="D349" s="185" t="s">
        <v>216</v>
      </c>
      <c r="E349" s="186" t="s">
        <v>530</v>
      </c>
      <c r="F349" s="187" t="s">
        <v>531</v>
      </c>
      <c r="G349" s="188" t="s">
        <v>523</v>
      </c>
      <c r="H349" s="189">
        <v>1017.231</v>
      </c>
      <c r="I349" s="190"/>
      <c r="J349" s="191">
        <f>ROUND(I349*H349,2)</f>
        <v>0</v>
      </c>
      <c r="K349" s="187" t="s">
        <v>359</v>
      </c>
      <c r="L349" s="40"/>
      <c r="M349" s="192" t="s">
        <v>1</v>
      </c>
      <c r="N349" s="193" t="s">
        <v>46</v>
      </c>
      <c r="O349" s="72"/>
      <c r="P349" s="194">
        <f>O349*H349</f>
        <v>0</v>
      </c>
      <c r="Q349" s="194">
        <v>1E-4</v>
      </c>
      <c r="R349" s="194">
        <f>Q349*H349</f>
        <v>0.10172310000000001</v>
      </c>
      <c r="S349" s="194">
        <v>0</v>
      </c>
      <c r="T349" s="195">
        <f>S349*H349</f>
        <v>0</v>
      </c>
      <c r="U349" s="35"/>
      <c r="V349" s="35"/>
      <c r="W349" s="35"/>
      <c r="X349" s="35"/>
      <c r="Y349" s="35"/>
      <c r="Z349" s="35"/>
      <c r="AA349" s="35"/>
      <c r="AB349" s="35"/>
      <c r="AC349" s="35"/>
      <c r="AD349" s="35"/>
      <c r="AE349" s="35"/>
      <c r="AR349" s="196" t="s">
        <v>214</v>
      </c>
      <c r="AT349" s="196" t="s">
        <v>216</v>
      </c>
      <c r="AU349" s="196" t="s">
        <v>90</v>
      </c>
      <c r="AY349" s="18" t="s">
        <v>215</v>
      </c>
      <c r="BE349" s="197">
        <f>IF(N349="základní",J349,0)</f>
        <v>0</v>
      </c>
      <c r="BF349" s="197">
        <f>IF(N349="snížená",J349,0)</f>
        <v>0</v>
      </c>
      <c r="BG349" s="197">
        <f>IF(N349="zákl. přenesená",J349,0)</f>
        <v>0</v>
      </c>
      <c r="BH349" s="197">
        <f>IF(N349="sníž. přenesená",J349,0)</f>
        <v>0</v>
      </c>
      <c r="BI349" s="197">
        <f>IF(N349="nulová",J349,0)</f>
        <v>0</v>
      </c>
      <c r="BJ349" s="18" t="s">
        <v>88</v>
      </c>
      <c r="BK349" s="197">
        <f>ROUND(I349*H349,2)</f>
        <v>0</v>
      </c>
      <c r="BL349" s="18" t="s">
        <v>214</v>
      </c>
      <c r="BM349" s="196" t="s">
        <v>532</v>
      </c>
    </row>
    <row r="350" spans="1:65" s="2" customFormat="1" ht="28.8">
      <c r="A350" s="35"/>
      <c r="B350" s="36"/>
      <c r="C350" s="37"/>
      <c r="D350" s="198" t="s">
        <v>221</v>
      </c>
      <c r="E350" s="37"/>
      <c r="F350" s="199" t="s">
        <v>533</v>
      </c>
      <c r="G350" s="37"/>
      <c r="H350" s="37"/>
      <c r="I350" s="200"/>
      <c r="J350" s="37"/>
      <c r="K350" s="37"/>
      <c r="L350" s="40"/>
      <c r="M350" s="201"/>
      <c r="N350" s="202"/>
      <c r="O350" s="72"/>
      <c r="P350" s="72"/>
      <c r="Q350" s="72"/>
      <c r="R350" s="72"/>
      <c r="S350" s="72"/>
      <c r="T350" s="73"/>
      <c r="U350" s="35"/>
      <c r="V350" s="35"/>
      <c r="W350" s="35"/>
      <c r="X350" s="35"/>
      <c r="Y350" s="35"/>
      <c r="Z350" s="35"/>
      <c r="AA350" s="35"/>
      <c r="AB350" s="35"/>
      <c r="AC350" s="35"/>
      <c r="AD350" s="35"/>
      <c r="AE350" s="35"/>
      <c r="AT350" s="18" t="s">
        <v>221</v>
      </c>
      <c r="AU350" s="18" t="s">
        <v>90</v>
      </c>
    </row>
    <row r="351" spans="1:65" s="2" customFormat="1" ht="10.199999999999999">
      <c r="A351" s="35"/>
      <c r="B351" s="36"/>
      <c r="C351" s="37"/>
      <c r="D351" s="215" t="s">
        <v>362</v>
      </c>
      <c r="E351" s="37"/>
      <c r="F351" s="216" t="s">
        <v>534</v>
      </c>
      <c r="G351" s="37"/>
      <c r="H351" s="37"/>
      <c r="I351" s="200"/>
      <c r="J351" s="37"/>
      <c r="K351" s="37"/>
      <c r="L351" s="40"/>
      <c r="M351" s="201"/>
      <c r="N351" s="202"/>
      <c r="O351" s="72"/>
      <c r="P351" s="72"/>
      <c r="Q351" s="72"/>
      <c r="R351" s="72"/>
      <c r="S351" s="72"/>
      <c r="T351" s="73"/>
      <c r="U351" s="35"/>
      <c r="V351" s="35"/>
      <c r="W351" s="35"/>
      <c r="X351" s="35"/>
      <c r="Y351" s="35"/>
      <c r="Z351" s="35"/>
      <c r="AA351" s="35"/>
      <c r="AB351" s="35"/>
      <c r="AC351" s="35"/>
      <c r="AD351" s="35"/>
      <c r="AE351" s="35"/>
      <c r="AT351" s="18" t="s">
        <v>362</v>
      </c>
      <c r="AU351" s="18" t="s">
        <v>90</v>
      </c>
    </row>
    <row r="352" spans="1:65" s="13" customFormat="1" ht="10.199999999999999">
      <c r="B352" s="217"/>
      <c r="C352" s="218"/>
      <c r="D352" s="198" t="s">
        <v>364</v>
      </c>
      <c r="E352" s="219" t="s">
        <v>1</v>
      </c>
      <c r="F352" s="220" t="s">
        <v>535</v>
      </c>
      <c r="G352" s="218"/>
      <c r="H352" s="219" t="s">
        <v>1</v>
      </c>
      <c r="I352" s="221"/>
      <c r="J352" s="218"/>
      <c r="K352" s="218"/>
      <c r="L352" s="222"/>
      <c r="M352" s="223"/>
      <c r="N352" s="224"/>
      <c r="O352" s="224"/>
      <c r="P352" s="224"/>
      <c r="Q352" s="224"/>
      <c r="R352" s="224"/>
      <c r="S352" s="224"/>
      <c r="T352" s="225"/>
      <c r="AT352" s="226" t="s">
        <v>364</v>
      </c>
      <c r="AU352" s="226" t="s">
        <v>90</v>
      </c>
      <c r="AV352" s="13" t="s">
        <v>88</v>
      </c>
      <c r="AW352" s="13" t="s">
        <v>36</v>
      </c>
      <c r="AX352" s="13" t="s">
        <v>81</v>
      </c>
      <c r="AY352" s="226" t="s">
        <v>215</v>
      </c>
    </row>
    <row r="353" spans="1:65" s="13" customFormat="1" ht="10.199999999999999">
      <c r="B353" s="217"/>
      <c r="C353" s="218"/>
      <c r="D353" s="198" t="s">
        <v>364</v>
      </c>
      <c r="E353" s="219" t="s">
        <v>1</v>
      </c>
      <c r="F353" s="220" t="s">
        <v>388</v>
      </c>
      <c r="G353" s="218"/>
      <c r="H353" s="219" t="s">
        <v>1</v>
      </c>
      <c r="I353" s="221"/>
      <c r="J353" s="218"/>
      <c r="K353" s="218"/>
      <c r="L353" s="222"/>
      <c r="M353" s="223"/>
      <c r="N353" s="224"/>
      <c r="O353" s="224"/>
      <c r="P353" s="224"/>
      <c r="Q353" s="224"/>
      <c r="R353" s="224"/>
      <c r="S353" s="224"/>
      <c r="T353" s="225"/>
      <c r="AT353" s="226" t="s">
        <v>364</v>
      </c>
      <c r="AU353" s="226" t="s">
        <v>90</v>
      </c>
      <c r="AV353" s="13" t="s">
        <v>88</v>
      </c>
      <c r="AW353" s="13" t="s">
        <v>36</v>
      </c>
      <c r="AX353" s="13" t="s">
        <v>81</v>
      </c>
      <c r="AY353" s="226" t="s">
        <v>215</v>
      </c>
    </row>
    <row r="354" spans="1:65" s="13" customFormat="1" ht="10.199999999999999">
      <c r="B354" s="217"/>
      <c r="C354" s="218"/>
      <c r="D354" s="198" t="s">
        <v>364</v>
      </c>
      <c r="E354" s="219" t="s">
        <v>1</v>
      </c>
      <c r="F354" s="220" t="s">
        <v>389</v>
      </c>
      <c r="G354" s="218"/>
      <c r="H354" s="219" t="s">
        <v>1</v>
      </c>
      <c r="I354" s="221"/>
      <c r="J354" s="218"/>
      <c r="K354" s="218"/>
      <c r="L354" s="222"/>
      <c r="M354" s="223"/>
      <c r="N354" s="224"/>
      <c r="O354" s="224"/>
      <c r="P354" s="224"/>
      <c r="Q354" s="224"/>
      <c r="R354" s="224"/>
      <c r="S354" s="224"/>
      <c r="T354" s="225"/>
      <c r="AT354" s="226" t="s">
        <v>364</v>
      </c>
      <c r="AU354" s="226" t="s">
        <v>90</v>
      </c>
      <c r="AV354" s="13" t="s">
        <v>88</v>
      </c>
      <c r="AW354" s="13" t="s">
        <v>36</v>
      </c>
      <c r="AX354" s="13" t="s">
        <v>81</v>
      </c>
      <c r="AY354" s="226" t="s">
        <v>215</v>
      </c>
    </row>
    <row r="355" spans="1:65" s="14" customFormat="1" ht="10.199999999999999">
      <c r="B355" s="227"/>
      <c r="C355" s="228"/>
      <c r="D355" s="198" t="s">
        <v>364</v>
      </c>
      <c r="E355" s="229" t="s">
        <v>1</v>
      </c>
      <c r="F355" s="230" t="s">
        <v>536</v>
      </c>
      <c r="G355" s="228"/>
      <c r="H355" s="231">
        <v>431.25</v>
      </c>
      <c r="I355" s="232"/>
      <c r="J355" s="228"/>
      <c r="K355" s="228"/>
      <c r="L355" s="233"/>
      <c r="M355" s="234"/>
      <c r="N355" s="235"/>
      <c r="O355" s="235"/>
      <c r="P355" s="235"/>
      <c r="Q355" s="235"/>
      <c r="R355" s="235"/>
      <c r="S355" s="235"/>
      <c r="T355" s="236"/>
      <c r="AT355" s="237" t="s">
        <v>364</v>
      </c>
      <c r="AU355" s="237" t="s">
        <v>90</v>
      </c>
      <c r="AV355" s="14" t="s">
        <v>90</v>
      </c>
      <c r="AW355" s="14" t="s">
        <v>36</v>
      </c>
      <c r="AX355" s="14" t="s">
        <v>81</v>
      </c>
      <c r="AY355" s="237" t="s">
        <v>215</v>
      </c>
    </row>
    <row r="356" spans="1:65" s="13" customFormat="1" ht="10.199999999999999">
      <c r="B356" s="217"/>
      <c r="C356" s="218"/>
      <c r="D356" s="198" t="s">
        <v>364</v>
      </c>
      <c r="E356" s="219" t="s">
        <v>1</v>
      </c>
      <c r="F356" s="220" t="s">
        <v>395</v>
      </c>
      <c r="G356" s="218"/>
      <c r="H356" s="219" t="s">
        <v>1</v>
      </c>
      <c r="I356" s="221"/>
      <c r="J356" s="218"/>
      <c r="K356" s="218"/>
      <c r="L356" s="222"/>
      <c r="M356" s="223"/>
      <c r="N356" s="224"/>
      <c r="O356" s="224"/>
      <c r="P356" s="224"/>
      <c r="Q356" s="224"/>
      <c r="R356" s="224"/>
      <c r="S356" s="224"/>
      <c r="T356" s="225"/>
      <c r="AT356" s="226" t="s">
        <v>364</v>
      </c>
      <c r="AU356" s="226" t="s">
        <v>90</v>
      </c>
      <c r="AV356" s="13" t="s">
        <v>88</v>
      </c>
      <c r="AW356" s="13" t="s">
        <v>36</v>
      </c>
      <c r="AX356" s="13" t="s">
        <v>81</v>
      </c>
      <c r="AY356" s="226" t="s">
        <v>215</v>
      </c>
    </row>
    <row r="357" spans="1:65" s="14" customFormat="1" ht="10.199999999999999">
      <c r="B357" s="227"/>
      <c r="C357" s="228"/>
      <c r="D357" s="198" t="s">
        <v>364</v>
      </c>
      <c r="E357" s="229" t="s">
        <v>1</v>
      </c>
      <c r="F357" s="230" t="s">
        <v>537</v>
      </c>
      <c r="G357" s="228"/>
      <c r="H357" s="231">
        <v>154.73099999999999</v>
      </c>
      <c r="I357" s="232"/>
      <c r="J357" s="228"/>
      <c r="K357" s="228"/>
      <c r="L357" s="233"/>
      <c r="M357" s="234"/>
      <c r="N357" s="235"/>
      <c r="O357" s="235"/>
      <c r="P357" s="235"/>
      <c r="Q357" s="235"/>
      <c r="R357" s="235"/>
      <c r="S357" s="235"/>
      <c r="T357" s="236"/>
      <c r="AT357" s="237" t="s">
        <v>364</v>
      </c>
      <c r="AU357" s="237" t="s">
        <v>90</v>
      </c>
      <c r="AV357" s="14" t="s">
        <v>90</v>
      </c>
      <c r="AW357" s="14" t="s">
        <v>36</v>
      </c>
      <c r="AX357" s="14" t="s">
        <v>81</v>
      </c>
      <c r="AY357" s="237" t="s">
        <v>215</v>
      </c>
    </row>
    <row r="358" spans="1:65" s="13" customFormat="1" ht="10.199999999999999">
      <c r="B358" s="217"/>
      <c r="C358" s="218"/>
      <c r="D358" s="198" t="s">
        <v>364</v>
      </c>
      <c r="E358" s="219" t="s">
        <v>1</v>
      </c>
      <c r="F358" s="220" t="s">
        <v>401</v>
      </c>
      <c r="G358" s="218"/>
      <c r="H358" s="219" t="s">
        <v>1</v>
      </c>
      <c r="I358" s="221"/>
      <c r="J358" s="218"/>
      <c r="K358" s="218"/>
      <c r="L358" s="222"/>
      <c r="M358" s="223"/>
      <c r="N358" s="224"/>
      <c r="O358" s="224"/>
      <c r="P358" s="224"/>
      <c r="Q358" s="224"/>
      <c r="R358" s="224"/>
      <c r="S358" s="224"/>
      <c r="T358" s="225"/>
      <c r="AT358" s="226" t="s">
        <v>364</v>
      </c>
      <c r="AU358" s="226" t="s">
        <v>90</v>
      </c>
      <c r="AV358" s="13" t="s">
        <v>88</v>
      </c>
      <c r="AW358" s="13" t="s">
        <v>36</v>
      </c>
      <c r="AX358" s="13" t="s">
        <v>81</v>
      </c>
      <c r="AY358" s="226" t="s">
        <v>215</v>
      </c>
    </row>
    <row r="359" spans="1:65" s="14" customFormat="1" ht="10.199999999999999">
      <c r="B359" s="227"/>
      <c r="C359" s="228"/>
      <c r="D359" s="198" t="s">
        <v>364</v>
      </c>
      <c r="E359" s="229" t="s">
        <v>1</v>
      </c>
      <c r="F359" s="230" t="s">
        <v>536</v>
      </c>
      <c r="G359" s="228"/>
      <c r="H359" s="231">
        <v>431.25</v>
      </c>
      <c r="I359" s="232"/>
      <c r="J359" s="228"/>
      <c r="K359" s="228"/>
      <c r="L359" s="233"/>
      <c r="M359" s="234"/>
      <c r="N359" s="235"/>
      <c r="O359" s="235"/>
      <c r="P359" s="235"/>
      <c r="Q359" s="235"/>
      <c r="R359" s="235"/>
      <c r="S359" s="235"/>
      <c r="T359" s="236"/>
      <c r="AT359" s="237" t="s">
        <v>364</v>
      </c>
      <c r="AU359" s="237" t="s">
        <v>90</v>
      </c>
      <c r="AV359" s="14" t="s">
        <v>90</v>
      </c>
      <c r="AW359" s="14" t="s">
        <v>36</v>
      </c>
      <c r="AX359" s="14" t="s">
        <v>81</v>
      </c>
      <c r="AY359" s="237" t="s">
        <v>215</v>
      </c>
    </row>
    <row r="360" spans="1:65" s="15" customFormat="1" ht="10.199999999999999">
      <c r="B360" s="238"/>
      <c r="C360" s="239"/>
      <c r="D360" s="198" t="s">
        <v>364</v>
      </c>
      <c r="E360" s="240" t="s">
        <v>1</v>
      </c>
      <c r="F360" s="241" t="s">
        <v>368</v>
      </c>
      <c r="G360" s="239"/>
      <c r="H360" s="242">
        <v>1017.231</v>
      </c>
      <c r="I360" s="243"/>
      <c r="J360" s="239"/>
      <c r="K360" s="239"/>
      <c r="L360" s="244"/>
      <c r="M360" s="245"/>
      <c r="N360" s="246"/>
      <c r="O360" s="246"/>
      <c r="P360" s="246"/>
      <c r="Q360" s="246"/>
      <c r="R360" s="246"/>
      <c r="S360" s="246"/>
      <c r="T360" s="247"/>
      <c r="AT360" s="248" t="s">
        <v>364</v>
      </c>
      <c r="AU360" s="248" t="s">
        <v>90</v>
      </c>
      <c r="AV360" s="15" t="s">
        <v>214</v>
      </c>
      <c r="AW360" s="15" t="s">
        <v>36</v>
      </c>
      <c r="AX360" s="15" t="s">
        <v>88</v>
      </c>
      <c r="AY360" s="248" t="s">
        <v>215</v>
      </c>
    </row>
    <row r="361" spans="1:65" s="2" customFormat="1" ht="24.15" customHeight="1">
      <c r="A361" s="35"/>
      <c r="B361" s="36"/>
      <c r="C361" s="260" t="s">
        <v>538</v>
      </c>
      <c r="D361" s="260" t="s">
        <v>539</v>
      </c>
      <c r="E361" s="261" t="s">
        <v>540</v>
      </c>
      <c r="F361" s="262" t="s">
        <v>541</v>
      </c>
      <c r="G361" s="263" t="s">
        <v>523</v>
      </c>
      <c r="H361" s="264">
        <v>1169.816</v>
      </c>
      <c r="I361" s="265"/>
      <c r="J361" s="266">
        <f>ROUND(I361*H361,2)</f>
        <v>0</v>
      </c>
      <c r="K361" s="262" t="s">
        <v>359</v>
      </c>
      <c r="L361" s="267"/>
      <c r="M361" s="268" t="s">
        <v>1</v>
      </c>
      <c r="N361" s="269" t="s">
        <v>46</v>
      </c>
      <c r="O361" s="72"/>
      <c r="P361" s="194">
        <f>O361*H361</f>
        <v>0</v>
      </c>
      <c r="Q361" s="194">
        <v>2.9999999999999997E-4</v>
      </c>
      <c r="R361" s="194">
        <f>Q361*H361</f>
        <v>0.3509448</v>
      </c>
      <c r="S361" s="194">
        <v>0</v>
      </c>
      <c r="T361" s="195">
        <f>S361*H361</f>
        <v>0</v>
      </c>
      <c r="U361" s="35"/>
      <c r="V361" s="35"/>
      <c r="W361" s="35"/>
      <c r="X361" s="35"/>
      <c r="Y361" s="35"/>
      <c r="Z361" s="35"/>
      <c r="AA361" s="35"/>
      <c r="AB361" s="35"/>
      <c r="AC361" s="35"/>
      <c r="AD361" s="35"/>
      <c r="AE361" s="35"/>
      <c r="AR361" s="196" t="s">
        <v>251</v>
      </c>
      <c r="AT361" s="196" t="s">
        <v>539</v>
      </c>
      <c r="AU361" s="196" t="s">
        <v>90</v>
      </c>
      <c r="AY361" s="18" t="s">
        <v>215</v>
      </c>
      <c r="BE361" s="197">
        <f>IF(N361="základní",J361,0)</f>
        <v>0</v>
      </c>
      <c r="BF361" s="197">
        <f>IF(N361="snížená",J361,0)</f>
        <v>0</v>
      </c>
      <c r="BG361" s="197">
        <f>IF(N361="zákl. přenesená",J361,0)</f>
        <v>0</v>
      </c>
      <c r="BH361" s="197">
        <f>IF(N361="sníž. přenesená",J361,0)</f>
        <v>0</v>
      </c>
      <c r="BI361" s="197">
        <f>IF(N361="nulová",J361,0)</f>
        <v>0</v>
      </c>
      <c r="BJ361" s="18" t="s">
        <v>88</v>
      </c>
      <c r="BK361" s="197">
        <f>ROUND(I361*H361,2)</f>
        <v>0</v>
      </c>
      <c r="BL361" s="18" t="s">
        <v>214</v>
      </c>
      <c r="BM361" s="196" t="s">
        <v>542</v>
      </c>
    </row>
    <row r="362" spans="1:65" s="2" customFormat="1" ht="19.2">
      <c r="A362" s="35"/>
      <c r="B362" s="36"/>
      <c r="C362" s="37"/>
      <c r="D362" s="198" t="s">
        <v>221</v>
      </c>
      <c r="E362" s="37"/>
      <c r="F362" s="199" t="s">
        <v>541</v>
      </c>
      <c r="G362" s="37"/>
      <c r="H362" s="37"/>
      <c r="I362" s="200"/>
      <c r="J362" s="37"/>
      <c r="K362" s="37"/>
      <c r="L362" s="40"/>
      <c r="M362" s="201"/>
      <c r="N362" s="202"/>
      <c r="O362" s="72"/>
      <c r="P362" s="72"/>
      <c r="Q362" s="72"/>
      <c r="R362" s="72"/>
      <c r="S362" s="72"/>
      <c r="T362" s="73"/>
      <c r="U362" s="35"/>
      <c r="V362" s="35"/>
      <c r="W362" s="35"/>
      <c r="X362" s="35"/>
      <c r="Y362" s="35"/>
      <c r="Z362" s="35"/>
      <c r="AA362" s="35"/>
      <c r="AB362" s="35"/>
      <c r="AC362" s="35"/>
      <c r="AD362" s="35"/>
      <c r="AE362" s="35"/>
      <c r="AT362" s="18" t="s">
        <v>221</v>
      </c>
      <c r="AU362" s="18" t="s">
        <v>90</v>
      </c>
    </row>
    <row r="363" spans="1:65" s="14" customFormat="1" ht="10.199999999999999">
      <c r="B363" s="227"/>
      <c r="C363" s="228"/>
      <c r="D363" s="198" t="s">
        <v>364</v>
      </c>
      <c r="E363" s="229" t="s">
        <v>1</v>
      </c>
      <c r="F363" s="230" t="s">
        <v>543</v>
      </c>
      <c r="G363" s="228"/>
      <c r="H363" s="231">
        <v>1169.816</v>
      </c>
      <c r="I363" s="232"/>
      <c r="J363" s="228"/>
      <c r="K363" s="228"/>
      <c r="L363" s="233"/>
      <c r="M363" s="234"/>
      <c r="N363" s="235"/>
      <c r="O363" s="235"/>
      <c r="P363" s="235"/>
      <c r="Q363" s="235"/>
      <c r="R363" s="235"/>
      <c r="S363" s="235"/>
      <c r="T363" s="236"/>
      <c r="AT363" s="237" t="s">
        <v>364</v>
      </c>
      <c r="AU363" s="237" t="s">
        <v>90</v>
      </c>
      <c r="AV363" s="14" t="s">
        <v>90</v>
      </c>
      <c r="AW363" s="14" t="s">
        <v>36</v>
      </c>
      <c r="AX363" s="14" t="s">
        <v>81</v>
      </c>
      <c r="AY363" s="237" t="s">
        <v>215</v>
      </c>
    </row>
    <row r="364" spans="1:65" s="15" customFormat="1" ht="10.199999999999999">
      <c r="B364" s="238"/>
      <c r="C364" s="239"/>
      <c r="D364" s="198" t="s">
        <v>364</v>
      </c>
      <c r="E364" s="240" t="s">
        <v>1</v>
      </c>
      <c r="F364" s="241" t="s">
        <v>368</v>
      </c>
      <c r="G364" s="239"/>
      <c r="H364" s="242">
        <v>1169.816</v>
      </c>
      <c r="I364" s="243"/>
      <c r="J364" s="239"/>
      <c r="K364" s="239"/>
      <c r="L364" s="244"/>
      <c r="M364" s="245"/>
      <c r="N364" s="246"/>
      <c r="O364" s="246"/>
      <c r="P364" s="246"/>
      <c r="Q364" s="246"/>
      <c r="R364" s="246"/>
      <c r="S364" s="246"/>
      <c r="T364" s="247"/>
      <c r="AT364" s="248" t="s">
        <v>364</v>
      </c>
      <c r="AU364" s="248" t="s">
        <v>90</v>
      </c>
      <c r="AV364" s="15" t="s">
        <v>214</v>
      </c>
      <c r="AW364" s="15" t="s">
        <v>36</v>
      </c>
      <c r="AX364" s="15" t="s">
        <v>88</v>
      </c>
      <c r="AY364" s="248" t="s">
        <v>215</v>
      </c>
    </row>
    <row r="365" spans="1:65" s="2" customFormat="1" ht="24.15" customHeight="1">
      <c r="A365" s="35"/>
      <c r="B365" s="36"/>
      <c r="C365" s="185" t="s">
        <v>544</v>
      </c>
      <c r="D365" s="185" t="s">
        <v>216</v>
      </c>
      <c r="E365" s="186" t="s">
        <v>545</v>
      </c>
      <c r="F365" s="187" t="s">
        <v>546</v>
      </c>
      <c r="G365" s="188" t="s">
        <v>358</v>
      </c>
      <c r="H365" s="189">
        <v>127.15300000000001</v>
      </c>
      <c r="I365" s="190"/>
      <c r="J365" s="191">
        <f>ROUND(I365*H365,2)</f>
        <v>0</v>
      </c>
      <c r="K365" s="187" t="s">
        <v>359</v>
      </c>
      <c r="L365" s="40"/>
      <c r="M365" s="192" t="s">
        <v>1</v>
      </c>
      <c r="N365" s="193" t="s">
        <v>46</v>
      </c>
      <c r="O365" s="72"/>
      <c r="P365" s="194">
        <f>O365*H365</f>
        <v>0</v>
      </c>
      <c r="Q365" s="194">
        <v>2.16</v>
      </c>
      <c r="R365" s="194">
        <f>Q365*H365</f>
        <v>274.65048000000002</v>
      </c>
      <c r="S365" s="194">
        <v>0</v>
      </c>
      <c r="T365" s="195">
        <f>S365*H365</f>
        <v>0</v>
      </c>
      <c r="U365" s="35"/>
      <c r="V365" s="35"/>
      <c r="W365" s="35"/>
      <c r="X365" s="35"/>
      <c r="Y365" s="35"/>
      <c r="Z365" s="35"/>
      <c r="AA365" s="35"/>
      <c r="AB365" s="35"/>
      <c r="AC365" s="35"/>
      <c r="AD365" s="35"/>
      <c r="AE365" s="35"/>
      <c r="AR365" s="196" t="s">
        <v>214</v>
      </c>
      <c r="AT365" s="196" t="s">
        <v>216</v>
      </c>
      <c r="AU365" s="196" t="s">
        <v>90</v>
      </c>
      <c r="AY365" s="18" t="s">
        <v>215</v>
      </c>
      <c r="BE365" s="197">
        <f>IF(N365="základní",J365,0)</f>
        <v>0</v>
      </c>
      <c r="BF365" s="197">
        <f>IF(N365="snížená",J365,0)</f>
        <v>0</v>
      </c>
      <c r="BG365" s="197">
        <f>IF(N365="zákl. přenesená",J365,0)</f>
        <v>0</v>
      </c>
      <c r="BH365" s="197">
        <f>IF(N365="sníž. přenesená",J365,0)</f>
        <v>0</v>
      </c>
      <c r="BI365" s="197">
        <f>IF(N365="nulová",J365,0)</f>
        <v>0</v>
      </c>
      <c r="BJ365" s="18" t="s">
        <v>88</v>
      </c>
      <c r="BK365" s="197">
        <f>ROUND(I365*H365,2)</f>
        <v>0</v>
      </c>
      <c r="BL365" s="18" t="s">
        <v>214</v>
      </c>
      <c r="BM365" s="196" t="s">
        <v>547</v>
      </c>
    </row>
    <row r="366" spans="1:65" s="2" customFormat="1" ht="19.2">
      <c r="A366" s="35"/>
      <c r="B366" s="36"/>
      <c r="C366" s="37"/>
      <c r="D366" s="198" t="s">
        <v>221</v>
      </c>
      <c r="E366" s="37"/>
      <c r="F366" s="199" t="s">
        <v>548</v>
      </c>
      <c r="G366" s="37"/>
      <c r="H366" s="37"/>
      <c r="I366" s="200"/>
      <c r="J366" s="37"/>
      <c r="K366" s="37"/>
      <c r="L366" s="40"/>
      <c r="M366" s="201"/>
      <c r="N366" s="202"/>
      <c r="O366" s="72"/>
      <c r="P366" s="72"/>
      <c r="Q366" s="72"/>
      <c r="R366" s="72"/>
      <c r="S366" s="72"/>
      <c r="T366" s="73"/>
      <c r="U366" s="35"/>
      <c r="V366" s="35"/>
      <c r="W366" s="35"/>
      <c r="X366" s="35"/>
      <c r="Y366" s="35"/>
      <c r="Z366" s="35"/>
      <c r="AA366" s="35"/>
      <c r="AB366" s="35"/>
      <c r="AC366" s="35"/>
      <c r="AD366" s="35"/>
      <c r="AE366" s="35"/>
      <c r="AT366" s="18" t="s">
        <v>221</v>
      </c>
      <c r="AU366" s="18" t="s">
        <v>90</v>
      </c>
    </row>
    <row r="367" spans="1:65" s="2" customFormat="1" ht="10.199999999999999">
      <c r="A367" s="35"/>
      <c r="B367" s="36"/>
      <c r="C367" s="37"/>
      <c r="D367" s="215" t="s">
        <v>362</v>
      </c>
      <c r="E367" s="37"/>
      <c r="F367" s="216" t="s">
        <v>549</v>
      </c>
      <c r="G367" s="37"/>
      <c r="H367" s="37"/>
      <c r="I367" s="200"/>
      <c r="J367" s="37"/>
      <c r="K367" s="37"/>
      <c r="L367" s="40"/>
      <c r="M367" s="201"/>
      <c r="N367" s="202"/>
      <c r="O367" s="72"/>
      <c r="P367" s="72"/>
      <c r="Q367" s="72"/>
      <c r="R367" s="72"/>
      <c r="S367" s="72"/>
      <c r="T367" s="73"/>
      <c r="U367" s="35"/>
      <c r="V367" s="35"/>
      <c r="W367" s="35"/>
      <c r="X367" s="35"/>
      <c r="Y367" s="35"/>
      <c r="Z367" s="35"/>
      <c r="AA367" s="35"/>
      <c r="AB367" s="35"/>
      <c r="AC367" s="35"/>
      <c r="AD367" s="35"/>
      <c r="AE367" s="35"/>
      <c r="AT367" s="18" t="s">
        <v>362</v>
      </c>
      <c r="AU367" s="18" t="s">
        <v>90</v>
      </c>
    </row>
    <row r="368" spans="1:65" s="13" customFormat="1" ht="10.199999999999999">
      <c r="B368" s="217"/>
      <c r="C368" s="218"/>
      <c r="D368" s="198" t="s">
        <v>364</v>
      </c>
      <c r="E368" s="219" t="s">
        <v>1</v>
      </c>
      <c r="F368" s="220" t="s">
        <v>535</v>
      </c>
      <c r="G368" s="218"/>
      <c r="H368" s="219" t="s">
        <v>1</v>
      </c>
      <c r="I368" s="221"/>
      <c r="J368" s="218"/>
      <c r="K368" s="218"/>
      <c r="L368" s="222"/>
      <c r="M368" s="223"/>
      <c r="N368" s="224"/>
      <c r="O368" s="224"/>
      <c r="P368" s="224"/>
      <c r="Q368" s="224"/>
      <c r="R368" s="224"/>
      <c r="S368" s="224"/>
      <c r="T368" s="225"/>
      <c r="AT368" s="226" t="s">
        <v>364</v>
      </c>
      <c r="AU368" s="226" t="s">
        <v>90</v>
      </c>
      <c r="AV368" s="13" t="s">
        <v>88</v>
      </c>
      <c r="AW368" s="13" t="s">
        <v>36</v>
      </c>
      <c r="AX368" s="13" t="s">
        <v>81</v>
      </c>
      <c r="AY368" s="226" t="s">
        <v>215</v>
      </c>
    </row>
    <row r="369" spans="1:65" s="13" customFormat="1" ht="10.199999999999999">
      <c r="B369" s="217"/>
      <c r="C369" s="218"/>
      <c r="D369" s="198" t="s">
        <v>364</v>
      </c>
      <c r="E369" s="219" t="s">
        <v>1</v>
      </c>
      <c r="F369" s="220" t="s">
        <v>388</v>
      </c>
      <c r="G369" s="218"/>
      <c r="H369" s="219" t="s">
        <v>1</v>
      </c>
      <c r="I369" s="221"/>
      <c r="J369" s="218"/>
      <c r="K369" s="218"/>
      <c r="L369" s="222"/>
      <c r="M369" s="223"/>
      <c r="N369" s="224"/>
      <c r="O369" s="224"/>
      <c r="P369" s="224"/>
      <c r="Q369" s="224"/>
      <c r="R369" s="224"/>
      <c r="S369" s="224"/>
      <c r="T369" s="225"/>
      <c r="AT369" s="226" t="s">
        <v>364</v>
      </c>
      <c r="AU369" s="226" t="s">
        <v>90</v>
      </c>
      <c r="AV369" s="13" t="s">
        <v>88</v>
      </c>
      <c r="AW369" s="13" t="s">
        <v>36</v>
      </c>
      <c r="AX369" s="13" t="s">
        <v>81</v>
      </c>
      <c r="AY369" s="226" t="s">
        <v>215</v>
      </c>
    </row>
    <row r="370" spans="1:65" s="13" customFormat="1" ht="10.199999999999999">
      <c r="B370" s="217"/>
      <c r="C370" s="218"/>
      <c r="D370" s="198" t="s">
        <v>364</v>
      </c>
      <c r="E370" s="219" t="s">
        <v>1</v>
      </c>
      <c r="F370" s="220" t="s">
        <v>389</v>
      </c>
      <c r="G370" s="218"/>
      <c r="H370" s="219" t="s">
        <v>1</v>
      </c>
      <c r="I370" s="221"/>
      <c r="J370" s="218"/>
      <c r="K370" s="218"/>
      <c r="L370" s="222"/>
      <c r="M370" s="223"/>
      <c r="N370" s="224"/>
      <c r="O370" s="224"/>
      <c r="P370" s="224"/>
      <c r="Q370" s="224"/>
      <c r="R370" s="224"/>
      <c r="S370" s="224"/>
      <c r="T370" s="225"/>
      <c r="AT370" s="226" t="s">
        <v>364</v>
      </c>
      <c r="AU370" s="226" t="s">
        <v>90</v>
      </c>
      <c r="AV370" s="13" t="s">
        <v>88</v>
      </c>
      <c r="AW370" s="13" t="s">
        <v>36</v>
      </c>
      <c r="AX370" s="13" t="s">
        <v>81</v>
      </c>
      <c r="AY370" s="226" t="s">
        <v>215</v>
      </c>
    </row>
    <row r="371" spans="1:65" s="14" customFormat="1" ht="10.199999999999999">
      <c r="B371" s="227"/>
      <c r="C371" s="228"/>
      <c r="D371" s="198" t="s">
        <v>364</v>
      </c>
      <c r="E371" s="229" t="s">
        <v>1</v>
      </c>
      <c r="F371" s="230" t="s">
        <v>550</v>
      </c>
      <c r="G371" s="228"/>
      <c r="H371" s="231">
        <v>53.905999999999999</v>
      </c>
      <c r="I371" s="232"/>
      <c r="J371" s="228"/>
      <c r="K371" s="228"/>
      <c r="L371" s="233"/>
      <c r="M371" s="234"/>
      <c r="N371" s="235"/>
      <c r="O371" s="235"/>
      <c r="P371" s="235"/>
      <c r="Q371" s="235"/>
      <c r="R371" s="235"/>
      <c r="S371" s="235"/>
      <c r="T371" s="236"/>
      <c r="AT371" s="237" t="s">
        <v>364</v>
      </c>
      <c r="AU371" s="237" t="s">
        <v>90</v>
      </c>
      <c r="AV371" s="14" t="s">
        <v>90</v>
      </c>
      <c r="AW371" s="14" t="s">
        <v>36</v>
      </c>
      <c r="AX371" s="14" t="s">
        <v>81</v>
      </c>
      <c r="AY371" s="237" t="s">
        <v>215</v>
      </c>
    </row>
    <row r="372" spans="1:65" s="13" customFormat="1" ht="10.199999999999999">
      <c r="B372" s="217"/>
      <c r="C372" s="218"/>
      <c r="D372" s="198" t="s">
        <v>364</v>
      </c>
      <c r="E372" s="219" t="s">
        <v>1</v>
      </c>
      <c r="F372" s="220" t="s">
        <v>395</v>
      </c>
      <c r="G372" s="218"/>
      <c r="H372" s="219" t="s">
        <v>1</v>
      </c>
      <c r="I372" s="221"/>
      <c r="J372" s="218"/>
      <c r="K372" s="218"/>
      <c r="L372" s="222"/>
      <c r="M372" s="223"/>
      <c r="N372" s="224"/>
      <c r="O372" s="224"/>
      <c r="P372" s="224"/>
      <c r="Q372" s="224"/>
      <c r="R372" s="224"/>
      <c r="S372" s="224"/>
      <c r="T372" s="225"/>
      <c r="AT372" s="226" t="s">
        <v>364</v>
      </c>
      <c r="AU372" s="226" t="s">
        <v>90</v>
      </c>
      <c r="AV372" s="13" t="s">
        <v>88</v>
      </c>
      <c r="AW372" s="13" t="s">
        <v>36</v>
      </c>
      <c r="AX372" s="13" t="s">
        <v>81</v>
      </c>
      <c r="AY372" s="226" t="s">
        <v>215</v>
      </c>
    </row>
    <row r="373" spans="1:65" s="14" customFormat="1" ht="10.199999999999999">
      <c r="B373" s="227"/>
      <c r="C373" s="228"/>
      <c r="D373" s="198" t="s">
        <v>364</v>
      </c>
      <c r="E373" s="229" t="s">
        <v>1</v>
      </c>
      <c r="F373" s="230" t="s">
        <v>551</v>
      </c>
      <c r="G373" s="228"/>
      <c r="H373" s="231">
        <v>19.341000000000001</v>
      </c>
      <c r="I373" s="232"/>
      <c r="J373" s="228"/>
      <c r="K373" s="228"/>
      <c r="L373" s="233"/>
      <c r="M373" s="234"/>
      <c r="N373" s="235"/>
      <c r="O373" s="235"/>
      <c r="P373" s="235"/>
      <c r="Q373" s="235"/>
      <c r="R373" s="235"/>
      <c r="S373" s="235"/>
      <c r="T373" s="236"/>
      <c r="AT373" s="237" t="s">
        <v>364</v>
      </c>
      <c r="AU373" s="237" t="s">
        <v>90</v>
      </c>
      <c r="AV373" s="14" t="s">
        <v>90</v>
      </c>
      <c r="AW373" s="14" t="s">
        <v>36</v>
      </c>
      <c r="AX373" s="14" t="s">
        <v>81</v>
      </c>
      <c r="AY373" s="237" t="s">
        <v>215</v>
      </c>
    </row>
    <row r="374" spans="1:65" s="13" customFormat="1" ht="10.199999999999999">
      <c r="B374" s="217"/>
      <c r="C374" s="218"/>
      <c r="D374" s="198" t="s">
        <v>364</v>
      </c>
      <c r="E374" s="219" t="s">
        <v>1</v>
      </c>
      <c r="F374" s="220" t="s">
        <v>401</v>
      </c>
      <c r="G374" s="218"/>
      <c r="H374" s="219" t="s">
        <v>1</v>
      </c>
      <c r="I374" s="221"/>
      <c r="J374" s="218"/>
      <c r="K374" s="218"/>
      <c r="L374" s="222"/>
      <c r="M374" s="223"/>
      <c r="N374" s="224"/>
      <c r="O374" s="224"/>
      <c r="P374" s="224"/>
      <c r="Q374" s="224"/>
      <c r="R374" s="224"/>
      <c r="S374" s="224"/>
      <c r="T374" s="225"/>
      <c r="AT374" s="226" t="s">
        <v>364</v>
      </c>
      <c r="AU374" s="226" t="s">
        <v>90</v>
      </c>
      <c r="AV374" s="13" t="s">
        <v>88</v>
      </c>
      <c r="AW374" s="13" t="s">
        <v>36</v>
      </c>
      <c r="AX374" s="13" t="s">
        <v>81</v>
      </c>
      <c r="AY374" s="226" t="s">
        <v>215</v>
      </c>
    </row>
    <row r="375" spans="1:65" s="14" customFormat="1" ht="10.199999999999999">
      <c r="B375" s="227"/>
      <c r="C375" s="228"/>
      <c r="D375" s="198" t="s">
        <v>364</v>
      </c>
      <c r="E375" s="229" t="s">
        <v>1</v>
      </c>
      <c r="F375" s="230" t="s">
        <v>552</v>
      </c>
      <c r="G375" s="228"/>
      <c r="H375" s="231">
        <v>53.905999999999999</v>
      </c>
      <c r="I375" s="232"/>
      <c r="J375" s="228"/>
      <c r="K375" s="228"/>
      <c r="L375" s="233"/>
      <c r="M375" s="234"/>
      <c r="N375" s="235"/>
      <c r="O375" s="235"/>
      <c r="P375" s="235"/>
      <c r="Q375" s="235"/>
      <c r="R375" s="235"/>
      <c r="S375" s="235"/>
      <c r="T375" s="236"/>
      <c r="AT375" s="237" t="s">
        <v>364</v>
      </c>
      <c r="AU375" s="237" t="s">
        <v>90</v>
      </c>
      <c r="AV375" s="14" t="s">
        <v>90</v>
      </c>
      <c r="AW375" s="14" t="s">
        <v>36</v>
      </c>
      <c r="AX375" s="14" t="s">
        <v>81</v>
      </c>
      <c r="AY375" s="237" t="s">
        <v>215</v>
      </c>
    </row>
    <row r="376" spans="1:65" s="15" customFormat="1" ht="10.199999999999999">
      <c r="B376" s="238"/>
      <c r="C376" s="239"/>
      <c r="D376" s="198" t="s">
        <v>364</v>
      </c>
      <c r="E376" s="240" t="s">
        <v>1</v>
      </c>
      <c r="F376" s="241" t="s">
        <v>368</v>
      </c>
      <c r="G376" s="239"/>
      <c r="H376" s="242">
        <v>127.15300000000001</v>
      </c>
      <c r="I376" s="243"/>
      <c r="J376" s="239"/>
      <c r="K376" s="239"/>
      <c r="L376" s="244"/>
      <c r="M376" s="245"/>
      <c r="N376" s="246"/>
      <c r="O376" s="246"/>
      <c r="P376" s="246"/>
      <c r="Q376" s="246"/>
      <c r="R376" s="246"/>
      <c r="S376" s="246"/>
      <c r="T376" s="247"/>
      <c r="AT376" s="248" t="s">
        <v>364</v>
      </c>
      <c r="AU376" s="248" t="s">
        <v>90</v>
      </c>
      <c r="AV376" s="15" t="s">
        <v>214</v>
      </c>
      <c r="AW376" s="15" t="s">
        <v>36</v>
      </c>
      <c r="AX376" s="15" t="s">
        <v>88</v>
      </c>
      <c r="AY376" s="248" t="s">
        <v>215</v>
      </c>
    </row>
    <row r="377" spans="1:65" s="2" customFormat="1" ht="24.15" customHeight="1">
      <c r="A377" s="35"/>
      <c r="B377" s="36"/>
      <c r="C377" s="185" t="s">
        <v>553</v>
      </c>
      <c r="D377" s="185" t="s">
        <v>216</v>
      </c>
      <c r="E377" s="186" t="s">
        <v>554</v>
      </c>
      <c r="F377" s="187" t="s">
        <v>555</v>
      </c>
      <c r="G377" s="188" t="s">
        <v>358</v>
      </c>
      <c r="H377" s="189">
        <v>82.811000000000007</v>
      </c>
      <c r="I377" s="190"/>
      <c r="J377" s="191">
        <f>ROUND(I377*H377,2)</f>
        <v>0</v>
      </c>
      <c r="K377" s="187" t="s">
        <v>359</v>
      </c>
      <c r="L377" s="40"/>
      <c r="M377" s="192" t="s">
        <v>1</v>
      </c>
      <c r="N377" s="193" t="s">
        <v>46</v>
      </c>
      <c r="O377" s="72"/>
      <c r="P377" s="194">
        <f>O377*H377</f>
        <v>0</v>
      </c>
      <c r="Q377" s="194">
        <v>2.5018699999999998</v>
      </c>
      <c r="R377" s="194">
        <f>Q377*H377</f>
        <v>207.18235657</v>
      </c>
      <c r="S377" s="194">
        <v>0</v>
      </c>
      <c r="T377" s="195">
        <f>S377*H377</f>
        <v>0</v>
      </c>
      <c r="U377" s="35"/>
      <c r="V377" s="35"/>
      <c r="W377" s="35"/>
      <c r="X377" s="35"/>
      <c r="Y377" s="35"/>
      <c r="Z377" s="35"/>
      <c r="AA377" s="35"/>
      <c r="AB377" s="35"/>
      <c r="AC377" s="35"/>
      <c r="AD377" s="35"/>
      <c r="AE377" s="35"/>
      <c r="AR377" s="196" t="s">
        <v>214</v>
      </c>
      <c r="AT377" s="196" t="s">
        <v>216</v>
      </c>
      <c r="AU377" s="196" t="s">
        <v>90</v>
      </c>
      <c r="AY377" s="18" t="s">
        <v>215</v>
      </c>
      <c r="BE377" s="197">
        <f>IF(N377="základní",J377,0)</f>
        <v>0</v>
      </c>
      <c r="BF377" s="197">
        <f>IF(N377="snížená",J377,0)</f>
        <v>0</v>
      </c>
      <c r="BG377" s="197">
        <f>IF(N377="zákl. přenesená",J377,0)</f>
        <v>0</v>
      </c>
      <c r="BH377" s="197">
        <f>IF(N377="sníž. přenesená",J377,0)</f>
        <v>0</v>
      </c>
      <c r="BI377" s="197">
        <f>IF(N377="nulová",J377,0)</f>
        <v>0</v>
      </c>
      <c r="BJ377" s="18" t="s">
        <v>88</v>
      </c>
      <c r="BK377" s="197">
        <f>ROUND(I377*H377,2)</f>
        <v>0</v>
      </c>
      <c r="BL377" s="18" t="s">
        <v>214</v>
      </c>
      <c r="BM377" s="196" t="s">
        <v>556</v>
      </c>
    </row>
    <row r="378" spans="1:65" s="2" customFormat="1" ht="19.2">
      <c r="A378" s="35"/>
      <c r="B378" s="36"/>
      <c r="C378" s="37"/>
      <c r="D378" s="198" t="s">
        <v>221</v>
      </c>
      <c r="E378" s="37"/>
      <c r="F378" s="199" t="s">
        <v>557</v>
      </c>
      <c r="G378" s="37"/>
      <c r="H378" s="37"/>
      <c r="I378" s="200"/>
      <c r="J378" s="37"/>
      <c r="K378" s="37"/>
      <c r="L378" s="40"/>
      <c r="M378" s="201"/>
      <c r="N378" s="202"/>
      <c r="O378" s="72"/>
      <c r="P378" s="72"/>
      <c r="Q378" s="72"/>
      <c r="R378" s="72"/>
      <c r="S378" s="72"/>
      <c r="T378" s="73"/>
      <c r="U378" s="35"/>
      <c r="V378" s="35"/>
      <c r="W378" s="35"/>
      <c r="X378" s="35"/>
      <c r="Y378" s="35"/>
      <c r="Z378" s="35"/>
      <c r="AA378" s="35"/>
      <c r="AB378" s="35"/>
      <c r="AC378" s="35"/>
      <c r="AD378" s="35"/>
      <c r="AE378" s="35"/>
      <c r="AT378" s="18" t="s">
        <v>221</v>
      </c>
      <c r="AU378" s="18" t="s">
        <v>90</v>
      </c>
    </row>
    <row r="379" spans="1:65" s="2" customFormat="1" ht="10.199999999999999">
      <c r="A379" s="35"/>
      <c r="B379" s="36"/>
      <c r="C379" s="37"/>
      <c r="D379" s="215" t="s">
        <v>362</v>
      </c>
      <c r="E379" s="37"/>
      <c r="F379" s="216" t="s">
        <v>558</v>
      </c>
      <c r="G379" s="37"/>
      <c r="H379" s="37"/>
      <c r="I379" s="200"/>
      <c r="J379" s="37"/>
      <c r="K379" s="37"/>
      <c r="L379" s="40"/>
      <c r="M379" s="201"/>
      <c r="N379" s="202"/>
      <c r="O379" s="72"/>
      <c r="P379" s="72"/>
      <c r="Q379" s="72"/>
      <c r="R379" s="72"/>
      <c r="S379" s="72"/>
      <c r="T379" s="73"/>
      <c r="U379" s="35"/>
      <c r="V379" s="35"/>
      <c r="W379" s="35"/>
      <c r="X379" s="35"/>
      <c r="Y379" s="35"/>
      <c r="Z379" s="35"/>
      <c r="AA379" s="35"/>
      <c r="AB379" s="35"/>
      <c r="AC379" s="35"/>
      <c r="AD379" s="35"/>
      <c r="AE379" s="35"/>
      <c r="AT379" s="18" t="s">
        <v>362</v>
      </c>
      <c r="AU379" s="18" t="s">
        <v>90</v>
      </c>
    </row>
    <row r="380" spans="1:65" s="13" customFormat="1" ht="10.199999999999999">
      <c r="B380" s="217"/>
      <c r="C380" s="218"/>
      <c r="D380" s="198" t="s">
        <v>364</v>
      </c>
      <c r="E380" s="219" t="s">
        <v>1</v>
      </c>
      <c r="F380" s="220" t="s">
        <v>388</v>
      </c>
      <c r="G380" s="218"/>
      <c r="H380" s="219" t="s">
        <v>1</v>
      </c>
      <c r="I380" s="221"/>
      <c r="J380" s="218"/>
      <c r="K380" s="218"/>
      <c r="L380" s="222"/>
      <c r="M380" s="223"/>
      <c r="N380" s="224"/>
      <c r="O380" s="224"/>
      <c r="P380" s="224"/>
      <c r="Q380" s="224"/>
      <c r="R380" s="224"/>
      <c r="S380" s="224"/>
      <c r="T380" s="225"/>
      <c r="AT380" s="226" t="s">
        <v>364</v>
      </c>
      <c r="AU380" s="226" t="s">
        <v>90</v>
      </c>
      <c r="AV380" s="13" t="s">
        <v>88</v>
      </c>
      <c r="AW380" s="13" t="s">
        <v>36</v>
      </c>
      <c r="AX380" s="13" t="s">
        <v>81</v>
      </c>
      <c r="AY380" s="226" t="s">
        <v>215</v>
      </c>
    </row>
    <row r="381" spans="1:65" s="13" customFormat="1" ht="10.199999999999999">
      <c r="B381" s="217"/>
      <c r="C381" s="218"/>
      <c r="D381" s="198" t="s">
        <v>364</v>
      </c>
      <c r="E381" s="219" t="s">
        <v>1</v>
      </c>
      <c r="F381" s="220" t="s">
        <v>389</v>
      </c>
      <c r="G381" s="218"/>
      <c r="H381" s="219" t="s">
        <v>1</v>
      </c>
      <c r="I381" s="221"/>
      <c r="J381" s="218"/>
      <c r="K381" s="218"/>
      <c r="L381" s="222"/>
      <c r="M381" s="223"/>
      <c r="N381" s="224"/>
      <c r="O381" s="224"/>
      <c r="P381" s="224"/>
      <c r="Q381" s="224"/>
      <c r="R381" s="224"/>
      <c r="S381" s="224"/>
      <c r="T381" s="225"/>
      <c r="AT381" s="226" t="s">
        <v>364</v>
      </c>
      <c r="AU381" s="226" t="s">
        <v>90</v>
      </c>
      <c r="AV381" s="13" t="s">
        <v>88</v>
      </c>
      <c r="AW381" s="13" t="s">
        <v>36</v>
      </c>
      <c r="AX381" s="13" t="s">
        <v>81</v>
      </c>
      <c r="AY381" s="226" t="s">
        <v>215</v>
      </c>
    </row>
    <row r="382" spans="1:65" s="14" customFormat="1" ht="10.199999999999999">
      <c r="B382" s="227"/>
      <c r="C382" s="228"/>
      <c r="D382" s="198" t="s">
        <v>364</v>
      </c>
      <c r="E382" s="229" t="s">
        <v>1</v>
      </c>
      <c r="F382" s="230" t="s">
        <v>559</v>
      </c>
      <c r="G382" s="228"/>
      <c r="H382" s="231">
        <v>35.075000000000003</v>
      </c>
      <c r="I382" s="232"/>
      <c r="J382" s="228"/>
      <c r="K382" s="228"/>
      <c r="L382" s="233"/>
      <c r="M382" s="234"/>
      <c r="N382" s="235"/>
      <c r="O382" s="235"/>
      <c r="P382" s="235"/>
      <c r="Q382" s="235"/>
      <c r="R382" s="235"/>
      <c r="S382" s="235"/>
      <c r="T382" s="236"/>
      <c r="AT382" s="237" t="s">
        <v>364</v>
      </c>
      <c r="AU382" s="237" t="s">
        <v>90</v>
      </c>
      <c r="AV382" s="14" t="s">
        <v>90</v>
      </c>
      <c r="AW382" s="14" t="s">
        <v>36</v>
      </c>
      <c r="AX382" s="14" t="s">
        <v>81</v>
      </c>
      <c r="AY382" s="237" t="s">
        <v>215</v>
      </c>
    </row>
    <row r="383" spans="1:65" s="13" customFormat="1" ht="10.199999999999999">
      <c r="B383" s="217"/>
      <c r="C383" s="218"/>
      <c r="D383" s="198" t="s">
        <v>364</v>
      </c>
      <c r="E383" s="219" t="s">
        <v>1</v>
      </c>
      <c r="F383" s="220" t="s">
        <v>395</v>
      </c>
      <c r="G383" s="218"/>
      <c r="H383" s="219" t="s">
        <v>1</v>
      </c>
      <c r="I383" s="221"/>
      <c r="J383" s="218"/>
      <c r="K383" s="218"/>
      <c r="L383" s="222"/>
      <c r="M383" s="223"/>
      <c r="N383" s="224"/>
      <c r="O383" s="224"/>
      <c r="P383" s="224"/>
      <c r="Q383" s="224"/>
      <c r="R383" s="224"/>
      <c r="S383" s="224"/>
      <c r="T383" s="225"/>
      <c r="AT383" s="226" t="s">
        <v>364</v>
      </c>
      <c r="AU383" s="226" t="s">
        <v>90</v>
      </c>
      <c r="AV383" s="13" t="s">
        <v>88</v>
      </c>
      <c r="AW383" s="13" t="s">
        <v>36</v>
      </c>
      <c r="AX383" s="13" t="s">
        <v>81</v>
      </c>
      <c r="AY383" s="226" t="s">
        <v>215</v>
      </c>
    </row>
    <row r="384" spans="1:65" s="14" customFormat="1" ht="10.199999999999999">
      <c r="B384" s="227"/>
      <c r="C384" s="228"/>
      <c r="D384" s="198" t="s">
        <v>364</v>
      </c>
      <c r="E384" s="229" t="s">
        <v>1</v>
      </c>
      <c r="F384" s="230" t="s">
        <v>560</v>
      </c>
      <c r="G384" s="228"/>
      <c r="H384" s="231">
        <v>11.605</v>
      </c>
      <c r="I384" s="232"/>
      <c r="J384" s="228"/>
      <c r="K384" s="228"/>
      <c r="L384" s="233"/>
      <c r="M384" s="234"/>
      <c r="N384" s="235"/>
      <c r="O384" s="235"/>
      <c r="P384" s="235"/>
      <c r="Q384" s="235"/>
      <c r="R384" s="235"/>
      <c r="S384" s="235"/>
      <c r="T384" s="236"/>
      <c r="AT384" s="237" t="s">
        <v>364</v>
      </c>
      <c r="AU384" s="237" t="s">
        <v>90</v>
      </c>
      <c r="AV384" s="14" t="s">
        <v>90</v>
      </c>
      <c r="AW384" s="14" t="s">
        <v>36</v>
      </c>
      <c r="AX384" s="14" t="s">
        <v>81</v>
      </c>
      <c r="AY384" s="237" t="s">
        <v>215</v>
      </c>
    </row>
    <row r="385" spans="1:65" s="13" customFormat="1" ht="10.199999999999999">
      <c r="B385" s="217"/>
      <c r="C385" s="218"/>
      <c r="D385" s="198" t="s">
        <v>364</v>
      </c>
      <c r="E385" s="219" t="s">
        <v>1</v>
      </c>
      <c r="F385" s="220" t="s">
        <v>389</v>
      </c>
      <c r="G385" s="218"/>
      <c r="H385" s="219" t="s">
        <v>1</v>
      </c>
      <c r="I385" s="221"/>
      <c r="J385" s="218"/>
      <c r="K385" s="218"/>
      <c r="L385" s="222"/>
      <c r="M385" s="223"/>
      <c r="N385" s="224"/>
      <c r="O385" s="224"/>
      <c r="P385" s="224"/>
      <c r="Q385" s="224"/>
      <c r="R385" s="224"/>
      <c r="S385" s="224"/>
      <c r="T385" s="225"/>
      <c r="AT385" s="226" t="s">
        <v>364</v>
      </c>
      <c r="AU385" s="226" t="s">
        <v>90</v>
      </c>
      <c r="AV385" s="13" t="s">
        <v>88</v>
      </c>
      <c r="AW385" s="13" t="s">
        <v>36</v>
      </c>
      <c r="AX385" s="13" t="s">
        <v>81</v>
      </c>
      <c r="AY385" s="226" t="s">
        <v>215</v>
      </c>
    </row>
    <row r="386" spans="1:65" s="14" customFormat="1" ht="10.199999999999999">
      <c r="B386" s="227"/>
      <c r="C386" s="228"/>
      <c r="D386" s="198" t="s">
        <v>364</v>
      </c>
      <c r="E386" s="229" t="s">
        <v>1</v>
      </c>
      <c r="F386" s="230" t="s">
        <v>559</v>
      </c>
      <c r="G386" s="228"/>
      <c r="H386" s="231">
        <v>35.075000000000003</v>
      </c>
      <c r="I386" s="232"/>
      <c r="J386" s="228"/>
      <c r="K386" s="228"/>
      <c r="L386" s="233"/>
      <c r="M386" s="234"/>
      <c r="N386" s="235"/>
      <c r="O386" s="235"/>
      <c r="P386" s="235"/>
      <c r="Q386" s="235"/>
      <c r="R386" s="235"/>
      <c r="S386" s="235"/>
      <c r="T386" s="236"/>
      <c r="AT386" s="237" t="s">
        <v>364</v>
      </c>
      <c r="AU386" s="237" t="s">
        <v>90</v>
      </c>
      <c r="AV386" s="14" t="s">
        <v>90</v>
      </c>
      <c r="AW386" s="14" t="s">
        <v>36</v>
      </c>
      <c r="AX386" s="14" t="s">
        <v>81</v>
      </c>
      <c r="AY386" s="237" t="s">
        <v>215</v>
      </c>
    </row>
    <row r="387" spans="1:65" s="16" customFormat="1" ht="10.199999999999999">
      <c r="B387" s="249"/>
      <c r="C387" s="250"/>
      <c r="D387" s="198" t="s">
        <v>364</v>
      </c>
      <c r="E387" s="251" t="s">
        <v>1</v>
      </c>
      <c r="F387" s="252" t="s">
        <v>403</v>
      </c>
      <c r="G387" s="250"/>
      <c r="H387" s="253">
        <v>81.754999999999995</v>
      </c>
      <c r="I387" s="254"/>
      <c r="J387" s="250"/>
      <c r="K387" s="250"/>
      <c r="L387" s="255"/>
      <c r="M387" s="256"/>
      <c r="N387" s="257"/>
      <c r="O387" s="257"/>
      <c r="P387" s="257"/>
      <c r="Q387" s="257"/>
      <c r="R387" s="257"/>
      <c r="S387" s="257"/>
      <c r="T387" s="258"/>
      <c r="AT387" s="259" t="s">
        <v>364</v>
      </c>
      <c r="AU387" s="259" t="s">
        <v>90</v>
      </c>
      <c r="AV387" s="16" t="s">
        <v>227</v>
      </c>
      <c r="AW387" s="16" t="s">
        <v>36</v>
      </c>
      <c r="AX387" s="16" t="s">
        <v>81</v>
      </c>
      <c r="AY387" s="259" t="s">
        <v>215</v>
      </c>
    </row>
    <row r="388" spans="1:65" s="13" customFormat="1" ht="10.199999999999999">
      <c r="B388" s="217"/>
      <c r="C388" s="218"/>
      <c r="D388" s="198" t="s">
        <v>364</v>
      </c>
      <c r="E388" s="219" t="s">
        <v>1</v>
      </c>
      <c r="F388" s="220" t="s">
        <v>561</v>
      </c>
      <c r="G388" s="218"/>
      <c r="H388" s="219" t="s">
        <v>1</v>
      </c>
      <c r="I388" s="221"/>
      <c r="J388" s="218"/>
      <c r="K388" s="218"/>
      <c r="L388" s="222"/>
      <c r="M388" s="223"/>
      <c r="N388" s="224"/>
      <c r="O388" s="224"/>
      <c r="P388" s="224"/>
      <c r="Q388" s="224"/>
      <c r="R388" s="224"/>
      <c r="S388" s="224"/>
      <c r="T388" s="225"/>
      <c r="AT388" s="226" t="s">
        <v>364</v>
      </c>
      <c r="AU388" s="226" t="s">
        <v>90</v>
      </c>
      <c r="AV388" s="13" t="s">
        <v>88</v>
      </c>
      <c r="AW388" s="13" t="s">
        <v>36</v>
      </c>
      <c r="AX388" s="13" t="s">
        <v>81</v>
      </c>
      <c r="AY388" s="226" t="s">
        <v>215</v>
      </c>
    </row>
    <row r="389" spans="1:65" s="14" customFormat="1" ht="10.199999999999999">
      <c r="B389" s="227"/>
      <c r="C389" s="228"/>
      <c r="D389" s="198" t="s">
        <v>364</v>
      </c>
      <c r="E389" s="229" t="s">
        <v>1</v>
      </c>
      <c r="F389" s="230" t="s">
        <v>562</v>
      </c>
      <c r="G389" s="228"/>
      <c r="H389" s="231">
        <v>0.624</v>
      </c>
      <c r="I389" s="232"/>
      <c r="J389" s="228"/>
      <c r="K389" s="228"/>
      <c r="L389" s="233"/>
      <c r="M389" s="234"/>
      <c r="N389" s="235"/>
      <c r="O389" s="235"/>
      <c r="P389" s="235"/>
      <c r="Q389" s="235"/>
      <c r="R389" s="235"/>
      <c r="S389" s="235"/>
      <c r="T389" s="236"/>
      <c r="AT389" s="237" t="s">
        <v>364</v>
      </c>
      <c r="AU389" s="237" t="s">
        <v>90</v>
      </c>
      <c r="AV389" s="14" t="s">
        <v>90</v>
      </c>
      <c r="AW389" s="14" t="s">
        <v>36</v>
      </c>
      <c r="AX389" s="14" t="s">
        <v>81</v>
      </c>
      <c r="AY389" s="237" t="s">
        <v>215</v>
      </c>
    </row>
    <row r="390" spans="1:65" s="14" customFormat="1" ht="10.199999999999999">
      <c r="B390" s="227"/>
      <c r="C390" s="228"/>
      <c r="D390" s="198" t="s">
        <v>364</v>
      </c>
      <c r="E390" s="229" t="s">
        <v>1</v>
      </c>
      <c r="F390" s="230" t="s">
        <v>563</v>
      </c>
      <c r="G390" s="228"/>
      <c r="H390" s="231">
        <v>0.432</v>
      </c>
      <c r="I390" s="232"/>
      <c r="J390" s="228"/>
      <c r="K390" s="228"/>
      <c r="L390" s="233"/>
      <c r="M390" s="234"/>
      <c r="N390" s="235"/>
      <c r="O390" s="235"/>
      <c r="P390" s="235"/>
      <c r="Q390" s="235"/>
      <c r="R390" s="235"/>
      <c r="S390" s="235"/>
      <c r="T390" s="236"/>
      <c r="AT390" s="237" t="s">
        <v>364</v>
      </c>
      <c r="AU390" s="237" t="s">
        <v>90</v>
      </c>
      <c r="AV390" s="14" t="s">
        <v>90</v>
      </c>
      <c r="AW390" s="14" t="s">
        <v>36</v>
      </c>
      <c r="AX390" s="14" t="s">
        <v>81</v>
      </c>
      <c r="AY390" s="237" t="s">
        <v>215</v>
      </c>
    </row>
    <row r="391" spans="1:65" s="16" customFormat="1" ht="10.199999999999999">
      <c r="B391" s="249"/>
      <c r="C391" s="250"/>
      <c r="D391" s="198" t="s">
        <v>364</v>
      </c>
      <c r="E391" s="251" t="s">
        <v>1</v>
      </c>
      <c r="F391" s="252" t="s">
        <v>403</v>
      </c>
      <c r="G391" s="250"/>
      <c r="H391" s="253">
        <v>1.056</v>
      </c>
      <c r="I391" s="254"/>
      <c r="J391" s="250"/>
      <c r="K391" s="250"/>
      <c r="L391" s="255"/>
      <c r="M391" s="256"/>
      <c r="N391" s="257"/>
      <c r="O391" s="257"/>
      <c r="P391" s="257"/>
      <c r="Q391" s="257"/>
      <c r="R391" s="257"/>
      <c r="S391" s="257"/>
      <c r="T391" s="258"/>
      <c r="AT391" s="259" t="s">
        <v>364</v>
      </c>
      <c r="AU391" s="259" t="s">
        <v>90</v>
      </c>
      <c r="AV391" s="16" t="s">
        <v>227</v>
      </c>
      <c r="AW391" s="16" t="s">
        <v>36</v>
      </c>
      <c r="AX391" s="16" t="s">
        <v>81</v>
      </c>
      <c r="AY391" s="259" t="s">
        <v>215</v>
      </c>
    </row>
    <row r="392" spans="1:65" s="15" customFormat="1" ht="10.199999999999999">
      <c r="B392" s="238"/>
      <c r="C392" s="239"/>
      <c r="D392" s="198" t="s">
        <v>364</v>
      </c>
      <c r="E392" s="240" t="s">
        <v>1</v>
      </c>
      <c r="F392" s="241" t="s">
        <v>368</v>
      </c>
      <c r="G392" s="239"/>
      <c r="H392" s="242">
        <v>82.811000000000007</v>
      </c>
      <c r="I392" s="243"/>
      <c r="J392" s="239"/>
      <c r="K392" s="239"/>
      <c r="L392" s="244"/>
      <c r="M392" s="245"/>
      <c r="N392" s="246"/>
      <c r="O392" s="246"/>
      <c r="P392" s="246"/>
      <c r="Q392" s="246"/>
      <c r="R392" s="246"/>
      <c r="S392" s="246"/>
      <c r="T392" s="247"/>
      <c r="AT392" s="248" t="s">
        <v>364</v>
      </c>
      <c r="AU392" s="248" t="s">
        <v>90</v>
      </c>
      <c r="AV392" s="15" t="s">
        <v>214</v>
      </c>
      <c r="AW392" s="15" t="s">
        <v>36</v>
      </c>
      <c r="AX392" s="15" t="s">
        <v>88</v>
      </c>
      <c r="AY392" s="248" t="s">
        <v>215</v>
      </c>
    </row>
    <row r="393" spans="1:65" s="2" customFormat="1" ht="16.5" customHeight="1">
      <c r="A393" s="35"/>
      <c r="B393" s="36"/>
      <c r="C393" s="185" t="s">
        <v>564</v>
      </c>
      <c r="D393" s="185" t="s">
        <v>216</v>
      </c>
      <c r="E393" s="186" t="s">
        <v>565</v>
      </c>
      <c r="F393" s="187" t="s">
        <v>566</v>
      </c>
      <c r="G393" s="188" t="s">
        <v>523</v>
      </c>
      <c r="H393" s="189">
        <v>141.61000000000001</v>
      </c>
      <c r="I393" s="190"/>
      <c r="J393" s="191">
        <f>ROUND(I393*H393,2)</f>
        <v>0</v>
      </c>
      <c r="K393" s="187" t="s">
        <v>359</v>
      </c>
      <c r="L393" s="40"/>
      <c r="M393" s="192" t="s">
        <v>1</v>
      </c>
      <c r="N393" s="193" t="s">
        <v>46</v>
      </c>
      <c r="O393" s="72"/>
      <c r="P393" s="194">
        <f>O393*H393</f>
        <v>0</v>
      </c>
      <c r="Q393" s="194">
        <v>2.9399999999999999E-3</v>
      </c>
      <c r="R393" s="194">
        <f>Q393*H393</f>
        <v>0.41633340000000002</v>
      </c>
      <c r="S393" s="194">
        <v>0</v>
      </c>
      <c r="T393" s="195">
        <f>S393*H393</f>
        <v>0</v>
      </c>
      <c r="U393" s="35"/>
      <c r="V393" s="35"/>
      <c r="W393" s="35"/>
      <c r="X393" s="35"/>
      <c r="Y393" s="35"/>
      <c r="Z393" s="35"/>
      <c r="AA393" s="35"/>
      <c r="AB393" s="35"/>
      <c r="AC393" s="35"/>
      <c r="AD393" s="35"/>
      <c r="AE393" s="35"/>
      <c r="AR393" s="196" t="s">
        <v>214</v>
      </c>
      <c r="AT393" s="196" t="s">
        <v>216</v>
      </c>
      <c r="AU393" s="196" t="s">
        <v>90</v>
      </c>
      <c r="AY393" s="18" t="s">
        <v>215</v>
      </c>
      <c r="BE393" s="197">
        <f>IF(N393="základní",J393,0)</f>
        <v>0</v>
      </c>
      <c r="BF393" s="197">
        <f>IF(N393="snížená",J393,0)</f>
        <v>0</v>
      </c>
      <c r="BG393" s="197">
        <f>IF(N393="zákl. přenesená",J393,0)</f>
        <v>0</v>
      </c>
      <c r="BH393" s="197">
        <f>IF(N393="sníž. přenesená",J393,0)</f>
        <v>0</v>
      </c>
      <c r="BI393" s="197">
        <f>IF(N393="nulová",J393,0)</f>
        <v>0</v>
      </c>
      <c r="BJ393" s="18" t="s">
        <v>88</v>
      </c>
      <c r="BK393" s="197">
        <f>ROUND(I393*H393,2)</f>
        <v>0</v>
      </c>
      <c r="BL393" s="18" t="s">
        <v>214</v>
      </c>
      <c r="BM393" s="196" t="s">
        <v>567</v>
      </c>
    </row>
    <row r="394" spans="1:65" s="2" customFormat="1" ht="10.199999999999999">
      <c r="A394" s="35"/>
      <c r="B394" s="36"/>
      <c r="C394" s="37"/>
      <c r="D394" s="198" t="s">
        <v>221</v>
      </c>
      <c r="E394" s="37"/>
      <c r="F394" s="199" t="s">
        <v>568</v>
      </c>
      <c r="G394" s="37"/>
      <c r="H394" s="37"/>
      <c r="I394" s="200"/>
      <c r="J394" s="37"/>
      <c r="K394" s="37"/>
      <c r="L394" s="40"/>
      <c r="M394" s="201"/>
      <c r="N394" s="202"/>
      <c r="O394" s="72"/>
      <c r="P394" s="72"/>
      <c r="Q394" s="72"/>
      <c r="R394" s="72"/>
      <c r="S394" s="72"/>
      <c r="T394" s="73"/>
      <c r="U394" s="35"/>
      <c r="V394" s="35"/>
      <c r="W394" s="35"/>
      <c r="X394" s="35"/>
      <c r="Y394" s="35"/>
      <c r="Z394" s="35"/>
      <c r="AA394" s="35"/>
      <c r="AB394" s="35"/>
      <c r="AC394" s="35"/>
      <c r="AD394" s="35"/>
      <c r="AE394" s="35"/>
      <c r="AT394" s="18" t="s">
        <v>221</v>
      </c>
      <c r="AU394" s="18" t="s">
        <v>90</v>
      </c>
    </row>
    <row r="395" spans="1:65" s="2" customFormat="1" ht="10.199999999999999">
      <c r="A395" s="35"/>
      <c r="B395" s="36"/>
      <c r="C395" s="37"/>
      <c r="D395" s="215" t="s">
        <v>362</v>
      </c>
      <c r="E395" s="37"/>
      <c r="F395" s="216" t="s">
        <v>569</v>
      </c>
      <c r="G395" s="37"/>
      <c r="H395" s="37"/>
      <c r="I395" s="200"/>
      <c r="J395" s="37"/>
      <c r="K395" s="37"/>
      <c r="L395" s="40"/>
      <c r="M395" s="201"/>
      <c r="N395" s="202"/>
      <c r="O395" s="72"/>
      <c r="P395" s="72"/>
      <c r="Q395" s="72"/>
      <c r="R395" s="72"/>
      <c r="S395" s="72"/>
      <c r="T395" s="73"/>
      <c r="U395" s="35"/>
      <c r="V395" s="35"/>
      <c r="W395" s="35"/>
      <c r="X395" s="35"/>
      <c r="Y395" s="35"/>
      <c r="Z395" s="35"/>
      <c r="AA395" s="35"/>
      <c r="AB395" s="35"/>
      <c r="AC395" s="35"/>
      <c r="AD395" s="35"/>
      <c r="AE395" s="35"/>
      <c r="AT395" s="18" t="s">
        <v>362</v>
      </c>
      <c r="AU395" s="18" t="s">
        <v>90</v>
      </c>
    </row>
    <row r="396" spans="1:65" s="13" customFormat="1" ht="10.199999999999999">
      <c r="B396" s="217"/>
      <c r="C396" s="218"/>
      <c r="D396" s="198" t="s">
        <v>364</v>
      </c>
      <c r="E396" s="219" t="s">
        <v>1</v>
      </c>
      <c r="F396" s="220" t="s">
        <v>388</v>
      </c>
      <c r="G396" s="218"/>
      <c r="H396" s="219" t="s">
        <v>1</v>
      </c>
      <c r="I396" s="221"/>
      <c r="J396" s="218"/>
      <c r="K396" s="218"/>
      <c r="L396" s="222"/>
      <c r="M396" s="223"/>
      <c r="N396" s="224"/>
      <c r="O396" s="224"/>
      <c r="P396" s="224"/>
      <c r="Q396" s="224"/>
      <c r="R396" s="224"/>
      <c r="S396" s="224"/>
      <c r="T396" s="225"/>
      <c r="AT396" s="226" t="s">
        <v>364</v>
      </c>
      <c r="AU396" s="226" t="s">
        <v>90</v>
      </c>
      <c r="AV396" s="13" t="s">
        <v>88</v>
      </c>
      <c r="AW396" s="13" t="s">
        <v>36</v>
      </c>
      <c r="AX396" s="13" t="s">
        <v>81</v>
      </c>
      <c r="AY396" s="226" t="s">
        <v>215</v>
      </c>
    </row>
    <row r="397" spans="1:65" s="13" customFormat="1" ht="10.199999999999999">
      <c r="B397" s="217"/>
      <c r="C397" s="218"/>
      <c r="D397" s="198" t="s">
        <v>364</v>
      </c>
      <c r="E397" s="219" t="s">
        <v>1</v>
      </c>
      <c r="F397" s="220" t="s">
        <v>389</v>
      </c>
      <c r="G397" s="218"/>
      <c r="H397" s="219" t="s">
        <v>1</v>
      </c>
      <c r="I397" s="221"/>
      <c r="J397" s="218"/>
      <c r="K397" s="218"/>
      <c r="L397" s="222"/>
      <c r="M397" s="223"/>
      <c r="N397" s="224"/>
      <c r="O397" s="224"/>
      <c r="P397" s="224"/>
      <c r="Q397" s="224"/>
      <c r="R397" s="224"/>
      <c r="S397" s="224"/>
      <c r="T397" s="225"/>
      <c r="AT397" s="226" t="s">
        <v>364</v>
      </c>
      <c r="AU397" s="226" t="s">
        <v>90</v>
      </c>
      <c r="AV397" s="13" t="s">
        <v>88</v>
      </c>
      <c r="AW397" s="13" t="s">
        <v>36</v>
      </c>
      <c r="AX397" s="13" t="s">
        <v>81</v>
      </c>
      <c r="AY397" s="226" t="s">
        <v>215</v>
      </c>
    </row>
    <row r="398" spans="1:65" s="14" customFormat="1" ht="10.199999999999999">
      <c r="B398" s="227"/>
      <c r="C398" s="228"/>
      <c r="D398" s="198" t="s">
        <v>364</v>
      </c>
      <c r="E398" s="229" t="s">
        <v>1</v>
      </c>
      <c r="F398" s="230" t="s">
        <v>570</v>
      </c>
      <c r="G398" s="228"/>
      <c r="H398" s="231">
        <v>61.9</v>
      </c>
      <c r="I398" s="232"/>
      <c r="J398" s="228"/>
      <c r="K398" s="228"/>
      <c r="L398" s="233"/>
      <c r="M398" s="234"/>
      <c r="N398" s="235"/>
      <c r="O398" s="235"/>
      <c r="P398" s="235"/>
      <c r="Q398" s="235"/>
      <c r="R398" s="235"/>
      <c r="S398" s="235"/>
      <c r="T398" s="236"/>
      <c r="AT398" s="237" t="s">
        <v>364</v>
      </c>
      <c r="AU398" s="237" t="s">
        <v>90</v>
      </c>
      <c r="AV398" s="14" t="s">
        <v>90</v>
      </c>
      <c r="AW398" s="14" t="s">
        <v>36</v>
      </c>
      <c r="AX398" s="14" t="s">
        <v>81</v>
      </c>
      <c r="AY398" s="237" t="s">
        <v>215</v>
      </c>
    </row>
    <row r="399" spans="1:65" s="13" customFormat="1" ht="10.199999999999999">
      <c r="B399" s="217"/>
      <c r="C399" s="218"/>
      <c r="D399" s="198" t="s">
        <v>364</v>
      </c>
      <c r="E399" s="219" t="s">
        <v>1</v>
      </c>
      <c r="F399" s="220" t="s">
        <v>395</v>
      </c>
      <c r="G399" s="218"/>
      <c r="H399" s="219" t="s">
        <v>1</v>
      </c>
      <c r="I399" s="221"/>
      <c r="J399" s="218"/>
      <c r="K399" s="218"/>
      <c r="L399" s="222"/>
      <c r="M399" s="223"/>
      <c r="N399" s="224"/>
      <c r="O399" s="224"/>
      <c r="P399" s="224"/>
      <c r="Q399" s="224"/>
      <c r="R399" s="224"/>
      <c r="S399" s="224"/>
      <c r="T399" s="225"/>
      <c r="AT399" s="226" t="s">
        <v>364</v>
      </c>
      <c r="AU399" s="226" t="s">
        <v>90</v>
      </c>
      <c r="AV399" s="13" t="s">
        <v>88</v>
      </c>
      <c r="AW399" s="13" t="s">
        <v>36</v>
      </c>
      <c r="AX399" s="13" t="s">
        <v>81</v>
      </c>
      <c r="AY399" s="226" t="s">
        <v>215</v>
      </c>
    </row>
    <row r="400" spans="1:65" s="14" customFormat="1" ht="10.199999999999999">
      <c r="B400" s="227"/>
      <c r="C400" s="228"/>
      <c r="D400" s="198" t="s">
        <v>364</v>
      </c>
      <c r="E400" s="229" t="s">
        <v>1</v>
      </c>
      <c r="F400" s="230" t="s">
        <v>571</v>
      </c>
      <c r="G400" s="228"/>
      <c r="H400" s="231">
        <v>12.59</v>
      </c>
      <c r="I400" s="232"/>
      <c r="J400" s="228"/>
      <c r="K400" s="228"/>
      <c r="L400" s="233"/>
      <c r="M400" s="234"/>
      <c r="N400" s="235"/>
      <c r="O400" s="235"/>
      <c r="P400" s="235"/>
      <c r="Q400" s="235"/>
      <c r="R400" s="235"/>
      <c r="S400" s="235"/>
      <c r="T400" s="236"/>
      <c r="AT400" s="237" t="s">
        <v>364</v>
      </c>
      <c r="AU400" s="237" t="s">
        <v>90</v>
      </c>
      <c r="AV400" s="14" t="s">
        <v>90</v>
      </c>
      <c r="AW400" s="14" t="s">
        <v>36</v>
      </c>
      <c r="AX400" s="14" t="s">
        <v>81</v>
      </c>
      <c r="AY400" s="237" t="s">
        <v>215</v>
      </c>
    </row>
    <row r="401" spans="1:65" s="13" customFormat="1" ht="10.199999999999999">
      <c r="B401" s="217"/>
      <c r="C401" s="218"/>
      <c r="D401" s="198" t="s">
        <v>364</v>
      </c>
      <c r="E401" s="219" t="s">
        <v>1</v>
      </c>
      <c r="F401" s="220" t="s">
        <v>389</v>
      </c>
      <c r="G401" s="218"/>
      <c r="H401" s="219" t="s">
        <v>1</v>
      </c>
      <c r="I401" s="221"/>
      <c r="J401" s="218"/>
      <c r="K401" s="218"/>
      <c r="L401" s="222"/>
      <c r="M401" s="223"/>
      <c r="N401" s="224"/>
      <c r="O401" s="224"/>
      <c r="P401" s="224"/>
      <c r="Q401" s="224"/>
      <c r="R401" s="224"/>
      <c r="S401" s="224"/>
      <c r="T401" s="225"/>
      <c r="AT401" s="226" t="s">
        <v>364</v>
      </c>
      <c r="AU401" s="226" t="s">
        <v>90</v>
      </c>
      <c r="AV401" s="13" t="s">
        <v>88</v>
      </c>
      <c r="AW401" s="13" t="s">
        <v>36</v>
      </c>
      <c r="AX401" s="13" t="s">
        <v>81</v>
      </c>
      <c r="AY401" s="226" t="s">
        <v>215</v>
      </c>
    </row>
    <row r="402" spans="1:65" s="14" customFormat="1" ht="10.199999999999999">
      <c r="B402" s="227"/>
      <c r="C402" s="228"/>
      <c r="D402" s="198" t="s">
        <v>364</v>
      </c>
      <c r="E402" s="229" t="s">
        <v>1</v>
      </c>
      <c r="F402" s="230" t="s">
        <v>570</v>
      </c>
      <c r="G402" s="228"/>
      <c r="H402" s="231">
        <v>61.9</v>
      </c>
      <c r="I402" s="232"/>
      <c r="J402" s="228"/>
      <c r="K402" s="228"/>
      <c r="L402" s="233"/>
      <c r="M402" s="234"/>
      <c r="N402" s="235"/>
      <c r="O402" s="235"/>
      <c r="P402" s="235"/>
      <c r="Q402" s="235"/>
      <c r="R402" s="235"/>
      <c r="S402" s="235"/>
      <c r="T402" s="236"/>
      <c r="AT402" s="237" t="s">
        <v>364</v>
      </c>
      <c r="AU402" s="237" t="s">
        <v>90</v>
      </c>
      <c r="AV402" s="14" t="s">
        <v>90</v>
      </c>
      <c r="AW402" s="14" t="s">
        <v>36</v>
      </c>
      <c r="AX402" s="14" t="s">
        <v>81</v>
      </c>
      <c r="AY402" s="237" t="s">
        <v>215</v>
      </c>
    </row>
    <row r="403" spans="1:65" s="16" customFormat="1" ht="10.199999999999999">
      <c r="B403" s="249"/>
      <c r="C403" s="250"/>
      <c r="D403" s="198" t="s">
        <v>364</v>
      </c>
      <c r="E403" s="251" t="s">
        <v>1</v>
      </c>
      <c r="F403" s="252" t="s">
        <v>403</v>
      </c>
      <c r="G403" s="250"/>
      <c r="H403" s="253">
        <v>136.38999999999999</v>
      </c>
      <c r="I403" s="254"/>
      <c r="J403" s="250"/>
      <c r="K403" s="250"/>
      <c r="L403" s="255"/>
      <c r="M403" s="256"/>
      <c r="N403" s="257"/>
      <c r="O403" s="257"/>
      <c r="P403" s="257"/>
      <c r="Q403" s="257"/>
      <c r="R403" s="257"/>
      <c r="S403" s="257"/>
      <c r="T403" s="258"/>
      <c r="AT403" s="259" t="s">
        <v>364</v>
      </c>
      <c r="AU403" s="259" t="s">
        <v>90</v>
      </c>
      <c r="AV403" s="16" t="s">
        <v>227</v>
      </c>
      <c r="AW403" s="16" t="s">
        <v>36</v>
      </c>
      <c r="AX403" s="16" t="s">
        <v>81</v>
      </c>
      <c r="AY403" s="259" t="s">
        <v>215</v>
      </c>
    </row>
    <row r="404" spans="1:65" s="13" customFormat="1" ht="10.199999999999999">
      <c r="B404" s="217"/>
      <c r="C404" s="218"/>
      <c r="D404" s="198" t="s">
        <v>364</v>
      </c>
      <c r="E404" s="219" t="s">
        <v>1</v>
      </c>
      <c r="F404" s="220" t="s">
        <v>561</v>
      </c>
      <c r="G404" s="218"/>
      <c r="H404" s="219" t="s">
        <v>1</v>
      </c>
      <c r="I404" s="221"/>
      <c r="J404" s="218"/>
      <c r="K404" s="218"/>
      <c r="L404" s="222"/>
      <c r="M404" s="223"/>
      <c r="N404" s="224"/>
      <c r="O404" s="224"/>
      <c r="P404" s="224"/>
      <c r="Q404" s="224"/>
      <c r="R404" s="224"/>
      <c r="S404" s="224"/>
      <c r="T404" s="225"/>
      <c r="AT404" s="226" t="s">
        <v>364</v>
      </c>
      <c r="AU404" s="226" t="s">
        <v>90</v>
      </c>
      <c r="AV404" s="13" t="s">
        <v>88</v>
      </c>
      <c r="AW404" s="13" t="s">
        <v>36</v>
      </c>
      <c r="AX404" s="13" t="s">
        <v>81</v>
      </c>
      <c r="AY404" s="226" t="s">
        <v>215</v>
      </c>
    </row>
    <row r="405" spans="1:65" s="14" customFormat="1" ht="10.199999999999999">
      <c r="B405" s="227"/>
      <c r="C405" s="228"/>
      <c r="D405" s="198" t="s">
        <v>364</v>
      </c>
      <c r="E405" s="229" t="s">
        <v>1</v>
      </c>
      <c r="F405" s="230" t="s">
        <v>572</v>
      </c>
      <c r="G405" s="228"/>
      <c r="H405" s="231">
        <v>2.91</v>
      </c>
      <c r="I405" s="232"/>
      <c r="J405" s="228"/>
      <c r="K405" s="228"/>
      <c r="L405" s="233"/>
      <c r="M405" s="234"/>
      <c r="N405" s="235"/>
      <c r="O405" s="235"/>
      <c r="P405" s="235"/>
      <c r="Q405" s="235"/>
      <c r="R405" s="235"/>
      <c r="S405" s="235"/>
      <c r="T405" s="236"/>
      <c r="AT405" s="237" t="s">
        <v>364</v>
      </c>
      <c r="AU405" s="237" t="s">
        <v>90</v>
      </c>
      <c r="AV405" s="14" t="s">
        <v>90</v>
      </c>
      <c r="AW405" s="14" t="s">
        <v>36</v>
      </c>
      <c r="AX405" s="14" t="s">
        <v>81</v>
      </c>
      <c r="AY405" s="237" t="s">
        <v>215</v>
      </c>
    </row>
    <row r="406" spans="1:65" s="14" customFormat="1" ht="10.199999999999999">
      <c r="B406" s="227"/>
      <c r="C406" s="228"/>
      <c r="D406" s="198" t="s">
        <v>364</v>
      </c>
      <c r="E406" s="229" t="s">
        <v>1</v>
      </c>
      <c r="F406" s="230" t="s">
        <v>573</v>
      </c>
      <c r="G406" s="228"/>
      <c r="H406" s="231">
        <v>2.31</v>
      </c>
      <c r="I406" s="232"/>
      <c r="J406" s="228"/>
      <c r="K406" s="228"/>
      <c r="L406" s="233"/>
      <c r="M406" s="234"/>
      <c r="N406" s="235"/>
      <c r="O406" s="235"/>
      <c r="P406" s="235"/>
      <c r="Q406" s="235"/>
      <c r="R406" s="235"/>
      <c r="S406" s="235"/>
      <c r="T406" s="236"/>
      <c r="AT406" s="237" t="s">
        <v>364</v>
      </c>
      <c r="AU406" s="237" t="s">
        <v>90</v>
      </c>
      <c r="AV406" s="14" t="s">
        <v>90</v>
      </c>
      <c r="AW406" s="14" t="s">
        <v>36</v>
      </c>
      <c r="AX406" s="14" t="s">
        <v>81</v>
      </c>
      <c r="AY406" s="237" t="s">
        <v>215</v>
      </c>
    </row>
    <row r="407" spans="1:65" s="16" customFormat="1" ht="10.199999999999999">
      <c r="B407" s="249"/>
      <c r="C407" s="250"/>
      <c r="D407" s="198" t="s">
        <v>364</v>
      </c>
      <c r="E407" s="251" t="s">
        <v>1</v>
      </c>
      <c r="F407" s="252" t="s">
        <v>403</v>
      </c>
      <c r="G407" s="250"/>
      <c r="H407" s="253">
        <v>5.22</v>
      </c>
      <c r="I407" s="254"/>
      <c r="J407" s="250"/>
      <c r="K407" s="250"/>
      <c r="L407" s="255"/>
      <c r="M407" s="256"/>
      <c r="N407" s="257"/>
      <c r="O407" s="257"/>
      <c r="P407" s="257"/>
      <c r="Q407" s="257"/>
      <c r="R407" s="257"/>
      <c r="S407" s="257"/>
      <c r="T407" s="258"/>
      <c r="AT407" s="259" t="s">
        <v>364</v>
      </c>
      <c r="AU407" s="259" t="s">
        <v>90</v>
      </c>
      <c r="AV407" s="16" t="s">
        <v>227</v>
      </c>
      <c r="AW407" s="16" t="s">
        <v>36</v>
      </c>
      <c r="AX407" s="16" t="s">
        <v>81</v>
      </c>
      <c r="AY407" s="259" t="s">
        <v>215</v>
      </c>
    </row>
    <row r="408" spans="1:65" s="15" customFormat="1" ht="10.199999999999999">
      <c r="B408" s="238"/>
      <c r="C408" s="239"/>
      <c r="D408" s="198" t="s">
        <v>364</v>
      </c>
      <c r="E408" s="240" t="s">
        <v>1</v>
      </c>
      <c r="F408" s="241" t="s">
        <v>368</v>
      </c>
      <c r="G408" s="239"/>
      <c r="H408" s="242">
        <v>141.61000000000001</v>
      </c>
      <c r="I408" s="243"/>
      <c r="J408" s="239"/>
      <c r="K408" s="239"/>
      <c r="L408" s="244"/>
      <c r="M408" s="245"/>
      <c r="N408" s="246"/>
      <c r="O408" s="246"/>
      <c r="P408" s="246"/>
      <c r="Q408" s="246"/>
      <c r="R408" s="246"/>
      <c r="S408" s="246"/>
      <c r="T408" s="247"/>
      <c r="AT408" s="248" t="s">
        <v>364</v>
      </c>
      <c r="AU408" s="248" t="s">
        <v>90</v>
      </c>
      <c r="AV408" s="15" t="s">
        <v>214</v>
      </c>
      <c r="AW408" s="15" t="s">
        <v>36</v>
      </c>
      <c r="AX408" s="15" t="s">
        <v>88</v>
      </c>
      <c r="AY408" s="248" t="s">
        <v>215</v>
      </c>
    </row>
    <row r="409" spans="1:65" s="2" customFormat="1" ht="16.5" customHeight="1">
      <c r="A409" s="35"/>
      <c r="B409" s="36"/>
      <c r="C409" s="185" t="s">
        <v>574</v>
      </c>
      <c r="D409" s="185" t="s">
        <v>216</v>
      </c>
      <c r="E409" s="186" t="s">
        <v>575</v>
      </c>
      <c r="F409" s="187" t="s">
        <v>576</v>
      </c>
      <c r="G409" s="188" t="s">
        <v>523</v>
      </c>
      <c r="H409" s="189">
        <v>141.61000000000001</v>
      </c>
      <c r="I409" s="190"/>
      <c r="J409" s="191">
        <f>ROUND(I409*H409,2)</f>
        <v>0</v>
      </c>
      <c r="K409" s="187" t="s">
        <v>359</v>
      </c>
      <c r="L409" s="40"/>
      <c r="M409" s="192" t="s">
        <v>1</v>
      </c>
      <c r="N409" s="193" t="s">
        <v>46</v>
      </c>
      <c r="O409" s="72"/>
      <c r="P409" s="194">
        <f>O409*H409</f>
        <v>0</v>
      </c>
      <c r="Q409" s="194">
        <v>0</v>
      </c>
      <c r="R409" s="194">
        <f>Q409*H409</f>
        <v>0</v>
      </c>
      <c r="S409" s="194">
        <v>0</v>
      </c>
      <c r="T409" s="195">
        <f>S409*H409</f>
        <v>0</v>
      </c>
      <c r="U409" s="35"/>
      <c r="V409" s="35"/>
      <c r="W409" s="35"/>
      <c r="X409" s="35"/>
      <c r="Y409" s="35"/>
      <c r="Z409" s="35"/>
      <c r="AA409" s="35"/>
      <c r="AB409" s="35"/>
      <c r="AC409" s="35"/>
      <c r="AD409" s="35"/>
      <c r="AE409" s="35"/>
      <c r="AR409" s="196" t="s">
        <v>214</v>
      </c>
      <c r="AT409" s="196" t="s">
        <v>216</v>
      </c>
      <c r="AU409" s="196" t="s">
        <v>90</v>
      </c>
      <c r="AY409" s="18" t="s">
        <v>215</v>
      </c>
      <c r="BE409" s="197">
        <f>IF(N409="základní",J409,0)</f>
        <v>0</v>
      </c>
      <c r="BF409" s="197">
        <f>IF(N409="snížená",J409,0)</f>
        <v>0</v>
      </c>
      <c r="BG409" s="197">
        <f>IF(N409="zákl. přenesená",J409,0)</f>
        <v>0</v>
      </c>
      <c r="BH409" s="197">
        <f>IF(N409="sníž. přenesená",J409,0)</f>
        <v>0</v>
      </c>
      <c r="BI409" s="197">
        <f>IF(N409="nulová",J409,0)</f>
        <v>0</v>
      </c>
      <c r="BJ409" s="18" t="s">
        <v>88</v>
      </c>
      <c r="BK409" s="197">
        <f>ROUND(I409*H409,2)</f>
        <v>0</v>
      </c>
      <c r="BL409" s="18" t="s">
        <v>214</v>
      </c>
      <c r="BM409" s="196" t="s">
        <v>577</v>
      </c>
    </row>
    <row r="410" spans="1:65" s="2" customFormat="1" ht="10.199999999999999">
      <c r="A410" s="35"/>
      <c r="B410" s="36"/>
      <c r="C410" s="37"/>
      <c r="D410" s="198" t="s">
        <v>221</v>
      </c>
      <c r="E410" s="37"/>
      <c r="F410" s="199" t="s">
        <v>578</v>
      </c>
      <c r="G410" s="37"/>
      <c r="H410" s="37"/>
      <c r="I410" s="200"/>
      <c r="J410" s="37"/>
      <c r="K410" s="37"/>
      <c r="L410" s="40"/>
      <c r="M410" s="201"/>
      <c r="N410" s="202"/>
      <c r="O410" s="72"/>
      <c r="P410" s="72"/>
      <c r="Q410" s="72"/>
      <c r="R410" s="72"/>
      <c r="S410" s="72"/>
      <c r="T410" s="73"/>
      <c r="U410" s="35"/>
      <c r="V410" s="35"/>
      <c r="W410" s="35"/>
      <c r="X410" s="35"/>
      <c r="Y410" s="35"/>
      <c r="Z410" s="35"/>
      <c r="AA410" s="35"/>
      <c r="AB410" s="35"/>
      <c r="AC410" s="35"/>
      <c r="AD410" s="35"/>
      <c r="AE410" s="35"/>
      <c r="AT410" s="18" t="s">
        <v>221</v>
      </c>
      <c r="AU410" s="18" t="s">
        <v>90</v>
      </c>
    </row>
    <row r="411" spans="1:65" s="2" customFormat="1" ht="10.199999999999999">
      <c r="A411" s="35"/>
      <c r="B411" s="36"/>
      <c r="C411" s="37"/>
      <c r="D411" s="215" t="s">
        <v>362</v>
      </c>
      <c r="E411" s="37"/>
      <c r="F411" s="216" t="s">
        <v>579</v>
      </c>
      <c r="G411" s="37"/>
      <c r="H411" s="37"/>
      <c r="I411" s="200"/>
      <c r="J411" s="37"/>
      <c r="K411" s="37"/>
      <c r="L411" s="40"/>
      <c r="M411" s="201"/>
      <c r="N411" s="202"/>
      <c r="O411" s="72"/>
      <c r="P411" s="72"/>
      <c r="Q411" s="72"/>
      <c r="R411" s="72"/>
      <c r="S411" s="72"/>
      <c r="T411" s="73"/>
      <c r="U411" s="35"/>
      <c r="V411" s="35"/>
      <c r="W411" s="35"/>
      <c r="X411" s="35"/>
      <c r="Y411" s="35"/>
      <c r="Z411" s="35"/>
      <c r="AA411" s="35"/>
      <c r="AB411" s="35"/>
      <c r="AC411" s="35"/>
      <c r="AD411" s="35"/>
      <c r="AE411" s="35"/>
      <c r="AT411" s="18" t="s">
        <v>362</v>
      </c>
      <c r="AU411" s="18" t="s">
        <v>90</v>
      </c>
    </row>
    <row r="412" spans="1:65" s="2" customFormat="1" ht="16.5" customHeight="1">
      <c r="A412" s="35"/>
      <c r="B412" s="36"/>
      <c r="C412" s="185" t="s">
        <v>580</v>
      </c>
      <c r="D412" s="185" t="s">
        <v>216</v>
      </c>
      <c r="E412" s="186" t="s">
        <v>581</v>
      </c>
      <c r="F412" s="187" t="s">
        <v>582</v>
      </c>
      <c r="G412" s="188" t="s">
        <v>583</v>
      </c>
      <c r="H412" s="189">
        <v>7.968</v>
      </c>
      <c r="I412" s="190"/>
      <c r="J412" s="191">
        <f>ROUND(I412*H412,2)</f>
        <v>0</v>
      </c>
      <c r="K412" s="187" t="s">
        <v>359</v>
      </c>
      <c r="L412" s="40"/>
      <c r="M412" s="192" t="s">
        <v>1</v>
      </c>
      <c r="N412" s="193" t="s">
        <v>46</v>
      </c>
      <c r="O412" s="72"/>
      <c r="P412" s="194">
        <f>O412*H412</f>
        <v>0</v>
      </c>
      <c r="Q412" s="194">
        <v>1.06277</v>
      </c>
      <c r="R412" s="194">
        <f>Q412*H412</f>
        <v>8.4681513600000002</v>
      </c>
      <c r="S412" s="194">
        <v>0</v>
      </c>
      <c r="T412" s="195">
        <f>S412*H412</f>
        <v>0</v>
      </c>
      <c r="U412" s="35"/>
      <c r="V412" s="35"/>
      <c r="W412" s="35"/>
      <c r="X412" s="35"/>
      <c r="Y412" s="35"/>
      <c r="Z412" s="35"/>
      <c r="AA412" s="35"/>
      <c r="AB412" s="35"/>
      <c r="AC412" s="35"/>
      <c r="AD412" s="35"/>
      <c r="AE412" s="35"/>
      <c r="AR412" s="196" t="s">
        <v>214</v>
      </c>
      <c r="AT412" s="196" t="s">
        <v>216</v>
      </c>
      <c r="AU412" s="196" t="s">
        <v>90</v>
      </c>
      <c r="AY412" s="18" t="s">
        <v>215</v>
      </c>
      <c r="BE412" s="197">
        <f>IF(N412="základní",J412,0)</f>
        <v>0</v>
      </c>
      <c r="BF412" s="197">
        <f>IF(N412="snížená",J412,0)</f>
        <v>0</v>
      </c>
      <c r="BG412" s="197">
        <f>IF(N412="zákl. přenesená",J412,0)</f>
        <v>0</v>
      </c>
      <c r="BH412" s="197">
        <f>IF(N412="sníž. přenesená",J412,0)</f>
        <v>0</v>
      </c>
      <c r="BI412" s="197">
        <f>IF(N412="nulová",J412,0)</f>
        <v>0</v>
      </c>
      <c r="BJ412" s="18" t="s">
        <v>88</v>
      </c>
      <c r="BK412" s="197">
        <f>ROUND(I412*H412,2)</f>
        <v>0</v>
      </c>
      <c r="BL412" s="18" t="s">
        <v>214</v>
      </c>
      <c r="BM412" s="196" t="s">
        <v>584</v>
      </c>
    </row>
    <row r="413" spans="1:65" s="2" customFormat="1" ht="10.199999999999999">
      <c r="A413" s="35"/>
      <c r="B413" s="36"/>
      <c r="C413" s="37"/>
      <c r="D413" s="198" t="s">
        <v>221</v>
      </c>
      <c r="E413" s="37"/>
      <c r="F413" s="199" t="s">
        <v>585</v>
      </c>
      <c r="G413" s="37"/>
      <c r="H413" s="37"/>
      <c r="I413" s="200"/>
      <c r="J413" s="37"/>
      <c r="K413" s="37"/>
      <c r="L413" s="40"/>
      <c r="M413" s="201"/>
      <c r="N413" s="202"/>
      <c r="O413" s="72"/>
      <c r="P413" s="72"/>
      <c r="Q413" s="72"/>
      <c r="R413" s="72"/>
      <c r="S413" s="72"/>
      <c r="T413" s="73"/>
      <c r="U413" s="35"/>
      <c r="V413" s="35"/>
      <c r="W413" s="35"/>
      <c r="X413" s="35"/>
      <c r="Y413" s="35"/>
      <c r="Z413" s="35"/>
      <c r="AA413" s="35"/>
      <c r="AB413" s="35"/>
      <c r="AC413" s="35"/>
      <c r="AD413" s="35"/>
      <c r="AE413" s="35"/>
      <c r="AT413" s="18" t="s">
        <v>221</v>
      </c>
      <c r="AU413" s="18" t="s">
        <v>90</v>
      </c>
    </row>
    <row r="414" spans="1:65" s="2" customFormat="1" ht="10.199999999999999">
      <c r="A414" s="35"/>
      <c r="B414" s="36"/>
      <c r="C414" s="37"/>
      <c r="D414" s="215" t="s">
        <v>362</v>
      </c>
      <c r="E414" s="37"/>
      <c r="F414" s="216" t="s">
        <v>586</v>
      </c>
      <c r="G414" s="37"/>
      <c r="H414" s="37"/>
      <c r="I414" s="200"/>
      <c r="J414" s="37"/>
      <c r="K414" s="37"/>
      <c r="L414" s="40"/>
      <c r="M414" s="201"/>
      <c r="N414" s="202"/>
      <c r="O414" s="72"/>
      <c r="P414" s="72"/>
      <c r="Q414" s="72"/>
      <c r="R414" s="72"/>
      <c r="S414" s="72"/>
      <c r="T414" s="73"/>
      <c r="U414" s="35"/>
      <c r="V414" s="35"/>
      <c r="W414" s="35"/>
      <c r="X414" s="35"/>
      <c r="Y414" s="35"/>
      <c r="Z414" s="35"/>
      <c r="AA414" s="35"/>
      <c r="AB414" s="35"/>
      <c r="AC414" s="35"/>
      <c r="AD414" s="35"/>
      <c r="AE414" s="35"/>
      <c r="AT414" s="18" t="s">
        <v>362</v>
      </c>
      <c r="AU414" s="18" t="s">
        <v>90</v>
      </c>
    </row>
    <row r="415" spans="1:65" s="13" customFormat="1" ht="10.199999999999999">
      <c r="B415" s="217"/>
      <c r="C415" s="218"/>
      <c r="D415" s="198" t="s">
        <v>364</v>
      </c>
      <c r="E415" s="219" t="s">
        <v>1</v>
      </c>
      <c r="F415" s="220" t="s">
        <v>587</v>
      </c>
      <c r="G415" s="218"/>
      <c r="H415" s="219" t="s">
        <v>1</v>
      </c>
      <c r="I415" s="221"/>
      <c r="J415" s="218"/>
      <c r="K415" s="218"/>
      <c r="L415" s="222"/>
      <c r="M415" s="223"/>
      <c r="N415" s="224"/>
      <c r="O415" s="224"/>
      <c r="P415" s="224"/>
      <c r="Q415" s="224"/>
      <c r="R415" s="224"/>
      <c r="S415" s="224"/>
      <c r="T415" s="225"/>
      <c r="AT415" s="226" t="s">
        <v>364</v>
      </c>
      <c r="AU415" s="226" t="s">
        <v>90</v>
      </c>
      <c r="AV415" s="13" t="s">
        <v>88</v>
      </c>
      <c r="AW415" s="13" t="s">
        <v>36</v>
      </c>
      <c r="AX415" s="13" t="s">
        <v>81</v>
      </c>
      <c r="AY415" s="226" t="s">
        <v>215</v>
      </c>
    </row>
    <row r="416" spans="1:65" s="14" customFormat="1" ht="10.199999999999999">
      <c r="B416" s="227"/>
      <c r="C416" s="228"/>
      <c r="D416" s="198" t="s">
        <v>364</v>
      </c>
      <c r="E416" s="229" t="s">
        <v>1</v>
      </c>
      <c r="F416" s="230" t="s">
        <v>588</v>
      </c>
      <c r="G416" s="228"/>
      <c r="H416" s="231">
        <v>7.968</v>
      </c>
      <c r="I416" s="232"/>
      <c r="J416" s="228"/>
      <c r="K416" s="228"/>
      <c r="L416" s="233"/>
      <c r="M416" s="234"/>
      <c r="N416" s="235"/>
      <c r="O416" s="235"/>
      <c r="P416" s="235"/>
      <c r="Q416" s="235"/>
      <c r="R416" s="235"/>
      <c r="S416" s="235"/>
      <c r="T416" s="236"/>
      <c r="AT416" s="237" t="s">
        <v>364</v>
      </c>
      <c r="AU416" s="237" t="s">
        <v>90</v>
      </c>
      <c r="AV416" s="14" t="s">
        <v>90</v>
      </c>
      <c r="AW416" s="14" t="s">
        <v>36</v>
      </c>
      <c r="AX416" s="14" t="s">
        <v>81</v>
      </c>
      <c r="AY416" s="237" t="s">
        <v>215</v>
      </c>
    </row>
    <row r="417" spans="1:65" s="15" customFormat="1" ht="10.199999999999999">
      <c r="B417" s="238"/>
      <c r="C417" s="239"/>
      <c r="D417" s="198" t="s">
        <v>364</v>
      </c>
      <c r="E417" s="240" t="s">
        <v>1</v>
      </c>
      <c r="F417" s="241" t="s">
        <v>368</v>
      </c>
      <c r="G417" s="239"/>
      <c r="H417" s="242">
        <v>7.968</v>
      </c>
      <c r="I417" s="243"/>
      <c r="J417" s="239"/>
      <c r="K417" s="239"/>
      <c r="L417" s="244"/>
      <c r="M417" s="245"/>
      <c r="N417" s="246"/>
      <c r="O417" s="246"/>
      <c r="P417" s="246"/>
      <c r="Q417" s="246"/>
      <c r="R417" s="246"/>
      <c r="S417" s="246"/>
      <c r="T417" s="247"/>
      <c r="AT417" s="248" t="s">
        <v>364</v>
      </c>
      <c r="AU417" s="248" t="s">
        <v>90</v>
      </c>
      <c r="AV417" s="15" t="s">
        <v>214</v>
      </c>
      <c r="AW417" s="15" t="s">
        <v>36</v>
      </c>
      <c r="AX417" s="15" t="s">
        <v>88</v>
      </c>
      <c r="AY417" s="248" t="s">
        <v>215</v>
      </c>
    </row>
    <row r="418" spans="1:65" s="2" customFormat="1" ht="16.5" customHeight="1">
      <c r="A418" s="35"/>
      <c r="B418" s="36"/>
      <c r="C418" s="185" t="s">
        <v>589</v>
      </c>
      <c r="D418" s="185" t="s">
        <v>216</v>
      </c>
      <c r="E418" s="186" t="s">
        <v>590</v>
      </c>
      <c r="F418" s="187" t="s">
        <v>591</v>
      </c>
      <c r="G418" s="188" t="s">
        <v>358</v>
      </c>
      <c r="H418" s="189">
        <v>27.28</v>
      </c>
      <c r="I418" s="190"/>
      <c r="J418" s="191">
        <f>ROUND(I418*H418,2)</f>
        <v>0</v>
      </c>
      <c r="K418" s="187" t="s">
        <v>359</v>
      </c>
      <c r="L418" s="40"/>
      <c r="M418" s="192" t="s">
        <v>1</v>
      </c>
      <c r="N418" s="193" t="s">
        <v>46</v>
      </c>
      <c r="O418" s="72"/>
      <c r="P418" s="194">
        <f>O418*H418</f>
        <v>0</v>
      </c>
      <c r="Q418" s="194">
        <v>2.3010199999999998</v>
      </c>
      <c r="R418" s="194">
        <f>Q418*H418</f>
        <v>62.7718256</v>
      </c>
      <c r="S418" s="194">
        <v>0</v>
      </c>
      <c r="T418" s="195">
        <f>S418*H418</f>
        <v>0</v>
      </c>
      <c r="U418" s="35"/>
      <c r="V418" s="35"/>
      <c r="W418" s="35"/>
      <c r="X418" s="35"/>
      <c r="Y418" s="35"/>
      <c r="Z418" s="35"/>
      <c r="AA418" s="35"/>
      <c r="AB418" s="35"/>
      <c r="AC418" s="35"/>
      <c r="AD418" s="35"/>
      <c r="AE418" s="35"/>
      <c r="AR418" s="196" t="s">
        <v>214</v>
      </c>
      <c r="AT418" s="196" t="s">
        <v>216</v>
      </c>
      <c r="AU418" s="196" t="s">
        <v>90</v>
      </c>
      <c r="AY418" s="18" t="s">
        <v>215</v>
      </c>
      <c r="BE418" s="197">
        <f>IF(N418="základní",J418,0)</f>
        <v>0</v>
      </c>
      <c r="BF418" s="197">
        <f>IF(N418="snížená",J418,0)</f>
        <v>0</v>
      </c>
      <c r="BG418" s="197">
        <f>IF(N418="zákl. přenesená",J418,0)</f>
        <v>0</v>
      </c>
      <c r="BH418" s="197">
        <f>IF(N418="sníž. přenesená",J418,0)</f>
        <v>0</v>
      </c>
      <c r="BI418" s="197">
        <f>IF(N418="nulová",J418,0)</f>
        <v>0</v>
      </c>
      <c r="BJ418" s="18" t="s">
        <v>88</v>
      </c>
      <c r="BK418" s="197">
        <f>ROUND(I418*H418,2)</f>
        <v>0</v>
      </c>
      <c r="BL418" s="18" t="s">
        <v>214</v>
      </c>
      <c r="BM418" s="196" t="s">
        <v>592</v>
      </c>
    </row>
    <row r="419" spans="1:65" s="2" customFormat="1" ht="19.2">
      <c r="A419" s="35"/>
      <c r="B419" s="36"/>
      <c r="C419" s="37"/>
      <c r="D419" s="198" t="s">
        <v>221</v>
      </c>
      <c r="E419" s="37"/>
      <c r="F419" s="199" t="s">
        <v>593</v>
      </c>
      <c r="G419" s="37"/>
      <c r="H419" s="37"/>
      <c r="I419" s="200"/>
      <c r="J419" s="37"/>
      <c r="K419" s="37"/>
      <c r="L419" s="40"/>
      <c r="M419" s="201"/>
      <c r="N419" s="202"/>
      <c r="O419" s="72"/>
      <c r="P419" s="72"/>
      <c r="Q419" s="72"/>
      <c r="R419" s="72"/>
      <c r="S419" s="72"/>
      <c r="T419" s="73"/>
      <c r="U419" s="35"/>
      <c r="V419" s="35"/>
      <c r="W419" s="35"/>
      <c r="X419" s="35"/>
      <c r="Y419" s="35"/>
      <c r="Z419" s="35"/>
      <c r="AA419" s="35"/>
      <c r="AB419" s="35"/>
      <c r="AC419" s="35"/>
      <c r="AD419" s="35"/>
      <c r="AE419" s="35"/>
      <c r="AT419" s="18" t="s">
        <v>221</v>
      </c>
      <c r="AU419" s="18" t="s">
        <v>90</v>
      </c>
    </row>
    <row r="420" spans="1:65" s="2" customFormat="1" ht="10.199999999999999">
      <c r="A420" s="35"/>
      <c r="B420" s="36"/>
      <c r="C420" s="37"/>
      <c r="D420" s="215" t="s">
        <v>362</v>
      </c>
      <c r="E420" s="37"/>
      <c r="F420" s="216" t="s">
        <v>594</v>
      </c>
      <c r="G420" s="37"/>
      <c r="H420" s="37"/>
      <c r="I420" s="200"/>
      <c r="J420" s="37"/>
      <c r="K420" s="37"/>
      <c r="L420" s="40"/>
      <c r="M420" s="201"/>
      <c r="N420" s="202"/>
      <c r="O420" s="72"/>
      <c r="P420" s="72"/>
      <c r="Q420" s="72"/>
      <c r="R420" s="72"/>
      <c r="S420" s="72"/>
      <c r="T420" s="73"/>
      <c r="U420" s="35"/>
      <c r="V420" s="35"/>
      <c r="W420" s="35"/>
      <c r="X420" s="35"/>
      <c r="Y420" s="35"/>
      <c r="Z420" s="35"/>
      <c r="AA420" s="35"/>
      <c r="AB420" s="35"/>
      <c r="AC420" s="35"/>
      <c r="AD420" s="35"/>
      <c r="AE420" s="35"/>
      <c r="AT420" s="18" t="s">
        <v>362</v>
      </c>
      <c r="AU420" s="18" t="s">
        <v>90</v>
      </c>
    </row>
    <row r="421" spans="1:65" s="13" customFormat="1" ht="10.199999999999999">
      <c r="B421" s="217"/>
      <c r="C421" s="218"/>
      <c r="D421" s="198" t="s">
        <v>364</v>
      </c>
      <c r="E421" s="219" t="s">
        <v>1</v>
      </c>
      <c r="F421" s="220" t="s">
        <v>595</v>
      </c>
      <c r="G421" s="218"/>
      <c r="H421" s="219" t="s">
        <v>1</v>
      </c>
      <c r="I421" s="221"/>
      <c r="J421" s="218"/>
      <c r="K421" s="218"/>
      <c r="L421" s="222"/>
      <c r="M421" s="223"/>
      <c r="N421" s="224"/>
      <c r="O421" s="224"/>
      <c r="P421" s="224"/>
      <c r="Q421" s="224"/>
      <c r="R421" s="224"/>
      <c r="S421" s="224"/>
      <c r="T421" s="225"/>
      <c r="AT421" s="226" t="s">
        <v>364</v>
      </c>
      <c r="AU421" s="226" t="s">
        <v>90</v>
      </c>
      <c r="AV421" s="13" t="s">
        <v>88</v>
      </c>
      <c r="AW421" s="13" t="s">
        <v>36</v>
      </c>
      <c r="AX421" s="13" t="s">
        <v>81</v>
      </c>
      <c r="AY421" s="226" t="s">
        <v>215</v>
      </c>
    </row>
    <row r="422" spans="1:65" s="13" customFormat="1" ht="10.199999999999999">
      <c r="B422" s="217"/>
      <c r="C422" s="218"/>
      <c r="D422" s="198" t="s">
        <v>364</v>
      </c>
      <c r="E422" s="219" t="s">
        <v>1</v>
      </c>
      <c r="F422" s="220" t="s">
        <v>389</v>
      </c>
      <c r="G422" s="218"/>
      <c r="H422" s="219" t="s">
        <v>1</v>
      </c>
      <c r="I422" s="221"/>
      <c r="J422" s="218"/>
      <c r="K422" s="218"/>
      <c r="L422" s="222"/>
      <c r="M422" s="223"/>
      <c r="N422" s="224"/>
      <c r="O422" s="224"/>
      <c r="P422" s="224"/>
      <c r="Q422" s="224"/>
      <c r="R422" s="224"/>
      <c r="S422" s="224"/>
      <c r="T422" s="225"/>
      <c r="AT422" s="226" t="s">
        <v>364</v>
      </c>
      <c r="AU422" s="226" t="s">
        <v>90</v>
      </c>
      <c r="AV422" s="13" t="s">
        <v>88</v>
      </c>
      <c r="AW422" s="13" t="s">
        <v>36</v>
      </c>
      <c r="AX422" s="13" t="s">
        <v>81</v>
      </c>
      <c r="AY422" s="226" t="s">
        <v>215</v>
      </c>
    </row>
    <row r="423" spans="1:65" s="14" customFormat="1" ht="10.199999999999999">
      <c r="B423" s="227"/>
      <c r="C423" s="228"/>
      <c r="D423" s="198" t="s">
        <v>364</v>
      </c>
      <c r="E423" s="229" t="s">
        <v>1</v>
      </c>
      <c r="F423" s="230" t="s">
        <v>596</v>
      </c>
      <c r="G423" s="228"/>
      <c r="H423" s="231">
        <v>2.4660000000000002</v>
      </c>
      <c r="I423" s="232"/>
      <c r="J423" s="228"/>
      <c r="K423" s="228"/>
      <c r="L423" s="233"/>
      <c r="M423" s="234"/>
      <c r="N423" s="235"/>
      <c r="O423" s="235"/>
      <c r="P423" s="235"/>
      <c r="Q423" s="235"/>
      <c r="R423" s="235"/>
      <c r="S423" s="235"/>
      <c r="T423" s="236"/>
      <c r="AT423" s="237" t="s">
        <v>364</v>
      </c>
      <c r="AU423" s="237" t="s">
        <v>90</v>
      </c>
      <c r="AV423" s="14" t="s">
        <v>90</v>
      </c>
      <c r="AW423" s="14" t="s">
        <v>36</v>
      </c>
      <c r="AX423" s="14" t="s">
        <v>81</v>
      </c>
      <c r="AY423" s="237" t="s">
        <v>215</v>
      </c>
    </row>
    <row r="424" spans="1:65" s="14" customFormat="1" ht="10.199999999999999">
      <c r="B424" s="227"/>
      <c r="C424" s="228"/>
      <c r="D424" s="198" t="s">
        <v>364</v>
      </c>
      <c r="E424" s="229" t="s">
        <v>1</v>
      </c>
      <c r="F424" s="230" t="s">
        <v>597</v>
      </c>
      <c r="G424" s="228"/>
      <c r="H424" s="231">
        <v>8.4749999999999996</v>
      </c>
      <c r="I424" s="232"/>
      <c r="J424" s="228"/>
      <c r="K424" s="228"/>
      <c r="L424" s="233"/>
      <c r="M424" s="234"/>
      <c r="N424" s="235"/>
      <c r="O424" s="235"/>
      <c r="P424" s="235"/>
      <c r="Q424" s="235"/>
      <c r="R424" s="235"/>
      <c r="S424" s="235"/>
      <c r="T424" s="236"/>
      <c r="AT424" s="237" t="s">
        <v>364</v>
      </c>
      <c r="AU424" s="237" t="s">
        <v>90</v>
      </c>
      <c r="AV424" s="14" t="s">
        <v>90</v>
      </c>
      <c r="AW424" s="14" t="s">
        <v>36</v>
      </c>
      <c r="AX424" s="14" t="s">
        <v>81</v>
      </c>
      <c r="AY424" s="237" t="s">
        <v>215</v>
      </c>
    </row>
    <row r="425" spans="1:65" s="14" customFormat="1" ht="10.199999999999999">
      <c r="B425" s="227"/>
      <c r="C425" s="228"/>
      <c r="D425" s="198" t="s">
        <v>364</v>
      </c>
      <c r="E425" s="229" t="s">
        <v>1</v>
      </c>
      <c r="F425" s="230" t="s">
        <v>598</v>
      </c>
      <c r="G425" s="228"/>
      <c r="H425" s="231">
        <v>0.86899999999999999</v>
      </c>
      <c r="I425" s="232"/>
      <c r="J425" s="228"/>
      <c r="K425" s="228"/>
      <c r="L425" s="233"/>
      <c r="M425" s="234"/>
      <c r="N425" s="235"/>
      <c r="O425" s="235"/>
      <c r="P425" s="235"/>
      <c r="Q425" s="235"/>
      <c r="R425" s="235"/>
      <c r="S425" s="235"/>
      <c r="T425" s="236"/>
      <c r="AT425" s="237" t="s">
        <v>364</v>
      </c>
      <c r="AU425" s="237" t="s">
        <v>90</v>
      </c>
      <c r="AV425" s="14" t="s">
        <v>90</v>
      </c>
      <c r="AW425" s="14" t="s">
        <v>36</v>
      </c>
      <c r="AX425" s="14" t="s">
        <v>81</v>
      </c>
      <c r="AY425" s="237" t="s">
        <v>215</v>
      </c>
    </row>
    <row r="426" spans="1:65" s="13" customFormat="1" ht="10.199999999999999">
      <c r="B426" s="217"/>
      <c r="C426" s="218"/>
      <c r="D426" s="198" t="s">
        <v>364</v>
      </c>
      <c r="E426" s="219" t="s">
        <v>1</v>
      </c>
      <c r="F426" s="220" t="s">
        <v>395</v>
      </c>
      <c r="G426" s="218"/>
      <c r="H426" s="219" t="s">
        <v>1</v>
      </c>
      <c r="I426" s="221"/>
      <c r="J426" s="218"/>
      <c r="K426" s="218"/>
      <c r="L426" s="222"/>
      <c r="M426" s="223"/>
      <c r="N426" s="224"/>
      <c r="O426" s="224"/>
      <c r="P426" s="224"/>
      <c r="Q426" s="224"/>
      <c r="R426" s="224"/>
      <c r="S426" s="224"/>
      <c r="T426" s="225"/>
      <c r="AT426" s="226" t="s">
        <v>364</v>
      </c>
      <c r="AU426" s="226" t="s">
        <v>90</v>
      </c>
      <c r="AV426" s="13" t="s">
        <v>88</v>
      </c>
      <c r="AW426" s="13" t="s">
        <v>36</v>
      </c>
      <c r="AX426" s="13" t="s">
        <v>81</v>
      </c>
      <c r="AY426" s="226" t="s">
        <v>215</v>
      </c>
    </row>
    <row r="427" spans="1:65" s="14" customFormat="1" ht="10.199999999999999">
      <c r="B427" s="227"/>
      <c r="C427" s="228"/>
      <c r="D427" s="198" t="s">
        <v>364</v>
      </c>
      <c r="E427" s="229" t="s">
        <v>1</v>
      </c>
      <c r="F427" s="230" t="s">
        <v>599</v>
      </c>
      <c r="G427" s="228"/>
      <c r="H427" s="231">
        <v>1.093</v>
      </c>
      <c r="I427" s="232"/>
      <c r="J427" s="228"/>
      <c r="K427" s="228"/>
      <c r="L427" s="233"/>
      <c r="M427" s="234"/>
      <c r="N427" s="235"/>
      <c r="O427" s="235"/>
      <c r="P427" s="235"/>
      <c r="Q427" s="235"/>
      <c r="R427" s="235"/>
      <c r="S427" s="235"/>
      <c r="T427" s="236"/>
      <c r="AT427" s="237" t="s">
        <v>364</v>
      </c>
      <c r="AU427" s="237" t="s">
        <v>90</v>
      </c>
      <c r="AV427" s="14" t="s">
        <v>90</v>
      </c>
      <c r="AW427" s="14" t="s">
        <v>36</v>
      </c>
      <c r="AX427" s="14" t="s">
        <v>81</v>
      </c>
      <c r="AY427" s="237" t="s">
        <v>215</v>
      </c>
    </row>
    <row r="428" spans="1:65" s="14" customFormat="1" ht="10.199999999999999">
      <c r="B428" s="227"/>
      <c r="C428" s="228"/>
      <c r="D428" s="198" t="s">
        <v>364</v>
      </c>
      <c r="E428" s="229" t="s">
        <v>1</v>
      </c>
      <c r="F428" s="230" t="s">
        <v>600</v>
      </c>
      <c r="G428" s="228"/>
      <c r="H428" s="231">
        <v>0.47099999999999997</v>
      </c>
      <c r="I428" s="232"/>
      <c r="J428" s="228"/>
      <c r="K428" s="228"/>
      <c r="L428" s="233"/>
      <c r="M428" s="234"/>
      <c r="N428" s="235"/>
      <c r="O428" s="235"/>
      <c r="P428" s="235"/>
      <c r="Q428" s="235"/>
      <c r="R428" s="235"/>
      <c r="S428" s="235"/>
      <c r="T428" s="236"/>
      <c r="AT428" s="237" t="s">
        <v>364</v>
      </c>
      <c r="AU428" s="237" t="s">
        <v>90</v>
      </c>
      <c r="AV428" s="14" t="s">
        <v>90</v>
      </c>
      <c r="AW428" s="14" t="s">
        <v>36</v>
      </c>
      <c r="AX428" s="14" t="s">
        <v>81</v>
      </c>
      <c r="AY428" s="237" t="s">
        <v>215</v>
      </c>
    </row>
    <row r="429" spans="1:65" s="14" customFormat="1" ht="10.199999999999999">
      <c r="B429" s="227"/>
      <c r="C429" s="228"/>
      <c r="D429" s="198" t="s">
        <v>364</v>
      </c>
      <c r="E429" s="229" t="s">
        <v>1</v>
      </c>
      <c r="F429" s="230" t="s">
        <v>601</v>
      </c>
      <c r="G429" s="228"/>
      <c r="H429" s="231">
        <v>0.373</v>
      </c>
      <c r="I429" s="232"/>
      <c r="J429" s="228"/>
      <c r="K429" s="228"/>
      <c r="L429" s="233"/>
      <c r="M429" s="234"/>
      <c r="N429" s="235"/>
      <c r="O429" s="235"/>
      <c r="P429" s="235"/>
      <c r="Q429" s="235"/>
      <c r="R429" s="235"/>
      <c r="S429" s="235"/>
      <c r="T429" s="236"/>
      <c r="AT429" s="237" t="s">
        <v>364</v>
      </c>
      <c r="AU429" s="237" t="s">
        <v>90</v>
      </c>
      <c r="AV429" s="14" t="s">
        <v>90</v>
      </c>
      <c r="AW429" s="14" t="s">
        <v>36</v>
      </c>
      <c r="AX429" s="14" t="s">
        <v>81</v>
      </c>
      <c r="AY429" s="237" t="s">
        <v>215</v>
      </c>
    </row>
    <row r="430" spans="1:65" s="14" customFormat="1" ht="10.199999999999999">
      <c r="B430" s="227"/>
      <c r="C430" s="228"/>
      <c r="D430" s="198" t="s">
        <v>364</v>
      </c>
      <c r="E430" s="229" t="s">
        <v>1</v>
      </c>
      <c r="F430" s="230" t="s">
        <v>602</v>
      </c>
      <c r="G430" s="228"/>
      <c r="H430" s="231">
        <v>0.22500000000000001</v>
      </c>
      <c r="I430" s="232"/>
      <c r="J430" s="228"/>
      <c r="K430" s="228"/>
      <c r="L430" s="233"/>
      <c r="M430" s="234"/>
      <c r="N430" s="235"/>
      <c r="O430" s="235"/>
      <c r="P430" s="235"/>
      <c r="Q430" s="235"/>
      <c r="R430" s="235"/>
      <c r="S430" s="235"/>
      <c r="T430" s="236"/>
      <c r="AT430" s="237" t="s">
        <v>364</v>
      </c>
      <c r="AU430" s="237" t="s">
        <v>90</v>
      </c>
      <c r="AV430" s="14" t="s">
        <v>90</v>
      </c>
      <c r="AW430" s="14" t="s">
        <v>36</v>
      </c>
      <c r="AX430" s="14" t="s">
        <v>81</v>
      </c>
      <c r="AY430" s="237" t="s">
        <v>215</v>
      </c>
    </row>
    <row r="431" spans="1:65" s="13" customFormat="1" ht="10.199999999999999">
      <c r="B431" s="217"/>
      <c r="C431" s="218"/>
      <c r="D431" s="198" t="s">
        <v>364</v>
      </c>
      <c r="E431" s="219" t="s">
        <v>1</v>
      </c>
      <c r="F431" s="220" t="s">
        <v>401</v>
      </c>
      <c r="G431" s="218"/>
      <c r="H431" s="219" t="s">
        <v>1</v>
      </c>
      <c r="I431" s="221"/>
      <c r="J431" s="218"/>
      <c r="K431" s="218"/>
      <c r="L431" s="222"/>
      <c r="M431" s="223"/>
      <c r="N431" s="224"/>
      <c r="O431" s="224"/>
      <c r="P431" s="224"/>
      <c r="Q431" s="224"/>
      <c r="R431" s="224"/>
      <c r="S431" s="224"/>
      <c r="T431" s="225"/>
      <c r="AT431" s="226" t="s">
        <v>364</v>
      </c>
      <c r="AU431" s="226" t="s">
        <v>90</v>
      </c>
      <c r="AV431" s="13" t="s">
        <v>88</v>
      </c>
      <c r="AW431" s="13" t="s">
        <v>36</v>
      </c>
      <c r="AX431" s="13" t="s">
        <v>81</v>
      </c>
      <c r="AY431" s="226" t="s">
        <v>215</v>
      </c>
    </row>
    <row r="432" spans="1:65" s="14" customFormat="1" ht="10.199999999999999">
      <c r="B432" s="227"/>
      <c r="C432" s="228"/>
      <c r="D432" s="198" t="s">
        <v>364</v>
      </c>
      <c r="E432" s="229" t="s">
        <v>1</v>
      </c>
      <c r="F432" s="230" t="s">
        <v>596</v>
      </c>
      <c r="G432" s="228"/>
      <c r="H432" s="231">
        <v>2.4660000000000002</v>
      </c>
      <c r="I432" s="232"/>
      <c r="J432" s="228"/>
      <c r="K432" s="228"/>
      <c r="L432" s="233"/>
      <c r="M432" s="234"/>
      <c r="N432" s="235"/>
      <c r="O432" s="235"/>
      <c r="P432" s="235"/>
      <c r="Q432" s="235"/>
      <c r="R432" s="235"/>
      <c r="S432" s="235"/>
      <c r="T432" s="236"/>
      <c r="AT432" s="237" t="s">
        <v>364</v>
      </c>
      <c r="AU432" s="237" t="s">
        <v>90</v>
      </c>
      <c r="AV432" s="14" t="s">
        <v>90</v>
      </c>
      <c r="AW432" s="14" t="s">
        <v>36</v>
      </c>
      <c r="AX432" s="14" t="s">
        <v>81</v>
      </c>
      <c r="AY432" s="237" t="s">
        <v>215</v>
      </c>
    </row>
    <row r="433" spans="1:65" s="14" customFormat="1" ht="10.199999999999999">
      <c r="B433" s="227"/>
      <c r="C433" s="228"/>
      <c r="D433" s="198" t="s">
        <v>364</v>
      </c>
      <c r="E433" s="229" t="s">
        <v>1</v>
      </c>
      <c r="F433" s="230" t="s">
        <v>603</v>
      </c>
      <c r="G433" s="228"/>
      <c r="H433" s="231">
        <v>8.4749999999999996</v>
      </c>
      <c r="I433" s="232"/>
      <c r="J433" s="228"/>
      <c r="K433" s="228"/>
      <c r="L433" s="233"/>
      <c r="M433" s="234"/>
      <c r="N433" s="235"/>
      <c r="O433" s="235"/>
      <c r="P433" s="235"/>
      <c r="Q433" s="235"/>
      <c r="R433" s="235"/>
      <c r="S433" s="235"/>
      <c r="T433" s="236"/>
      <c r="AT433" s="237" t="s">
        <v>364</v>
      </c>
      <c r="AU433" s="237" t="s">
        <v>90</v>
      </c>
      <c r="AV433" s="14" t="s">
        <v>90</v>
      </c>
      <c r="AW433" s="14" t="s">
        <v>36</v>
      </c>
      <c r="AX433" s="14" t="s">
        <v>81</v>
      </c>
      <c r="AY433" s="237" t="s">
        <v>215</v>
      </c>
    </row>
    <row r="434" spans="1:65" s="14" customFormat="1" ht="10.199999999999999">
      <c r="B434" s="227"/>
      <c r="C434" s="228"/>
      <c r="D434" s="198" t="s">
        <v>364</v>
      </c>
      <c r="E434" s="229" t="s">
        <v>1</v>
      </c>
      <c r="F434" s="230" t="s">
        <v>604</v>
      </c>
      <c r="G434" s="228"/>
      <c r="H434" s="231">
        <v>1.179</v>
      </c>
      <c r="I434" s="232"/>
      <c r="J434" s="228"/>
      <c r="K434" s="228"/>
      <c r="L434" s="233"/>
      <c r="M434" s="234"/>
      <c r="N434" s="235"/>
      <c r="O434" s="235"/>
      <c r="P434" s="235"/>
      <c r="Q434" s="235"/>
      <c r="R434" s="235"/>
      <c r="S434" s="235"/>
      <c r="T434" s="236"/>
      <c r="AT434" s="237" t="s">
        <v>364</v>
      </c>
      <c r="AU434" s="237" t="s">
        <v>90</v>
      </c>
      <c r="AV434" s="14" t="s">
        <v>90</v>
      </c>
      <c r="AW434" s="14" t="s">
        <v>36</v>
      </c>
      <c r="AX434" s="14" t="s">
        <v>81</v>
      </c>
      <c r="AY434" s="237" t="s">
        <v>215</v>
      </c>
    </row>
    <row r="435" spans="1:65" s="16" customFormat="1" ht="10.199999999999999">
      <c r="B435" s="249"/>
      <c r="C435" s="250"/>
      <c r="D435" s="198" t="s">
        <v>364</v>
      </c>
      <c r="E435" s="251" t="s">
        <v>1</v>
      </c>
      <c r="F435" s="252" t="s">
        <v>403</v>
      </c>
      <c r="G435" s="250"/>
      <c r="H435" s="253">
        <v>26.091999999999999</v>
      </c>
      <c r="I435" s="254"/>
      <c r="J435" s="250"/>
      <c r="K435" s="250"/>
      <c r="L435" s="255"/>
      <c r="M435" s="256"/>
      <c r="N435" s="257"/>
      <c r="O435" s="257"/>
      <c r="P435" s="257"/>
      <c r="Q435" s="257"/>
      <c r="R435" s="257"/>
      <c r="S435" s="257"/>
      <c r="T435" s="258"/>
      <c r="AT435" s="259" t="s">
        <v>364</v>
      </c>
      <c r="AU435" s="259" t="s">
        <v>90</v>
      </c>
      <c r="AV435" s="16" t="s">
        <v>227</v>
      </c>
      <c r="AW435" s="16" t="s">
        <v>36</v>
      </c>
      <c r="AX435" s="16" t="s">
        <v>81</v>
      </c>
      <c r="AY435" s="259" t="s">
        <v>215</v>
      </c>
    </row>
    <row r="436" spans="1:65" s="13" customFormat="1" ht="10.199999999999999">
      <c r="B436" s="217"/>
      <c r="C436" s="218"/>
      <c r="D436" s="198" t="s">
        <v>364</v>
      </c>
      <c r="E436" s="219" t="s">
        <v>1</v>
      </c>
      <c r="F436" s="220" t="s">
        <v>605</v>
      </c>
      <c r="G436" s="218"/>
      <c r="H436" s="219" t="s">
        <v>1</v>
      </c>
      <c r="I436" s="221"/>
      <c r="J436" s="218"/>
      <c r="K436" s="218"/>
      <c r="L436" s="222"/>
      <c r="M436" s="223"/>
      <c r="N436" s="224"/>
      <c r="O436" s="224"/>
      <c r="P436" s="224"/>
      <c r="Q436" s="224"/>
      <c r="R436" s="224"/>
      <c r="S436" s="224"/>
      <c r="T436" s="225"/>
      <c r="AT436" s="226" t="s">
        <v>364</v>
      </c>
      <c r="AU436" s="226" t="s">
        <v>90</v>
      </c>
      <c r="AV436" s="13" t="s">
        <v>88</v>
      </c>
      <c r="AW436" s="13" t="s">
        <v>36</v>
      </c>
      <c r="AX436" s="13" t="s">
        <v>81</v>
      </c>
      <c r="AY436" s="226" t="s">
        <v>215</v>
      </c>
    </row>
    <row r="437" spans="1:65" s="13" customFormat="1" ht="10.199999999999999">
      <c r="B437" s="217"/>
      <c r="C437" s="218"/>
      <c r="D437" s="198" t="s">
        <v>364</v>
      </c>
      <c r="E437" s="219" t="s">
        <v>1</v>
      </c>
      <c r="F437" s="220" t="s">
        <v>389</v>
      </c>
      <c r="G437" s="218"/>
      <c r="H437" s="219" t="s">
        <v>1</v>
      </c>
      <c r="I437" s="221"/>
      <c r="J437" s="218"/>
      <c r="K437" s="218"/>
      <c r="L437" s="222"/>
      <c r="M437" s="223"/>
      <c r="N437" s="224"/>
      <c r="O437" s="224"/>
      <c r="P437" s="224"/>
      <c r="Q437" s="224"/>
      <c r="R437" s="224"/>
      <c r="S437" s="224"/>
      <c r="T437" s="225"/>
      <c r="AT437" s="226" t="s">
        <v>364</v>
      </c>
      <c r="AU437" s="226" t="s">
        <v>90</v>
      </c>
      <c r="AV437" s="13" t="s">
        <v>88</v>
      </c>
      <c r="AW437" s="13" t="s">
        <v>36</v>
      </c>
      <c r="AX437" s="13" t="s">
        <v>81</v>
      </c>
      <c r="AY437" s="226" t="s">
        <v>215</v>
      </c>
    </row>
    <row r="438" spans="1:65" s="14" customFormat="1" ht="10.199999999999999">
      <c r="B438" s="227"/>
      <c r="C438" s="228"/>
      <c r="D438" s="198" t="s">
        <v>364</v>
      </c>
      <c r="E438" s="229" t="s">
        <v>1</v>
      </c>
      <c r="F438" s="230" t="s">
        <v>606</v>
      </c>
      <c r="G438" s="228"/>
      <c r="H438" s="231">
        <v>0.71299999999999997</v>
      </c>
      <c r="I438" s="232"/>
      <c r="J438" s="228"/>
      <c r="K438" s="228"/>
      <c r="L438" s="233"/>
      <c r="M438" s="234"/>
      <c r="N438" s="235"/>
      <c r="O438" s="235"/>
      <c r="P438" s="235"/>
      <c r="Q438" s="235"/>
      <c r="R438" s="235"/>
      <c r="S438" s="235"/>
      <c r="T438" s="236"/>
      <c r="AT438" s="237" t="s">
        <v>364</v>
      </c>
      <c r="AU438" s="237" t="s">
        <v>90</v>
      </c>
      <c r="AV438" s="14" t="s">
        <v>90</v>
      </c>
      <c r="AW438" s="14" t="s">
        <v>36</v>
      </c>
      <c r="AX438" s="14" t="s">
        <v>81</v>
      </c>
      <c r="AY438" s="237" t="s">
        <v>215</v>
      </c>
    </row>
    <row r="439" spans="1:65" s="13" customFormat="1" ht="10.199999999999999">
      <c r="B439" s="217"/>
      <c r="C439" s="218"/>
      <c r="D439" s="198" t="s">
        <v>364</v>
      </c>
      <c r="E439" s="219" t="s">
        <v>1</v>
      </c>
      <c r="F439" s="220" t="s">
        <v>607</v>
      </c>
      <c r="G439" s="218"/>
      <c r="H439" s="219" t="s">
        <v>1</v>
      </c>
      <c r="I439" s="221"/>
      <c r="J439" s="218"/>
      <c r="K439" s="218"/>
      <c r="L439" s="222"/>
      <c r="M439" s="223"/>
      <c r="N439" s="224"/>
      <c r="O439" s="224"/>
      <c r="P439" s="224"/>
      <c r="Q439" s="224"/>
      <c r="R439" s="224"/>
      <c r="S439" s="224"/>
      <c r="T439" s="225"/>
      <c r="AT439" s="226" t="s">
        <v>364</v>
      </c>
      <c r="AU439" s="226" t="s">
        <v>90</v>
      </c>
      <c r="AV439" s="13" t="s">
        <v>88</v>
      </c>
      <c r="AW439" s="13" t="s">
        <v>36</v>
      </c>
      <c r="AX439" s="13" t="s">
        <v>81</v>
      </c>
      <c r="AY439" s="226" t="s">
        <v>215</v>
      </c>
    </row>
    <row r="440" spans="1:65" s="14" customFormat="1" ht="10.199999999999999">
      <c r="B440" s="227"/>
      <c r="C440" s="228"/>
      <c r="D440" s="198" t="s">
        <v>364</v>
      </c>
      <c r="E440" s="229" t="s">
        <v>1</v>
      </c>
      <c r="F440" s="230" t="s">
        <v>608</v>
      </c>
      <c r="G440" s="228"/>
      <c r="H440" s="231">
        <v>0.47499999999999998</v>
      </c>
      <c r="I440" s="232"/>
      <c r="J440" s="228"/>
      <c r="K440" s="228"/>
      <c r="L440" s="233"/>
      <c r="M440" s="234"/>
      <c r="N440" s="235"/>
      <c r="O440" s="235"/>
      <c r="P440" s="235"/>
      <c r="Q440" s="235"/>
      <c r="R440" s="235"/>
      <c r="S440" s="235"/>
      <c r="T440" s="236"/>
      <c r="AT440" s="237" t="s">
        <v>364</v>
      </c>
      <c r="AU440" s="237" t="s">
        <v>90</v>
      </c>
      <c r="AV440" s="14" t="s">
        <v>90</v>
      </c>
      <c r="AW440" s="14" t="s">
        <v>36</v>
      </c>
      <c r="AX440" s="14" t="s">
        <v>81</v>
      </c>
      <c r="AY440" s="237" t="s">
        <v>215</v>
      </c>
    </row>
    <row r="441" spans="1:65" s="16" customFormat="1" ht="10.199999999999999">
      <c r="B441" s="249"/>
      <c r="C441" s="250"/>
      <c r="D441" s="198" t="s">
        <v>364</v>
      </c>
      <c r="E441" s="251" t="s">
        <v>1</v>
      </c>
      <c r="F441" s="252" t="s">
        <v>403</v>
      </c>
      <c r="G441" s="250"/>
      <c r="H441" s="253">
        <v>1.1879999999999999</v>
      </c>
      <c r="I441" s="254"/>
      <c r="J441" s="250"/>
      <c r="K441" s="250"/>
      <c r="L441" s="255"/>
      <c r="M441" s="256"/>
      <c r="N441" s="257"/>
      <c r="O441" s="257"/>
      <c r="P441" s="257"/>
      <c r="Q441" s="257"/>
      <c r="R441" s="257"/>
      <c r="S441" s="257"/>
      <c r="T441" s="258"/>
      <c r="AT441" s="259" t="s">
        <v>364</v>
      </c>
      <c r="AU441" s="259" t="s">
        <v>90</v>
      </c>
      <c r="AV441" s="16" t="s">
        <v>227</v>
      </c>
      <c r="AW441" s="16" t="s">
        <v>36</v>
      </c>
      <c r="AX441" s="16" t="s">
        <v>81</v>
      </c>
      <c r="AY441" s="259" t="s">
        <v>215</v>
      </c>
    </row>
    <row r="442" spans="1:65" s="15" customFormat="1" ht="10.199999999999999">
      <c r="B442" s="238"/>
      <c r="C442" s="239"/>
      <c r="D442" s="198" t="s">
        <v>364</v>
      </c>
      <c r="E442" s="240" t="s">
        <v>1</v>
      </c>
      <c r="F442" s="241" t="s">
        <v>368</v>
      </c>
      <c r="G442" s="239"/>
      <c r="H442" s="242">
        <v>27.28</v>
      </c>
      <c r="I442" s="243"/>
      <c r="J442" s="239"/>
      <c r="K442" s="239"/>
      <c r="L442" s="244"/>
      <c r="M442" s="245"/>
      <c r="N442" s="246"/>
      <c r="O442" s="246"/>
      <c r="P442" s="246"/>
      <c r="Q442" s="246"/>
      <c r="R442" s="246"/>
      <c r="S442" s="246"/>
      <c r="T442" s="247"/>
      <c r="AT442" s="248" t="s">
        <v>364</v>
      </c>
      <c r="AU442" s="248" t="s">
        <v>90</v>
      </c>
      <c r="AV442" s="15" t="s">
        <v>214</v>
      </c>
      <c r="AW442" s="15" t="s">
        <v>36</v>
      </c>
      <c r="AX442" s="15" t="s">
        <v>88</v>
      </c>
      <c r="AY442" s="248" t="s">
        <v>215</v>
      </c>
    </row>
    <row r="443" spans="1:65" s="2" customFormat="1" ht="16.5" customHeight="1">
      <c r="A443" s="35"/>
      <c r="B443" s="36"/>
      <c r="C443" s="185" t="s">
        <v>609</v>
      </c>
      <c r="D443" s="185" t="s">
        <v>216</v>
      </c>
      <c r="E443" s="186" t="s">
        <v>610</v>
      </c>
      <c r="F443" s="187" t="s">
        <v>611</v>
      </c>
      <c r="G443" s="188" t="s">
        <v>523</v>
      </c>
      <c r="H443" s="189">
        <v>50.142000000000003</v>
      </c>
      <c r="I443" s="190"/>
      <c r="J443" s="191">
        <f>ROUND(I443*H443,2)</f>
        <v>0</v>
      </c>
      <c r="K443" s="187" t="s">
        <v>359</v>
      </c>
      <c r="L443" s="40"/>
      <c r="M443" s="192" t="s">
        <v>1</v>
      </c>
      <c r="N443" s="193" t="s">
        <v>46</v>
      </c>
      <c r="O443" s="72"/>
      <c r="P443" s="194">
        <f>O443*H443</f>
        <v>0</v>
      </c>
      <c r="Q443" s="194">
        <v>2.6900000000000001E-3</v>
      </c>
      <c r="R443" s="194">
        <f>Q443*H443</f>
        <v>0.13488198000000001</v>
      </c>
      <c r="S443" s="194">
        <v>0</v>
      </c>
      <c r="T443" s="195">
        <f>S443*H443</f>
        <v>0</v>
      </c>
      <c r="U443" s="35"/>
      <c r="V443" s="35"/>
      <c r="W443" s="35"/>
      <c r="X443" s="35"/>
      <c r="Y443" s="35"/>
      <c r="Z443" s="35"/>
      <c r="AA443" s="35"/>
      <c r="AB443" s="35"/>
      <c r="AC443" s="35"/>
      <c r="AD443" s="35"/>
      <c r="AE443" s="35"/>
      <c r="AR443" s="196" t="s">
        <v>214</v>
      </c>
      <c r="AT443" s="196" t="s">
        <v>216</v>
      </c>
      <c r="AU443" s="196" t="s">
        <v>90</v>
      </c>
      <c r="AY443" s="18" t="s">
        <v>215</v>
      </c>
      <c r="BE443" s="197">
        <f>IF(N443="základní",J443,0)</f>
        <v>0</v>
      </c>
      <c r="BF443" s="197">
        <f>IF(N443="snížená",J443,0)</f>
        <v>0</v>
      </c>
      <c r="BG443" s="197">
        <f>IF(N443="zákl. přenesená",J443,0)</f>
        <v>0</v>
      </c>
      <c r="BH443" s="197">
        <f>IF(N443="sníž. přenesená",J443,0)</f>
        <v>0</v>
      </c>
      <c r="BI443" s="197">
        <f>IF(N443="nulová",J443,0)</f>
        <v>0</v>
      </c>
      <c r="BJ443" s="18" t="s">
        <v>88</v>
      </c>
      <c r="BK443" s="197">
        <f>ROUND(I443*H443,2)</f>
        <v>0</v>
      </c>
      <c r="BL443" s="18" t="s">
        <v>214</v>
      </c>
      <c r="BM443" s="196" t="s">
        <v>612</v>
      </c>
    </row>
    <row r="444" spans="1:65" s="2" customFormat="1" ht="10.199999999999999">
      <c r="A444" s="35"/>
      <c r="B444" s="36"/>
      <c r="C444" s="37"/>
      <c r="D444" s="198" t="s">
        <v>221</v>
      </c>
      <c r="E444" s="37"/>
      <c r="F444" s="199" t="s">
        <v>613</v>
      </c>
      <c r="G444" s="37"/>
      <c r="H444" s="37"/>
      <c r="I444" s="200"/>
      <c r="J444" s="37"/>
      <c r="K444" s="37"/>
      <c r="L444" s="40"/>
      <c r="M444" s="201"/>
      <c r="N444" s="202"/>
      <c r="O444" s="72"/>
      <c r="P444" s="72"/>
      <c r="Q444" s="72"/>
      <c r="R444" s="72"/>
      <c r="S444" s="72"/>
      <c r="T444" s="73"/>
      <c r="U444" s="35"/>
      <c r="V444" s="35"/>
      <c r="W444" s="35"/>
      <c r="X444" s="35"/>
      <c r="Y444" s="35"/>
      <c r="Z444" s="35"/>
      <c r="AA444" s="35"/>
      <c r="AB444" s="35"/>
      <c r="AC444" s="35"/>
      <c r="AD444" s="35"/>
      <c r="AE444" s="35"/>
      <c r="AT444" s="18" t="s">
        <v>221</v>
      </c>
      <c r="AU444" s="18" t="s">
        <v>90</v>
      </c>
    </row>
    <row r="445" spans="1:65" s="2" customFormat="1" ht="10.199999999999999">
      <c r="A445" s="35"/>
      <c r="B445" s="36"/>
      <c r="C445" s="37"/>
      <c r="D445" s="215" t="s">
        <v>362</v>
      </c>
      <c r="E445" s="37"/>
      <c r="F445" s="216" t="s">
        <v>614</v>
      </c>
      <c r="G445" s="37"/>
      <c r="H445" s="37"/>
      <c r="I445" s="200"/>
      <c r="J445" s="37"/>
      <c r="K445" s="37"/>
      <c r="L445" s="40"/>
      <c r="M445" s="201"/>
      <c r="N445" s="202"/>
      <c r="O445" s="72"/>
      <c r="P445" s="72"/>
      <c r="Q445" s="72"/>
      <c r="R445" s="72"/>
      <c r="S445" s="72"/>
      <c r="T445" s="73"/>
      <c r="U445" s="35"/>
      <c r="V445" s="35"/>
      <c r="W445" s="35"/>
      <c r="X445" s="35"/>
      <c r="Y445" s="35"/>
      <c r="Z445" s="35"/>
      <c r="AA445" s="35"/>
      <c r="AB445" s="35"/>
      <c r="AC445" s="35"/>
      <c r="AD445" s="35"/>
      <c r="AE445" s="35"/>
      <c r="AT445" s="18" t="s">
        <v>362</v>
      </c>
      <c r="AU445" s="18" t="s">
        <v>90</v>
      </c>
    </row>
    <row r="446" spans="1:65" s="13" customFormat="1" ht="10.199999999999999">
      <c r="B446" s="217"/>
      <c r="C446" s="218"/>
      <c r="D446" s="198" t="s">
        <v>364</v>
      </c>
      <c r="E446" s="219" t="s">
        <v>1</v>
      </c>
      <c r="F446" s="220" t="s">
        <v>595</v>
      </c>
      <c r="G446" s="218"/>
      <c r="H446" s="219" t="s">
        <v>1</v>
      </c>
      <c r="I446" s="221"/>
      <c r="J446" s="218"/>
      <c r="K446" s="218"/>
      <c r="L446" s="222"/>
      <c r="M446" s="223"/>
      <c r="N446" s="224"/>
      <c r="O446" s="224"/>
      <c r="P446" s="224"/>
      <c r="Q446" s="224"/>
      <c r="R446" s="224"/>
      <c r="S446" s="224"/>
      <c r="T446" s="225"/>
      <c r="AT446" s="226" t="s">
        <v>364</v>
      </c>
      <c r="AU446" s="226" t="s">
        <v>90</v>
      </c>
      <c r="AV446" s="13" t="s">
        <v>88</v>
      </c>
      <c r="AW446" s="13" t="s">
        <v>36</v>
      </c>
      <c r="AX446" s="13" t="s">
        <v>81</v>
      </c>
      <c r="AY446" s="226" t="s">
        <v>215</v>
      </c>
    </row>
    <row r="447" spans="1:65" s="13" customFormat="1" ht="10.199999999999999">
      <c r="B447" s="217"/>
      <c r="C447" s="218"/>
      <c r="D447" s="198" t="s">
        <v>364</v>
      </c>
      <c r="E447" s="219" t="s">
        <v>1</v>
      </c>
      <c r="F447" s="220" t="s">
        <v>389</v>
      </c>
      <c r="G447" s="218"/>
      <c r="H447" s="219" t="s">
        <v>1</v>
      </c>
      <c r="I447" s="221"/>
      <c r="J447" s="218"/>
      <c r="K447" s="218"/>
      <c r="L447" s="222"/>
      <c r="M447" s="223"/>
      <c r="N447" s="224"/>
      <c r="O447" s="224"/>
      <c r="P447" s="224"/>
      <c r="Q447" s="224"/>
      <c r="R447" s="224"/>
      <c r="S447" s="224"/>
      <c r="T447" s="225"/>
      <c r="AT447" s="226" t="s">
        <v>364</v>
      </c>
      <c r="AU447" s="226" t="s">
        <v>90</v>
      </c>
      <c r="AV447" s="13" t="s">
        <v>88</v>
      </c>
      <c r="AW447" s="13" t="s">
        <v>36</v>
      </c>
      <c r="AX447" s="13" t="s">
        <v>81</v>
      </c>
      <c r="AY447" s="226" t="s">
        <v>215</v>
      </c>
    </row>
    <row r="448" spans="1:65" s="14" customFormat="1" ht="10.199999999999999">
      <c r="B448" s="227"/>
      <c r="C448" s="228"/>
      <c r="D448" s="198" t="s">
        <v>364</v>
      </c>
      <c r="E448" s="229" t="s">
        <v>1</v>
      </c>
      <c r="F448" s="230" t="s">
        <v>615</v>
      </c>
      <c r="G448" s="228"/>
      <c r="H448" s="231">
        <v>5.48</v>
      </c>
      <c r="I448" s="232"/>
      <c r="J448" s="228"/>
      <c r="K448" s="228"/>
      <c r="L448" s="233"/>
      <c r="M448" s="234"/>
      <c r="N448" s="235"/>
      <c r="O448" s="235"/>
      <c r="P448" s="235"/>
      <c r="Q448" s="235"/>
      <c r="R448" s="235"/>
      <c r="S448" s="235"/>
      <c r="T448" s="236"/>
      <c r="AT448" s="237" t="s">
        <v>364</v>
      </c>
      <c r="AU448" s="237" t="s">
        <v>90</v>
      </c>
      <c r="AV448" s="14" t="s">
        <v>90</v>
      </c>
      <c r="AW448" s="14" t="s">
        <v>36</v>
      </c>
      <c r="AX448" s="14" t="s">
        <v>81</v>
      </c>
      <c r="AY448" s="237" t="s">
        <v>215</v>
      </c>
    </row>
    <row r="449" spans="2:51" s="14" customFormat="1" ht="10.199999999999999">
      <c r="B449" s="227"/>
      <c r="C449" s="228"/>
      <c r="D449" s="198" t="s">
        <v>364</v>
      </c>
      <c r="E449" s="229" t="s">
        <v>1</v>
      </c>
      <c r="F449" s="230" t="s">
        <v>616</v>
      </c>
      <c r="G449" s="228"/>
      <c r="H449" s="231">
        <v>13.56</v>
      </c>
      <c r="I449" s="232"/>
      <c r="J449" s="228"/>
      <c r="K449" s="228"/>
      <c r="L449" s="233"/>
      <c r="M449" s="234"/>
      <c r="N449" s="235"/>
      <c r="O449" s="235"/>
      <c r="P449" s="235"/>
      <c r="Q449" s="235"/>
      <c r="R449" s="235"/>
      <c r="S449" s="235"/>
      <c r="T449" s="236"/>
      <c r="AT449" s="237" t="s">
        <v>364</v>
      </c>
      <c r="AU449" s="237" t="s">
        <v>90</v>
      </c>
      <c r="AV449" s="14" t="s">
        <v>90</v>
      </c>
      <c r="AW449" s="14" t="s">
        <v>36</v>
      </c>
      <c r="AX449" s="14" t="s">
        <v>81</v>
      </c>
      <c r="AY449" s="237" t="s">
        <v>215</v>
      </c>
    </row>
    <row r="450" spans="2:51" s="14" customFormat="1" ht="10.199999999999999">
      <c r="B450" s="227"/>
      <c r="C450" s="228"/>
      <c r="D450" s="198" t="s">
        <v>364</v>
      </c>
      <c r="E450" s="229" t="s">
        <v>1</v>
      </c>
      <c r="F450" s="230" t="s">
        <v>617</v>
      </c>
      <c r="G450" s="228"/>
      <c r="H450" s="231">
        <v>1.93</v>
      </c>
      <c r="I450" s="232"/>
      <c r="J450" s="228"/>
      <c r="K450" s="228"/>
      <c r="L450" s="233"/>
      <c r="M450" s="234"/>
      <c r="N450" s="235"/>
      <c r="O450" s="235"/>
      <c r="P450" s="235"/>
      <c r="Q450" s="235"/>
      <c r="R450" s="235"/>
      <c r="S450" s="235"/>
      <c r="T450" s="236"/>
      <c r="AT450" s="237" t="s">
        <v>364</v>
      </c>
      <c r="AU450" s="237" t="s">
        <v>90</v>
      </c>
      <c r="AV450" s="14" t="s">
        <v>90</v>
      </c>
      <c r="AW450" s="14" t="s">
        <v>36</v>
      </c>
      <c r="AX450" s="14" t="s">
        <v>81</v>
      </c>
      <c r="AY450" s="237" t="s">
        <v>215</v>
      </c>
    </row>
    <row r="451" spans="2:51" s="13" customFormat="1" ht="10.199999999999999">
      <c r="B451" s="217"/>
      <c r="C451" s="218"/>
      <c r="D451" s="198" t="s">
        <v>364</v>
      </c>
      <c r="E451" s="219" t="s">
        <v>1</v>
      </c>
      <c r="F451" s="220" t="s">
        <v>395</v>
      </c>
      <c r="G451" s="218"/>
      <c r="H451" s="219" t="s">
        <v>1</v>
      </c>
      <c r="I451" s="221"/>
      <c r="J451" s="218"/>
      <c r="K451" s="218"/>
      <c r="L451" s="222"/>
      <c r="M451" s="223"/>
      <c r="N451" s="224"/>
      <c r="O451" s="224"/>
      <c r="P451" s="224"/>
      <c r="Q451" s="224"/>
      <c r="R451" s="224"/>
      <c r="S451" s="224"/>
      <c r="T451" s="225"/>
      <c r="AT451" s="226" t="s">
        <v>364</v>
      </c>
      <c r="AU451" s="226" t="s">
        <v>90</v>
      </c>
      <c r="AV451" s="13" t="s">
        <v>88</v>
      </c>
      <c r="AW451" s="13" t="s">
        <v>36</v>
      </c>
      <c r="AX451" s="13" t="s">
        <v>81</v>
      </c>
      <c r="AY451" s="226" t="s">
        <v>215</v>
      </c>
    </row>
    <row r="452" spans="2:51" s="14" customFormat="1" ht="10.199999999999999">
      <c r="B452" s="227"/>
      <c r="C452" s="228"/>
      <c r="D452" s="198" t="s">
        <v>364</v>
      </c>
      <c r="E452" s="229" t="s">
        <v>1</v>
      </c>
      <c r="F452" s="230" t="s">
        <v>618</v>
      </c>
      <c r="G452" s="228"/>
      <c r="H452" s="231">
        <v>1.988</v>
      </c>
      <c r="I452" s="232"/>
      <c r="J452" s="228"/>
      <c r="K452" s="228"/>
      <c r="L452" s="233"/>
      <c r="M452" s="234"/>
      <c r="N452" s="235"/>
      <c r="O452" s="235"/>
      <c r="P452" s="235"/>
      <c r="Q452" s="235"/>
      <c r="R452" s="235"/>
      <c r="S452" s="235"/>
      <c r="T452" s="236"/>
      <c r="AT452" s="237" t="s">
        <v>364</v>
      </c>
      <c r="AU452" s="237" t="s">
        <v>90</v>
      </c>
      <c r="AV452" s="14" t="s">
        <v>90</v>
      </c>
      <c r="AW452" s="14" t="s">
        <v>36</v>
      </c>
      <c r="AX452" s="14" t="s">
        <v>81</v>
      </c>
      <c r="AY452" s="237" t="s">
        <v>215</v>
      </c>
    </row>
    <row r="453" spans="2:51" s="14" customFormat="1" ht="10.199999999999999">
      <c r="B453" s="227"/>
      <c r="C453" s="228"/>
      <c r="D453" s="198" t="s">
        <v>364</v>
      </c>
      <c r="E453" s="229" t="s">
        <v>1</v>
      </c>
      <c r="F453" s="230" t="s">
        <v>619</v>
      </c>
      <c r="G453" s="228"/>
      <c r="H453" s="231">
        <v>1.046</v>
      </c>
      <c r="I453" s="232"/>
      <c r="J453" s="228"/>
      <c r="K453" s="228"/>
      <c r="L453" s="233"/>
      <c r="M453" s="234"/>
      <c r="N453" s="235"/>
      <c r="O453" s="235"/>
      <c r="P453" s="235"/>
      <c r="Q453" s="235"/>
      <c r="R453" s="235"/>
      <c r="S453" s="235"/>
      <c r="T453" s="236"/>
      <c r="AT453" s="237" t="s">
        <v>364</v>
      </c>
      <c r="AU453" s="237" t="s">
        <v>90</v>
      </c>
      <c r="AV453" s="14" t="s">
        <v>90</v>
      </c>
      <c r="AW453" s="14" t="s">
        <v>36</v>
      </c>
      <c r="AX453" s="14" t="s">
        <v>81</v>
      </c>
      <c r="AY453" s="237" t="s">
        <v>215</v>
      </c>
    </row>
    <row r="454" spans="2:51" s="14" customFormat="1" ht="10.199999999999999">
      <c r="B454" s="227"/>
      <c r="C454" s="228"/>
      <c r="D454" s="198" t="s">
        <v>364</v>
      </c>
      <c r="E454" s="229" t="s">
        <v>1</v>
      </c>
      <c r="F454" s="230" t="s">
        <v>620</v>
      </c>
      <c r="G454" s="228"/>
      <c r="H454" s="231">
        <v>0.82799999999999996</v>
      </c>
      <c r="I454" s="232"/>
      <c r="J454" s="228"/>
      <c r="K454" s="228"/>
      <c r="L454" s="233"/>
      <c r="M454" s="234"/>
      <c r="N454" s="235"/>
      <c r="O454" s="235"/>
      <c r="P454" s="235"/>
      <c r="Q454" s="235"/>
      <c r="R454" s="235"/>
      <c r="S454" s="235"/>
      <c r="T454" s="236"/>
      <c r="AT454" s="237" t="s">
        <v>364</v>
      </c>
      <c r="AU454" s="237" t="s">
        <v>90</v>
      </c>
      <c r="AV454" s="14" t="s">
        <v>90</v>
      </c>
      <c r="AW454" s="14" t="s">
        <v>36</v>
      </c>
      <c r="AX454" s="14" t="s">
        <v>81</v>
      </c>
      <c r="AY454" s="237" t="s">
        <v>215</v>
      </c>
    </row>
    <row r="455" spans="2:51" s="14" customFormat="1" ht="10.199999999999999">
      <c r="B455" s="227"/>
      <c r="C455" s="228"/>
      <c r="D455" s="198" t="s">
        <v>364</v>
      </c>
      <c r="E455" s="229" t="s">
        <v>1</v>
      </c>
      <c r="F455" s="230" t="s">
        <v>621</v>
      </c>
      <c r="G455" s="228"/>
      <c r="H455" s="231">
        <v>0.5</v>
      </c>
      <c r="I455" s="232"/>
      <c r="J455" s="228"/>
      <c r="K455" s="228"/>
      <c r="L455" s="233"/>
      <c r="M455" s="234"/>
      <c r="N455" s="235"/>
      <c r="O455" s="235"/>
      <c r="P455" s="235"/>
      <c r="Q455" s="235"/>
      <c r="R455" s="235"/>
      <c r="S455" s="235"/>
      <c r="T455" s="236"/>
      <c r="AT455" s="237" t="s">
        <v>364</v>
      </c>
      <c r="AU455" s="237" t="s">
        <v>90</v>
      </c>
      <c r="AV455" s="14" t="s">
        <v>90</v>
      </c>
      <c r="AW455" s="14" t="s">
        <v>36</v>
      </c>
      <c r="AX455" s="14" t="s">
        <v>81</v>
      </c>
      <c r="AY455" s="237" t="s">
        <v>215</v>
      </c>
    </row>
    <row r="456" spans="2:51" s="13" customFormat="1" ht="10.199999999999999">
      <c r="B456" s="217"/>
      <c r="C456" s="218"/>
      <c r="D456" s="198" t="s">
        <v>364</v>
      </c>
      <c r="E456" s="219" t="s">
        <v>1</v>
      </c>
      <c r="F456" s="220" t="s">
        <v>401</v>
      </c>
      <c r="G456" s="218"/>
      <c r="H456" s="219" t="s">
        <v>1</v>
      </c>
      <c r="I456" s="221"/>
      <c r="J456" s="218"/>
      <c r="K456" s="218"/>
      <c r="L456" s="222"/>
      <c r="M456" s="223"/>
      <c r="N456" s="224"/>
      <c r="O456" s="224"/>
      <c r="P456" s="224"/>
      <c r="Q456" s="224"/>
      <c r="R456" s="224"/>
      <c r="S456" s="224"/>
      <c r="T456" s="225"/>
      <c r="AT456" s="226" t="s">
        <v>364</v>
      </c>
      <c r="AU456" s="226" t="s">
        <v>90</v>
      </c>
      <c r="AV456" s="13" t="s">
        <v>88</v>
      </c>
      <c r="AW456" s="13" t="s">
        <v>36</v>
      </c>
      <c r="AX456" s="13" t="s">
        <v>81</v>
      </c>
      <c r="AY456" s="226" t="s">
        <v>215</v>
      </c>
    </row>
    <row r="457" spans="2:51" s="14" customFormat="1" ht="10.199999999999999">
      <c r="B457" s="227"/>
      <c r="C457" s="228"/>
      <c r="D457" s="198" t="s">
        <v>364</v>
      </c>
      <c r="E457" s="229" t="s">
        <v>1</v>
      </c>
      <c r="F457" s="230" t="s">
        <v>615</v>
      </c>
      <c r="G457" s="228"/>
      <c r="H457" s="231">
        <v>5.48</v>
      </c>
      <c r="I457" s="232"/>
      <c r="J457" s="228"/>
      <c r="K457" s="228"/>
      <c r="L457" s="233"/>
      <c r="M457" s="234"/>
      <c r="N457" s="235"/>
      <c r="O457" s="235"/>
      <c r="P457" s="235"/>
      <c r="Q457" s="235"/>
      <c r="R457" s="235"/>
      <c r="S457" s="235"/>
      <c r="T457" s="236"/>
      <c r="AT457" s="237" t="s">
        <v>364</v>
      </c>
      <c r="AU457" s="237" t="s">
        <v>90</v>
      </c>
      <c r="AV457" s="14" t="s">
        <v>90</v>
      </c>
      <c r="AW457" s="14" t="s">
        <v>36</v>
      </c>
      <c r="AX457" s="14" t="s">
        <v>81</v>
      </c>
      <c r="AY457" s="237" t="s">
        <v>215</v>
      </c>
    </row>
    <row r="458" spans="2:51" s="14" customFormat="1" ht="10.199999999999999">
      <c r="B458" s="227"/>
      <c r="C458" s="228"/>
      <c r="D458" s="198" t="s">
        <v>364</v>
      </c>
      <c r="E458" s="229" t="s">
        <v>1</v>
      </c>
      <c r="F458" s="230" t="s">
        <v>616</v>
      </c>
      <c r="G458" s="228"/>
      <c r="H458" s="231">
        <v>13.56</v>
      </c>
      <c r="I458" s="232"/>
      <c r="J458" s="228"/>
      <c r="K458" s="228"/>
      <c r="L458" s="233"/>
      <c r="M458" s="234"/>
      <c r="N458" s="235"/>
      <c r="O458" s="235"/>
      <c r="P458" s="235"/>
      <c r="Q458" s="235"/>
      <c r="R458" s="235"/>
      <c r="S458" s="235"/>
      <c r="T458" s="236"/>
      <c r="AT458" s="237" t="s">
        <v>364</v>
      </c>
      <c r="AU458" s="237" t="s">
        <v>90</v>
      </c>
      <c r="AV458" s="14" t="s">
        <v>90</v>
      </c>
      <c r="AW458" s="14" t="s">
        <v>36</v>
      </c>
      <c r="AX458" s="14" t="s">
        <v>81</v>
      </c>
      <c r="AY458" s="237" t="s">
        <v>215</v>
      </c>
    </row>
    <row r="459" spans="2:51" s="14" customFormat="1" ht="10.199999999999999">
      <c r="B459" s="227"/>
      <c r="C459" s="228"/>
      <c r="D459" s="198" t="s">
        <v>364</v>
      </c>
      <c r="E459" s="229" t="s">
        <v>1</v>
      </c>
      <c r="F459" s="230" t="s">
        <v>622</v>
      </c>
      <c r="G459" s="228"/>
      <c r="H459" s="231">
        <v>2.62</v>
      </c>
      <c r="I459" s="232"/>
      <c r="J459" s="228"/>
      <c r="K459" s="228"/>
      <c r="L459" s="233"/>
      <c r="M459" s="234"/>
      <c r="N459" s="235"/>
      <c r="O459" s="235"/>
      <c r="P459" s="235"/>
      <c r="Q459" s="235"/>
      <c r="R459" s="235"/>
      <c r="S459" s="235"/>
      <c r="T459" s="236"/>
      <c r="AT459" s="237" t="s">
        <v>364</v>
      </c>
      <c r="AU459" s="237" t="s">
        <v>90</v>
      </c>
      <c r="AV459" s="14" t="s">
        <v>90</v>
      </c>
      <c r="AW459" s="14" t="s">
        <v>36</v>
      </c>
      <c r="AX459" s="14" t="s">
        <v>81</v>
      </c>
      <c r="AY459" s="237" t="s">
        <v>215</v>
      </c>
    </row>
    <row r="460" spans="2:51" s="16" customFormat="1" ht="10.199999999999999">
      <c r="B460" s="249"/>
      <c r="C460" s="250"/>
      <c r="D460" s="198" t="s">
        <v>364</v>
      </c>
      <c r="E460" s="251" t="s">
        <v>1</v>
      </c>
      <c r="F460" s="252" t="s">
        <v>403</v>
      </c>
      <c r="G460" s="250"/>
      <c r="H460" s="253">
        <v>46.991999999999997</v>
      </c>
      <c r="I460" s="254"/>
      <c r="J460" s="250"/>
      <c r="K460" s="250"/>
      <c r="L460" s="255"/>
      <c r="M460" s="256"/>
      <c r="N460" s="257"/>
      <c r="O460" s="257"/>
      <c r="P460" s="257"/>
      <c r="Q460" s="257"/>
      <c r="R460" s="257"/>
      <c r="S460" s="257"/>
      <c r="T460" s="258"/>
      <c r="AT460" s="259" t="s">
        <v>364</v>
      </c>
      <c r="AU460" s="259" t="s">
        <v>90</v>
      </c>
      <c r="AV460" s="16" t="s">
        <v>227</v>
      </c>
      <c r="AW460" s="16" t="s">
        <v>36</v>
      </c>
      <c r="AX460" s="16" t="s">
        <v>81</v>
      </c>
      <c r="AY460" s="259" t="s">
        <v>215</v>
      </c>
    </row>
    <row r="461" spans="2:51" s="13" customFormat="1" ht="10.199999999999999">
      <c r="B461" s="217"/>
      <c r="C461" s="218"/>
      <c r="D461" s="198" t="s">
        <v>364</v>
      </c>
      <c r="E461" s="219" t="s">
        <v>1</v>
      </c>
      <c r="F461" s="220" t="s">
        <v>605</v>
      </c>
      <c r="G461" s="218"/>
      <c r="H461" s="219" t="s">
        <v>1</v>
      </c>
      <c r="I461" s="221"/>
      <c r="J461" s="218"/>
      <c r="K461" s="218"/>
      <c r="L461" s="222"/>
      <c r="M461" s="223"/>
      <c r="N461" s="224"/>
      <c r="O461" s="224"/>
      <c r="P461" s="224"/>
      <c r="Q461" s="224"/>
      <c r="R461" s="224"/>
      <c r="S461" s="224"/>
      <c r="T461" s="225"/>
      <c r="AT461" s="226" t="s">
        <v>364</v>
      </c>
      <c r="AU461" s="226" t="s">
        <v>90</v>
      </c>
      <c r="AV461" s="13" t="s">
        <v>88</v>
      </c>
      <c r="AW461" s="13" t="s">
        <v>36</v>
      </c>
      <c r="AX461" s="13" t="s">
        <v>81</v>
      </c>
      <c r="AY461" s="226" t="s">
        <v>215</v>
      </c>
    </row>
    <row r="462" spans="2:51" s="13" customFormat="1" ht="10.199999999999999">
      <c r="B462" s="217"/>
      <c r="C462" s="218"/>
      <c r="D462" s="198" t="s">
        <v>364</v>
      </c>
      <c r="E462" s="219" t="s">
        <v>1</v>
      </c>
      <c r="F462" s="220" t="s">
        <v>389</v>
      </c>
      <c r="G462" s="218"/>
      <c r="H462" s="219" t="s">
        <v>1</v>
      </c>
      <c r="I462" s="221"/>
      <c r="J462" s="218"/>
      <c r="K462" s="218"/>
      <c r="L462" s="222"/>
      <c r="M462" s="223"/>
      <c r="N462" s="224"/>
      <c r="O462" s="224"/>
      <c r="P462" s="224"/>
      <c r="Q462" s="224"/>
      <c r="R462" s="224"/>
      <c r="S462" s="224"/>
      <c r="T462" s="225"/>
      <c r="AT462" s="226" t="s">
        <v>364</v>
      </c>
      <c r="AU462" s="226" t="s">
        <v>90</v>
      </c>
      <c r="AV462" s="13" t="s">
        <v>88</v>
      </c>
      <c r="AW462" s="13" t="s">
        <v>36</v>
      </c>
      <c r="AX462" s="13" t="s">
        <v>81</v>
      </c>
      <c r="AY462" s="226" t="s">
        <v>215</v>
      </c>
    </row>
    <row r="463" spans="2:51" s="14" customFormat="1" ht="10.199999999999999">
      <c r="B463" s="227"/>
      <c r="C463" s="228"/>
      <c r="D463" s="198" t="s">
        <v>364</v>
      </c>
      <c r="E463" s="229" t="s">
        <v>1</v>
      </c>
      <c r="F463" s="230" t="s">
        <v>623</v>
      </c>
      <c r="G463" s="228"/>
      <c r="H463" s="231">
        <v>1.89</v>
      </c>
      <c r="I463" s="232"/>
      <c r="J463" s="228"/>
      <c r="K463" s="228"/>
      <c r="L463" s="233"/>
      <c r="M463" s="234"/>
      <c r="N463" s="235"/>
      <c r="O463" s="235"/>
      <c r="P463" s="235"/>
      <c r="Q463" s="235"/>
      <c r="R463" s="235"/>
      <c r="S463" s="235"/>
      <c r="T463" s="236"/>
      <c r="AT463" s="237" t="s">
        <v>364</v>
      </c>
      <c r="AU463" s="237" t="s">
        <v>90</v>
      </c>
      <c r="AV463" s="14" t="s">
        <v>90</v>
      </c>
      <c r="AW463" s="14" t="s">
        <v>36</v>
      </c>
      <c r="AX463" s="14" t="s">
        <v>81</v>
      </c>
      <c r="AY463" s="237" t="s">
        <v>215</v>
      </c>
    </row>
    <row r="464" spans="2:51" s="13" customFormat="1" ht="10.199999999999999">
      <c r="B464" s="217"/>
      <c r="C464" s="218"/>
      <c r="D464" s="198" t="s">
        <v>364</v>
      </c>
      <c r="E464" s="219" t="s">
        <v>1</v>
      </c>
      <c r="F464" s="220" t="s">
        <v>607</v>
      </c>
      <c r="G464" s="218"/>
      <c r="H464" s="219" t="s">
        <v>1</v>
      </c>
      <c r="I464" s="221"/>
      <c r="J464" s="218"/>
      <c r="K464" s="218"/>
      <c r="L464" s="222"/>
      <c r="M464" s="223"/>
      <c r="N464" s="224"/>
      <c r="O464" s="224"/>
      <c r="P464" s="224"/>
      <c r="Q464" s="224"/>
      <c r="R464" s="224"/>
      <c r="S464" s="224"/>
      <c r="T464" s="225"/>
      <c r="AT464" s="226" t="s">
        <v>364</v>
      </c>
      <c r="AU464" s="226" t="s">
        <v>90</v>
      </c>
      <c r="AV464" s="13" t="s">
        <v>88</v>
      </c>
      <c r="AW464" s="13" t="s">
        <v>36</v>
      </c>
      <c r="AX464" s="13" t="s">
        <v>81</v>
      </c>
      <c r="AY464" s="226" t="s">
        <v>215</v>
      </c>
    </row>
    <row r="465" spans="1:65" s="14" customFormat="1" ht="10.199999999999999">
      <c r="B465" s="227"/>
      <c r="C465" s="228"/>
      <c r="D465" s="198" t="s">
        <v>364</v>
      </c>
      <c r="E465" s="229" t="s">
        <v>1</v>
      </c>
      <c r="F465" s="230" t="s">
        <v>624</v>
      </c>
      <c r="G465" s="228"/>
      <c r="H465" s="231">
        <v>1.26</v>
      </c>
      <c r="I465" s="232"/>
      <c r="J465" s="228"/>
      <c r="K465" s="228"/>
      <c r="L465" s="233"/>
      <c r="M465" s="234"/>
      <c r="N465" s="235"/>
      <c r="O465" s="235"/>
      <c r="P465" s="235"/>
      <c r="Q465" s="235"/>
      <c r="R465" s="235"/>
      <c r="S465" s="235"/>
      <c r="T465" s="236"/>
      <c r="AT465" s="237" t="s">
        <v>364</v>
      </c>
      <c r="AU465" s="237" t="s">
        <v>90</v>
      </c>
      <c r="AV465" s="14" t="s">
        <v>90</v>
      </c>
      <c r="AW465" s="14" t="s">
        <v>36</v>
      </c>
      <c r="AX465" s="14" t="s">
        <v>81</v>
      </c>
      <c r="AY465" s="237" t="s">
        <v>215</v>
      </c>
    </row>
    <row r="466" spans="1:65" s="16" customFormat="1" ht="10.199999999999999">
      <c r="B466" s="249"/>
      <c r="C466" s="250"/>
      <c r="D466" s="198" t="s">
        <v>364</v>
      </c>
      <c r="E466" s="251" t="s">
        <v>1</v>
      </c>
      <c r="F466" s="252" t="s">
        <v>403</v>
      </c>
      <c r="G466" s="250"/>
      <c r="H466" s="253">
        <v>3.15</v>
      </c>
      <c r="I466" s="254"/>
      <c r="J466" s="250"/>
      <c r="K466" s="250"/>
      <c r="L466" s="255"/>
      <c r="M466" s="256"/>
      <c r="N466" s="257"/>
      <c r="O466" s="257"/>
      <c r="P466" s="257"/>
      <c r="Q466" s="257"/>
      <c r="R466" s="257"/>
      <c r="S466" s="257"/>
      <c r="T466" s="258"/>
      <c r="AT466" s="259" t="s">
        <v>364</v>
      </c>
      <c r="AU466" s="259" t="s">
        <v>90</v>
      </c>
      <c r="AV466" s="16" t="s">
        <v>227</v>
      </c>
      <c r="AW466" s="16" t="s">
        <v>36</v>
      </c>
      <c r="AX466" s="16" t="s">
        <v>81</v>
      </c>
      <c r="AY466" s="259" t="s">
        <v>215</v>
      </c>
    </row>
    <row r="467" spans="1:65" s="15" customFormat="1" ht="10.199999999999999">
      <c r="B467" s="238"/>
      <c r="C467" s="239"/>
      <c r="D467" s="198" t="s">
        <v>364</v>
      </c>
      <c r="E467" s="240" t="s">
        <v>1</v>
      </c>
      <c r="F467" s="241" t="s">
        <v>368</v>
      </c>
      <c r="G467" s="239"/>
      <c r="H467" s="242">
        <v>50.142000000000003</v>
      </c>
      <c r="I467" s="243"/>
      <c r="J467" s="239"/>
      <c r="K467" s="239"/>
      <c r="L467" s="244"/>
      <c r="M467" s="245"/>
      <c r="N467" s="246"/>
      <c r="O467" s="246"/>
      <c r="P467" s="246"/>
      <c r="Q467" s="246"/>
      <c r="R467" s="246"/>
      <c r="S467" s="246"/>
      <c r="T467" s="247"/>
      <c r="AT467" s="248" t="s">
        <v>364</v>
      </c>
      <c r="AU467" s="248" t="s">
        <v>90</v>
      </c>
      <c r="AV467" s="15" t="s">
        <v>214</v>
      </c>
      <c r="AW467" s="15" t="s">
        <v>36</v>
      </c>
      <c r="AX467" s="15" t="s">
        <v>88</v>
      </c>
      <c r="AY467" s="248" t="s">
        <v>215</v>
      </c>
    </row>
    <row r="468" spans="1:65" s="2" customFormat="1" ht="16.5" customHeight="1">
      <c r="A468" s="35"/>
      <c r="B468" s="36"/>
      <c r="C468" s="185" t="s">
        <v>625</v>
      </c>
      <c r="D468" s="185" t="s">
        <v>216</v>
      </c>
      <c r="E468" s="186" t="s">
        <v>626</v>
      </c>
      <c r="F468" s="187" t="s">
        <v>627</v>
      </c>
      <c r="G468" s="188" t="s">
        <v>523</v>
      </c>
      <c r="H468" s="189">
        <v>50.142000000000003</v>
      </c>
      <c r="I468" s="190"/>
      <c r="J468" s="191">
        <f>ROUND(I468*H468,2)</f>
        <v>0</v>
      </c>
      <c r="K468" s="187" t="s">
        <v>359</v>
      </c>
      <c r="L468" s="40"/>
      <c r="M468" s="192" t="s">
        <v>1</v>
      </c>
      <c r="N468" s="193" t="s">
        <v>46</v>
      </c>
      <c r="O468" s="72"/>
      <c r="P468" s="194">
        <f>O468*H468</f>
        <v>0</v>
      </c>
      <c r="Q468" s="194">
        <v>0</v>
      </c>
      <c r="R468" s="194">
        <f>Q468*H468</f>
        <v>0</v>
      </c>
      <c r="S468" s="194">
        <v>0</v>
      </c>
      <c r="T468" s="195">
        <f>S468*H468</f>
        <v>0</v>
      </c>
      <c r="U468" s="35"/>
      <c r="V468" s="35"/>
      <c r="W468" s="35"/>
      <c r="X468" s="35"/>
      <c r="Y468" s="35"/>
      <c r="Z468" s="35"/>
      <c r="AA468" s="35"/>
      <c r="AB468" s="35"/>
      <c r="AC468" s="35"/>
      <c r="AD468" s="35"/>
      <c r="AE468" s="35"/>
      <c r="AR468" s="196" t="s">
        <v>214</v>
      </c>
      <c r="AT468" s="196" t="s">
        <v>216</v>
      </c>
      <c r="AU468" s="196" t="s">
        <v>90</v>
      </c>
      <c r="AY468" s="18" t="s">
        <v>215</v>
      </c>
      <c r="BE468" s="197">
        <f>IF(N468="základní",J468,0)</f>
        <v>0</v>
      </c>
      <c r="BF468" s="197">
        <f>IF(N468="snížená",J468,0)</f>
        <v>0</v>
      </c>
      <c r="BG468" s="197">
        <f>IF(N468="zákl. přenesená",J468,0)</f>
        <v>0</v>
      </c>
      <c r="BH468" s="197">
        <f>IF(N468="sníž. přenesená",J468,0)</f>
        <v>0</v>
      </c>
      <c r="BI468" s="197">
        <f>IF(N468="nulová",J468,0)</f>
        <v>0</v>
      </c>
      <c r="BJ468" s="18" t="s">
        <v>88</v>
      </c>
      <c r="BK468" s="197">
        <f>ROUND(I468*H468,2)</f>
        <v>0</v>
      </c>
      <c r="BL468" s="18" t="s">
        <v>214</v>
      </c>
      <c r="BM468" s="196" t="s">
        <v>628</v>
      </c>
    </row>
    <row r="469" spans="1:65" s="2" customFormat="1" ht="10.199999999999999">
      <c r="A469" s="35"/>
      <c r="B469" s="36"/>
      <c r="C469" s="37"/>
      <c r="D469" s="198" t="s">
        <v>221</v>
      </c>
      <c r="E469" s="37"/>
      <c r="F469" s="199" t="s">
        <v>629</v>
      </c>
      <c r="G469" s="37"/>
      <c r="H469" s="37"/>
      <c r="I469" s="200"/>
      <c r="J469" s="37"/>
      <c r="K469" s="37"/>
      <c r="L469" s="40"/>
      <c r="M469" s="201"/>
      <c r="N469" s="202"/>
      <c r="O469" s="72"/>
      <c r="P469" s="72"/>
      <c r="Q469" s="72"/>
      <c r="R469" s="72"/>
      <c r="S469" s="72"/>
      <c r="T469" s="73"/>
      <c r="U469" s="35"/>
      <c r="V469" s="35"/>
      <c r="W469" s="35"/>
      <c r="X469" s="35"/>
      <c r="Y469" s="35"/>
      <c r="Z469" s="35"/>
      <c r="AA469" s="35"/>
      <c r="AB469" s="35"/>
      <c r="AC469" s="35"/>
      <c r="AD469" s="35"/>
      <c r="AE469" s="35"/>
      <c r="AT469" s="18" t="s">
        <v>221</v>
      </c>
      <c r="AU469" s="18" t="s">
        <v>90</v>
      </c>
    </row>
    <row r="470" spans="1:65" s="2" customFormat="1" ht="10.199999999999999">
      <c r="A470" s="35"/>
      <c r="B470" s="36"/>
      <c r="C470" s="37"/>
      <c r="D470" s="215" t="s">
        <v>362</v>
      </c>
      <c r="E470" s="37"/>
      <c r="F470" s="216" t="s">
        <v>630</v>
      </c>
      <c r="G470" s="37"/>
      <c r="H470" s="37"/>
      <c r="I470" s="200"/>
      <c r="J470" s="37"/>
      <c r="K470" s="37"/>
      <c r="L470" s="40"/>
      <c r="M470" s="201"/>
      <c r="N470" s="202"/>
      <c r="O470" s="72"/>
      <c r="P470" s="72"/>
      <c r="Q470" s="72"/>
      <c r="R470" s="72"/>
      <c r="S470" s="72"/>
      <c r="T470" s="73"/>
      <c r="U470" s="35"/>
      <c r="V470" s="35"/>
      <c r="W470" s="35"/>
      <c r="X470" s="35"/>
      <c r="Y470" s="35"/>
      <c r="Z470" s="35"/>
      <c r="AA470" s="35"/>
      <c r="AB470" s="35"/>
      <c r="AC470" s="35"/>
      <c r="AD470" s="35"/>
      <c r="AE470" s="35"/>
      <c r="AT470" s="18" t="s">
        <v>362</v>
      </c>
      <c r="AU470" s="18" t="s">
        <v>90</v>
      </c>
    </row>
    <row r="471" spans="1:65" s="2" customFormat="1" ht="24.15" customHeight="1">
      <c r="A471" s="35"/>
      <c r="B471" s="36"/>
      <c r="C471" s="185" t="s">
        <v>631</v>
      </c>
      <c r="D471" s="185" t="s">
        <v>216</v>
      </c>
      <c r="E471" s="186" t="s">
        <v>632</v>
      </c>
      <c r="F471" s="187" t="s">
        <v>633</v>
      </c>
      <c r="G471" s="188" t="s">
        <v>358</v>
      </c>
      <c r="H471" s="189">
        <v>99.436999999999998</v>
      </c>
      <c r="I471" s="190"/>
      <c r="J471" s="191">
        <f>ROUND(I471*H471,2)</f>
        <v>0</v>
      </c>
      <c r="K471" s="187" t="s">
        <v>359</v>
      </c>
      <c r="L471" s="40"/>
      <c r="M471" s="192" t="s">
        <v>1</v>
      </c>
      <c r="N471" s="193" t="s">
        <v>46</v>
      </c>
      <c r="O471" s="72"/>
      <c r="P471" s="194">
        <f>O471*H471</f>
        <v>0</v>
      </c>
      <c r="Q471" s="194">
        <v>2.5018699999999998</v>
      </c>
      <c r="R471" s="194">
        <f>Q471*H471</f>
        <v>248.77844718999998</v>
      </c>
      <c r="S471" s="194">
        <v>0</v>
      </c>
      <c r="T471" s="195">
        <f>S471*H471</f>
        <v>0</v>
      </c>
      <c r="U471" s="35"/>
      <c r="V471" s="35"/>
      <c r="W471" s="35"/>
      <c r="X471" s="35"/>
      <c r="Y471" s="35"/>
      <c r="Z471" s="35"/>
      <c r="AA471" s="35"/>
      <c r="AB471" s="35"/>
      <c r="AC471" s="35"/>
      <c r="AD471" s="35"/>
      <c r="AE471" s="35"/>
      <c r="AR471" s="196" t="s">
        <v>214</v>
      </c>
      <c r="AT471" s="196" t="s">
        <v>216</v>
      </c>
      <c r="AU471" s="196" t="s">
        <v>90</v>
      </c>
      <c r="AY471" s="18" t="s">
        <v>215</v>
      </c>
      <c r="BE471" s="197">
        <f>IF(N471="základní",J471,0)</f>
        <v>0</v>
      </c>
      <c r="BF471" s="197">
        <f>IF(N471="snížená",J471,0)</f>
        <v>0</v>
      </c>
      <c r="BG471" s="197">
        <f>IF(N471="zákl. přenesená",J471,0)</f>
        <v>0</v>
      </c>
      <c r="BH471" s="197">
        <f>IF(N471="sníž. přenesená",J471,0)</f>
        <v>0</v>
      </c>
      <c r="BI471" s="197">
        <f>IF(N471="nulová",J471,0)</f>
        <v>0</v>
      </c>
      <c r="BJ471" s="18" t="s">
        <v>88</v>
      </c>
      <c r="BK471" s="197">
        <f>ROUND(I471*H471,2)</f>
        <v>0</v>
      </c>
      <c r="BL471" s="18" t="s">
        <v>214</v>
      </c>
      <c r="BM471" s="196" t="s">
        <v>634</v>
      </c>
    </row>
    <row r="472" spans="1:65" s="2" customFormat="1" ht="19.2">
      <c r="A472" s="35"/>
      <c r="B472" s="36"/>
      <c r="C472" s="37"/>
      <c r="D472" s="198" t="s">
        <v>221</v>
      </c>
      <c r="E472" s="37"/>
      <c r="F472" s="199" t="s">
        <v>635</v>
      </c>
      <c r="G472" s="37"/>
      <c r="H472" s="37"/>
      <c r="I472" s="200"/>
      <c r="J472" s="37"/>
      <c r="K472" s="37"/>
      <c r="L472" s="40"/>
      <c r="M472" s="201"/>
      <c r="N472" s="202"/>
      <c r="O472" s="72"/>
      <c r="P472" s="72"/>
      <c r="Q472" s="72"/>
      <c r="R472" s="72"/>
      <c r="S472" s="72"/>
      <c r="T472" s="73"/>
      <c r="U472" s="35"/>
      <c r="V472" s="35"/>
      <c r="W472" s="35"/>
      <c r="X472" s="35"/>
      <c r="Y472" s="35"/>
      <c r="Z472" s="35"/>
      <c r="AA472" s="35"/>
      <c r="AB472" s="35"/>
      <c r="AC472" s="35"/>
      <c r="AD472" s="35"/>
      <c r="AE472" s="35"/>
      <c r="AT472" s="18" t="s">
        <v>221</v>
      </c>
      <c r="AU472" s="18" t="s">
        <v>90</v>
      </c>
    </row>
    <row r="473" spans="1:65" s="2" customFormat="1" ht="10.199999999999999">
      <c r="A473" s="35"/>
      <c r="B473" s="36"/>
      <c r="C473" s="37"/>
      <c r="D473" s="215" t="s">
        <v>362</v>
      </c>
      <c r="E473" s="37"/>
      <c r="F473" s="216" t="s">
        <v>636</v>
      </c>
      <c r="G473" s="37"/>
      <c r="H473" s="37"/>
      <c r="I473" s="200"/>
      <c r="J473" s="37"/>
      <c r="K473" s="37"/>
      <c r="L473" s="40"/>
      <c r="M473" s="201"/>
      <c r="N473" s="202"/>
      <c r="O473" s="72"/>
      <c r="P473" s="72"/>
      <c r="Q473" s="72"/>
      <c r="R473" s="72"/>
      <c r="S473" s="72"/>
      <c r="T473" s="73"/>
      <c r="U473" s="35"/>
      <c r="V473" s="35"/>
      <c r="W473" s="35"/>
      <c r="X473" s="35"/>
      <c r="Y473" s="35"/>
      <c r="Z473" s="35"/>
      <c r="AA473" s="35"/>
      <c r="AB473" s="35"/>
      <c r="AC473" s="35"/>
      <c r="AD473" s="35"/>
      <c r="AE473" s="35"/>
      <c r="AT473" s="18" t="s">
        <v>362</v>
      </c>
      <c r="AU473" s="18" t="s">
        <v>90</v>
      </c>
    </row>
    <row r="474" spans="1:65" s="13" customFormat="1" ht="10.199999999999999">
      <c r="B474" s="217"/>
      <c r="C474" s="218"/>
      <c r="D474" s="198" t="s">
        <v>364</v>
      </c>
      <c r="E474" s="219" t="s">
        <v>1</v>
      </c>
      <c r="F474" s="220" t="s">
        <v>388</v>
      </c>
      <c r="G474" s="218"/>
      <c r="H474" s="219" t="s">
        <v>1</v>
      </c>
      <c r="I474" s="221"/>
      <c r="J474" s="218"/>
      <c r="K474" s="218"/>
      <c r="L474" s="222"/>
      <c r="M474" s="223"/>
      <c r="N474" s="224"/>
      <c r="O474" s="224"/>
      <c r="P474" s="224"/>
      <c r="Q474" s="224"/>
      <c r="R474" s="224"/>
      <c r="S474" s="224"/>
      <c r="T474" s="225"/>
      <c r="AT474" s="226" t="s">
        <v>364</v>
      </c>
      <c r="AU474" s="226" t="s">
        <v>90</v>
      </c>
      <c r="AV474" s="13" t="s">
        <v>88</v>
      </c>
      <c r="AW474" s="13" t="s">
        <v>36</v>
      </c>
      <c r="AX474" s="13" t="s">
        <v>81</v>
      </c>
      <c r="AY474" s="226" t="s">
        <v>215</v>
      </c>
    </row>
    <row r="475" spans="1:65" s="13" customFormat="1" ht="10.199999999999999">
      <c r="B475" s="217"/>
      <c r="C475" s="218"/>
      <c r="D475" s="198" t="s">
        <v>364</v>
      </c>
      <c r="E475" s="219" t="s">
        <v>1</v>
      </c>
      <c r="F475" s="220" t="s">
        <v>637</v>
      </c>
      <c r="G475" s="218"/>
      <c r="H475" s="219" t="s">
        <v>1</v>
      </c>
      <c r="I475" s="221"/>
      <c r="J475" s="218"/>
      <c r="K475" s="218"/>
      <c r="L475" s="222"/>
      <c r="M475" s="223"/>
      <c r="N475" s="224"/>
      <c r="O475" s="224"/>
      <c r="P475" s="224"/>
      <c r="Q475" s="224"/>
      <c r="R475" s="224"/>
      <c r="S475" s="224"/>
      <c r="T475" s="225"/>
      <c r="AT475" s="226" t="s">
        <v>364</v>
      </c>
      <c r="AU475" s="226" t="s">
        <v>90</v>
      </c>
      <c r="AV475" s="13" t="s">
        <v>88</v>
      </c>
      <c r="AW475" s="13" t="s">
        <v>36</v>
      </c>
      <c r="AX475" s="13" t="s">
        <v>81</v>
      </c>
      <c r="AY475" s="226" t="s">
        <v>215</v>
      </c>
    </row>
    <row r="476" spans="1:65" s="14" customFormat="1" ht="10.199999999999999">
      <c r="B476" s="227"/>
      <c r="C476" s="228"/>
      <c r="D476" s="198" t="s">
        <v>364</v>
      </c>
      <c r="E476" s="229" t="s">
        <v>1</v>
      </c>
      <c r="F476" s="230" t="s">
        <v>638</v>
      </c>
      <c r="G476" s="228"/>
      <c r="H476" s="231">
        <v>4.1100000000000003</v>
      </c>
      <c r="I476" s="232"/>
      <c r="J476" s="228"/>
      <c r="K476" s="228"/>
      <c r="L476" s="233"/>
      <c r="M476" s="234"/>
      <c r="N476" s="235"/>
      <c r="O476" s="235"/>
      <c r="P476" s="235"/>
      <c r="Q476" s="235"/>
      <c r="R476" s="235"/>
      <c r="S476" s="235"/>
      <c r="T476" s="236"/>
      <c r="AT476" s="237" t="s">
        <v>364</v>
      </c>
      <c r="AU476" s="237" t="s">
        <v>90</v>
      </c>
      <c r="AV476" s="14" t="s">
        <v>90</v>
      </c>
      <c r="AW476" s="14" t="s">
        <v>36</v>
      </c>
      <c r="AX476" s="14" t="s">
        <v>81</v>
      </c>
      <c r="AY476" s="237" t="s">
        <v>215</v>
      </c>
    </row>
    <row r="477" spans="1:65" s="14" customFormat="1" ht="10.199999999999999">
      <c r="B477" s="227"/>
      <c r="C477" s="228"/>
      <c r="D477" s="198" t="s">
        <v>364</v>
      </c>
      <c r="E477" s="229" t="s">
        <v>1</v>
      </c>
      <c r="F477" s="230" t="s">
        <v>639</v>
      </c>
      <c r="G477" s="228"/>
      <c r="H477" s="231">
        <v>0.84</v>
      </c>
      <c r="I477" s="232"/>
      <c r="J477" s="228"/>
      <c r="K477" s="228"/>
      <c r="L477" s="233"/>
      <c r="M477" s="234"/>
      <c r="N477" s="235"/>
      <c r="O477" s="235"/>
      <c r="P477" s="235"/>
      <c r="Q477" s="235"/>
      <c r="R477" s="235"/>
      <c r="S477" s="235"/>
      <c r="T477" s="236"/>
      <c r="AT477" s="237" t="s">
        <v>364</v>
      </c>
      <c r="AU477" s="237" t="s">
        <v>90</v>
      </c>
      <c r="AV477" s="14" t="s">
        <v>90</v>
      </c>
      <c r="AW477" s="14" t="s">
        <v>36</v>
      </c>
      <c r="AX477" s="14" t="s">
        <v>81</v>
      </c>
      <c r="AY477" s="237" t="s">
        <v>215</v>
      </c>
    </row>
    <row r="478" spans="1:65" s="14" customFormat="1" ht="10.199999999999999">
      <c r="B478" s="227"/>
      <c r="C478" s="228"/>
      <c r="D478" s="198" t="s">
        <v>364</v>
      </c>
      <c r="E478" s="229" t="s">
        <v>1</v>
      </c>
      <c r="F478" s="230" t="s">
        <v>640</v>
      </c>
      <c r="G478" s="228"/>
      <c r="H478" s="231">
        <v>3.4</v>
      </c>
      <c r="I478" s="232"/>
      <c r="J478" s="228"/>
      <c r="K478" s="228"/>
      <c r="L478" s="233"/>
      <c r="M478" s="234"/>
      <c r="N478" s="235"/>
      <c r="O478" s="235"/>
      <c r="P478" s="235"/>
      <c r="Q478" s="235"/>
      <c r="R478" s="235"/>
      <c r="S478" s="235"/>
      <c r="T478" s="236"/>
      <c r="AT478" s="237" t="s">
        <v>364</v>
      </c>
      <c r="AU478" s="237" t="s">
        <v>90</v>
      </c>
      <c r="AV478" s="14" t="s">
        <v>90</v>
      </c>
      <c r="AW478" s="14" t="s">
        <v>36</v>
      </c>
      <c r="AX478" s="14" t="s">
        <v>81</v>
      </c>
      <c r="AY478" s="237" t="s">
        <v>215</v>
      </c>
    </row>
    <row r="479" spans="1:65" s="14" customFormat="1" ht="10.199999999999999">
      <c r="B479" s="227"/>
      <c r="C479" s="228"/>
      <c r="D479" s="198" t="s">
        <v>364</v>
      </c>
      <c r="E479" s="229" t="s">
        <v>1</v>
      </c>
      <c r="F479" s="230" t="s">
        <v>641</v>
      </c>
      <c r="G479" s="228"/>
      <c r="H479" s="231">
        <v>2.94</v>
      </c>
      <c r="I479" s="232"/>
      <c r="J479" s="228"/>
      <c r="K479" s="228"/>
      <c r="L479" s="233"/>
      <c r="M479" s="234"/>
      <c r="N479" s="235"/>
      <c r="O479" s="235"/>
      <c r="P479" s="235"/>
      <c r="Q479" s="235"/>
      <c r="R479" s="235"/>
      <c r="S479" s="235"/>
      <c r="T479" s="236"/>
      <c r="AT479" s="237" t="s">
        <v>364</v>
      </c>
      <c r="AU479" s="237" t="s">
        <v>90</v>
      </c>
      <c r="AV479" s="14" t="s">
        <v>90</v>
      </c>
      <c r="AW479" s="14" t="s">
        <v>36</v>
      </c>
      <c r="AX479" s="14" t="s">
        <v>81</v>
      </c>
      <c r="AY479" s="237" t="s">
        <v>215</v>
      </c>
    </row>
    <row r="480" spans="1:65" s="14" customFormat="1" ht="10.199999999999999">
      <c r="B480" s="227"/>
      <c r="C480" s="228"/>
      <c r="D480" s="198" t="s">
        <v>364</v>
      </c>
      <c r="E480" s="229" t="s">
        <v>1</v>
      </c>
      <c r="F480" s="230" t="s">
        <v>642</v>
      </c>
      <c r="G480" s="228"/>
      <c r="H480" s="231">
        <v>3.4649999999999999</v>
      </c>
      <c r="I480" s="232"/>
      <c r="J480" s="228"/>
      <c r="K480" s="228"/>
      <c r="L480" s="233"/>
      <c r="M480" s="234"/>
      <c r="N480" s="235"/>
      <c r="O480" s="235"/>
      <c r="P480" s="235"/>
      <c r="Q480" s="235"/>
      <c r="R480" s="235"/>
      <c r="S480" s="235"/>
      <c r="T480" s="236"/>
      <c r="AT480" s="237" t="s">
        <v>364</v>
      </c>
      <c r="AU480" s="237" t="s">
        <v>90</v>
      </c>
      <c r="AV480" s="14" t="s">
        <v>90</v>
      </c>
      <c r="AW480" s="14" t="s">
        <v>36</v>
      </c>
      <c r="AX480" s="14" t="s">
        <v>81</v>
      </c>
      <c r="AY480" s="237" t="s">
        <v>215</v>
      </c>
    </row>
    <row r="481" spans="2:51" s="14" customFormat="1" ht="10.199999999999999">
      <c r="B481" s="227"/>
      <c r="C481" s="228"/>
      <c r="D481" s="198" t="s">
        <v>364</v>
      </c>
      <c r="E481" s="229" t="s">
        <v>1</v>
      </c>
      <c r="F481" s="230" t="s">
        <v>643</v>
      </c>
      <c r="G481" s="228"/>
      <c r="H481" s="231">
        <v>0.79500000000000004</v>
      </c>
      <c r="I481" s="232"/>
      <c r="J481" s="228"/>
      <c r="K481" s="228"/>
      <c r="L481" s="233"/>
      <c r="M481" s="234"/>
      <c r="N481" s="235"/>
      <c r="O481" s="235"/>
      <c r="P481" s="235"/>
      <c r="Q481" s="235"/>
      <c r="R481" s="235"/>
      <c r="S481" s="235"/>
      <c r="T481" s="236"/>
      <c r="AT481" s="237" t="s">
        <v>364</v>
      </c>
      <c r="AU481" s="237" t="s">
        <v>90</v>
      </c>
      <c r="AV481" s="14" t="s">
        <v>90</v>
      </c>
      <c r="AW481" s="14" t="s">
        <v>36</v>
      </c>
      <c r="AX481" s="14" t="s">
        <v>81</v>
      </c>
      <c r="AY481" s="237" t="s">
        <v>215</v>
      </c>
    </row>
    <row r="482" spans="2:51" s="14" customFormat="1" ht="10.199999999999999">
      <c r="B482" s="227"/>
      <c r="C482" s="228"/>
      <c r="D482" s="198" t="s">
        <v>364</v>
      </c>
      <c r="E482" s="229" t="s">
        <v>1</v>
      </c>
      <c r="F482" s="230" t="s">
        <v>644</v>
      </c>
      <c r="G482" s="228"/>
      <c r="H482" s="231">
        <v>5.8</v>
      </c>
      <c r="I482" s="232"/>
      <c r="J482" s="228"/>
      <c r="K482" s="228"/>
      <c r="L482" s="233"/>
      <c r="M482" s="234"/>
      <c r="N482" s="235"/>
      <c r="O482" s="235"/>
      <c r="P482" s="235"/>
      <c r="Q482" s="235"/>
      <c r="R482" s="235"/>
      <c r="S482" s="235"/>
      <c r="T482" s="236"/>
      <c r="AT482" s="237" t="s">
        <v>364</v>
      </c>
      <c r="AU482" s="237" t="s">
        <v>90</v>
      </c>
      <c r="AV482" s="14" t="s">
        <v>90</v>
      </c>
      <c r="AW482" s="14" t="s">
        <v>36</v>
      </c>
      <c r="AX482" s="14" t="s">
        <v>81</v>
      </c>
      <c r="AY482" s="237" t="s">
        <v>215</v>
      </c>
    </row>
    <row r="483" spans="2:51" s="14" customFormat="1" ht="10.199999999999999">
      <c r="B483" s="227"/>
      <c r="C483" s="228"/>
      <c r="D483" s="198" t="s">
        <v>364</v>
      </c>
      <c r="E483" s="229" t="s">
        <v>1</v>
      </c>
      <c r="F483" s="230" t="s">
        <v>645</v>
      </c>
      <c r="G483" s="228"/>
      <c r="H483" s="231">
        <v>2.95</v>
      </c>
      <c r="I483" s="232"/>
      <c r="J483" s="228"/>
      <c r="K483" s="228"/>
      <c r="L483" s="233"/>
      <c r="M483" s="234"/>
      <c r="N483" s="235"/>
      <c r="O483" s="235"/>
      <c r="P483" s="235"/>
      <c r="Q483" s="235"/>
      <c r="R483" s="235"/>
      <c r="S483" s="235"/>
      <c r="T483" s="236"/>
      <c r="AT483" s="237" t="s">
        <v>364</v>
      </c>
      <c r="AU483" s="237" t="s">
        <v>90</v>
      </c>
      <c r="AV483" s="14" t="s">
        <v>90</v>
      </c>
      <c r="AW483" s="14" t="s">
        <v>36</v>
      </c>
      <c r="AX483" s="14" t="s">
        <v>81</v>
      </c>
      <c r="AY483" s="237" t="s">
        <v>215</v>
      </c>
    </row>
    <row r="484" spans="2:51" s="13" customFormat="1" ht="10.199999999999999">
      <c r="B484" s="217"/>
      <c r="C484" s="218"/>
      <c r="D484" s="198" t="s">
        <v>364</v>
      </c>
      <c r="E484" s="219" t="s">
        <v>1</v>
      </c>
      <c r="F484" s="220" t="s">
        <v>646</v>
      </c>
      <c r="G484" s="218"/>
      <c r="H484" s="219" t="s">
        <v>1</v>
      </c>
      <c r="I484" s="221"/>
      <c r="J484" s="218"/>
      <c r="K484" s="218"/>
      <c r="L484" s="222"/>
      <c r="M484" s="223"/>
      <c r="N484" s="224"/>
      <c r="O484" s="224"/>
      <c r="P484" s="224"/>
      <c r="Q484" s="224"/>
      <c r="R484" s="224"/>
      <c r="S484" s="224"/>
      <c r="T484" s="225"/>
      <c r="AT484" s="226" t="s">
        <v>364</v>
      </c>
      <c r="AU484" s="226" t="s">
        <v>90</v>
      </c>
      <c r="AV484" s="13" t="s">
        <v>88</v>
      </c>
      <c r="AW484" s="13" t="s">
        <v>36</v>
      </c>
      <c r="AX484" s="13" t="s">
        <v>81</v>
      </c>
      <c r="AY484" s="226" t="s">
        <v>215</v>
      </c>
    </row>
    <row r="485" spans="2:51" s="14" customFormat="1" ht="10.199999999999999">
      <c r="B485" s="227"/>
      <c r="C485" s="228"/>
      <c r="D485" s="198" t="s">
        <v>364</v>
      </c>
      <c r="E485" s="229" t="s">
        <v>1</v>
      </c>
      <c r="F485" s="230" t="s">
        <v>647</v>
      </c>
      <c r="G485" s="228"/>
      <c r="H485" s="231">
        <v>2.895</v>
      </c>
      <c r="I485" s="232"/>
      <c r="J485" s="228"/>
      <c r="K485" s="228"/>
      <c r="L485" s="233"/>
      <c r="M485" s="234"/>
      <c r="N485" s="235"/>
      <c r="O485" s="235"/>
      <c r="P485" s="235"/>
      <c r="Q485" s="235"/>
      <c r="R485" s="235"/>
      <c r="S485" s="235"/>
      <c r="T485" s="236"/>
      <c r="AT485" s="237" t="s">
        <v>364</v>
      </c>
      <c r="AU485" s="237" t="s">
        <v>90</v>
      </c>
      <c r="AV485" s="14" t="s">
        <v>90</v>
      </c>
      <c r="AW485" s="14" t="s">
        <v>36</v>
      </c>
      <c r="AX485" s="14" t="s">
        <v>81</v>
      </c>
      <c r="AY485" s="237" t="s">
        <v>215</v>
      </c>
    </row>
    <row r="486" spans="2:51" s="14" customFormat="1" ht="10.199999999999999">
      <c r="B486" s="227"/>
      <c r="C486" s="228"/>
      <c r="D486" s="198" t="s">
        <v>364</v>
      </c>
      <c r="E486" s="229" t="s">
        <v>1</v>
      </c>
      <c r="F486" s="230" t="s">
        <v>648</v>
      </c>
      <c r="G486" s="228"/>
      <c r="H486" s="231">
        <v>3.51</v>
      </c>
      <c r="I486" s="232"/>
      <c r="J486" s="228"/>
      <c r="K486" s="228"/>
      <c r="L486" s="233"/>
      <c r="M486" s="234"/>
      <c r="N486" s="235"/>
      <c r="O486" s="235"/>
      <c r="P486" s="235"/>
      <c r="Q486" s="235"/>
      <c r="R486" s="235"/>
      <c r="S486" s="235"/>
      <c r="T486" s="236"/>
      <c r="AT486" s="237" t="s">
        <v>364</v>
      </c>
      <c r="AU486" s="237" t="s">
        <v>90</v>
      </c>
      <c r="AV486" s="14" t="s">
        <v>90</v>
      </c>
      <c r="AW486" s="14" t="s">
        <v>36</v>
      </c>
      <c r="AX486" s="14" t="s">
        <v>81</v>
      </c>
      <c r="AY486" s="237" t="s">
        <v>215</v>
      </c>
    </row>
    <row r="487" spans="2:51" s="14" customFormat="1" ht="10.199999999999999">
      <c r="B487" s="227"/>
      <c r="C487" s="228"/>
      <c r="D487" s="198" t="s">
        <v>364</v>
      </c>
      <c r="E487" s="229" t="s">
        <v>1</v>
      </c>
      <c r="F487" s="230" t="s">
        <v>649</v>
      </c>
      <c r="G487" s="228"/>
      <c r="H487" s="231">
        <v>5.85</v>
      </c>
      <c r="I487" s="232"/>
      <c r="J487" s="228"/>
      <c r="K487" s="228"/>
      <c r="L487" s="233"/>
      <c r="M487" s="234"/>
      <c r="N487" s="235"/>
      <c r="O487" s="235"/>
      <c r="P487" s="235"/>
      <c r="Q487" s="235"/>
      <c r="R487" s="235"/>
      <c r="S487" s="235"/>
      <c r="T487" s="236"/>
      <c r="AT487" s="237" t="s">
        <v>364</v>
      </c>
      <c r="AU487" s="237" t="s">
        <v>90</v>
      </c>
      <c r="AV487" s="14" t="s">
        <v>90</v>
      </c>
      <c r="AW487" s="14" t="s">
        <v>36</v>
      </c>
      <c r="AX487" s="14" t="s">
        <v>81</v>
      </c>
      <c r="AY487" s="237" t="s">
        <v>215</v>
      </c>
    </row>
    <row r="488" spans="2:51" s="14" customFormat="1" ht="10.199999999999999">
      <c r="B488" s="227"/>
      <c r="C488" s="228"/>
      <c r="D488" s="198" t="s">
        <v>364</v>
      </c>
      <c r="E488" s="229" t="s">
        <v>1</v>
      </c>
      <c r="F488" s="230" t="s">
        <v>650</v>
      </c>
      <c r="G488" s="228"/>
      <c r="H488" s="231">
        <v>1.41</v>
      </c>
      <c r="I488" s="232"/>
      <c r="J488" s="228"/>
      <c r="K488" s="228"/>
      <c r="L488" s="233"/>
      <c r="M488" s="234"/>
      <c r="N488" s="235"/>
      <c r="O488" s="235"/>
      <c r="P488" s="235"/>
      <c r="Q488" s="235"/>
      <c r="R488" s="235"/>
      <c r="S488" s="235"/>
      <c r="T488" s="236"/>
      <c r="AT488" s="237" t="s">
        <v>364</v>
      </c>
      <c r="AU488" s="237" t="s">
        <v>90</v>
      </c>
      <c r="AV488" s="14" t="s">
        <v>90</v>
      </c>
      <c r="AW488" s="14" t="s">
        <v>36</v>
      </c>
      <c r="AX488" s="14" t="s">
        <v>81</v>
      </c>
      <c r="AY488" s="237" t="s">
        <v>215</v>
      </c>
    </row>
    <row r="489" spans="2:51" s="14" customFormat="1" ht="10.199999999999999">
      <c r="B489" s="227"/>
      <c r="C489" s="228"/>
      <c r="D489" s="198" t="s">
        <v>364</v>
      </c>
      <c r="E489" s="229" t="s">
        <v>1</v>
      </c>
      <c r="F489" s="230" t="s">
        <v>639</v>
      </c>
      <c r="G489" s="228"/>
      <c r="H489" s="231">
        <v>0.84</v>
      </c>
      <c r="I489" s="232"/>
      <c r="J489" s="228"/>
      <c r="K489" s="228"/>
      <c r="L489" s="233"/>
      <c r="M489" s="234"/>
      <c r="N489" s="235"/>
      <c r="O489" s="235"/>
      <c r="P489" s="235"/>
      <c r="Q489" s="235"/>
      <c r="R489" s="235"/>
      <c r="S489" s="235"/>
      <c r="T489" s="236"/>
      <c r="AT489" s="237" t="s">
        <v>364</v>
      </c>
      <c r="AU489" s="237" t="s">
        <v>90</v>
      </c>
      <c r="AV489" s="14" t="s">
        <v>90</v>
      </c>
      <c r="AW489" s="14" t="s">
        <v>36</v>
      </c>
      <c r="AX489" s="14" t="s">
        <v>81</v>
      </c>
      <c r="AY489" s="237" t="s">
        <v>215</v>
      </c>
    </row>
    <row r="490" spans="2:51" s="14" customFormat="1" ht="10.199999999999999">
      <c r="B490" s="227"/>
      <c r="C490" s="228"/>
      <c r="D490" s="198" t="s">
        <v>364</v>
      </c>
      <c r="E490" s="229" t="s">
        <v>1</v>
      </c>
      <c r="F490" s="230" t="s">
        <v>651</v>
      </c>
      <c r="G490" s="228"/>
      <c r="H490" s="231">
        <v>4.5999999999999996</v>
      </c>
      <c r="I490" s="232"/>
      <c r="J490" s="228"/>
      <c r="K490" s="228"/>
      <c r="L490" s="233"/>
      <c r="M490" s="234"/>
      <c r="N490" s="235"/>
      <c r="O490" s="235"/>
      <c r="P490" s="235"/>
      <c r="Q490" s="235"/>
      <c r="R490" s="235"/>
      <c r="S490" s="235"/>
      <c r="T490" s="236"/>
      <c r="AT490" s="237" t="s">
        <v>364</v>
      </c>
      <c r="AU490" s="237" t="s">
        <v>90</v>
      </c>
      <c r="AV490" s="14" t="s">
        <v>90</v>
      </c>
      <c r="AW490" s="14" t="s">
        <v>36</v>
      </c>
      <c r="AX490" s="14" t="s">
        <v>81</v>
      </c>
      <c r="AY490" s="237" t="s">
        <v>215</v>
      </c>
    </row>
    <row r="491" spans="2:51" s="14" customFormat="1" ht="10.199999999999999">
      <c r="B491" s="227"/>
      <c r="C491" s="228"/>
      <c r="D491" s="198" t="s">
        <v>364</v>
      </c>
      <c r="E491" s="229" t="s">
        <v>1</v>
      </c>
      <c r="F491" s="230" t="s">
        <v>652</v>
      </c>
      <c r="G491" s="228"/>
      <c r="H491" s="231">
        <v>1.74</v>
      </c>
      <c r="I491" s="232"/>
      <c r="J491" s="228"/>
      <c r="K491" s="228"/>
      <c r="L491" s="233"/>
      <c r="M491" s="234"/>
      <c r="N491" s="235"/>
      <c r="O491" s="235"/>
      <c r="P491" s="235"/>
      <c r="Q491" s="235"/>
      <c r="R491" s="235"/>
      <c r="S491" s="235"/>
      <c r="T491" s="236"/>
      <c r="AT491" s="237" t="s">
        <v>364</v>
      </c>
      <c r="AU491" s="237" t="s">
        <v>90</v>
      </c>
      <c r="AV491" s="14" t="s">
        <v>90</v>
      </c>
      <c r="AW491" s="14" t="s">
        <v>36</v>
      </c>
      <c r="AX491" s="14" t="s">
        <v>81</v>
      </c>
      <c r="AY491" s="237" t="s">
        <v>215</v>
      </c>
    </row>
    <row r="492" spans="2:51" s="13" customFormat="1" ht="10.199999999999999">
      <c r="B492" s="217"/>
      <c r="C492" s="218"/>
      <c r="D492" s="198" t="s">
        <v>364</v>
      </c>
      <c r="E492" s="219" t="s">
        <v>1</v>
      </c>
      <c r="F492" s="220" t="s">
        <v>395</v>
      </c>
      <c r="G492" s="218"/>
      <c r="H492" s="219" t="s">
        <v>1</v>
      </c>
      <c r="I492" s="221"/>
      <c r="J492" s="218"/>
      <c r="K492" s="218"/>
      <c r="L492" s="222"/>
      <c r="M492" s="223"/>
      <c r="N492" s="224"/>
      <c r="O492" s="224"/>
      <c r="P492" s="224"/>
      <c r="Q492" s="224"/>
      <c r="R492" s="224"/>
      <c r="S492" s="224"/>
      <c r="T492" s="225"/>
      <c r="AT492" s="226" t="s">
        <v>364</v>
      </c>
      <c r="AU492" s="226" t="s">
        <v>90</v>
      </c>
      <c r="AV492" s="13" t="s">
        <v>88</v>
      </c>
      <c r="AW492" s="13" t="s">
        <v>36</v>
      </c>
      <c r="AX492" s="13" t="s">
        <v>81</v>
      </c>
      <c r="AY492" s="226" t="s">
        <v>215</v>
      </c>
    </row>
    <row r="493" spans="2:51" s="14" customFormat="1" ht="10.199999999999999">
      <c r="B493" s="227"/>
      <c r="C493" s="228"/>
      <c r="D493" s="198" t="s">
        <v>364</v>
      </c>
      <c r="E493" s="229" t="s">
        <v>1</v>
      </c>
      <c r="F493" s="230" t="s">
        <v>653</v>
      </c>
      <c r="G493" s="228"/>
      <c r="H493" s="231">
        <v>1.4159999999999999</v>
      </c>
      <c r="I493" s="232"/>
      <c r="J493" s="228"/>
      <c r="K493" s="228"/>
      <c r="L493" s="233"/>
      <c r="M493" s="234"/>
      <c r="N493" s="235"/>
      <c r="O493" s="235"/>
      <c r="P493" s="235"/>
      <c r="Q493" s="235"/>
      <c r="R493" s="235"/>
      <c r="S493" s="235"/>
      <c r="T493" s="236"/>
      <c r="AT493" s="237" t="s">
        <v>364</v>
      </c>
      <c r="AU493" s="237" t="s">
        <v>90</v>
      </c>
      <c r="AV493" s="14" t="s">
        <v>90</v>
      </c>
      <c r="AW493" s="14" t="s">
        <v>36</v>
      </c>
      <c r="AX493" s="14" t="s">
        <v>81</v>
      </c>
      <c r="AY493" s="237" t="s">
        <v>215</v>
      </c>
    </row>
    <row r="494" spans="2:51" s="14" customFormat="1" ht="10.199999999999999">
      <c r="B494" s="227"/>
      <c r="C494" s="228"/>
      <c r="D494" s="198" t="s">
        <v>364</v>
      </c>
      <c r="E494" s="229" t="s">
        <v>1</v>
      </c>
      <c r="F494" s="230" t="s">
        <v>654</v>
      </c>
      <c r="G494" s="228"/>
      <c r="H494" s="231">
        <v>2.76</v>
      </c>
      <c r="I494" s="232"/>
      <c r="J494" s="228"/>
      <c r="K494" s="228"/>
      <c r="L494" s="233"/>
      <c r="M494" s="234"/>
      <c r="N494" s="235"/>
      <c r="O494" s="235"/>
      <c r="P494" s="235"/>
      <c r="Q494" s="235"/>
      <c r="R494" s="235"/>
      <c r="S494" s="235"/>
      <c r="T494" s="236"/>
      <c r="AT494" s="237" t="s">
        <v>364</v>
      </c>
      <c r="AU494" s="237" t="s">
        <v>90</v>
      </c>
      <c r="AV494" s="14" t="s">
        <v>90</v>
      </c>
      <c r="AW494" s="14" t="s">
        <v>36</v>
      </c>
      <c r="AX494" s="14" t="s">
        <v>81</v>
      </c>
      <c r="AY494" s="237" t="s">
        <v>215</v>
      </c>
    </row>
    <row r="495" spans="2:51" s="14" customFormat="1" ht="10.199999999999999">
      <c r="B495" s="227"/>
      <c r="C495" s="228"/>
      <c r="D495" s="198" t="s">
        <v>364</v>
      </c>
      <c r="E495" s="229" t="s">
        <v>1</v>
      </c>
      <c r="F495" s="230" t="s">
        <v>655</v>
      </c>
      <c r="G495" s="228"/>
      <c r="H495" s="231">
        <v>0.89700000000000002</v>
      </c>
      <c r="I495" s="232"/>
      <c r="J495" s="228"/>
      <c r="K495" s="228"/>
      <c r="L495" s="233"/>
      <c r="M495" s="234"/>
      <c r="N495" s="235"/>
      <c r="O495" s="235"/>
      <c r="P495" s="235"/>
      <c r="Q495" s="235"/>
      <c r="R495" s="235"/>
      <c r="S495" s="235"/>
      <c r="T495" s="236"/>
      <c r="AT495" s="237" t="s">
        <v>364</v>
      </c>
      <c r="AU495" s="237" t="s">
        <v>90</v>
      </c>
      <c r="AV495" s="14" t="s">
        <v>90</v>
      </c>
      <c r="AW495" s="14" t="s">
        <v>36</v>
      </c>
      <c r="AX495" s="14" t="s">
        <v>81</v>
      </c>
      <c r="AY495" s="237" t="s">
        <v>215</v>
      </c>
    </row>
    <row r="496" spans="2:51" s="14" customFormat="1" ht="10.199999999999999">
      <c r="B496" s="227"/>
      <c r="C496" s="228"/>
      <c r="D496" s="198" t="s">
        <v>364</v>
      </c>
      <c r="E496" s="229" t="s">
        <v>1</v>
      </c>
      <c r="F496" s="230" t="s">
        <v>656</v>
      </c>
      <c r="G496" s="228"/>
      <c r="H496" s="231">
        <v>0.82199999999999995</v>
      </c>
      <c r="I496" s="232"/>
      <c r="J496" s="228"/>
      <c r="K496" s="228"/>
      <c r="L496" s="233"/>
      <c r="M496" s="234"/>
      <c r="N496" s="235"/>
      <c r="O496" s="235"/>
      <c r="P496" s="235"/>
      <c r="Q496" s="235"/>
      <c r="R496" s="235"/>
      <c r="S496" s="235"/>
      <c r="T496" s="236"/>
      <c r="AT496" s="237" t="s">
        <v>364</v>
      </c>
      <c r="AU496" s="237" t="s">
        <v>90</v>
      </c>
      <c r="AV496" s="14" t="s">
        <v>90</v>
      </c>
      <c r="AW496" s="14" t="s">
        <v>36</v>
      </c>
      <c r="AX496" s="14" t="s">
        <v>81</v>
      </c>
      <c r="AY496" s="237" t="s">
        <v>215</v>
      </c>
    </row>
    <row r="497" spans="2:51" s="14" customFormat="1" ht="10.199999999999999">
      <c r="B497" s="227"/>
      <c r="C497" s="228"/>
      <c r="D497" s="198" t="s">
        <v>364</v>
      </c>
      <c r="E497" s="229" t="s">
        <v>1</v>
      </c>
      <c r="F497" s="230" t="s">
        <v>657</v>
      </c>
      <c r="G497" s="228"/>
      <c r="H497" s="231">
        <v>0.56999999999999995</v>
      </c>
      <c r="I497" s="232"/>
      <c r="J497" s="228"/>
      <c r="K497" s="228"/>
      <c r="L497" s="233"/>
      <c r="M497" s="234"/>
      <c r="N497" s="235"/>
      <c r="O497" s="235"/>
      <c r="P497" s="235"/>
      <c r="Q497" s="235"/>
      <c r="R497" s="235"/>
      <c r="S497" s="235"/>
      <c r="T497" s="236"/>
      <c r="AT497" s="237" t="s">
        <v>364</v>
      </c>
      <c r="AU497" s="237" t="s">
        <v>90</v>
      </c>
      <c r="AV497" s="14" t="s">
        <v>90</v>
      </c>
      <c r="AW497" s="14" t="s">
        <v>36</v>
      </c>
      <c r="AX497" s="14" t="s">
        <v>81</v>
      </c>
      <c r="AY497" s="237" t="s">
        <v>215</v>
      </c>
    </row>
    <row r="498" spans="2:51" s="14" customFormat="1" ht="10.199999999999999">
      <c r="B498" s="227"/>
      <c r="C498" s="228"/>
      <c r="D498" s="198" t="s">
        <v>364</v>
      </c>
      <c r="E498" s="229" t="s">
        <v>1</v>
      </c>
      <c r="F498" s="230" t="s">
        <v>656</v>
      </c>
      <c r="G498" s="228"/>
      <c r="H498" s="231">
        <v>0.82199999999999995</v>
      </c>
      <c r="I498" s="232"/>
      <c r="J498" s="228"/>
      <c r="K498" s="228"/>
      <c r="L498" s="233"/>
      <c r="M498" s="234"/>
      <c r="N498" s="235"/>
      <c r="O498" s="235"/>
      <c r="P498" s="235"/>
      <c r="Q498" s="235"/>
      <c r="R498" s="235"/>
      <c r="S498" s="235"/>
      <c r="T498" s="236"/>
      <c r="AT498" s="237" t="s">
        <v>364</v>
      </c>
      <c r="AU498" s="237" t="s">
        <v>90</v>
      </c>
      <c r="AV498" s="14" t="s">
        <v>90</v>
      </c>
      <c r="AW498" s="14" t="s">
        <v>36</v>
      </c>
      <c r="AX498" s="14" t="s">
        <v>81</v>
      </c>
      <c r="AY498" s="237" t="s">
        <v>215</v>
      </c>
    </row>
    <row r="499" spans="2:51" s="14" customFormat="1" ht="10.199999999999999">
      <c r="B499" s="227"/>
      <c r="C499" s="228"/>
      <c r="D499" s="198" t="s">
        <v>364</v>
      </c>
      <c r="E499" s="229" t="s">
        <v>1</v>
      </c>
      <c r="F499" s="230" t="s">
        <v>658</v>
      </c>
      <c r="G499" s="228"/>
      <c r="H499" s="231">
        <v>0.75</v>
      </c>
      <c r="I499" s="232"/>
      <c r="J499" s="228"/>
      <c r="K499" s="228"/>
      <c r="L499" s="233"/>
      <c r="M499" s="234"/>
      <c r="N499" s="235"/>
      <c r="O499" s="235"/>
      <c r="P499" s="235"/>
      <c r="Q499" s="235"/>
      <c r="R499" s="235"/>
      <c r="S499" s="235"/>
      <c r="T499" s="236"/>
      <c r="AT499" s="237" t="s">
        <v>364</v>
      </c>
      <c r="AU499" s="237" t="s">
        <v>90</v>
      </c>
      <c r="AV499" s="14" t="s">
        <v>90</v>
      </c>
      <c r="AW499" s="14" t="s">
        <v>36</v>
      </c>
      <c r="AX499" s="14" t="s">
        <v>81</v>
      </c>
      <c r="AY499" s="237" t="s">
        <v>215</v>
      </c>
    </row>
    <row r="500" spans="2:51" s="13" customFormat="1" ht="10.199999999999999">
      <c r="B500" s="217"/>
      <c r="C500" s="218"/>
      <c r="D500" s="198" t="s">
        <v>364</v>
      </c>
      <c r="E500" s="219" t="s">
        <v>1</v>
      </c>
      <c r="F500" s="220" t="s">
        <v>659</v>
      </c>
      <c r="G500" s="218"/>
      <c r="H500" s="219" t="s">
        <v>1</v>
      </c>
      <c r="I500" s="221"/>
      <c r="J500" s="218"/>
      <c r="K500" s="218"/>
      <c r="L500" s="222"/>
      <c r="M500" s="223"/>
      <c r="N500" s="224"/>
      <c r="O500" s="224"/>
      <c r="P500" s="224"/>
      <c r="Q500" s="224"/>
      <c r="R500" s="224"/>
      <c r="S500" s="224"/>
      <c r="T500" s="225"/>
      <c r="AT500" s="226" t="s">
        <v>364</v>
      </c>
      <c r="AU500" s="226" t="s">
        <v>90</v>
      </c>
      <c r="AV500" s="13" t="s">
        <v>88</v>
      </c>
      <c r="AW500" s="13" t="s">
        <v>36</v>
      </c>
      <c r="AX500" s="13" t="s">
        <v>81</v>
      </c>
      <c r="AY500" s="226" t="s">
        <v>215</v>
      </c>
    </row>
    <row r="501" spans="2:51" s="14" customFormat="1" ht="10.199999999999999">
      <c r="B501" s="227"/>
      <c r="C501" s="228"/>
      <c r="D501" s="198" t="s">
        <v>364</v>
      </c>
      <c r="E501" s="229" t="s">
        <v>1</v>
      </c>
      <c r="F501" s="230" t="s">
        <v>660</v>
      </c>
      <c r="G501" s="228"/>
      <c r="H501" s="231">
        <v>4.1100000000000003</v>
      </c>
      <c r="I501" s="232"/>
      <c r="J501" s="228"/>
      <c r="K501" s="228"/>
      <c r="L501" s="233"/>
      <c r="M501" s="234"/>
      <c r="N501" s="235"/>
      <c r="O501" s="235"/>
      <c r="P501" s="235"/>
      <c r="Q501" s="235"/>
      <c r="R501" s="235"/>
      <c r="S501" s="235"/>
      <c r="T501" s="236"/>
      <c r="AT501" s="237" t="s">
        <v>364</v>
      </c>
      <c r="AU501" s="237" t="s">
        <v>90</v>
      </c>
      <c r="AV501" s="14" t="s">
        <v>90</v>
      </c>
      <c r="AW501" s="14" t="s">
        <v>36</v>
      </c>
      <c r="AX501" s="14" t="s">
        <v>81</v>
      </c>
      <c r="AY501" s="237" t="s">
        <v>215</v>
      </c>
    </row>
    <row r="502" spans="2:51" s="14" customFormat="1" ht="10.199999999999999">
      <c r="B502" s="227"/>
      <c r="C502" s="228"/>
      <c r="D502" s="198" t="s">
        <v>364</v>
      </c>
      <c r="E502" s="229" t="s">
        <v>1</v>
      </c>
      <c r="F502" s="230" t="s">
        <v>661</v>
      </c>
      <c r="G502" s="228"/>
      <c r="H502" s="231">
        <v>3.4249999999999998</v>
      </c>
      <c r="I502" s="232"/>
      <c r="J502" s="228"/>
      <c r="K502" s="228"/>
      <c r="L502" s="233"/>
      <c r="M502" s="234"/>
      <c r="N502" s="235"/>
      <c r="O502" s="235"/>
      <c r="P502" s="235"/>
      <c r="Q502" s="235"/>
      <c r="R502" s="235"/>
      <c r="S502" s="235"/>
      <c r="T502" s="236"/>
      <c r="AT502" s="237" t="s">
        <v>364</v>
      </c>
      <c r="AU502" s="237" t="s">
        <v>90</v>
      </c>
      <c r="AV502" s="14" t="s">
        <v>90</v>
      </c>
      <c r="AW502" s="14" t="s">
        <v>36</v>
      </c>
      <c r="AX502" s="14" t="s">
        <v>81</v>
      </c>
      <c r="AY502" s="237" t="s">
        <v>215</v>
      </c>
    </row>
    <row r="503" spans="2:51" s="14" customFormat="1" ht="10.199999999999999">
      <c r="B503" s="227"/>
      <c r="C503" s="228"/>
      <c r="D503" s="198" t="s">
        <v>364</v>
      </c>
      <c r="E503" s="229" t="s">
        <v>1</v>
      </c>
      <c r="F503" s="230" t="s">
        <v>662</v>
      </c>
      <c r="G503" s="228"/>
      <c r="H503" s="231">
        <v>3.95</v>
      </c>
      <c r="I503" s="232"/>
      <c r="J503" s="228"/>
      <c r="K503" s="228"/>
      <c r="L503" s="233"/>
      <c r="M503" s="234"/>
      <c r="N503" s="235"/>
      <c r="O503" s="235"/>
      <c r="P503" s="235"/>
      <c r="Q503" s="235"/>
      <c r="R503" s="235"/>
      <c r="S503" s="235"/>
      <c r="T503" s="236"/>
      <c r="AT503" s="237" t="s">
        <v>364</v>
      </c>
      <c r="AU503" s="237" t="s">
        <v>90</v>
      </c>
      <c r="AV503" s="14" t="s">
        <v>90</v>
      </c>
      <c r="AW503" s="14" t="s">
        <v>36</v>
      </c>
      <c r="AX503" s="14" t="s">
        <v>81</v>
      </c>
      <c r="AY503" s="237" t="s">
        <v>215</v>
      </c>
    </row>
    <row r="504" spans="2:51" s="14" customFormat="1" ht="10.199999999999999">
      <c r="B504" s="227"/>
      <c r="C504" s="228"/>
      <c r="D504" s="198" t="s">
        <v>364</v>
      </c>
      <c r="E504" s="229" t="s">
        <v>1</v>
      </c>
      <c r="F504" s="230" t="s">
        <v>663</v>
      </c>
      <c r="G504" s="228"/>
      <c r="H504" s="231">
        <v>1.6</v>
      </c>
      <c r="I504" s="232"/>
      <c r="J504" s="228"/>
      <c r="K504" s="228"/>
      <c r="L504" s="233"/>
      <c r="M504" s="234"/>
      <c r="N504" s="235"/>
      <c r="O504" s="235"/>
      <c r="P504" s="235"/>
      <c r="Q504" s="235"/>
      <c r="R504" s="235"/>
      <c r="S504" s="235"/>
      <c r="T504" s="236"/>
      <c r="AT504" s="237" t="s">
        <v>364</v>
      </c>
      <c r="AU504" s="237" t="s">
        <v>90</v>
      </c>
      <c r="AV504" s="14" t="s">
        <v>90</v>
      </c>
      <c r="AW504" s="14" t="s">
        <v>36</v>
      </c>
      <c r="AX504" s="14" t="s">
        <v>81</v>
      </c>
      <c r="AY504" s="237" t="s">
        <v>215</v>
      </c>
    </row>
    <row r="505" spans="2:51" s="14" customFormat="1" ht="10.199999999999999">
      <c r="B505" s="227"/>
      <c r="C505" s="228"/>
      <c r="D505" s="198" t="s">
        <v>364</v>
      </c>
      <c r="E505" s="229" t="s">
        <v>1</v>
      </c>
      <c r="F505" s="230" t="s">
        <v>664</v>
      </c>
      <c r="G505" s="228"/>
      <c r="H505" s="231">
        <v>4.1100000000000003</v>
      </c>
      <c r="I505" s="232"/>
      <c r="J505" s="228"/>
      <c r="K505" s="228"/>
      <c r="L505" s="233"/>
      <c r="M505" s="234"/>
      <c r="N505" s="235"/>
      <c r="O505" s="235"/>
      <c r="P505" s="235"/>
      <c r="Q505" s="235"/>
      <c r="R505" s="235"/>
      <c r="S505" s="235"/>
      <c r="T505" s="236"/>
      <c r="AT505" s="237" t="s">
        <v>364</v>
      </c>
      <c r="AU505" s="237" t="s">
        <v>90</v>
      </c>
      <c r="AV505" s="14" t="s">
        <v>90</v>
      </c>
      <c r="AW505" s="14" t="s">
        <v>36</v>
      </c>
      <c r="AX505" s="14" t="s">
        <v>81</v>
      </c>
      <c r="AY505" s="237" t="s">
        <v>215</v>
      </c>
    </row>
    <row r="506" spans="2:51" s="14" customFormat="1" ht="10.199999999999999">
      <c r="B506" s="227"/>
      <c r="C506" s="228"/>
      <c r="D506" s="198" t="s">
        <v>364</v>
      </c>
      <c r="E506" s="229" t="s">
        <v>1</v>
      </c>
      <c r="F506" s="230" t="s">
        <v>665</v>
      </c>
      <c r="G506" s="228"/>
      <c r="H506" s="231">
        <v>1.24</v>
      </c>
      <c r="I506" s="232"/>
      <c r="J506" s="228"/>
      <c r="K506" s="228"/>
      <c r="L506" s="233"/>
      <c r="M506" s="234"/>
      <c r="N506" s="235"/>
      <c r="O506" s="235"/>
      <c r="P506" s="235"/>
      <c r="Q506" s="235"/>
      <c r="R506" s="235"/>
      <c r="S506" s="235"/>
      <c r="T506" s="236"/>
      <c r="AT506" s="237" t="s">
        <v>364</v>
      </c>
      <c r="AU506" s="237" t="s">
        <v>90</v>
      </c>
      <c r="AV506" s="14" t="s">
        <v>90</v>
      </c>
      <c r="AW506" s="14" t="s">
        <v>36</v>
      </c>
      <c r="AX506" s="14" t="s">
        <v>81</v>
      </c>
      <c r="AY506" s="237" t="s">
        <v>215</v>
      </c>
    </row>
    <row r="507" spans="2:51" s="14" customFormat="1" ht="10.199999999999999">
      <c r="B507" s="227"/>
      <c r="C507" s="228"/>
      <c r="D507" s="198" t="s">
        <v>364</v>
      </c>
      <c r="E507" s="229" t="s">
        <v>1</v>
      </c>
      <c r="F507" s="230" t="s">
        <v>666</v>
      </c>
      <c r="G507" s="228"/>
      <c r="H507" s="231">
        <v>3.2</v>
      </c>
      <c r="I507" s="232"/>
      <c r="J507" s="228"/>
      <c r="K507" s="228"/>
      <c r="L507" s="233"/>
      <c r="M507" s="234"/>
      <c r="N507" s="235"/>
      <c r="O507" s="235"/>
      <c r="P507" s="235"/>
      <c r="Q507" s="235"/>
      <c r="R507" s="235"/>
      <c r="S507" s="235"/>
      <c r="T507" s="236"/>
      <c r="AT507" s="237" t="s">
        <v>364</v>
      </c>
      <c r="AU507" s="237" t="s">
        <v>90</v>
      </c>
      <c r="AV507" s="14" t="s">
        <v>90</v>
      </c>
      <c r="AW507" s="14" t="s">
        <v>36</v>
      </c>
      <c r="AX507" s="14" t="s">
        <v>81</v>
      </c>
      <c r="AY507" s="237" t="s">
        <v>215</v>
      </c>
    </row>
    <row r="508" spans="2:51" s="14" customFormat="1" ht="10.199999999999999">
      <c r="B508" s="227"/>
      <c r="C508" s="228"/>
      <c r="D508" s="198" t="s">
        <v>364</v>
      </c>
      <c r="E508" s="229" t="s">
        <v>1</v>
      </c>
      <c r="F508" s="230" t="s">
        <v>667</v>
      </c>
      <c r="G508" s="228"/>
      <c r="H508" s="231">
        <v>2.74</v>
      </c>
      <c r="I508" s="232"/>
      <c r="J508" s="228"/>
      <c r="K508" s="228"/>
      <c r="L508" s="233"/>
      <c r="M508" s="234"/>
      <c r="N508" s="235"/>
      <c r="O508" s="235"/>
      <c r="P508" s="235"/>
      <c r="Q508" s="235"/>
      <c r="R508" s="235"/>
      <c r="S508" s="235"/>
      <c r="T508" s="236"/>
      <c r="AT508" s="237" t="s">
        <v>364</v>
      </c>
      <c r="AU508" s="237" t="s">
        <v>90</v>
      </c>
      <c r="AV508" s="14" t="s">
        <v>90</v>
      </c>
      <c r="AW508" s="14" t="s">
        <v>36</v>
      </c>
      <c r="AX508" s="14" t="s">
        <v>81</v>
      </c>
      <c r="AY508" s="237" t="s">
        <v>215</v>
      </c>
    </row>
    <row r="509" spans="2:51" s="13" customFormat="1" ht="10.199999999999999">
      <c r="B509" s="217"/>
      <c r="C509" s="218"/>
      <c r="D509" s="198" t="s">
        <v>364</v>
      </c>
      <c r="E509" s="219" t="s">
        <v>1</v>
      </c>
      <c r="F509" s="220" t="s">
        <v>668</v>
      </c>
      <c r="G509" s="218"/>
      <c r="H509" s="219" t="s">
        <v>1</v>
      </c>
      <c r="I509" s="221"/>
      <c r="J509" s="218"/>
      <c r="K509" s="218"/>
      <c r="L509" s="222"/>
      <c r="M509" s="223"/>
      <c r="N509" s="224"/>
      <c r="O509" s="224"/>
      <c r="P509" s="224"/>
      <c r="Q509" s="224"/>
      <c r="R509" s="224"/>
      <c r="S509" s="224"/>
      <c r="T509" s="225"/>
      <c r="AT509" s="226" t="s">
        <v>364</v>
      </c>
      <c r="AU509" s="226" t="s">
        <v>90</v>
      </c>
      <c r="AV509" s="13" t="s">
        <v>88</v>
      </c>
      <c r="AW509" s="13" t="s">
        <v>36</v>
      </c>
      <c r="AX509" s="13" t="s">
        <v>81</v>
      </c>
      <c r="AY509" s="226" t="s">
        <v>215</v>
      </c>
    </row>
    <row r="510" spans="2:51" s="14" customFormat="1" ht="10.199999999999999">
      <c r="B510" s="227"/>
      <c r="C510" s="228"/>
      <c r="D510" s="198" t="s">
        <v>364</v>
      </c>
      <c r="E510" s="229" t="s">
        <v>1</v>
      </c>
      <c r="F510" s="230" t="s">
        <v>669</v>
      </c>
      <c r="G510" s="228"/>
      <c r="H510" s="231">
        <v>2.895</v>
      </c>
      <c r="I510" s="232"/>
      <c r="J510" s="228"/>
      <c r="K510" s="228"/>
      <c r="L510" s="233"/>
      <c r="M510" s="234"/>
      <c r="N510" s="235"/>
      <c r="O510" s="235"/>
      <c r="P510" s="235"/>
      <c r="Q510" s="235"/>
      <c r="R510" s="235"/>
      <c r="S510" s="235"/>
      <c r="T510" s="236"/>
      <c r="AT510" s="237" t="s">
        <v>364</v>
      </c>
      <c r="AU510" s="237" t="s">
        <v>90</v>
      </c>
      <c r="AV510" s="14" t="s">
        <v>90</v>
      </c>
      <c r="AW510" s="14" t="s">
        <v>36</v>
      </c>
      <c r="AX510" s="14" t="s">
        <v>81</v>
      </c>
      <c r="AY510" s="237" t="s">
        <v>215</v>
      </c>
    </row>
    <row r="511" spans="2:51" s="14" customFormat="1" ht="10.199999999999999">
      <c r="B511" s="227"/>
      <c r="C511" s="228"/>
      <c r="D511" s="198" t="s">
        <v>364</v>
      </c>
      <c r="E511" s="229" t="s">
        <v>1</v>
      </c>
      <c r="F511" s="230" t="s">
        <v>670</v>
      </c>
      <c r="G511" s="228"/>
      <c r="H511" s="231">
        <v>1.0349999999999999</v>
      </c>
      <c r="I511" s="232"/>
      <c r="J511" s="228"/>
      <c r="K511" s="228"/>
      <c r="L511" s="233"/>
      <c r="M511" s="234"/>
      <c r="N511" s="235"/>
      <c r="O511" s="235"/>
      <c r="P511" s="235"/>
      <c r="Q511" s="235"/>
      <c r="R511" s="235"/>
      <c r="S511" s="235"/>
      <c r="T511" s="236"/>
      <c r="AT511" s="237" t="s">
        <v>364</v>
      </c>
      <c r="AU511" s="237" t="s">
        <v>90</v>
      </c>
      <c r="AV511" s="14" t="s">
        <v>90</v>
      </c>
      <c r="AW511" s="14" t="s">
        <v>36</v>
      </c>
      <c r="AX511" s="14" t="s">
        <v>81</v>
      </c>
      <c r="AY511" s="237" t="s">
        <v>215</v>
      </c>
    </row>
    <row r="512" spans="2:51" s="14" customFormat="1" ht="10.199999999999999">
      <c r="B512" s="227"/>
      <c r="C512" s="228"/>
      <c r="D512" s="198" t="s">
        <v>364</v>
      </c>
      <c r="E512" s="229" t="s">
        <v>1</v>
      </c>
      <c r="F512" s="230" t="s">
        <v>671</v>
      </c>
      <c r="G512" s="228"/>
      <c r="H512" s="231">
        <v>4.1100000000000003</v>
      </c>
      <c r="I512" s="232"/>
      <c r="J512" s="228"/>
      <c r="K512" s="228"/>
      <c r="L512" s="233"/>
      <c r="M512" s="234"/>
      <c r="N512" s="235"/>
      <c r="O512" s="235"/>
      <c r="P512" s="235"/>
      <c r="Q512" s="235"/>
      <c r="R512" s="235"/>
      <c r="S512" s="235"/>
      <c r="T512" s="236"/>
      <c r="AT512" s="237" t="s">
        <v>364</v>
      </c>
      <c r="AU512" s="237" t="s">
        <v>90</v>
      </c>
      <c r="AV512" s="14" t="s">
        <v>90</v>
      </c>
      <c r="AW512" s="14" t="s">
        <v>36</v>
      </c>
      <c r="AX512" s="14" t="s">
        <v>81</v>
      </c>
      <c r="AY512" s="237" t="s">
        <v>215</v>
      </c>
    </row>
    <row r="513" spans="1:65" s="14" customFormat="1" ht="10.199999999999999">
      <c r="B513" s="227"/>
      <c r="C513" s="228"/>
      <c r="D513" s="198" t="s">
        <v>364</v>
      </c>
      <c r="E513" s="229" t="s">
        <v>1</v>
      </c>
      <c r="F513" s="230" t="s">
        <v>672</v>
      </c>
      <c r="G513" s="228"/>
      <c r="H513" s="231">
        <v>4.8</v>
      </c>
      <c r="I513" s="232"/>
      <c r="J513" s="228"/>
      <c r="K513" s="228"/>
      <c r="L513" s="233"/>
      <c r="M513" s="234"/>
      <c r="N513" s="235"/>
      <c r="O513" s="235"/>
      <c r="P513" s="235"/>
      <c r="Q513" s="235"/>
      <c r="R513" s="235"/>
      <c r="S513" s="235"/>
      <c r="T513" s="236"/>
      <c r="AT513" s="237" t="s">
        <v>364</v>
      </c>
      <c r="AU513" s="237" t="s">
        <v>90</v>
      </c>
      <c r="AV513" s="14" t="s">
        <v>90</v>
      </c>
      <c r="AW513" s="14" t="s">
        <v>36</v>
      </c>
      <c r="AX513" s="14" t="s">
        <v>81</v>
      </c>
      <c r="AY513" s="237" t="s">
        <v>215</v>
      </c>
    </row>
    <row r="514" spans="1:65" s="14" customFormat="1" ht="10.199999999999999">
      <c r="B514" s="227"/>
      <c r="C514" s="228"/>
      <c r="D514" s="198" t="s">
        <v>364</v>
      </c>
      <c r="E514" s="229" t="s">
        <v>1</v>
      </c>
      <c r="F514" s="230" t="s">
        <v>673</v>
      </c>
      <c r="G514" s="228"/>
      <c r="H514" s="231">
        <v>1.86</v>
      </c>
      <c r="I514" s="232"/>
      <c r="J514" s="228"/>
      <c r="K514" s="228"/>
      <c r="L514" s="233"/>
      <c r="M514" s="234"/>
      <c r="N514" s="235"/>
      <c r="O514" s="235"/>
      <c r="P514" s="235"/>
      <c r="Q514" s="235"/>
      <c r="R514" s="235"/>
      <c r="S514" s="235"/>
      <c r="T514" s="236"/>
      <c r="AT514" s="237" t="s">
        <v>364</v>
      </c>
      <c r="AU514" s="237" t="s">
        <v>90</v>
      </c>
      <c r="AV514" s="14" t="s">
        <v>90</v>
      </c>
      <c r="AW514" s="14" t="s">
        <v>36</v>
      </c>
      <c r="AX514" s="14" t="s">
        <v>81</v>
      </c>
      <c r="AY514" s="237" t="s">
        <v>215</v>
      </c>
    </row>
    <row r="515" spans="1:65" s="14" customFormat="1" ht="10.199999999999999">
      <c r="B515" s="227"/>
      <c r="C515" s="228"/>
      <c r="D515" s="198" t="s">
        <v>364</v>
      </c>
      <c r="E515" s="229" t="s">
        <v>1</v>
      </c>
      <c r="F515" s="230" t="s">
        <v>674</v>
      </c>
      <c r="G515" s="228"/>
      <c r="H515" s="231">
        <v>2.74</v>
      </c>
      <c r="I515" s="232"/>
      <c r="J515" s="228"/>
      <c r="K515" s="228"/>
      <c r="L515" s="233"/>
      <c r="M515" s="234"/>
      <c r="N515" s="235"/>
      <c r="O515" s="235"/>
      <c r="P515" s="235"/>
      <c r="Q515" s="235"/>
      <c r="R515" s="235"/>
      <c r="S515" s="235"/>
      <c r="T515" s="236"/>
      <c r="AT515" s="237" t="s">
        <v>364</v>
      </c>
      <c r="AU515" s="237" t="s">
        <v>90</v>
      </c>
      <c r="AV515" s="14" t="s">
        <v>90</v>
      </c>
      <c r="AW515" s="14" t="s">
        <v>36</v>
      </c>
      <c r="AX515" s="14" t="s">
        <v>81</v>
      </c>
      <c r="AY515" s="237" t="s">
        <v>215</v>
      </c>
    </row>
    <row r="516" spans="1:65" s="14" customFormat="1" ht="10.199999999999999">
      <c r="B516" s="227"/>
      <c r="C516" s="228"/>
      <c r="D516" s="198" t="s">
        <v>364</v>
      </c>
      <c r="E516" s="229" t="s">
        <v>1</v>
      </c>
      <c r="F516" s="230" t="s">
        <v>666</v>
      </c>
      <c r="G516" s="228"/>
      <c r="H516" s="231">
        <v>3.2</v>
      </c>
      <c r="I516" s="232"/>
      <c r="J516" s="228"/>
      <c r="K516" s="228"/>
      <c r="L516" s="233"/>
      <c r="M516" s="234"/>
      <c r="N516" s="235"/>
      <c r="O516" s="235"/>
      <c r="P516" s="235"/>
      <c r="Q516" s="235"/>
      <c r="R516" s="235"/>
      <c r="S516" s="235"/>
      <c r="T516" s="236"/>
      <c r="AT516" s="237" t="s">
        <v>364</v>
      </c>
      <c r="AU516" s="237" t="s">
        <v>90</v>
      </c>
      <c r="AV516" s="14" t="s">
        <v>90</v>
      </c>
      <c r="AW516" s="14" t="s">
        <v>36</v>
      </c>
      <c r="AX516" s="14" t="s">
        <v>81</v>
      </c>
      <c r="AY516" s="237" t="s">
        <v>215</v>
      </c>
    </row>
    <row r="517" spans="1:65" s="14" customFormat="1" ht="10.199999999999999">
      <c r="B517" s="227"/>
      <c r="C517" s="228"/>
      <c r="D517" s="198" t="s">
        <v>364</v>
      </c>
      <c r="E517" s="229" t="s">
        <v>1</v>
      </c>
      <c r="F517" s="230" t="s">
        <v>675</v>
      </c>
      <c r="G517" s="228"/>
      <c r="H517" s="231">
        <v>1.24</v>
      </c>
      <c r="I517" s="232"/>
      <c r="J517" s="228"/>
      <c r="K517" s="228"/>
      <c r="L517" s="233"/>
      <c r="M517" s="234"/>
      <c r="N517" s="235"/>
      <c r="O517" s="235"/>
      <c r="P517" s="235"/>
      <c r="Q517" s="235"/>
      <c r="R517" s="235"/>
      <c r="S517" s="235"/>
      <c r="T517" s="236"/>
      <c r="AT517" s="237" t="s">
        <v>364</v>
      </c>
      <c r="AU517" s="237" t="s">
        <v>90</v>
      </c>
      <c r="AV517" s="14" t="s">
        <v>90</v>
      </c>
      <c r="AW517" s="14" t="s">
        <v>36</v>
      </c>
      <c r="AX517" s="14" t="s">
        <v>81</v>
      </c>
      <c r="AY517" s="237" t="s">
        <v>215</v>
      </c>
    </row>
    <row r="518" spans="1:65" s="15" customFormat="1" ht="10.199999999999999">
      <c r="B518" s="238"/>
      <c r="C518" s="239"/>
      <c r="D518" s="198" t="s">
        <v>364</v>
      </c>
      <c r="E518" s="240" t="s">
        <v>1</v>
      </c>
      <c r="F518" s="241" t="s">
        <v>368</v>
      </c>
      <c r="G518" s="239"/>
      <c r="H518" s="242">
        <v>99.436999999999998</v>
      </c>
      <c r="I518" s="243"/>
      <c r="J518" s="239"/>
      <c r="K518" s="239"/>
      <c r="L518" s="244"/>
      <c r="M518" s="245"/>
      <c r="N518" s="246"/>
      <c r="O518" s="246"/>
      <c r="P518" s="246"/>
      <c r="Q518" s="246"/>
      <c r="R518" s="246"/>
      <c r="S518" s="246"/>
      <c r="T518" s="247"/>
      <c r="AT518" s="248" t="s">
        <v>364</v>
      </c>
      <c r="AU518" s="248" t="s">
        <v>90</v>
      </c>
      <c r="AV518" s="15" t="s">
        <v>214</v>
      </c>
      <c r="AW518" s="15" t="s">
        <v>36</v>
      </c>
      <c r="AX518" s="15" t="s">
        <v>88</v>
      </c>
      <c r="AY518" s="248" t="s">
        <v>215</v>
      </c>
    </row>
    <row r="519" spans="1:65" s="2" customFormat="1" ht="16.5" customHeight="1">
      <c r="A519" s="35"/>
      <c r="B519" s="36"/>
      <c r="C519" s="185" t="s">
        <v>676</v>
      </c>
      <c r="D519" s="185" t="s">
        <v>216</v>
      </c>
      <c r="E519" s="186" t="s">
        <v>610</v>
      </c>
      <c r="F519" s="187" t="s">
        <v>611</v>
      </c>
      <c r="G519" s="188" t="s">
        <v>523</v>
      </c>
      <c r="H519" s="189">
        <v>244.51</v>
      </c>
      <c r="I519" s="190"/>
      <c r="J519" s="191">
        <f>ROUND(I519*H519,2)</f>
        <v>0</v>
      </c>
      <c r="K519" s="187" t="s">
        <v>359</v>
      </c>
      <c r="L519" s="40"/>
      <c r="M519" s="192" t="s">
        <v>1</v>
      </c>
      <c r="N519" s="193" t="s">
        <v>46</v>
      </c>
      <c r="O519" s="72"/>
      <c r="P519" s="194">
        <f>O519*H519</f>
        <v>0</v>
      </c>
      <c r="Q519" s="194">
        <v>2.6900000000000001E-3</v>
      </c>
      <c r="R519" s="194">
        <f>Q519*H519</f>
        <v>0.65773190000000004</v>
      </c>
      <c r="S519" s="194">
        <v>0</v>
      </c>
      <c r="T519" s="195">
        <f>S519*H519</f>
        <v>0</v>
      </c>
      <c r="U519" s="35"/>
      <c r="V519" s="35"/>
      <c r="W519" s="35"/>
      <c r="X519" s="35"/>
      <c r="Y519" s="35"/>
      <c r="Z519" s="35"/>
      <c r="AA519" s="35"/>
      <c r="AB519" s="35"/>
      <c r="AC519" s="35"/>
      <c r="AD519" s="35"/>
      <c r="AE519" s="35"/>
      <c r="AR519" s="196" t="s">
        <v>214</v>
      </c>
      <c r="AT519" s="196" t="s">
        <v>216</v>
      </c>
      <c r="AU519" s="196" t="s">
        <v>90</v>
      </c>
      <c r="AY519" s="18" t="s">
        <v>215</v>
      </c>
      <c r="BE519" s="197">
        <f>IF(N519="základní",J519,0)</f>
        <v>0</v>
      </c>
      <c r="BF519" s="197">
        <f>IF(N519="snížená",J519,0)</f>
        <v>0</v>
      </c>
      <c r="BG519" s="197">
        <f>IF(N519="zákl. přenesená",J519,0)</f>
        <v>0</v>
      </c>
      <c r="BH519" s="197">
        <f>IF(N519="sníž. přenesená",J519,0)</f>
        <v>0</v>
      </c>
      <c r="BI519" s="197">
        <f>IF(N519="nulová",J519,0)</f>
        <v>0</v>
      </c>
      <c r="BJ519" s="18" t="s">
        <v>88</v>
      </c>
      <c r="BK519" s="197">
        <f>ROUND(I519*H519,2)</f>
        <v>0</v>
      </c>
      <c r="BL519" s="18" t="s">
        <v>214</v>
      </c>
      <c r="BM519" s="196" t="s">
        <v>677</v>
      </c>
    </row>
    <row r="520" spans="1:65" s="2" customFormat="1" ht="10.199999999999999">
      <c r="A520" s="35"/>
      <c r="B520" s="36"/>
      <c r="C520" s="37"/>
      <c r="D520" s="198" t="s">
        <v>221</v>
      </c>
      <c r="E520" s="37"/>
      <c r="F520" s="199" t="s">
        <v>613</v>
      </c>
      <c r="G520" s="37"/>
      <c r="H520" s="37"/>
      <c r="I520" s="200"/>
      <c r="J520" s="37"/>
      <c r="K520" s="37"/>
      <c r="L520" s="40"/>
      <c r="M520" s="201"/>
      <c r="N520" s="202"/>
      <c r="O520" s="72"/>
      <c r="P520" s="72"/>
      <c r="Q520" s="72"/>
      <c r="R520" s="72"/>
      <c r="S520" s="72"/>
      <c r="T520" s="73"/>
      <c r="U520" s="35"/>
      <c r="V520" s="35"/>
      <c r="W520" s="35"/>
      <c r="X520" s="35"/>
      <c r="Y520" s="35"/>
      <c r="Z520" s="35"/>
      <c r="AA520" s="35"/>
      <c r="AB520" s="35"/>
      <c r="AC520" s="35"/>
      <c r="AD520" s="35"/>
      <c r="AE520" s="35"/>
      <c r="AT520" s="18" t="s">
        <v>221</v>
      </c>
      <c r="AU520" s="18" t="s">
        <v>90</v>
      </c>
    </row>
    <row r="521" spans="1:65" s="2" customFormat="1" ht="10.199999999999999">
      <c r="A521" s="35"/>
      <c r="B521" s="36"/>
      <c r="C521" s="37"/>
      <c r="D521" s="215" t="s">
        <v>362</v>
      </c>
      <c r="E521" s="37"/>
      <c r="F521" s="216" t="s">
        <v>614</v>
      </c>
      <c r="G521" s="37"/>
      <c r="H521" s="37"/>
      <c r="I521" s="200"/>
      <c r="J521" s="37"/>
      <c r="K521" s="37"/>
      <c r="L521" s="40"/>
      <c r="M521" s="201"/>
      <c r="N521" s="202"/>
      <c r="O521" s="72"/>
      <c r="P521" s="72"/>
      <c r="Q521" s="72"/>
      <c r="R521" s="72"/>
      <c r="S521" s="72"/>
      <c r="T521" s="73"/>
      <c r="U521" s="35"/>
      <c r="V521" s="35"/>
      <c r="W521" s="35"/>
      <c r="X521" s="35"/>
      <c r="Y521" s="35"/>
      <c r="Z521" s="35"/>
      <c r="AA521" s="35"/>
      <c r="AB521" s="35"/>
      <c r="AC521" s="35"/>
      <c r="AD521" s="35"/>
      <c r="AE521" s="35"/>
      <c r="AT521" s="18" t="s">
        <v>362</v>
      </c>
      <c r="AU521" s="18" t="s">
        <v>90</v>
      </c>
    </row>
    <row r="522" spans="1:65" s="13" customFormat="1" ht="10.199999999999999">
      <c r="B522" s="217"/>
      <c r="C522" s="218"/>
      <c r="D522" s="198" t="s">
        <v>364</v>
      </c>
      <c r="E522" s="219" t="s">
        <v>1</v>
      </c>
      <c r="F522" s="220" t="s">
        <v>388</v>
      </c>
      <c r="G522" s="218"/>
      <c r="H522" s="219" t="s">
        <v>1</v>
      </c>
      <c r="I522" s="221"/>
      <c r="J522" s="218"/>
      <c r="K522" s="218"/>
      <c r="L522" s="222"/>
      <c r="M522" s="223"/>
      <c r="N522" s="224"/>
      <c r="O522" s="224"/>
      <c r="P522" s="224"/>
      <c r="Q522" s="224"/>
      <c r="R522" s="224"/>
      <c r="S522" s="224"/>
      <c r="T522" s="225"/>
      <c r="AT522" s="226" t="s">
        <v>364</v>
      </c>
      <c r="AU522" s="226" t="s">
        <v>90</v>
      </c>
      <c r="AV522" s="13" t="s">
        <v>88</v>
      </c>
      <c r="AW522" s="13" t="s">
        <v>36</v>
      </c>
      <c r="AX522" s="13" t="s">
        <v>81</v>
      </c>
      <c r="AY522" s="226" t="s">
        <v>215</v>
      </c>
    </row>
    <row r="523" spans="1:65" s="13" customFormat="1" ht="10.199999999999999">
      <c r="B523" s="217"/>
      <c r="C523" s="218"/>
      <c r="D523" s="198" t="s">
        <v>364</v>
      </c>
      <c r="E523" s="219" t="s">
        <v>1</v>
      </c>
      <c r="F523" s="220" t="s">
        <v>637</v>
      </c>
      <c r="G523" s="218"/>
      <c r="H523" s="219" t="s">
        <v>1</v>
      </c>
      <c r="I523" s="221"/>
      <c r="J523" s="218"/>
      <c r="K523" s="218"/>
      <c r="L523" s="222"/>
      <c r="M523" s="223"/>
      <c r="N523" s="224"/>
      <c r="O523" s="224"/>
      <c r="P523" s="224"/>
      <c r="Q523" s="224"/>
      <c r="R523" s="224"/>
      <c r="S523" s="224"/>
      <c r="T523" s="225"/>
      <c r="AT523" s="226" t="s">
        <v>364</v>
      </c>
      <c r="AU523" s="226" t="s">
        <v>90</v>
      </c>
      <c r="AV523" s="13" t="s">
        <v>88</v>
      </c>
      <c r="AW523" s="13" t="s">
        <v>36</v>
      </c>
      <c r="AX523" s="13" t="s">
        <v>81</v>
      </c>
      <c r="AY523" s="226" t="s">
        <v>215</v>
      </c>
    </row>
    <row r="524" spans="1:65" s="14" customFormat="1" ht="10.199999999999999">
      <c r="B524" s="227"/>
      <c r="C524" s="228"/>
      <c r="D524" s="198" t="s">
        <v>364</v>
      </c>
      <c r="E524" s="229" t="s">
        <v>1</v>
      </c>
      <c r="F524" s="230" t="s">
        <v>678</v>
      </c>
      <c r="G524" s="228"/>
      <c r="H524" s="231">
        <v>13.7</v>
      </c>
      <c r="I524" s="232"/>
      <c r="J524" s="228"/>
      <c r="K524" s="228"/>
      <c r="L524" s="233"/>
      <c r="M524" s="234"/>
      <c r="N524" s="235"/>
      <c r="O524" s="235"/>
      <c r="P524" s="235"/>
      <c r="Q524" s="235"/>
      <c r="R524" s="235"/>
      <c r="S524" s="235"/>
      <c r="T524" s="236"/>
      <c r="AT524" s="237" t="s">
        <v>364</v>
      </c>
      <c r="AU524" s="237" t="s">
        <v>90</v>
      </c>
      <c r="AV524" s="14" t="s">
        <v>90</v>
      </c>
      <c r="AW524" s="14" t="s">
        <v>36</v>
      </c>
      <c r="AX524" s="14" t="s">
        <v>81</v>
      </c>
      <c r="AY524" s="237" t="s">
        <v>215</v>
      </c>
    </row>
    <row r="525" spans="1:65" s="14" customFormat="1" ht="10.199999999999999">
      <c r="B525" s="227"/>
      <c r="C525" s="228"/>
      <c r="D525" s="198" t="s">
        <v>364</v>
      </c>
      <c r="E525" s="229" t="s">
        <v>1</v>
      </c>
      <c r="F525" s="230" t="s">
        <v>679</v>
      </c>
      <c r="G525" s="228"/>
      <c r="H525" s="231">
        <v>2.1</v>
      </c>
      <c r="I525" s="232"/>
      <c r="J525" s="228"/>
      <c r="K525" s="228"/>
      <c r="L525" s="233"/>
      <c r="M525" s="234"/>
      <c r="N525" s="235"/>
      <c r="O525" s="235"/>
      <c r="P525" s="235"/>
      <c r="Q525" s="235"/>
      <c r="R525" s="235"/>
      <c r="S525" s="235"/>
      <c r="T525" s="236"/>
      <c r="AT525" s="237" t="s">
        <v>364</v>
      </c>
      <c r="AU525" s="237" t="s">
        <v>90</v>
      </c>
      <c r="AV525" s="14" t="s">
        <v>90</v>
      </c>
      <c r="AW525" s="14" t="s">
        <v>36</v>
      </c>
      <c r="AX525" s="14" t="s">
        <v>81</v>
      </c>
      <c r="AY525" s="237" t="s">
        <v>215</v>
      </c>
    </row>
    <row r="526" spans="1:65" s="14" customFormat="1" ht="10.199999999999999">
      <c r="B526" s="227"/>
      <c r="C526" s="228"/>
      <c r="D526" s="198" t="s">
        <v>364</v>
      </c>
      <c r="E526" s="229" t="s">
        <v>1</v>
      </c>
      <c r="F526" s="230" t="s">
        <v>680</v>
      </c>
      <c r="G526" s="228"/>
      <c r="H526" s="231">
        <v>8.5</v>
      </c>
      <c r="I526" s="232"/>
      <c r="J526" s="228"/>
      <c r="K526" s="228"/>
      <c r="L526" s="233"/>
      <c r="M526" s="234"/>
      <c r="N526" s="235"/>
      <c r="O526" s="235"/>
      <c r="P526" s="235"/>
      <c r="Q526" s="235"/>
      <c r="R526" s="235"/>
      <c r="S526" s="235"/>
      <c r="T526" s="236"/>
      <c r="AT526" s="237" t="s">
        <v>364</v>
      </c>
      <c r="AU526" s="237" t="s">
        <v>90</v>
      </c>
      <c r="AV526" s="14" t="s">
        <v>90</v>
      </c>
      <c r="AW526" s="14" t="s">
        <v>36</v>
      </c>
      <c r="AX526" s="14" t="s">
        <v>81</v>
      </c>
      <c r="AY526" s="237" t="s">
        <v>215</v>
      </c>
    </row>
    <row r="527" spans="1:65" s="14" customFormat="1" ht="10.199999999999999">
      <c r="B527" s="227"/>
      <c r="C527" s="228"/>
      <c r="D527" s="198" t="s">
        <v>364</v>
      </c>
      <c r="E527" s="229" t="s">
        <v>1</v>
      </c>
      <c r="F527" s="230" t="s">
        <v>681</v>
      </c>
      <c r="G527" s="228"/>
      <c r="H527" s="231">
        <v>7.35</v>
      </c>
      <c r="I527" s="232"/>
      <c r="J527" s="228"/>
      <c r="K527" s="228"/>
      <c r="L527" s="233"/>
      <c r="M527" s="234"/>
      <c r="N527" s="235"/>
      <c r="O527" s="235"/>
      <c r="P527" s="235"/>
      <c r="Q527" s="235"/>
      <c r="R527" s="235"/>
      <c r="S527" s="235"/>
      <c r="T527" s="236"/>
      <c r="AT527" s="237" t="s">
        <v>364</v>
      </c>
      <c r="AU527" s="237" t="s">
        <v>90</v>
      </c>
      <c r="AV527" s="14" t="s">
        <v>90</v>
      </c>
      <c r="AW527" s="14" t="s">
        <v>36</v>
      </c>
      <c r="AX527" s="14" t="s">
        <v>81</v>
      </c>
      <c r="AY527" s="237" t="s">
        <v>215</v>
      </c>
    </row>
    <row r="528" spans="1:65" s="14" customFormat="1" ht="10.199999999999999">
      <c r="B528" s="227"/>
      <c r="C528" s="228"/>
      <c r="D528" s="198" t="s">
        <v>364</v>
      </c>
      <c r="E528" s="229" t="s">
        <v>1</v>
      </c>
      <c r="F528" s="230" t="s">
        <v>682</v>
      </c>
      <c r="G528" s="228"/>
      <c r="H528" s="231">
        <v>11.55</v>
      </c>
      <c r="I528" s="232"/>
      <c r="J528" s="228"/>
      <c r="K528" s="228"/>
      <c r="L528" s="233"/>
      <c r="M528" s="234"/>
      <c r="N528" s="235"/>
      <c r="O528" s="235"/>
      <c r="P528" s="235"/>
      <c r="Q528" s="235"/>
      <c r="R528" s="235"/>
      <c r="S528" s="235"/>
      <c r="T528" s="236"/>
      <c r="AT528" s="237" t="s">
        <v>364</v>
      </c>
      <c r="AU528" s="237" t="s">
        <v>90</v>
      </c>
      <c r="AV528" s="14" t="s">
        <v>90</v>
      </c>
      <c r="AW528" s="14" t="s">
        <v>36</v>
      </c>
      <c r="AX528" s="14" t="s">
        <v>81</v>
      </c>
      <c r="AY528" s="237" t="s">
        <v>215</v>
      </c>
    </row>
    <row r="529" spans="2:51" s="14" customFormat="1" ht="10.199999999999999">
      <c r="B529" s="227"/>
      <c r="C529" s="228"/>
      <c r="D529" s="198" t="s">
        <v>364</v>
      </c>
      <c r="E529" s="229" t="s">
        <v>1</v>
      </c>
      <c r="F529" s="230" t="s">
        <v>683</v>
      </c>
      <c r="G529" s="228"/>
      <c r="H529" s="231">
        <v>2.65</v>
      </c>
      <c r="I529" s="232"/>
      <c r="J529" s="228"/>
      <c r="K529" s="228"/>
      <c r="L529" s="233"/>
      <c r="M529" s="234"/>
      <c r="N529" s="235"/>
      <c r="O529" s="235"/>
      <c r="P529" s="235"/>
      <c r="Q529" s="235"/>
      <c r="R529" s="235"/>
      <c r="S529" s="235"/>
      <c r="T529" s="236"/>
      <c r="AT529" s="237" t="s">
        <v>364</v>
      </c>
      <c r="AU529" s="237" t="s">
        <v>90</v>
      </c>
      <c r="AV529" s="14" t="s">
        <v>90</v>
      </c>
      <c r="AW529" s="14" t="s">
        <v>36</v>
      </c>
      <c r="AX529" s="14" t="s">
        <v>81</v>
      </c>
      <c r="AY529" s="237" t="s">
        <v>215</v>
      </c>
    </row>
    <row r="530" spans="2:51" s="14" customFormat="1" ht="10.199999999999999">
      <c r="B530" s="227"/>
      <c r="C530" s="228"/>
      <c r="D530" s="198" t="s">
        <v>364</v>
      </c>
      <c r="E530" s="229" t="s">
        <v>1</v>
      </c>
      <c r="F530" s="230" t="s">
        <v>684</v>
      </c>
      <c r="G530" s="228"/>
      <c r="H530" s="231">
        <v>11.6</v>
      </c>
      <c r="I530" s="232"/>
      <c r="J530" s="228"/>
      <c r="K530" s="228"/>
      <c r="L530" s="233"/>
      <c r="M530" s="234"/>
      <c r="N530" s="235"/>
      <c r="O530" s="235"/>
      <c r="P530" s="235"/>
      <c r="Q530" s="235"/>
      <c r="R530" s="235"/>
      <c r="S530" s="235"/>
      <c r="T530" s="236"/>
      <c r="AT530" s="237" t="s">
        <v>364</v>
      </c>
      <c r="AU530" s="237" t="s">
        <v>90</v>
      </c>
      <c r="AV530" s="14" t="s">
        <v>90</v>
      </c>
      <c r="AW530" s="14" t="s">
        <v>36</v>
      </c>
      <c r="AX530" s="14" t="s">
        <v>81</v>
      </c>
      <c r="AY530" s="237" t="s">
        <v>215</v>
      </c>
    </row>
    <row r="531" spans="2:51" s="14" customFormat="1" ht="10.199999999999999">
      <c r="B531" s="227"/>
      <c r="C531" s="228"/>
      <c r="D531" s="198" t="s">
        <v>364</v>
      </c>
      <c r="E531" s="229" t="s">
        <v>1</v>
      </c>
      <c r="F531" s="230" t="s">
        <v>685</v>
      </c>
      <c r="G531" s="228"/>
      <c r="H531" s="231">
        <v>5.9</v>
      </c>
      <c r="I531" s="232"/>
      <c r="J531" s="228"/>
      <c r="K531" s="228"/>
      <c r="L531" s="233"/>
      <c r="M531" s="234"/>
      <c r="N531" s="235"/>
      <c r="O531" s="235"/>
      <c r="P531" s="235"/>
      <c r="Q531" s="235"/>
      <c r="R531" s="235"/>
      <c r="S531" s="235"/>
      <c r="T531" s="236"/>
      <c r="AT531" s="237" t="s">
        <v>364</v>
      </c>
      <c r="AU531" s="237" t="s">
        <v>90</v>
      </c>
      <c r="AV531" s="14" t="s">
        <v>90</v>
      </c>
      <c r="AW531" s="14" t="s">
        <v>36</v>
      </c>
      <c r="AX531" s="14" t="s">
        <v>81</v>
      </c>
      <c r="AY531" s="237" t="s">
        <v>215</v>
      </c>
    </row>
    <row r="532" spans="2:51" s="13" customFormat="1" ht="10.199999999999999">
      <c r="B532" s="217"/>
      <c r="C532" s="218"/>
      <c r="D532" s="198" t="s">
        <v>364</v>
      </c>
      <c r="E532" s="219" t="s">
        <v>1</v>
      </c>
      <c r="F532" s="220" t="s">
        <v>646</v>
      </c>
      <c r="G532" s="218"/>
      <c r="H532" s="219" t="s">
        <v>1</v>
      </c>
      <c r="I532" s="221"/>
      <c r="J532" s="218"/>
      <c r="K532" s="218"/>
      <c r="L532" s="222"/>
      <c r="M532" s="223"/>
      <c r="N532" s="224"/>
      <c r="O532" s="224"/>
      <c r="P532" s="224"/>
      <c r="Q532" s="224"/>
      <c r="R532" s="224"/>
      <c r="S532" s="224"/>
      <c r="T532" s="225"/>
      <c r="AT532" s="226" t="s">
        <v>364</v>
      </c>
      <c r="AU532" s="226" t="s">
        <v>90</v>
      </c>
      <c r="AV532" s="13" t="s">
        <v>88</v>
      </c>
      <c r="AW532" s="13" t="s">
        <v>36</v>
      </c>
      <c r="AX532" s="13" t="s">
        <v>81</v>
      </c>
      <c r="AY532" s="226" t="s">
        <v>215</v>
      </c>
    </row>
    <row r="533" spans="2:51" s="14" customFormat="1" ht="10.199999999999999">
      <c r="B533" s="227"/>
      <c r="C533" s="228"/>
      <c r="D533" s="198" t="s">
        <v>364</v>
      </c>
      <c r="E533" s="229" t="s">
        <v>1</v>
      </c>
      <c r="F533" s="230" t="s">
        <v>686</v>
      </c>
      <c r="G533" s="228"/>
      <c r="H533" s="231">
        <v>9.65</v>
      </c>
      <c r="I533" s="232"/>
      <c r="J533" s="228"/>
      <c r="K533" s="228"/>
      <c r="L533" s="233"/>
      <c r="M533" s="234"/>
      <c r="N533" s="235"/>
      <c r="O533" s="235"/>
      <c r="P533" s="235"/>
      <c r="Q533" s="235"/>
      <c r="R533" s="235"/>
      <c r="S533" s="235"/>
      <c r="T533" s="236"/>
      <c r="AT533" s="237" t="s">
        <v>364</v>
      </c>
      <c r="AU533" s="237" t="s">
        <v>90</v>
      </c>
      <c r="AV533" s="14" t="s">
        <v>90</v>
      </c>
      <c r="AW533" s="14" t="s">
        <v>36</v>
      </c>
      <c r="AX533" s="14" t="s">
        <v>81</v>
      </c>
      <c r="AY533" s="237" t="s">
        <v>215</v>
      </c>
    </row>
    <row r="534" spans="2:51" s="14" customFormat="1" ht="10.199999999999999">
      <c r="B534" s="227"/>
      <c r="C534" s="228"/>
      <c r="D534" s="198" t="s">
        <v>364</v>
      </c>
      <c r="E534" s="229" t="s">
        <v>1</v>
      </c>
      <c r="F534" s="230" t="s">
        <v>687</v>
      </c>
      <c r="G534" s="228"/>
      <c r="H534" s="231">
        <v>5.85</v>
      </c>
      <c r="I534" s="232"/>
      <c r="J534" s="228"/>
      <c r="K534" s="228"/>
      <c r="L534" s="233"/>
      <c r="M534" s="234"/>
      <c r="N534" s="235"/>
      <c r="O534" s="235"/>
      <c r="P534" s="235"/>
      <c r="Q534" s="235"/>
      <c r="R534" s="235"/>
      <c r="S534" s="235"/>
      <c r="T534" s="236"/>
      <c r="AT534" s="237" t="s">
        <v>364</v>
      </c>
      <c r="AU534" s="237" t="s">
        <v>90</v>
      </c>
      <c r="AV534" s="14" t="s">
        <v>90</v>
      </c>
      <c r="AW534" s="14" t="s">
        <v>36</v>
      </c>
      <c r="AX534" s="14" t="s">
        <v>81</v>
      </c>
      <c r="AY534" s="237" t="s">
        <v>215</v>
      </c>
    </row>
    <row r="535" spans="2:51" s="14" customFormat="1" ht="10.199999999999999">
      <c r="B535" s="227"/>
      <c r="C535" s="228"/>
      <c r="D535" s="198" t="s">
        <v>364</v>
      </c>
      <c r="E535" s="229" t="s">
        <v>1</v>
      </c>
      <c r="F535" s="230" t="s">
        <v>688</v>
      </c>
      <c r="G535" s="228"/>
      <c r="H535" s="231">
        <v>9.75</v>
      </c>
      <c r="I535" s="232"/>
      <c r="J535" s="228"/>
      <c r="K535" s="228"/>
      <c r="L535" s="233"/>
      <c r="M535" s="234"/>
      <c r="N535" s="235"/>
      <c r="O535" s="235"/>
      <c r="P535" s="235"/>
      <c r="Q535" s="235"/>
      <c r="R535" s="235"/>
      <c r="S535" s="235"/>
      <c r="T535" s="236"/>
      <c r="AT535" s="237" t="s">
        <v>364</v>
      </c>
      <c r="AU535" s="237" t="s">
        <v>90</v>
      </c>
      <c r="AV535" s="14" t="s">
        <v>90</v>
      </c>
      <c r="AW535" s="14" t="s">
        <v>36</v>
      </c>
      <c r="AX535" s="14" t="s">
        <v>81</v>
      </c>
      <c r="AY535" s="237" t="s">
        <v>215</v>
      </c>
    </row>
    <row r="536" spans="2:51" s="14" customFormat="1" ht="10.199999999999999">
      <c r="B536" s="227"/>
      <c r="C536" s="228"/>
      <c r="D536" s="198" t="s">
        <v>364</v>
      </c>
      <c r="E536" s="229" t="s">
        <v>1</v>
      </c>
      <c r="F536" s="230" t="s">
        <v>689</v>
      </c>
      <c r="G536" s="228"/>
      <c r="H536" s="231">
        <v>2.35</v>
      </c>
      <c r="I536" s="232"/>
      <c r="J536" s="228"/>
      <c r="K536" s="228"/>
      <c r="L536" s="233"/>
      <c r="M536" s="234"/>
      <c r="N536" s="235"/>
      <c r="O536" s="235"/>
      <c r="P536" s="235"/>
      <c r="Q536" s="235"/>
      <c r="R536" s="235"/>
      <c r="S536" s="235"/>
      <c r="T536" s="236"/>
      <c r="AT536" s="237" t="s">
        <v>364</v>
      </c>
      <c r="AU536" s="237" t="s">
        <v>90</v>
      </c>
      <c r="AV536" s="14" t="s">
        <v>90</v>
      </c>
      <c r="AW536" s="14" t="s">
        <v>36</v>
      </c>
      <c r="AX536" s="14" t="s">
        <v>81</v>
      </c>
      <c r="AY536" s="237" t="s">
        <v>215</v>
      </c>
    </row>
    <row r="537" spans="2:51" s="14" customFormat="1" ht="10.199999999999999">
      <c r="B537" s="227"/>
      <c r="C537" s="228"/>
      <c r="D537" s="198" t="s">
        <v>364</v>
      </c>
      <c r="E537" s="229" t="s">
        <v>1</v>
      </c>
      <c r="F537" s="230" t="s">
        <v>679</v>
      </c>
      <c r="G537" s="228"/>
      <c r="H537" s="231">
        <v>2.1</v>
      </c>
      <c r="I537" s="232"/>
      <c r="J537" s="228"/>
      <c r="K537" s="228"/>
      <c r="L537" s="233"/>
      <c r="M537" s="234"/>
      <c r="N537" s="235"/>
      <c r="O537" s="235"/>
      <c r="P537" s="235"/>
      <c r="Q537" s="235"/>
      <c r="R537" s="235"/>
      <c r="S537" s="235"/>
      <c r="T537" s="236"/>
      <c r="AT537" s="237" t="s">
        <v>364</v>
      </c>
      <c r="AU537" s="237" t="s">
        <v>90</v>
      </c>
      <c r="AV537" s="14" t="s">
        <v>90</v>
      </c>
      <c r="AW537" s="14" t="s">
        <v>36</v>
      </c>
      <c r="AX537" s="14" t="s">
        <v>81</v>
      </c>
      <c r="AY537" s="237" t="s">
        <v>215</v>
      </c>
    </row>
    <row r="538" spans="2:51" s="14" customFormat="1" ht="10.199999999999999">
      <c r="B538" s="227"/>
      <c r="C538" s="228"/>
      <c r="D538" s="198" t="s">
        <v>364</v>
      </c>
      <c r="E538" s="229" t="s">
        <v>1</v>
      </c>
      <c r="F538" s="230" t="s">
        <v>690</v>
      </c>
      <c r="G538" s="228"/>
      <c r="H538" s="231">
        <v>11.5</v>
      </c>
      <c r="I538" s="232"/>
      <c r="J538" s="228"/>
      <c r="K538" s="228"/>
      <c r="L538" s="233"/>
      <c r="M538" s="234"/>
      <c r="N538" s="235"/>
      <c r="O538" s="235"/>
      <c r="P538" s="235"/>
      <c r="Q538" s="235"/>
      <c r="R538" s="235"/>
      <c r="S538" s="235"/>
      <c r="T538" s="236"/>
      <c r="AT538" s="237" t="s">
        <v>364</v>
      </c>
      <c r="AU538" s="237" t="s">
        <v>90</v>
      </c>
      <c r="AV538" s="14" t="s">
        <v>90</v>
      </c>
      <c r="AW538" s="14" t="s">
        <v>36</v>
      </c>
      <c r="AX538" s="14" t="s">
        <v>81</v>
      </c>
      <c r="AY538" s="237" t="s">
        <v>215</v>
      </c>
    </row>
    <row r="539" spans="2:51" s="14" customFormat="1" ht="10.199999999999999">
      <c r="B539" s="227"/>
      <c r="C539" s="228"/>
      <c r="D539" s="198" t="s">
        <v>364</v>
      </c>
      <c r="E539" s="229" t="s">
        <v>1</v>
      </c>
      <c r="F539" s="230" t="s">
        <v>691</v>
      </c>
      <c r="G539" s="228"/>
      <c r="H539" s="231">
        <v>4.3499999999999996</v>
      </c>
      <c r="I539" s="232"/>
      <c r="J539" s="228"/>
      <c r="K539" s="228"/>
      <c r="L539" s="233"/>
      <c r="M539" s="234"/>
      <c r="N539" s="235"/>
      <c r="O539" s="235"/>
      <c r="P539" s="235"/>
      <c r="Q539" s="235"/>
      <c r="R539" s="235"/>
      <c r="S539" s="235"/>
      <c r="T539" s="236"/>
      <c r="AT539" s="237" t="s">
        <v>364</v>
      </c>
      <c r="AU539" s="237" t="s">
        <v>90</v>
      </c>
      <c r="AV539" s="14" t="s">
        <v>90</v>
      </c>
      <c r="AW539" s="14" t="s">
        <v>36</v>
      </c>
      <c r="AX539" s="14" t="s">
        <v>81</v>
      </c>
      <c r="AY539" s="237" t="s">
        <v>215</v>
      </c>
    </row>
    <row r="540" spans="2:51" s="13" customFormat="1" ht="10.199999999999999">
      <c r="B540" s="217"/>
      <c r="C540" s="218"/>
      <c r="D540" s="198" t="s">
        <v>364</v>
      </c>
      <c r="E540" s="219" t="s">
        <v>1</v>
      </c>
      <c r="F540" s="220" t="s">
        <v>395</v>
      </c>
      <c r="G540" s="218"/>
      <c r="H540" s="219" t="s">
        <v>1</v>
      </c>
      <c r="I540" s="221"/>
      <c r="J540" s="218"/>
      <c r="K540" s="218"/>
      <c r="L540" s="222"/>
      <c r="M540" s="223"/>
      <c r="N540" s="224"/>
      <c r="O540" s="224"/>
      <c r="P540" s="224"/>
      <c r="Q540" s="224"/>
      <c r="R540" s="224"/>
      <c r="S540" s="224"/>
      <c r="T540" s="225"/>
      <c r="AT540" s="226" t="s">
        <v>364</v>
      </c>
      <c r="AU540" s="226" t="s">
        <v>90</v>
      </c>
      <c r="AV540" s="13" t="s">
        <v>88</v>
      </c>
      <c r="AW540" s="13" t="s">
        <v>36</v>
      </c>
      <c r="AX540" s="13" t="s">
        <v>81</v>
      </c>
      <c r="AY540" s="226" t="s">
        <v>215</v>
      </c>
    </row>
    <row r="541" spans="2:51" s="14" customFormat="1" ht="10.199999999999999">
      <c r="B541" s="227"/>
      <c r="C541" s="228"/>
      <c r="D541" s="198" t="s">
        <v>364</v>
      </c>
      <c r="E541" s="229" t="s">
        <v>1</v>
      </c>
      <c r="F541" s="230" t="s">
        <v>692</v>
      </c>
      <c r="G541" s="228"/>
      <c r="H541" s="231">
        <v>3.54</v>
      </c>
      <c r="I541" s="232"/>
      <c r="J541" s="228"/>
      <c r="K541" s="228"/>
      <c r="L541" s="233"/>
      <c r="M541" s="234"/>
      <c r="N541" s="235"/>
      <c r="O541" s="235"/>
      <c r="P541" s="235"/>
      <c r="Q541" s="235"/>
      <c r="R541" s="235"/>
      <c r="S541" s="235"/>
      <c r="T541" s="236"/>
      <c r="AT541" s="237" t="s">
        <v>364</v>
      </c>
      <c r="AU541" s="237" t="s">
        <v>90</v>
      </c>
      <c r="AV541" s="14" t="s">
        <v>90</v>
      </c>
      <c r="AW541" s="14" t="s">
        <v>36</v>
      </c>
      <c r="AX541" s="14" t="s">
        <v>81</v>
      </c>
      <c r="AY541" s="237" t="s">
        <v>215</v>
      </c>
    </row>
    <row r="542" spans="2:51" s="14" customFormat="1" ht="10.199999999999999">
      <c r="B542" s="227"/>
      <c r="C542" s="228"/>
      <c r="D542" s="198" t="s">
        <v>364</v>
      </c>
      <c r="E542" s="229" t="s">
        <v>1</v>
      </c>
      <c r="F542" s="230" t="s">
        <v>693</v>
      </c>
      <c r="G542" s="228"/>
      <c r="H542" s="231">
        <v>6.9</v>
      </c>
      <c r="I542" s="232"/>
      <c r="J542" s="228"/>
      <c r="K542" s="228"/>
      <c r="L542" s="233"/>
      <c r="M542" s="234"/>
      <c r="N542" s="235"/>
      <c r="O542" s="235"/>
      <c r="P542" s="235"/>
      <c r="Q542" s="235"/>
      <c r="R542" s="235"/>
      <c r="S542" s="235"/>
      <c r="T542" s="236"/>
      <c r="AT542" s="237" t="s">
        <v>364</v>
      </c>
      <c r="AU542" s="237" t="s">
        <v>90</v>
      </c>
      <c r="AV542" s="14" t="s">
        <v>90</v>
      </c>
      <c r="AW542" s="14" t="s">
        <v>36</v>
      </c>
      <c r="AX542" s="14" t="s">
        <v>81</v>
      </c>
      <c r="AY542" s="237" t="s">
        <v>215</v>
      </c>
    </row>
    <row r="543" spans="2:51" s="14" customFormat="1" ht="10.199999999999999">
      <c r="B543" s="227"/>
      <c r="C543" s="228"/>
      <c r="D543" s="198" t="s">
        <v>364</v>
      </c>
      <c r="E543" s="229" t="s">
        <v>1</v>
      </c>
      <c r="F543" s="230" t="s">
        <v>694</v>
      </c>
      <c r="G543" s="228"/>
      <c r="H543" s="231">
        <v>2.99</v>
      </c>
      <c r="I543" s="232"/>
      <c r="J543" s="228"/>
      <c r="K543" s="228"/>
      <c r="L543" s="233"/>
      <c r="M543" s="234"/>
      <c r="N543" s="235"/>
      <c r="O543" s="235"/>
      <c r="P543" s="235"/>
      <c r="Q543" s="235"/>
      <c r="R543" s="235"/>
      <c r="S543" s="235"/>
      <c r="T543" s="236"/>
      <c r="AT543" s="237" t="s">
        <v>364</v>
      </c>
      <c r="AU543" s="237" t="s">
        <v>90</v>
      </c>
      <c r="AV543" s="14" t="s">
        <v>90</v>
      </c>
      <c r="AW543" s="14" t="s">
        <v>36</v>
      </c>
      <c r="AX543" s="14" t="s">
        <v>81</v>
      </c>
      <c r="AY543" s="237" t="s">
        <v>215</v>
      </c>
    </row>
    <row r="544" spans="2:51" s="14" customFormat="1" ht="10.199999999999999">
      <c r="B544" s="227"/>
      <c r="C544" s="228"/>
      <c r="D544" s="198" t="s">
        <v>364</v>
      </c>
      <c r="E544" s="229" t="s">
        <v>1</v>
      </c>
      <c r="F544" s="230" t="s">
        <v>695</v>
      </c>
      <c r="G544" s="228"/>
      <c r="H544" s="231">
        <v>2.74</v>
      </c>
      <c r="I544" s="232"/>
      <c r="J544" s="228"/>
      <c r="K544" s="228"/>
      <c r="L544" s="233"/>
      <c r="M544" s="234"/>
      <c r="N544" s="235"/>
      <c r="O544" s="235"/>
      <c r="P544" s="235"/>
      <c r="Q544" s="235"/>
      <c r="R544" s="235"/>
      <c r="S544" s="235"/>
      <c r="T544" s="236"/>
      <c r="AT544" s="237" t="s">
        <v>364</v>
      </c>
      <c r="AU544" s="237" t="s">
        <v>90</v>
      </c>
      <c r="AV544" s="14" t="s">
        <v>90</v>
      </c>
      <c r="AW544" s="14" t="s">
        <v>36</v>
      </c>
      <c r="AX544" s="14" t="s">
        <v>81</v>
      </c>
      <c r="AY544" s="237" t="s">
        <v>215</v>
      </c>
    </row>
    <row r="545" spans="2:51" s="14" customFormat="1" ht="10.199999999999999">
      <c r="B545" s="227"/>
      <c r="C545" s="228"/>
      <c r="D545" s="198" t="s">
        <v>364</v>
      </c>
      <c r="E545" s="229" t="s">
        <v>1</v>
      </c>
      <c r="F545" s="230" t="s">
        <v>696</v>
      </c>
      <c r="G545" s="228"/>
      <c r="H545" s="231">
        <v>1.9</v>
      </c>
      <c r="I545" s="232"/>
      <c r="J545" s="228"/>
      <c r="K545" s="228"/>
      <c r="L545" s="233"/>
      <c r="M545" s="234"/>
      <c r="N545" s="235"/>
      <c r="O545" s="235"/>
      <c r="P545" s="235"/>
      <c r="Q545" s="235"/>
      <c r="R545" s="235"/>
      <c r="S545" s="235"/>
      <c r="T545" s="236"/>
      <c r="AT545" s="237" t="s">
        <v>364</v>
      </c>
      <c r="AU545" s="237" t="s">
        <v>90</v>
      </c>
      <c r="AV545" s="14" t="s">
        <v>90</v>
      </c>
      <c r="AW545" s="14" t="s">
        <v>36</v>
      </c>
      <c r="AX545" s="14" t="s">
        <v>81</v>
      </c>
      <c r="AY545" s="237" t="s">
        <v>215</v>
      </c>
    </row>
    <row r="546" spans="2:51" s="14" customFormat="1" ht="10.199999999999999">
      <c r="B546" s="227"/>
      <c r="C546" s="228"/>
      <c r="D546" s="198" t="s">
        <v>364</v>
      </c>
      <c r="E546" s="229" t="s">
        <v>1</v>
      </c>
      <c r="F546" s="230" t="s">
        <v>695</v>
      </c>
      <c r="G546" s="228"/>
      <c r="H546" s="231">
        <v>2.74</v>
      </c>
      <c r="I546" s="232"/>
      <c r="J546" s="228"/>
      <c r="K546" s="228"/>
      <c r="L546" s="233"/>
      <c r="M546" s="234"/>
      <c r="N546" s="235"/>
      <c r="O546" s="235"/>
      <c r="P546" s="235"/>
      <c r="Q546" s="235"/>
      <c r="R546" s="235"/>
      <c r="S546" s="235"/>
      <c r="T546" s="236"/>
      <c r="AT546" s="237" t="s">
        <v>364</v>
      </c>
      <c r="AU546" s="237" t="s">
        <v>90</v>
      </c>
      <c r="AV546" s="14" t="s">
        <v>90</v>
      </c>
      <c r="AW546" s="14" t="s">
        <v>36</v>
      </c>
      <c r="AX546" s="14" t="s">
        <v>81</v>
      </c>
      <c r="AY546" s="237" t="s">
        <v>215</v>
      </c>
    </row>
    <row r="547" spans="2:51" s="14" customFormat="1" ht="10.199999999999999">
      <c r="B547" s="227"/>
      <c r="C547" s="228"/>
      <c r="D547" s="198" t="s">
        <v>364</v>
      </c>
      <c r="E547" s="229" t="s">
        <v>1</v>
      </c>
      <c r="F547" s="230" t="s">
        <v>697</v>
      </c>
      <c r="G547" s="228"/>
      <c r="H547" s="231">
        <v>2.5</v>
      </c>
      <c r="I547" s="232"/>
      <c r="J547" s="228"/>
      <c r="K547" s="228"/>
      <c r="L547" s="233"/>
      <c r="M547" s="234"/>
      <c r="N547" s="235"/>
      <c r="O547" s="235"/>
      <c r="P547" s="235"/>
      <c r="Q547" s="235"/>
      <c r="R547" s="235"/>
      <c r="S547" s="235"/>
      <c r="T547" s="236"/>
      <c r="AT547" s="237" t="s">
        <v>364</v>
      </c>
      <c r="AU547" s="237" t="s">
        <v>90</v>
      </c>
      <c r="AV547" s="14" t="s">
        <v>90</v>
      </c>
      <c r="AW547" s="14" t="s">
        <v>36</v>
      </c>
      <c r="AX547" s="14" t="s">
        <v>81</v>
      </c>
      <c r="AY547" s="237" t="s">
        <v>215</v>
      </c>
    </row>
    <row r="548" spans="2:51" s="13" customFormat="1" ht="10.199999999999999">
      <c r="B548" s="217"/>
      <c r="C548" s="218"/>
      <c r="D548" s="198" t="s">
        <v>364</v>
      </c>
      <c r="E548" s="219" t="s">
        <v>1</v>
      </c>
      <c r="F548" s="220" t="s">
        <v>659</v>
      </c>
      <c r="G548" s="218"/>
      <c r="H548" s="219" t="s">
        <v>1</v>
      </c>
      <c r="I548" s="221"/>
      <c r="J548" s="218"/>
      <c r="K548" s="218"/>
      <c r="L548" s="222"/>
      <c r="M548" s="223"/>
      <c r="N548" s="224"/>
      <c r="O548" s="224"/>
      <c r="P548" s="224"/>
      <c r="Q548" s="224"/>
      <c r="R548" s="224"/>
      <c r="S548" s="224"/>
      <c r="T548" s="225"/>
      <c r="AT548" s="226" t="s">
        <v>364</v>
      </c>
      <c r="AU548" s="226" t="s">
        <v>90</v>
      </c>
      <c r="AV548" s="13" t="s">
        <v>88</v>
      </c>
      <c r="AW548" s="13" t="s">
        <v>36</v>
      </c>
      <c r="AX548" s="13" t="s">
        <v>81</v>
      </c>
      <c r="AY548" s="226" t="s">
        <v>215</v>
      </c>
    </row>
    <row r="549" spans="2:51" s="14" customFormat="1" ht="10.199999999999999">
      <c r="B549" s="227"/>
      <c r="C549" s="228"/>
      <c r="D549" s="198" t="s">
        <v>364</v>
      </c>
      <c r="E549" s="229" t="s">
        <v>1</v>
      </c>
      <c r="F549" s="230" t="s">
        <v>698</v>
      </c>
      <c r="G549" s="228"/>
      <c r="H549" s="231">
        <v>13.7</v>
      </c>
      <c r="I549" s="232"/>
      <c r="J549" s="228"/>
      <c r="K549" s="228"/>
      <c r="L549" s="233"/>
      <c r="M549" s="234"/>
      <c r="N549" s="235"/>
      <c r="O549" s="235"/>
      <c r="P549" s="235"/>
      <c r="Q549" s="235"/>
      <c r="R549" s="235"/>
      <c r="S549" s="235"/>
      <c r="T549" s="236"/>
      <c r="AT549" s="237" t="s">
        <v>364</v>
      </c>
      <c r="AU549" s="237" t="s">
        <v>90</v>
      </c>
      <c r="AV549" s="14" t="s">
        <v>90</v>
      </c>
      <c r="AW549" s="14" t="s">
        <v>36</v>
      </c>
      <c r="AX549" s="14" t="s">
        <v>81</v>
      </c>
      <c r="AY549" s="237" t="s">
        <v>215</v>
      </c>
    </row>
    <row r="550" spans="2:51" s="14" customFormat="1" ht="10.199999999999999">
      <c r="B550" s="227"/>
      <c r="C550" s="228"/>
      <c r="D550" s="198" t="s">
        <v>364</v>
      </c>
      <c r="E550" s="229" t="s">
        <v>1</v>
      </c>
      <c r="F550" s="230" t="s">
        <v>699</v>
      </c>
      <c r="G550" s="228"/>
      <c r="H550" s="231">
        <v>6.85</v>
      </c>
      <c r="I550" s="232"/>
      <c r="J550" s="228"/>
      <c r="K550" s="228"/>
      <c r="L550" s="233"/>
      <c r="M550" s="234"/>
      <c r="N550" s="235"/>
      <c r="O550" s="235"/>
      <c r="P550" s="235"/>
      <c r="Q550" s="235"/>
      <c r="R550" s="235"/>
      <c r="S550" s="235"/>
      <c r="T550" s="236"/>
      <c r="AT550" s="237" t="s">
        <v>364</v>
      </c>
      <c r="AU550" s="237" t="s">
        <v>90</v>
      </c>
      <c r="AV550" s="14" t="s">
        <v>90</v>
      </c>
      <c r="AW550" s="14" t="s">
        <v>36</v>
      </c>
      <c r="AX550" s="14" t="s">
        <v>81</v>
      </c>
      <c r="AY550" s="237" t="s">
        <v>215</v>
      </c>
    </row>
    <row r="551" spans="2:51" s="14" customFormat="1" ht="10.199999999999999">
      <c r="B551" s="227"/>
      <c r="C551" s="228"/>
      <c r="D551" s="198" t="s">
        <v>364</v>
      </c>
      <c r="E551" s="229" t="s">
        <v>1</v>
      </c>
      <c r="F551" s="230" t="s">
        <v>700</v>
      </c>
      <c r="G551" s="228"/>
      <c r="H551" s="231">
        <v>7.9</v>
      </c>
      <c r="I551" s="232"/>
      <c r="J551" s="228"/>
      <c r="K551" s="228"/>
      <c r="L551" s="233"/>
      <c r="M551" s="234"/>
      <c r="N551" s="235"/>
      <c r="O551" s="235"/>
      <c r="P551" s="235"/>
      <c r="Q551" s="235"/>
      <c r="R551" s="235"/>
      <c r="S551" s="235"/>
      <c r="T551" s="236"/>
      <c r="AT551" s="237" t="s">
        <v>364</v>
      </c>
      <c r="AU551" s="237" t="s">
        <v>90</v>
      </c>
      <c r="AV551" s="14" t="s">
        <v>90</v>
      </c>
      <c r="AW551" s="14" t="s">
        <v>36</v>
      </c>
      <c r="AX551" s="14" t="s">
        <v>81</v>
      </c>
      <c r="AY551" s="237" t="s">
        <v>215</v>
      </c>
    </row>
    <row r="552" spans="2:51" s="14" customFormat="1" ht="10.199999999999999">
      <c r="B552" s="227"/>
      <c r="C552" s="228"/>
      <c r="D552" s="198" t="s">
        <v>364</v>
      </c>
      <c r="E552" s="229" t="s">
        <v>1</v>
      </c>
      <c r="F552" s="230" t="s">
        <v>701</v>
      </c>
      <c r="G552" s="228"/>
      <c r="H552" s="231">
        <v>3.2</v>
      </c>
      <c r="I552" s="232"/>
      <c r="J552" s="228"/>
      <c r="K552" s="228"/>
      <c r="L552" s="233"/>
      <c r="M552" s="234"/>
      <c r="N552" s="235"/>
      <c r="O552" s="235"/>
      <c r="P552" s="235"/>
      <c r="Q552" s="235"/>
      <c r="R552" s="235"/>
      <c r="S552" s="235"/>
      <c r="T552" s="236"/>
      <c r="AT552" s="237" t="s">
        <v>364</v>
      </c>
      <c r="AU552" s="237" t="s">
        <v>90</v>
      </c>
      <c r="AV552" s="14" t="s">
        <v>90</v>
      </c>
      <c r="AW552" s="14" t="s">
        <v>36</v>
      </c>
      <c r="AX552" s="14" t="s">
        <v>81</v>
      </c>
      <c r="AY552" s="237" t="s">
        <v>215</v>
      </c>
    </row>
    <row r="553" spans="2:51" s="14" customFormat="1" ht="10.199999999999999">
      <c r="B553" s="227"/>
      <c r="C553" s="228"/>
      <c r="D553" s="198" t="s">
        <v>364</v>
      </c>
      <c r="E553" s="229" t="s">
        <v>1</v>
      </c>
      <c r="F553" s="230" t="s">
        <v>702</v>
      </c>
      <c r="G553" s="228"/>
      <c r="H553" s="231">
        <v>13.7</v>
      </c>
      <c r="I553" s="232"/>
      <c r="J553" s="228"/>
      <c r="K553" s="228"/>
      <c r="L553" s="233"/>
      <c r="M553" s="234"/>
      <c r="N553" s="235"/>
      <c r="O553" s="235"/>
      <c r="P553" s="235"/>
      <c r="Q553" s="235"/>
      <c r="R553" s="235"/>
      <c r="S553" s="235"/>
      <c r="T553" s="236"/>
      <c r="AT553" s="237" t="s">
        <v>364</v>
      </c>
      <c r="AU553" s="237" t="s">
        <v>90</v>
      </c>
      <c r="AV553" s="14" t="s">
        <v>90</v>
      </c>
      <c r="AW553" s="14" t="s">
        <v>36</v>
      </c>
      <c r="AX553" s="14" t="s">
        <v>81</v>
      </c>
      <c r="AY553" s="237" t="s">
        <v>215</v>
      </c>
    </row>
    <row r="554" spans="2:51" s="14" customFormat="1" ht="10.199999999999999">
      <c r="B554" s="227"/>
      <c r="C554" s="228"/>
      <c r="D554" s="198" t="s">
        <v>364</v>
      </c>
      <c r="E554" s="229" t="s">
        <v>1</v>
      </c>
      <c r="F554" s="230" t="s">
        <v>703</v>
      </c>
      <c r="G554" s="228"/>
      <c r="H554" s="231">
        <v>3.1</v>
      </c>
      <c r="I554" s="232"/>
      <c r="J554" s="228"/>
      <c r="K554" s="228"/>
      <c r="L554" s="233"/>
      <c r="M554" s="234"/>
      <c r="N554" s="235"/>
      <c r="O554" s="235"/>
      <c r="P554" s="235"/>
      <c r="Q554" s="235"/>
      <c r="R554" s="235"/>
      <c r="S554" s="235"/>
      <c r="T554" s="236"/>
      <c r="AT554" s="237" t="s">
        <v>364</v>
      </c>
      <c r="AU554" s="237" t="s">
        <v>90</v>
      </c>
      <c r="AV554" s="14" t="s">
        <v>90</v>
      </c>
      <c r="AW554" s="14" t="s">
        <v>36</v>
      </c>
      <c r="AX554" s="14" t="s">
        <v>81</v>
      </c>
      <c r="AY554" s="237" t="s">
        <v>215</v>
      </c>
    </row>
    <row r="555" spans="2:51" s="14" customFormat="1" ht="10.199999999999999">
      <c r="B555" s="227"/>
      <c r="C555" s="228"/>
      <c r="D555" s="198" t="s">
        <v>364</v>
      </c>
      <c r="E555" s="229" t="s">
        <v>1</v>
      </c>
      <c r="F555" s="230" t="s">
        <v>704</v>
      </c>
      <c r="G555" s="228"/>
      <c r="H555" s="231">
        <v>8</v>
      </c>
      <c r="I555" s="232"/>
      <c r="J555" s="228"/>
      <c r="K555" s="228"/>
      <c r="L555" s="233"/>
      <c r="M555" s="234"/>
      <c r="N555" s="235"/>
      <c r="O555" s="235"/>
      <c r="P555" s="235"/>
      <c r="Q555" s="235"/>
      <c r="R555" s="235"/>
      <c r="S555" s="235"/>
      <c r="T555" s="236"/>
      <c r="AT555" s="237" t="s">
        <v>364</v>
      </c>
      <c r="AU555" s="237" t="s">
        <v>90</v>
      </c>
      <c r="AV555" s="14" t="s">
        <v>90</v>
      </c>
      <c r="AW555" s="14" t="s">
        <v>36</v>
      </c>
      <c r="AX555" s="14" t="s">
        <v>81</v>
      </c>
      <c r="AY555" s="237" t="s">
        <v>215</v>
      </c>
    </row>
    <row r="556" spans="2:51" s="14" customFormat="1" ht="10.199999999999999">
      <c r="B556" s="227"/>
      <c r="C556" s="228"/>
      <c r="D556" s="198" t="s">
        <v>364</v>
      </c>
      <c r="E556" s="229" t="s">
        <v>1</v>
      </c>
      <c r="F556" s="230" t="s">
        <v>705</v>
      </c>
      <c r="G556" s="228"/>
      <c r="H556" s="231">
        <v>6.85</v>
      </c>
      <c r="I556" s="232"/>
      <c r="J556" s="228"/>
      <c r="K556" s="228"/>
      <c r="L556" s="233"/>
      <c r="M556" s="234"/>
      <c r="N556" s="235"/>
      <c r="O556" s="235"/>
      <c r="P556" s="235"/>
      <c r="Q556" s="235"/>
      <c r="R556" s="235"/>
      <c r="S556" s="235"/>
      <c r="T556" s="236"/>
      <c r="AT556" s="237" t="s">
        <v>364</v>
      </c>
      <c r="AU556" s="237" t="s">
        <v>90</v>
      </c>
      <c r="AV556" s="14" t="s">
        <v>90</v>
      </c>
      <c r="AW556" s="14" t="s">
        <v>36</v>
      </c>
      <c r="AX556" s="14" t="s">
        <v>81</v>
      </c>
      <c r="AY556" s="237" t="s">
        <v>215</v>
      </c>
    </row>
    <row r="557" spans="2:51" s="13" customFormat="1" ht="10.199999999999999">
      <c r="B557" s="217"/>
      <c r="C557" s="218"/>
      <c r="D557" s="198" t="s">
        <v>364</v>
      </c>
      <c r="E557" s="219" t="s">
        <v>1</v>
      </c>
      <c r="F557" s="220" t="s">
        <v>668</v>
      </c>
      <c r="G557" s="218"/>
      <c r="H557" s="219" t="s">
        <v>1</v>
      </c>
      <c r="I557" s="221"/>
      <c r="J557" s="218"/>
      <c r="K557" s="218"/>
      <c r="L557" s="222"/>
      <c r="M557" s="223"/>
      <c r="N557" s="224"/>
      <c r="O557" s="224"/>
      <c r="P557" s="224"/>
      <c r="Q557" s="224"/>
      <c r="R557" s="224"/>
      <c r="S557" s="224"/>
      <c r="T557" s="225"/>
      <c r="AT557" s="226" t="s">
        <v>364</v>
      </c>
      <c r="AU557" s="226" t="s">
        <v>90</v>
      </c>
      <c r="AV557" s="13" t="s">
        <v>88</v>
      </c>
      <c r="AW557" s="13" t="s">
        <v>36</v>
      </c>
      <c r="AX557" s="13" t="s">
        <v>81</v>
      </c>
      <c r="AY557" s="226" t="s">
        <v>215</v>
      </c>
    </row>
    <row r="558" spans="2:51" s="14" customFormat="1" ht="10.199999999999999">
      <c r="B558" s="227"/>
      <c r="C558" s="228"/>
      <c r="D558" s="198" t="s">
        <v>364</v>
      </c>
      <c r="E558" s="229" t="s">
        <v>1</v>
      </c>
      <c r="F558" s="230" t="s">
        <v>706</v>
      </c>
      <c r="G558" s="228"/>
      <c r="H558" s="231">
        <v>9.65</v>
      </c>
      <c r="I558" s="232"/>
      <c r="J558" s="228"/>
      <c r="K558" s="228"/>
      <c r="L558" s="233"/>
      <c r="M558" s="234"/>
      <c r="N558" s="235"/>
      <c r="O558" s="235"/>
      <c r="P558" s="235"/>
      <c r="Q558" s="235"/>
      <c r="R558" s="235"/>
      <c r="S558" s="235"/>
      <c r="T558" s="236"/>
      <c r="AT558" s="237" t="s">
        <v>364</v>
      </c>
      <c r="AU558" s="237" t="s">
        <v>90</v>
      </c>
      <c r="AV558" s="14" t="s">
        <v>90</v>
      </c>
      <c r="AW558" s="14" t="s">
        <v>36</v>
      </c>
      <c r="AX558" s="14" t="s">
        <v>81</v>
      </c>
      <c r="AY558" s="237" t="s">
        <v>215</v>
      </c>
    </row>
    <row r="559" spans="2:51" s="14" customFormat="1" ht="10.199999999999999">
      <c r="B559" s="227"/>
      <c r="C559" s="228"/>
      <c r="D559" s="198" t="s">
        <v>364</v>
      </c>
      <c r="E559" s="229" t="s">
        <v>1</v>
      </c>
      <c r="F559" s="230" t="s">
        <v>707</v>
      </c>
      <c r="G559" s="228"/>
      <c r="H559" s="231">
        <v>3.45</v>
      </c>
      <c r="I559" s="232"/>
      <c r="J559" s="228"/>
      <c r="K559" s="228"/>
      <c r="L559" s="233"/>
      <c r="M559" s="234"/>
      <c r="N559" s="235"/>
      <c r="O559" s="235"/>
      <c r="P559" s="235"/>
      <c r="Q559" s="235"/>
      <c r="R559" s="235"/>
      <c r="S559" s="235"/>
      <c r="T559" s="236"/>
      <c r="AT559" s="237" t="s">
        <v>364</v>
      </c>
      <c r="AU559" s="237" t="s">
        <v>90</v>
      </c>
      <c r="AV559" s="14" t="s">
        <v>90</v>
      </c>
      <c r="AW559" s="14" t="s">
        <v>36</v>
      </c>
      <c r="AX559" s="14" t="s">
        <v>81</v>
      </c>
      <c r="AY559" s="237" t="s">
        <v>215</v>
      </c>
    </row>
    <row r="560" spans="2:51" s="14" customFormat="1" ht="10.199999999999999">
      <c r="B560" s="227"/>
      <c r="C560" s="228"/>
      <c r="D560" s="198" t="s">
        <v>364</v>
      </c>
      <c r="E560" s="229" t="s">
        <v>1</v>
      </c>
      <c r="F560" s="230" t="s">
        <v>699</v>
      </c>
      <c r="G560" s="228"/>
      <c r="H560" s="231">
        <v>6.85</v>
      </c>
      <c r="I560" s="232"/>
      <c r="J560" s="228"/>
      <c r="K560" s="228"/>
      <c r="L560" s="233"/>
      <c r="M560" s="234"/>
      <c r="N560" s="235"/>
      <c r="O560" s="235"/>
      <c r="P560" s="235"/>
      <c r="Q560" s="235"/>
      <c r="R560" s="235"/>
      <c r="S560" s="235"/>
      <c r="T560" s="236"/>
      <c r="AT560" s="237" t="s">
        <v>364</v>
      </c>
      <c r="AU560" s="237" t="s">
        <v>90</v>
      </c>
      <c r="AV560" s="14" t="s">
        <v>90</v>
      </c>
      <c r="AW560" s="14" t="s">
        <v>36</v>
      </c>
      <c r="AX560" s="14" t="s">
        <v>81</v>
      </c>
      <c r="AY560" s="237" t="s">
        <v>215</v>
      </c>
    </row>
    <row r="561" spans="1:65" s="14" customFormat="1" ht="10.199999999999999">
      <c r="B561" s="227"/>
      <c r="C561" s="228"/>
      <c r="D561" s="198" t="s">
        <v>364</v>
      </c>
      <c r="E561" s="229" t="s">
        <v>1</v>
      </c>
      <c r="F561" s="230" t="s">
        <v>708</v>
      </c>
      <c r="G561" s="228"/>
      <c r="H561" s="231">
        <v>8</v>
      </c>
      <c r="I561" s="232"/>
      <c r="J561" s="228"/>
      <c r="K561" s="228"/>
      <c r="L561" s="233"/>
      <c r="M561" s="234"/>
      <c r="N561" s="235"/>
      <c r="O561" s="235"/>
      <c r="P561" s="235"/>
      <c r="Q561" s="235"/>
      <c r="R561" s="235"/>
      <c r="S561" s="235"/>
      <c r="T561" s="236"/>
      <c r="AT561" s="237" t="s">
        <v>364</v>
      </c>
      <c r="AU561" s="237" t="s">
        <v>90</v>
      </c>
      <c r="AV561" s="14" t="s">
        <v>90</v>
      </c>
      <c r="AW561" s="14" t="s">
        <v>36</v>
      </c>
      <c r="AX561" s="14" t="s">
        <v>81</v>
      </c>
      <c r="AY561" s="237" t="s">
        <v>215</v>
      </c>
    </row>
    <row r="562" spans="1:65" s="14" customFormat="1" ht="10.199999999999999">
      <c r="B562" s="227"/>
      <c r="C562" s="228"/>
      <c r="D562" s="198" t="s">
        <v>364</v>
      </c>
      <c r="E562" s="229" t="s">
        <v>1</v>
      </c>
      <c r="F562" s="230" t="s">
        <v>709</v>
      </c>
      <c r="G562" s="228"/>
      <c r="H562" s="231">
        <v>3.1</v>
      </c>
      <c r="I562" s="232"/>
      <c r="J562" s="228"/>
      <c r="K562" s="228"/>
      <c r="L562" s="233"/>
      <c r="M562" s="234"/>
      <c r="N562" s="235"/>
      <c r="O562" s="235"/>
      <c r="P562" s="235"/>
      <c r="Q562" s="235"/>
      <c r="R562" s="235"/>
      <c r="S562" s="235"/>
      <c r="T562" s="236"/>
      <c r="AT562" s="237" t="s">
        <v>364</v>
      </c>
      <c r="AU562" s="237" t="s">
        <v>90</v>
      </c>
      <c r="AV562" s="14" t="s">
        <v>90</v>
      </c>
      <c r="AW562" s="14" t="s">
        <v>36</v>
      </c>
      <c r="AX562" s="14" t="s">
        <v>81</v>
      </c>
      <c r="AY562" s="237" t="s">
        <v>215</v>
      </c>
    </row>
    <row r="563" spans="1:65" s="14" customFormat="1" ht="10.199999999999999">
      <c r="B563" s="227"/>
      <c r="C563" s="228"/>
      <c r="D563" s="198" t="s">
        <v>364</v>
      </c>
      <c r="E563" s="229" t="s">
        <v>1</v>
      </c>
      <c r="F563" s="230" t="s">
        <v>710</v>
      </c>
      <c r="G563" s="228"/>
      <c r="H563" s="231">
        <v>6.85</v>
      </c>
      <c r="I563" s="232"/>
      <c r="J563" s="228"/>
      <c r="K563" s="228"/>
      <c r="L563" s="233"/>
      <c r="M563" s="234"/>
      <c r="N563" s="235"/>
      <c r="O563" s="235"/>
      <c r="P563" s="235"/>
      <c r="Q563" s="235"/>
      <c r="R563" s="235"/>
      <c r="S563" s="235"/>
      <c r="T563" s="236"/>
      <c r="AT563" s="237" t="s">
        <v>364</v>
      </c>
      <c r="AU563" s="237" t="s">
        <v>90</v>
      </c>
      <c r="AV563" s="14" t="s">
        <v>90</v>
      </c>
      <c r="AW563" s="14" t="s">
        <v>36</v>
      </c>
      <c r="AX563" s="14" t="s">
        <v>81</v>
      </c>
      <c r="AY563" s="237" t="s">
        <v>215</v>
      </c>
    </row>
    <row r="564" spans="1:65" s="14" customFormat="1" ht="10.199999999999999">
      <c r="B564" s="227"/>
      <c r="C564" s="228"/>
      <c r="D564" s="198" t="s">
        <v>364</v>
      </c>
      <c r="E564" s="229" t="s">
        <v>1</v>
      </c>
      <c r="F564" s="230" t="s">
        <v>704</v>
      </c>
      <c r="G564" s="228"/>
      <c r="H564" s="231">
        <v>8</v>
      </c>
      <c r="I564" s="232"/>
      <c r="J564" s="228"/>
      <c r="K564" s="228"/>
      <c r="L564" s="233"/>
      <c r="M564" s="234"/>
      <c r="N564" s="235"/>
      <c r="O564" s="235"/>
      <c r="P564" s="235"/>
      <c r="Q564" s="235"/>
      <c r="R564" s="235"/>
      <c r="S564" s="235"/>
      <c r="T564" s="236"/>
      <c r="AT564" s="237" t="s">
        <v>364</v>
      </c>
      <c r="AU564" s="237" t="s">
        <v>90</v>
      </c>
      <c r="AV564" s="14" t="s">
        <v>90</v>
      </c>
      <c r="AW564" s="14" t="s">
        <v>36</v>
      </c>
      <c r="AX564" s="14" t="s">
        <v>81</v>
      </c>
      <c r="AY564" s="237" t="s">
        <v>215</v>
      </c>
    </row>
    <row r="565" spans="1:65" s="14" customFormat="1" ht="10.199999999999999">
      <c r="B565" s="227"/>
      <c r="C565" s="228"/>
      <c r="D565" s="198" t="s">
        <v>364</v>
      </c>
      <c r="E565" s="229" t="s">
        <v>1</v>
      </c>
      <c r="F565" s="230" t="s">
        <v>709</v>
      </c>
      <c r="G565" s="228"/>
      <c r="H565" s="231">
        <v>3.1</v>
      </c>
      <c r="I565" s="232"/>
      <c r="J565" s="228"/>
      <c r="K565" s="228"/>
      <c r="L565" s="233"/>
      <c r="M565" s="234"/>
      <c r="N565" s="235"/>
      <c r="O565" s="235"/>
      <c r="P565" s="235"/>
      <c r="Q565" s="235"/>
      <c r="R565" s="235"/>
      <c r="S565" s="235"/>
      <c r="T565" s="236"/>
      <c r="AT565" s="237" t="s">
        <v>364</v>
      </c>
      <c r="AU565" s="237" t="s">
        <v>90</v>
      </c>
      <c r="AV565" s="14" t="s">
        <v>90</v>
      </c>
      <c r="AW565" s="14" t="s">
        <v>36</v>
      </c>
      <c r="AX565" s="14" t="s">
        <v>81</v>
      </c>
      <c r="AY565" s="237" t="s">
        <v>215</v>
      </c>
    </row>
    <row r="566" spans="1:65" s="15" customFormat="1" ht="10.199999999999999">
      <c r="B566" s="238"/>
      <c r="C566" s="239"/>
      <c r="D566" s="198" t="s">
        <v>364</v>
      </c>
      <c r="E566" s="240" t="s">
        <v>1</v>
      </c>
      <c r="F566" s="241" t="s">
        <v>368</v>
      </c>
      <c r="G566" s="239"/>
      <c r="H566" s="242">
        <v>244.51</v>
      </c>
      <c r="I566" s="243"/>
      <c r="J566" s="239"/>
      <c r="K566" s="239"/>
      <c r="L566" s="244"/>
      <c r="M566" s="245"/>
      <c r="N566" s="246"/>
      <c r="O566" s="246"/>
      <c r="P566" s="246"/>
      <c r="Q566" s="246"/>
      <c r="R566" s="246"/>
      <c r="S566" s="246"/>
      <c r="T566" s="247"/>
      <c r="AT566" s="248" t="s">
        <v>364</v>
      </c>
      <c r="AU566" s="248" t="s">
        <v>90</v>
      </c>
      <c r="AV566" s="15" t="s">
        <v>214</v>
      </c>
      <c r="AW566" s="15" t="s">
        <v>36</v>
      </c>
      <c r="AX566" s="15" t="s">
        <v>88</v>
      </c>
      <c r="AY566" s="248" t="s">
        <v>215</v>
      </c>
    </row>
    <row r="567" spans="1:65" s="2" customFormat="1" ht="16.5" customHeight="1">
      <c r="A567" s="35"/>
      <c r="B567" s="36"/>
      <c r="C567" s="185" t="s">
        <v>711</v>
      </c>
      <c r="D567" s="185" t="s">
        <v>216</v>
      </c>
      <c r="E567" s="186" t="s">
        <v>626</v>
      </c>
      <c r="F567" s="187" t="s">
        <v>627</v>
      </c>
      <c r="G567" s="188" t="s">
        <v>523</v>
      </c>
      <c r="H567" s="189">
        <v>244.51</v>
      </c>
      <c r="I567" s="190"/>
      <c r="J567" s="191">
        <f>ROUND(I567*H567,2)</f>
        <v>0</v>
      </c>
      <c r="K567" s="187" t="s">
        <v>359</v>
      </c>
      <c r="L567" s="40"/>
      <c r="M567" s="192" t="s">
        <v>1</v>
      </c>
      <c r="N567" s="193" t="s">
        <v>46</v>
      </c>
      <c r="O567" s="72"/>
      <c r="P567" s="194">
        <f>O567*H567</f>
        <v>0</v>
      </c>
      <c r="Q567" s="194">
        <v>0</v>
      </c>
      <c r="R567" s="194">
        <f>Q567*H567</f>
        <v>0</v>
      </c>
      <c r="S567" s="194">
        <v>0</v>
      </c>
      <c r="T567" s="195">
        <f>S567*H567</f>
        <v>0</v>
      </c>
      <c r="U567" s="35"/>
      <c r="V567" s="35"/>
      <c r="W567" s="35"/>
      <c r="X567" s="35"/>
      <c r="Y567" s="35"/>
      <c r="Z567" s="35"/>
      <c r="AA567" s="35"/>
      <c r="AB567" s="35"/>
      <c r="AC567" s="35"/>
      <c r="AD567" s="35"/>
      <c r="AE567" s="35"/>
      <c r="AR567" s="196" t="s">
        <v>214</v>
      </c>
      <c r="AT567" s="196" t="s">
        <v>216</v>
      </c>
      <c r="AU567" s="196" t="s">
        <v>90</v>
      </c>
      <c r="AY567" s="18" t="s">
        <v>215</v>
      </c>
      <c r="BE567" s="197">
        <f>IF(N567="základní",J567,0)</f>
        <v>0</v>
      </c>
      <c r="BF567" s="197">
        <f>IF(N567="snížená",J567,0)</f>
        <v>0</v>
      </c>
      <c r="BG567" s="197">
        <f>IF(N567="zákl. přenesená",J567,0)</f>
        <v>0</v>
      </c>
      <c r="BH567" s="197">
        <f>IF(N567="sníž. přenesená",J567,0)</f>
        <v>0</v>
      </c>
      <c r="BI567" s="197">
        <f>IF(N567="nulová",J567,0)</f>
        <v>0</v>
      </c>
      <c r="BJ567" s="18" t="s">
        <v>88</v>
      </c>
      <c r="BK567" s="197">
        <f>ROUND(I567*H567,2)</f>
        <v>0</v>
      </c>
      <c r="BL567" s="18" t="s">
        <v>214</v>
      </c>
      <c r="BM567" s="196" t="s">
        <v>712</v>
      </c>
    </row>
    <row r="568" spans="1:65" s="2" customFormat="1" ht="10.199999999999999">
      <c r="A568" s="35"/>
      <c r="B568" s="36"/>
      <c r="C568" s="37"/>
      <c r="D568" s="198" t="s">
        <v>221</v>
      </c>
      <c r="E568" s="37"/>
      <c r="F568" s="199" t="s">
        <v>629</v>
      </c>
      <c r="G568" s="37"/>
      <c r="H568" s="37"/>
      <c r="I568" s="200"/>
      <c r="J568" s="37"/>
      <c r="K568" s="37"/>
      <c r="L568" s="40"/>
      <c r="M568" s="201"/>
      <c r="N568" s="202"/>
      <c r="O568" s="72"/>
      <c r="P568" s="72"/>
      <c r="Q568" s="72"/>
      <c r="R568" s="72"/>
      <c r="S568" s="72"/>
      <c r="T568" s="73"/>
      <c r="U568" s="35"/>
      <c r="V568" s="35"/>
      <c r="W568" s="35"/>
      <c r="X568" s="35"/>
      <c r="Y568" s="35"/>
      <c r="Z568" s="35"/>
      <c r="AA568" s="35"/>
      <c r="AB568" s="35"/>
      <c r="AC568" s="35"/>
      <c r="AD568" s="35"/>
      <c r="AE568" s="35"/>
      <c r="AT568" s="18" t="s">
        <v>221</v>
      </c>
      <c r="AU568" s="18" t="s">
        <v>90</v>
      </c>
    </row>
    <row r="569" spans="1:65" s="2" customFormat="1" ht="10.199999999999999">
      <c r="A569" s="35"/>
      <c r="B569" s="36"/>
      <c r="C569" s="37"/>
      <c r="D569" s="215" t="s">
        <v>362</v>
      </c>
      <c r="E569" s="37"/>
      <c r="F569" s="216" t="s">
        <v>630</v>
      </c>
      <c r="G569" s="37"/>
      <c r="H569" s="37"/>
      <c r="I569" s="200"/>
      <c r="J569" s="37"/>
      <c r="K569" s="37"/>
      <c r="L569" s="40"/>
      <c r="M569" s="201"/>
      <c r="N569" s="202"/>
      <c r="O569" s="72"/>
      <c r="P569" s="72"/>
      <c r="Q569" s="72"/>
      <c r="R569" s="72"/>
      <c r="S569" s="72"/>
      <c r="T569" s="73"/>
      <c r="U569" s="35"/>
      <c r="V569" s="35"/>
      <c r="W569" s="35"/>
      <c r="X569" s="35"/>
      <c r="Y569" s="35"/>
      <c r="Z569" s="35"/>
      <c r="AA569" s="35"/>
      <c r="AB569" s="35"/>
      <c r="AC569" s="35"/>
      <c r="AD569" s="35"/>
      <c r="AE569" s="35"/>
      <c r="AT569" s="18" t="s">
        <v>362</v>
      </c>
      <c r="AU569" s="18" t="s">
        <v>90</v>
      </c>
    </row>
    <row r="570" spans="1:65" s="2" customFormat="1" ht="24.15" customHeight="1">
      <c r="A570" s="35"/>
      <c r="B570" s="36"/>
      <c r="C570" s="185" t="s">
        <v>713</v>
      </c>
      <c r="D570" s="185" t="s">
        <v>216</v>
      </c>
      <c r="E570" s="186" t="s">
        <v>714</v>
      </c>
      <c r="F570" s="187" t="s">
        <v>715</v>
      </c>
      <c r="G570" s="188" t="s">
        <v>716</v>
      </c>
      <c r="H570" s="189">
        <v>50</v>
      </c>
      <c r="I570" s="190"/>
      <c r="J570" s="191">
        <f>ROUND(I570*H570,2)</f>
        <v>0</v>
      </c>
      <c r="K570" s="187" t="s">
        <v>359</v>
      </c>
      <c r="L570" s="40"/>
      <c r="M570" s="192" t="s">
        <v>1</v>
      </c>
      <c r="N570" s="193" t="s">
        <v>46</v>
      </c>
      <c r="O570" s="72"/>
      <c r="P570" s="194">
        <f>O570*H570</f>
        <v>0</v>
      </c>
      <c r="Q570" s="194">
        <v>1.3509999999999999E-2</v>
      </c>
      <c r="R570" s="194">
        <f>Q570*H570</f>
        <v>0.67549999999999999</v>
      </c>
      <c r="S570" s="194">
        <v>0</v>
      </c>
      <c r="T570" s="195">
        <f>S570*H570</f>
        <v>0</v>
      </c>
      <c r="U570" s="35"/>
      <c r="V570" s="35"/>
      <c r="W570" s="35"/>
      <c r="X570" s="35"/>
      <c r="Y570" s="35"/>
      <c r="Z570" s="35"/>
      <c r="AA570" s="35"/>
      <c r="AB570" s="35"/>
      <c r="AC570" s="35"/>
      <c r="AD570" s="35"/>
      <c r="AE570" s="35"/>
      <c r="AR570" s="196" t="s">
        <v>214</v>
      </c>
      <c r="AT570" s="196" t="s">
        <v>216</v>
      </c>
      <c r="AU570" s="196" t="s">
        <v>90</v>
      </c>
      <c r="AY570" s="18" t="s">
        <v>215</v>
      </c>
      <c r="BE570" s="197">
        <f>IF(N570="základní",J570,0)</f>
        <v>0</v>
      </c>
      <c r="BF570" s="197">
        <f>IF(N570="snížená",J570,0)</f>
        <v>0</v>
      </c>
      <c r="BG570" s="197">
        <f>IF(N570="zákl. přenesená",J570,0)</f>
        <v>0</v>
      </c>
      <c r="BH570" s="197">
        <f>IF(N570="sníž. přenesená",J570,0)</f>
        <v>0</v>
      </c>
      <c r="BI570" s="197">
        <f>IF(N570="nulová",J570,0)</f>
        <v>0</v>
      </c>
      <c r="BJ570" s="18" t="s">
        <v>88</v>
      </c>
      <c r="BK570" s="197">
        <f>ROUND(I570*H570,2)</f>
        <v>0</v>
      </c>
      <c r="BL570" s="18" t="s">
        <v>214</v>
      </c>
      <c r="BM570" s="196" t="s">
        <v>717</v>
      </c>
    </row>
    <row r="571" spans="1:65" s="2" customFormat="1" ht="38.4">
      <c r="A571" s="35"/>
      <c r="B571" s="36"/>
      <c r="C571" s="37"/>
      <c r="D571" s="198" t="s">
        <v>221</v>
      </c>
      <c r="E571" s="37"/>
      <c r="F571" s="199" t="s">
        <v>718</v>
      </c>
      <c r="G571" s="37"/>
      <c r="H571" s="37"/>
      <c r="I571" s="200"/>
      <c r="J571" s="37"/>
      <c r="K571" s="37"/>
      <c r="L571" s="40"/>
      <c r="M571" s="201"/>
      <c r="N571" s="202"/>
      <c r="O571" s="72"/>
      <c r="P571" s="72"/>
      <c r="Q571" s="72"/>
      <c r="R571" s="72"/>
      <c r="S571" s="72"/>
      <c r="T571" s="73"/>
      <c r="U571" s="35"/>
      <c r="V571" s="35"/>
      <c r="W571" s="35"/>
      <c r="X571" s="35"/>
      <c r="Y571" s="35"/>
      <c r="Z571" s="35"/>
      <c r="AA571" s="35"/>
      <c r="AB571" s="35"/>
      <c r="AC571" s="35"/>
      <c r="AD571" s="35"/>
      <c r="AE571" s="35"/>
      <c r="AT571" s="18" t="s">
        <v>221</v>
      </c>
      <c r="AU571" s="18" t="s">
        <v>90</v>
      </c>
    </row>
    <row r="572" spans="1:65" s="2" customFormat="1" ht="10.199999999999999">
      <c r="A572" s="35"/>
      <c r="B572" s="36"/>
      <c r="C572" s="37"/>
      <c r="D572" s="215" t="s">
        <v>362</v>
      </c>
      <c r="E572" s="37"/>
      <c r="F572" s="216" t="s">
        <v>719</v>
      </c>
      <c r="G572" s="37"/>
      <c r="H572" s="37"/>
      <c r="I572" s="200"/>
      <c r="J572" s="37"/>
      <c r="K572" s="37"/>
      <c r="L572" s="40"/>
      <c r="M572" s="201"/>
      <c r="N572" s="202"/>
      <c r="O572" s="72"/>
      <c r="P572" s="72"/>
      <c r="Q572" s="72"/>
      <c r="R572" s="72"/>
      <c r="S572" s="72"/>
      <c r="T572" s="73"/>
      <c r="U572" s="35"/>
      <c r="V572" s="35"/>
      <c r="W572" s="35"/>
      <c r="X572" s="35"/>
      <c r="Y572" s="35"/>
      <c r="Z572" s="35"/>
      <c r="AA572" s="35"/>
      <c r="AB572" s="35"/>
      <c r="AC572" s="35"/>
      <c r="AD572" s="35"/>
      <c r="AE572" s="35"/>
      <c r="AT572" s="18" t="s">
        <v>362</v>
      </c>
      <c r="AU572" s="18" t="s">
        <v>90</v>
      </c>
    </row>
    <row r="573" spans="1:65" s="2" customFormat="1" ht="24.15" customHeight="1">
      <c r="A573" s="35"/>
      <c r="B573" s="36"/>
      <c r="C573" s="185" t="s">
        <v>720</v>
      </c>
      <c r="D573" s="185" t="s">
        <v>216</v>
      </c>
      <c r="E573" s="186" t="s">
        <v>721</v>
      </c>
      <c r="F573" s="187" t="s">
        <v>722</v>
      </c>
      <c r="G573" s="188" t="s">
        <v>583</v>
      </c>
      <c r="H573" s="189">
        <v>13.551</v>
      </c>
      <c r="I573" s="190"/>
      <c r="J573" s="191">
        <f>ROUND(I573*H573,2)</f>
        <v>0</v>
      </c>
      <c r="K573" s="187" t="s">
        <v>359</v>
      </c>
      <c r="L573" s="40"/>
      <c r="M573" s="192" t="s">
        <v>1</v>
      </c>
      <c r="N573" s="193" t="s">
        <v>46</v>
      </c>
      <c r="O573" s="72"/>
      <c r="P573" s="194">
        <f>O573*H573</f>
        <v>0</v>
      </c>
      <c r="Q573" s="194">
        <v>1.0606199999999999</v>
      </c>
      <c r="R573" s="194">
        <f>Q573*H573</f>
        <v>14.372461619999999</v>
      </c>
      <c r="S573" s="194">
        <v>0</v>
      </c>
      <c r="T573" s="195">
        <f>S573*H573</f>
        <v>0</v>
      </c>
      <c r="U573" s="35"/>
      <c r="V573" s="35"/>
      <c r="W573" s="35"/>
      <c r="X573" s="35"/>
      <c r="Y573" s="35"/>
      <c r="Z573" s="35"/>
      <c r="AA573" s="35"/>
      <c r="AB573" s="35"/>
      <c r="AC573" s="35"/>
      <c r="AD573" s="35"/>
      <c r="AE573" s="35"/>
      <c r="AR573" s="196" t="s">
        <v>214</v>
      </c>
      <c r="AT573" s="196" t="s">
        <v>216</v>
      </c>
      <c r="AU573" s="196" t="s">
        <v>90</v>
      </c>
      <c r="AY573" s="18" t="s">
        <v>215</v>
      </c>
      <c r="BE573" s="197">
        <f>IF(N573="základní",J573,0)</f>
        <v>0</v>
      </c>
      <c r="BF573" s="197">
        <f>IF(N573="snížená",J573,0)</f>
        <v>0</v>
      </c>
      <c r="BG573" s="197">
        <f>IF(N573="zákl. přenesená",J573,0)</f>
        <v>0</v>
      </c>
      <c r="BH573" s="197">
        <f>IF(N573="sníž. přenesená",J573,0)</f>
        <v>0</v>
      </c>
      <c r="BI573" s="197">
        <f>IF(N573="nulová",J573,0)</f>
        <v>0</v>
      </c>
      <c r="BJ573" s="18" t="s">
        <v>88</v>
      </c>
      <c r="BK573" s="197">
        <f>ROUND(I573*H573,2)</f>
        <v>0</v>
      </c>
      <c r="BL573" s="18" t="s">
        <v>214</v>
      </c>
      <c r="BM573" s="196" t="s">
        <v>723</v>
      </c>
    </row>
    <row r="574" spans="1:65" s="2" customFormat="1" ht="19.2">
      <c r="A574" s="35"/>
      <c r="B574" s="36"/>
      <c r="C574" s="37"/>
      <c r="D574" s="198" t="s">
        <v>221</v>
      </c>
      <c r="E574" s="37"/>
      <c r="F574" s="199" t="s">
        <v>724</v>
      </c>
      <c r="G574" s="37"/>
      <c r="H574" s="37"/>
      <c r="I574" s="200"/>
      <c r="J574" s="37"/>
      <c r="K574" s="37"/>
      <c r="L574" s="40"/>
      <c r="M574" s="201"/>
      <c r="N574" s="202"/>
      <c r="O574" s="72"/>
      <c r="P574" s="72"/>
      <c r="Q574" s="72"/>
      <c r="R574" s="72"/>
      <c r="S574" s="72"/>
      <c r="T574" s="73"/>
      <c r="U574" s="35"/>
      <c r="V574" s="35"/>
      <c r="W574" s="35"/>
      <c r="X574" s="35"/>
      <c r="Y574" s="35"/>
      <c r="Z574" s="35"/>
      <c r="AA574" s="35"/>
      <c r="AB574" s="35"/>
      <c r="AC574" s="35"/>
      <c r="AD574" s="35"/>
      <c r="AE574" s="35"/>
      <c r="AT574" s="18" t="s">
        <v>221</v>
      </c>
      <c r="AU574" s="18" t="s">
        <v>90</v>
      </c>
    </row>
    <row r="575" spans="1:65" s="2" customFormat="1" ht="10.199999999999999">
      <c r="A575" s="35"/>
      <c r="B575" s="36"/>
      <c r="C575" s="37"/>
      <c r="D575" s="215" t="s">
        <v>362</v>
      </c>
      <c r="E575" s="37"/>
      <c r="F575" s="216" t="s">
        <v>725</v>
      </c>
      <c r="G575" s="37"/>
      <c r="H575" s="37"/>
      <c r="I575" s="200"/>
      <c r="J575" s="37"/>
      <c r="K575" s="37"/>
      <c r="L575" s="40"/>
      <c r="M575" s="201"/>
      <c r="N575" s="202"/>
      <c r="O575" s="72"/>
      <c r="P575" s="72"/>
      <c r="Q575" s="72"/>
      <c r="R575" s="72"/>
      <c r="S575" s="72"/>
      <c r="T575" s="73"/>
      <c r="U575" s="35"/>
      <c r="V575" s="35"/>
      <c r="W575" s="35"/>
      <c r="X575" s="35"/>
      <c r="Y575" s="35"/>
      <c r="Z575" s="35"/>
      <c r="AA575" s="35"/>
      <c r="AB575" s="35"/>
      <c r="AC575" s="35"/>
      <c r="AD575" s="35"/>
      <c r="AE575" s="35"/>
      <c r="AT575" s="18" t="s">
        <v>362</v>
      </c>
      <c r="AU575" s="18" t="s">
        <v>90</v>
      </c>
    </row>
    <row r="576" spans="1:65" s="13" customFormat="1" ht="10.199999999999999">
      <c r="B576" s="217"/>
      <c r="C576" s="218"/>
      <c r="D576" s="198" t="s">
        <v>364</v>
      </c>
      <c r="E576" s="219" t="s">
        <v>1</v>
      </c>
      <c r="F576" s="220" t="s">
        <v>587</v>
      </c>
      <c r="G576" s="218"/>
      <c r="H576" s="219" t="s">
        <v>1</v>
      </c>
      <c r="I576" s="221"/>
      <c r="J576" s="218"/>
      <c r="K576" s="218"/>
      <c r="L576" s="222"/>
      <c r="M576" s="223"/>
      <c r="N576" s="224"/>
      <c r="O576" s="224"/>
      <c r="P576" s="224"/>
      <c r="Q576" s="224"/>
      <c r="R576" s="224"/>
      <c r="S576" s="224"/>
      <c r="T576" s="225"/>
      <c r="AT576" s="226" t="s">
        <v>364</v>
      </c>
      <c r="AU576" s="226" t="s">
        <v>90</v>
      </c>
      <c r="AV576" s="13" t="s">
        <v>88</v>
      </c>
      <c r="AW576" s="13" t="s">
        <v>36</v>
      </c>
      <c r="AX576" s="13" t="s">
        <v>81</v>
      </c>
      <c r="AY576" s="226" t="s">
        <v>215</v>
      </c>
    </row>
    <row r="577" spans="1:65" s="14" customFormat="1" ht="10.199999999999999">
      <c r="B577" s="227"/>
      <c r="C577" s="228"/>
      <c r="D577" s="198" t="s">
        <v>364</v>
      </c>
      <c r="E577" s="229" t="s">
        <v>1</v>
      </c>
      <c r="F577" s="230" t="s">
        <v>726</v>
      </c>
      <c r="G577" s="228"/>
      <c r="H577" s="231">
        <v>13.551</v>
      </c>
      <c r="I577" s="232"/>
      <c r="J577" s="228"/>
      <c r="K577" s="228"/>
      <c r="L577" s="233"/>
      <c r="M577" s="234"/>
      <c r="N577" s="235"/>
      <c r="O577" s="235"/>
      <c r="P577" s="235"/>
      <c r="Q577" s="235"/>
      <c r="R577" s="235"/>
      <c r="S577" s="235"/>
      <c r="T577" s="236"/>
      <c r="AT577" s="237" t="s">
        <v>364</v>
      </c>
      <c r="AU577" s="237" t="s">
        <v>90</v>
      </c>
      <c r="AV577" s="14" t="s">
        <v>90</v>
      </c>
      <c r="AW577" s="14" t="s">
        <v>36</v>
      </c>
      <c r="AX577" s="14" t="s">
        <v>81</v>
      </c>
      <c r="AY577" s="237" t="s">
        <v>215</v>
      </c>
    </row>
    <row r="578" spans="1:65" s="15" customFormat="1" ht="10.199999999999999">
      <c r="B578" s="238"/>
      <c r="C578" s="239"/>
      <c r="D578" s="198" t="s">
        <v>364</v>
      </c>
      <c r="E578" s="240" t="s">
        <v>1</v>
      </c>
      <c r="F578" s="241" t="s">
        <v>368</v>
      </c>
      <c r="G578" s="239"/>
      <c r="H578" s="242">
        <v>13.551</v>
      </c>
      <c r="I578" s="243"/>
      <c r="J578" s="239"/>
      <c r="K578" s="239"/>
      <c r="L578" s="244"/>
      <c r="M578" s="245"/>
      <c r="N578" s="246"/>
      <c r="O578" s="246"/>
      <c r="P578" s="246"/>
      <c r="Q578" s="246"/>
      <c r="R578" s="246"/>
      <c r="S578" s="246"/>
      <c r="T578" s="247"/>
      <c r="AT578" s="248" t="s">
        <v>364</v>
      </c>
      <c r="AU578" s="248" t="s">
        <v>90</v>
      </c>
      <c r="AV578" s="15" t="s">
        <v>214</v>
      </c>
      <c r="AW578" s="15" t="s">
        <v>36</v>
      </c>
      <c r="AX578" s="15" t="s">
        <v>88</v>
      </c>
      <c r="AY578" s="248" t="s">
        <v>215</v>
      </c>
    </row>
    <row r="579" spans="1:65" s="2" customFormat="1" ht="24.15" customHeight="1">
      <c r="A579" s="35"/>
      <c r="B579" s="36"/>
      <c r="C579" s="185" t="s">
        <v>727</v>
      </c>
      <c r="D579" s="185" t="s">
        <v>216</v>
      </c>
      <c r="E579" s="186" t="s">
        <v>728</v>
      </c>
      <c r="F579" s="187" t="s">
        <v>729</v>
      </c>
      <c r="G579" s="188" t="s">
        <v>358</v>
      </c>
      <c r="H579" s="189">
        <v>1.9079999999999999</v>
      </c>
      <c r="I579" s="190"/>
      <c r="J579" s="191">
        <f>ROUND(I579*H579,2)</f>
        <v>0</v>
      </c>
      <c r="K579" s="187" t="s">
        <v>359</v>
      </c>
      <c r="L579" s="40"/>
      <c r="M579" s="192" t="s">
        <v>1</v>
      </c>
      <c r="N579" s="193" t="s">
        <v>46</v>
      </c>
      <c r="O579" s="72"/>
      <c r="P579" s="194">
        <f>O579*H579</f>
        <v>0</v>
      </c>
      <c r="Q579" s="194">
        <v>2.5018699999999998</v>
      </c>
      <c r="R579" s="194">
        <f>Q579*H579</f>
        <v>4.7735679599999994</v>
      </c>
      <c r="S579" s="194">
        <v>0</v>
      </c>
      <c r="T579" s="195">
        <f>S579*H579</f>
        <v>0</v>
      </c>
      <c r="U579" s="35"/>
      <c r="V579" s="35"/>
      <c r="W579" s="35"/>
      <c r="X579" s="35"/>
      <c r="Y579" s="35"/>
      <c r="Z579" s="35"/>
      <c r="AA579" s="35"/>
      <c r="AB579" s="35"/>
      <c r="AC579" s="35"/>
      <c r="AD579" s="35"/>
      <c r="AE579" s="35"/>
      <c r="AR579" s="196" t="s">
        <v>214</v>
      </c>
      <c r="AT579" s="196" t="s">
        <v>216</v>
      </c>
      <c r="AU579" s="196" t="s">
        <v>90</v>
      </c>
      <c r="AY579" s="18" t="s">
        <v>215</v>
      </c>
      <c r="BE579" s="197">
        <f>IF(N579="základní",J579,0)</f>
        <v>0</v>
      </c>
      <c r="BF579" s="197">
        <f>IF(N579="snížená",J579,0)</f>
        <v>0</v>
      </c>
      <c r="BG579" s="197">
        <f>IF(N579="zákl. přenesená",J579,0)</f>
        <v>0</v>
      </c>
      <c r="BH579" s="197">
        <f>IF(N579="sníž. přenesená",J579,0)</f>
        <v>0</v>
      </c>
      <c r="BI579" s="197">
        <f>IF(N579="nulová",J579,0)</f>
        <v>0</v>
      </c>
      <c r="BJ579" s="18" t="s">
        <v>88</v>
      </c>
      <c r="BK579" s="197">
        <f>ROUND(I579*H579,2)</f>
        <v>0</v>
      </c>
      <c r="BL579" s="18" t="s">
        <v>214</v>
      </c>
      <c r="BM579" s="196" t="s">
        <v>730</v>
      </c>
    </row>
    <row r="580" spans="1:65" s="2" customFormat="1" ht="19.2">
      <c r="A580" s="35"/>
      <c r="B580" s="36"/>
      <c r="C580" s="37"/>
      <c r="D580" s="198" t="s">
        <v>221</v>
      </c>
      <c r="E580" s="37"/>
      <c r="F580" s="199" t="s">
        <v>731</v>
      </c>
      <c r="G580" s="37"/>
      <c r="H580" s="37"/>
      <c r="I580" s="200"/>
      <c r="J580" s="37"/>
      <c r="K580" s="37"/>
      <c r="L580" s="40"/>
      <c r="M580" s="201"/>
      <c r="N580" s="202"/>
      <c r="O580" s="72"/>
      <c r="P580" s="72"/>
      <c r="Q580" s="72"/>
      <c r="R580" s="72"/>
      <c r="S580" s="72"/>
      <c r="T580" s="73"/>
      <c r="U580" s="35"/>
      <c r="V580" s="35"/>
      <c r="W580" s="35"/>
      <c r="X580" s="35"/>
      <c r="Y580" s="35"/>
      <c r="Z580" s="35"/>
      <c r="AA580" s="35"/>
      <c r="AB580" s="35"/>
      <c r="AC580" s="35"/>
      <c r="AD580" s="35"/>
      <c r="AE580" s="35"/>
      <c r="AT580" s="18" t="s">
        <v>221</v>
      </c>
      <c r="AU580" s="18" t="s">
        <v>90</v>
      </c>
    </row>
    <row r="581" spans="1:65" s="2" customFormat="1" ht="10.199999999999999">
      <c r="A581" s="35"/>
      <c r="B581" s="36"/>
      <c r="C581" s="37"/>
      <c r="D581" s="215" t="s">
        <v>362</v>
      </c>
      <c r="E581" s="37"/>
      <c r="F581" s="216" t="s">
        <v>732</v>
      </c>
      <c r="G581" s="37"/>
      <c r="H581" s="37"/>
      <c r="I581" s="200"/>
      <c r="J581" s="37"/>
      <c r="K581" s="37"/>
      <c r="L581" s="40"/>
      <c r="M581" s="201"/>
      <c r="N581" s="202"/>
      <c r="O581" s="72"/>
      <c r="P581" s="72"/>
      <c r="Q581" s="72"/>
      <c r="R581" s="72"/>
      <c r="S581" s="72"/>
      <c r="T581" s="73"/>
      <c r="U581" s="35"/>
      <c r="V581" s="35"/>
      <c r="W581" s="35"/>
      <c r="X581" s="35"/>
      <c r="Y581" s="35"/>
      <c r="Z581" s="35"/>
      <c r="AA581" s="35"/>
      <c r="AB581" s="35"/>
      <c r="AC581" s="35"/>
      <c r="AD581" s="35"/>
      <c r="AE581" s="35"/>
      <c r="AT581" s="18" t="s">
        <v>362</v>
      </c>
      <c r="AU581" s="18" t="s">
        <v>90</v>
      </c>
    </row>
    <row r="582" spans="1:65" s="13" customFormat="1" ht="10.199999999999999">
      <c r="B582" s="217"/>
      <c r="C582" s="218"/>
      <c r="D582" s="198" t="s">
        <v>364</v>
      </c>
      <c r="E582" s="219" t="s">
        <v>1</v>
      </c>
      <c r="F582" s="220" t="s">
        <v>605</v>
      </c>
      <c r="G582" s="218"/>
      <c r="H582" s="219" t="s">
        <v>1</v>
      </c>
      <c r="I582" s="221"/>
      <c r="J582" s="218"/>
      <c r="K582" s="218"/>
      <c r="L582" s="222"/>
      <c r="M582" s="223"/>
      <c r="N582" s="224"/>
      <c r="O582" s="224"/>
      <c r="P582" s="224"/>
      <c r="Q582" s="224"/>
      <c r="R582" s="224"/>
      <c r="S582" s="224"/>
      <c r="T582" s="225"/>
      <c r="AT582" s="226" t="s">
        <v>364</v>
      </c>
      <c r="AU582" s="226" t="s">
        <v>90</v>
      </c>
      <c r="AV582" s="13" t="s">
        <v>88</v>
      </c>
      <c r="AW582" s="13" t="s">
        <v>36</v>
      </c>
      <c r="AX582" s="13" t="s">
        <v>81</v>
      </c>
      <c r="AY582" s="226" t="s">
        <v>215</v>
      </c>
    </row>
    <row r="583" spans="1:65" s="14" customFormat="1" ht="10.199999999999999">
      <c r="B583" s="227"/>
      <c r="C583" s="228"/>
      <c r="D583" s="198" t="s">
        <v>364</v>
      </c>
      <c r="E583" s="229" t="s">
        <v>1</v>
      </c>
      <c r="F583" s="230" t="s">
        <v>733</v>
      </c>
      <c r="G583" s="228"/>
      <c r="H583" s="231">
        <v>0.79200000000000004</v>
      </c>
      <c r="I583" s="232"/>
      <c r="J583" s="228"/>
      <c r="K583" s="228"/>
      <c r="L583" s="233"/>
      <c r="M583" s="234"/>
      <c r="N583" s="235"/>
      <c r="O583" s="235"/>
      <c r="P583" s="235"/>
      <c r="Q583" s="235"/>
      <c r="R583" s="235"/>
      <c r="S583" s="235"/>
      <c r="T583" s="236"/>
      <c r="AT583" s="237" t="s">
        <v>364</v>
      </c>
      <c r="AU583" s="237" t="s">
        <v>90</v>
      </c>
      <c r="AV583" s="14" t="s">
        <v>90</v>
      </c>
      <c r="AW583" s="14" t="s">
        <v>36</v>
      </c>
      <c r="AX583" s="14" t="s">
        <v>81</v>
      </c>
      <c r="AY583" s="237" t="s">
        <v>215</v>
      </c>
    </row>
    <row r="584" spans="1:65" s="14" customFormat="1" ht="10.199999999999999">
      <c r="B584" s="227"/>
      <c r="C584" s="228"/>
      <c r="D584" s="198" t="s">
        <v>364</v>
      </c>
      <c r="E584" s="229" t="s">
        <v>1</v>
      </c>
      <c r="F584" s="230" t="s">
        <v>734</v>
      </c>
      <c r="G584" s="228"/>
      <c r="H584" s="231">
        <v>1.1160000000000001</v>
      </c>
      <c r="I584" s="232"/>
      <c r="J584" s="228"/>
      <c r="K584" s="228"/>
      <c r="L584" s="233"/>
      <c r="M584" s="234"/>
      <c r="N584" s="235"/>
      <c r="O584" s="235"/>
      <c r="P584" s="235"/>
      <c r="Q584" s="235"/>
      <c r="R584" s="235"/>
      <c r="S584" s="235"/>
      <c r="T584" s="236"/>
      <c r="AT584" s="237" t="s">
        <v>364</v>
      </c>
      <c r="AU584" s="237" t="s">
        <v>90</v>
      </c>
      <c r="AV584" s="14" t="s">
        <v>90</v>
      </c>
      <c r="AW584" s="14" t="s">
        <v>36</v>
      </c>
      <c r="AX584" s="14" t="s">
        <v>81</v>
      </c>
      <c r="AY584" s="237" t="s">
        <v>215</v>
      </c>
    </row>
    <row r="585" spans="1:65" s="15" customFormat="1" ht="10.199999999999999">
      <c r="B585" s="238"/>
      <c r="C585" s="239"/>
      <c r="D585" s="198" t="s">
        <v>364</v>
      </c>
      <c r="E585" s="240" t="s">
        <v>1</v>
      </c>
      <c r="F585" s="241" t="s">
        <v>368</v>
      </c>
      <c r="G585" s="239"/>
      <c r="H585" s="242">
        <v>1.9079999999999999</v>
      </c>
      <c r="I585" s="243"/>
      <c r="J585" s="239"/>
      <c r="K585" s="239"/>
      <c r="L585" s="244"/>
      <c r="M585" s="245"/>
      <c r="N585" s="246"/>
      <c r="O585" s="246"/>
      <c r="P585" s="246"/>
      <c r="Q585" s="246"/>
      <c r="R585" s="246"/>
      <c r="S585" s="246"/>
      <c r="T585" s="247"/>
      <c r="AT585" s="248" t="s">
        <v>364</v>
      </c>
      <c r="AU585" s="248" t="s">
        <v>90</v>
      </c>
      <c r="AV585" s="15" t="s">
        <v>214</v>
      </c>
      <c r="AW585" s="15" t="s">
        <v>36</v>
      </c>
      <c r="AX585" s="15" t="s">
        <v>88</v>
      </c>
      <c r="AY585" s="248" t="s">
        <v>215</v>
      </c>
    </row>
    <row r="586" spans="1:65" s="2" customFormat="1" ht="16.5" customHeight="1">
      <c r="A586" s="35"/>
      <c r="B586" s="36"/>
      <c r="C586" s="185" t="s">
        <v>735</v>
      </c>
      <c r="D586" s="185" t="s">
        <v>216</v>
      </c>
      <c r="E586" s="186" t="s">
        <v>736</v>
      </c>
      <c r="F586" s="187" t="s">
        <v>737</v>
      </c>
      <c r="G586" s="188" t="s">
        <v>523</v>
      </c>
      <c r="H586" s="189">
        <v>25.56</v>
      </c>
      <c r="I586" s="190"/>
      <c r="J586" s="191">
        <f>ROUND(I586*H586,2)</f>
        <v>0</v>
      </c>
      <c r="K586" s="187" t="s">
        <v>359</v>
      </c>
      <c r="L586" s="40"/>
      <c r="M586" s="192" t="s">
        <v>1</v>
      </c>
      <c r="N586" s="193" t="s">
        <v>46</v>
      </c>
      <c r="O586" s="72"/>
      <c r="P586" s="194">
        <f>O586*H586</f>
        <v>0</v>
      </c>
      <c r="Q586" s="194">
        <v>2.7499999999999998E-3</v>
      </c>
      <c r="R586" s="194">
        <f>Q586*H586</f>
        <v>7.0289999999999991E-2</v>
      </c>
      <c r="S586" s="194">
        <v>0</v>
      </c>
      <c r="T586" s="195">
        <f>S586*H586</f>
        <v>0</v>
      </c>
      <c r="U586" s="35"/>
      <c r="V586" s="35"/>
      <c r="W586" s="35"/>
      <c r="X586" s="35"/>
      <c r="Y586" s="35"/>
      <c r="Z586" s="35"/>
      <c r="AA586" s="35"/>
      <c r="AB586" s="35"/>
      <c r="AC586" s="35"/>
      <c r="AD586" s="35"/>
      <c r="AE586" s="35"/>
      <c r="AR586" s="196" t="s">
        <v>214</v>
      </c>
      <c r="AT586" s="196" t="s">
        <v>216</v>
      </c>
      <c r="AU586" s="196" t="s">
        <v>90</v>
      </c>
      <c r="AY586" s="18" t="s">
        <v>215</v>
      </c>
      <c r="BE586" s="197">
        <f>IF(N586="základní",J586,0)</f>
        <v>0</v>
      </c>
      <c r="BF586" s="197">
        <f>IF(N586="snížená",J586,0)</f>
        <v>0</v>
      </c>
      <c r="BG586" s="197">
        <f>IF(N586="zákl. přenesená",J586,0)</f>
        <v>0</v>
      </c>
      <c r="BH586" s="197">
        <f>IF(N586="sníž. přenesená",J586,0)</f>
        <v>0</v>
      </c>
      <c r="BI586" s="197">
        <f>IF(N586="nulová",J586,0)</f>
        <v>0</v>
      </c>
      <c r="BJ586" s="18" t="s">
        <v>88</v>
      </c>
      <c r="BK586" s="197">
        <f>ROUND(I586*H586,2)</f>
        <v>0</v>
      </c>
      <c r="BL586" s="18" t="s">
        <v>214</v>
      </c>
      <c r="BM586" s="196" t="s">
        <v>738</v>
      </c>
    </row>
    <row r="587" spans="1:65" s="2" customFormat="1" ht="19.2">
      <c r="A587" s="35"/>
      <c r="B587" s="36"/>
      <c r="C587" s="37"/>
      <c r="D587" s="198" t="s">
        <v>221</v>
      </c>
      <c r="E587" s="37"/>
      <c r="F587" s="199" t="s">
        <v>739</v>
      </c>
      <c r="G587" s="37"/>
      <c r="H587" s="37"/>
      <c r="I587" s="200"/>
      <c r="J587" s="37"/>
      <c r="K587" s="37"/>
      <c r="L587" s="40"/>
      <c r="M587" s="201"/>
      <c r="N587" s="202"/>
      <c r="O587" s="72"/>
      <c r="P587" s="72"/>
      <c r="Q587" s="72"/>
      <c r="R587" s="72"/>
      <c r="S587" s="72"/>
      <c r="T587" s="73"/>
      <c r="U587" s="35"/>
      <c r="V587" s="35"/>
      <c r="W587" s="35"/>
      <c r="X587" s="35"/>
      <c r="Y587" s="35"/>
      <c r="Z587" s="35"/>
      <c r="AA587" s="35"/>
      <c r="AB587" s="35"/>
      <c r="AC587" s="35"/>
      <c r="AD587" s="35"/>
      <c r="AE587" s="35"/>
      <c r="AT587" s="18" t="s">
        <v>221</v>
      </c>
      <c r="AU587" s="18" t="s">
        <v>90</v>
      </c>
    </row>
    <row r="588" spans="1:65" s="2" customFormat="1" ht="10.199999999999999">
      <c r="A588" s="35"/>
      <c r="B588" s="36"/>
      <c r="C588" s="37"/>
      <c r="D588" s="215" t="s">
        <v>362</v>
      </c>
      <c r="E588" s="37"/>
      <c r="F588" s="216" t="s">
        <v>740</v>
      </c>
      <c r="G588" s="37"/>
      <c r="H588" s="37"/>
      <c r="I588" s="200"/>
      <c r="J588" s="37"/>
      <c r="K588" s="37"/>
      <c r="L588" s="40"/>
      <c r="M588" s="201"/>
      <c r="N588" s="202"/>
      <c r="O588" s="72"/>
      <c r="P588" s="72"/>
      <c r="Q588" s="72"/>
      <c r="R588" s="72"/>
      <c r="S588" s="72"/>
      <c r="T588" s="73"/>
      <c r="U588" s="35"/>
      <c r="V588" s="35"/>
      <c r="W588" s="35"/>
      <c r="X588" s="35"/>
      <c r="Y588" s="35"/>
      <c r="Z588" s="35"/>
      <c r="AA588" s="35"/>
      <c r="AB588" s="35"/>
      <c r="AC588" s="35"/>
      <c r="AD588" s="35"/>
      <c r="AE588" s="35"/>
      <c r="AT588" s="18" t="s">
        <v>362</v>
      </c>
      <c r="AU588" s="18" t="s">
        <v>90</v>
      </c>
    </row>
    <row r="589" spans="1:65" s="13" customFormat="1" ht="10.199999999999999">
      <c r="B589" s="217"/>
      <c r="C589" s="218"/>
      <c r="D589" s="198" t="s">
        <v>364</v>
      </c>
      <c r="E589" s="219" t="s">
        <v>1</v>
      </c>
      <c r="F589" s="220" t="s">
        <v>605</v>
      </c>
      <c r="G589" s="218"/>
      <c r="H589" s="219" t="s">
        <v>1</v>
      </c>
      <c r="I589" s="221"/>
      <c r="J589" s="218"/>
      <c r="K589" s="218"/>
      <c r="L589" s="222"/>
      <c r="M589" s="223"/>
      <c r="N589" s="224"/>
      <c r="O589" s="224"/>
      <c r="P589" s="224"/>
      <c r="Q589" s="224"/>
      <c r="R589" s="224"/>
      <c r="S589" s="224"/>
      <c r="T589" s="225"/>
      <c r="AT589" s="226" t="s">
        <v>364</v>
      </c>
      <c r="AU589" s="226" t="s">
        <v>90</v>
      </c>
      <c r="AV589" s="13" t="s">
        <v>88</v>
      </c>
      <c r="AW589" s="13" t="s">
        <v>36</v>
      </c>
      <c r="AX589" s="13" t="s">
        <v>81</v>
      </c>
      <c r="AY589" s="226" t="s">
        <v>215</v>
      </c>
    </row>
    <row r="590" spans="1:65" s="14" customFormat="1" ht="10.199999999999999">
      <c r="B590" s="227"/>
      <c r="C590" s="228"/>
      <c r="D590" s="198" t="s">
        <v>364</v>
      </c>
      <c r="E590" s="229" t="s">
        <v>1</v>
      </c>
      <c r="F590" s="230" t="s">
        <v>741</v>
      </c>
      <c r="G590" s="228"/>
      <c r="H590" s="231">
        <v>5.88</v>
      </c>
      <c r="I590" s="232"/>
      <c r="J590" s="228"/>
      <c r="K590" s="228"/>
      <c r="L590" s="233"/>
      <c r="M590" s="234"/>
      <c r="N590" s="235"/>
      <c r="O590" s="235"/>
      <c r="P590" s="235"/>
      <c r="Q590" s="235"/>
      <c r="R590" s="235"/>
      <c r="S590" s="235"/>
      <c r="T590" s="236"/>
      <c r="AT590" s="237" t="s">
        <v>364</v>
      </c>
      <c r="AU590" s="237" t="s">
        <v>90</v>
      </c>
      <c r="AV590" s="14" t="s">
        <v>90</v>
      </c>
      <c r="AW590" s="14" t="s">
        <v>36</v>
      </c>
      <c r="AX590" s="14" t="s">
        <v>81</v>
      </c>
      <c r="AY590" s="237" t="s">
        <v>215</v>
      </c>
    </row>
    <row r="591" spans="1:65" s="14" customFormat="1" ht="10.199999999999999">
      <c r="B591" s="227"/>
      <c r="C591" s="228"/>
      <c r="D591" s="198" t="s">
        <v>364</v>
      </c>
      <c r="E591" s="229" t="s">
        <v>1</v>
      </c>
      <c r="F591" s="230" t="s">
        <v>742</v>
      </c>
      <c r="G591" s="228"/>
      <c r="H591" s="231">
        <v>4.8</v>
      </c>
      <c r="I591" s="232"/>
      <c r="J591" s="228"/>
      <c r="K591" s="228"/>
      <c r="L591" s="233"/>
      <c r="M591" s="234"/>
      <c r="N591" s="235"/>
      <c r="O591" s="235"/>
      <c r="P591" s="235"/>
      <c r="Q591" s="235"/>
      <c r="R591" s="235"/>
      <c r="S591" s="235"/>
      <c r="T591" s="236"/>
      <c r="AT591" s="237" t="s">
        <v>364</v>
      </c>
      <c r="AU591" s="237" t="s">
        <v>90</v>
      </c>
      <c r="AV591" s="14" t="s">
        <v>90</v>
      </c>
      <c r="AW591" s="14" t="s">
        <v>36</v>
      </c>
      <c r="AX591" s="14" t="s">
        <v>81</v>
      </c>
      <c r="AY591" s="237" t="s">
        <v>215</v>
      </c>
    </row>
    <row r="592" spans="1:65" s="14" customFormat="1" ht="10.199999999999999">
      <c r="B592" s="227"/>
      <c r="C592" s="228"/>
      <c r="D592" s="198" t="s">
        <v>364</v>
      </c>
      <c r="E592" s="229" t="s">
        <v>1</v>
      </c>
      <c r="F592" s="230" t="s">
        <v>743</v>
      </c>
      <c r="G592" s="228"/>
      <c r="H592" s="231">
        <v>9.24</v>
      </c>
      <c r="I592" s="232"/>
      <c r="J592" s="228"/>
      <c r="K592" s="228"/>
      <c r="L592" s="233"/>
      <c r="M592" s="234"/>
      <c r="N592" s="235"/>
      <c r="O592" s="235"/>
      <c r="P592" s="235"/>
      <c r="Q592" s="235"/>
      <c r="R592" s="235"/>
      <c r="S592" s="235"/>
      <c r="T592" s="236"/>
      <c r="AT592" s="237" t="s">
        <v>364</v>
      </c>
      <c r="AU592" s="237" t="s">
        <v>90</v>
      </c>
      <c r="AV592" s="14" t="s">
        <v>90</v>
      </c>
      <c r="AW592" s="14" t="s">
        <v>36</v>
      </c>
      <c r="AX592" s="14" t="s">
        <v>81</v>
      </c>
      <c r="AY592" s="237" t="s">
        <v>215</v>
      </c>
    </row>
    <row r="593" spans="1:65" s="14" customFormat="1" ht="10.199999999999999">
      <c r="B593" s="227"/>
      <c r="C593" s="228"/>
      <c r="D593" s="198" t="s">
        <v>364</v>
      </c>
      <c r="E593" s="229" t="s">
        <v>1</v>
      </c>
      <c r="F593" s="230" t="s">
        <v>744</v>
      </c>
      <c r="G593" s="228"/>
      <c r="H593" s="231">
        <v>5.64</v>
      </c>
      <c r="I593" s="232"/>
      <c r="J593" s="228"/>
      <c r="K593" s="228"/>
      <c r="L593" s="233"/>
      <c r="M593" s="234"/>
      <c r="N593" s="235"/>
      <c r="O593" s="235"/>
      <c r="P593" s="235"/>
      <c r="Q593" s="235"/>
      <c r="R593" s="235"/>
      <c r="S593" s="235"/>
      <c r="T593" s="236"/>
      <c r="AT593" s="237" t="s">
        <v>364</v>
      </c>
      <c r="AU593" s="237" t="s">
        <v>90</v>
      </c>
      <c r="AV593" s="14" t="s">
        <v>90</v>
      </c>
      <c r="AW593" s="14" t="s">
        <v>36</v>
      </c>
      <c r="AX593" s="14" t="s">
        <v>81</v>
      </c>
      <c r="AY593" s="237" t="s">
        <v>215</v>
      </c>
    </row>
    <row r="594" spans="1:65" s="15" customFormat="1" ht="10.199999999999999">
      <c r="B594" s="238"/>
      <c r="C594" s="239"/>
      <c r="D594" s="198" t="s">
        <v>364</v>
      </c>
      <c r="E594" s="240" t="s">
        <v>1</v>
      </c>
      <c r="F594" s="241" t="s">
        <v>368</v>
      </c>
      <c r="G594" s="239"/>
      <c r="H594" s="242">
        <v>25.56</v>
      </c>
      <c r="I594" s="243"/>
      <c r="J594" s="239"/>
      <c r="K594" s="239"/>
      <c r="L594" s="244"/>
      <c r="M594" s="245"/>
      <c r="N594" s="246"/>
      <c r="O594" s="246"/>
      <c r="P594" s="246"/>
      <c r="Q594" s="246"/>
      <c r="R594" s="246"/>
      <c r="S594" s="246"/>
      <c r="T594" s="247"/>
      <c r="AT594" s="248" t="s">
        <v>364</v>
      </c>
      <c r="AU594" s="248" t="s">
        <v>90</v>
      </c>
      <c r="AV594" s="15" t="s">
        <v>214</v>
      </c>
      <c r="AW594" s="15" t="s">
        <v>36</v>
      </c>
      <c r="AX594" s="15" t="s">
        <v>88</v>
      </c>
      <c r="AY594" s="248" t="s">
        <v>215</v>
      </c>
    </row>
    <row r="595" spans="1:65" s="2" customFormat="1" ht="21.75" customHeight="1">
      <c r="A595" s="35"/>
      <c r="B595" s="36"/>
      <c r="C595" s="185" t="s">
        <v>745</v>
      </c>
      <c r="D595" s="185" t="s">
        <v>216</v>
      </c>
      <c r="E595" s="186" t="s">
        <v>746</v>
      </c>
      <c r="F595" s="187" t="s">
        <v>747</v>
      </c>
      <c r="G595" s="188" t="s">
        <v>523</v>
      </c>
      <c r="H595" s="189">
        <v>25.56</v>
      </c>
      <c r="I595" s="190"/>
      <c r="J595" s="191">
        <f>ROUND(I595*H595,2)</f>
        <v>0</v>
      </c>
      <c r="K595" s="187" t="s">
        <v>359</v>
      </c>
      <c r="L595" s="40"/>
      <c r="M595" s="192" t="s">
        <v>1</v>
      </c>
      <c r="N595" s="193" t="s">
        <v>46</v>
      </c>
      <c r="O595" s="72"/>
      <c r="P595" s="194">
        <f>O595*H595</f>
        <v>0</v>
      </c>
      <c r="Q595" s="194">
        <v>0</v>
      </c>
      <c r="R595" s="194">
        <f>Q595*H595</f>
        <v>0</v>
      </c>
      <c r="S595" s="194">
        <v>0</v>
      </c>
      <c r="T595" s="195">
        <f>S595*H595</f>
        <v>0</v>
      </c>
      <c r="U595" s="35"/>
      <c r="V595" s="35"/>
      <c r="W595" s="35"/>
      <c r="X595" s="35"/>
      <c r="Y595" s="35"/>
      <c r="Z595" s="35"/>
      <c r="AA595" s="35"/>
      <c r="AB595" s="35"/>
      <c r="AC595" s="35"/>
      <c r="AD595" s="35"/>
      <c r="AE595" s="35"/>
      <c r="AR595" s="196" t="s">
        <v>214</v>
      </c>
      <c r="AT595" s="196" t="s">
        <v>216</v>
      </c>
      <c r="AU595" s="196" t="s">
        <v>90</v>
      </c>
      <c r="AY595" s="18" t="s">
        <v>215</v>
      </c>
      <c r="BE595" s="197">
        <f>IF(N595="základní",J595,0)</f>
        <v>0</v>
      </c>
      <c r="BF595" s="197">
        <f>IF(N595="snížená",J595,0)</f>
        <v>0</v>
      </c>
      <c r="BG595" s="197">
        <f>IF(N595="zákl. přenesená",J595,0)</f>
        <v>0</v>
      </c>
      <c r="BH595" s="197">
        <f>IF(N595="sníž. přenesená",J595,0)</f>
        <v>0</v>
      </c>
      <c r="BI595" s="197">
        <f>IF(N595="nulová",J595,0)</f>
        <v>0</v>
      </c>
      <c r="BJ595" s="18" t="s">
        <v>88</v>
      </c>
      <c r="BK595" s="197">
        <f>ROUND(I595*H595,2)</f>
        <v>0</v>
      </c>
      <c r="BL595" s="18" t="s">
        <v>214</v>
      </c>
      <c r="BM595" s="196" t="s">
        <v>748</v>
      </c>
    </row>
    <row r="596" spans="1:65" s="2" customFormat="1" ht="19.2">
      <c r="A596" s="35"/>
      <c r="B596" s="36"/>
      <c r="C596" s="37"/>
      <c r="D596" s="198" t="s">
        <v>221</v>
      </c>
      <c r="E596" s="37"/>
      <c r="F596" s="199" t="s">
        <v>749</v>
      </c>
      <c r="G596" s="37"/>
      <c r="H596" s="37"/>
      <c r="I596" s="200"/>
      <c r="J596" s="37"/>
      <c r="K596" s="37"/>
      <c r="L596" s="40"/>
      <c r="M596" s="201"/>
      <c r="N596" s="202"/>
      <c r="O596" s="72"/>
      <c r="P596" s="72"/>
      <c r="Q596" s="72"/>
      <c r="R596" s="72"/>
      <c r="S596" s="72"/>
      <c r="T596" s="73"/>
      <c r="U596" s="35"/>
      <c r="V596" s="35"/>
      <c r="W596" s="35"/>
      <c r="X596" s="35"/>
      <c r="Y596" s="35"/>
      <c r="Z596" s="35"/>
      <c r="AA596" s="35"/>
      <c r="AB596" s="35"/>
      <c r="AC596" s="35"/>
      <c r="AD596" s="35"/>
      <c r="AE596" s="35"/>
      <c r="AT596" s="18" t="s">
        <v>221</v>
      </c>
      <c r="AU596" s="18" t="s">
        <v>90</v>
      </c>
    </row>
    <row r="597" spans="1:65" s="2" customFormat="1" ht="10.199999999999999">
      <c r="A597" s="35"/>
      <c r="B597" s="36"/>
      <c r="C597" s="37"/>
      <c r="D597" s="215" t="s">
        <v>362</v>
      </c>
      <c r="E597" s="37"/>
      <c r="F597" s="216" t="s">
        <v>750</v>
      </c>
      <c r="G597" s="37"/>
      <c r="H597" s="37"/>
      <c r="I597" s="200"/>
      <c r="J597" s="37"/>
      <c r="K597" s="37"/>
      <c r="L597" s="40"/>
      <c r="M597" s="201"/>
      <c r="N597" s="202"/>
      <c r="O597" s="72"/>
      <c r="P597" s="72"/>
      <c r="Q597" s="72"/>
      <c r="R597" s="72"/>
      <c r="S597" s="72"/>
      <c r="T597" s="73"/>
      <c r="U597" s="35"/>
      <c r="V597" s="35"/>
      <c r="W597" s="35"/>
      <c r="X597" s="35"/>
      <c r="Y597" s="35"/>
      <c r="Z597" s="35"/>
      <c r="AA597" s="35"/>
      <c r="AB597" s="35"/>
      <c r="AC597" s="35"/>
      <c r="AD597" s="35"/>
      <c r="AE597" s="35"/>
      <c r="AT597" s="18" t="s">
        <v>362</v>
      </c>
      <c r="AU597" s="18" t="s">
        <v>90</v>
      </c>
    </row>
    <row r="598" spans="1:65" s="2" customFormat="1" ht="24.15" customHeight="1">
      <c r="A598" s="35"/>
      <c r="B598" s="36"/>
      <c r="C598" s="185" t="s">
        <v>751</v>
      </c>
      <c r="D598" s="185" t="s">
        <v>216</v>
      </c>
      <c r="E598" s="186" t="s">
        <v>752</v>
      </c>
      <c r="F598" s="187" t="s">
        <v>753</v>
      </c>
      <c r="G598" s="188" t="s">
        <v>583</v>
      </c>
      <c r="H598" s="189">
        <v>0.113</v>
      </c>
      <c r="I598" s="190"/>
      <c r="J598" s="191">
        <f>ROUND(I598*H598,2)</f>
        <v>0</v>
      </c>
      <c r="K598" s="187" t="s">
        <v>359</v>
      </c>
      <c r="L598" s="40"/>
      <c r="M598" s="192" t="s">
        <v>1</v>
      </c>
      <c r="N598" s="193" t="s">
        <v>46</v>
      </c>
      <c r="O598" s="72"/>
      <c r="P598" s="194">
        <f>O598*H598</f>
        <v>0</v>
      </c>
      <c r="Q598" s="194">
        <v>1.0593999999999999</v>
      </c>
      <c r="R598" s="194">
        <f>Q598*H598</f>
        <v>0.11971219999999999</v>
      </c>
      <c r="S598" s="194">
        <v>0</v>
      </c>
      <c r="T598" s="195">
        <f>S598*H598</f>
        <v>0</v>
      </c>
      <c r="U598" s="35"/>
      <c r="V598" s="35"/>
      <c r="W598" s="35"/>
      <c r="X598" s="35"/>
      <c r="Y598" s="35"/>
      <c r="Z598" s="35"/>
      <c r="AA598" s="35"/>
      <c r="AB598" s="35"/>
      <c r="AC598" s="35"/>
      <c r="AD598" s="35"/>
      <c r="AE598" s="35"/>
      <c r="AR598" s="196" t="s">
        <v>214</v>
      </c>
      <c r="AT598" s="196" t="s">
        <v>216</v>
      </c>
      <c r="AU598" s="196" t="s">
        <v>90</v>
      </c>
      <c r="AY598" s="18" t="s">
        <v>215</v>
      </c>
      <c r="BE598" s="197">
        <f>IF(N598="základní",J598,0)</f>
        <v>0</v>
      </c>
      <c r="BF598" s="197">
        <f>IF(N598="snížená",J598,0)</f>
        <v>0</v>
      </c>
      <c r="BG598" s="197">
        <f>IF(N598="zákl. přenesená",J598,0)</f>
        <v>0</v>
      </c>
      <c r="BH598" s="197">
        <f>IF(N598="sníž. přenesená",J598,0)</f>
        <v>0</v>
      </c>
      <c r="BI598" s="197">
        <f>IF(N598="nulová",J598,0)</f>
        <v>0</v>
      </c>
      <c r="BJ598" s="18" t="s">
        <v>88</v>
      </c>
      <c r="BK598" s="197">
        <f>ROUND(I598*H598,2)</f>
        <v>0</v>
      </c>
      <c r="BL598" s="18" t="s">
        <v>214</v>
      </c>
      <c r="BM598" s="196" t="s">
        <v>754</v>
      </c>
    </row>
    <row r="599" spans="1:65" s="2" customFormat="1" ht="38.4">
      <c r="A599" s="35"/>
      <c r="B599" s="36"/>
      <c r="C599" s="37"/>
      <c r="D599" s="198" t="s">
        <v>221</v>
      </c>
      <c r="E599" s="37"/>
      <c r="F599" s="199" t="s">
        <v>755</v>
      </c>
      <c r="G599" s="37"/>
      <c r="H599" s="37"/>
      <c r="I599" s="200"/>
      <c r="J599" s="37"/>
      <c r="K599" s="37"/>
      <c r="L599" s="40"/>
      <c r="M599" s="201"/>
      <c r="N599" s="202"/>
      <c r="O599" s="72"/>
      <c r="P599" s="72"/>
      <c r="Q599" s="72"/>
      <c r="R599" s="72"/>
      <c r="S599" s="72"/>
      <c r="T599" s="73"/>
      <c r="U599" s="35"/>
      <c r="V599" s="35"/>
      <c r="W599" s="35"/>
      <c r="X599" s="35"/>
      <c r="Y599" s="35"/>
      <c r="Z599" s="35"/>
      <c r="AA599" s="35"/>
      <c r="AB599" s="35"/>
      <c r="AC599" s="35"/>
      <c r="AD599" s="35"/>
      <c r="AE599" s="35"/>
      <c r="AT599" s="18" t="s">
        <v>221</v>
      </c>
      <c r="AU599" s="18" t="s">
        <v>90</v>
      </c>
    </row>
    <row r="600" spans="1:65" s="2" customFormat="1" ht="10.199999999999999">
      <c r="A600" s="35"/>
      <c r="B600" s="36"/>
      <c r="C600" s="37"/>
      <c r="D600" s="215" t="s">
        <v>362</v>
      </c>
      <c r="E600" s="37"/>
      <c r="F600" s="216" t="s">
        <v>756</v>
      </c>
      <c r="G600" s="37"/>
      <c r="H600" s="37"/>
      <c r="I600" s="200"/>
      <c r="J600" s="37"/>
      <c r="K600" s="37"/>
      <c r="L600" s="40"/>
      <c r="M600" s="201"/>
      <c r="N600" s="202"/>
      <c r="O600" s="72"/>
      <c r="P600" s="72"/>
      <c r="Q600" s="72"/>
      <c r="R600" s="72"/>
      <c r="S600" s="72"/>
      <c r="T600" s="73"/>
      <c r="U600" s="35"/>
      <c r="V600" s="35"/>
      <c r="W600" s="35"/>
      <c r="X600" s="35"/>
      <c r="Y600" s="35"/>
      <c r="Z600" s="35"/>
      <c r="AA600" s="35"/>
      <c r="AB600" s="35"/>
      <c r="AC600" s="35"/>
      <c r="AD600" s="35"/>
      <c r="AE600" s="35"/>
      <c r="AT600" s="18" t="s">
        <v>362</v>
      </c>
      <c r="AU600" s="18" t="s">
        <v>90</v>
      </c>
    </row>
    <row r="601" spans="1:65" s="14" customFormat="1" ht="10.199999999999999">
      <c r="B601" s="227"/>
      <c r="C601" s="228"/>
      <c r="D601" s="198" t="s">
        <v>364</v>
      </c>
      <c r="E601" s="229" t="s">
        <v>1</v>
      </c>
      <c r="F601" s="230" t="s">
        <v>757</v>
      </c>
      <c r="G601" s="228"/>
      <c r="H601" s="231">
        <v>0.113</v>
      </c>
      <c r="I601" s="232"/>
      <c r="J601" s="228"/>
      <c r="K601" s="228"/>
      <c r="L601" s="233"/>
      <c r="M601" s="234"/>
      <c r="N601" s="235"/>
      <c r="O601" s="235"/>
      <c r="P601" s="235"/>
      <c r="Q601" s="235"/>
      <c r="R601" s="235"/>
      <c r="S601" s="235"/>
      <c r="T601" s="236"/>
      <c r="AT601" s="237" t="s">
        <v>364</v>
      </c>
      <c r="AU601" s="237" t="s">
        <v>90</v>
      </c>
      <c r="AV601" s="14" t="s">
        <v>90</v>
      </c>
      <c r="AW601" s="14" t="s">
        <v>36</v>
      </c>
      <c r="AX601" s="14" t="s">
        <v>81</v>
      </c>
      <c r="AY601" s="237" t="s">
        <v>215</v>
      </c>
    </row>
    <row r="602" spans="1:65" s="15" customFormat="1" ht="10.199999999999999">
      <c r="B602" s="238"/>
      <c r="C602" s="239"/>
      <c r="D602" s="198" t="s">
        <v>364</v>
      </c>
      <c r="E602" s="240" t="s">
        <v>1</v>
      </c>
      <c r="F602" s="241" t="s">
        <v>368</v>
      </c>
      <c r="G602" s="239"/>
      <c r="H602" s="242">
        <v>0.113</v>
      </c>
      <c r="I602" s="243"/>
      <c r="J602" s="239"/>
      <c r="K602" s="239"/>
      <c r="L602" s="244"/>
      <c r="M602" s="245"/>
      <c r="N602" s="246"/>
      <c r="O602" s="246"/>
      <c r="P602" s="246"/>
      <c r="Q602" s="246"/>
      <c r="R602" s="246"/>
      <c r="S602" s="246"/>
      <c r="T602" s="247"/>
      <c r="AT602" s="248" t="s">
        <v>364</v>
      </c>
      <c r="AU602" s="248" t="s">
        <v>90</v>
      </c>
      <c r="AV602" s="15" t="s">
        <v>214</v>
      </c>
      <c r="AW602" s="15" t="s">
        <v>36</v>
      </c>
      <c r="AX602" s="15" t="s">
        <v>88</v>
      </c>
      <c r="AY602" s="248" t="s">
        <v>215</v>
      </c>
    </row>
    <row r="603" spans="1:65" s="2" customFormat="1" ht="44.25" customHeight="1">
      <c r="A603" s="35"/>
      <c r="B603" s="36"/>
      <c r="C603" s="185" t="s">
        <v>758</v>
      </c>
      <c r="D603" s="185" t="s">
        <v>216</v>
      </c>
      <c r="E603" s="186" t="s">
        <v>759</v>
      </c>
      <c r="F603" s="187" t="s">
        <v>760</v>
      </c>
      <c r="G603" s="188" t="s">
        <v>523</v>
      </c>
      <c r="H603" s="189">
        <v>396.21600000000001</v>
      </c>
      <c r="I603" s="190"/>
      <c r="J603" s="191">
        <f>ROUND(I603*H603,2)</f>
        <v>0</v>
      </c>
      <c r="K603" s="187" t="s">
        <v>359</v>
      </c>
      <c r="L603" s="40"/>
      <c r="M603" s="192" t="s">
        <v>1</v>
      </c>
      <c r="N603" s="193" t="s">
        <v>46</v>
      </c>
      <c r="O603" s="72"/>
      <c r="P603" s="194">
        <f>O603*H603</f>
        <v>0</v>
      </c>
      <c r="Q603" s="194">
        <v>0.73558000000000001</v>
      </c>
      <c r="R603" s="194">
        <f>Q603*H603</f>
        <v>291.44856528000003</v>
      </c>
      <c r="S603" s="194">
        <v>0</v>
      </c>
      <c r="T603" s="195">
        <f>S603*H603</f>
        <v>0</v>
      </c>
      <c r="U603" s="35"/>
      <c r="V603" s="35"/>
      <c r="W603" s="35"/>
      <c r="X603" s="35"/>
      <c r="Y603" s="35"/>
      <c r="Z603" s="35"/>
      <c r="AA603" s="35"/>
      <c r="AB603" s="35"/>
      <c r="AC603" s="35"/>
      <c r="AD603" s="35"/>
      <c r="AE603" s="35"/>
      <c r="AR603" s="196" t="s">
        <v>214</v>
      </c>
      <c r="AT603" s="196" t="s">
        <v>216</v>
      </c>
      <c r="AU603" s="196" t="s">
        <v>90</v>
      </c>
      <c r="AY603" s="18" t="s">
        <v>215</v>
      </c>
      <c r="BE603" s="197">
        <f>IF(N603="základní",J603,0)</f>
        <v>0</v>
      </c>
      <c r="BF603" s="197">
        <f>IF(N603="snížená",J603,0)</f>
        <v>0</v>
      </c>
      <c r="BG603" s="197">
        <f>IF(N603="zákl. přenesená",J603,0)</f>
        <v>0</v>
      </c>
      <c r="BH603" s="197">
        <f>IF(N603="sníž. přenesená",J603,0)</f>
        <v>0</v>
      </c>
      <c r="BI603" s="197">
        <f>IF(N603="nulová",J603,0)</f>
        <v>0</v>
      </c>
      <c r="BJ603" s="18" t="s">
        <v>88</v>
      </c>
      <c r="BK603" s="197">
        <f>ROUND(I603*H603,2)</f>
        <v>0</v>
      </c>
      <c r="BL603" s="18" t="s">
        <v>214</v>
      </c>
      <c r="BM603" s="196" t="s">
        <v>761</v>
      </c>
    </row>
    <row r="604" spans="1:65" s="2" customFormat="1" ht="28.8">
      <c r="A604" s="35"/>
      <c r="B604" s="36"/>
      <c r="C604" s="37"/>
      <c r="D604" s="198" t="s">
        <v>221</v>
      </c>
      <c r="E604" s="37"/>
      <c r="F604" s="199" t="s">
        <v>762</v>
      </c>
      <c r="G604" s="37"/>
      <c r="H604" s="37"/>
      <c r="I604" s="200"/>
      <c r="J604" s="37"/>
      <c r="K604" s="37"/>
      <c r="L604" s="40"/>
      <c r="M604" s="201"/>
      <c r="N604" s="202"/>
      <c r="O604" s="72"/>
      <c r="P604" s="72"/>
      <c r="Q604" s="72"/>
      <c r="R604" s="72"/>
      <c r="S604" s="72"/>
      <c r="T604" s="73"/>
      <c r="U604" s="35"/>
      <c r="V604" s="35"/>
      <c r="W604" s="35"/>
      <c r="X604" s="35"/>
      <c r="Y604" s="35"/>
      <c r="Z604" s="35"/>
      <c r="AA604" s="35"/>
      <c r="AB604" s="35"/>
      <c r="AC604" s="35"/>
      <c r="AD604" s="35"/>
      <c r="AE604" s="35"/>
      <c r="AT604" s="18" t="s">
        <v>221</v>
      </c>
      <c r="AU604" s="18" t="s">
        <v>90</v>
      </c>
    </row>
    <row r="605" spans="1:65" s="2" customFormat="1" ht="10.199999999999999">
      <c r="A605" s="35"/>
      <c r="B605" s="36"/>
      <c r="C605" s="37"/>
      <c r="D605" s="215" t="s">
        <v>362</v>
      </c>
      <c r="E605" s="37"/>
      <c r="F605" s="216" t="s">
        <v>763</v>
      </c>
      <c r="G605" s="37"/>
      <c r="H605" s="37"/>
      <c r="I605" s="200"/>
      <c r="J605" s="37"/>
      <c r="K605" s="37"/>
      <c r="L605" s="40"/>
      <c r="M605" s="201"/>
      <c r="N605" s="202"/>
      <c r="O605" s="72"/>
      <c r="P605" s="72"/>
      <c r="Q605" s="72"/>
      <c r="R605" s="72"/>
      <c r="S605" s="72"/>
      <c r="T605" s="73"/>
      <c r="U605" s="35"/>
      <c r="V605" s="35"/>
      <c r="W605" s="35"/>
      <c r="X605" s="35"/>
      <c r="Y605" s="35"/>
      <c r="Z605" s="35"/>
      <c r="AA605" s="35"/>
      <c r="AB605" s="35"/>
      <c r="AC605" s="35"/>
      <c r="AD605" s="35"/>
      <c r="AE605" s="35"/>
      <c r="AT605" s="18" t="s">
        <v>362</v>
      </c>
      <c r="AU605" s="18" t="s">
        <v>90</v>
      </c>
    </row>
    <row r="606" spans="1:65" s="13" customFormat="1" ht="10.199999999999999">
      <c r="B606" s="217"/>
      <c r="C606" s="218"/>
      <c r="D606" s="198" t="s">
        <v>364</v>
      </c>
      <c r="E606" s="219" t="s">
        <v>1</v>
      </c>
      <c r="F606" s="220" t="s">
        <v>388</v>
      </c>
      <c r="G606" s="218"/>
      <c r="H606" s="219" t="s">
        <v>1</v>
      </c>
      <c r="I606" s="221"/>
      <c r="J606" s="218"/>
      <c r="K606" s="218"/>
      <c r="L606" s="222"/>
      <c r="M606" s="223"/>
      <c r="N606" s="224"/>
      <c r="O606" s="224"/>
      <c r="P606" s="224"/>
      <c r="Q606" s="224"/>
      <c r="R606" s="224"/>
      <c r="S606" s="224"/>
      <c r="T606" s="225"/>
      <c r="AT606" s="226" t="s">
        <v>364</v>
      </c>
      <c r="AU606" s="226" t="s">
        <v>90</v>
      </c>
      <c r="AV606" s="13" t="s">
        <v>88</v>
      </c>
      <c r="AW606" s="13" t="s">
        <v>36</v>
      </c>
      <c r="AX606" s="13" t="s">
        <v>81</v>
      </c>
      <c r="AY606" s="226" t="s">
        <v>215</v>
      </c>
    </row>
    <row r="607" spans="1:65" s="13" customFormat="1" ht="10.199999999999999">
      <c r="B607" s="217"/>
      <c r="C607" s="218"/>
      <c r="D607" s="198" t="s">
        <v>364</v>
      </c>
      <c r="E607" s="219" t="s">
        <v>1</v>
      </c>
      <c r="F607" s="220" t="s">
        <v>637</v>
      </c>
      <c r="G607" s="218"/>
      <c r="H607" s="219" t="s">
        <v>1</v>
      </c>
      <c r="I607" s="221"/>
      <c r="J607" s="218"/>
      <c r="K607" s="218"/>
      <c r="L607" s="222"/>
      <c r="M607" s="223"/>
      <c r="N607" s="224"/>
      <c r="O607" s="224"/>
      <c r="P607" s="224"/>
      <c r="Q607" s="224"/>
      <c r="R607" s="224"/>
      <c r="S607" s="224"/>
      <c r="T607" s="225"/>
      <c r="AT607" s="226" t="s">
        <v>364</v>
      </c>
      <c r="AU607" s="226" t="s">
        <v>90</v>
      </c>
      <c r="AV607" s="13" t="s">
        <v>88</v>
      </c>
      <c r="AW607" s="13" t="s">
        <v>36</v>
      </c>
      <c r="AX607" s="13" t="s">
        <v>81</v>
      </c>
      <c r="AY607" s="226" t="s">
        <v>215</v>
      </c>
    </row>
    <row r="608" spans="1:65" s="14" customFormat="1" ht="10.199999999999999">
      <c r="B608" s="227"/>
      <c r="C608" s="228"/>
      <c r="D608" s="198" t="s">
        <v>364</v>
      </c>
      <c r="E608" s="229" t="s">
        <v>1</v>
      </c>
      <c r="F608" s="230" t="s">
        <v>764</v>
      </c>
      <c r="G608" s="228"/>
      <c r="H608" s="231">
        <v>20.042999999999999</v>
      </c>
      <c r="I608" s="232"/>
      <c r="J608" s="228"/>
      <c r="K608" s="228"/>
      <c r="L608" s="233"/>
      <c r="M608" s="234"/>
      <c r="N608" s="235"/>
      <c r="O608" s="235"/>
      <c r="P608" s="235"/>
      <c r="Q608" s="235"/>
      <c r="R608" s="235"/>
      <c r="S608" s="235"/>
      <c r="T608" s="236"/>
      <c r="AT608" s="237" t="s">
        <v>364</v>
      </c>
      <c r="AU608" s="237" t="s">
        <v>90</v>
      </c>
      <c r="AV608" s="14" t="s">
        <v>90</v>
      </c>
      <c r="AW608" s="14" t="s">
        <v>36</v>
      </c>
      <c r="AX608" s="14" t="s">
        <v>81</v>
      </c>
      <c r="AY608" s="237" t="s">
        <v>215</v>
      </c>
    </row>
    <row r="609" spans="2:51" s="14" customFormat="1" ht="10.199999999999999">
      <c r="B609" s="227"/>
      <c r="C609" s="228"/>
      <c r="D609" s="198" t="s">
        <v>364</v>
      </c>
      <c r="E609" s="229" t="s">
        <v>1</v>
      </c>
      <c r="F609" s="230" t="s">
        <v>765</v>
      </c>
      <c r="G609" s="228"/>
      <c r="H609" s="231">
        <v>2.6779999999999999</v>
      </c>
      <c r="I609" s="232"/>
      <c r="J609" s="228"/>
      <c r="K609" s="228"/>
      <c r="L609" s="233"/>
      <c r="M609" s="234"/>
      <c r="N609" s="235"/>
      <c r="O609" s="235"/>
      <c r="P609" s="235"/>
      <c r="Q609" s="235"/>
      <c r="R609" s="235"/>
      <c r="S609" s="235"/>
      <c r="T609" s="236"/>
      <c r="AT609" s="237" t="s">
        <v>364</v>
      </c>
      <c r="AU609" s="237" t="s">
        <v>90</v>
      </c>
      <c r="AV609" s="14" t="s">
        <v>90</v>
      </c>
      <c r="AW609" s="14" t="s">
        <v>36</v>
      </c>
      <c r="AX609" s="14" t="s">
        <v>81</v>
      </c>
      <c r="AY609" s="237" t="s">
        <v>215</v>
      </c>
    </row>
    <row r="610" spans="2:51" s="14" customFormat="1" ht="10.199999999999999">
      <c r="B610" s="227"/>
      <c r="C610" s="228"/>
      <c r="D610" s="198" t="s">
        <v>364</v>
      </c>
      <c r="E610" s="229" t="s">
        <v>1</v>
      </c>
      <c r="F610" s="230" t="s">
        <v>766</v>
      </c>
      <c r="G610" s="228"/>
      <c r="H610" s="231">
        <v>16.239999999999998</v>
      </c>
      <c r="I610" s="232"/>
      <c r="J610" s="228"/>
      <c r="K610" s="228"/>
      <c r="L610" s="233"/>
      <c r="M610" s="234"/>
      <c r="N610" s="235"/>
      <c r="O610" s="235"/>
      <c r="P610" s="235"/>
      <c r="Q610" s="235"/>
      <c r="R610" s="235"/>
      <c r="S610" s="235"/>
      <c r="T610" s="236"/>
      <c r="AT610" s="237" t="s">
        <v>364</v>
      </c>
      <c r="AU610" s="237" t="s">
        <v>90</v>
      </c>
      <c r="AV610" s="14" t="s">
        <v>90</v>
      </c>
      <c r="AW610" s="14" t="s">
        <v>36</v>
      </c>
      <c r="AX610" s="14" t="s">
        <v>81</v>
      </c>
      <c r="AY610" s="237" t="s">
        <v>215</v>
      </c>
    </row>
    <row r="611" spans="2:51" s="14" customFormat="1" ht="10.199999999999999">
      <c r="B611" s="227"/>
      <c r="C611" s="228"/>
      <c r="D611" s="198" t="s">
        <v>364</v>
      </c>
      <c r="E611" s="229" t="s">
        <v>1</v>
      </c>
      <c r="F611" s="230" t="s">
        <v>767</v>
      </c>
      <c r="G611" s="228"/>
      <c r="H611" s="231">
        <v>47.564</v>
      </c>
      <c r="I611" s="232"/>
      <c r="J611" s="228"/>
      <c r="K611" s="228"/>
      <c r="L611" s="233"/>
      <c r="M611" s="234"/>
      <c r="N611" s="235"/>
      <c r="O611" s="235"/>
      <c r="P611" s="235"/>
      <c r="Q611" s="235"/>
      <c r="R611" s="235"/>
      <c r="S611" s="235"/>
      <c r="T611" s="236"/>
      <c r="AT611" s="237" t="s">
        <v>364</v>
      </c>
      <c r="AU611" s="237" t="s">
        <v>90</v>
      </c>
      <c r="AV611" s="14" t="s">
        <v>90</v>
      </c>
      <c r="AW611" s="14" t="s">
        <v>36</v>
      </c>
      <c r="AX611" s="14" t="s">
        <v>81</v>
      </c>
      <c r="AY611" s="237" t="s">
        <v>215</v>
      </c>
    </row>
    <row r="612" spans="2:51" s="14" customFormat="1" ht="20.399999999999999">
      <c r="B612" s="227"/>
      <c r="C612" s="228"/>
      <c r="D612" s="198" t="s">
        <v>364</v>
      </c>
      <c r="E612" s="229" t="s">
        <v>1</v>
      </c>
      <c r="F612" s="230" t="s">
        <v>768</v>
      </c>
      <c r="G612" s="228"/>
      <c r="H612" s="231">
        <v>28.116</v>
      </c>
      <c r="I612" s="232"/>
      <c r="J612" s="228"/>
      <c r="K612" s="228"/>
      <c r="L612" s="233"/>
      <c r="M612" s="234"/>
      <c r="N612" s="235"/>
      <c r="O612" s="235"/>
      <c r="P612" s="235"/>
      <c r="Q612" s="235"/>
      <c r="R612" s="235"/>
      <c r="S612" s="235"/>
      <c r="T612" s="236"/>
      <c r="AT612" s="237" t="s">
        <v>364</v>
      </c>
      <c r="AU612" s="237" t="s">
        <v>90</v>
      </c>
      <c r="AV612" s="14" t="s">
        <v>90</v>
      </c>
      <c r="AW612" s="14" t="s">
        <v>36</v>
      </c>
      <c r="AX612" s="14" t="s">
        <v>81</v>
      </c>
      <c r="AY612" s="237" t="s">
        <v>215</v>
      </c>
    </row>
    <row r="613" spans="2:51" s="14" customFormat="1" ht="10.199999999999999">
      <c r="B613" s="227"/>
      <c r="C613" s="228"/>
      <c r="D613" s="198" t="s">
        <v>364</v>
      </c>
      <c r="E613" s="229" t="s">
        <v>1</v>
      </c>
      <c r="F613" s="230" t="s">
        <v>769</v>
      </c>
      <c r="G613" s="228"/>
      <c r="H613" s="231">
        <v>8.4149999999999991</v>
      </c>
      <c r="I613" s="232"/>
      <c r="J613" s="228"/>
      <c r="K613" s="228"/>
      <c r="L613" s="233"/>
      <c r="M613" s="234"/>
      <c r="N613" s="235"/>
      <c r="O613" s="235"/>
      <c r="P613" s="235"/>
      <c r="Q613" s="235"/>
      <c r="R613" s="235"/>
      <c r="S613" s="235"/>
      <c r="T613" s="236"/>
      <c r="AT613" s="237" t="s">
        <v>364</v>
      </c>
      <c r="AU613" s="237" t="s">
        <v>90</v>
      </c>
      <c r="AV613" s="14" t="s">
        <v>90</v>
      </c>
      <c r="AW613" s="14" t="s">
        <v>36</v>
      </c>
      <c r="AX613" s="14" t="s">
        <v>81</v>
      </c>
      <c r="AY613" s="237" t="s">
        <v>215</v>
      </c>
    </row>
    <row r="614" spans="2:51" s="13" customFormat="1" ht="10.199999999999999">
      <c r="B614" s="217"/>
      <c r="C614" s="218"/>
      <c r="D614" s="198" t="s">
        <v>364</v>
      </c>
      <c r="E614" s="219" t="s">
        <v>1</v>
      </c>
      <c r="F614" s="220" t="s">
        <v>646</v>
      </c>
      <c r="G614" s="218"/>
      <c r="H614" s="219" t="s">
        <v>1</v>
      </c>
      <c r="I614" s="221"/>
      <c r="J614" s="218"/>
      <c r="K614" s="218"/>
      <c r="L614" s="222"/>
      <c r="M614" s="223"/>
      <c r="N614" s="224"/>
      <c r="O614" s="224"/>
      <c r="P614" s="224"/>
      <c r="Q614" s="224"/>
      <c r="R614" s="224"/>
      <c r="S614" s="224"/>
      <c r="T614" s="225"/>
      <c r="AT614" s="226" t="s">
        <v>364</v>
      </c>
      <c r="AU614" s="226" t="s">
        <v>90</v>
      </c>
      <c r="AV614" s="13" t="s">
        <v>88</v>
      </c>
      <c r="AW614" s="13" t="s">
        <v>36</v>
      </c>
      <c r="AX614" s="13" t="s">
        <v>81</v>
      </c>
      <c r="AY614" s="226" t="s">
        <v>215</v>
      </c>
    </row>
    <row r="615" spans="2:51" s="14" customFormat="1" ht="10.199999999999999">
      <c r="B615" s="227"/>
      <c r="C615" s="228"/>
      <c r="D615" s="198" t="s">
        <v>364</v>
      </c>
      <c r="E615" s="229" t="s">
        <v>1</v>
      </c>
      <c r="F615" s="230" t="s">
        <v>770</v>
      </c>
      <c r="G615" s="228"/>
      <c r="H615" s="231">
        <v>16.239999999999998</v>
      </c>
      <c r="I615" s="232"/>
      <c r="J615" s="228"/>
      <c r="K615" s="228"/>
      <c r="L615" s="233"/>
      <c r="M615" s="234"/>
      <c r="N615" s="235"/>
      <c r="O615" s="235"/>
      <c r="P615" s="235"/>
      <c r="Q615" s="235"/>
      <c r="R615" s="235"/>
      <c r="S615" s="235"/>
      <c r="T615" s="236"/>
      <c r="AT615" s="237" t="s">
        <v>364</v>
      </c>
      <c r="AU615" s="237" t="s">
        <v>90</v>
      </c>
      <c r="AV615" s="14" t="s">
        <v>90</v>
      </c>
      <c r="AW615" s="14" t="s">
        <v>36</v>
      </c>
      <c r="AX615" s="14" t="s">
        <v>81</v>
      </c>
      <c r="AY615" s="237" t="s">
        <v>215</v>
      </c>
    </row>
    <row r="616" spans="2:51" s="14" customFormat="1" ht="10.199999999999999">
      <c r="B616" s="227"/>
      <c r="C616" s="228"/>
      <c r="D616" s="198" t="s">
        <v>364</v>
      </c>
      <c r="E616" s="229" t="s">
        <v>1</v>
      </c>
      <c r="F616" s="230" t="s">
        <v>771</v>
      </c>
      <c r="G616" s="228"/>
      <c r="H616" s="231">
        <v>8.0190000000000001</v>
      </c>
      <c r="I616" s="232"/>
      <c r="J616" s="228"/>
      <c r="K616" s="228"/>
      <c r="L616" s="233"/>
      <c r="M616" s="234"/>
      <c r="N616" s="235"/>
      <c r="O616" s="235"/>
      <c r="P616" s="235"/>
      <c r="Q616" s="235"/>
      <c r="R616" s="235"/>
      <c r="S616" s="235"/>
      <c r="T616" s="236"/>
      <c r="AT616" s="237" t="s">
        <v>364</v>
      </c>
      <c r="AU616" s="237" t="s">
        <v>90</v>
      </c>
      <c r="AV616" s="14" t="s">
        <v>90</v>
      </c>
      <c r="AW616" s="14" t="s">
        <v>36</v>
      </c>
      <c r="AX616" s="14" t="s">
        <v>81</v>
      </c>
      <c r="AY616" s="237" t="s">
        <v>215</v>
      </c>
    </row>
    <row r="617" spans="2:51" s="14" customFormat="1" ht="10.199999999999999">
      <c r="B617" s="227"/>
      <c r="C617" s="228"/>
      <c r="D617" s="198" t="s">
        <v>364</v>
      </c>
      <c r="E617" s="229" t="s">
        <v>1</v>
      </c>
      <c r="F617" s="230" t="s">
        <v>765</v>
      </c>
      <c r="G617" s="228"/>
      <c r="H617" s="231">
        <v>2.6779999999999999</v>
      </c>
      <c r="I617" s="232"/>
      <c r="J617" s="228"/>
      <c r="K617" s="228"/>
      <c r="L617" s="233"/>
      <c r="M617" s="234"/>
      <c r="N617" s="235"/>
      <c r="O617" s="235"/>
      <c r="P617" s="235"/>
      <c r="Q617" s="235"/>
      <c r="R617" s="235"/>
      <c r="S617" s="235"/>
      <c r="T617" s="236"/>
      <c r="AT617" s="237" t="s">
        <v>364</v>
      </c>
      <c r="AU617" s="237" t="s">
        <v>90</v>
      </c>
      <c r="AV617" s="14" t="s">
        <v>90</v>
      </c>
      <c r="AW617" s="14" t="s">
        <v>36</v>
      </c>
      <c r="AX617" s="14" t="s">
        <v>81</v>
      </c>
      <c r="AY617" s="237" t="s">
        <v>215</v>
      </c>
    </row>
    <row r="618" spans="2:51" s="14" customFormat="1" ht="10.199999999999999">
      <c r="B618" s="227"/>
      <c r="C618" s="228"/>
      <c r="D618" s="198" t="s">
        <v>364</v>
      </c>
      <c r="E618" s="229" t="s">
        <v>1</v>
      </c>
      <c r="F618" s="230" t="s">
        <v>772</v>
      </c>
      <c r="G618" s="228"/>
      <c r="H618" s="231">
        <v>22.33</v>
      </c>
      <c r="I618" s="232"/>
      <c r="J618" s="228"/>
      <c r="K618" s="228"/>
      <c r="L618" s="233"/>
      <c r="M618" s="234"/>
      <c r="N618" s="235"/>
      <c r="O618" s="235"/>
      <c r="P618" s="235"/>
      <c r="Q618" s="235"/>
      <c r="R618" s="235"/>
      <c r="S618" s="235"/>
      <c r="T618" s="236"/>
      <c r="AT618" s="237" t="s">
        <v>364</v>
      </c>
      <c r="AU618" s="237" t="s">
        <v>90</v>
      </c>
      <c r="AV618" s="14" t="s">
        <v>90</v>
      </c>
      <c r="AW618" s="14" t="s">
        <v>36</v>
      </c>
      <c r="AX618" s="14" t="s">
        <v>81</v>
      </c>
      <c r="AY618" s="237" t="s">
        <v>215</v>
      </c>
    </row>
    <row r="619" spans="2:51" s="14" customFormat="1" ht="10.199999999999999">
      <c r="B619" s="227"/>
      <c r="C619" s="228"/>
      <c r="D619" s="198" t="s">
        <v>364</v>
      </c>
      <c r="E619" s="229" t="s">
        <v>1</v>
      </c>
      <c r="F619" s="230" t="s">
        <v>773</v>
      </c>
      <c r="G619" s="228"/>
      <c r="H619" s="231">
        <v>11.385</v>
      </c>
      <c r="I619" s="232"/>
      <c r="J619" s="228"/>
      <c r="K619" s="228"/>
      <c r="L619" s="233"/>
      <c r="M619" s="234"/>
      <c r="N619" s="235"/>
      <c r="O619" s="235"/>
      <c r="P619" s="235"/>
      <c r="Q619" s="235"/>
      <c r="R619" s="235"/>
      <c r="S619" s="235"/>
      <c r="T619" s="236"/>
      <c r="AT619" s="237" t="s">
        <v>364</v>
      </c>
      <c r="AU619" s="237" t="s">
        <v>90</v>
      </c>
      <c r="AV619" s="14" t="s">
        <v>90</v>
      </c>
      <c r="AW619" s="14" t="s">
        <v>36</v>
      </c>
      <c r="AX619" s="14" t="s">
        <v>81</v>
      </c>
      <c r="AY619" s="237" t="s">
        <v>215</v>
      </c>
    </row>
    <row r="620" spans="2:51" s="14" customFormat="1" ht="10.199999999999999">
      <c r="B620" s="227"/>
      <c r="C620" s="228"/>
      <c r="D620" s="198" t="s">
        <v>364</v>
      </c>
      <c r="E620" s="229" t="s">
        <v>1</v>
      </c>
      <c r="F620" s="230" t="s">
        <v>774</v>
      </c>
      <c r="G620" s="228"/>
      <c r="H620" s="231">
        <v>8.4149999999999991</v>
      </c>
      <c r="I620" s="232"/>
      <c r="J620" s="228"/>
      <c r="K620" s="228"/>
      <c r="L620" s="233"/>
      <c r="M620" s="234"/>
      <c r="N620" s="235"/>
      <c r="O620" s="235"/>
      <c r="P620" s="235"/>
      <c r="Q620" s="235"/>
      <c r="R620" s="235"/>
      <c r="S620" s="235"/>
      <c r="T620" s="236"/>
      <c r="AT620" s="237" t="s">
        <v>364</v>
      </c>
      <c r="AU620" s="237" t="s">
        <v>90</v>
      </c>
      <c r="AV620" s="14" t="s">
        <v>90</v>
      </c>
      <c r="AW620" s="14" t="s">
        <v>36</v>
      </c>
      <c r="AX620" s="14" t="s">
        <v>81</v>
      </c>
      <c r="AY620" s="237" t="s">
        <v>215</v>
      </c>
    </row>
    <row r="621" spans="2:51" s="14" customFormat="1" ht="10.199999999999999">
      <c r="B621" s="227"/>
      <c r="C621" s="228"/>
      <c r="D621" s="198" t="s">
        <v>364</v>
      </c>
      <c r="E621" s="229" t="s">
        <v>1</v>
      </c>
      <c r="F621" s="230" t="s">
        <v>775</v>
      </c>
      <c r="G621" s="228"/>
      <c r="H621" s="231">
        <v>18.777999999999999</v>
      </c>
      <c r="I621" s="232"/>
      <c r="J621" s="228"/>
      <c r="K621" s="228"/>
      <c r="L621" s="233"/>
      <c r="M621" s="234"/>
      <c r="N621" s="235"/>
      <c r="O621" s="235"/>
      <c r="P621" s="235"/>
      <c r="Q621" s="235"/>
      <c r="R621" s="235"/>
      <c r="S621" s="235"/>
      <c r="T621" s="236"/>
      <c r="AT621" s="237" t="s">
        <v>364</v>
      </c>
      <c r="AU621" s="237" t="s">
        <v>90</v>
      </c>
      <c r="AV621" s="14" t="s">
        <v>90</v>
      </c>
      <c r="AW621" s="14" t="s">
        <v>36</v>
      </c>
      <c r="AX621" s="14" t="s">
        <v>81</v>
      </c>
      <c r="AY621" s="237" t="s">
        <v>215</v>
      </c>
    </row>
    <row r="622" spans="2:51" s="14" customFormat="1" ht="10.199999999999999">
      <c r="B622" s="227"/>
      <c r="C622" s="228"/>
      <c r="D622" s="198" t="s">
        <v>364</v>
      </c>
      <c r="E622" s="229" t="s">
        <v>1</v>
      </c>
      <c r="F622" s="230" t="s">
        <v>776</v>
      </c>
      <c r="G622" s="228"/>
      <c r="H622" s="231">
        <v>6.3250000000000002</v>
      </c>
      <c r="I622" s="232"/>
      <c r="J622" s="228"/>
      <c r="K622" s="228"/>
      <c r="L622" s="233"/>
      <c r="M622" s="234"/>
      <c r="N622" s="235"/>
      <c r="O622" s="235"/>
      <c r="P622" s="235"/>
      <c r="Q622" s="235"/>
      <c r="R622" s="235"/>
      <c r="S622" s="235"/>
      <c r="T622" s="236"/>
      <c r="AT622" s="237" t="s">
        <v>364</v>
      </c>
      <c r="AU622" s="237" t="s">
        <v>90</v>
      </c>
      <c r="AV622" s="14" t="s">
        <v>90</v>
      </c>
      <c r="AW622" s="14" t="s">
        <v>36</v>
      </c>
      <c r="AX622" s="14" t="s">
        <v>81</v>
      </c>
      <c r="AY622" s="237" t="s">
        <v>215</v>
      </c>
    </row>
    <row r="623" spans="2:51" s="13" customFormat="1" ht="10.199999999999999">
      <c r="B623" s="217"/>
      <c r="C623" s="218"/>
      <c r="D623" s="198" t="s">
        <v>364</v>
      </c>
      <c r="E623" s="219" t="s">
        <v>1</v>
      </c>
      <c r="F623" s="220" t="s">
        <v>395</v>
      </c>
      <c r="G623" s="218"/>
      <c r="H623" s="219" t="s">
        <v>1</v>
      </c>
      <c r="I623" s="221"/>
      <c r="J623" s="218"/>
      <c r="K623" s="218"/>
      <c r="L623" s="222"/>
      <c r="M623" s="223"/>
      <c r="N623" s="224"/>
      <c r="O623" s="224"/>
      <c r="P623" s="224"/>
      <c r="Q623" s="224"/>
      <c r="R623" s="224"/>
      <c r="S623" s="224"/>
      <c r="T623" s="225"/>
      <c r="AT623" s="226" t="s">
        <v>364</v>
      </c>
      <c r="AU623" s="226" t="s">
        <v>90</v>
      </c>
      <c r="AV623" s="13" t="s">
        <v>88</v>
      </c>
      <c r="AW623" s="13" t="s">
        <v>36</v>
      </c>
      <c r="AX623" s="13" t="s">
        <v>81</v>
      </c>
      <c r="AY623" s="226" t="s">
        <v>215</v>
      </c>
    </row>
    <row r="624" spans="2:51" s="14" customFormat="1" ht="10.199999999999999">
      <c r="B624" s="227"/>
      <c r="C624" s="228"/>
      <c r="D624" s="198" t="s">
        <v>364</v>
      </c>
      <c r="E624" s="229" t="s">
        <v>1</v>
      </c>
      <c r="F624" s="230" t="s">
        <v>777</v>
      </c>
      <c r="G624" s="228"/>
      <c r="H624" s="231">
        <v>3.492</v>
      </c>
      <c r="I624" s="232"/>
      <c r="J624" s="228"/>
      <c r="K624" s="228"/>
      <c r="L624" s="233"/>
      <c r="M624" s="234"/>
      <c r="N624" s="235"/>
      <c r="O624" s="235"/>
      <c r="P624" s="235"/>
      <c r="Q624" s="235"/>
      <c r="R624" s="235"/>
      <c r="S624" s="235"/>
      <c r="T624" s="236"/>
      <c r="AT624" s="237" t="s">
        <v>364</v>
      </c>
      <c r="AU624" s="237" t="s">
        <v>90</v>
      </c>
      <c r="AV624" s="14" t="s">
        <v>90</v>
      </c>
      <c r="AW624" s="14" t="s">
        <v>36</v>
      </c>
      <c r="AX624" s="14" t="s">
        <v>81</v>
      </c>
      <c r="AY624" s="237" t="s">
        <v>215</v>
      </c>
    </row>
    <row r="625" spans="2:51" s="14" customFormat="1" ht="10.199999999999999">
      <c r="B625" s="227"/>
      <c r="C625" s="228"/>
      <c r="D625" s="198" t="s">
        <v>364</v>
      </c>
      <c r="E625" s="229" t="s">
        <v>1</v>
      </c>
      <c r="F625" s="230" t="s">
        <v>778</v>
      </c>
      <c r="G625" s="228"/>
      <c r="H625" s="231">
        <v>11.093</v>
      </c>
      <c r="I625" s="232"/>
      <c r="J625" s="228"/>
      <c r="K625" s="228"/>
      <c r="L625" s="233"/>
      <c r="M625" s="234"/>
      <c r="N625" s="235"/>
      <c r="O625" s="235"/>
      <c r="P625" s="235"/>
      <c r="Q625" s="235"/>
      <c r="R625" s="235"/>
      <c r="S625" s="235"/>
      <c r="T625" s="236"/>
      <c r="AT625" s="237" t="s">
        <v>364</v>
      </c>
      <c r="AU625" s="237" t="s">
        <v>90</v>
      </c>
      <c r="AV625" s="14" t="s">
        <v>90</v>
      </c>
      <c r="AW625" s="14" t="s">
        <v>36</v>
      </c>
      <c r="AX625" s="14" t="s">
        <v>81</v>
      </c>
      <c r="AY625" s="237" t="s">
        <v>215</v>
      </c>
    </row>
    <row r="626" spans="2:51" s="14" customFormat="1" ht="10.199999999999999">
      <c r="B626" s="227"/>
      <c r="C626" s="228"/>
      <c r="D626" s="198" t="s">
        <v>364</v>
      </c>
      <c r="E626" s="229" t="s">
        <v>1</v>
      </c>
      <c r="F626" s="230" t="s">
        <v>779</v>
      </c>
      <c r="G626" s="228"/>
      <c r="H626" s="231">
        <v>4.3449999999999998</v>
      </c>
      <c r="I626" s="232"/>
      <c r="J626" s="228"/>
      <c r="K626" s="228"/>
      <c r="L626" s="233"/>
      <c r="M626" s="234"/>
      <c r="N626" s="235"/>
      <c r="O626" s="235"/>
      <c r="P626" s="235"/>
      <c r="Q626" s="235"/>
      <c r="R626" s="235"/>
      <c r="S626" s="235"/>
      <c r="T626" s="236"/>
      <c r="AT626" s="237" t="s">
        <v>364</v>
      </c>
      <c r="AU626" s="237" t="s">
        <v>90</v>
      </c>
      <c r="AV626" s="14" t="s">
        <v>90</v>
      </c>
      <c r="AW626" s="14" t="s">
        <v>36</v>
      </c>
      <c r="AX626" s="14" t="s">
        <v>81</v>
      </c>
      <c r="AY626" s="237" t="s">
        <v>215</v>
      </c>
    </row>
    <row r="627" spans="2:51" s="14" customFormat="1" ht="10.199999999999999">
      <c r="B627" s="227"/>
      <c r="C627" s="228"/>
      <c r="D627" s="198" t="s">
        <v>364</v>
      </c>
      <c r="E627" s="229" t="s">
        <v>1</v>
      </c>
      <c r="F627" s="230" t="s">
        <v>780</v>
      </c>
      <c r="G627" s="228"/>
      <c r="H627" s="231">
        <v>6.2729999999999997</v>
      </c>
      <c r="I627" s="232"/>
      <c r="J627" s="228"/>
      <c r="K627" s="228"/>
      <c r="L627" s="233"/>
      <c r="M627" s="234"/>
      <c r="N627" s="235"/>
      <c r="O627" s="235"/>
      <c r="P627" s="235"/>
      <c r="Q627" s="235"/>
      <c r="R627" s="235"/>
      <c r="S627" s="235"/>
      <c r="T627" s="236"/>
      <c r="AT627" s="237" t="s">
        <v>364</v>
      </c>
      <c r="AU627" s="237" t="s">
        <v>90</v>
      </c>
      <c r="AV627" s="14" t="s">
        <v>90</v>
      </c>
      <c r="AW627" s="14" t="s">
        <v>36</v>
      </c>
      <c r="AX627" s="14" t="s">
        <v>81</v>
      </c>
      <c r="AY627" s="237" t="s">
        <v>215</v>
      </c>
    </row>
    <row r="628" spans="2:51" s="14" customFormat="1" ht="10.199999999999999">
      <c r="B628" s="227"/>
      <c r="C628" s="228"/>
      <c r="D628" s="198" t="s">
        <v>364</v>
      </c>
      <c r="E628" s="229" t="s">
        <v>1</v>
      </c>
      <c r="F628" s="230" t="s">
        <v>781</v>
      </c>
      <c r="G628" s="228"/>
      <c r="H628" s="231">
        <v>2.6779999999999999</v>
      </c>
      <c r="I628" s="232"/>
      <c r="J628" s="228"/>
      <c r="K628" s="228"/>
      <c r="L628" s="233"/>
      <c r="M628" s="234"/>
      <c r="N628" s="235"/>
      <c r="O628" s="235"/>
      <c r="P628" s="235"/>
      <c r="Q628" s="235"/>
      <c r="R628" s="235"/>
      <c r="S628" s="235"/>
      <c r="T628" s="236"/>
      <c r="AT628" s="237" t="s">
        <v>364</v>
      </c>
      <c r="AU628" s="237" t="s">
        <v>90</v>
      </c>
      <c r="AV628" s="14" t="s">
        <v>90</v>
      </c>
      <c r="AW628" s="14" t="s">
        <v>36</v>
      </c>
      <c r="AX628" s="14" t="s">
        <v>81</v>
      </c>
      <c r="AY628" s="237" t="s">
        <v>215</v>
      </c>
    </row>
    <row r="629" spans="2:51" s="14" customFormat="1" ht="10.199999999999999">
      <c r="B629" s="227"/>
      <c r="C629" s="228"/>
      <c r="D629" s="198" t="s">
        <v>364</v>
      </c>
      <c r="E629" s="229" t="s">
        <v>1</v>
      </c>
      <c r="F629" s="230" t="s">
        <v>780</v>
      </c>
      <c r="G629" s="228"/>
      <c r="H629" s="231">
        <v>6.2729999999999997</v>
      </c>
      <c r="I629" s="232"/>
      <c r="J629" s="228"/>
      <c r="K629" s="228"/>
      <c r="L629" s="233"/>
      <c r="M629" s="234"/>
      <c r="N629" s="235"/>
      <c r="O629" s="235"/>
      <c r="P629" s="235"/>
      <c r="Q629" s="235"/>
      <c r="R629" s="235"/>
      <c r="S629" s="235"/>
      <c r="T629" s="236"/>
      <c r="AT629" s="237" t="s">
        <v>364</v>
      </c>
      <c r="AU629" s="237" t="s">
        <v>90</v>
      </c>
      <c r="AV629" s="14" t="s">
        <v>90</v>
      </c>
      <c r="AW629" s="14" t="s">
        <v>36</v>
      </c>
      <c r="AX629" s="14" t="s">
        <v>81</v>
      </c>
      <c r="AY629" s="237" t="s">
        <v>215</v>
      </c>
    </row>
    <row r="630" spans="2:51" s="14" customFormat="1" ht="10.199999999999999">
      <c r="B630" s="227"/>
      <c r="C630" s="228"/>
      <c r="D630" s="198" t="s">
        <v>364</v>
      </c>
      <c r="E630" s="229" t="s">
        <v>1</v>
      </c>
      <c r="F630" s="230" t="s">
        <v>782</v>
      </c>
      <c r="G630" s="228"/>
      <c r="H630" s="231">
        <v>6.4960000000000004</v>
      </c>
      <c r="I630" s="232"/>
      <c r="J630" s="228"/>
      <c r="K630" s="228"/>
      <c r="L630" s="233"/>
      <c r="M630" s="234"/>
      <c r="N630" s="235"/>
      <c r="O630" s="235"/>
      <c r="P630" s="235"/>
      <c r="Q630" s="235"/>
      <c r="R630" s="235"/>
      <c r="S630" s="235"/>
      <c r="T630" s="236"/>
      <c r="AT630" s="237" t="s">
        <v>364</v>
      </c>
      <c r="AU630" s="237" t="s">
        <v>90</v>
      </c>
      <c r="AV630" s="14" t="s">
        <v>90</v>
      </c>
      <c r="AW630" s="14" t="s">
        <v>36</v>
      </c>
      <c r="AX630" s="14" t="s">
        <v>81</v>
      </c>
      <c r="AY630" s="237" t="s">
        <v>215</v>
      </c>
    </row>
    <row r="631" spans="2:51" s="13" customFormat="1" ht="10.199999999999999">
      <c r="B631" s="217"/>
      <c r="C631" s="218"/>
      <c r="D631" s="198" t="s">
        <v>364</v>
      </c>
      <c r="E631" s="219" t="s">
        <v>1</v>
      </c>
      <c r="F631" s="220" t="s">
        <v>783</v>
      </c>
      <c r="G631" s="218"/>
      <c r="H631" s="219" t="s">
        <v>1</v>
      </c>
      <c r="I631" s="221"/>
      <c r="J631" s="218"/>
      <c r="K631" s="218"/>
      <c r="L631" s="222"/>
      <c r="M631" s="223"/>
      <c r="N631" s="224"/>
      <c r="O631" s="224"/>
      <c r="P631" s="224"/>
      <c r="Q631" s="224"/>
      <c r="R631" s="224"/>
      <c r="S631" s="224"/>
      <c r="T631" s="225"/>
      <c r="AT631" s="226" t="s">
        <v>364</v>
      </c>
      <c r="AU631" s="226" t="s">
        <v>90</v>
      </c>
      <c r="AV631" s="13" t="s">
        <v>88</v>
      </c>
      <c r="AW631" s="13" t="s">
        <v>36</v>
      </c>
      <c r="AX631" s="13" t="s">
        <v>81</v>
      </c>
      <c r="AY631" s="226" t="s">
        <v>215</v>
      </c>
    </row>
    <row r="632" spans="2:51" s="14" customFormat="1" ht="10.199999999999999">
      <c r="B632" s="227"/>
      <c r="C632" s="228"/>
      <c r="D632" s="198" t="s">
        <v>364</v>
      </c>
      <c r="E632" s="229" t="s">
        <v>1</v>
      </c>
      <c r="F632" s="230" t="s">
        <v>784</v>
      </c>
      <c r="G632" s="228"/>
      <c r="H632" s="231">
        <v>13.493</v>
      </c>
      <c r="I632" s="232"/>
      <c r="J632" s="228"/>
      <c r="K632" s="228"/>
      <c r="L632" s="233"/>
      <c r="M632" s="234"/>
      <c r="N632" s="235"/>
      <c r="O632" s="235"/>
      <c r="P632" s="235"/>
      <c r="Q632" s="235"/>
      <c r="R632" s="235"/>
      <c r="S632" s="235"/>
      <c r="T632" s="236"/>
      <c r="AT632" s="237" t="s">
        <v>364</v>
      </c>
      <c r="AU632" s="237" t="s">
        <v>90</v>
      </c>
      <c r="AV632" s="14" t="s">
        <v>90</v>
      </c>
      <c r="AW632" s="14" t="s">
        <v>36</v>
      </c>
      <c r="AX632" s="14" t="s">
        <v>81</v>
      </c>
      <c r="AY632" s="237" t="s">
        <v>215</v>
      </c>
    </row>
    <row r="633" spans="2:51" s="14" customFormat="1" ht="10.199999999999999">
      <c r="B633" s="227"/>
      <c r="C633" s="228"/>
      <c r="D633" s="198" t="s">
        <v>364</v>
      </c>
      <c r="E633" s="229" t="s">
        <v>1</v>
      </c>
      <c r="F633" s="230" t="s">
        <v>785</v>
      </c>
      <c r="G633" s="228"/>
      <c r="H633" s="231">
        <v>6.6950000000000003</v>
      </c>
      <c r="I633" s="232"/>
      <c r="J633" s="228"/>
      <c r="K633" s="228"/>
      <c r="L633" s="233"/>
      <c r="M633" s="234"/>
      <c r="N633" s="235"/>
      <c r="O633" s="235"/>
      <c r="P633" s="235"/>
      <c r="Q633" s="235"/>
      <c r="R633" s="235"/>
      <c r="S633" s="235"/>
      <c r="T633" s="236"/>
      <c r="AT633" s="237" t="s">
        <v>364</v>
      </c>
      <c r="AU633" s="237" t="s">
        <v>90</v>
      </c>
      <c r="AV633" s="14" t="s">
        <v>90</v>
      </c>
      <c r="AW633" s="14" t="s">
        <v>36</v>
      </c>
      <c r="AX633" s="14" t="s">
        <v>81</v>
      </c>
      <c r="AY633" s="237" t="s">
        <v>215</v>
      </c>
    </row>
    <row r="634" spans="2:51" s="14" customFormat="1" ht="10.199999999999999">
      <c r="B634" s="227"/>
      <c r="C634" s="228"/>
      <c r="D634" s="198" t="s">
        <v>364</v>
      </c>
      <c r="E634" s="229" t="s">
        <v>1</v>
      </c>
      <c r="F634" s="230" t="s">
        <v>786</v>
      </c>
      <c r="G634" s="228"/>
      <c r="H634" s="231">
        <v>11.321999999999999</v>
      </c>
      <c r="I634" s="232"/>
      <c r="J634" s="228"/>
      <c r="K634" s="228"/>
      <c r="L634" s="233"/>
      <c r="M634" s="234"/>
      <c r="N634" s="235"/>
      <c r="O634" s="235"/>
      <c r="P634" s="235"/>
      <c r="Q634" s="235"/>
      <c r="R634" s="235"/>
      <c r="S634" s="235"/>
      <c r="T634" s="236"/>
      <c r="AT634" s="237" t="s">
        <v>364</v>
      </c>
      <c r="AU634" s="237" t="s">
        <v>90</v>
      </c>
      <c r="AV634" s="14" t="s">
        <v>90</v>
      </c>
      <c r="AW634" s="14" t="s">
        <v>36</v>
      </c>
      <c r="AX634" s="14" t="s">
        <v>81</v>
      </c>
      <c r="AY634" s="237" t="s">
        <v>215</v>
      </c>
    </row>
    <row r="635" spans="2:51" s="14" customFormat="1" ht="10.199999999999999">
      <c r="B635" s="227"/>
      <c r="C635" s="228"/>
      <c r="D635" s="198" t="s">
        <v>364</v>
      </c>
      <c r="E635" s="229" t="s">
        <v>1</v>
      </c>
      <c r="F635" s="230" t="s">
        <v>787</v>
      </c>
      <c r="G635" s="228"/>
      <c r="H635" s="231">
        <v>39.686999999999998</v>
      </c>
      <c r="I635" s="232"/>
      <c r="J635" s="228"/>
      <c r="K635" s="228"/>
      <c r="L635" s="233"/>
      <c r="M635" s="234"/>
      <c r="N635" s="235"/>
      <c r="O635" s="235"/>
      <c r="P635" s="235"/>
      <c r="Q635" s="235"/>
      <c r="R635" s="235"/>
      <c r="S635" s="235"/>
      <c r="T635" s="236"/>
      <c r="AT635" s="237" t="s">
        <v>364</v>
      </c>
      <c r="AU635" s="237" t="s">
        <v>90</v>
      </c>
      <c r="AV635" s="14" t="s">
        <v>90</v>
      </c>
      <c r="AW635" s="14" t="s">
        <v>36</v>
      </c>
      <c r="AX635" s="14" t="s">
        <v>81</v>
      </c>
      <c r="AY635" s="237" t="s">
        <v>215</v>
      </c>
    </row>
    <row r="636" spans="2:51" s="14" customFormat="1" ht="10.199999999999999">
      <c r="B636" s="227"/>
      <c r="C636" s="228"/>
      <c r="D636" s="198" t="s">
        <v>364</v>
      </c>
      <c r="E636" s="229" t="s">
        <v>1</v>
      </c>
      <c r="F636" s="230" t="s">
        <v>788</v>
      </c>
      <c r="G636" s="228"/>
      <c r="H636" s="231">
        <v>11.475</v>
      </c>
      <c r="I636" s="232"/>
      <c r="J636" s="228"/>
      <c r="K636" s="228"/>
      <c r="L636" s="233"/>
      <c r="M636" s="234"/>
      <c r="N636" s="235"/>
      <c r="O636" s="235"/>
      <c r="P636" s="235"/>
      <c r="Q636" s="235"/>
      <c r="R636" s="235"/>
      <c r="S636" s="235"/>
      <c r="T636" s="236"/>
      <c r="AT636" s="237" t="s">
        <v>364</v>
      </c>
      <c r="AU636" s="237" t="s">
        <v>90</v>
      </c>
      <c r="AV636" s="14" t="s">
        <v>90</v>
      </c>
      <c r="AW636" s="14" t="s">
        <v>36</v>
      </c>
      <c r="AX636" s="14" t="s">
        <v>81</v>
      </c>
      <c r="AY636" s="237" t="s">
        <v>215</v>
      </c>
    </row>
    <row r="637" spans="2:51" s="14" customFormat="1" ht="20.399999999999999">
      <c r="B637" s="227"/>
      <c r="C637" s="228"/>
      <c r="D637" s="198" t="s">
        <v>364</v>
      </c>
      <c r="E637" s="229" t="s">
        <v>1</v>
      </c>
      <c r="F637" s="230" t="s">
        <v>789</v>
      </c>
      <c r="G637" s="228"/>
      <c r="H637" s="231">
        <v>11.073</v>
      </c>
      <c r="I637" s="232"/>
      <c r="J637" s="228"/>
      <c r="K637" s="228"/>
      <c r="L637" s="233"/>
      <c r="M637" s="234"/>
      <c r="N637" s="235"/>
      <c r="O637" s="235"/>
      <c r="P637" s="235"/>
      <c r="Q637" s="235"/>
      <c r="R637" s="235"/>
      <c r="S637" s="235"/>
      <c r="T637" s="236"/>
      <c r="AT637" s="237" t="s">
        <v>364</v>
      </c>
      <c r="AU637" s="237" t="s">
        <v>90</v>
      </c>
      <c r="AV637" s="14" t="s">
        <v>90</v>
      </c>
      <c r="AW637" s="14" t="s">
        <v>36</v>
      </c>
      <c r="AX637" s="14" t="s">
        <v>81</v>
      </c>
      <c r="AY637" s="237" t="s">
        <v>215</v>
      </c>
    </row>
    <row r="638" spans="2:51" s="13" customFormat="1" ht="10.199999999999999">
      <c r="B638" s="217"/>
      <c r="C638" s="218"/>
      <c r="D638" s="198" t="s">
        <v>364</v>
      </c>
      <c r="E638" s="219" t="s">
        <v>1</v>
      </c>
      <c r="F638" s="220" t="s">
        <v>668</v>
      </c>
      <c r="G638" s="218"/>
      <c r="H638" s="219" t="s">
        <v>1</v>
      </c>
      <c r="I638" s="221"/>
      <c r="J638" s="218"/>
      <c r="K638" s="218"/>
      <c r="L638" s="222"/>
      <c r="M638" s="223"/>
      <c r="N638" s="224"/>
      <c r="O638" s="224"/>
      <c r="P638" s="224"/>
      <c r="Q638" s="224"/>
      <c r="R638" s="224"/>
      <c r="S638" s="224"/>
      <c r="T638" s="225"/>
      <c r="AT638" s="226" t="s">
        <v>364</v>
      </c>
      <c r="AU638" s="226" t="s">
        <v>90</v>
      </c>
      <c r="AV638" s="13" t="s">
        <v>88</v>
      </c>
      <c r="AW638" s="13" t="s">
        <v>36</v>
      </c>
      <c r="AX638" s="13" t="s">
        <v>81</v>
      </c>
      <c r="AY638" s="226" t="s">
        <v>215</v>
      </c>
    </row>
    <row r="639" spans="2:51" s="14" customFormat="1" ht="10.199999999999999">
      <c r="B639" s="227"/>
      <c r="C639" s="228"/>
      <c r="D639" s="198" t="s">
        <v>364</v>
      </c>
      <c r="E639" s="229" t="s">
        <v>1</v>
      </c>
      <c r="F639" s="230" t="s">
        <v>785</v>
      </c>
      <c r="G639" s="228"/>
      <c r="H639" s="231">
        <v>6.6950000000000003</v>
      </c>
      <c r="I639" s="232"/>
      <c r="J639" s="228"/>
      <c r="K639" s="228"/>
      <c r="L639" s="233"/>
      <c r="M639" s="234"/>
      <c r="N639" s="235"/>
      <c r="O639" s="235"/>
      <c r="P639" s="235"/>
      <c r="Q639" s="235"/>
      <c r="R639" s="235"/>
      <c r="S639" s="235"/>
      <c r="T639" s="236"/>
      <c r="AT639" s="237" t="s">
        <v>364</v>
      </c>
      <c r="AU639" s="237" t="s">
        <v>90</v>
      </c>
      <c r="AV639" s="14" t="s">
        <v>90</v>
      </c>
      <c r="AW639" s="14" t="s">
        <v>36</v>
      </c>
      <c r="AX639" s="14" t="s">
        <v>81</v>
      </c>
      <c r="AY639" s="237" t="s">
        <v>215</v>
      </c>
    </row>
    <row r="640" spans="2:51" s="14" customFormat="1" ht="10.199999999999999">
      <c r="B640" s="227"/>
      <c r="C640" s="228"/>
      <c r="D640" s="198" t="s">
        <v>364</v>
      </c>
      <c r="E640" s="229" t="s">
        <v>1</v>
      </c>
      <c r="F640" s="230" t="s">
        <v>790</v>
      </c>
      <c r="G640" s="228"/>
      <c r="H640" s="231">
        <v>11.169</v>
      </c>
      <c r="I640" s="232"/>
      <c r="J640" s="228"/>
      <c r="K640" s="228"/>
      <c r="L640" s="233"/>
      <c r="M640" s="234"/>
      <c r="N640" s="235"/>
      <c r="O640" s="235"/>
      <c r="P640" s="235"/>
      <c r="Q640" s="235"/>
      <c r="R640" s="235"/>
      <c r="S640" s="235"/>
      <c r="T640" s="236"/>
      <c r="AT640" s="237" t="s">
        <v>364</v>
      </c>
      <c r="AU640" s="237" t="s">
        <v>90</v>
      </c>
      <c r="AV640" s="14" t="s">
        <v>90</v>
      </c>
      <c r="AW640" s="14" t="s">
        <v>36</v>
      </c>
      <c r="AX640" s="14" t="s">
        <v>81</v>
      </c>
      <c r="AY640" s="237" t="s">
        <v>215</v>
      </c>
    </row>
    <row r="641" spans="1:65" s="14" customFormat="1" ht="10.199999999999999">
      <c r="B641" s="227"/>
      <c r="C641" s="228"/>
      <c r="D641" s="198" t="s">
        <v>364</v>
      </c>
      <c r="E641" s="229" t="s">
        <v>1</v>
      </c>
      <c r="F641" s="230" t="s">
        <v>791</v>
      </c>
      <c r="G641" s="228"/>
      <c r="H641" s="231">
        <v>6.5979999999999999</v>
      </c>
      <c r="I641" s="232"/>
      <c r="J641" s="228"/>
      <c r="K641" s="228"/>
      <c r="L641" s="233"/>
      <c r="M641" s="234"/>
      <c r="N641" s="235"/>
      <c r="O641" s="235"/>
      <c r="P641" s="235"/>
      <c r="Q641" s="235"/>
      <c r="R641" s="235"/>
      <c r="S641" s="235"/>
      <c r="T641" s="236"/>
      <c r="AT641" s="237" t="s">
        <v>364</v>
      </c>
      <c r="AU641" s="237" t="s">
        <v>90</v>
      </c>
      <c r="AV641" s="14" t="s">
        <v>90</v>
      </c>
      <c r="AW641" s="14" t="s">
        <v>36</v>
      </c>
      <c r="AX641" s="14" t="s">
        <v>81</v>
      </c>
      <c r="AY641" s="237" t="s">
        <v>215</v>
      </c>
    </row>
    <row r="642" spans="1:65" s="14" customFormat="1" ht="10.199999999999999">
      <c r="B642" s="227"/>
      <c r="C642" s="228"/>
      <c r="D642" s="198" t="s">
        <v>364</v>
      </c>
      <c r="E642" s="229" t="s">
        <v>1</v>
      </c>
      <c r="F642" s="230" t="s">
        <v>792</v>
      </c>
      <c r="G642" s="228"/>
      <c r="H642" s="231">
        <v>2.06</v>
      </c>
      <c r="I642" s="232"/>
      <c r="J642" s="228"/>
      <c r="K642" s="228"/>
      <c r="L642" s="233"/>
      <c r="M642" s="234"/>
      <c r="N642" s="235"/>
      <c r="O642" s="235"/>
      <c r="P642" s="235"/>
      <c r="Q642" s="235"/>
      <c r="R642" s="235"/>
      <c r="S642" s="235"/>
      <c r="T642" s="236"/>
      <c r="AT642" s="237" t="s">
        <v>364</v>
      </c>
      <c r="AU642" s="237" t="s">
        <v>90</v>
      </c>
      <c r="AV642" s="14" t="s">
        <v>90</v>
      </c>
      <c r="AW642" s="14" t="s">
        <v>36</v>
      </c>
      <c r="AX642" s="14" t="s">
        <v>81</v>
      </c>
      <c r="AY642" s="237" t="s">
        <v>215</v>
      </c>
    </row>
    <row r="643" spans="1:65" s="14" customFormat="1" ht="10.199999999999999">
      <c r="B643" s="227"/>
      <c r="C643" s="228"/>
      <c r="D643" s="198" t="s">
        <v>364</v>
      </c>
      <c r="E643" s="229" t="s">
        <v>1</v>
      </c>
      <c r="F643" s="230" t="s">
        <v>793</v>
      </c>
      <c r="G643" s="228"/>
      <c r="H643" s="231">
        <v>11.475</v>
      </c>
      <c r="I643" s="232"/>
      <c r="J643" s="228"/>
      <c r="K643" s="228"/>
      <c r="L643" s="233"/>
      <c r="M643" s="234"/>
      <c r="N643" s="235"/>
      <c r="O643" s="235"/>
      <c r="P643" s="235"/>
      <c r="Q643" s="235"/>
      <c r="R643" s="235"/>
      <c r="S643" s="235"/>
      <c r="T643" s="236"/>
      <c r="AT643" s="237" t="s">
        <v>364</v>
      </c>
      <c r="AU643" s="237" t="s">
        <v>90</v>
      </c>
      <c r="AV643" s="14" t="s">
        <v>90</v>
      </c>
      <c r="AW643" s="14" t="s">
        <v>36</v>
      </c>
      <c r="AX643" s="14" t="s">
        <v>81</v>
      </c>
      <c r="AY643" s="237" t="s">
        <v>215</v>
      </c>
    </row>
    <row r="644" spans="1:65" s="14" customFormat="1" ht="10.199999999999999">
      <c r="B644" s="227"/>
      <c r="C644" s="228"/>
      <c r="D644" s="198" t="s">
        <v>364</v>
      </c>
      <c r="E644" s="229" t="s">
        <v>1</v>
      </c>
      <c r="F644" s="230" t="s">
        <v>791</v>
      </c>
      <c r="G644" s="228"/>
      <c r="H644" s="231">
        <v>6.5979999999999999</v>
      </c>
      <c r="I644" s="232"/>
      <c r="J644" s="228"/>
      <c r="K644" s="228"/>
      <c r="L644" s="233"/>
      <c r="M644" s="234"/>
      <c r="N644" s="235"/>
      <c r="O644" s="235"/>
      <c r="P644" s="235"/>
      <c r="Q644" s="235"/>
      <c r="R644" s="235"/>
      <c r="S644" s="235"/>
      <c r="T644" s="236"/>
      <c r="AT644" s="237" t="s">
        <v>364</v>
      </c>
      <c r="AU644" s="237" t="s">
        <v>90</v>
      </c>
      <c r="AV644" s="14" t="s">
        <v>90</v>
      </c>
      <c r="AW644" s="14" t="s">
        <v>36</v>
      </c>
      <c r="AX644" s="14" t="s">
        <v>81</v>
      </c>
      <c r="AY644" s="237" t="s">
        <v>215</v>
      </c>
    </row>
    <row r="645" spans="1:65" s="15" customFormat="1" ht="10.199999999999999">
      <c r="B645" s="238"/>
      <c r="C645" s="239"/>
      <c r="D645" s="198" t="s">
        <v>364</v>
      </c>
      <c r="E645" s="240" t="s">
        <v>1</v>
      </c>
      <c r="F645" s="241" t="s">
        <v>368</v>
      </c>
      <c r="G645" s="239"/>
      <c r="H645" s="242">
        <v>396.21600000000001</v>
      </c>
      <c r="I645" s="243"/>
      <c r="J645" s="239"/>
      <c r="K645" s="239"/>
      <c r="L645" s="244"/>
      <c r="M645" s="245"/>
      <c r="N645" s="246"/>
      <c r="O645" s="246"/>
      <c r="P645" s="246"/>
      <c r="Q645" s="246"/>
      <c r="R645" s="246"/>
      <c r="S645" s="246"/>
      <c r="T645" s="247"/>
      <c r="AT645" s="248" t="s">
        <v>364</v>
      </c>
      <c r="AU645" s="248" t="s">
        <v>90</v>
      </c>
      <c r="AV645" s="15" t="s">
        <v>214</v>
      </c>
      <c r="AW645" s="15" t="s">
        <v>36</v>
      </c>
      <c r="AX645" s="15" t="s">
        <v>88</v>
      </c>
      <c r="AY645" s="248" t="s">
        <v>215</v>
      </c>
    </row>
    <row r="646" spans="1:65" s="2" customFormat="1" ht="37.799999999999997" customHeight="1">
      <c r="A646" s="35"/>
      <c r="B646" s="36"/>
      <c r="C646" s="185" t="s">
        <v>794</v>
      </c>
      <c r="D646" s="185" t="s">
        <v>216</v>
      </c>
      <c r="E646" s="186" t="s">
        <v>795</v>
      </c>
      <c r="F646" s="187" t="s">
        <v>796</v>
      </c>
      <c r="G646" s="188" t="s">
        <v>797</v>
      </c>
      <c r="H646" s="189">
        <v>113.5</v>
      </c>
      <c r="I646" s="190"/>
      <c r="J646" s="191">
        <f>ROUND(I646*H646,2)</f>
        <v>0</v>
      </c>
      <c r="K646" s="187" t="s">
        <v>359</v>
      </c>
      <c r="L646" s="40"/>
      <c r="M646" s="192" t="s">
        <v>1</v>
      </c>
      <c r="N646" s="193" t="s">
        <v>46</v>
      </c>
      <c r="O646" s="72"/>
      <c r="P646" s="194">
        <f>O646*H646</f>
        <v>0</v>
      </c>
      <c r="Q646" s="194">
        <v>5.0000000000000001E-4</v>
      </c>
      <c r="R646" s="194">
        <f>Q646*H646</f>
        <v>5.6750000000000002E-2</v>
      </c>
      <c r="S646" s="194">
        <v>0</v>
      </c>
      <c r="T646" s="195">
        <f>S646*H646</f>
        <v>0</v>
      </c>
      <c r="U646" s="35"/>
      <c r="V646" s="35"/>
      <c r="W646" s="35"/>
      <c r="X646" s="35"/>
      <c r="Y646" s="35"/>
      <c r="Z646" s="35"/>
      <c r="AA646" s="35"/>
      <c r="AB646" s="35"/>
      <c r="AC646" s="35"/>
      <c r="AD646" s="35"/>
      <c r="AE646" s="35"/>
      <c r="AR646" s="196" t="s">
        <v>214</v>
      </c>
      <c r="AT646" s="196" t="s">
        <v>216</v>
      </c>
      <c r="AU646" s="196" t="s">
        <v>90</v>
      </c>
      <c r="AY646" s="18" t="s">
        <v>215</v>
      </c>
      <c r="BE646" s="197">
        <f>IF(N646="základní",J646,0)</f>
        <v>0</v>
      </c>
      <c r="BF646" s="197">
        <f>IF(N646="snížená",J646,0)</f>
        <v>0</v>
      </c>
      <c r="BG646" s="197">
        <f>IF(N646="zákl. přenesená",J646,0)</f>
        <v>0</v>
      </c>
      <c r="BH646" s="197">
        <f>IF(N646="sníž. přenesená",J646,0)</f>
        <v>0</v>
      </c>
      <c r="BI646" s="197">
        <f>IF(N646="nulová",J646,0)</f>
        <v>0</v>
      </c>
      <c r="BJ646" s="18" t="s">
        <v>88</v>
      </c>
      <c r="BK646" s="197">
        <f>ROUND(I646*H646,2)</f>
        <v>0</v>
      </c>
      <c r="BL646" s="18" t="s">
        <v>214</v>
      </c>
      <c r="BM646" s="196" t="s">
        <v>798</v>
      </c>
    </row>
    <row r="647" spans="1:65" s="2" customFormat="1" ht="28.8">
      <c r="A647" s="35"/>
      <c r="B647" s="36"/>
      <c r="C647" s="37"/>
      <c r="D647" s="198" t="s">
        <v>221</v>
      </c>
      <c r="E647" s="37"/>
      <c r="F647" s="199" t="s">
        <v>799</v>
      </c>
      <c r="G647" s="37"/>
      <c r="H647" s="37"/>
      <c r="I647" s="200"/>
      <c r="J647" s="37"/>
      <c r="K647" s="37"/>
      <c r="L647" s="40"/>
      <c r="M647" s="201"/>
      <c r="N647" s="202"/>
      <c r="O647" s="72"/>
      <c r="P647" s="72"/>
      <c r="Q647" s="72"/>
      <c r="R647" s="72"/>
      <c r="S647" s="72"/>
      <c r="T647" s="73"/>
      <c r="U647" s="35"/>
      <c r="V647" s="35"/>
      <c r="W647" s="35"/>
      <c r="X647" s="35"/>
      <c r="Y647" s="35"/>
      <c r="Z647" s="35"/>
      <c r="AA647" s="35"/>
      <c r="AB647" s="35"/>
      <c r="AC647" s="35"/>
      <c r="AD647" s="35"/>
      <c r="AE647" s="35"/>
      <c r="AT647" s="18" t="s">
        <v>221</v>
      </c>
      <c r="AU647" s="18" t="s">
        <v>90</v>
      </c>
    </row>
    <row r="648" spans="1:65" s="2" customFormat="1" ht="10.199999999999999">
      <c r="A648" s="35"/>
      <c r="B648" s="36"/>
      <c r="C648" s="37"/>
      <c r="D648" s="215" t="s">
        <v>362</v>
      </c>
      <c r="E648" s="37"/>
      <c r="F648" s="216" t="s">
        <v>800</v>
      </c>
      <c r="G648" s="37"/>
      <c r="H648" s="37"/>
      <c r="I648" s="200"/>
      <c r="J648" s="37"/>
      <c r="K648" s="37"/>
      <c r="L648" s="40"/>
      <c r="M648" s="201"/>
      <c r="N648" s="202"/>
      <c r="O648" s="72"/>
      <c r="P648" s="72"/>
      <c r="Q648" s="72"/>
      <c r="R648" s="72"/>
      <c r="S648" s="72"/>
      <c r="T648" s="73"/>
      <c r="U648" s="35"/>
      <c r="V648" s="35"/>
      <c r="W648" s="35"/>
      <c r="X648" s="35"/>
      <c r="Y648" s="35"/>
      <c r="Z648" s="35"/>
      <c r="AA648" s="35"/>
      <c r="AB648" s="35"/>
      <c r="AC648" s="35"/>
      <c r="AD648" s="35"/>
      <c r="AE648" s="35"/>
      <c r="AT648" s="18" t="s">
        <v>362</v>
      </c>
      <c r="AU648" s="18" t="s">
        <v>90</v>
      </c>
    </row>
    <row r="649" spans="1:65" s="13" customFormat="1" ht="10.199999999999999">
      <c r="B649" s="217"/>
      <c r="C649" s="218"/>
      <c r="D649" s="198" t="s">
        <v>364</v>
      </c>
      <c r="E649" s="219" t="s">
        <v>1</v>
      </c>
      <c r="F649" s="220" t="s">
        <v>388</v>
      </c>
      <c r="G649" s="218"/>
      <c r="H649" s="219" t="s">
        <v>1</v>
      </c>
      <c r="I649" s="221"/>
      <c r="J649" s="218"/>
      <c r="K649" s="218"/>
      <c r="L649" s="222"/>
      <c r="M649" s="223"/>
      <c r="N649" s="224"/>
      <c r="O649" s="224"/>
      <c r="P649" s="224"/>
      <c r="Q649" s="224"/>
      <c r="R649" s="224"/>
      <c r="S649" s="224"/>
      <c r="T649" s="225"/>
      <c r="AT649" s="226" t="s">
        <v>364</v>
      </c>
      <c r="AU649" s="226" t="s">
        <v>90</v>
      </c>
      <c r="AV649" s="13" t="s">
        <v>88</v>
      </c>
      <c r="AW649" s="13" t="s">
        <v>36</v>
      </c>
      <c r="AX649" s="13" t="s">
        <v>81</v>
      </c>
      <c r="AY649" s="226" t="s">
        <v>215</v>
      </c>
    </row>
    <row r="650" spans="1:65" s="14" customFormat="1" ht="10.199999999999999">
      <c r="B650" s="227"/>
      <c r="C650" s="228"/>
      <c r="D650" s="198" t="s">
        <v>364</v>
      </c>
      <c r="E650" s="229" t="s">
        <v>1</v>
      </c>
      <c r="F650" s="230" t="s">
        <v>801</v>
      </c>
      <c r="G650" s="228"/>
      <c r="H650" s="231">
        <v>113.5</v>
      </c>
      <c r="I650" s="232"/>
      <c r="J650" s="228"/>
      <c r="K650" s="228"/>
      <c r="L650" s="233"/>
      <c r="M650" s="234"/>
      <c r="N650" s="235"/>
      <c r="O650" s="235"/>
      <c r="P650" s="235"/>
      <c r="Q650" s="235"/>
      <c r="R650" s="235"/>
      <c r="S650" s="235"/>
      <c r="T650" s="236"/>
      <c r="AT650" s="237" t="s">
        <v>364</v>
      </c>
      <c r="AU650" s="237" t="s">
        <v>90</v>
      </c>
      <c r="AV650" s="14" t="s">
        <v>90</v>
      </c>
      <c r="AW650" s="14" t="s">
        <v>36</v>
      </c>
      <c r="AX650" s="14" t="s">
        <v>81</v>
      </c>
      <c r="AY650" s="237" t="s">
        <v>215</v>
      </c>
    </row>
    <row r="651" spans="1:65" s="15" customFormat="1" ht="10.199999999999999">
      <c r="B651" s="238"/>
      <c r="C651" s="239"/>
      <c r="D651" s="198" t="s">
        <v>364</v>
      </c>
      <c r="E651" s="240" t="s">
        <v>1</v>
      </c>
      <c r="F651" s="241" t="s">
        <v>368</v>
      </c>
      <c r="G651" s="239"/>
      <c r="H651" s="242">
        <v>113.5</v>
      </c>
      <c r="I651" s="243"/>
      <c r="J651" s="239"/>
      <c r="K651" s="239"/>
      <c r="L651" s="244"/>
      <c r="M651" s="245"/>
      <c r="N651" s="246"/>
      <c r="O651" s="246"/>
      <c r="P651" s="246"/>
      <c r="Q651" s="246"/>
      <c r="R651" s="246"/>
      <c r="S651" s="246"/>
      <c r="T651" s="247"/>
      <c r="AT651" s="248" t="s">
        <v>364</v>
      </c>
      <c r="AU651" s="248" t="s">
        <v>90</v>
      </c>
      <c r="AV651" s="15" t="s">
        <v>214</v>
      </c>
      <c r="AW651" s="15" t="s">
        <v>36</v>
      </c>
      <c r="AX651" s="15" t="s">
        <v>88</v>
      </c>
      <c r="AY651" s="248" t="s">
        <v>215</v>
      </c>
    </row>
    <row r="652" spans="1:65" s="2" customFormat="1" ht="37.799999999999997" customHeight="1">
      <c r="A652" s="35"/>
      <c r="B652" s="36"/>
      <c r="C652" s="185" t="s">
        <v>802</v>
      </c>
      <c r="D652" s="185" t="s">
        <v>216</v>
      </c>
      <c r="E652" s="186" t="s">
        <v>803</v>
      </c>
      <c r="F652" s="187" t="s">
        <v>804</v>
      </c>
      <c r="G652" s="188" t="s">
        <v>797</v>
      </c>
      <c r="H652" s="189">
        <v>28</v>
      </c>
      <c r="I652" s="190"/>
      <c r="J652" s="191">
        <f>ROUND(I652*H652,2)</f>
        <v>0</v>
      </c>
      <c r="K652" s="187" t="s">
        <v>359</v>
      </c>
      <c r="L652" s="40"/>
      <c r="M652" s="192" t="s">
        <v>1</v>
      </c>
      <c r="N652" s="193" t="s">
        <v>46</v>
      </c>
      <c r="O652" s="72"/>
      <c r="P652" s="194">
        <f>O652*H652</f>
        <v>0</v>
      </c>
      <c r="Q652" s="194">
        <v>2.2699999999999999E-3</v>
      </c>
      <c r="R652" s="194">
        <f>Q652*H652</f>
        <v>6.3559999999999992E-2</v>
      </c>
      <c r="S652" s="194">
        <v>0</v>
      </c>
      <c r="T652" s="195">
        <f>S652*H652</f>
        <v>0</v>
      </c>
      <c r="U652" s="35"/>
      <c r="V652" s="35"/>
      <c r="W652" s="35"/>
      <c r="X652" s="35"/>
      <c r="Y652" s="35"/>
      <c r="Z652" s="35"/>
      <c r="AA652" s="35"/>
      <c r="AB652" s="35"/>
      <c r="AC652" s="35"/>
      <c r="AD652" s="35"/>
      <c r="AE652" s="35"/>
      <c r="AR652" s="196" t="s">
        <v>214</v>
      </c>
      <c r="AT652" s="196" t="s">
        <v>216</v>
      </c>
      <c r="AU652" s="196" t="s">
        <v>90</v>
      </c>
      <c r="AY652" s="18" t="s">
        <v>215</v>
      </c>
      <c r="BE652" s="197">
        <f>IF(N652="základní",J652,0)</f>
        <v>0</v>
      </c>
      <c r="BF652" s="197">
        <f>IF(N652="snížená",J652,0)</f>
        <v>0</v>
      </c>
      <c r="BG652" s="197">
        <f>IF(N652="zákl. přenesená",J652,0)</f>
        <v>0</v>
      </c>
      <c r="BH652" s="197">
        <f>IF(N652="sníž. přenesená",J652,0)</f>
        <v>0</v>
      </c>
      <c r="BI652" s="197">
        <f>IF(N652="nulová",J652,0)</f>
        <v>0</v>
      </c>
      <c r="BJ652" s="18" t="s">
        <v>88</v>
      </c>
      <c r="BK652" s="197">
        <f>ROUND(I652*H652,2)</f>
        <v>0</v>
      </c>
      <c r="BL652" s="18" t="s">
        <v>214</v>
      </c>
      <c r="BM652" s="196" t="s">
        <v>805</v>
      </c>
    </row>
    <row r="653" spans="1:65" s="2" customFormat="1" ht="28.8">
      <c r="A653" s="35"/>
      <c r="B653" s="36"/>
      <c r="C653" s="37"/>
      <c r="D653" s="198" t="s">
        <v>221</v>
      </c>
      <c r="E653" s="37"/>
      <c r="F653" s="199" t="s">
        <v>806</v>
      </c>
      <c r="G653" s="37"/>
      <c r="H653" s="37"/>
      <c r="I653" s="200"/>
      <c r="J653" s="37"/>
      <c r="K653" s="37"/>
      <c r="L653" s="40"/>
      <c r="M653" s="201"/>
      <c r="N653" s="202"/>
      <c r="O653" s="72"/>
      <c r="P653" s="72"/>
      <c r="Q653" s="72"/>
      <c r="R653" s="72"/>
      <c r="S653" s="72"/>
      <c r="T653" s="73"/>
      <c r="U653" s="35"/>
      <c r="V653" s="35"/>
      <c r="W653" s="35"/>
      <c r="X653" s="35"/>
      <c r="Y653" s="35"/>
      <c r="Z653" s="35"/>
      <c r="AA653" s="35"/>
      <c r="AB653" s="35"/>
      <c r="AC653" s="35"/>
      <c r="AD653" s="35"/>
      <c r="AE653" s="35"/>
      <c r="AT653" s="18" t="s">
        <v>221</v>
      </c>
      <c r="AU653" s="18" t="s">
        <v>90</v>
      </c>
    </row>
    <row r="654" spans="1:65" s="2" customFormat="1" ht="10.199999999999999">
      <c r="A654" s="35"/>
      <c r="B654" s="36"/>
      <c r="C654" s="37"/>
      <c r="D654" s="215" t="s">
        <v>362</v>
      </c>
      <c r="E654" s="37"/>
      <c r="F654" s="216" t="s">
        <v>807</v>
      </c>
      <c r="G654" s="37"/>
      <c r="H654" s="37"/>
      <c r="I654" s="200"/>
      <c r="J654" s="37"/>
      <c r="K654" s="37"/>
      <c r="L654" s="40"/>
      <c r="M654" s="201"/>
      <c r="N654" s="202"/>
      <c r="O654" s="72"/>
      <c r="P654" s="72"/>
      <c r="Q654" s="72"/>
      <c r="R654" s="72"/>
      <c r="S654" s="72"/>
      <c r="T654" s="73"/>
      <c r="U654" s="35"/>
      <c r="V654" s="35"/>
      <c r="W654" s="35"/>
      <c r="X654" s="35"/>
      <c r="Y654" s="35"/>
      <c r="Z654" s="35"/>
      <c r="AA654" s="35"/>
      <c r="AB654" s="35"/>
      <c r="AC654" s="35"/>
      <c r="AD654" s="35"/>
      <c r="AE654" s="35"/>
      <c r="AT654" s="18" t="s">
        <v>362</v>
      </c>
      <c r="AU654" s="18" t="s">
        <v>90</v>
      </c>
    </row>
    <row r="655" spans="1:65" s="13" customFormat="1" ht="10.199999999999999">
      <c r="B655" s="217"/>
      <c r="C655" s="218"/>
      <c r="D655" s="198" t="s">
        <v>364</v>
      </c>
      <c r="E655" s="219" t="s">
        <v>1</v>
      </c>
      <c r="F655" s="220" t="s">
        <v>388</v>
      </c>
      <c r="G655" s="218"/>
      <c r="H655" s="219" t="s">
        <v>1</v>
      </c>
      <c r="I655" s="221"/>
      <c r="J655" s="218"/>
      <c r="K655" s="218"/>
      <c r="L655" s="222"/>
      <c r="M655" s="223"/>
      <c r="N655" s="224"/>
      <c r="O655" s="224"/>
      <c r="P655" s="224"/>
      <c r="Q655" s="224"/>
      <c r="R655" s="224"/>
      <c r="S655" s="224"/>
      <c r="T655" s="225"/>
      <c r="AT655" s="226" t="s">
        <v>364</v>
      </c>
      <c r="AU655" s="226" t="s">
        <v>90</v>
      </c>
      <c r="AV655" s="13" t="s">
        <v>88</v>
      </c>
      <c r="AW655" s="13" t="s">
        <v>36</v>
      </c>
      <c r="AX655" s="13" t="s">
        <v>81</v>
      </c>
      <c r="AY655" s="226" t="s">
        <v>215</v>
      </c>
    </row>
    <row r="656" spans="1:65" s="14" customFormat="1" ht="10.199999999999999">
      <c r="B656" s="227"/>
      <c r="C656" s="228"/>
      <c r="D656" s="198" t="s">
        <v>364</v>
      </c>
      <c r="E656" s="229" t="s">
        <v>1</v>
      </c>
      <c r="F656" s="230" t="s">
        <v>589</v>
      </c>
      <c r="G656" s="228"/>
      <c r="H656" s="231">
        <v>28</v>
      </c>
      <c r="I656" s="232"/>
      <c r="J656" s="228"/>
      <c r="K656" s="228"/>
      <c r="L656" s="233"/>
      <c r="M656" s="234"/>
      <c r="N656" s="235"/>
      <c r="O656" s="235"/>
      <c r="P656" s="235"/>
      <c r="Q656" s="235"/>
      <c r="R656" s="235"/>
      <c r="S656" s="235"/>
      <c r="T656" s="236"/>
      <c r="AT656" s="237" t="s">
        <v>364</v>
      </c>
      <c r="AU656" s="237" t="s">
        <v>90</v>
      </c>
      <c r="AV656" s="14" t="s">
        <v>90</v>
      </c>
      <c r="AW656" s="14" t="s">
        <v>36</v>
      </c>
      <c r="AX656" s="14" t="s">
        <v>81</v>
      </c>
      <c r="AY656" s="237" t="s">
        <v>215</v>
      </c>
    </row>
    <row r="657" spans="1:65" s="15" customFormat="1" ht="10.199999999999999">
      <c r="B657" s="238"/>
      <c r="C657" s="239"/>
      <c r="D657" s="198" t="s">
        <v>364</v>
      </c>
      <c r="E657" s="240" t="s">
        <v>1</v>
      </c>
      <c r="F657" s="241" t="s">
        <v>368</v>
      </c>
      <c r="G657" s="239"/>
      <c r="H657" s="242">
        <v>28</v>
      </c>
      <c r="I657" s="243"/>
      <c r="J657" s="239"/>
      <c r="K657" s="239"/>
      <c r="L657" s="244"/>
      <c r="M657" s="245"/>
      <c r="N657" s="246"/>
      <c r="O657" s="246"/>
      <c r="P657" s="246"/>
      <c r="Q657" s="246"/>
      <c r="R657" s="246"/>
      <c r="S657" s="246"/>
      <c r="T657" s="247"/>
      <c r="AT657" s="248" t="s">
        <v>364</v>
      </c>
      <c r="AU657" s="248" t="s">
        <v>90</v>
      </c>
      <c r="AV657" s="15" t="s">
        <v>214</v>
      </c>
      <c r="AW657" s="15" t="s">
        <v>36</v>
      </c>
      <c r="AX657" s="15" t="s">
        <v>88</v>
      </c>
      <c r="AY657" s="248" t="s">
        <v>215</v>
      </c>
    </row>
    <row r="658" spans="1:65" s="2" customFormat="1" ht="24.15" customHeight="1">
      <c r="A658" s="35"/>
      <c r="B658" s="36"/>
      <c r="C658" s="185" t="s">
        <v>808</v>
      </c>
      <c r="D658" s="185" t="s">
        <v>216</v>
      </c>
      <c r="E658" s="186" t="s">
        <v>809</v>
      </c>
      <c r="F658" s="187" t="s">
        <v>810</v>
      </c>
      <c r="G658" s="188" t="s">
        <v>797</v>
      </c>
      <c r="H658" s="189">
        <v>27</v>
      </c>
      <c r="I658" s="190"/>
      <c r="J658" s="191">
        <f>ROUND(I658*H658,2)</f>
        <v>0</v>
      </c>
      <c r="K658" s="187" t="s">
        <v>359</v>
      </c>
      <c r="L658" s="40"/>
      <c r="M658" s="192" t="s">
        <v>1</v>
      </c>
      <c r="N658" s="193" t="s">
        <v>46</v>
      </c>
      <c r="O658" s="72"/>
      <c r="P658" s="194">
        <f>O658*H658</f>
        <v>0</v>
      </c>
      <c r="Q658" s="194">
        <v>3.3999999999999998E-3</v>
      </c>
      <c r="R658" s="194">
        <f>Q658*H658</f>
        <v>9.1799999999999993E-2</v>
      </c>
      <c r="S658" s="194">
        <v>0</v>
      </c>
      <c r="T658" s="195">
        <f>S658*H658</f>
        <v>0</v>
      </c>
      <c r="U658" s="35"/>
      <c r="V658" s="35"/>
      <c r="W658" s="35"/>
      <c r="X658" s="35"/>
      <c r="Y658" s="35"/>
      <c r="Z658" s="35"/>
      <c r="AA658" s="35"/>
      <c r="AB658" s="35"/>
      <c r="AC658" s="35"/>
      <c r="AD658" s="35"/>
      <c r="AE658" s="35"/>
      <c r="AR658" s="196" t="s">
        <v>214</v>
      </c>
      <c r="AT658" s="196" t="s">
        <v>216</v>
      </c>
      <c r="AU658" s="196" t="s">
        <v>90</v>
      </c>
      <c r="AY658" s="18" t="s">
        <v>215</v>
      </c>
      <c r="BE658" s="197">
        <f>IF(N658="základní",J658,0)</f>
        <v>0</v>
      </c>
      <c r="BF658" s="197">
        <f>IF(N658="snížená",J658,0)</f>
        <v>0</v>
      </c>
      <c r="BG658" s="197">
        <f>IF(N658="zákl. přenesená",J658,0)</f>
        <v>0</v>
      </c>
      <c r="BH658" s="197">
        <f>IF(N658="sníž. přenesená",J658,0)</f>
        <v>0</v>
      </c>
      <c r="BI658" s="197">
        <f>IF(N658="nulová",J658,0)</f>
        <v>0</v>
      </c>
      <c r="BJ658" s="18" t="s">
        <v>88</v>
      </c>
      <c r="BK658" s="197">
        <f>ROUND(I658*H658,2)</f>
        <v>0</v>
      </c>
      <c r="BL658" s="18" t="s">
        <v>214</v>
      </c>
      <c r="BM658" s="196" t="s">
        <v>811</v>
      </c>
    </row>
    <row r="659" spans="1:65" s="2" customFormat="1" ht="19.2">
      <c r="A659" s="35"/>
      <c r="B659" s="36"/>
      <c r="C659" s="37"/>
      <c r="D659" s="198" t="s">
        <v>221</v>
      </c>
      <c r="E659" s="37"/>
      <c r="F659" s="199" t="s">
        <v>812</v>
      </c>
      <c r="G659" s="37"/>
      <c r="H659" s="37"/>
      <c r="I659" s="200"/>
      <c r="J659" s="37"/>
      <c r="K659" s="37"/>
      <c r="L659" s="40"/>
      <c r="M659" s="201"/>
      <c r="N659" s="202"/>
      <c r="O659" s="72"/>
      <c r="P659" s="72"/>
      <c r="Q659" s="72"/>
      <c r="R659" s="72"/>
      <c r="S659" s="72"/>
      <c r="T659" s="73"/>
      <c r="U659" s="35"/>
      <c r="V659" s="35"/>
      <c r="W659" s="35"/>
      <c r="X659" s="35"/>
      <c r="Y659" s="35"/>
      <c r="Z659" s="35"/>
      <c r="AA659" s="35"/>
      <c r="AB659" s="35"/>
      <c r="AC659" s="35"/>
      <c r="AD659" s="35"/>
      <c r="AE659" s="35"/>
      <c r="AT659" s="18" t="s">
        <v>221</v>
      </c>
      <c r="AU659" s="18" t="s">
        <v>90</v>
      </c>
    </row>
    <row r="660" spans="1:65" s="2" customFormat="1" ht="10.199999999999999">
      <c r="A660" s="35"/>
      <c r="B660" s="36"/>
      <c r="C660" s="37"/>
      <c r="D660" s="215" t="s">
        <v>362</v>
      </c>
      <c r="E660" s="37"/>
      <c r="F660" s="216" t="s">
        <v>813</v>
      </c>
      <c r="G660" s="37"/>
      <c r="H660" s="37"/>
      <c r="I660" s="200"/>
      <c r="J660" s="37"/>
      <c r="K660" s="37"/>
      <c r="L660" s="40"/>
      <c r="M660" s="201"/>
      <c r="N660" s="202"/>
      <c r="O660" s="72"/>
      <c r="P660" s="72"/>
      <c r="Q660" s="72"/>
      <c r="R660" s="72"/>
      <c r="S660" s="72"/>
      <c r="T660" s="73"/>
      <c r="U660" s="35"/>
      <c r="V660" s="35"/>
      <c r="W660" s="35"/>
      <c r="X660" s="35"/>
      <c r="Y660" s="35"/>
      <c r="Z660" s="35"/>
      <c r="AA660" s="35"/>
      <c r="AB660" s="35"/>
      <c r="AC660" s="35"/>
      <c r="AD660" s="35"/>
      <c r="AE660" s="35"/>
      <c r="AT660" s="18" t="s">
        <v>362</v>
      </c>
      <c r="AU660" s="18" t="s">
        <v>90</v>
      </c>
    </row>
    <row r="661" spans="1:65" s="13" customFormat="1" ht="10.199999999999999">
      <c r="B661" s="217"/>
      <c r="C661" s="218"/>
      <c r="D661" s="198" t="s">
        <v>364</v>
      </c>
      <c r="E661" s="219" t="s">
        <v>1</v>
      </c>
      <c r="F661" s="220" t="s">
        <v>388</v>
      </c>
      <c r="G661" s="218"/>
      <c r="H661" s="219" t="s">
        <v>1</v>
      </c>
      <c r="I661" s="221"/>
      <c r="J661" s="218"/>
      <c r="K661" s="218"/>
      <c r="L661" s="222"/>
      <c r="M661" s="223"/>
      <c r="N661" s="224"/>
      <c r="O661" s="224"/>
      <c r="P661" s="224"/>
      <c r="Q661" s="224"/>
      <c r="R661" s="224"/>
      <c r="S661" s="224"/>
      <c r="T661" s="225"/>
      <c r="AT661" s="226" t="s">
        <v>364</v>
      </c>
      <c r="AU661" s="226" t="s">
        <v>90</v>
      </c>
      <c r="AV661" s="13" t="s">
        <v>88</v>
      </c>
      <c r="AW661" s="13" t="s">
        <v>36</v>
      </c>
      <c r="AX661" s="13" t="s">
        <v>81</v>
      </c>
      <c r="AY661" s="226" t="s">
        <v>215</v>
      </c>
    </row>
    <row r="662" spans="1:65" s="14" customFormat="1" ht="10.199999999999999">
      <c r="B662" s="227"/>
      <c r="C662" s="228"/>
      <c r="D662" s="198" t="s">
        <v>364</v>
      </c>
      <c r="E662" s="229" t="s">
        <v>1</v>
      </c>
      <c r="F662" s="230" t="s">
        <v>814</v>
      </c>
      <c r="G662" s="228"/>
      <c r="H662" s="231">
        <v>27</v>
      </c>
      <c r="I662" s="232"/>
      <c r="J662" s="228"/>
      <c r="K662" s="228"/>
      <c r="L662" s="233"/>
      <c r="M662" s="234"/>
      <c r="N662" s="235"/>
      <c r="O662" s="235"/>
      <c r="P662" s="235"/>
      <c r="Q662" s="235"/>
      <c r="R662" s="235"/>
      <c r="S662" s="235"/>
      <c r="T662" s="236"/>
      <c r="AT662" s="237" t="s">
        <v>364</v>
      </c>
      <c r="AU662" s="237" t="s">
        <v>90</v>
      </c>
      <c r="AV662" s="14" t="s">
        <v>90</v>
      </c>
      <c r="AW662" s="14" t="s">
        <v>36</v>
      </c>
      <c r="AX662" s="14" t="s">
        <v>81</v>
      </c>
      <c r="AY662" s="237" t="s">
        <v>215</v>
      </c>
    </row>
    <row r="663" spans="1:65" s="15" customFormat="1" ht="10.199999999999999">
      <c r="B663" s="238"/>
      <c r="C663" s="239"/>
      <c r="D663" s="198" t="s">
        <v>364</v>
      </c>
      <c r="E663" s="240" t="s">
        <v>1</v>
      </c>
      <c r="F663" s="241" t="s">
        <v>368</v>
      </c>
      <c r="G663" s="239"/>
      <c r="H663" s="242">
        <v>27</v>
      </c>
      <c r="I663" s="243"/>
      <c r="J663" s="239"/>
      <c r="K663" s="239"/>
      <c r="L663" s="244"/>
      <c r="M663" s="245"/>
      <c r="N663" s="246"/>
      <c r="O663" s="246"/>
      <c r="P663" s="246"/>
      <c r="Q663" s="246"/>
      <c r="R663" s="246"/>
      <c r="S663" s="246"/>
      <c r="T663" s="247"/>
      <c r="AT663" s="248" t="s">
        <v>364</v>
      </c>
      <c r="AU663" s="248" t="s">
        <v>90</v>
      </c>
      <c r="AV663" s="15" t="s">
        <v>214</v>
      </c>
      <c r="AW663" s="15" t="s">
        <v>36</v>
      </c>
      <c r="AX663" s="15" t="s">
        <v>88</v>
      </c>
      <c r="AY663" s="248" t="s">
        <v>215</v>
      </c>
    </row>
    <row r="664" spans="1:65" s="11" customFormat="1" ht="22.8" customHeight="1">
      <c r="B664" s="171"/>
      <c r="C664" s="172"/>
      <c r="D664" s="173" t="s">
        <v>80</v>
      </c>
      <c r="E664" s="213" t="s">
        <v>227</v>
      </c>
      <c r="F664" s="213" t="s">
        <v>815</v>
      </c>
      <c r="G664" s="172"/>
      <c r="H664" s="172"/>
      <c r="I664" s="175"/>
      <c r="J664" s="214">
        <f>BK664</f>
        <v>0</v>
      </c>
      <c r="K664" s="172"/>
      <c r="L664" s="177"/>
      <c r="M664" s="178"/>
      <c r="N664" s="179"/>
      <c r="O664" s="179"/>
      <c r="P664" s="180">
        <f>SUM(P665:P1087)</f>
        <v>0</v>
      </c>
      <c r="Q664" s="179"/>
      <c r="R664" s="180">
        <f>SUM(R665:R1087)</f>
        <v>370.70123124000008</v>
      </c>
      <c r="S664" s="179"/>
      <c r="T664" s="181">
        <f>SUM(T665:T1087)</f>
        <v>0</v>
      </c>
      <c r="AR664" s="182" t="s">
        <v>88</v>
      </c>
      <c r="AT664" s="183" t="s">
        <v>80</v>
      </c>
      <c r="AU664" s="183" t="s">
        <v>88</v>
      </c>
      <c r="AY664" s="182" t="s">
        <v>215</v>
      </c>
      <c r="BK664" s="184">
        <f>SUM(BK665:BK1087)</f>
        <v>0</v>
      </c>
    </row>
    <row r="665" spans="1:65" s="2" customFormat="1" ht="24.15" customHeight="1">
      <c r="A665" s="35"/>
      <c r="B665" s="36"/>
      <c r="C665" s="185" t="s">
        <v>816</v>
      </c>
      <c r="D665" s="185" t="s">
        <v>216</v>
      </c>
      <c r="E665" s="186" t="s">
        <v>817</v>
      </c>
      <c r="F665" s="187" t="s">
        <v>818</v>
      </c>
      <c r="G665" s="188" t="s">
        <v>523</v>
      </c>
      <c r="H665" s="189">
        <v>897.28599999999994</v>
      </c>
      <c r="I665" s="190"/>
      <c r="J665" s="191">
        <f>ROUND(I665*H665,2)</f>
        <v>0</v>
      </c>
      <c r="K665" s="187" t="s">
        <v>359</v>
      </c>
      <c r="L665" s="40"/>
      <c r="M665" s="192" t="s">
        <v>1</v>
      </c>
      <c r="N665" s="193" t="s">
        <v>46</v>
      </c>
      <c r="O665" s="72"/>
      <c r="P665" s="194">
        <f>O665*H665</f>
        <v>0</v>
      </c>
      <c r="Q665" s="194">
        <v>0.26878000000000002</v>
      </c>
      <c r="R665" s="194">
        <f>Q665*H665</f>
        <v>241.17253108</v>
      </c>
      <c r="S665" s="194">
        <v>0</v>
      </c>
      <c r="T665" s="195">
        <f>S665*H665</f>
        <v>0</v>
      </c>
      <c r="U665" s="35"/>
      <c r="V665" s="35"/>
      <c r="W665" s="35"/>
      <c r="X665" s="35"/>
      <c r="Y665" s="35"/>
      <c r="Z665" s="35"/>
      <c r="AA665" s="35"/>
      <c r="AB665" s="35"/>
      <c r="AC665" s="35"/>
      <c r="AD665" s="35"/>
      <c r="AE665" s="35"/>
      <c r="AR665" s="196" t="s">
        <v>214</v>
      </c>
      <c r="AT665" s="196" t="s">
        <v>216</v>
      </c>
      <c r="AU665" s="196" t="s">
        <v>90</v>
      </c>
      <c r="AY665" s="18" t="s">
        <v>215</v>
      </c>
      <c r="BE665" s="197">
        <f>IF(N665="základní",J665,0)</f>
        <v>0</v>
      </c>
      <c r="BF665" s="197">
        <f>IF(N665="snížená",J665,0)</f>
        <v>0</v>
      </c>
      <c r="BG665" s="197">
        <f>IF(N665="zákl. přenesená",J665,0)</f>
        <v>0</v>
      </c>
      <c r="BH665" s="197">
        <f>IF(N665="sníž. přenesená",J665,0)</f>
        <v>0</v>
      </c>
      <c r="BI665" s="197">
        <f>IF(N665="nulová",J665,0)</f>
        <v>0</v>
      </c>
      <c r="BJ665" s="18" t="s">
        <v>88</v>
      </c>
      <c r="BK665" s="197">
        <f>ROUND(I665*H665,2)</f>
        <v>0</v>
      </c>
      <c r="BL665" s="18" t="s">
        <v>214</v>
      </c>
      <c r="BM665" s="196" t="s">
        <v>819</v>
      </c>
    </row>
    <row r="666" spans="1:65" s="2" customFormat="1" ht="28.8">
      <c r="A666" s="35"/>
      <c r="B666" s="36"/>
      <c r="C666" s="37"/>
      <c r="D666" s="198" t="s">
        <v>221</v>
      </c>
      <c r="E666" s="37"/>
      <c r="F666" s="199" t="s">
        <v>820</v>
      </c>
      <c r="G666" s="37"/>
      <c r="H666" s="37"/>
      <c r="I666" s="200"/>
      <c r="J666" s="37"/>
      <c r="K666" s="37"/>
      <c r="L666" s="40"/>
      <c r="M666" s="201"/>
      <c r="N666" s="202"/>
      <c r="O666" s="72"/>
      <c r="P666" s="72"/>
      <c r="Q666" s="72"/>
      <c r="R666" s="72"/>
      <c r="S666" s="72"/>
      <c r="T666" s="73"/>
      <c r="U666" s="35"/>
      <c r="V666" s="35"/>
      <c r="W666" s="35"/>
      <c r="X666" s="35"/>
      <c r="Y666" s="35"/>
      <c r="Z666" s="35"/>
      <c r="AA666" s="35"/>
      <c r="AB666" s="35"/>
      <c r="AC666" s="35"/>
      <c r="AD666" s="35"/>
      <c r="AE666" s="35"/>
      <c r="AT666" s="18" t="s">
        <v>221</v>
      </c>
      <c r="AU666" s="18" t="s">
        <v>90</v>
      </c>
    </row>
    <row r="667" spans="1:65" s="2" customFormat="1" ht="10.199999999999999">
      <c r="A667" s="35"/>
      <c r="B667" s="36"/>
      <c r="C667" s="37"/>
      <c r="D667" s="215" t="s">
        <v>362</v>
      </c>
      <c r="E667" s="37"/>
      <c r="F667" s="216" t="s">
        <v>821</v>
      </c>
      <c r="G667" s="37"/>
      <c r="H667" s="37"/>
      <c r="I667" s="200"/>
      <c r="J667" s="37"/>
      <c r="K667" s="37"/>
      <c r="L667" s="40"/>
      <c r="M667" s="201"/>
      <c r="N667" s="202"/>
      <c r="O667" s="72"/>
      <c r="P667" s="72"/>
      <c r="Q667" s="72"/>
      <c r="R667" s="72"/>
      <c r="S667" s="72"/>
      <c r="T667" s="73"/>
      <c r="U667" s="35"/>
      <c r="V667" s="35"/>
      <c r="W667" s="35"/>
      <c r="X667" s="35"/>
      <c r="Y667" s="35"/>
      <c r="Z667" s="35"/>
      <c r="AA667" s="35"/>
      <c r="AB667" s="35"/>
      <c r="AC667" s="35"/>
      <c r="AD667" s="35"/>
      <c r="AE667" s="35"/>
      <c r="AT667" s="18" t="s">
        <v>362</v>
      </c>
      <c r="AU667" s="18" t="s">
        <v>90</v>
      </c>
    </row>
    <row r="668" spans="1:65" s="13" customFormat="1" ht="10.199999999999999">
      <c r="B668" s="217"/>
      <c r="C668" s="218"/>
      <c r="D668" s="198" t="s">
        <v>364</v>
      </c>
      <c r="E668" s="219" t="s">
        <v>1</v>
      </c>
      <c r="F668" s="220" t="s">
        <v>822</v>
      </c>
      <c r="G668" s="218"/>
      <c r="H668" s="219" t="s">
        <v>1</v>
      </c>
      <c r="I668" s="221"/>
      <c r="J668" s="218"/>
      <c r="K668" s="218"/>
      <c r="L668" s="222"/>
      <c r="M668" s="223"/>
      <c r="N668" s="224"/>
      <c r="O668" s="224"/>
      <c r="P668" s="224"/>
      <c r="Q668" s="224"/>
      <c r="R668" s="224"/>
      <c r="S668" s="224"/>
      <c r="T668" s="225"/>
      <c r="AT668" s="226" t="s">
        <v>364</v>
      </c>
      <c r="AU668" s="226" t="s">
        <v>90</v>
      </c>
      <c r="AV668" s="13" t="s">
        <v>88</v>
      </c>
      <c r="AW668" s="13" t="s">
        <v>36</v>
      </c>
      <c r="AX668" s="13" t="s">
        <v>81</v>
      </c>
      <c r="AY668" s="226" t="s">
        <v>215</v>
      </c>
    </row>
    <row r="669" spans="1:65" s="13" customFormat="1" ht="10.199999999999999">
      <c r="B669" s="217"/>
      <c r="C669" s="218"/>
      <c r="D669" s="198" t="s">
        <v>364</v>
      </c>
      <c r="E669" s="219" t="s">
        <v>1</v>
      </c>
      <c r="F669" s="220" t="s">
        <v>389</v>
      </c>
      <c r="G669" s="218"/>
      <c r="H669" s="219" t="s">
        <v>1</v>
      </c>
      <c r="I669" s="221"/>
      <c r="J669" s="218"/>
      <c r="K669" s="218"/>
      <c r="L669" s="222"/>
      <c r="M669" s="223"/>
      <c r="N669" s="224"/>
      <c r="O669" s="224"/>
      <c r="P669" s="224"/>
      <c r="Q669" s="224"/>
      <c r="R669" s="224"/>
      <c r="S669" s="224"/>
      <c r="T669" s="225"/>
      <c r="AT669" s="226" t="s">
        <v>364</v>
      </c>
      <c r="AU669" s="226" t="s">
        <v>90</v>
      </c>
      <c r="AV669" s="13" t="s">
        <v>88</v>
      </c>
      <c r="AW669" s="13" t="s">
        <v>36</v>
      </c>
      <c r="AX669" s="13" t="s">
        <v>81</v>
      </c>
      <c r="AY669" s="226" t="s">
        <v>215</v>
      </c>
    </row>
    <row r="670" spans="1:65" s="14" customFormat="1" ht="10.199999999999999">
      <c r="B670" s="227"/>
      <c r="C670" s="228"/>
      <c r="D670" s="198" t="s">
        <v>364</v>
      </c>
      <c r="E670" s="229" t="s">
        <v>1</v>
      </c>
      <c r="F670" s="230" t="s">
        <v>823</v>
      </c>
      <c r="G670" s="228"/>
      <c r="H670" s="231">
        <v>216.65</v>
      </c>
      <c r="I670" s="232"/>
      <c r="J670" s="228"/>
      <c r="K670" s="228"/>
      <c r="L670" s="233"/>
      <c r="M670" s="234"/>
      <c r="N670" s="235"/>
      <c r="O670" s="235"/>
      <c r="P670" s="235"/>
      <c r="Q670" s="235"/>
      <c r="R670" s="235"/>
      <c r="S670" s="235"/>
      <c r="T670" s="236"/>
      <c r="AT670" s="237" t="s">
        <v>364</v>
      </c>
      <c r="AU670" s="237" t="s">
        <v>90</v>
      </c>
      <c r="AV670" s="14" t="s">
        <v>90</v>
      </c>
      <c r="AW670" s="14" t="s">
        <v>36</v>
      </c>
      <c r="AX670" s="14" t="s">
        <v>81</v>
      </c>
      <c r="AY670" s="237" t="s">
        <v>215</v>
      </c>
    </row>
    <row r="671" spans="1:65" s="14" customFormat="1" ht="10.199999999999999">
      <c r="B671" s="227"/>
      <c r="C671" s="228"/>
      <c r="D671" s="198" t="s">
        <v>364</v>
      </c>
      <c r="E671" s="229" t="s">
        <v>1</v>
      </c>
      <c r="F671" s="230" t="s">
        <v>824</v>
      </c>
      <c r="G671" s="228"/>
      <c r="H671" s="231">
        <v>-29.7</v>
      </c>
      <c r="I671" s="232"/>
      <c r="J671" s="228"/>
      <c r="K671" s="228"/>
      <c r="L671" s="233"/>
      <c r="M671" s="234"/>
      <c r="N671" s="235"/>
      <c r="O671" s="235"/>
      <c r="P671" s="235"/>
      <c r="Q671" s="235"/>
      <c r="R671" s="235"/>
      <c r="S671" s="235"/>
      <c r="T671" s="236"/>
      <c r="AT671" s="237" t="s">
        <v>364</v>
      </c>
      <c r="AU671" s="237" t="s">
        <v>90</v>
      </c>
      <c r="AV671" s="14" t="s">
        <v>90</v>
      </c>
      <c r="AW671" s="14" t="s">
        <v>36</v>
      </c>
      <c r="AX671" s="14" t="s">
        <v>81</v>
      </c>
      <c r="AY671" s="237" t="s">
        <v>215</v>
      </c>
    </row>
    <row r="672" spans="1:65" s="14" customFormat="1" ht="10.199999999999999">
      <c r="B672" s="227"/>
      <c r="C672" s="228"/>
      <c r="D672" s="198" t="s">
        <v>364</v>
      </c>
      <c r="E672" s="229" t="s">
        <v>1</v>
      </c>
      <c r="F672" s="230" t="s">
        <v>825</v>
      </c>
      <c r="G672" s="228"/>
      <c r="H672" s="231">
        <v>-3.84</v>
      </c>
      <c r="I672" s="232"/>
      <c r="J672" s="228"/>
      <c r="K672" s="228"/>
      <c r="L672" s="233"/>
      <c r="M672" s="234"/>
      <c r="N672" s="235"/>
      <c r="O672" s="235"/>
      <c r="P672" s="235"/>
      <c r="Q672" s="235"/>
      <c r="R672" s="235"/>
      <c r="S672" s="235"/>
      <c r="T672" s="236"/>
      <c r="AT672" s="237" t="s">
        <v>364</v>
      </c>
      <c r="AU672" s="237" t="s">
        <v>90</v>
      </c>
      <c r="AV672" s="14" t="s">
        <v>90</v>
      </c>
      <c r="AW672" s="14" t="s">
        <v>36</v>
      </c>
      <c r="AX672" s="14" t="s">
        <v>81</v>
      </c>
      <c r="AY672" s="237" t="s">
        <v>215</v>
      </c>
    </row>
    <row r="673" spans="2:51" s="14" customFormat="1" ht="10.199999999999999">
      <c r="B673" s="227"/>
      <c r="C673" s="228"/>
      <c r="D673" s="198" t="s">
        <v>364</v>
      </c>
      <c r="E673" s="229" t="s">
        <v>1</v>
      </c>
      <c r="F673" s="230" t="s">
        <v>826</v>
      </c>
      <c r="G673" s="228"/>
      <c r="H673" s="231">
        <v>-7.68</v>
      </c>
      <c r="I673" s="232"/>
      <c r="J673" s="228"/>
      <c r="K673" s="228"/>
      <c r="L673" s="233"/>
      <c r="M673" s="234"/>
      <c r="N673" s="235"/>
      <c r="O673" s="235"/>
      <c r="P673" s="235"/>
      <c r="Q673" s="235"/>
      <c r="R673" s="235"/>
      <c r="S673" s="235"/>
      <c r="T673" s="236"/>
      <c r="AT673" s="237" t="s">
        <v>364</v>
      </c>
      <c r="AU673" s="237" t="s">
        <v>90</v>
      </c>
      <c r="AV673" s="14" t="s">
        <v>90</v>
      </c>
      <c r="AW673" s="14" t="s">
        <v>36</v>
      </c>
      <c r="AX673" s="14" t="s">
        <v>81</v>
      </c>
      <c r="AY673" s="237" t="s">
        <v>215</v>
      </c>
    </row>
    <row r="674" spans="2:51" s="14" customFormat="1" ht="10.199999999999999">
      <c r="B674" s="227"/>
      <c r="C674" s="228"/>
      <c r="D674" s="198" t="s">
        <v>364</v>
      </c>
      <c r="E674" s="229" t="s">
        <v>1</v>
      </c>
      <c r="F674" s="230" t="s">
        <v>827</v>
      </c>
      <c r="G674" s="228"/>
      <c r="H674" s="231">
        <v>-1.56</v>
      </c>
      <c r="I674" s="232"/>
      <c r="J674" s="228"/>
      <c r="K674" s="228"/>
      <c r="L674" s="233"/>
      <c r="M674" s="234"/>
      <c r="N674" s="235"/>
      <c r="O674" s="235"/>
      <c r="P674" s="235"/>
      <c r="Q674" s="235"/>
      <c r="R674" s="235"/>
      <c r="S674" s="235"/>
      <c r="T674" s="236"/>
      <c r="AT674" s="237" t="s">
        <v>364</v>
      </c>
      <c r="AU674" s="237" t="s">
        <v>90</v>
      </c>
      <c r="AV674" s="14" t="s">
        <v>90</v>
      </c>
      <c r="AW674" s="14" t="s">
        <v>36</v>
      </c>
      <c r="AX674" s="14" t="s">
        <v>81</v>
      </c>
      <c r="AY674" s="237" t="s">
        <v>215</v>
      </c>
    </row>
    <row r="675" spans="2:51" s="14" customFormat="1" ht="10.199999999999999">
      <c r="B675" s="227"/>
      <c r="C675" s="228"/>
      <c r="D675" s="198" t="s">
        <v>364</v>
      </c>
      <c r="E675" s="229" t="s">
        <v>1</v>
      </c>
      <c r="F675" s="230" t="s">
        <v>828</v>
      </c>
      <c r="G675" s="228"/>
      <c r="H675" s="231">
        <v>-0.78</v>
      </c>
      <c r="I675" s="232"/>
      <c r="J675" s="228"/>
      <c r="K675" s="228"/>
      <c r="L675" s="233"/>
      <c r="M675" s="234"/>
      <c r="N675" s="235"/>
      <c r="O675" s="235"/>
      <c r="P675" s="235"/>
      <c r="Q675" s="235"/>
      <c r="R675" s="235"/>
      <c r="S675" s="235"/>
      <c r="T675" s="236"/>
      <c r="AT675" s="237" t="s">
        <v>364</v>
      </c>
      <c r="AU675" s="237" t="s">
        <v>90</v>
      </c>
      <c r="AV675" s="14" t="s">
        <v>90</v>
      </c>
      <c r="AW675" s="14" t="s">
        <v>36</v>
      </c>
      <c r="AX675" s="14" t="s">
        <v>81</v>
      </c>
      <c r="AY675" s="237" t="s">
        <v>215</v>
      </c>
    </row>
    <row r="676" spans="2:51" s="14" customFormat="1" ht="10.199999999999999">
      <c r="B676" s="227"/>
      <c r="C676" s="228"/>
      <c r="D676" s="198" t="s">
        <v>364</v>
      </c>
      <c r="E676" s="229" t="s">
        <v>1</v>
      </c>
      <c r="F676" s="230" t="s">
        <v>829</v>
      </c>
      <c r="G676" s="228"/>
      <c r="H676" s="231">
        <v>-16.975000000000001</v>
      </c>
      <c r="I676" s="232"/>
      <c r="J676" s="228"/>
      <c r="K676" s="228"/>
      <c r="L676" s="233"/>
      <c r="M676" s="234"/>
      <c r="N676" s="235"/>
      <c r="O676" s="235"/>
      <c r="P676" s="235"/>
      <c r="Q676" s="235"/>
      <c r="R676" s="235"/>
      <c r="S676" s="235"/>
      <c r="T676" s="236"/>
      <c r="AT676" s="237" t="s">
        <v>364</v>
      </c>
      <c r="AU676" s="237" t="s">
        <v>90</v>
      </c>
      <c r="AV676" s="14" t="s">
        <v>90</v>
      </c>
      <c r="AW676" s="14" t="s">
        <v>36</v>
      </c>
      <c r="AX676" s="14" t="s">
        <v>81</v>
      </c>
      <c r="AY676" s="237" t="s">
        <v>215</v>
      </c>
    </row>
    <row r="677" spans="2:51" s="14" customFormat="1" ht="10.199999999999999">
      <c r="B677" s="227"/>
      <c r="C677" s="228"/>
      <c r="D677" s="198" t="s">
        <v>364</v>
      </c>
      <c r="E677" s="229" t="s">
        <v>1</v>
      </c>
      <c r="F677" s="230" t="s">
        <v>830</v>
      </c>
      <c r="G677" s="228"/>
      <c r="H677" s="231">
        <v>120.75</v>
      </c>
      <c r="I677" s="232"/>
      <c r="J677" s="228"/>
      <c r="K677" s="228"/>
      <c r="L677" s="233"/>
      <c r="M677" s="234"/>
      <c r="N677" s="235"/>
      <c r="O677" s="235"/>
      <c r="P677" s="235"/>
      <c r="Q677" s="235"/>
      <c r="R677" s="235"/>
      <c r="S677" s="235"/>
      <c r="T677" s="236"/>
      <c r="AT677" s="237" t="s">
        <v>364</v>
      </c>
      <c r="AU677" s="237" t="s">
        <v>90</v>
      </c>
      <c r="AV677" s="14" t="s">
        <v>90</v>
      </c>
      <c r="AW677" s="14" t="s">
        <v>36</v>
      </c>
      <c r="AX677" s="14" t="s">
        <v>81</v>
      </c>
      <c r="AY677" s="237" t="s">
        <v>215</v>
      </c>
    </row>
    <row r="678" spans="2:51" s="14" customFormat="1" ht="10.199999999999999">
      <c r="B678" s="227"/>
      <c r="C678" s="228"/>
      <c r="D678" s="198" t="s">
        <v>364</v>
      </c>
      <c r="E678" s="229" t="s">
        <v>1</v>
      </c>
      <c r="F678" s="230" t="s">
        <v>831</v>
      </c>
      <c r="G678" s="228"/>
      <c r="H678" s="231">
        <v>-1.6</v>
      </c>
      <c r="I678" s="232"/>
      <c r="J678" s="228"/>
      <c r="K678" s="228"/>
      <c r="L678" s="233"/>
      <c r="M678" s="234"/>
      <c r="N678" s="235"/>
      <c r="O678" s="235"/>
      <c r="P678" s="235"/>
      <c r="Q678" s="235"/>
      <c r="R678" s="235"/>
      <c r="S678" s="235"/>
      <c r="T678" s="236"/>
      <c r="AT678" s="237" t="s">
        <v>364</v>
      </c>
      <c r="AU678" s="237" t="s">
        <v>90</v>
      </c>
      <c r="AV678" s="14" t="s">
        <v>90</v>
      </c>
      <c r="AW678" s="14" t="s">
        <v>36</v>
      </c>
      <c r="AX678" s="14" t="s">
        <v>81</v>
      </c>
      <c r="AY678" s="237" t="s">
        <v>215</v>
      </c>
    </row>
    <row r="679" spans="2:51" s="14" customFormat="1" ht="10.199999999999999">
      <c r="B679" s="227"/>
      <c r="C679" s="228"/>
      <c r="D679" s="198" t="s">
        <v>364</v>
      </c>
      <c r="E679" s="229" t="s">
        <v>1</v>
      </c>
      <c r="F679" s="230" t="s">
        <v>832</v>
      </c>
      <c r="G679" s="228"/>
      <c r="H679" s="231">
        <v>-1.8</v>
      </c>
      <c r="I679" s="232"/>
      <c r="J679" s="228"/>
      <c r="K679" s="228"/>
      <c r="L679" s="233"/>
      <c r="M679" s="234"/>
      <c r="N679" s="235"/>
      <c r="O679" s="235"/>
      <c r="P679" s="235"/>
      <c r="Q679" s="235"/>
      <c r="R679" s="235"/>
      <c r="S679" s="235"/>
      <c r="T679" s="236"/>
      <c r="AT679" s="237" t="s">
        <v>364</v>
      </c>
      <c r="AU679" s="237" t="s">
        <v>90</v>
      </c>
      <c r="AV679" s="14" t="s">
        <v>90</v>
      </c>
      <c r="AW679" s="14" t="s">
        <v>36</v>
      </c>
      <c r="AX679" s="14" t="s">
        <v>81</v>
      </c>
      <c r="AY679" s="237" t="s">
        <v>215</v>
      </c>
    </row>
    <row r="680" spans="2:51" s="14" customFormat="1" ht="10.199999999999999">
      <c r="B680" s="227"/>
      <c r="C680" s="228"/>
      <c r="D680" s="198" t="s">
        <v>364</v>
      </c>
      <c r="E680" s="229" t="s">
        <v>1</v>
      </c>
      <c r="F680" s="230" t="s">
        <v>833</v>
      </c>
      <c r="G680" s="228"/>
      <c r="H680" s="231">
        <v>-16</v>
      </c>
      <c r="I680" s="232"/>
      <c r="J680" s="228"/>
      <c r="K680" s="228"/>
      <c r="L680" s="233"/>
      <c r="M680" s="234"/>
      <c r="N680" s="235"/>
      <c r="O680" s="235"/>
      <c r="P680" s="235"/>
      <c r="Q680" s="235"/>
      <c r="R680" s="235"/>
      <c r="S680" s="235"/>
      <c r="T680" s="236"/>
      <c r="AT680" s="237" t="s">
        <v>364</v>
      </c>
      <c r="AU680" s="237" t="s">
        <v>90</v>
      </c>
      <c r="AV680" s="14" t="s">
        <v>90</v>
      </c>
      <c r="AW680" s="14" t="s">
        <v>36</v>
      </c>
      <c r="AX680" s="14" t="s">
        <v>81</v>
      </c>
      <c r="AY680" s="237" t="s">
        <v>215</v>
      </c>
    </row>
    <row r="681" spans="2:51" s="14" customFormat="1" ht="10.199999999999999">
      <c r="B681" s="227"/>
      <c r="C681" s="228"/>
      <c r="D681" s="198" t="s">
        <v>364</v>
      </c>
      <c r="E681" s="229" t="s">
        <v>1</v>
      </c>
      <c r="F681" s="230" t="s">
        <v>834</v>
      </c>
      <c r="G681" s="228"/>
      <c r="H681" s="231">
        <v>-6.8250000000000002</v>
      </c>
      <c r="I681" s="232"/>
      <c r="J681" s="228"/>
      <c r="K681" s="228"/>
      <c r="L681" s="233"/>
      <c r="M681" s="234"/>
      <c r="N681" s="235"/>
      <c r="O681" s="235"/>
      <c r="P681" s="235"/>
      <c r="Q681" s="235"/>
      <c r="R681" s="235"/>
      <c r="S681" s="235"/>
      <c r="T681" s="236"/>
      <c r="AT681" s="237" t="s">
        <v>364</v>
      </c>
      <c r="AU681" s="237" t="s">
        <v>90</v>
      </c>
      <c r="AV681" s="14" t="s">
        <v>90</v>
      </c>
      <c r="AW681" s="14" t="s">
        <v>36</v>
      </c>
      <c r="AX681" s="14" t="s">
        <v>81</v>
      </c>
      <c r="AY681" s="237" t="s">
        <v>215</v>
      </c>
    </row>
    <row r="682" spans="2:51" s="14" customFormat="1" ht="10.199999999999999">
      <c r="B682" s="227"/>
      <c r="C682" s="228"/>
      <c r="D682" s="198" t="s">
        <v>364</v>
      </c>
      <c r="E682" s="229" t="s">
        <v>1</v>
      </c>
      <c r="F682" s="230" t="s">
        <v>835</v>
      </c>
      <c r="G682" s="228"/>
      <c r="H682" s="231">
        <v>25.375</v>
      </c>
      <c r="I682" s="232"/>
      <c r="J682" s="228"/>
      <c r="K682" s="228"/>
      <c r="L682" s="233"/>
      <c r="M682" s="234"/>
      <c r="N682" s="235"/>
      <c r="O682" s="235"/>
      <c r="P682" s="235"/>
      <c r="Q682" s="235"/>
      <c r="R682" s="235"/>
      <c r="S682" s="235"/>
      <c r="T682" s="236"/>
      <c r="AT682" s="237" t="s">
        <v>364</v>
      </c>
      <c r="AU682" s="237" t="s">
        <v>90</v>
      </c>
      <c r="AV682" s="14" t="s">
        <v>90</v>
      </c>
      <c r="AW682" s="14" t="s">
        <v>36</v>
      </c>
      <c r="AX682" s="14" t="s">
        <v>81</v>
      </c>
      <c r="AY682" s="237" t="s">
        <v>215</v>
      </c>
    </row>
    <row r="683" spans="2:51" s="14" customFormat="1" ht="10.199999999999999">
      <c r="B683" s="227"/>
      <c r="C683" s="228"/>
      <c r="D683" s="198" t="s">
        <v>364</v>
      </c>
      <c r="E683" s="229" t="s">
        <v>1</v>
      </c>
      <c r="F683" s="230" t="s">
        <v>836</v>
      </c>
      <c r="G683" s="228"/>
      <c r="H683" s="231">
        <v>-3.6</v>
      </c>
      <c r="I683" s="232"/>
      <c r="J683" s="228"/>
      <c r="K683" s="228"/>
      <c r="L683" s="233"/>
      <c r="M683" s="234"/>
      <c r="N683" s="235"/>
      <c r="O683" s="235"/>
      <c r="P683" s="235"/>
      <c r="Q683" s="235"/>
      <c r="R683" s="235"/>
      <c r="S683" s="235"/>
      <c r="T683" s="236"/>
      <c r="AT683" s="237" t="s">
        <v>364</v>
      </c>
      <c r="AU683" s="237" t="s">
        <v>90</v>
      </c>
      <c r="AV683" s="14" t="s">
        <v>90</v>
      </c>
      <c r="AW683" s="14" t="s">
        <v>36</v>
      </c>
      <c r="AX683" s="14" t="s">
        <v>81</v>
      </c>
      <c r="AY683" s="237" t="s">
        <v>215</v>
      </c>
    </row>
    <row r="684" spans="2:51" s="14" customFormat="1" ht="10.199999999999999">
      <c r="B684" s="227"/>
      <c r="C684" s="228"/>
      <c r="D684" s="198" t="s">
        <v>364</v>
      </c>
      <c r="E684" s="229" t="s">
        <v>1</v>
      </c>
      <c r="F684" s="230" t="s">
        <v>837</v>
      </c>
      <c r="G684" s="228"/>
      <c r="H684" s="231">
        <v>7.7</v>
      </c>
      <c r="I684" s="232"/>
      <c r="J684" s="228"/>
      <c r="K684" s="228"/>
      <c r="L684" s="233"/>
      <c r="M684" s="234"/>
      <c r="N684" s="235"/>
      <c r="O684" s="235"/>
      <c r="P684" s="235"/>
      <c r="Q684" s="235"/>
      <c r="R684" s="235"/>
      <c r="S684" s="235"/>
      <c r="T684" s="236"/>
      <c r="AT684" s="237" t="s">
        <v>364</v>
      </c>
      <c r="AU684" s="237" t="s">
        <v>90</v>
      </c>
      <c r="AV684" s="14" t="s">
        <v>90</v>
      </c>
      <c r="AW684" s="14" t="s">
        <v>36</v>
      </c>
      <c r="AX684" s="14" t="s">
        <v>81</v>
      </c>
      <c r="AY684" s="237" t="s">
        <v>215</v>
      </c>
    </row>
    <row r="685" spans="2:51" s="14" customFormat="1" ht="10.199999999999999">
      <c r="B685" s="227"/>
      <c r="C685" s="228"/>
      <c r="D685" s="198" t="s">
        <v>364</v>
      </c>
      <c r="E685" s="229" t="s">
        <v>1</v>
      </c>
      <c r="F685" s="230" t="s">
        <v>832</v>
      </c>
      <c r="G685" s="228"/>
      <c r="H685" s="231">
        <v>-1.8</v>
      </c>
      <c r="I685" s="232"/>
      <c r="J685" s="228"/>
      <c r="K685" s="228"/>
      <c r="L685" s="233"/>
      <c r="M685" s="234"/>
      <c r="N685" s="235"/>
      <c r="O685" s="235"/>
      <c r="P685" s="235"/>
      <c r="Q685" s="235"/>
      <c r="R685" s="235"/>
      <c r="S685" s="235"/>
      <c r="T685" s="236"/>
      <c r="AT685" s="237" t="s">
        <v>364</v>
      </c>
      <c r="AU685" s="237" t="s">
        <v>90</v>
      </c>
      <c r="AV685" s="14" t="s">
        <v>90</v>
      </c>
      <c r="AW685" s="14" t="s">
        <v>36</v>
      </c>
      <c r="AX685" s="14" t="s">
        <v>81</v>
      </c>
      <c r="AY685" s="237" t="s">
        <v>215</v>
      </c>
    </row>
    <row r="686" spans="2:51" s="13" customFormat="1" ht="10.199999999999999">
      <c r="B686" s="217"/>
      <c r="C686" s="218"/>
      <c r="D686" s="198" t="s">
        <v>364</v>
      </c>
      <c r="E686" s="219" t="s">
        <v>1</v>
      </c>
      <c r="F686" s="220" t="s">
        <v>395</v>
      </c>
      <c r="G686" s="218"/>
      <c r="H686" s="219" t="s">
        <v>1</v>
      </c>
      <c r="I686" s="221"/>
      <c r="J686" s="218"/>
      <c r="K686" s="218"/>
      <c r="L686" s="222"/>
      <c r="M686" s="223"/>
      <c r="N686" s="224"/>
      <c r="O686" s="224"/>
      <c r="P686" s="224"/>
      <c r="Q686" s="224"/>
      <c r="R686" s="224"/>
      <c r="S686" s="224"/>
      <c r="T686" s="225"/>
      <c r="AT686" s="226" t="s">
        <v>364</v>
      </c>
      <c r="AU686" s="226" t="s">
        <v>90</v>
      </c>
      <c r="AV686" s="13" t="s">
        <v>88</v>
      </c>
      <c r="AW686" s="13" t="s">
        <v>36</v>
      </c>
      <c r="AX686" s="13" t="s">
        <v>81</v>
      </c>
      <c r="AY686" s="226" t="s">
        <v>215</v>
      </c>
    </row>
    <row r="687" spans="2:51" s="14" customFormat="1" ht="10.199999999999999">
      <c r="B687" s="227"/>
      <c r="C687" s="228"/>
      <c r="D687" s="198" t="s">
        <v>364</v>
      </c>
      <c r="E687" s="229" t="s">
        <v>1</v>
      </c>
      <c r="F687" s="230" t="s">
        <v>838</v>
      </c>
      <c r="G687" s="228"/>
      <c r="H687" s="231">
        <v>20.335000000000001</v>
      </c>
      <c r="I687" s="232"/>
      <c r="J687" s="228"/>
      <c r="K687" s="228"/>
      <c r="L687" s="233"/>
      <c r="M687" s="234"/>
      <c r="N687" s="235"/>
      <c r="O687" s="235"/>
      <c r="P687" s="235"/>
      <c r="Q687" s="235"/>
      <c r="R687" s="235"/>
      <c r="S687" s="235"/>
      <c r="T687" s="236"/>
      <c r="AT687" s="237" t="s">
        <v>364</v>
      </c>
      <c r="AU687" s="237" t="s">
        <v>90</v>
      </c>
      <c r="AV687" s="14" t="s">
        <v>90</v>
      </c>
      <c r="AW687" s="14" t="s">
        <v>36</v>
      </c>
      <c r="AX687" s="14" t="s">
        <v>81</v>
      </c>
      <c r="AY687" s="237" t="s">
        <v>215</v>
      </c>
    </row>
    <row r="688" spans="2:51" s="14" customFormat="1" ht="10.199999999999999">
      <c r="B688" s="227"/>
      <c r="C688" s="228"/>
      <c r="D688" s="198" t="s">
        <v>364</v>
      </c>
      <c r="E688" s="229" t="s">
        <v>1</v>
      </c>
      <c r="F688" s="230" t="s">
        <v>839</v>
      </c>
      <c r="G688" s="228"/>
      <c r="H688" s="231">
        <v>-8.3040000000000003</v>
      </c>
      <c r="I688" s="232"/>
      <c r="J688" s="228"/>
      <c r="K688" s="228"/>
      <c r="L688" s="233"/>
      <c r="M688" s="234"/>
      <c r="N688" s="235"/>
      <c r="O688" s="235"/>
      <c r="P688" s="235"/>
      <c r="Q688" s="235"/>
      <c r="R688" s="235"/>
      <c r="S688" s="235"/>
      <c r="T688" s="236"/>
      <c r="AT688" s="237" t="s">
        <v>364</v>
      </c>
      <c r="AU688" s="237" t="s">
        <v>90</v>
      </c>
      <c r="AV688" s="14" t="s">
        <v>90</v>
      </c>
      <c r="AW688" s="14" t="s">
        <v>36</v>
      </c>
      <c r="AX688" s="14" t="s">
        <v>81</v>
      </c>
      <c r="AY688" s="237" t="s">
        <v>215</v>
      </c>
    </row>
    <row r="689" spans="2:51" s="14" customFormat="1" ht="10.199999999999999">
      <c r="B689" s="227"/>
      <c r="C689" s="228"/>
      <c r="D689" s="198" t="s">
        <v>364</v>
      </c>
      <c r="E689" s="229" t="s">
        <v>1</v>
      </c>
      <c r="F689" s="230" t="s">
        <v>840</v>
      </c>
      <c r="G689" s="228"/>
      <c r="H689" s="231">
        <v>15.365</v>
      </c>
      <c r="I689" s="232"/>
      <c r="J689" s="228"/>
      <c r="K689" s="228"/>
      <c r="L689" s="233"/>
      <c r="M689" s="234"/>
      <c r="N689" s="235"/>
      <c r="O689" s="235"/>
      <c r="P689" s="235"/>
      <c r="Q689" s="235"/>
      <c r="R689" s="235"/>
      <c r="S689" s="235"/>
      <c r="T689" s="236"/>
      <c r="AT689" s="237" t="s">
        <v>364</v>
      </c>
      <c r="AU689" s="237" t="s">
        <v>90</v>
      </c>
      <c r="AV689" s="14" t="s">
        <v>90</v>
      </c>
      <c r="AW689" s="14" t="s">
        <v>36</v>
      </c>
      <c r="AX689" s="14" t="s">
        <v>81</v>
      </c>
      <c r="AY689" s="237" t="s">
        <v>215</v>
      </c>
    </row>
    <row r="690" spans="2:51" s="14" customFormat="1" ht="10.199999999999999">
      <c r="B690" s="227"/>
      <c r="C690" s="228"/>
      <c r="D690" s="198" t="s">
        <v>364</v>
      </c>
      <c r="E690" s="229" t="s">
        <v>1</v>
      </c>
      <c r="F690" s="230" t="s">
        <v>841</v>
      </c>
      <c r="G690" s="228"/>
      <c r="H690" s="231">
        <v>10.5</v>
      </c>
      <c r="I690" s="232"/>
      <c r="J690" s="228"/>
      <c r="K690" s="228"/>
      <c r="L690" s="233"/>
      <c r="M690" s="234"/>
      <c r="N690" s="235"/>
      <c r="O690" s="235"/>
      <c r="P690" s="235"/>
      <c r="Q690" s="235"/>
      <c r="R690" s="235"/>
      <c r="S690" s="235"/>
      <c r="T690" s="236"/>
      <c r="AT690" s="237" t="s">
        <v>364</v>
      </c>
      <c r="AU690" s="237" t="s">
        <v>90</v>
      </c>
      <c r="AV690" s="14" t="s">
        <v>90</v>
      </c>
      <c r="AW690" s="14" t="s">
        <v>36</v>
      </c>
      <c r="AX690" s="14" t="s">
        <v>81</v>
      </c>
      <c r="AY690" s="237" t="s">
        <v>215</v>
      </c>
    </row>
    <row r="691" spans="2:51" s="13" customFormat="1" ht="10.199999999999999">
      <c r="B691" s="217"/>
      <c r="C691" s="218"/>
      <c r="D691" s="198" t="s">
        <v>364</v>
      </c>
      <c r="E691" s="219" t="s">
        <v>1</v>
      </c>
      <c r="F691" s="220" t="s">
        <v>401</v>
      </c>
      <c r="G691" s="218"/>
      <c r="H691" s="219" t="s">
        <v>1</v>
      </c>
      <c r="I691" s="221"/>
      <c r="J691" s="218"/>
      <c r="K691" s="218"/>
      <c r="L691" s="222"/>
      <c r="M691" s="223"/>
      <c r="N691" s="224"/>
      <c r="O691" s="224"/>
      <c r="P691" s="224"/>
      <c r="Q691" s="224"/>
      <c r="R691" s="224"/>
      <c r="S691" s="224"/>
      <c r="T691" s="225"/>
      <c r="AT691" s="226" t="s">
        <v>364</v>
      </c>
      <c r="AU691" s="226" t="s">
        <v>90</v>
      </c>
      <c r="AV691" s="13" t="s">
        <v>88</v>
      </c>
      <c r="AW691" s="13" t="s">
        <v>36</v>
      </c>
      <c r="AX691" s="13" t="s">
        <v>81</v>
      </c>
      <c r="AY691" s="226" t="s">
        <v>215</v>
      </c>
    </row>
    <row r="692" spans="2:51" s="14" customFormat="1" ht="10.199999999999999">
      <c r="B692" s="227"/>
      <c r="C692" s="228"/>
      <c r="D692" s="198" t="s">
        <v>364</v>
      </c>
      <c r="E692" s="229" t="s">
        <v>1</v>
      </c>
      <c r="F692" s="230" t="s">
        <v>823</v>
      </c>
      <c r="G692" s="228"/>
      <c r="H692" s="231">
        <v>216.65</v>
      </c>
      <c r="I692" s="232"/>
      <c r="J692" s="228"/>
      <c r="K692" s="228"/>
      <c r="L692" s="233"/>
      <c r="M692" s="234"/>
      <c r="N692" s="235"/>
      <c r="O692" s="235"/>
      <c r="P692" s="235"/>
      <c r="Q692" s="235"/>
      <c r="R692" s="235"/>
      <c r="S692" s="235"/>
      <c r="T692" s="236"/>
      <c r="AT692" s="237" t="s">
        <v>364</v>
      </c>
      <c r="AU692" s="237" t="s">
        <v>90</v>
      </c>
      <c r="AV692" s="14" t="s">
        <v>90</v>
      </c>
      <c r="AW692" s="14" t="s">
        <v>36</v>
      </c>
      <c r="AX692" s="14" t="s">
        <v>81</v>
      </c>
      <c r="AY692" s="237" t="s">
        <v>215</v>
      </c>
    </row>
    <row r="693" spans="2:51" s="14" customFormat="1" ht="10.199999999999999">
      <c r="B693" s="227"/>
      <c r="C693" s="228"/>
      <c r="D693" s="198" t="s">
        <v>364</v>
      </c>
      <c r="E693" s="229" t="s">
        <v>1</v>
      </c>
      <c r="F693" s="230" t="s">
        <v>842</v>
      </c>
      <c r="G693" s="228"/>
      <c r="H693" s="231">
        <v>-19.8</v>
      </c>
      <c r="I693" s="232"/>
      <c r="J693" s="228"/>
      <c r="K693" s="228"/>
      <c r="L693" s="233"/>
      <c r="M693" s="234"/>
      <c r="N693" s="235"/>
      <c r="O693" s="235"/>
      <c r="P693" s="235"/>
      <c r="Q693" s="235"/>
      <c r="R693" s="235"/>
      <c r="S693" s="235"/>
      <c r="T693" s="236"/>
      <c r="AT693" s="237" t="s">
        <v>364</v>
      </c>
      <c r="AU693" s="237" t="s">
        <v>90</v>
      </c>
      <c r="AV693" s="14" t="s">
        <v>90</v>
      </c>
      <c r="AW693" s="14" t="s">
        <v>36</v>
      </c>
      <c r="AX693" s="14" t="s">
        <v>81</v>
      </c>
      <c r="AY693" s="237" t="s">
        <v>215</v>
      </c>
    </row>
    <row r="694" spans="2:51" s="14" customFormat="1" ht="10.199999999999999">
      <c r="B694" s="227"/>
      <c r="C694" s="228"/>
      <c r="D694" s="198" t="s">
        <v>364</v>
      </c>
      <c r="E694" s="229" t="s">
        <v>1</v>
      </c>
      <c r="F694" s="230" t="s">
        <v>843</v>
      </c>
      <c r="G694" s="228"/>
      <c r="H694" s="231">
        <v>-17.850000000000001</v>
      </c>
      <c r="I694" s="232"/>
      <c r="J694" s="228"/>
      <c r="K694" s="228"/>
      <c r="L694" s="233"/>
      <c r="M694" s="234"/>
      <c r="N694" s="235"/>
      <c r="O694" s="235"/>
      <c r="P694" s="235"/>
      <c r="Q694" s="235"/>
      <c r="R694" s="235"/>
      <c r="S694" s="235"/>
      <c r="T694" s="236"/>
      <c r="AT694" s="237" t="s">
        <v>364</v>
      </c>
      <c r="AU694" s="237" t="s">
        <v>90</v>
      </c>
      <c r="AV694" s="14" t="s">
        <v>90</v>
      </c>
      <c r="AW694" s="14" t="s">
        <v>36</v>
      </c>
      <c r="AX694" s="14" t="s">
        <v>81</v>
      </c>
      <c r="AY694" s="237" t="s">
        <v>215</v>
      </c>
    </row>
    <row r="695" spans="2:51" s="14" customFormat="1" ht="10.199999999999999">
      <c r="B695" s="227"/>
      <c r="C695" s="228"/>
      <c r="D695" s="198" t="s">
        <v>364</v>
      </c>
      <c r="E695" s="229" t="s">
        <v>1</v>
      </c>
      <c r="F695" s="230" t="s">
        <v>828</v>
      </c>
      <c r="G695" s="228"/>
      <c r="H695" s="231">
        <v>-0.78</v>
      </c>
      <c r="I695" s="232"/>
      <c r="J695" s="228"/>
      <c r="K695" s="228"/>
      <c r="L695" s="233"/>
      <c r="M695" s="234"/>
      <c r="N695" s="235"/>
      <c r="O695" s="235"/>
      <c r="P695" s="235"/>
      <c r="Q695" s="235"/>
      <c r="R695" s="235"/>
      <c r="S695" s="235"/>
      <c r="T695" s="236"/>
      <c r="AT695" s="237" t="s">
        <v>364</v>
      </c>
      <c r="AU695" s="237" t="s">
        <v>90</v>
      </c>
      <c r="AV695" s="14" t="s">
        <v>90</v>
      </c>
      <c r="AW695" s="14" t="s">
        <v>36</v>
      </c>
      <c r="AX695" s="14" t="s">
        <v>81</v>
      </c>
      <c r="AY695" s="237" t="s">
        <v>215</v>
      </c>
    </row>
    <row r="696" spans="2:51" s="14" customFormat="1" ht="10.199999999999999">
      <c r="B696" s="227"/>
      <c r="C696" s="228"/>
      <c r="D696" s="198" t="s">
        <v>364</v>
      </c>
      <c r="E696" s="229" t="s">
        <v>1</v>
      </c>
      <c r="F696" s="230" t="s">
        <v>827</v>
      </c>
      <c r="G696" s="228"/>
      <c r="H696" s="231">
        <v>-1.56</v>
      </c>
      <c r="I696" s="232"/>
      <c r="J696" s="228"/>
      <c r="K696" s="228"/>
      <c r="L696" s="233"/>
      <c r="M696" s="234"/>
      <c r="N696" s="235"/>
      <c r="O696" s="235"/>
      <c r="P696" s="235"/>
      <c r="Q696" s="235"/>
      <c r="R696" s="235"/>
      <c r="S696" s="235"/>
      <c r="T696" s="236"/>
      <c r="AT696" s="237" t="s">
        <v>364</v>
      </c>
      <c r="AU696" s="237" t="s">
        <v>90</v>
      </c>
      <c r="AV696" s="14" t="s">
        <v>90</v>
      </c>
      <c r="AW696" s="14" t="s">
        <v>36</v>
      </c>
      <c r="AX696" s="14" t="s">
        <v>81</v>
      </c>
      <c r="AY696" s="237" t="s">
        <v>215</v>
      </c>
    </row>
    <row r="697" spans="2:51" s="14" customFormat="1" ht="10.199999999999999">
      <c r="B697" s="227"/>
      <c r="C697" s="228"/>
      <c r="D697" s="198" t="s">
        <v>364</v>
      </c>
      <c r="E697" s="229" t="s">
        <v>1</v>
      </c>
      <c r="F697" s="230" t="s">
        <v>844</v>
      </c>
      <c r="G697" s="228"/>
      <c r="H697" s="231">
        <v>-5.76</v>
      </c>
      <c r="I697" s="232"/>
      <c r="J697" s="228"/>
      <c r="K697" s="228"/>
      <c r="L697" s="233"/>
      <c r="M697" s="234"/>
      <c r="N697" s="235"/>
      <c r="O697" s="235"/>
      <c r="P697" s="235"/>
      <c r="Q697" s="235"/>
      <c r="R697" s="235"/>
      <c r="S697" s="235"/>
      <c r="T697" s="236"/>
      <c r="AT697" s="237" t="s">
        <v>364</v>
      </c>
      <c r="AU697" s="237" t="s">
        <v>90</v>
      </c>
      <c r="AV697" s="14" t="s">
        <v>90</v>
      </c>
      <c r="AW697" s="14" t="s">
        <v>36</v>
      </c>
      <c r="AX697" s="14" t="s">
        <v>81</v>
      </c>
      <c r="AY697" s="237" t="s">
        <v>215</v>
      </c>
    </row>
    <row r="698" spans="2:51" s="14" customFormat="1" ht="10.199999999999999">
      <c r="B698" s="227"/>
      <c r="C698" s="228"/>
      <c r="D698" s="198" t="s">
        <v>364</v>
      </c>
      <c r="E698" s="229" t="s">
        <v>1</v>
      </c>
      <c r="F698" s="230" t="s">
        <v>845</v>
      </c>
      <c r="G698" s="228"/>
      <c r="H698" s="231">
        <v>-3.84</v>
      </c>
      <c r="I698" s="232"/>
      <c r="J698" s="228"/>
      <c r="K698" s="228"/>
      <c r="L698" s="233"/>
      <c r="M698" s="234"/>
      <c r="N698" s="235"/>
      <c r="O698" s="235"/>
      <c r="P698" s="235"/>
      <c r="Q698" s="235"/>
      <c r="R698" s="235"/>
      <c r="S698" s="235"/>
      <c r="T698" s="236"/>
      <c r="AT698" s="237" t="s">
        <v>364</v>
      </c>
      <c r="AU698" s="237" t="s">
        <v>90</v>
      </c>
      <c r="AV698" s="14" t="s">
        <v>90</v>
      </c>
      <c r="AW698" s="14" t="s">
        <v>36</v>
      </c>
      <c r="AX698" s="14" t="s">
        <v>81</v>
      </c>
      <c r="AY698" s="237" t="s">
        <v>215</v>
      </c>
    </row>
    <row r="699" spans="2:51" s="14" customFormat="1" ht="10.199999999999999">
      <c r="B699" s="227"/>
      <c r="C699" s="228"/>
      <c r="D699" s="198" t="s">
        <v>364</v>
      </c>
      <c r="E699" s="229" t="s">
        <v>1</v>
      </c>
      <c r="F699" s="230" t="s">
        <v>846</v>
      </c>
      <c r="G699" s="228"/>
      <c r="H699" s="231">
        <v>-1.89</v>
      </c>
      <c r="I699" s="232"/>
      <c r="J699" s="228"/>
      <c r="K699" s="228"/>
      <c r="L699" s="233"/>
      <c r="M699" s="234"/>
      <c r="N699" s="235"/>
      <c r="O699" s="235"/>
      <c r="P699" s="235"/>
      <c r="Q699" s="235"/>
      <c r="R699" s="235"/>
      <c r="S699" s="235"/>
      <c r="T699" s="236"/>
      <c r="AT699" s="237" t="s">
        <v>364</v>
      </c>
      <c r="AU699" s="237" t="s">
        <v>90</v>
      </c>
      <c r="AV699" s="14" t="s">
        <v>90</v>
      </c>
      <c r="AW699" s="14" t="s">
        <v>36</v>
      </c>
      <c r="AX699" s="14" t="s">
        <v>81</v>
      </c>
      <c r="AY699" s="237" t="s">
        <v>215</v>
      </c>
    </row>
    <row r="700" spans="2:51" s="14" customFormat="1" ht="10.199999999999999">
      <c r="B700" s="227"/>
      <c r="C700" s="228"/>
      <c r="D700" s="198" t="s">
        <v>364</v>
      </c>
      <c r="E700" s="229" t="s">
        <v>1</v>
      </c>
      <c r="F700" s="230" t="s">
        <v>847</v>
      </c>
      <c r="G700" s="228"/>
      <c r="H700" s="231">
        <v>62.475000000000001</v>
      </c>
      <c r="I700" s="232"/>
      <c r="J700" s="228"/>
      <c r="K700" s="228"/>
      <c r="L700" s="233"/>
      <c r="M700" s="234"/>
      <c r="N700" s="235"/>
      <c r="O700" s="235"/>
      <c r="P700" s="235"/>
      <c r="Q700" s="235"/>
      <c r="R700" s="235"/>
      <c r="S700" s="235"/>
      <c r="T700" s="236"/>
      <c r="AT700" s="237" t="s">
        <v>364</v>
      </c>
      <c r="AU700" s="237" t="s">
        <v>90</v>
      </c>
      <c r="AV700" s="14" t="s">
        <v>90</v>
      </c>
      <c r="AW700" s="14" t="s">
        <v>36</v>
      </c>
      <c r="AX700" s="14" t="s">
        <v>81</v>
      </c>
      <c r="AY700" s="237" t="s">
        <v>215</v>
      </c>
    </row>
    <row r="701" spans="2:51" s="14" customFormat="1" ht="10.199999999999999">
      <c r="B701" s="227"/>
      <c r="C701" s="228"/>
      <c r="D701" s="198" t="s">
        <v>364</v>
      </c>
      <c r="E701" s="229" t="s">
        <v>1</v>
      </c>
      <c r="F701" s="230" t="s">
        <v>831</v>
      </c>
      <c r="G701" s="228"/>
      <c r="H701" s="231">
        <v>-1.6</v>
      </c>
      <c r="I701" s="232"/>
      <c r="J701" s="228"/>
      <c r="K701" s="228"/>
      <c r="L701" s="233"/>
      <c r="M701" s="234"/>
      <c r="N701" s="235"/>
      <c r="O701" s="235"/>
      <c r="P701" s="235"/>
      <c r="Q701" s="235"/>
      <c r="R701" s="235"/>
      <c r="S701" s="235"/>
      <c r="T701" s="236"/>
      <c r="AT701" s="237" t="s">
        <v>364</v>
      </c>
      <c r="AU701" s="237" t="s">
        <v>90</v>
      </c>
      <c r="AV701" s="14" t="s">
        <v>90</v>
      </c>
      <c r="AW701" s="14" t="s">
        <v>36</v>
      </c>
      <c r="AX701" s="14" t="s">
        <v>81</v>
      </c>
      <c r="AY701" s="237" t="s">
        <v>215</v>
      </c>
    </row>
    <row r="702" spans="2:51" s="14" customFormat="1" ht="10.199999999999999">
      <c r="B702" s="227"/>
      <c r="C702" s="228"/>
      <c r="D702" s="198" t="s">
        <v>364</v>
      </c>
      <c r="E702" s="229" t="s">
        <v>1</v>
      </c>
      <c r="F702" s="230" t="s">
        <v>848</v>
      </c>
      <c r="G702" s="228"/>
      <c r="H702" s="231">
        <v>-6.3</v>
      </c>
      <c r="I702" s="232"/>
      <c r="J702" s="228"/>
      <c r="K702" s="228"/>
      <c r="L702" s="233"/>
      <c r="M702" s="234"/>
      <c r="N702" s="235"/>
      <c r="O702" s="235"/>
      <c r="P702" s="235"/>
      <c r="Q702" s="235"/>
      <c r="R702" s="235"/>
      <c r="S702" s="235"/>
      <c r="T702" s="236"/>
      <c r="AT702" s="237" t="s">
        <v>364</v>
      </c>
      <c r="AU702" s="237" t="s">
        <v>90</v>
      </c>
      <c r="AV702" s="14" t="s">
        <v>90</v>
      </c>
      <c r="AW702" s="14" t="s">
        <v>36</v>
      </c>
      <c r="AX702" s="14" t="s">
        <v>81</v>
      </c>
      <c r="AY702" s="237" t="s">
        <v>215</v>
      </c>
    </row>
    <row r="703" spans="2:51" s="14" customFormat="1" ht="10.199999999999999">
      <c r="B703" s="227"/>
      <c r="C703" s="228"/>
      <c r="D703" s="198" t="s">
        <v>364</v>
      </c>
      <c r="E703" s="229" t="s">
        <v>1</v>
      </c>
      <c r="F703" s="230" t="s">
        <v>849</v>
      </c>
      <c r="G703" s="228"/>
      <c r="H703" s="231">
        <v>-8</v>
      </c>
      <c r="I703" s="232"/>
      <c r="J703" s="228"/>
      <c r="K703" s="228"/>
      <c r="L703" s="233"/>
      <c r="M703" s="234"/>
      <c r="N703" s="235"/>
      <c r="O703" s="235"/>
      <c r="P703" s="235"/>
      <c r="Q703" s="235"/>
      <c r="R703" s="235"/>
      <c r="S703" s="235"/>
      <c r="T703" s="236"/>
      <c r="AT703" s="237" t="s">
        <v>364</v>
      </c>
      <c r="AU703" s="237" t="s">
        <v>90</v>
      </c>
      <c r="AV703" s="14" t="s">
        <v>90</v>
      </c>
      <c r="AW703" s="14" t="s">
        <v>36</v>
      </c>
      <c r="AX703" s="14" t="s">
        <v>81</v>
      </c>
      <c r="AY703" s="237" t="s">
        <v>215</v>
      </c>
    </row>
    <row r="704" spans="2:51" s="14" customFormat="1" ht="10.199999999999999">
      <c r="B704" s="227"/>
      <c r="C704" s="228"/>
      <c r="D704" s="198" t="s">
        <v>364</v>
      </c>
      <c r="E704" s="229" t="s">
        <v>1</v>
      </c>
      <c r="F704" s="230" t="s">
        <v>850</v>
      </c>
      <c r="G704" s="228"/>
      <c r="H704" s="231">
        <v>60.375</v>
      </c>
      <c r="I704" s="232"/>
      <c r="J704" s="228"/>
      <c r="K704" s="228"/>
      <c r="L704" s="233"/>
      <c r="M704" s="234"/>
      <c r="N704" s="235"/>
      <c r="O704" s="235"/>
      <c r="P704" s="235"/>
      <c r="Q704" s="235"/>
      <c r="R704" s="235"/>
      <c r="S704" s="235"/>
      <c r="T704" s="236"/>
      <c r="AT704" s="237" t="s">
        <v>364</v>
      </c>
      <c r="AU704" s="237" t="s">
        <v>90</v>
      </c>
      <c r="AV704" s="14" t="s">
        <v>90</v>
      </c>
      <c r="AW704" s="14" t="s">
        <v>36</v>
      </c>
      <c r="AX704" s="14" t="s">
        <v>81</v>
      </c>
      <c r="AY704" s="237" t="s">
        <v>215</v>
      </c>
    </row>
    <row r="705" spans="2:51" s="14" customFormat="1" ht="10.199999999999999">
      <c r="B705" s="227"/>
      <c r="C705" s="228"/>
      <c r="D705" s="198" t="s">
        <v>364</v>
      </c>
      <c r="E705" s="229" t="s">
        <v>1</v>
      </c>
      <c r="F705" s="230" t="s">
        <v>851</v>
      </c>
      <c r="G705" s="228"/>
      <c r="H705" s="231">
        <v>-7.2</v>
      </c>
      <c r="I705" s="232"/>
      <c r="J705" s="228"/>
      <c r="K705" s="228"/>
      <c r="L705" s="233"/>
      <c r="M705" s="234"/>
      <c r="N705" s="235"/>
      <c r="O705" s="235"/>
      <c r="P705" s="235"/>
      <c r="Q705" s="235"/>
      <c r="R705" s="235"/>
      <c r="S705" s="235"/>
      <c r="T705" s="236"/>
      <c r="AT705" s="237" t="s">
        <v>364</v>
      </c>
      <c r="AU705" s="237" t="s">
        <v>90</v>
      </c>
      <c r="AV705" s="14" t="s">
        <v>90</v>
      </c>
      <c r="AW705" s="14" t="s">
        <v>36</v>
      </c>
      <c r="AX705" s="14" t="s">
        <v>81</v>
      </c>
      <c r="AY705" s="237" t="s">
        <v>215</v>
      </c>
    </row>
    <row r="706" spans="2:51" s="14" customFormat="1" ht="10.199999999999999">
      <c r="B706" s="227"/>
      <c r="C706" s="228"/>
      <c r="D706" s="198" t="s">
        <v>364</v>
      </c>
      <c r="E706" s="229" t="s">
        <v>1</v>
      </c>
      <c r="F706" s="230" t="s">
        <v>852</v>
      </c>
      <c r="G706" s="228"/>
      <c r="H706" s="231">
        <v>27.824999999999999</v>
      </c>
      <c r="I706" s="232"/>
      <c r="J706" s="228"/>
      <c r="K706" s="228"/>
      <c r="L706" s="233"/>
      <c r="M706" s="234"/>
      <c r="N706" s="235"/>
      <c r="O706" s="235"/>
      <c r="P706" s="235"/>
      <c r="Q706" s="235"/>
      <c r="R706" s="235"/>
      <c r="S706" s="235"/>
      <c r="T706" s="236"/>
      <c r="AT706" s="237" t="s">
        <v>364</v>
      </c>
      <c r="AU706" s="237" t="s">
        <v>90</v>
      </c>
      <c r="AV706" s="14" t="s">
        <v>90</v>
      </c>
      <c r="AW706" s="14" t="s">
        <v>36</v>
      </c>
      <c r="AX706" s="14" t="s">
        <v>81</v>
      </c>
      <c r="AY706" s="237" t="s">
        <v>215</v>
      </c>
    </row>
    <row r="707" spans="2:51" s="14" customFormat="1" ht="10.199999999999999">
      <c r="B707" s="227"/>
      <c r="C707" s="228"/>
      <c r="D707" s="198" t="s">
        <v>364</v>
      </c>
      <c r="E707" s="229" t="s">
        <v>1</v>
      </c>
      <c r="F707" s="230" t="s">
        <v>836</v>
      </c>
      <c r="G707" s="228"/>
      <c r="H707" s="231">
        <v>-3.6</v>
      </c>
      <c r="I707" s="232"/>
      <c r="J707" s="228"/>
      <c r="K707" s="228"/>
      <c r="L707" s="233"/>
      <c r="M707" s="234"/>
      <c r="N707" s="235"/>
      <c r="O707" s="235"/>
      <c r="P707" s="235"/>
      <c r="Q707" s="235"/>
      <c r="R707" s="235"/>
      <c r="S707" s="235"/>
      <c r="T707" s="236"/>
      <c r="AT707" s="237" t="s">
        <v>364</v>
      </c>
      <c r="AU707" s="237" t="s">
        <v>90</v>
      </c>
      <c r="AV707" s="14" t="s">
        <v>90</v>
      </c>
      <c r="AW707" s="14" t="s">
        <v>36</v>
      </c>
      <c r="AX707" s="14" t="s">
        <v>81</v>
      </c>
      <c r="AY707" s="237" t="s">
        <v>215</v>
      </c>
    </row>
    <row r="708" spans="2:51" s="16" customFormat="1" ht="10.199999999999999">
      <c r="B708" s="249"/>
      <c r="C708" s="250"/>
      <c r="D708" s="198" t="s">
        <v>364</v>
      </c>
      <c r="E708" s="251" t="s">
        <v>1</v>
      </c>
      <c r="F708" s="252" t="s">
        <v>403</v>
      </c>
      <c r="G708" s="250"/>
      <c r="H708" s="253">
        <v>605.35599999999999</v>
      </c>
      <c r="I708" s="254"/>
      <c r="J708" s="250"/>
      <c r="K708" s="250"/>
      <c r="L708" s="255"/>
      <c r="M708" s="256"/>
      <c r="N708" s="257"/>
      <c r="O708" s="257"/>
      <c r="P708" s="257"/>
      <c r="Q708" s="257"/>
      <c r="R708" s="257"/>
      <c r="S708" s="257"/>
      <c r="T708" s="258"/>
      <c r="AT708" s="259" t="s">
        <v>364</v>
      </c>
      <c r="AU708" s="259" t="s">
        <v>90</v>
      </c>
      <c r="AV708" s="16" t="s">
        <v>227</v>
      </c>
      <c r="AW708" s="16" t="s">
        <v>36</v>
      </c>
      <c r="AX708" s="16" t="s">
        <v>81</v>
      </c>
      <c r="AY708" s="259" t="s">
        <v>215</v>
      </c>
    </row>
    <row r="709" spans="2:51" s="13" customFormat="1" ht="10.199999999999999">
      <c r="B709" s="217"/>
      <c r="C709" s="218"/>
      <c r="D709" s="198" t="s">
        <v>364</v>
      </c>
      <c r="E709" s="219" t="s">
        <v>1</v>
      </c>
      <c r="F709" s="220" t="s">
        <v>853</v>
      </c>
      <c r="G709" s="218"/>
      <c r="H709" s="219" t="s">
        <v>1</v>
      </c>
      <c r="I709" s="221"/>
      <c r="J709" s="218"/>
      <c r="K709" s="218"/>
      <c r="L709" s="222"/>
      <c r="M709" s="223"/>
      <c r="N709" s="224"/>
      <c r="O709" s="224"/>
      <c r="P709" s="224"/>
      <c r="Q709" s="224"/>
      <c r="R709" s="224"/>
      <c r="S709" s="224"/>
      <c r="T709" s="225"/>
      <c r="AT709" s="226" t="s">
        <v>364</v>
      </c>
      <c r="AU709" s="226" t="s">
        <v>90</v>
      </c>
      <c r="AV709" s="13" t="s">
        <v>88</v>
      </c>
      <c r="AW709" s="13" t="s">
        <v>36</v>
      </c>
      <c r="AX709" s="13" t="s">
        <v>81</v>
      </c>
      <c r="AY709" s="226" t="s">
        <v>215</v>
      </c>
    </row>
    <row r="710" spans="2:51" s="13" customFormat="1" ht="10.199999999999999">
      <c r="B710" s="217"/>
      <c r="C710" s="218"/>
      <c r="D710" s="198" t="s">
        <v>364</v>
      </c>
      <c r="E710" s="219" t="s">
        <v>1</v>
      </c>
      <c r="F710" s="220" t="s">
        <v>389</v>
      </c>
      <c r="G710" s="218"/>
      <c r="H710" s="219" t="s">
        <v>1</v>
      </c>
      <c r="I710" s="221"/>
      <c r="J710" s="218"/>
      <c r="K710" s="218"/>
      <c r="L710" s="222"/>
      <c r="M710" s="223"/>
      <c r="N710" s="224"/>
      <c r="O710" s="224"/>
      <c r="P710" s="224"/>
      <c r="Q710" s="224"/>
      <c r="R710" s="224"/>
      <c r="S710" s="224"/>
      <c r="T710" s="225"/>
      <c r="AT710" s="226" t="s">
        <v>364</v>
      </c>
      <c r="AU710" s="226" t="s">
        <v>90</v>
      </c>
      <c r="AV710" s="13" t="s">
        <v>88</v>
      </c>
      <c r="AW710" s="13" t="s">
        <v>36</v>
      </c>
      <c r="AX710" s="13" t="s">
        <v>81</v>
      </c>
      <c r="AY710" s="226" t="s">
        <v>215</v>
      </c>
    </row>
    <row r="711" spans="2:51" s="14" customFormat="1" ht="10.199999999999999">
      <c r="B711" s="227"/>
      <c r="C711" s="228"/>
      <c r="D711" s="198" t="s">
        <v>364</v>
      </c>
      <c r="E711" s="229" t="s">
        <v>1</v>
      </c>
      <c r="F711" s="230" t="s">
        <v>854</v>
      </c>
      <c r="G711" s="228"/>
      <c r="H711" s="231">
        <v>104.265</v>
      </c>
      <c r="I711" s="232"/>
      <c r="J711" s="228"/>
      <c r="K711" s="228"/>
      <c r="L711" s="233"/>
      <c r="M711" s="234"/>
      <c r="N711" s="235"/>
      <c r="O711" s="235"/>
      <c r="P711" s="235"/>
      <c r="Q711" s="235"/>
      <c r="R711" s="235"/>
      <c r="S711" s="235"/>
      <c r="T711" s="236"/>
      <c r="AT711" s="237" t="s">
        <v>364</v>
      </c>
      <c r="AU711" s="237" t="s">
        <v>90</v>
      </c>
      <c r="AV711" s="14" t="s">
        <v>90</v>
      </c>
      <c r="AW711" s="14" t="s">
        <v>36</v>
      </c>
      <c r="AX711" s="14" t="s">
        <v>81</v>
      </c>
      <c r="AY711" s="237" t="s">
        <v>215</v>
      </c>
    </row>
    <row r="712" spans="2:51" s="14" customFormat="1" ht="10.199999999999999">
      <c r="B712" s="227"/>
      <c r="C712" s="228"/>
      <c r="D712" s="198" t="s">
        <v>364</v>
      </c>
      <c r="E712" s="229" t="s">
        <v>1</v>
      </c>
      <c r="F712" s="230" t="s">
        <v>855</v>
      </c>
      <c r="G712" s="228"/>
      <c r="H712" s="231">
        <v>-23.04</v>
      </c>
      <c r="I712" s="232"/>
      <c r="J712" s="228"/>
      <c r="K712" s="228"/>
      <c r="L712" s="233"/>
      <c r="M712" s="234"/>
      <c r="N712" s="235"/>
      <c r="O712" s="235"/>
      <c r="P712" s="235"/>
      <c r="Q712" s="235"/>
      <c r="R712" s="235"/>
      <c r="S712" s="235"/>
      <c r="T712" s="236"/>
      <c r="AT712" s="237" t="s">
        <v>364</v>
      </c>
      <c r="AU712" s="237" t="s">
        <v>90</v>
      </c>
      <c r="AV712" s="14" t="s">
        <v>90</v>
      </c>
      <c r="AW712" s="14" t="s">
        <v>36</v>
      </c>
      <c r="AX712" s="14" t="s">
        <v>81</v>
      </c>
      <c r="AY712" s="237" t="s">
        <v>215</v>
      </c>
    </row>
    <row r="713" spans="2:51" s="14" customFormat="1" ht="10.199999999999999">
      <c r="B713" s="227"/>
      <c r="C713" s="228"/>
      <c r="D713" s="198" t="s">
        <v>364</v>
      </c>
      <c r="E713" s="229" t="s">
        <v>1</v>
      </c>
      <c r="F713" s="230" t="s">
        <v>856</v>
      </c>
      <c r="G713" s="228"/>
      <c r="H713" s="231">
        <v>-1.98</v>
      </c>
      <c r="I713" s="232"/>
      <c r="J713" s="228"/>
      <c r="K713" s="228"/>
      <c r="L713" s="233"/>
      <c r="M713" s="234"/>
      <c r="N713" s="235"/>
      <c r="O713" s="235"/>
      <c r="P713" s="235"/>
      <c r="Q713" s="235"/>
      <c r="R713" s="235"/>
      <c r="S713" s="235"/>
      <c r="T713" s="236"/>
      <c r="AT713" s="237" t="s">
        <v>364</v>
      </c>
      <c r="AU713" s="237" t="s">
        <v>90</v>
      </c>
      <c r="AV713" s="14" t="s">
        <v>90</v>
      </c>
      <c r="AW713" s="14" t="s">
        <v>36</v>
      </c>
      <c r="AX713" s="14" t="s">
        <v>81</v>
      </c>
      <c r="AY713" s="237" t="s">
        <v>215</v>
      </c>
    </row>
    <row r="714" spans="2:51" s="13" customFormat="1" ht="10.199999999999999">
      <c r="B714" s="217"/>
      <c r="C714" s="218"/>
      <c r="D714" s="198" t="s">
        <v>364</v>
      </c>
      <c r="E714" s="219" t="s">
        <v>1</v>
      </c>
      <c r="F714" s="220" t="s">
        <v>395</v>
      </c>
      <c r="G714" s="218"/>
      <c r="H714" s="219" t="s">
        <v>1</v>
      </c>
      <c r="I714" s="221"/>
      <c r="J714" s="218"/>
      <c r="K714" s="218"/>
      <c r="L714" s="222"/>
      <c r="M714" s="223"/>
      <c r="N714" s="224"/>
      <c r="O714" s="224"/>
      <c r="P714" s="224"/>
      <c r="Q714" s="224"/>
      <c r="R714" s="224"/>
      <c r="S714" s="224"/>
      <c r="T714" s="225"/>
      <c r="AT714" s="226" t="s">
        <v>364</v>
      </c>
      <c r="AU714" s="226" t="s">
        <v>90</v>
      </c>
      <c r="AV714" s="13" t="s">
        <v>88</v>
      </c>
      <c r="AW714" s="13" t="s">
        <v>36</v>
      </c>
      <c r="AX714" s="13" t="s">
        <v>81</v>
      </c>
      <c r="AY714" s="226" t="s">
        <v>215</v>
      </c>
    </row>
    <row r="715" spans="2:51" s="14" customFormat="1" ht="10.199999999999999">
      <c r="B715" s="227"/>
      <c r="C715" s="228"/>
      <c r="D715" s="198" t="s">
        <v>364</v>
      </c>
      <c r="E715" s="229" t="s">
        <v>1</v>
      </c>
      <c r="F715" s="230" t="s">
        <v>857</v>
      </c>
      <c r="G715" s="228"/>
      <c r="H715" s="231">
        <v>34.159999999999997</v>
      </c>
      <c r="I715" s="232"/>
      <c r="J715" s="228"/>
      <c r="K715" s="228"/>
      <c r="L715" s="233"/>
      <c r="M715" s="234"/>
      <c r="N715" s="235"/>
      <c r="O715" s="235"/>
      <c r="P715" s="235"/>
      <c r="Q715" s="235"/>
      <c r="R715" s="235"/>
      <c r="S715" s="235"/>
      <c r="T715" s="236"/>
      <c r="AT715" s="237" t="s">
        <v>364</v>
      </c>
      <c r="AU715" s="237" t="s">
        <v>90</v>
      </c>
      <c r="AV715" s="14" t="s">
        <v>90</v>
      </c>
      <c r="AW715" s="14" t="s">
        <v>36</v>
      </c>
      <c r="AX715" s="14" t="s">
        <v>81</v>
      </c>
      <c r="AY715" s="237" t="s">
        <v>215</v>
      </c>
    </row>
    <row r="716" spans="2:51" s="14" customFormat="1" ht="10.199999999999999">
      <c r="B716" s="227"/>
      <c r="C716" s="228"/>
      <c r="D716" s="198" t="s">
        <v>364</v>
      </c>
      <c r="E716" s="229" t="s">
        <v>1</v>
      </c>
      <c r="F716" s="230" t="s">
        <v>845</v>
      </c>
      <c r="G716" s="228"/>
      <c r="H716" s="231">
        <v>-3.84</v>
      </c>
      <c r="I716" s="232"/>
      <c r="J716" s="228"/>
      <c r="K716" s="228"/>
      <c r="L716" s="233"/>
      <c r="M716" s="234"/>
      <c r="N716" s="235"/>
      <c r="O716" s="235"/>
      <c r="P716" s="235"/>
      <c r="Q716" s="235"/>
      <c r="R716" s="235"/>
      <c r="S716" s="235"/>
      <c r="T716" s="236"/>
      <c r="AT716" s="237" t="s">
        <v>364</v>
      </c>
      <c r="AU716" s="237" t="s">
        <v>90</v>
      </c>
      <c r="AV716" s="14" t="s">
        <v>90</v>
      </c>
      <c r="AW716" s="14" t="s">
        <v>36</v>
      </c>
      <c r="AX716" s="14" t="s">
        <v>81</v>
      </c>
      <c r="AY716" s="237" t="s">
        <v>215</v>
      </c>
    </row>
    <row r="717" spans="2:51" s="14" customFormat="1" ht="10.199999999999999">
      <c r="B717" s="227"/>
      <c r="C717" s="228"/>
      <c r="D717" s="198" t="s">
        <v>364</v>
      </c>
      <c r="E717" s="229" t="s">
        <v>1</v>
      </c>
      <c r="F717" s="230" t="s">
        <v>858</v>
      </c>
      <c r="G717" s="228"/>
      <c r="H717" s="231">
        <v>-1.92</v>
      </c>
      <c r="I717" s="232"/>
      <c r="J717" s="228"/>
      <c r="K717" s="228"/>
      <c r="L717" s="233"/>
      <c r="M717" s="234"/>
      <c r="N717" s="235"/>
      <c r="O717" s="235"/>
      <c r="P717" s="235"/>
      <c r="Q717" s="235"/>
      <c r="R717" s="235"/>
      <c r="S717" s="235"/>
      <c r="T717" s="236"/>
      <c r="AT717" s="237" t="s">
        <v>364</v>
      </c>
      <c r="AU717" s="237" t="s">
        <v>90</v>
      </c>
      <c r="AV717" s="14" t="s">
        <v>90</v>
      </c>
      <c r="AW717" s="14" t="s">
        <v>36</v>
      </c>
      <c r="AX717" s="14" t="s">
        <v>81</v>
      </c>
      <c r="AY717" s="237" t="s">
        <v>215</v>
      </c>
    </row>
    <row r="718" spans="2:51" s="14" customFormat="1" ht="10.199999999999999">
      <c r="B718" s="227"/>
      <c r="C718" s="228"/>
      <c r="D718" s="198" t="s">
        <v>364</v>
      </c>
      <c r="E718" s="229" t="s">
        <v>1</v>
      </c>
      <c r="F718" s="230" t="s">
        <v>859</v>
      </c>
      <c r="G718" s="228"/>
      <c r="H718" s="231">
        <v>22.4</v>
      </c>
      <c r="I718" s="232"/>
      <c r="J718" s="228"/>
      <c r="K718" s="228"/>
      <c r="L718" s="233"/>
      <c r="M718" s="234"/>
      <c r="N718" s="235"/>
      <c r="O718" s="235"/>
      <c r="P718" s="235"/>
      <c r="Q718" s="235"/>
      <c r="R718" s="235"/>
      <c r="S718" s="235"/>
      <c r="T718" s="236"/>
      <c r="AT718" s="237" t="s">
        <v>364</v>
      </c>
      <c r="AU718" s="237" t="s">
        <v>90</v>
      </c>
      <c r="AV718" s="14" t="s">
        <v>90</v>
      </c>
      <c r="AW718" s="14" t="s">
        <v>36</v>
      </c>
      <c r="AX718" s="14" t="s">
        <v>81</v>
      </c>
      <c r="AY718" s="237" t="s">
        <v>215</v>
      </c>
    </row>
    <row r="719" spans="2:51" s="13" customFormat="1" ht="10.199999999999999">
      <c r="B719" s="217"/>
      <c r="C719" s="218"/>
      <c r="D719" s="198" t="s">
        <v>364</v>
      </c>
      <c r="E719" s="219" t="s">
        <v>1</v>
      </c>
      <c r="F719" s="220" t="s">
        <v>401</v>
      </c>
      <c r="G719" s="218"/>
      <c r="H719" s="219" t="s">
        <v>1</v>
      </c>
      <c r="I719" s="221"/>
      <c r="J719" s="218"/>
      <c r="K719" s="218"/>
      <c r="L719" s="222"/>
      <c r="M719" s="223"/>
      <c r="N719" s="224"/>
      <c r="O719" s="224"/>
      <c r="P719" s="224"/>
      <c r="Q719" s="224"/>
      <c r="R719" s="224"/>
      <c r="S719" s="224"/>
      <c r="T719" s="225"/>
      <c r="AT719" s="226" t="s">
        <v>364</v>
      </c>
      <c r="AU719" s="226" t="s">
        <v>90</v>
      </c>
      <c r="AV719" s="13" t="s">
        <v>88</v>
      </c>
      <c r="AW719" s="13" t="s">
        <v>36</v>
      </c>
      <c r="AX719" s="13" t="s">
        <v>81</v>
      </c>
      <c r="AY719" s="226" t="s">
        <v>215</v>
      </c>
    </row>
    <row r="720" spans="2:51" s="14" customFormat="1" ht="10.199999999999999">
      <c r="B720" s="227"/>
      <c r="C720" s="228"/>
      <c r="D720" s="198" t="s">
        <v>364</v>
      </c>
      <c r="E720" s="229" t="s">
        <v>1</v>
      </c>
      <c r="F720" s="230" t="s">
        <v>860</v>
      </c>
      <c r="G720" s="228"/>
      <c r="H720" s="231">
        <v>59.78</v>
      </c>
      <c r="I720" s="232"/>
      <c r="J720" s="228"/>
      <c r="K720" s="228"/>
      <c r="L720" s="233"/>
      <c r="M720" s="234"/>
      <c r="N720" s="235"/>
      <c r="O720" s="235"/>
      <c r="P720" s="235"/>
      <c r="Q720" s="235"/>
      <c r="R720" s="235"/>
      <c r="S720" s="235"/>
      <c r="T720" s="236"/>
      <c r="AT720" s="237" t="s">
        <v>364</v>
      </c>
      <c r="AU720" s="237" t="s">
        <v>90</v>
      </c>
      <c r="AV720" s="14" t="s">
        <v>90</v>
      </c>
      <c r="AW720" s="14" t="s">
        <v>36</v>
      </c>
      <c r="AX720" s="14" t="s">
        <v>81</v>
      </c>
      <c r="AY720" s="237" t="s">
        <v>215</v>
      </c>
    </row>
    <row r="721" spans="2:51" s="14" customFormat="1" ht="10.199999999999999">
      <c r="B721" s="227"/>
      <c r="C721" s="228"/>
      <c r="D721" s="198" t="s">
        <v>364</v>
      </c>
      <c r="E721" s="229" t="s">
        <v>1</v>
      </c>
      <c r="F721" s="230" t="s">
        <v>861</v>
      </c>
      <c r="G721" s="228"/>
      <c r="H721" s="231">
        <v>38.15</v>
      </c>
      <c r="I721" s="232"/>
      <c r="J721" s="228"/>
      <c r="K721" s="228"/>
      <c r="L721" s="233"/>
      <c r="M721" s="234"/>
      <c r="N721" s="235"/>
      <c r="O721" s="235"/>
      <c r="P721" s="235"/>
      <c r="Q721" s="235"/>
      <c r="R721" s="235"/>
      <c r="S721" s="235"/>
      <c r="T721" s="236"/>
      <c r="AT721" s="237" t="s">
        <v>364</v>
      </c>
      <c r="AU721" s="237" t="s">
        <v>90</v>
      </c>
      <c r="AV721" s="14" t="s">
        <v>90</v>
      </c>
      <c r="AW721" s="14" t="s">
        <v>36</v>
      </c>
      <c r="AX721" s="14" t="s">
        <v>81</v>
      </c>
      <c r="AY721" s="237" t="s">
        <v>215</v>
      </c>
    </row>
    <row r="722" spans="2:51" s="14" customFormat="1" ht="10.199999999999999">
      <c r="B722" s="227"/>
      <c r="C722" s="228"/>
      <c r="D722" s="198" t="s">
        <v>364</v>
      </c>
      <c r="E722" s="229" t="s">
        <v>1</v>
      </c>
      <c r="F722" s="230" t="s">
        <v>862</v>
      </c>
      <c r="G722" s="228"/>
      <c r="H722" s="231">
        <v>-15.36</v>
      </c>
      <c r="I722" s="232"/>
      <c r="J722" s="228"/>
      <c r="K722" s="228"/>
      <c r="L722" s="233"/>
      <c r="M722" s="234"/>
      <c r="N722" s="235"/>
      <c r="O722" s="235"/>
      <c r="P722" s="235"/>
      <c r="Q722" s="235"/>
      <c r="R722" s="235"/>
      <c r="S722" s="235"/>
      <c r="T722" s="236"/>
      <c r="AT722" s="237" t="s">
        <v>364</v>
      </c>
      <c r="AU722" s="237" t="s">
        <v>90</v>
      </c>
      <c r="AV722" s="14" t="s">
        <v>90</v>
      </c>
      <c r="AW722" s="14" t="s">
        <v>36</v>
      </c>
      <c r="AX722" s="14" t="s">
        <v>81</v>
      </c>
      <c r="AY722" s="237" t="s">
        <v>215</v>
      </c>
    </row>
    <row r="723" spans="2:51" s="14" customFormat="1" ht="10.199999999999999">
      <c r="B723" s="227"/>
      <c r="C723" s="228"/>
      <c r="D723" s="198" t="s">
        <v>364</v>
      </c>
      <c r="E723" s="229" t="s">
        <v>1</v>
      </c>
      <c r="F723" s="230" t="s">
        <v>863</v>
      </c>
      <c r="G723" s="228"/>
      <c r="H723" s="231">
        <v>-5.76</v>
      </c>
      <c r="I723" s="232"/>
      <c r="J723" s="228"/>
      <c r="K723" s="228"/>
      <c r="L723" s="233"/>
      <c r="M723" s="234"/>
      <c r="N723" s="235"/>
      <c r="O723" s="235"/>
      <c r="P723" s="235"/>
      <c r="Q723" s="235"/>
      <c r="R723" s="235"/>
      <c r="S723" s="235"/>
      <c r="T723" s="236"/>
      <c r="AT723" s="237" t="s">
        <v>364</v>
      </c>
      <c r="AU723" s="237" t="s">
        <v>90</v>
      </c>
      <c r="AV723" s="14" t="s">
        <v>90</v>
      </c>
      <c r="AW723" s="14" t="s">
        <v>36</v>
      </c>
      <c r="AX723" s="14" t="s">
        <v>81</v>
      </c>
      <c r="AY723" s="237" t="s">
        <v>215</v>
      </c>
    </row>
    <row r="724" spans="2:51" s="14" customFormat="1" ht="10.199999999999999">
      <c r="B724" s="227"/>
      <c r="C724" s="228"/>
      <c r="D724" s="198" t="s">
        <v>364</v>
      </c>
      <c r="E724" s="229" t="s">
        <v>1</v>
      </c>
      <c r="F724" s="230" t="s">
        <v>864</v>
      </c>
      <c r="G724" s="228"/>
      <c r="H724" s="231">
        <v>-3.7949999999999999</v>
      </c>
      <c r="I724" s="232"/>
      <c r="J724" s="228"/>
      <c r="K724" s="228"/>
      <c r="L724" s="233"/>
      <c r="M724" s="234"/>
      <c r="N724" s="235"/>
      <c r="O724" s="235"/>
      <c r="P724" s="235"/>
      <c r="Q724" s="235"/>
      <c r="R724" s="235"/>
      <c r="S724" s="235"/>
      <c r="T724" s="236"/>
      <c r="AT724" s="237" t="s">
        <v>364</v>
      </c>
      <c r="AU724" s="237" t="s">
        <v>90</v>
      </c>
      <c r="AV724" s="14" t="s">
        <v>90</v>
      </c>
      <c r="AW724" s="14" t="s">
        <v>36</v>
      </c>
      <c r="AX724" s="14" t="s">
        <v>81</v>
      </c>
      <c r="AY724" s="237" t="s">
        <v>215</v>
      </c>
    </row>
    <row r="725" spans="2:51" s="16" customFormat="1" ht="10.199999999999999">
      <c r="B725" s="249"/>
      <c r="C725" s="250"/>
      <c r="D725" s="198" t="s">
        <v>364</v>
      </c>
      <c r="E725" s="251" t="s">
        <v>1</v>
      </c>
      <c r="F725" s="252" t="s">
        <v>403</v>
      </c>
      <c r="G725" s="250"/>
      <c r="H725" s="253">
        <v>203.06</v>
      </c>
      <c r="I725" s="254"/>
      <c r="J725" s="250"/>
      <c r="K725" s="250"/>
      <c r="L725" s="255"/>
      <c r="M725" s="256"/>
      <c r="N725" s="257"/>
      <c r="O725" s="257"/>
      <c r="P725" s="257"/>
      <c r="Q725" s="257"/>
      <c r="R725" s="257"/>
      <c r="S725" s="257"/>
      <c r="T725" s="258"/>
      <c r="AT725" s="259" t="s">
        <v>364</v>
      </c>
      <c r="AU725" s="259" t="s">
        <v>90</v>
      </c>
      <c r="AV725" s="16" t="s">
        <v>227</v>
      </c>
      <c r="AW725" s="16" t="s">
        <v>36</v>
      </c>
      <c r="AX725" s="16" t="s">
        <v>81</v>
      </c>
      <c r="AY725" s="259" t="s">
        <v>215</v>
      </c>
    </row>
    <row r="726" spans="2:51" s="13" customFormat="1" ht="10.199999999999999">
      <c r="B726" s="217"/>
      <c r="C726" s="218"/>
      <c r="D726" s="198" t="s">
        <v>364</v>
      </c>
      <c r="E726" s="219" t="s">
        <v>1</v>
      </c>
      <c r="F726" s="220" t="s">
        <v>865</v>
      </c>
      <c r="G726" s="218"/>
      <c r="H726" s="219" t="s">
        <v>1</v>
      </c>
      <c r="I726" s="221"/>
      <c r="J726" s="218"/>
      <c r="K726" s="218"/>
      <c r="L726" s="222"/>
      <c r="M726" s="223"/>
      <c r="N726" s="224"/>
      <c r="O726" s="224"/>
      <c r="P726" s="224"/>
      <c r="Q726" s="224"/>
      <c r="R726" s="224"/>
      <c r="S726" s="224"/>
      <c r="T726" s="225"/>
      <c r="AT726" s="226" t="s">
        <v>364</v>
      </c>
      <c r="AU726" s="226" t="s">
        <v>90</v>
      </c>
      <c r="AV726" s="13" t="s">
        <v>88</v>
      </c>
      <c r="AW726" s="13" t="s">
        <v>36</v>
      </c>
      <c r="AX726" s="13" t="s">
        <v>81</v>
      </c>
      <c r="AY726" s="226" t="s">
        <v>215</v>
      </c>
    </row>
    <row r="727" spans="2:51" s="13" customFormat="1" ht="10.199999999999999">
      <c r="B727" s="217"/>
      <c r="C727" s="218"/>
      <c r="D727" s="198" t="s">
        <v>364</v>
      </c>
      <c r="E727" s="219" t="s">
        <v>1</v>
      </c>
      <c r="F727" s="220" t="s">
        <v>853</v>
      </c>
      <c r="G727" s="218"/>
      <c r="H727" s="219" t="s">
        <v>1</v>
      </c>
      <c r="I727" s="221"/>
      <c r="J727" s="218"/>
      <c r="K727" s="218"/>
      <c r="L727" s="222"/>
      <c r="M727" s="223"/>
      <c r="N727" s="224"/>
      <c r="O727" s="224"/>
      <c r="P727" s="224"/>
      <c r="Q727" s="224"/>
      <c r="R727" s="224"/>
      <c r="S727" s="224"/>
      <c r="T727" s="225"/>
      <c r="AT727" s="226" t="s">
        <v>364</v>
      </c>
      <c r="AU727" s="226" t="s">
        <v>90</v>
      </c>
      <c r="AV727" s="13" t="s">
        <v>88</v>
      </c>
      <c r="AW727" s="13" t="s">
        <v>36</v>
      </c>
      <c r="AX727" s="13" t="s">
        <v>81</v>
      </c>
      <c r="AY727" s="226" t="s">
        <v>215</v>
      </c>
    </row>
    <row r="728" spans="2:51" s="13" customFormat="1" ht="10.199999999999999">
      <c r="B728" s="217"/>
      <c r="C728" s="218"/>
      <c r="D728" s="198" t="s">
        <v>364</v>
      </c>
      <c r="E728" s="219" t="s">
        <v>1</v>
      </c>
      <c r="F728" s="220" t="s">
        <v>389</v>
      </c>
      <c r="G728" s="218"/>
      <c r="H728" s="219" t="s">
        <v>1</v>
      </c>
      <c r="I728" s="221"/>
      <c r="J728" s="218"/>
      <c r="K728" s="218"/>
      <c r="L728" s="222"/>
      <c r="M728" s="223"/>
      <c r="N728" s="224"/>
      <c r="O728" s="224"/>
      <c r="P728" s="224"/>
      <c r="Q728" s="224"/>
      <c r="R728" s="224"/>
      <c r="S728" s="224"/>
      <c r="T728" s="225"/>
      <c r="AT728" s="226" t="s">
        <v>364</v>
      </c>
      <c r="AU728" s="226" t="s">
        <v>90</v>
      </c>
      <c r="AV728" s="13" t="s">
        <v>88</v>
      </c>
      <c r="AW728" s="13" t="s">
        <v>36</v>
      </c>
      <c r="AX728" s="13" t="s">
        <v>81</v>
      </c>
      <c r="AY728" s="226" t="s">
        <v>215</v>
      </c>
    </row>
    <row r="729" spans="2:51" s="14" customFormat="1" ht="10.199999999999999">
      <c r="B729" s="227"/>
      <c r="C729" s="228"/>
      <c r="D729" s="198" t="s">
        <v>364</v>
      </c>
      <c r="E729" s="229" t="s">
        <v>1</v>
      </c>
      <c r="F729" s="230" t="s">
        <v>866</v>
      </c>
      <c r="G729" s="228"/>
      <c r="H729" s="231">
        <v>14.895</v>
      </c>
      <c r="I729" s="232"/>
      <c r="J729" s="228"/>
      <c r="K729" s="228"/>
      <c r="L729" s="233"/>
      <c r="M729" s="234"/>
      <c r="N729" s="235"/>
      <c r="O729" s="235"/>
      <c r="P729" s="235"/>
      <c r="Q729" s="235"/>
      <c r="R729" s="235"/>
      <c r="S729" s="235"/>
      <c r="T729" s="236"/>
      <c r="AT729" s="237" t="s">
        <v>364</v>
      </c>
      <c r="AU729" s="237" t="s">
        <v>90</v>
      </c>
      <c r="AV729" s="14" t="s">
        <v>90</v>
      </c>
      <c r="AW729" s="14" t="s">
        <v>36</v>
      </c>
      <c r="AX729" s="14" t="s">
        <v>81</v>
      </c>
      <c r="AY729" s="237" t="s">
        <v>215</v>
      </c>
    </row>
    <row r="730" spans="2:51" s="13" customFormat="1" ht="10.199999999999999">
      <c r="B730" s="217"/>
      <c r="C730" s="218"/>
      <c r="D730" s="198" t="s">
        <v>364</v>
      </c>
      <c r="E730" s="219" t="s">
        <v>1</v>
      </c>
      <c r="F730" s="220" t="s">
        <v>395</v>
      </c>
      <c r="G730" s="218"/>
      <c r="H730" s="219" t="s">
        <v>1</v>
      </c>
      <c r="I730" s="221"/>
      <c r="J730" s="218"/>
      <c r="K730" s="218"/>
      <c r="L730" s="222"/>
      <c r="M730" s="223"/>
      <c r="N730" s="224"/>
      <c r="O730" s="224"/>
      <c r="P730" s="224"/>
      <c r="Q730" s="224"/>
      <c r="R730" s="224"/>
      <c r="S730" s="224"/>
      <c r="T730" s="225"/>
      <c r="AT730" s="226" t="s">
        <v>364</v>
      </c>
      <c r="AU730" s="226" t="s">
        <v>90</v>
      </c>
      <c r="AV730" s="13" t="s">
        <v>88</v>
      </c>
      <c r="AW730" s="13" t="s">
        <v>36</v>
      </c>
      <c r="AX730" s="13" t="s">
        <v>81</v>
      </c>
      <c r="AY730" s="226" t="s">
        <v>215</v>
      </c>
    </row>
    <row r="731" spans="2:51" s="14" customFormat="1" ht="10.199999999999999">
      <c r="B731" s="227"/>
      <c r="C731" s="228"/>
      <c r="D731" s="198" t="s">
        <v>364</v>
      </c>
      <c r="E731" s="229" t="s">
        <v>1</v>
      </c>
      <c r="F731" s="230" t="s">
        <v>867</v>
      </c>
      <c r="G731" s="228"/>
      <c r="H731" s="231">
        <v>4.88</v>
      </c>
      <c r="I731" s="232"/>
      <c r="J731" s="228"/>
      <c r="K731" s="228"/>
      <c r="L731" s="233"/>
      <c r="M731" s="234"/>
      <c r="N731" s="235"/>
      <c r="O731" s="235"/>
      <c r="P731" s="235"/>
      <c r="Q731" s="235"/>
      <c r="R731" s="235"/>
      <c r="S731" s="235"/>
      <c r="T731" s="236"/>
      <c r="AT731" s="237" t="s">
        <v>364</v>
      </c>
      <c r="AU731" s="237" t="s">
        <v>90</v>
      </c>
      <c r="AV731" s="14" t="s">
        <v>90</v>
      </c>
      <c r="AW731" s="14" t="s">
        <v>36</v>
      </c>
      <c r="AX731" s="14" t="s">
        <v>81</v>
      </c>
      <c r="AY731" s="237" t="s">
        <v>215</v>
      </c>
    </row>
    <row r="732" spans="2:51" s="14" customFormat="1" ht="10.199999999999999">
      <c r="B732" s="227"/>
      <c r="C732" s="228"/>
      <c r="D732" s="198" t="s">
        <v>364</v>
      </c>
      <c r="E732" s="229" t="s">
        <v>1</v>
      </c>
      <c r="F732" s="230" t="s">
        <v>868</v>
      </c>
      <c r="G732" s="228"/>
      <c r="H732" s="231">
        <v>3.2</v>
      </c>
      <c r="I732" s="232"/>
      <c r="J732" s="228"/>
      <c r="K732" s="228"/>
      <c r="L732" s="233"/>
      <c r="M732" s="234"/>
      <c r="N732" s="235"/>
      <c r="O732" s="235"/>
      <c r="P732" s="235"/>
      <c r="Q732" s="235"/>
      <c r="R732" s="235"/>
      <c r="S732" s="235"/>
      <c r="T732" s="236"/>
      <c r="AT732" s="237" t="s">
        <v>364</v>
      </c>
      <c r="AU732" s="237" t="s">
        <v>90</v>
      </c>
      <c r="AV732" s="14" t="s">
        <v>90</v>
      </c>
      <c r="AW732" s="14" t="s">
        <v>36</v>
      </c>
      <c r="AX732" s="14" t="s">
        <v>81</v>
      </c>
      <c r="AY732" s="237" t="s">
        <v>215</v>
      </c>
    </row>
    <row r="733" spans="2:51" s="13" customFormat="1" ht="10.199999999999999">
      <c r="B733" s="217"/>
      <c r="C733" s="218"/>
      <c r="D733" s="198" t="s">
        <v>364</v>
      </c>
      <c r="E733" s="219" t="s">
        <v>1</v>
      </c>
      <c r="F733" s="220" t="s">
        <v>401</v>
      </c>
      <c r="G733" s="218"/>
      <c r="H733" s="219" t="s">
        <v>1</v>
      </c>
      <c r="I733" s="221"/>
      <c r="J733" s="218"/>
      <c r="K733" s="218"/>
      <c r="L733" s="222"/>
      <c r="M733" s="223"/>
      <c r="N733" s="224"/>
      <c r="O733" s="224"/>
      <c r="P733" s="224"/>
      <c r="Q733" s="224"/>
      <c r="R733" s="224"/>
      <c r="S733" s="224"/>
      <c r="T733" s="225"/>
      <c r="AT733" s="226" t="s">
        <v>364</v>
      </c>
      <c r="AU733" s="226" t="s">
        <v>90</v>
      </c>
      <c r="AV733" s="13" t="s">
        <v>88</v>
      </c>
      <c r="AW733" s="13" t="s">
        <v>36</v>
      </c>
      <c r="AX733" s="13" t="s">
        <v>81</v>
      </c>
      <c r="AY733" s="226" t="s">
        <v>215</v>
      </c>
    </row>
    <row r="734" spans="2:51" s="14" customFormat="1" ht="10.199999999999999">
      <c r="B734" s="227"/>
      <c r="C734" s="228"/>
      <c r="D734" s="198" t="s">
        <v>364</v>
      </c>
      <c r="E734" s="229" t="s">
        <v>1</v>
      </c>
      <c r="F734" s="230" t="s">
        <v>869</v>
      </c>
      <c r="G734" s="228"/>
      <c r="H734" s="231">
        <v>8.5399999999999991</v>
      </c>
      <c r="I734" s="232"/>
      <c r="J734" s="228"/>
      <c r="K734" s="228"/>
      <c r="L734" s="233"/>
      <c r="M734" s="234"/>
      <c r="N734" s="235"/>
      <c r="O734" s="235"/>
      <c r="P734" s="235"/>
      <c r="Q734" s="235"/>
      <c r="R734" s="235"/>
      <c r="S734" s="235"/>
      <c r="T734" s="236"/>
      <c r="AT734" s="237" t="s">
        <v>364</v>
      </c>
      <c r="AU734" s="237" t="s">
        <v>90</v>
      </c>
      <c r="AV734" s="14" t="s">
        <v>90</v>
      </c>
      <c r="AW734" s="14" t="s">
        <v>36</v>
      </c>
      <c r="AX734" s="14" t="s">
        <v>81</v>
      </c>
      <c r="AY734" s="237" t="s">
        <v>215</v>
      </c>
    </row>
    <row r="735" spans="2:51" s="14" customFormat="1" ht="10.199999999999999">
      <c r="B735" s="227"/>
      <c r="C735" s="228"/>
      <c r="D735" s="198" t="s">
        <v>364</v>
      </c>
      <c r="E735" s="229" t="s">
        <v>1</v>
      </c>
      <c r="F735" s="230" t="s">
        <v>870</v>
      </c>
      <c r="G735" s="228"/>
      <c r="H735" s="231">
        <v>5.45</v>
      </c>
      <c r="I735" s="232"/>
      <c r="J735" s="228"/>
      <c r="K735" s="228"/>
      <c r="L735" s="233"/>
      <c r="M735" s="234"/>
      <c r="N735" s="235"/>
      <c r="O735" s="235"/>
      <c r="P735" s="235"/>
      <c r="Q735" s="235"/>
      <c r="R735" s="235"/>
      <c r="S735" s="235"/>
      <c r="T735" s="236"/>
      <c r="AT735" s="237" t="s">
        <v>364</v>
      </c>
      <c r="AU735" s="237" t="s">
        <v>90</v>
      </c>
      <c r="AV735" s="14" t="s">
        <v>90</v>
      </c>
      <c r="AW735" s="14" t="s">
        <v>36</v>
      </c>
      <c r="AX735" s="14" t="s">
        <v>81</v>
      </c>
      <c r="AY735" s="237" t="s">
        <v>215</v>
      </c>
    </row>
    <row r="736" spans="2:51" s="16" customFormat="1" ht="10.199999999999999">
      <c r="B736" s="249"/>
      <c r="C736" s="250"/>
      <c r="D736" s="198" t="s">
        <v>364</v>
      </c>
      <c r="E736" s="251" t="s">
        <v>1</v>
      </c>
      <c r="F736" s="252" t="s">
        <v>403</v>
      </c>
      <c r="G736" s="250"/>
      <c r="H736" s="253">
        <v>36.965000000000003</v>
      </c>
      <c r="I736" s="254"/>
      <c r="J736" s="250"/>
      <c r="K736" s="250"/>
      <c r="L736" s="255"/>
      <c r="M736" s="256"/>
      <c r="N736" s="257"/>
      <c r="O736" s="257"/>
      <c r="P736" s="257"/>
      <c r="Q736" s="257"/>
      <c r="R736" s="257"/>
      <c r="S736" s="257"/>
      <c r="T736" s="258"/>
      <c r="AT736" s="259" t="s">
        <v>364</v>
      </c>
      <c r="AU736" s="259" t="s">
        <v>90</v>
      </c>
      <c r="AV736" s="16" t="s">
        <v>227</v>
      </c>
      <c r="AW736" s="16" t="s">
        <v>36</v>
      </c>
      <c r="AX736" s="16" t="s">
        <v>81</v>
      </c>
      <c r="AY736" s="259" t="s">
        <v>215</v>
      </c>
    </row>
    <row r="737" spans="1:65" s="13" customFormat="1" ht="10.199999999999999">
      <c r="B737" s="217"/>
      <c r="C737" s="218"/>
      <c r="D737" s="198" t="s">
        <v>364</v>
      </c>
      <c r="E737" s="219" t="s">
        <v>1</v>
      </c>
      <c r="F737" s="220" t="s">
        <v>871</v>
      </c>
      <c r="G737" s="218"/>
      <c r="H737" s="219" t="s">
        <v>1</v>
      </c>
      <c r="I737" s="221"/>
      <c r="J737" s="218"/>
      <c r="K737" s="218"/>
      <c r="L737" s="222"/>
      <c r="M737" s="223"/>
      <c r="N737" s="224"/>
      <c r="O737" s="224"/>
      <c r="P737" s="224"/>
      <c r="Q737" s="224"/>
      <c r="R737" s="224"/>
      <c r="S737" s="224"/>
      <c r="T737" s="225"/>
      <c r="AT737" s="226" t="s">
        <v>364</v>
      </c>
      <c r="AU737" s="226" t="s">
        <v>90</v>
      </c>
      <c r="AV737" s="13" t="s">
        <v>88</v>
      </c>
      <c r="AW737" s="13" t="s">
        <v>36</v>
      </c>
      <c r="AX737" s="13" t="s">
        <v>81</v>
      </c>
      <c r="AY737" s="226" t="s">
        <v>215</v>
      </c>
    </row>
    <row r="738" spans="1:65" s="13" customFormat="1" ht="10.199999999999999">
      <c r="B738" s="217"/>
      <c r="C738" s="218"/>
      <c r="D738" s="198" t="s">
        <v>364</v>
      </c>
      <c r="E738" s="219" t="s">
        <v>1</v>
      </c>
      <c r="F738" s="220" t="s">
        <v>872</v>
      </c>
      <c r="G738" s="218"/>
      <c r="H738" s="219" t="s">
        <v>1</v>
      </c>
      <c r="I738" s="221"/>
      <c r="J738" s="218"/>
      <c r="K738" s="218"/>
      <c r="L738" s="222"/>
      <c r="M738" s="223"/>
      <c r="N738" s="224"/>
      <c r="O738" s="224"/>
      <c r="P738" s="224"/>
      <c r="Q738" s="224"/>
      <c r="R738" s="224"/>
      <c r="S738" s="224"/>
      <c r="T738" s="225"/>
      <c r="AT738" s="226" t="s">
        <v>364</v>
      </c>
      <c r="AU738" s="226" t="s">
        <v>90</v>
      </c>
      <c r="AV738" s="13" t="s">
        <v>88</v>
      </c>
      <c r="AW738" s="13" t="s">
        <v>36</v>
      </c>
      <c r="AX738" s="13" t="s">
        <v>81</v>
      </c>
      <c r="AY738" s="226" t="s">
        <v>215</v>
      </c>
    </row>
    <row r="739" spans="1:65" s="13" customFormat="1" ht="10.199999999999999">
      <c r="B739" s="217"/>
      <c r="C739" s="218"/>
      <c r="D739" s="198" t="s">
        <v>364</v>
      </c>
      <c r="E739" s="219" t="s">
        <v>1</v>
      </c>
      <c r="F739" s="220" t="s">
        <v>389</v>
      </c>
      <c r="G739" s="218"/>
      <c r="H739" s="219" t="s">
        <v>1</v>
      </c>
      <c r="I739" s="221"/>
      <c r="J739" s="218"/>
      <c r="K739" s="218"/>
      <c r="L739" s="222"/>
      <c r="M739" s="223"/>
      <c r="N739" s="224"/>
      <c r="O739" s="224"/>
      <c r="P739" s="224"/>
      <c r="Q739" s="224"/>
      <c r="R739" s="224"/>
      <c r="S739" s="224"/>
      <c r="T739" s="225"/>
      <c r="AT739" s="226" t="s">
        <v>364</v>
      </c>
      <c r="AU739" s="226" t="s">
        <v>90</v>
      </c>
      <c r="AV739" s="13" t="s">
        <v>88</v>
      </c>
      <c r="AW739" s="13" t="s">
        <v>36</v>
      </c>
      <c r="AX739" s="13" t="s">
        <v>81</v>
      </c>
      <c r="AY739" s="226" t="s">
        <v>215</v>
      </c>
    </row>
    <row r="740" spans="1:65" s="14" customFormat="1" ht="10.199999999999999">
      <c r="B740" s="227"/>
      <c r="C740" s="228"/>
      <c r="D740" s="198" t="s">
        <v>364</v>
      </c>
      <c r="E740" s="229" t="s">
        <v>1</v>
      </c>
      <c r="F740" s="230" t="s">
        <v>873</v>
      </c>
      <c r="G740" s="228"/>
      <c r="H740" s="231">
        <v>31.75</v>
      </c>
      <c r="I740" s="232"/>
      <c r="J740" s="228"/>
      <c r="K740" s="228"/>
      <c r="L740" s="233"/>
      <c r="M740" s="234"/>
      <c r="N740" s="235"/>
      <c r="O740" s="235"/>
      <c r="P740" s="235"/>
      <c r="Q740" s="235"/>
      <c r="R740" s="235"/>
      <c r="S740" s="235"/>
      <c r="T740" s="236"/>
      <c r="AT740" s="237" t="s">
        <v>364</v>
      </c>
      <c r="AU740" s="237" t="s">
        <v>90</v>
      </c>
      <c r="AV740" s="14" t="s">
        <v>90</v>
      </c>
      <c r="AW740" s="14" t="s">
        <v>36</v>
      </c>
      <c r="AX740" s="14" t="s">
        <v>81</v>
      </c>
      <c r="AY740" s="237" t="s">
        <v>215</v>
      </c>
    </row>
    <row r="741" spans="1:65" s="14" customFormat="1" ht="10.199999999999999">
      <c r="B741" s="227"/>
      <c r="C741" s="228"/>
      <c r="D741" s="198" t="s">
        <v>364</v>
      </c>
      <c r="E741" s="229" t="s">
        <v>1</v>
      </c>
      <c r="F741" s="230" t="s">
        <v>874</v>
      </c>
      <c r="G741" s="228"/>
      <c r="H741" s="231">
        <v>-6.1449999999999996</v>
      </c>
      <c r="I741" s="232"/>
      <c r="J741" s="228"/>
      <c r="K741" s="228"/>
      <c r="L741" s="233"/>
      <c r="M741" s="234"/>
      <c r="N741" s="235"/>
      <c r="O741" s="235"/>
      <c r="P741" s="235"/>
      <c r="Q741" s="235"/>
      <c r="R741" s="235"/>
      <c r="S741" s="235"/>
      <c r="T741" s="236"/>
      <c r="AT741" s="237" t="s">
        <v>364</v>
      </c>
      <c r="AU741" s="237" t="s">
        <v>90</v>
      </c>
      <c r="AV741" s="14" t="s">
        <v>90</v>
      </c>
      <c r="AW741" s="14" t="s">
        <v>36</v>
      </c>
      <c r="AX741" s="14" t="s">
        <v>81</v>
      </c>
      <c r="AY741" s="237" t="s">
        <v>215</v>
      </c>
    </row>
    <row r="742" spans="1:65" s="13" customFormat="1" ht="10.199999999999999">
      <c r="B742" s="217"/>
      <c r="C742" s="218"/>
      <c r="D742" s="198" t="s">
        <v>364</v>
      </c>
      <c r="E742" s="219" t="s">
        <v>1</v>
      </c>
      <c r="F742" s="220" t="s">
        <v>401</v>
      </c>
      <c r="G742" s="218"/>
      <c r="H742" s="219" t="s">
        <v>1</v>
      </c>
      <c r="I742" s="221"/>
      <c r="J742" s="218"/>
      <c r="K742" s="218"/>
      <c r="L742" s="222"/>
      <c r="M742" s="223"/>
      <c r="N742" s="224"/>
      <c r="O742" s="224"/>
      <c r="P742" s="224"/>
      <c r="Q742" s="224"/>
      <c r="R742" s="224"/>
      <c r="S742" s="224"/>
      <c r="T742" s="225"/>
      <c r="AT742" s="226" t="s">
        <v>364</v>
      </c>
      <c r="AU742" s="226" t="s">
        <v>90</v>
      </c>
      <c r="AV742" s="13" t="s">
        <v>88</v>
      </c>
      <c r="AW742" s="13" t="s">
        <v>36</v>
      </c>
      <c r="AX742" s="13" t="s">
        <v>81</v>
      </c>
      <c r="AY742" s="226" t="s">
        <v>215</v>
      </c>
    </row>
    <row r="743" spans="1:65" s="14" customFormat="1" ht="10.199999999999999">
      <c r="B743" s="227"/>
      <c r="C743" s="228"/>
      <c r="D743" s="198" t="s">
        <v>364</v>
      </c>
      <c r="E743" s="229" t="s">
        <v>1</v>
      </c>
      <c r="F743" s="230" t="s">
        <v>873</v>
      </c>
      <c r="G743" s="228"/>
      <c r="H743" s="231">
        <v>31.75</v>
      </c>
      <c r="I743" s="232"/>
      <c r="J743" s="228"/>
      <c r="K743" s="228"/>
      <c r="L743" s="233"/>
      <c r="M743" s="234"/>
      <c r="N743" s="235"/>
      <c r="O743" s="235"/>
      <c r="P743" s="235"/>
      <c r="Q743" s="235"/>
      <c r="R743" s="235"/>
      <c r="S743" s="235"/>
      <c r="T743" s="236"/>
      <c r="AT743" s="237" t="s">
        <v>364</v>
      </c>
      <c r="AU743" s="237" t="s">
        <v>90</v>
      </c>
      <c r="AV743" s="14" t="s">
        <v>90</v>
      </c>
      <c r="AW743" s="14" t="s">
        <v>36</v>
      </c>
      <c r="AX743" s="14" t="s">
        <v>81</v>
      </c>
      <c r="AY743" s="237" t="s">
        <v>215</v>
      </c>
    </row>
    <row r="744" spans="1:65" s="14" customFormat="1" ht="10.199999999999999">
      <c r="B744" s="227"/>
      <c r="C744" s="228"/>
      <c r="D744" s="198" t="s">
        <v>364</v>
      </c>
      <c r="E744" s="229" t="s">
        <v>1</v>
      </c>
      <c r="F744" s="230" t="s">
        <v>875</v>
      </c>
      <c r="G744" s="228"/>
      <c r="H744" s="231">
        <v>-5.45</v>
      </c>
      <c r="I744" s="232"/>
      <c r="J744" s="228"/>
      <c r="K744" s="228"/>
      <c r="L744" s="233"/>
      <c r="M744" s="234"/>
      <c r="N744" s="235"/>
      <c r="O744" s="235"/>
      <c r="P744" s="235"/>
      <c r="Q744" s="235"/>
      <c r="R744" s="235"/>
      <c r="S744" s="235"/>
      <c r="T744" s="236"/>
      <c r="AT744" s="237" t="s">
        <v>364</v>
      </c>
      <c r="AU744" s="237" t="s">
        <v>90</v>
      </c>
      <c r="AV744" s="14" t="s">
        <v>90</v>
      </c>
      <c r="AW744" s="14" t="s">
        <v>36</v>
      </c>
      <c r="AX744" s="14" t="s">
        <v>81</v>
      </c>
      <c r="AY744" s="237" t="s">
        <v>215</v>
      </c>
    </row>
    <row r="745" spans="1:65" s="16" customFormat="1" ht="10.199999999999999">
      <c r="B745" s="249"/>
      <c r="C745" s="250"/>
      <c r="D745" s="198" t="s">
        <v>364</v>
      </c>
      <c r="E745" s="251" t="s">
        <v>1</v>
      </c>
      <c r="F745" s="252" t="s">
        <v>403</v>
      </c>
      <c r="G745" s="250"/>
      <c r="H745" s="253">
        <v>51.905000000000001</v>
      </c>
      <c r="I745" s="254"/>
      <c r="J745" s="250"/>
      <c r="K745" s="250"/>
      <c r="L745" s="255"/>
      <c r="M745" s="256"/>
      <c r="N745" s="257"/>
      <c r="O745" s="257"/>
      <c r="P745" s="257"/>
      <c r="Q745" s="257"/>
      <c r="R745" s="257"/>
      <c r="S745" s="257"/>
      <c r="T745" s="258"/>
      <c r="AT745" s="259" t="s">
        <v>364</v>
      </c>
      <c r="AU745" s="259" t="s">
        <v>90</v>
      </c>
      <c r="AV745" s="16" t="s">
        <v>227</v>
      </c>
      <c r="AW745" s="16" t="s">
        <v>36</v>
      </c>
      <c r="AX745" s="16" t="s">
        <v>81</v>
      </c>
      <c r="AY745" s="259" t="s">
        <v>215</v>
      </c>
    </row>
    <row r="746" spans="1:65" s="15" customFormat="1" ht="10.199999999999999">
      <c r="B746" s="238"/>
      <c r="C746" s="239"/>
      <c r="D746" s="198" t="s">
        <v>364</v>
      </c>
      <c r="E746" s="240" t="s">
        <v>1</v>
      </c>
      <c r="F746" s="241" t="s">
        <v>368</v>
      </c>
      <c r="G746" s="239"/>
      <c r="H746" s="242">
        <v>897.28599999999994</v>
      </c>
      <c r="I746" s="243"/>
      <c r="J746" s="239"/>
      <c r="K746" s="239"/>
      <c r="L746" s="244"/>
      <c r="M746" s="245"/>
      <c r="N746" s="246"/>
      <c r="O746" s="246"/>
      <c r="P746" s="246"/>
      <c r="Q746" s="246"/>
      <c r="R746" s="246"/>
      <c r="S746" s="246"/>
      <c r="T746" s="247"/>
      <c r="AT746" s="248" t="s">
        <v>364</v>
      </c>
      <c r="AU746" s="248" t="s">
        <v>90</v>
      </c>
      <c r="AV746" s="15" t="s">
        <v>214</v>
      </c>
      <c r="AW746" s="15" t="s">
        <v>36</v>
      </c>
      <c r="AX746" s="15" t="s">
        <v>88</v>
      </c>
      <c r="AY746" s="248" t="s">
        <v>215</v>
      </c>
    </row>
    <row r="747" spans="1:65" s="2" customFormat="1" ht="24.15" customHeight="1">
      <c r="A747" s="35"/>
      <c r="B747" s="36"/>
      <c r="C747" s="185" t="s">
        <v>876</v>
      </c>
      <c r="D747" s="185" t="s">
        <v>216</v>
      </c>
      <c r="E747" s="186" t="s">
        <v>877</v>
      </c>
      <c r="F747" s="187" t="s">
        <v>878</v>
      </c>
      <c r="G747" s="188" t="s">
        <v>797</v>
      </c>
      <c r="H747" s="189">
        <v>472.21</v>
      </c>
      <c r="I747" s="190"/>
      <c r="J747" s="191">
        <f>ROUND(I747*H747,2)</f>
        <v>0</v>
      </c>
      <c r="K747" s="187" t="s">
        <v>359</v>
      </c>
      <c r="L747" s="40"/>
      <c r="M747" s="192" t="s">
        <v>1</v>
      </c>
      <c r="N747" s="193" t="s">
        <v>46</v>
      </c>
      <c r="O747" s="72"/>
      <c r="P747" s="194">
        <f>O747*H747</f>
        <v>0</v>
      </c>
      <c r="Q747" s="194">
        <v>1.856E-2</v>
      </c>
      <c r="R747" s="194">
        <f>Q747*H747</f>
        <v>8.7642176000000003</v>
      </c>
      <c r="S747" s="194">
        <v>0</v>
      </c>
      <c r="T747" s="195">
        <f>S747*H747</f>
        <v>0</v>
      </c>
      <c r="U747" s="35"/>
      <c r="V747" s="35"/>
      <c r="W747" s="35"/>
      <c r="X747" s="35"/>
      <c r="Y747" s="35"/>
      <c r="Z747" s="35"/>
      <c r="AA747" s="35"/>
      <c r="AB747" s="35"/>
      <c r="AC747" s="35"/>
      <c r="AD747" s="35"/>
      <c r="AE747" s="35"/>
      <c r="AR747" s="196" t="s">
        <v>214</v>
      </c>
      <c r="AT747" s="196" t="s">
        <v>216</v>
      </c>
      <c r="AU747" s="196" t="s">
        <v>90</v>
      </c>
      <c r="AY747" s="18" t="s">
        <v>215</v>
      </c>
      <c r="BE747" s="197">
        <f>IF(N747="základní",J747,0)</f>
        <v>0</v>
      </c>
      <c r="BF747" s="197">
        <f>IF(N747="snížená",J747,0)</f>
        <v>0</v>
      </c>
      <c r="BG747" s="197">
        <f>IF(N747="zákl. přenesená",J747,0)</f>
        <v>0</v>
      </c>
      <c r="BH747" s="197">
        <f>IF(N747="sníž. přenesená",J747,0)</f>
        <v>0</v>
      </c>
      <c r="BI747" s="197">
        <f>IF(N747="nulová",J747,0)</f>
        <v>0</v>
      </c>
      <c r="BJ747" s="18" t="s">
        <v>88</v>
      </c>
      <c r="BK747" s="197">
        <f>ROUND(I747*H747,2)</f>
        <v>0</v>
      </c>
      <c r="BL747" s="18" t="s">
        <v>214</v>
      </c>
      <c r="BM747" s="196" t="s">
        <v>879</v>
      </c>
    </row>
    <row r="748" spans="1:65" s="2" customFormat="1" ht="19.2">
      <c r="A748" s="35"/>
      <c r="B748" s="36"/>
      <c r="C748" s="37"/>
      <c r="D748" s="198" t="s">
        <v>221</v>
      </c>
      <c r="E748" s="37"/>
      <c r="F748" s="199" t="s">
        <v>880</v>
      </c>
      <c r="G748" s="37"/>
      <c r="H748" s="37"/>
      <c r="I748" s="200"/>
      <c r="J748" s="37"/>
      <c r="K748" s="37"/>
      <c r="L748" s="40"/>
      <c r="M748" s="201"/>
      <c r="N748" s="202"/>
      <c r="O748" s="72"/>
      <c r="P748" s="72"/>
      <c r="Q748" s="72"/>
      <c r="R748" s="72"/>
      <c r="S748" s="72"/>
      <c r="T748" s="73"/>
      <c r="U748" s="35"/>
      <c r="V748" s="35"/>
      <c r="W748" s="35"/>
      <c r="X748" s="35"/>
      <c r="Y748" s="35"/>
      <c r="Z748" s="35"/>
      <c r="AA748" s="35"/>
      <c r="AB748" s="35"/>
      <c r="AC748" s="35"/>
      <c r="AD748" s="35"/>
      <c r="AE748" s="35"/>
      <c r="AT748" s="18" t="s">
        <v>221</v>
      </c>
      <c r="AU748" s="18" t="s">
        <v>90</v>
      </c>
    </row>
    <row r="749" spans="1:65" s="2" customFormat="1" ht="10.199999999999999">
      <c r="A749" s="35"/>
      <c r="B749" s="36"/>
      <c r="C749" s="37"/>
      <c r="D749" s="215" t="s">
        <v>362</v>
      </c>
      <c r="E749" s="37"/>
      <c r="F749" s="216" t="s">
        <v>881</v>
      </c>
      <c r="G749" s="37"/>
      <c r="H749" s="37"/>
      <c r="I749" s="200"/>
      <c r="J749" s="37"/>
      <c r="K749" s="37"/>
      <c r="L749" s="40"/>
      <c r="M749" s="201"/>
      <c r="N749" s="202"/>
      <c r="O749" s="72"/>
      <c r="P749" s="72"/>
      <c r="Q749" s="72"/>
      <c r="R749" s="72"/>
      <c r="S749" s="72"/>
      <c r="T749" s="73"/>
      <c r="U749" s="35"/>
      <c r="V749" s="35"/>
      <c r="W749" s="35"/>
      <c r="X749" s="35"/>
      <c r="Y749" s="35"/>
      <c r="Z749" s="35"/>
      <c r="AA749" s="35"/>
      <c r="AB749" s="35"/>
      <c r="AC749" s="35"/>
      <c r="AD749" s="35"/>
      <c r="AE749" s="35"/>
      <c r="AT749" s="18" t="s">
        <v>362</v>
      </c>
      <c r="AU749" s="18" t="s">
        <v>90</v>
      </c>
    </row>
    <row r="750" spans="1:65" s="13" customFormat="1" ht="10.199999999999999">
      <c r="B750" s="217"/>
      <c r="C750" s="218"/>
      <c r="D750" s="198" t="s">
        <v>364</v>
      </c>
      <c r="E750" s="219" t="s">
        <v>1</v>
      </c>
      <c r="F750" s="220" t="s">
        <v>822</v>
      </c>
      <c r="G750" s="218"/>
      <c r="H750" s="219" t="s">
        <v>1</v>
      </c>
      <c r="I750" s="221"/>
      <c r="J750" s="218"/>
      <c r="K750" s="218"/>
      <c r="L750" s="222"/>
      <c r="M750" s="223"/>
      <c r="N750" s="224"/>
      <c r="O750" s="224"/>
      <c r="P750" s="224"/>
      <c r="Q750" s="224"/>
      <c r="R750" s="224"/>
      <c r="S750" s="224"/>
      <c r="T750" s="225"/>
      <c r="AT750" s="226" t="s">
        <v>364</v>
      </c>
      <c r="AU750" s="226" t="s">
        <v>90</v>
      </c>
      <c r="AV750" s="13" t="s">
        <v>88</v>
      </c>
      <c r="AW750" s="13" t="s">
        <v>36</v>
      </c>
      <c r="AX750" s="13" t="s">
        <v>81</v>
      </c>
      <c r="AY750" s="226" t="s">
        <v>215</v>
      </c>
    </row>
    <row r="751" spans="1:65" s="13" customFormat="1" ht="10.199999999999999">
      <c r="B751" s="217"/>
      <c r="C751" s="218"/>
      <c r="D751" s="198" t="s">
        <v>364</v>
      </c>
      <c r="E751" s="219" t="s">
        <v>1</v>
      </c>
      <c r="F751" s="220" t="s">
        <v>389</v>
      </c>
      <c r="G751" s="218"/>
      <c r="H751" s="219" t="s">
        <v>1</v>
      </c>
      <c r="I751" s="221"/>
      <c r="J751" s="218"/>
      <c r="K751" s="218"/>
      <c r="L751" s="222"/>
      <c r="M751" s="223"/>
      <c r="N751" s="224"/>
      <c r="O751" s="224"/>
      <c r="P751" s="224"/>
      <c r="Q751" s="224"/>
      <c r="R751" s="224"/>
      <c r="S751" s="224"/>
      <c r="T751" s="225"/>
      <c r="AT751" s="226" t="s">
        <v>364</v>
      </c>
      <c r="AU751" s="226" t="s">
        <v>90</v>
      </c>
      <c r="AV751" s="13" t="s">
        <v>88</v>
      </c>
      <c r="AW751" s="13" t="s">
        <v>36</v>
      </c>
      <c r="AX751" s="13" t="s">
        <v>81</v>
      </c>
      <c r="AY751" s="226" t="s">
        <v>215</v>
      </c>
    </row>
    <row r="752" spans="1:65" s="14" customFormat="1" ht="10.199999999999999">
      <c r="B752" s="227"/>
      <c r="C752" s="228"/>
      <c r="D752" s="198" t="s">
        <v>364</v>
      </c>
      <c r="E752" s="229" t="s">
        <v>1</v>
      </c>
      <c r="F752" s="230" t="s">
        <v>882</v>
      </c>
      <c r="G752" s="228"/>
      <c r="H752" s="231">
        <v>61.9</v>
      </c>
      <c r="I752" s="232"/>
      <c r="J752" s="228"/>
      <c r="K752" s="228"/>
      <c r="L752" s="233"/>
      <c r="M752" s="234"/>
      <c r="N752" s="235"/>
      <c r="O752" s="235"/>
      <c r="P752" s="235"/>
      <c r="Q752" s="235"/>
      <c r="R752" s="235"/>
      <c r="S752" s="235"/>
      <c r="T752" s="236"/>
      <c r="AT752" s="237" t="s">
        <v>364</v>
      </c>
      <c r="AU752" s="237" t="s">
        <v>90</v>
      </c>
      <c r="AV752" s="14" t="s">
        <v>90</v>
      </c>
      <c r="AW752" s="14" t="s">
        <v>36</v>
      </c>
      <c r="AX752" s="14" t="s">
        <v>81</v>
      </c>
      <c r="AY752" s="237" t="s">
        <v>215</v>
      </c>
    </row>
    <row r="753" spans="2:51" s="14" customFormat="1" ht="10.199999999999999">
      <c r="B753" s="227"/>
      <c r="C753" s="228"/>
      <c r="D753" s="198" t="s">
        <v>364</v>
      </c>
      <c r="E753" s="229" t="s">
        <v>1</v>
      </c>
      <c r="F753" s="230" t="s">
        <v>883</v>
      </c>
      <c r="G753" s="228"/>
      <c r="H753" s="231">
        <v>34.5</v>
      </c>
      <c r="I753" s="232"/>
      <c r="J753" s="228"/>
      <c r="K753" s="228"/>
      <c r="L753" s="233"/>
      <c r="M753" s="234"/>
      <c r="N753" s="235"/>
      <c r="O753" s="235"/>
      <c r="P753" s="235"/>
      <c r="Q753" s="235"/>
      <c r="R753" s="235"/>
      <c r="S753" s="235"/>
      <c r="T753" s="236"/>
      <c r="AT753" s="237" t="s">
        <v>364</v>
      </c>
      <c r="AU753" s="237" t="s">
        <v>90</v>
      </c>
      <c r="AV753" s="14" t="s">
        <v>90</v>
      </c>
      <c r="AW753" s="14" t="s">
        <v>36</v>
      </c>
      <c r="AX753" s="14" t="s">
        <v>81</v>
      </c>
      <c r="AY753" s="237" t="s">
        <v>215</v>
      </c>
    </row>
    <row r="754" spans="2:51" s="14" customFormat="1" ht="10.199999999999999">
      <c r="B754" s="227"/>
      <c r="C754" s="228"/>
      <c r="D754" s="198" t="s">
        <v>364</v>
      </c>
      <c r="E754" s="229" t="s">
        <v>1</v>
      </c>
      <c r="F754" s="230" t="s">
        <v>884</v>
      </c>
      <c r="G754" s="228"/>
      <c r="H754" s="231">
        <v>7.25</v>
      </c>
      <c r="I754" s="232"/>
      <c r="J754" s="228"/>
      <c r="K754" s="228"/>
      <c r="L754" s="233"/>
      <c r="M754" s="234"/>
      <c r="N754" s="235"/>
      <c r="O754" s="235"/>
      <c r="P754" s="235"/>
      <c r="Q754" s="235"/>
      <c r="R754" s="235"/>
      <c r="S754" s="235"/>
      <c r="T754" s="236"/>
      <c r="AT754" s="237" t="s">
        <v>364</v>
      </c>
      <c r="AU754" s="237" t="s">
        <v>90</v>
      </c>
      <c r="AV754" s="14" t="s">
        <v>90</v>
      </c>
      <c r="AW754" s="14" t="s">
        <v>36</v>
      </c>
      <c r="AX754" s="14" t="s">
        <v>81</v>
      </c>
      <c r="AY754" s="237" t="s">
        <v>215</v>
      </c>
    </row>
    <row r="755" spans="2:51" s="14" customFormat="1" ht="10.199999999999999">
      <c r="B755" s="227"/>
      <c r="C755" s="228"/>
      <c r="D755" s="198" t="s">
        <v>364</v>
      </c>
      <c r="E755" s="229" t="s">
        <v>1</v>
      </c>
      <c r="F755" s="230" t="s">
        <v>885</v>
      </c>
      <c r="G755" s="228"/>
      <c r="H755" s="231">
        <v>2.2000000000000002</v>
      </c>
      <c r="I755" s="232"/>
      <c r="J755" s="228"/>
      <c r="K755" s="228"/>
      <c r="L755" s="233"/>
      <c r="M755" s="234"/>
      <c r="N755" s="235"/>
      <c r="O755" s="235"/>
      <c r="P755" s="235"/>
      <c r="Q755" s="235"/>
      <c r="R755" s="235"/>
      <c r="S755" s="235"/>
      <c r="T755" s="236"/>
      <c r="AT755" s="237" t="s">
        <v>364</v>
      </c>
      <c r="AU755" s="237" t="s">
        <v>90</v>
      </c>
      <c r="AV755" s="14" t="s">
        <v>90</v>
      </c>
      <c r="AW755" s="14" t="s">
        <v>36</v>
      </c>
      <c r="AX755" s="14" t="s">
        <v>81</v>
      </c>
      <c r="AY755" s="237" t="s">
        <v>215</v>
      </c>
    </row>
    <row r="756" spans="2:51" s="13" customFormat="1" ht="10.199999999999999">
      <c r="B756" s="217"/>
      <c r="C756" s="218"/>
      <c r="D756" s="198" t="s">
        <v>364</v>
      </c>
      <c r="E756" s="219" t="s">
        <v>1</v>
      </c>
      <c r="F756" s="220" t="s">
        <v>395</v>
      </c>
      <c r="G756" s="218"/>
      <c r="H756" s="219" t="s">
        <v>1</v>
      </c>
      <c r="I756" s="221"/>
      <c r="J756" s="218"/>
      <c r="K756" s="218"/>
      <c r="L756" s="222"/>
      <c r="M756" s="223"/>
      <c r="N756" s="224"/>
      <c r="O756" s="224"/>
      <c r="P756" s="224"/>
      <c r="Q756" s="224"/>
      <c r="R756" s="224"/>
      <c r="S756" s="224"/>
      <c r="T756" s="225"/>
      <c r="AT756" s="226" t="s">
        <v>364</v>
      </c>
      <c r="AU756" s="226" t="s">
        <v>90</v>
      </c>
      <c r="AV756" s="13" t="s">
        <v>88</v>
      </c>
      <c r="AW756" s="13" t="s">
        <v>36</v>
      </c>
      <c r="AX756" s="13" t="s">
        <v>81</v>
      </c>
      <c r="AY756" s="226" t="s">
        <v>215</v>
      </c>
    </row>
    <row r="757" spans="2:51" s="14" customFormat="1" ht="10.199999999999999">
      <c r="B757" s="227"/>
      <c r="C757" s="228"/>
      <c r="D757" s="198" t="s">
        <v>364</v>
      </c>
      <c r="E757" s="229" t="s">
        <v>1</v>
      </c>
      <c r="F757" s="230" t="s">
        <v>886</v>
      </c>
      <c r="G757" s="228"/>
      <c r="H757" s="231">
        <v>5.81</v>
      </c>
      <c r="I757" s="232"/>
      <c r="J757" s="228"/>
      <c r="K757" s="228"/>
      <c r="L757" s="233"/>
      <c r="M757" s="234"/>
      <c r="N757" s="235"/>
      <c r="O757" s="235"/>
      <c r="P757" s="235"/>
      <c r="Q757" s="235"/>
      <c r="R757" s="235"/>
      <c r="S757" s="235"/>
      <c r="T757" s="236"/>
      <c r="AT757" s="237" t="s">
        <v>364</v>
      </c>
      <c r="AU757" s="237" t="s">
        <v>90</v>
      </c>
      <c r="AV757" s="14" t="s">
        <v>90</v>
      </c>
      <c r="AW757" s="14" t="s">
        <v>36</v>
      </c>
      <c r="AX757" s="14" t="s">
        <v>81</v>
      </c>
      <c r="AY757" s="237" t="s">
        <v>215</v>
      </c>
    </row>
    <row r="758" spans="2:51" s="14" customFormat="1" ht="10.199999999999999">
      <c r="B758" s="227"/>
      <c r="C758" s="228"/>
      <c r="D758" s="198" t="s">
        <v>364</v>
      </c>
      <c r="E758" s="229" t="s">
        <v>1</v>
      </c>
      <c r="F758" s="230" t="s">
        <v>887</v>
      </c>
      <c r="G758" s="228"/>
      <c r="H758" s="231">
        <v>-3.46</v>
      </c>
      <c r="I758" s="232"/>
      <c r="J758" s="228"/>
      <c r="K758" s="228"/>
      <c r="L758" s="233"/>
      <c r="M758" s="234"/>
      <c r="N758" s="235"/>
      <c r="O758" s="235"/>
      <c r="P758" s="235"/>
      <c r="Q758" s="235"/>
      <c r="R758" s="235"/>
      <c r="S758" s="235"/>
      <c r="T758" s="236"/>
      <c r="AT758" s="237" t="s">
        <v>364</v>
      </c>
      <c r="AU758" s="237" t="s">
        <v>90</v>
      </c>
      <c r="AV758" s="14" t="s">
        <v>90</v>
      </c>
      <c r="AW758" s="14" t="s">
        <v>36</v>
      </c>
      <c r="AX758" s="14" t="s">
        <v>81</v>
      </c>
      <c r="AY758" s="237" t="s">
        <v>215</v>
      </c>
    </row>
    <row r="759" spans="2:51" s="14" customFormat="1" ht="10.199999999999999">
      <c r="B759" s="227"/>
      <c r="C759" s="228"/>
      <c r="D759" s="198" t="s">
        <v>364</v>
      </c>
      <c r="E759" s="229" t="s">
        <v>1</v>
      </c>
      <c r="F759" s="230" t="s">
        <v>888</v>
      </c>
      <c r="G759" s="228"/>
      <c r="H759" s="231">
        <v>4.3899999999999997</v>
      </c>
      <c r="I759" s="232"/>
      <c r="J759" s="228"/>
      <c r="K759" s="228"/>
      <c r="L759" s="233"/>
      <c r="M759" s="234"/>
      <c r="N759" s="235"/>
      <c r="O759" s="235"/>
      <c r="P759" s="235"/>
      <c r="Q759" s="235"/>
      <c r="R759" s="235"/>
      <c r="S759" s="235"/>
      <c r="T759" s="236"/>
      <c r="AT759" s="237" t="s">
        <v>364</v>
      </c>
      <c r="AU759" s="237" t="s">
        <v>90</v>
      </c>
      <c r="AV759" s="14" t="s">
        <v>90</v>
      </c>
      <c r="AW759" s="14" t="s">
        <v>36</v>
      </c>
      <c r="AX759" s="14" t="s">
        <v>81</v>
      </c>
      <c r="AY759" s="237" t="s">
        <v>215</v>
      </c>
    </row>
    <row r="760" spans="2:51" s="14" customFormat="1" ht="10.199999999999999">
      <c r="B760" s="227"/>
      <c r="C760" s="228"/>
      <c r="D760" s="198" t="s">
        <v>364</v>
      </c>
      <c r="E760" s="229" t="s">
        <v>1</v>
      </c>
      <c r="F760" s="230" t="s">
        <v>227</v>
      </c>
      <c r="G760" s="228"/>
      <c r="H760" s="231">
        <v>3</v>
      </c>
      <c r="I760" s="232"/>
      <c r="J760" s="228"/>
      <c r="K760" s="228"/>
      <c r="L760" s="233"/>
      <c r="M760" s="234"/>
      <c r="N760" s="235"/>
      <c r="O760" s="235"/>
      <c r="P760" s="235"/>
      <c r="Q760" s="235"/>
      <c r="R760" s="235"/>
      <c r="S760" s="235"/>
      <c r="T760" s="236"/>
      <c r="AT760" s="237" t="s">
        <v>364</v>
      </c>
      <c r="AU760" s="237" t="s">
        <v>90</v>
      </c>
      <c r="AV760" s="14" t="s">
        <v>90</v>
      </c>
      <c r="AW760" s="14" t="s">
        <v>36</v>
      </c>
      <c r="AX760" s="14" t="s">
        <v>81</v>
      </c>
      <c r="AY760" s="237" t="s">
        <v>215</v>
      </c>
    </row>
    <row r="761" spans="2:51" s="13" customFormat="1" ht="10.199999999999999">
      <c r="B761" s="217"/>
      <c r="C761" s="218"/>
      <c r="D761" s="198" t="s">
        <v>364</v>
      </c>
      <c r="E761" s="219" t="s">
        <v>1</v>
      </c>
      <c r="F761" s="220" t="s">
        <v>401</v>
      </c>
      <c r="G761" s="218"/>
      <c r="H761" s="219" t="s">
        <v>1</v>
      </c>
      <c r="I761" s="221"/>
      <c r="J761" s="218"/>
      <c r="K761" s="218"/>
      <c r="L761" s="222"/>
      <c r="M761" s="223"/>
      <c r="N761" s="224"/>
      <c r="O761" s="224"/>
      <c r="P761" s="224"/>
      <c r="Q761" s="224"/>
      <c r="R761" s="224"/>
      <c r="S761" s="224"/>
      <c r="T761" s="225"/>
      <c r="AT761" s="226" t="s">
        <v>364</v>
      </c>
      <c r="AU761" s="226" t="s">
        <v>90</v>
      </c>
      <c r="AV761" s="13" t="s">
        <v>88</v>
      </c>
      <c r="AW761" s="13" t="s">
        <v>36</v>
      </c>
      <c r="AX761" s="13" t="s">
        <v>81</v>
      </c>
      <c r="AY761" s="226" t="s">
        <v>215</v>
      </c>
    </row>
    <row r="762" spans="2:51" s="14" customFormat="1" ht="10.199999999999999">
      <c r="B762" s="227"/>
      <c r="C762" s="228"/>
      <c r="D762" s="198" t="s">
        <v>364</v>
      </c>
      <c r="E762" s="229" t="s">
        <v>1</v>
      </c>
      <c r="F762" s="230" t="s">
        <v>882</v>
      </c>
      <c r="G762" s="228"/>
      <c r="H762" s="231">
        <v>61.9</v>
      </c>
      <c r="I762" s="232"/>
      <c r="J762" s="228"/>
      <c r="K762" s="228"/>
      <c r="L762" s="233"/>
      <c r="M762" s="234"/>
      <c r="N762" s="235"/>
      <c r="O762" s="235"/>
      <c r="P762" s="235"/>
      <c r="Q762" s="235"/>
      <c r="R762" s="235"/>
      <c r="S762" s="235"/>
      <c r="T762" s="236"/>
      <c r="AT762" s="237" t="s">
        <v>364</v>
      </c>
      <c r="AU762" s="237" t="s">
        <v>90</v>
      </c>
      <c r="AV762" s="14" t="s">
        <v>90</v>
      </c>
      <c r="AW762" s="14" t="s">
        <v>36</v>
      </c>
      <c r="AX762" s="14" t="s">
        <v>81</v>
      </c>
      <c r="AY762" s="237" t="s">
        <v>215</v>
      </c>
    </row>
    <row r="763" spans="2:51" s="14" customFormat="1" ht="10.199999999999999">
      <c r="B763" s="227"/>
      <c r="C763" s="228"/>
      <c r="D763" s="198" t="s">
        <v>364</v>
      </c>
      <c r="E763" s="229" t="s">
        <v>1</v>
      </c>
      <c r="F763" s="230" t="s">
        <v>889</v>
      </c>
      <c r="G763" s="228"/>
      <c r="H763" s="231">
        <v>17.850000000000001</v>
      </c>
      <c r="I763" s="232"/>
      <c r="J763" s="228"/>
      <c r="K763" s="228"/>
      <c r="L763" s="233"/>
      <c r="M763" s="234"/>
      <c r="N763" s="235"/>
      <c r="O763" s="235"/>
      <c r="P763" s="235"/>
      <c r="Q763" s="235"/>
      <c r="R763" s="235"/>
      <c r="S763" s="235"/>
      <c r="T763" s="236"/>
      <c r="AT763" s="237" t="s">
        <v>364</v>
      </c>
      <c r="AU763" s="237" t="s">
        <v>90</v>
      </c>
      <c r="AV763" s="14" t="s">
        <v>90</v>
      </c>
      <c r="AW763" s="14" t="s">
        <v>36</v>
      </c>
      <c r="AX763" s="14" t="s">
        <v>81</v>
      </c>
      <c r="AY763" s="237" t="s">
        <v>215</v>
      </c>
    </row>
    <row r="764" spans="2:51" s="14" customFormat="1" ht="10.199999999999999">
      <c r="B764" s="227"/>
      <c r="C764" s="228"/>
      <c r="D764" s="198" t="s">
        <v>364</v>
      </c>
      <c r="E764" s="229" t="s">
        <v>1</v>
      </c>
      <c r="F764" s="230" t="s">
        <v>890</v>
      </c>
      <c r="G764" s="228"/>
      <c r="H764" s="231">
        <v>17.25</v>
      </c>
      <c r="I764" s="232"/>
      <c r="J764" s="228"/>
      <c r="K764" s="228"/>
      <c r="L764" s="233"/>
      <c r="M764" s="234"/>
      <c r="N764" s="235"/>
      <c r="O764" s="235"/>
      <c r="P764" s="235"/>
      <c r="Q764" s="235"/>
      <c r="R764" s="235"/>
      <c r="S764" s="235"/>
      <c r="T764" s="236"/>
      <c r="AT764" s="237" t="s">
        <v>364</v>
      </c>
      <c r="AU764" s="237" t="s">
        <v>90</v>
      </c>
      <c r="AV764" s="14" t="s">
        <v>90</v>
      </c>
      <c r="AW764" s="14" t="s">
        <v>36</v>
      </c>
      <c r="AX764" s="14" t="s">
        <v>81</v>
      </c>
      <c r="AY764" s="237" t="s">
        <v>215</v>
      </c>
    </row>
    <row r="765" spans="2:51" s="14" customFormat="1" ht="10.199999999999999">
      <c r="B765" s="227"/>
      <c r="C765" s="228"/>
      <c r="D765" s="198" t="s">
        <v>364</v>
      </c>
      <c r="E765" s="229" t="s">
        <v>1</v>
      </c>
      <c r="F765" s="230" t="s">
        <v>891</v>
      </c>
      <c r="G765" s="228"/>
      <c r="H765" s="231">
        <v>7.95</v>
      </c>
      <c r="I765" s="232"/>
      <c r="J765" s="228"/>
      <c r="K765" s="228"/>
      <c r="L765" s="233"/>
      <c r="M765" s="234"/>
      <c r="N765" s="235"/>
      <c r="O765" s="235"/>
      <c r="P765" s="235"/>
      <c r="Q765" s="235"/>
      <c r="R765" s="235"/>
      <c r="S765" s="235"/>
      <c r="T765" s="236"/>
      <c r="AT765" s="237" t="s">
        <v>364</v>
      </c>
      <c r="AU765" s="237" t="s">
        <v>90</v>
      </c>
      <c r="AV765" s="14" t="s">
        <v>90</v>
      </c>
      <c r="AW765" s="14" t="s">
        <v>36</v>
      </c>
      <c r="AX765" s="14" t="s">
        <v>81</v>
      </c>
      <c r="AY765" s="237" t="s">
        <v>215</v>
      </c>
    </row>
    <row r="766" spans="2:51" s="16" customFormat="1" ht="10.199999999999999">
      <c r="B766" s="249"/>
      <c r="C766" s="250"/>
      <c r="D766" s="198" t="s">
        <v>364</v>
      </c>
      <c r="E766" s="251" t="s">
        <v>1</v>
      </c>
      <c r="F766" s="252" t="s">
        <v>403</v>
      </c>
      <c r="G766" s="250"/>
      <c r="H766" s="253">
        <v>220.54</v>
      </c>
      <c r="I766" s="254"/>
      <c r="J766" s="250"/>
      <c r="K766" s="250"/>
      <c r="L766" s="255"/>
      <c r="M766" s="256"/>
      <c r="N766" s="257"/>
      <c r="O766" s="257"/>
      <c r="P766" s="257"/>
      <c r="Q766" s="257"/>
      <c r="R766" s="257"/>
      <c r="S766" s="257"/>
      <c r="T766" s="258"/>
      <c r="AT766" s="259" t="s">
        <v>364</v>
      </c>
      <c r="AU766" s="259" t="s">
        <v>90</v>
      </c>
      <c r="AV766" s="16" t="s">
        <v>227</v>
      </c>
      <c r="AW766" s="16" t="s">
        <v>36</v>
      </c>
      <c r="AX766" s="16" t="s">
        <v>81</v>
      </c>
      <c r="AY766" s="259" t="s">
        <v>215</v>
      </c>
    </row>
    <row r="767" spans="2:51" s="13" customFormat="1" ht="10.199999999999999">
      <c r="B767" s="217"/>
      <c r="C767" s="218"/>
      <c r="D767" s="198" t="s">
        <v>364</v>
      </c>
      <c r="E767" s="219" t="s">
        <v>1</v>
      </c>
      <c r="F767" s="220" t="s">
        <v>853</v>
      </c>
      <c r="G767" s="218"/>
      <c r="H767" s="219" t="s">
        <v>1</v>
      </c>
      <c r="I767" s="221"/>
      <c r="J767" s="218"/>
      <c r="K767" s="218"/>
      <c r="L767" s="222"/>
      <c r="M767" s="223"/>
      <c r="N767" s="224"/>
      <c r="O767" s="224"/>
      <c r="P767" s="224"/>
      <c r="Q767" s="224"/>
      <c r="R767" s="224"/>
      <c r="S767" s="224"/>
      <c r="T767" s="225"/>
      <c r="AT767" s="226" t="s">
        <v>364</v>
      </c>
      <c r="AU767" s="226" t="s">
        <v>90</v>
      </c>
      <c r="AV767" s="13" t="s">
        <v>88</v>
      </c>
      <c r="AW767" s="13" t="s">
        <v>36</v>
      </c>
      <c r="AX767" s="13" t="s">
        <v>81</v>
      </c>
      <c r="AY767" s="226" t="s">
        <v>215</v>
      </c>
    </row>
    <row r="768" spans="2:51" s="13" customFormat="1" ht="10.199999999999999">
      <c r="B768" s="217"/>
      <c r="C768" s="218"/>
      <c r="D768" s="198" t="s">
        <v>364</v>
      </c>
      <c r="E768" s="219" t="s">
        <v>1</v>
      </c>
      <c r="F768" s="220" t="s">
        <v>389</v>
      </c>
      <c r="G768" s="218"/>
      <c r="H768" s="219" t="s">
        <v>1</v>
      </c>
      <c r="I768" s="221"/>
      <c r="J768" s="218"/>
      <c r="K768" s="218"/>
      <c r="L768" s="222"/>
      <c r="M768" s="223"/>
      <c r="N768" s="224"/>
      <c r="O768" s="224"/>
      <c r="P768" s="224"/>
      <c r="Q768" s="224"/>
      <c r="R768" s="224"/>
      <c r="S768" s="224"/>
      <c r="T768" s="225"/>
      <c r="AT768" s="226" t="s">
        <v>364</v>
      </c>
      <c r="AU768" s="226" t="s">
        <v>90</v>
      </c>
      <c r="AV768" s="13" t="s">
        <v>88</v>
      </c>
      <c r="AW768" s="13" t="s">
        <v>36</v>
      </c>
      <c r="AX768" s="13" t="s">
        <v>81</v>
      </c>
      <c r="AY768" s="226" t="s">
        <v>215</v>
      </c>
    </row>
    <row r="769" spans="2:51" s="14" customFormat="1" ht="10.199999999999999">
      <c r="B769" s="227"/>
      <c r="C769" s="228"/>
      <c r="D769" s="198" t="s">
        <v>364</v>
      </c>
      <c r="E769" s="229" t="s">
        <v>1</v>
      </c>
      <c r="F769" s="230" t="s">
        <v>892</v>
      </c>
      <c r="G769" s="228"/>
      <c r="H769" s="231">
        <v>29.79</v>
      </c>
      <c r="I769" s="232"/>
      <c r="J769" s="228"/>
      <c r="K769" s="228"/>
      <c r="L769" s="233"/>
      <c r="M769" s="234"/>
      <c r="N769" s="235"/>
      <c r="O769" s="235"/>
      <c r="P769" s="235"/>
      <c r="Q769" s="235"/>
      <c r="R769" s="235"/>
      <c r="S769" s="235"/>
      <c r="T769" s="236"/>
      <c r="AT769" s="237" t="s">
        <v>364</v>
      </c>
      <c r="AU769" s="237" t="s">
        <v>90</v>
      </c>
      <c r="AV769" s="14" t="s">
        <v>90</v>
      </c>
      <c r="AW769" s="14" t="s">
        <v>36</v>
      </c>
      <c r="AX769" s="14" t="s">
        <v>81</v>
      </c>
      <c r="AY769" s="237" t="s">
        <v>215</v>
      </c>
    </row>
    <row r="770" spans="2:51" s="13" customFormat="1" ht="10.199999999999999">
      <c r="B770" s="217"/>
      <c r="C770" s="218"/>
      <c r="D770" s="198" t="s">
        <v>364</v>
      </c>
      <c r="E770" s="219" t="s">
        <v>1</v>
      </c>
      <c r="F770" s="220" t="s">
        <v>395</v>
      </c>
      <c r="G770" s="218"/>
      <c r="H770" s="219" t="s">
        <v>1</v>
      </c>
      <c r="I770" s="221"/>
      <c r="J770" s="218"/>
      <c r="K770" s="218"/>
      <c r="L770" s="222"/>
      <c r="M770" s="223"/>
      <c r="N770" s="224"/>
      <c r="O770" s="224"/>
      <c r="P770" s="224"/>
      <c r="Q770" s="224"/>
      <c r="R770" s="224"/>
      <c r="S770" s="224"/>
      <c r="T770" s="225"/>
      <c r="AT770" s="226" t="s">
        <v>364</v>
      </c>
      <c r="AU770" s="226" t="s">
        <v>90</v>
      </c>
      <c r="AV770" s="13" t="s">
        <v>88</v>
      </c>
      <c r="AW770" s="13" t="s">
        <v>36</v>
      </c>
      <c r="AX770" s="13" t="s">
        <v>81</v>
      </c>
      <c r="AY770" s="226" t="s">
        <v>215</v>
      </c>
    </row>
    <row r="771" spans="2:51" s="14" customFormat="1" ht="10.199999999999999">
      <c r="B771" s="227"/>
      <c r="C771" s="228"/>
      <c r="D771" s="198" t="s">
        <v>364</v>
      </c>
      <c r="E771" s="229" t="s">
        <v>1</v>
      </c>
      <c r="F771" s="230" t="s">
        <v>893</v>
      </c>
      <c r="G771" s="228"/>
      <c r="H771" s="231">
        <v>9.76</v>
      </c>
      <c r="I771" s="232"/>
      <c r="J771" s="228"/>
      <c r="K771" s="228"/>
      <c r="L771" s="233"/>
      <c r="M771" s="234"/>
      <c r="N771" s="235"/>
      <c r="O771" s="235"/>
      <c r="P771" s="235"/>
      <c r="Q771" s="235"/>
      <c r="R771" s="235"/>
      <c r="S771" s="235"/>
      <c r="T771" s="236"/>
      <c r="AT771" s="237" t="s">
        <v>364</v>
      </c>
      <c r="AU771" s="237" t="s">
        <v>90</v>
      </c>
      <c r="AV771" s="14" t="s">
        <v>90</v>
      </c>
      <c r="AW771" s="14" t="s">
        <v>36</v>
      </c>
      <c r="AX771" s="14" t="s">
        <v>81</v>
      </c>
      <c r="AY771" s="237" t="s">
        <v>215</v>
      </c>
    </row>
    <row r="772" spans="2:51" s="14" customFormat="1" ht="10.199999999999999">
      <c r="B772" s="227"/>
      <c r="C772" s="228"/>
      <c r="D772" s="198" t="s">
        <v>364</v>
      </c>
      <c r="E772" s="229" t="s">
        <v>1</v>
      </c>
      <c r="F772" s="230" t="s">
        <v>894</v>
      </c>
      <c r="G772" s="228"/>
      <c r="H772" s="231">
        <v>6.4</v>
      </c>
      <c r="I772" s="232"/>
      <c r="J772" s="228"/>
      <c r="K772" s="228"/>
      <c r="L772" s="233"/>
      <c r="M772" s="234"/>
      <c r="N772" s="235"/>
      <c r="O772" s="235"/>
      <c r="P772" s="235"/>
      <c r="Q772" s="235"/>
      <c r="R772" s="235"/>
      <c r="S772" s="235"/>
      <c r="T772" s="236"/>
      <c r="AT772" s="237" t="s">
        <v>364</v>
      </c>
      <c r="AU772" s="237" t="s">
        <v>90</v>
      </c>
      <c r="AV772" s="14" t="s">
        <v>90</v>
      </c>
      <c r="AW772" s="14" t="s">
        <v>36</v>
      </c>
      <c r="AX772" s="14" t="s">
        <v>81</v>
      </c>
      <c r="AY772" s="237" t="s">
        <v>215</v>
      </c>
    </row>
    <row r="773" spans="2:51" s="13" customFormat="1" ht="10.199999999999999">
      <c r="B773" s="217"/>
      <c r="C773" s="218"/>
      <c r="D773" s="198" t="s">
        <v>364</v>
      </c>
      <c r="E773" s="219" t="s">
        <v>1</v>
      </c>
      <c r="F773" s="220" t="s">
        <v>401</v>
      </c>
      <c r="G773" s="218"/>
      <c r="H773" s="219" t="s">
        <v>1</v>
      </c>
      <c r="I773" s="221"/>
      <c r="J773" s="218"/>
      <c r="K773" s="218"/>
      <c r="L773" s="222"/>
      <c r="M773" s="223"/>
      <c r="N773" s="224"/>
      <c r="O773" s="224"/>
      <c r="P773" s="224"/>
      <c r="Q773" s="224"/>
      <c r="R773" s="224"/>
      <c r="S773" s="224"/>
      <c r="T773" s="225"/>
      <c r="AT773" s="226" t="s">
        <v>364</v>
      </c>
      <c r="AU773" s="226" t="s">
        <v>90</v>
      </c>
      <c r="AV773" s="13" t="s">
        <v>88</v>
      </c>
      <c r="AW773" s="13" t="s">
        <v>36</v>
      </c>
      <c r="AX773" s="13" t="s">
        <v>81</v>
      </c>
      <c r="AY773" s="226" t="s">
        <v>215</v>
      </c>
    </row>
    <row r="774" spans="2:51" s="14" customFormat="1" ht="10.199999999999999">
      <c r="B774" s="227"/>
      <c r="C774" s="228"/>
      <c r="D774" s="198" t="s">
        <v>364</v>
      </c>
      <c r="E774" s="229" t="s">
        <v>1</v>
      </c>
      <c r="F774" s="230" t="s">
        <v>895</v>
      </c>
      <c r="G774" s="228"/>
      <c r="H774" s="231">
        <v>17.079999999999998</v>
      </c>
      <c r="I774" s="232"/>
      <c r="J774" s="228"/>
      <c r="K774" s="228"/>
      <c r="L774" s="233"/>
      <c r="M774" s="234"/>
      <c r="N774" s="235"/>
      <c r="O774" s="235"/>
      <c r="P774" s="235"/>
      <c r="Q774" s="235"/>
      <c r="R774" s="235"/>
      <c r="S774" s="235"/>
      <c r="T774" s="236"/>
      <c r="AT774" s="237" t="s">
        <v>364</v>
      </c>
      <c r="AU774" s="237" t="s">
        <v>90</v>
      </c>
      <c r="AV774" s="14" t="s">
        <v>90</v>
      </c>
      <c r="AW774" s="14" t="s">
        <v>36</v>
      </c>
      <c r="AX774" s="14" t="s">
        <v>81</v>
      </c>
      <c r="AY774" s="237" t="s">
        <v>215</v>
      </c>
    </row>
    <row r="775" spans="2:51" s="14" customFormat="1" ht="10.199999999999999">
      <c r="B775" s="227"/>
      <c r="C775" s="228"/>
      <c r="D775" s="198" t="s">
        <v>364</v>
      </c>
      <c r="E775" s="229" t="s">
        <v>1</v>
      </c>
      <c r="F775" s="230" t="s">
        <v>896</v>
      </c>
      <c r="G775" s="228"/>
      <c r="H775" s="231">
        <v>10.9</v>
      </c>
      <c r="I775" s="232"/>
      <c r="J775" s="228"/>
      <c r="K775" s="228"/>
      <c r="L775" s="233"/>
      <c r="M775" s="234"/>
      <c r="N775" s="235"/>
      <c r="O775" s="235"/>
      <c r="P775" s="235"/>
      <c r="Q775" s="235"/>
      <c r="R775" s="235"/>
      <c r="S775" s="235"/>
      <c r="T775" s="236"/>
      <c r="AT775" s="237" t="s">
        <v>364</v>
      </c>
      <c r="AU775" s="237" t="s">
        <v>90</v>
      </c>
      <c r="AV775" s="14" t="s">
        <v>90</v>
      </c>
      <c r="AW775" s="14" t="s">
        <v>36</v>
      </c>
      <c r="AX775" s="14" t="s">
        <v>81</v>
      </c>
      <c r="AY775" s="237" t="s">
        <v>215</v>
      </c>
    </row>
    <row r="776" spans="2:51" s="16" customFormat="1" ht="10.199999999999999">
      <c r="B776" s="249"/>
      <c r="C776" s="250"/>
      <c r="D776" s="198" t="s">
        <v>364</v>
      </c>
      <c r="E776" s="251" t="s">
        <v>1</v>
      </c>
      <c r="F776" s="252" t="s">
        <v>403</v>
      </c>
      <c r="G776" s="250"/>
      <c r="H776" s="253">
        <v>73.930000000000007</v>
      </c>
      <c r="I776" s="254"/>
      <c r="J776" s="250"/>
      <c r="K776" s="250"/>
      <c r="L776" s="255"/>
      <c r="M776" s="256"/>
      <c r="N776" s="257"/>
      <c r="O776" s="257"/>
      <c r="P776" s="257"/>
      <c r="Q776" s="257"/>
      <c r="R776" s="257"/>
      <c r="S776" s="257"/>
      <c r="T776" s="258"/>
      <c r="AT776" s="259" t="s">
        <v>364</v>
      </c>
      <c r="AU776" s="259" t="s">
        <v>90</v>
      </c>
      <c r="AV776" s="16" t="s">
        <v>227</v>
      </c>
      <c r="AW776" s="16" t="s">
        <v>36</v>
      </c>
      <c r="AX776" s="16" t="s">
        <v>81</v>
      </c>
      <c r="AY776" s="259" t="s">
        <v>215</v>
      </c>
    </row>
    <row r="777" spans="2:51" s="13" customFormat="1" ht="10.199999999999999">
      <c r="B777" s="217"/>
      <c r="C777" s="218"/>
      <c r="D777" s="198" t="s">
        <v>364</v>
      </c>
      <c r="E777" s="219" t="s">
        <v>1</v>
      </c>
      <c r="F777" s="220" t="s">
        <v>865</v>
      </c>
      <c r="G777" s="218"/>
      <c r="H777" s="219" t="s">
        <v>1</v>
      </c>
      <c r="I777" s="221"/>
      <c r="J777" s="218"/>
      <c r="K777" s="218"/>
      <c r="L777" s="222"/>
      <c r="M777" s="223"/>
      <c r="N777" s="224"/>
      <c r="O777" s="224"/>
      <c r="P777" s="224"/>
      <c r="Q777" s="224"/>
      <c r="R777" s="224"/>
      <c r="S777" s="224"/>
      <c r="T777" s="225"/>
      <c r="AT777" s="226" t="s">
        <v>364</v>
      </c>
      <c r="AU777" s="226" t="s">
        <v>90</v>
      </c>
      <c r="AV777" s="13" t="s">
        <v>88</v>
      </c>
      <c r="AW777" s="13" t="s">
        <v>36</v>
      </c>
      <c r="AX777" s="13" t="s">
        <v>81</v>
      </c>
      <c r="AY777" s="226" t="s">
        <v>215</v>
      </c>
    </row>
    <row r="778" spans="2:51" s="13" customFormat="1" ht="10.199999999999999">
      <c r="B778" s="217"/>
      <c r="C778" s="218"/>
      <c r="D778" s="198" t="s">
        <v>364</v>
      </c>
      <c r="E778" s="219" t="s">
        <v>1</v>
      </c>
      <c r="F778" s="220" t="s">
        <v>853</v>
      </c>
      <c r="G778" s="218"/>
      <c r="H778" s="219" t="s">
        <v>1</v>
      </c>
      <c r="I778" s="221"/>
      <c r="J778" s="218"/>
      <c r="K778" s="218"/>
      <c r="L778" s="222"/>
      <c r="M778" s="223"/>
      <c r="N778" s="224"/>
      <c r="O778" s="224"/>
      <c r="P778" s="224"/>
      <c r="Q778" s="224"/>
      <c r="R778" s="224"/>
      <c r="S778" s="224"/>
      <c r="T778" s="225"/>
      <c r="AT778" s="226" t="s">
        <v>364</v>
      </c>
      <c r="AU778" s="226" t="s">
        <v>90</v>
      </c>
      <c r="AV778" s="13" t="s">
        <v>88</v>
      </c>
      <c r="AW778" s="13" t="s">
        <v>36</v>
      </c>
      <c r="AX778" s="13" t="s">
        <v>81</v>
      </c>
      <c r="AY778" s="226" t="s">
        <v>215</v>
      </c>
    </row>
    <row r="779" spans="2:51" s="13" customFormat="1" ht="10.199999999999999">
      <c r="B779" s="217"/>
      <c r="C779" s="218"/>
      <c r="D779" s="198" t="s">
        <v>364</v>
      </c>
      <c r="E779" s="219" t="s">
        <v>1</v>
      </c>
      <c r="F779" s="220" t="s">
        <v>389</v>
      </c>
      <c r="G779" s="218"/>
      <c r="H779" s="219" t="s">
        <v>1</v>
      </c>
      <c r="I779" s="221"/>
      <c r="J779" s="218"/>
      <c r="K779" s="218"/>
      <c r="L779" s="222"/>
      <c r="M779" s="223"/>
      <c r="N779" s="224"/>
      <c r="O779" s="224"/>
      <c r="P779" s="224"/>
      <c r="Q779" s="224"/>
      <c r="R779" s="224"/>
      <c r="S779" s="224"/>
      <c r="T779" s="225"/>
      <c r="AT779" s="226" t="s">
        <v>364</v>
      </c>
      <c r="AU779" s="226" t="s">
        <v>90</v>
      </c>
      <c r="AV779" s="13" t="s">
        <v>88</v>
      </c>
      <c r="AW779" s="13" t="s">
        <v>36</v>
      </c>
      <c r="AX779" s="13" t="s">
        <v>81</v>
      </c>
      <c r="AY779" s="226" t="s">
        <v>215</v>
      </c>
    </row>
    <row r="780" spans="2:51" s="14" customFormat="1" ht="10.199999999999999">
      <c r="B780" s="227"/>
      <c r="C780" s="228"/>
      <c r="D780" s="198" t="s">
        <v>364</v>
      </c>
      <c r="E780" s="229" t="s">
        <v>1</v>
      </c>
      <c r="F780" s="230" t="s">
        <v>897</v>
      </c>
      <c r="G780" s="228"/>
      <c r="H780" s="231">
        <v>29.79</v>
      </c>
      <c r="I780" s="232"/>
      <c r="J780" s="228"/>
      <c r="K780" s="228"/>
      <c r="L780" s="233"/>
      <c r="M780" s="234"/>
      <c r="N780" s="235"/>
      <c r="O780" s="235"/>
      <c r="P780" s="235"/>
      <c r="Q780" s="235"/>
      <c r="R780" s="235"/>
      <c r="S780" s="235"/>
      <c r="T780" s="236"/>
      <c r="AT780" s="237" t="s">
        <v>364</v>
      </c>
      <c r="AU780" s="237" t="s">
        <v>90</v>
      </c>
      <c r="AV780" s="14" t="s">
        <v>90</v>
      </c>
      <c r="AW780" s="14" t="s">
        <v>36</v>
      </c>
      <c r="AX780" s="14" t="s">
        <v>81</v>
      </c>
      <c r="AY780" s="237" t="s">
        <v>215</v>
      </c>
    </row>
    <row r="781" spans="2:51" s="13" customFormat="1" ht="10.199999999999999">
      <c r="B781" s="217"/>
      <c r="C781" s="218"/>
      <c r="D781" s="198" t="s">
        <v>364</v>
      </c>
      <c r="E781" s="219" t="s">
        <v>1</v>
      </c>
      <c r="F781" s="220" t="s">
        <v>395</v>
      </c>
      <c r="G781" s="218"/>
      <c r="H781" s="219" t="s">
        <v>1</v>
      </c>
      <c r="I781" s="221"/>
      <c r="J781" s="218"/>
      <c r="K781" s="218"/>
      <c r="L781" s="222"/>
      <c r="M781" s="223"/>
      <c r="N781" s="224"/>
      <c r="O781" s="224"/>
      <c r="P781" s="224"/>
      <c r="Q781" s="224"/>
      <c r="R781" s="224"/>
      <c r="S781" s="224"/>
      <c r="T781" s="225"/>
      <c r="AT781" s="226" t="s">
        <v>364</v>
      </c>
      <c r="AU781" s="226" t="s">
        <v>90</v>
      </c>
      <c r="AV781" s="13" t="s">
        <v>88</v>
      </c>
      <c r="AW781" s="13" t="s">
        <v>36</v>
      </c>
      <c r="AX781" s="13" t="s">
        <v>81</v>
      </c>
      <c r="AY781" s="226" t="s">
        <v>215</v>
      </c>
    </row>
    <row r="782" spans="2:51" s="14" customFormat="1" ht="10.199999999999999">
      <c r="B782" s="227"/>
      <c r="C782" s="228"/>
      <c r="D782" s="198" t="s">
        <v>364</v>
      </c>
      <c r="E782" s="229" t="s">
        <v>1</v>
      </c>
      <c r="F782" s="230" t="s">
        <v>893</v>
      </c>
      <c r="G782" s="228"/>
      <c r="H782" s="231">
        <v>9.76</v>
      </c>
      <c r="I782" s="232"/>
      <c r="J782" s="228"/>
      <c r="K782" s="228"/>
      <c r="L782" s="233"/>
      <c r="M782" s="234"/>
      <c r="N782" s="235"/>
      <c r="O782" s="235"/>
      <c r="P782" s="235"/>
      <c r="Q782" s="235"/>
      <c r="R782" s="235"/>
      <c r="S782" s="235"/>
      <c r="T782" s="236"/>
      <c r="AT782" s="237" t="s">
        <v>364</v>
      </c>
      <c r="AU782" s="237" t="s">
        <v>90</v>
      </c>
      <c r="AV782" s="14" t="s">
        <v>90</v>
      </c>
      <c r="AW782" s="14" t="s">
        <v>36</v>
      </c>
      <c r="AX782" s="14" t="s">
        <v>81</v>
      </c>
      <c r="AY782" s="237" t="s">
        <v>215</v>
      </c>
    </row>
    <row r="783" spans="2:51" s="14" customFormat="1" ht="10.199999999999999">
      <c r="B783" s="227"/>
      <c r="C783" s="228"/>
      <c r="D783" s="198" t="s">
        <v>364</v>
      </c>
      <c r="E783" s="229" t="s">
        <v>1</v>
      </c>
      <c r="F783" s="230" t="s">
        <v>894</v>
      </c>
      <c r="G783" s="228"/>
      <c r="H783" s="231">
        <v>6.4</v>
      </c>
      <c r="I783" s="232"/>
      <c r="J783" s="228"/>
      <c r="K783" s="228"/>
      <c r="L783" s="233"/>
      <c r="M783" s="234"/>
      <c r="N783" s="235"/>
      <c r="O783" s="235"/>
      <c r="P783" s="235"/>
      <c r="Q783" s="235"/>
      <c r="R783" s="235"/>
      <c r="S783" s="235"/>
      <c r="T783" s="236"/>
      <c r="AT783" s="237" t="s">
        <v>364</v>
      </c>
      <c r="AU783" s="237" t="s">
        <v>90</v>
      </c>
      <c r="AV783" s="14" t="s">
        <v>90</v>
      </c>
      <c r="AW783" s="14" t="s">
        <v>36</v>
      </c>
      <c r="AX783" s="14" t="s">
        <v>81</v>
      </c>
      <c r="AY783" s="237" t="s">
        <v>215</v>
      </c>
    </row>
    <row r="784" spans="2:51" s="13" customFormat="1" ht="10.199999999999999">
      <c r="B784" s="217"/>
      <c r="C784" s="218"/>
      <c r="D784" s="198" t="s">
        <v>364</v>
      </c>
      <c r="E784" s="219" t="s">
        <v>1</v>
      </c>
      <c r="F784" s="220" t="s">
        <v>401</v>
      </c>
      <c r="G784" s="218"/>
      <c r="H784" s="219" t="s">
        <v>1</v>
      </c>
      <c r="I784" s="221"/>
      <c r="J784" s="218"/>
      <c r="K784" s="218"/>
      <c r="L784" s="222"/>
      <c r="M784" s="223"/>
      <c r="N784" s="224"/>
      <c r="O784" s="224"/>
      <c r="P784" s="224"/>
      <c r="Q784" s="224"/>
      <c r="R784" s="224"/>
      <c r="S784" s="224"/>
      <c r="T784" s="225"/>
      <c r="AT784" s="226" t="s">
        <v>364</v>
      </c>
      <c r="AU784" s="226" t="s">
        <v>90</v>
      </c>
      <c r="AV784" s="13" t="s">
        <v>88</v>
      </c>
      <c r="AW784" s="13" t="s">
        <v>36</v>
      </c>
      <c r="AX784" s="13" t="s">
        <v>81</v>
      </c>
      <c r="AY784" s="226" t="s">
        <v>215</v>
      </c>
    </row>
    <row r="785" spans="1:65" s="14" customFormat="1" ht="10.199999999999999">
      <c r="B785" s="227"/>
      <c r="C785" s="228"/>
      <c r="D785" s="198" t="s">
        <v>364</v>
      </c>
      <c r="E785" s="229" t="s">
        <v>1</v>
      </c>
      <c r="F785" s="230" t="s">
        <v>895</v>
      </c>
      <c r="G785" s="228"/>
      <c r="H785" s="231">
        <v>17.079999999999998</v>
      </c>
      <c r="I785" s="232"/>
      <c r="J785" s="228"/>
      <c r="K785" s="228"/>
      <c r="L785" s="233"/>
      <c r="M785" s="234"/>
      <c r="N785" s="235"/>
      <c r="O785" s="235"/>
      <c r="P785" s="235"/>
      <c r="Q785" s="235"/>
      <c r="R785" s="235"/>
      <c r="S785" s="235"/>
      <c r="T785" s="236"/>
      <c r="AT785" s="237" t="s">
        <v>364</v>
      </c>
      <c r="AU785" s="237" t="s">
        <v>90</v>
      </c>
      <c r="AV785" s="14" t="s">
        <v>90</v>
      </c>
      <c r="AW785" s="14" t="s">
        <v>36</v>
      </c>
      <c r="AX785" s="14" t="s">
        <v>81</v>
      </c>
      <c r="AY785" s="237" t="s">
        <v>215</v>
      </c>
    </row>
    <row r="786" spans="1:65" s="14" customFormat="1" ht="10.199999999999999">
      <c r="B786" s="227"/>
      <c r="C786" s="228"/>
      <c r="D786" s="198" t="s">
        <v>364</v>
      </c>
      <c r="E786" s="229" t="s">
        <v>1</v>
      </c>
      <c r="F786" s="230" t="s">
        <v>896</v>
      </c>
      <c r="G786" s="228"/>
      <c r="H786" s="231">
        <v>10.9</v>
      </c>
      <c r="I786" s="232"/>
      <c r="J786" s="228"/>
      <c r="K786" s="228"/>
      <c r="L786" s="233"/>
      <c r="M786" s="234"/>
      <c r="N786" s="235"/>
      <c r="O786" s="235"/>
      <c r="P786" s="235"/>
      <c r="Q786" s="235"/>
      <c r="R786" s="235"/>
      <c r="S786" s="235"/>
      <c r="T786" s="236"/>
      <c r="AT786" s="237" t="s">
        <v>364</v>
      </c>
      <c r="AU786" s="237" t="s">
        <v>90</v>
      </c>
      <c r="AV786" s="14" t="s">
        <v>90</v>
      </c>
      <c r="AW786" s="14" t="s">
        <v>36</v>
      </c>
      <c r="AX786" s="14" t="s">
        <v>81</v>
      </c>
      <c r="AY786" s="237" t="s">
        <v>215</v>
      </c>
    </row>
    <row r="787" spans="1:65" s="16" customFormat="1" ht="10.199999999999999">
      <c r="B787" s="249"/>
      <c r="C787" s="250"/>
      <c r="D787" s="198" t="s">
        <v>364</v>
      </c>
      <c r="E787" s="251" t="s">
        <v>1</v>
      </c>
      <c r="F787" s="252" t="s">
        <v>403</v>
      </c>
      <c r="G787" s="250"/>
      <c r="H787" s="253">
        <v>73.930000000000007</v>
      </c>
      <c r="I787" s="254"/>
      <c r="J787" s="250"/>
      <c r="K787" s="250"/>
      <c r="L787" s="255"/>
      <c r="M787" s="256"/>
      <c r="N787" s="257"/>
      <c r="O787" s="257"/>
      <c r="P787" s="257"/>
      <c r="Q787" s="257"/>
      <c r="R787" s="257"/>
      <c r="S787" s="257"/>
      <c r="T787" s="258"/>
      <c r="AT787" s="259" t="s">
        <v>364</v>
      </c>
      <c r="AU787" s="259" t="s">
        <v>90</v>
      </c>
      <c r="AV787" s="16" t="s">
        <v>227</v>
      </c>
      <c r="AW787" s="16" t="s">
        <v>36</v>
      </c>
      <c r="AX787" s="16" t="s">
        <v>81</v>
      </c>
      <c r="AY787" s="259" t="s">
        <v>215</v>
      </c>
    </row>
    <row r="788" spans="1:65" s="13" customFormat="1" ht="10.199999999999999">
      <c r="B788" s="217"/>
      <c r="C788" s="218"/>
      <c r="D788" s="198" t="s">
        <v>364</v>
      </c>
      <c r="E788" s="219" t="s">
        <v>1</v>
      </c>
      <c r="F788" s="220" t="s">
        <v>871</v>
      </c>
      <c r="G788" s="218"/>
      <c r="H788" s="219" t="s">
        <v>1</v>
      </c>
      <c r="I788" s="221"/>
      <c r="J788" s="218"/>
      <c r="K788" s="218"/>
      <c r="L788" s="222"/>
      <c r="M788" s="223"/>
      <c r="N788" s="224"/>
      <c r="O788" s="224"/>
      <c r="P788" s="224"/>
      <c r="Q788" s="224"/>
      <c r="R788" s="224"/>
      <c r="S788" s="224"/>
      <c r="T788" s="225"/>
      <c r="AT788" s="226" t="s">
        <v>364</v>
      </c>
      <c r="AU788" s="226" t="s">
        <v>90</v>
      </c>
      <c r="AV788" s="13" t="s">
        <v>88</v>
      </c>
      <c r="AW788" s="13" t="s">
        <v>36</v>
      </c>
      <c r="AX788" s="13" t="s">
        <v>81</v>
      </c>
      <c r="AY788" s="226" t="s">
        <v>215</v>
      </c>
    </row>
    <row r="789" spans="1:65" s="13" customFormat="1" ht="10.199999999999999">
      <c r="B789" s="217"/>
      <c r="C789" s="218"/>
      <c r="D789" s="198" t="s">
        <v>364</v>
      </c>
      <c r="E789" s="219" t="s">
        <v>1</v>
      </c>
      <c r="F789" s="220" t="s">
        <v>872</v>
      </c>
      <c r="G789" s="218"/>
      <c r="H789" s="219" t="s">
        <v>1</v>
      </c>
      <c r="I789" s="221"/>
      <c r="J789" s="218"/>
      <c r="K789" s="218"/>
      <c r="L789" s="222"/>
      <c r="M789" s="223"/>
      <c r="N789" s="224"/>
      <c r="O789" s="224"/>
      <c r="P789" s="224"/>
      <c r="Q789" s="224"/>
      <c r="R789" s="224"/>
      <c r="S789" s="224"/>
      <c r="T789" s="225"/>
      <c r="AT789" s="226" t="s">
        <v>364</v>
      </c>
      <c r="AU789" s="226" t="s">
        <v>90</v>
      </c>
      <c r="AV789" s="13" t="s">
        <v>88</v>
      </c>
      <c r="AW789" s="13" t="s">
        <v>36</v>
      </c>
      <c r="AX789" s="13" t="s">
        <v>81</v>
      </c>
      <c r="AY789" s="226" t="s">
        <v>215</v>
      </c>
    </row>
    <row r="790" spans="1:65" s="13" customFormat="1" ht="10.199999999999999">
      <c r="B790" s="217"/>
      <c r="C790" s="218"/>
      <c r="D790" s="198" t="s">
        <v>364</v>
      </c>
      <c r="E790" s="219" t="s">
        <v>1</v>
      </c>
      <c r="F790" s="220" t="s">
        <v>389</v>
      </c>
      <c r="G790" s="218"/>
      <c r="H790" s="219" t="s">
        <v>1</v>
      </c>
      <c r="I790" s="221"/>
      <c r="J790" s="218"/>
      <c r="K790" s="218"/>
      <c r="L790" s="222"/>
      <c r="M790" s="223"/>
      <c r="N790" s="224"/>
      <c r="O790" s="224"/>
      <c r="P790" s="224"/>
      <c r="Q790" s="224"/>
      <c r="R790" s="224"/>
      <c r="S790" s="224"/>
      <c r="T790" s="225"/>
      <c r="AT790" s="226" t="s">
        <v>364</v>
      </c>
      <c r="AU790" s="226" t="s">
        <v>90</v>
      </c>
      <c r="AV790" s="13" t="s">
        <v>88</v>
      </c>
      <c r="AW790" s="13" t="s">
        <v>36</v>
      </c>
      <c r="AX790" s="13" t="s">
        <v>81</v>
      </c>
      <c r="AY790" s="226" t="s">
        <v>215</v>
      </c>
    </row>
    <row r="791" spans="1:65" s="14" customFormat="1" ht="10.199999999999999">
      <c r="B791" s="227"/>
      <c r="C791" s="228"/>
      <c r="D791" s="198" t="s">
        <v>364</v>
      </c>
      <c r="E791" s="229" t="s">
        <v>1</v>
      </c>
      <c r="F791" s="230" t="s">
        <v>898</v>
      </c>
      <c r="G791" s="228"/>
      <c r="H791" s="231">
        <v>63.5</v>
      </c>
      <c r="I791" s="232"/>
      <c r="J791" s="228"/>
      <c r="K791" s="228"/>
      <c r="L791" s="233"/>
      <c r="M791" s="234"/>
      <c r="N791" s="235"/>
      <c r="O791" s="235"/>
      <c r="P791" s="235"/>
      <c r="Q791" s="235"/>
      <c r="R791" s="235"/>
      <c r="S791" s="235"/>
      <c r="T791" s="236"/>
      <c r="AT791" s="237" t="s">
        <v>364</v>
      </c>
      <c r="AU791" s="237" t="s">
        <v>90</v>
      </c>
      <c r="AV791" s="14" t="s">
        <v>90</v>
      </c>
      <c r="AW791" s="14" t="s">
        <v>36</v>
      </c>
      <c r="AX791" s="14" t="s">
        <v>81</v>
      </c>
      <c r="AY791" s="237" t="s">
        <v>215</v>
      </c>
    </row>
    <row r="792" spans="1:65" s="14" customFormat="1" ht="10.199999999999999">
      <c r="B792" s="227"/>
      <c r="C792" s="228"/>
      <c r="D792" s="198" t="s">
        <v>364</v>
      </c>
      <c r="E792" s="229" t="s">
        <v>1</v>
      </c>
      <c r="F792" s="230" t="s">
        <v>899</v>
      </c>
      <c r="G792" s="228"/>
      <c r="H792" s="231">
        <v>-12.29</v>
      </c>
      <c r="I792" s="232"/>
      <c r="J792" s="228"/>
      <c r="K792" s="228"/>
      <c r="L792" s="233"/>
      <c r="M792" s="234"/>
      <c r="N792" s="235"/>
      <c r="O792" s="235"/>
      <c r="P792" s="235"/>
      <c r="Q792" s="235"/>
      <c r="R792" s="235"/>
      <c r="S792" s="235"/>
      <c r="T792" s="236"/>
      <c r="AT792" s="237" t="s">
        <v>364</v>
      </c>
      <c r="AU792" s="237" t="s">
        <v>90</v>
      </c>
      <c r="AV792" s="14" t="s">
        <v>90</v>
      </c>
      <c r="AW792" s="14" t="s">
        <v>36</v>
      </c>
      <c r="AX792" s="14" t="s">
        <v>81</v>
      </c>
      <c r="AY792" s="237" t="s">
        <v>215</v>
      </c>
    </row>
    <row r="793" spans="1:65" s="13" customFormat="1" ht="10.199999999999999">
      <c r="B793" s="217"/>
      <c r="C793" s="218"/>
      <c r="D793" s="198" t="s">
        <v>364</v>
      </c>
      <c r="E793" s="219" t="s">
        <v>1</v>
      </c>
      <c r="F793" s="220" t="s">
        <v>401</v>
      </c>
      <c r="G793" s="218"/>
      <c r="H793" s="219" t="s">
        <v>1</v>
      </c>
      <c r="I793" s="221"/>
      <c r="J793" s="218"/>
      <c r="K793" s="218"/>
      <c r="L793" s="222"/>
      <c r="M793" s="223"/>
      <c r="N793" s="224"/>
      <c r="O793" s="224"/>
      <c r="P793" s="224"/>
      <c r="Q793" s="224"/>
      <c r="R793" s="224"/>
      <c r="S793" s="224"/>
      <c r="T793" s="225"/>
      <c r="AT793" s="226" t="s">
        <v>364</v>
      </c>
      <c r="AU793" s="226" t="s">
        <v>90</v>
      </c>
      <c r="AV793" s="13" t="s">
        <v>88</v>
      </c>
      <c r="AW793" s="13" t="s">
        <v>36</v>
      </c>
      <c r="AX793" s="13" t="s">
        <v>81</v>
      </c>
      <c r="AY793" s="226" t="s">
        <v>215</v>
      </c>
    </row>
    <row r="794" spans="1:65" s="14" customFormat="1" ht="10.199999999999999">
      <c r="B794" s="227"/>
      <c r="C794" s="228"/>
      <c r="D794" s="198" t="s">
        <v>364</v>
      </c>
      <c r="E794" s="229" t="s">
        <v>1</v>
      </c>
      <c r="F794" s="230" t="s">
        <v>898</v>
      </c>
      <c r="G794" s="228"/>
      <c r="H794" s="231">
        <v>63.5</v>
      </c>
      <c r="I794" s="232"/>
      <c r="J794" s="228"/>
      <c r="K794" s="228"/>
      <c r="L794" s="233"/>
      <c r="M794" s="234"/>
      <c r="N794" s="235"/>
      <c r="O794" s="235"/>
      <c r="P794" s="235"/>
      <c r="Q794" s="235"/>
      <c r="R794" s="235"/>
      <c r="S794" s="235"/>
      <c r="T794" s="236"/>
      <c r="AT794" s="237" t="s">
        <v>364</v>
      </c>
      <c r="AU794" s="237" t="s">
        <v>90</v>
      </c>
      <c r="AV794" s="14" t="s">
        <v>90</v>
      </c>
      <c r="AW794" s="14" t="s">
        <v>36</v>
      </c>
      <c r="AX794" s="14" t="s">
        <v>81</v>
      </c>
      <c r="AY794" s="237" t="s">
        <v>215</v>
      </c>
    </row>
    <row r="795" spans="1:65" s="14" customFormat="1" ht="10.199999999999999">
      <c r="B795" s="227"/>
      <c r="C795" s="228"/>
      <c r="D795" s="198" t="s">
        <v>364</v>
      </c>
      <c r="E795" s="229" t="s">
        <v>1</v>
      </c>
      <c r="F795" s="230" t="s">
        <v>900</v>
      </c>
      <c r="G795" s="228"/>
      <c r="H795" s="231">
        <v>-10.9</v>
      </c>
      <c r="I795" s="232"/>
      <c r="J795" s="228"/>
      <c r="K795" s="228"/>
      <c r="L795" s="233"/>
      <c r="M795" s="234"/>
      <c r="N795" s="235"/>
      <c r="O795" s="235"/>
      <c r="P795" s="235"/>
      <c r="Q795" s="235"/>
      <c r="R795" s="235"/>
      <c r="S795" s="235"/>
      <c r="T795" s="236"/>
      <c r="AT795" s="237" t="s">
        <v>364</v>
      </c>
      <c r="AU795" s="237" t="s">
        <v>90</v>
      </c>
      <c r="AV795" s="14" t="s">
        <v>90</v>
      </c>
      <c r="AW795" s="14" t="s">
        <v>36</v>
      </c>
      <c r="AX795" s="14" t="s">
        <v>81</v>
      </c>
      <c r="AY795" s="237" t="s">
        <v>215</v>
      </c>
    </row>
    <row r="796" spans="1:65" s="16" customFormat="1" ht="10.199999999999999">
      <c r="B796" s="249"/>
      <c r="C796" s="250"/>
      <c r="D796" s="198" t="s">
        <v>364</v>
      </c>
      <c r="E796" s="251" t="s">
        <v>1</v>
      </c>
      <c r="F796" s="252" t="s">
        <v>403</v>
      </c>
      <c r="G796" s="250"/>
      <c r="H796" s="253">
        <v>103.81</v>
      </c>
      <c r="I796" s="254"/>
      <c r="J796" s="250"/>
      <c r="K796" s="250"/>
      <c r="L796" s="255"/>
      <c r="M796" s="256"/>
      <c r="N796" s="257"/>
      <c r="O796" s="257"/>
      <c r="P796" s="257"/>
      <c r="Q796" s="257"/>
      <c r="R796" s="257"/>
      <c r="S796" s="257"/>
      <c r="T796" s="258"/>
      <c r="AT796" s="259" t="s">
        <v>364</v>
      </c>
      <c r="AU796" s="259" t="s">
        <v>90</v>
      </c>
      <c r="AV796" s="16" t="s">
        <v>227</v>
      </c>
      <c r="AW796" s="16" t="s">
        <v>36</v>
      </c>
      <c r="AX796" s="16" t="s">
        <v>81</v>
      </c>
      <c r="AY796" s="259" t="s">
        <v>215</v>
      </c>
    </row>
    <row r="797" spans="1:65" s="15" customFormat="1" ht="10.199999999999999">
      <c r="B797" s="238"/>
      <c r="C797" s="239"/>
      <c r="D797" s="198" t="s">
        <v>364</v>
      </c>
      <c r="E797" s="240" t="s">
        <v>1</v>
      </c>
      <c r="F797" s="241" t="s">
        <v>368</v>
      </c>
      <c r="G797" s="239"/>
      <c r="H797" s="242">
        <v>472.21</v>
      </c>
      <c r="I797" s="243"/>
      <c r="J797" s="239"/>
      <c r="K797" s="239"/>
      <c r="L797" s="244"/>
      <c r="M797" s="245"/>
      <c r="N797" s="246"/>
      <c r="O797" s="246"/>
      <c r="P797" s="246"/>
      <c r="Q797" s="246"/>
      <c r="R797" s="246"/>
      <c r="S797" s="246"/>
      <c r="T797" s="247"/>
      <c r="AT797" s="248" t="s">
        <v>364</v>
      </c>
      <c r="AU797" s="248" t="s">
        <v>90</v>
      </c>
      <c r="AV797" s="15" t="s">
        <v>214</v>
      </c>
      <c r="AW797" s="15" t="s">
        <v>36</v>
      </c>
      <c r="AX797" s="15" t="s">
        <v>88</v>
      </c>
      <c r="AY797" s="248" t="s">
        <v>215</v>
      </c>
    </row>
    <row r="798" spans="1:65" s="2" customFormat="1" ht="33" customHeight="1">
      <c r="A798" s="35"/>
      <c r="B798" s="36"/>
      <c r="C798" s="185" t="s">
        <v>901</v>
      </c>
      <c r="D798" s="185" t="s">
        <v>216</v>
      </c>
      <c r="E798" s="186" t="s">
        <v>902</v>
      </c>
      <c r="F798" s="187" t="s">
        <v>903</v>
      </c>
      <c r="G798" s="188" t="s">
        <v>523</v>
      </c>
      <c r="H798" s="189">
        <v>201.30500000000001</v>
      </c>
      <c r="I798" s="190"/>
      <c r="J798" s="191">
        <f>ROUND(I798*H798,2)</f>
        <v>0</v>
      </c>
      <c r="K798" s="187" t="s">
        <v>359</v>
      </c>
      <c r="L798" s="40"/>
      <c r="M798" s="192" t="s">
        <v>1</v>
      </c>
      <c r="N798" s="193" t="s">
        <v>46</v>
      </c>
      <c r="O798" s="72"/>
      <c r="P798" s="194">
        <f>O798*H798</f>
        <v>0</v>
      </c>
      <c r="Q798" s="194">
        <v>0.19692000000000001</v>
      </c>
      <c r="R798" s="194">
        <f>Q798*H798</f>
        <v>39.640980600000006</v>
      </c>
      <c r="S798" s="194">
        <v>0</v>
      </c>
      <c r="T798" s="195">
        <f>S798*H798</f>
        <v>0</v>
      </c>
      <c r="U798" s="35"/>
      <c r="V798" s="35"/>
      <c r="W798" s="35"/>
      <c r="X798" s="35"/>
      <c r="Y798" s="35"/>
      <c r="Z798" s="35"/>
      <c r="AA798" s="35"/>
      <c r="AB798" s="35"/>
      <c r="AC798" s="35"/>
      <c r="AD798" s="35"/>
      <c r="AE798" s="35"/>
      <c r="AR798" s="196" t="s">
        <v>214</v>
      </c>
      <c r="AT798" s="196" t="s">
        <v>216</v>
      </c>
      <c r="AU798" s="196" t="s">
        <v>90</v>
      </c>
      <c r="AY798" s="18" t="s">
        <v>215</v>
      </c>
      <c r="BE798" s="197">
        <f>IF(N798="základní",J798,0)</f>
        <v>0</v>
      </c>
      <c r="BF798" s="197">
        <f>IF(N798="snížená",J798,0)</f>
        <v>0</v>
      </c>
      <c r="BG798" s="197">
        <f>IF(N798="zákl. přenesená",J798,0)</f>
        <v>0</v>
      </c>
      <c r="BH798" s="197">
        <f>IF(N798="sníž. přenesená",J798,0)</f>
        <v>0</v>
      </c>
      <c r="BI798" s="197">
        <f>IF(N798="nulová",J798,0)</f>
        <v>0</v>
      </c>
      <c r="BJ798" s="18" t="s">
        <v>88</v>
      </c>
      <c r="BK798" s="197">
        <f>ROUND(I798*H798,2)</f>
        <v>0</v>
      </c>
      <c r="BL798" s="18" t="s">
        <v>214</v>
      </c>
      <c r="BM798" s="196" t="s">
        <v>904</v>
      </c>
    </row>
    <row r="799" spans="1:65" s="2" customFormat="1" ht="28.8">
      <c r="A799" s="35"/>
      <c r="B799" s="36"/>
      <c r="C799" s="37"/>
      <c r="D799" s="198" t="s">
        <v>221</v>
      </c>
      <c r="E799" s="37"/>
      <c r="F799" s="199" t="s">
        <v>905</v>
      </c>
      <c r="G799" s="37"/>
      <c r="H799" s="37"/>
      <c r="I799" s="200"/>
      <c r="J799" s="37"/>
      <c r="K799" s="37"/>
      <c r="L799" s="40"/>
      <c r="M799" s="201"/>
      <c r="N799" s="202"/>
      <c r="O799" s="72"/>
      <c r="P799" s="72"/>
      <c r="Q799" s="72"/>
      <c r="R799" s="72"/>
      <c r="S799" s="72"/>
      <c r="T799" s="73"/>
      <c r="U799" s="35"/>
      <c r="V799" s="35"/>
      <c r="W799" s="35"/>
      <c r="X799" s="35"/>
      <c r="Y799" s="35"/>
      <c r="Z799" s="35"/>
      <c r="AA799" s="35"/>
      <c r="AB799" s="35"/>
      <c r="AC799" s="35"/>
      <c r="AD799" s="35"/>
      <c r="AE799" s="35"/>
      <c r="AT799" s="18" t="s">
        <v>221</v>
      </c>
      <c r="AU799" s="18" t="s">
        <v>90</v>
      </c>
    </row>
    <row r="800" spans="1:65" s="2" customFormat="1" ht="10.199999999999999">
      <c r="A800" s="35"/>
      <c r="B800" s="36"/>
      <c r="C800" s="37"/>
      <c r="D800" s="215" t="s">
        <v>362</v>
      </c>
      <c r="E800" s="37"/>
      <c r="F800" s="216" t="s">
        <v>906</v>
      </c>
      <c r="G800" s="37"/>
      <c r="H800" s="37"/>
      <c r="I800" s="200"/>
      <c r="J800" s="37"/>
      <c r="K800" s="37"/>
      <c r="L800" s="40"/>
      <c r="M800" s="201"/>
      <c r="N800" s="202"/>
      <c r="O800" s="72"/>
      <c r="P800" s="72"/>
      <c r="Q800" s="72"/>
      <c r="R800" s="72"/>
      <c r="S800" s="72"/>
      <c r="T800" s="73"/>
      <c r="U800" s="35"/>
      <c r="V800" s="35"/>
      <c r="W800" s="35"/>
      <c r="X800" s="35"/>
      <c r="Y800" s="35"/>
      <c r="Z800" s="35"/>
      <c r="AA800" s="35"/>
      <c r="AB800" s="35"/>
      <c r="AC800" s="35"/>
      <c r="AD800" s="35"/>
      <c r="AE800" s="35"/>
      <c r="AT800" s="18" t="s">
        <v>362</v>
      </c>
      <c r="AU800" s="18" t="s">
        <v>90</v>
      </c>
    </row>
    <row r="801" spans="1:65" s="13" customFormat="1" ht="10.199999999999999">
      <c r="B801" s="217"/>
      <c r="C801" s="218"/>
      <c r="D801" s="198" t="s">
        <v>364</v>
      </c>
      <c r="E801" s="219" t="s">
        <v>1</v>
      </c>
      <c r="F801" s="220" t="s">
        <v>853</v>
      </c>
      <c r="G801" s="218"/>
      <c r="H801" s="219" t="s">
        <v>1</v>
      </c>
      <c r="I801" s="221"/>
      <c r="J801" s="218"/>
      <c r="K801" s="218"/>
      <c r="L801" s="222"/>
      <c r="M801" s="223"/>
      <c r="N801" s="224"/>
      <c r="O801" s="224"/>
      <c r="P801" s="224"/>
      <c r="Q801" s="224"/>
      <c r="R801" s="224"/>
      <c r="S801" s="224"/>
      <c r="T801" s="225"/>
      <c r="AT801" s="226" t="s">
        <v>364</v>
      </c>
      <c r="AU801" s="226" t="s">
        <v>90</v>
      </c>
      <c r="AV801" s="13" t="s">
        <v>88</v>
      </c>
      <c r="AW801" s="13" t="s">
        <v>36</v>
      </c>
      <c r="AX801" s="13" t="s">
        <v>81</v>
      </c>
      <c r="AY801" s="226" t="s">
        <v>215</v>
      </c>
    </row>
    <row r="802" spans="1:65" s="13" customFormat="1" ht="10.199999999999999">
      <c r="B802" s="217"/>
      <c r="C802" s="218"/>
      <c r="D802" s="198" t="s">
        <v>364</v>
      </c>
      <c r="E802" s="219" t="s">
        <v>1</v>
      </c>
      <c r="F802" s="220" t="s">
        <v>389</v>
      </c>
      <c r="G802" s="218"/>
      <c r="H802" s="219" t="s">
        <v>1</v>
      </c>
      <c r="I802" s="221"/>
      <c r="J802" s="218"/>
      <c r="K802" s="218"/>
      <c r="L802" s="222"/>
      <c r="M802" s="223"/>
      <c r="N802" s="224"/>
      <c r="O802" s="224"/>
      <c r="P802" s="224"/>
      <c r="Q802" s="224"/>
      <c r="R802" s="224"/>
      <c r="S802" s="224"/>
      <c r="T802" s="225"/>
      <c r="AT802" s="226" t="s">
        <v>364</v>
      </c>
      <c r="AU802" s="226" t="s">
        <v>90</v>
      </c>
      <c r="AV802" s="13" t="s">
        <v>88</v>
      </c>
      <c r="AW802" s="13" t="s">
        <v>36</v>
      </c>
      <c r="AX802" s="13" t="s">
        <v>81</v>
      </c>
      <c r="AY802" s="226" t="s">
        <v>215</v>
      </c>
    </row>
    <row r="803" spans="1:65" s="14" customFormat="1" ht="10.199999999999999">
      <c r="B803" s="227"/>
      <c r="C803" s="228"/>
      <c r="D803" s="198" t="s">
        <v>364</v>
      </c>
      <c r="E803" s="229" t="s">
        <v>1</v>
      </c>
      <c r="F803" s="230" t="s">
        <v>907</v>
      </c>
      <c r="G803" s="228"/>
      <c r="H803" s="231">
        <v>76.965000000000003</v>
      </c>
      <c r="I803" s="232"/>
      <c r="J803" s="228"/>
      <c r="K803" s="228"/>
      <c r="L803" s="233"/>
      <c r="M803" s="234"/>
      <c r="N803" s="235"/>
      <c r="O803" s="235"/>
      <c r="P803" s="235"/>
      <c r="Q803" s="235"/>
      <c r="R803" s="235"/>
      <c r="S803" s="235"/>
      <c r="T803" s="236"/>
      <c r="AT803" s="237" t="s">
        <v>364</v>
      </c>
      <c r="AU803" s="237" t="s">
        <v>90</v>
      </c>
      <c r="AV803" s="14" t="s">
        <v>90</v>
      </c>
      <c r="AW803" s="14" t="s">
        <v>36</v>
      </c>
      <c r="AX803" s="14" t="s">
        <v>81</v>
      </c>
      <c r="AY803" s="237" t="s">
        <v>215</v>
      </c>
    </row>
    <row r="804" spans="1:65" s="14" customFormat="1" ht="10.199999999999999">
      <c r="B804" s="227"/>
      <c r="C804" s="228"/>
      <c r="D804" s="198" t="s">
        <v>364</v>
      </c>
      <c r="E804" s="229" t="s">
        <v>1</v>
      </c>
      <c r="F804" s="230" t="s">
        <v>851</v>
      </c>
      <c r="G804" s="228"/>
      <c r="H804" s="231">
        <v>-7.2</v>
      </c>
      <c r="I804" s="232"/>
      <c r="J804" s="228"/>
      <c r="K804" s="228"/>
      <c r="L804" s="233"/>
      <c r="M804" s="234"/>
      <c r="N804" s="235"/>
      <c r="O804" s="235"/>
      <c r="P804" s="235"/>
      <c r="Q804" s="235"/>
      <c r="R804" s="235"/>
      <c r="S804" s="235"/>
      <c r="T804" s="236"/>
      <c r="AT804" s="237" t="s">
        <v>364</v>
      </c>
      <c r="AU804" s="237" t="s">
        <v>90</v>
      </c>
      <c r="AV804" s="14" t="s">
        <v>90</v>
      </c>
      <c r="AW804" s="14" t="s">
        <v>36</v>
      </c>
      <c r="AX804" s="14" t="s">
        <v>81</v>
      </c>
      <c r="AY804" s="237" t="s">
        <v>215</v>
      </c>
    </row>
    <row r="805" spans="1:65" s="13" customFormat="1" ht="10.199999999999999">
      <c r="B805" s="217"/>
      <c r="C805" s="218"/>
      <c r="D805" s="198" t="s">
        <v>364</v>
      </c>
      <c r="E805" s="219" t="s">
        <v>1</v>
      </c>
      <c r="F805" s="220" t="s">
        <v>395</v>
      </c>
      <c r="G805" s="218"/>
      <c r="H805" s="219" t="s">
        <v>1</v>
      </c>
      <c r="I805" s="221"/>
      <c r="J805" s="218"/>
      <c r="K805" s="218"/>
      <c r="L805" s="222"/>
      <c r="M805" s="223"/>
      <c r="N805" s="224"/>
      <c r="O805" s="224"/>
      <c r="P805" s="224"/>
      <c r="Q805" s="224"/>
      <c r="R805" s="224"/>
      <c r="S805" s="224"/>
      <c r="T805" s="225"/>
      <c r="AT805" s="226" t="s">
        <v>364</v>
      </c>
      <c r="AU805" s="226" t="s">
        <v>90</v>
      </c>
      <c r="AV805" s="13" t="s">
        <v>88</v>
      </c>
      <c r="AW805" s="13" t="s">
        <v>36</v>
      </c>
      <c r="AX805" s="13" t="s">
        <v>81</v>
      </c>
      <c r="AY805" s="226" t="s">
        <v>215</v>
      </c>
    </row>
    <row r="806" spans="1:65" s="14" customFormat="1" ht="10.199999999999999">
      <c r="B806" s="227"/>
      <c r="C806" s="228"/>
      <c r="D806" s="198" t="s">
        <v>364</v>
      </c>
      <c r="E806" s="229" t="s">
        <v>1</v>
      </c>
      <c r="F806" s="230" t="s">
        <v>908</v>
      </c>
      <c r="G806" s="228"/>
      <c r="H806" s="231">
        <v>27.614999999999998</v>
      </c>
      <c r="I806" s="232"/>
      <c r="J806" s="228"/>
      <c r="K806" s="228"/>
      <c r="L806" s="233"/>
      <c r="M806" s="234"/>
      <c r="N806" s="235"/>
      <c r="O806" s="235"/>
      <c r="P806" s="235"/>
      <c r="Q806" s="235"/>
      <c r="R806" s="235"/>
      <c r="S806" s="235"/>
      <c r="T806" s="236"/>
      <c r="AT806" s="237" t="s">
        <v>364</v>
      </c>
      <c r="AU806" s="237" t="s">
        <v>90</v>
      </c>
      <c r="AV806" s="14" t="s">
        <v>90</v>
      </c>
      <c r="AW806" s="14" t="s">
        <v>36</v>
      </c>
      <c r="AX806" s="14" t="s">
        <v>81</v>
      </c>
      <c r="AY806" s="237" t="s">
        <v>215</v>
      </c>
    </row>
    <row r="807" spans="1:65" s="14" customFormat="1" ht="10.199999999999999">
      <c r="B807" s="227"/>
      <c r="C807" s="228"/>
      <c r="D807" s="198" t="s">
        <v>364</v>
      </c>
      <c r="E807" s="229" t="s">
        <v>1</v>
      </c>
      <c r="F807" s="230" t="s">
        <v>909</v>
      </c>
      <c r="G807" s="228"/>
      <c r="H807" s="231">
        <v>10.5</v>
      </c>
      <c r="I807" s="232"/>
      <c r="J807" s="228"/>
      <c r="K807" s="228"/>
      <c r="L807" s="233"/>
      <c r="M807" s="234"/>
      <c r="N807" s="235"/>
      <c r="O807" s="235"/>
      <c r="P807" s="235"/>
      <c r="Q807" s="235"/>
      <c r="R807" s="235"/>
      <c r="S807" s="235"/>
      <c r="T807" s="236"/>
      <c r="AT807" s="237" t="s">
        <v>364</v>
      </c>
      <c r="AU807" s="237" t="s">
        <v>90</v>
      </c>
      <c r="AV807" s="14" t="s">
        <v>90</v>
      </c>
      <c r="AW807" s="14" t="s">
        <v>36</v>
      </c>
      <c r="AX807" s="14" t="s">
        <v>81</v>
      </c>
      <c r="AY807" s="237" t="s">
        <v>215</v>
      </c>
    </row>
    <row r="808" spans="1:65" s="13" customFormat="1" ht="10.199999999999999">
      <c r="B808" s="217"/>
      <c r="C808" s="218"/>
      <c r="D808" s="198" t="s">
        <v>364</v>
      </c>
      <c r="E808" s="219" t="s">
        <v>1</v>
      </c>
      <c r="F808" s="220" t="s">
        <v>401</v>
      </c>
      <c r="G808" s="218"/>
      <c r="H808" s="219" t="s">
        <v>1</v>
      </c>
      <c r="I808" s="221"/>
      <c r="J808" s="218"/>
      <c r="K808" s="218"/>
      <c r="L808" s="222"/>
      <c r="M808" s="223"/>
      <c r="N808" s="224"/>
      <c r="O808" s="224"/>
      <c r="P808" s="224"/>
      <c r="Q808" s="224"/>
      <c r="R808" s="224"/>
      <c r="S808" s="224"/>
      <c r="T808" s="225"/>
      <c r="AT808" s="226" t="s">
        <v>364</v>
      </c>
      <c r="AU808" s="226" t="s">
        <v>90</v>
      </c>
      <c r="AV808" s="13" t="s">
        <v>88</v>
      </c>
      <c r="AW808" s="13" t="s">
        <v>36</v>
      </c>
      <c r="AX808" s="13" t="s">
        <v>81</v>
      </c>
      <c r="AY808" s="226" t="s">
        <v>215</v>
      </c>
    </row>
    <row r="809" spans="1:65" s="14" customFormat="1" ht="10.199999999999999">
      <c r="B809" s="227"/>
      <c r="C809" s="228"/>
      <c r="D809" s="198" t="s">
        <v>364</v>
      </c>
      <c r="E809" s="229" t="s">
        <v>1</v>
      </c>
      <c r="F809" s="230" t="s">
        <v>852</v>
      </c>
      <c r="G809" s="228"/>
      <c r="H809" s="231">
        <v>27.824999999999999</v>
      </c>
      <c r="I809" s="232"/>
      <c r="J809" s="228"/>
      <c r="K809" s="228"/>
      <c r="L809" s="233"/>
      <c r="M809" s="234"/>
      <c r="N809" s="235"/>
      <c r="O809" s="235"/>
      <c r="P809" s="235"/>
      <c r="Q809" s="235"/>
      <c r="R809" s="235"/>
      <c r="S809" s="235"/>
      <c r="T809" s="236"/>
      <c r="AT809" s="237" t="s">
        <v>364</v>
      </c>
      <c r="AU809" s="237" t="s">
        <v>90</v>
      </c>
      <c r="AV809" s="14" t="s">
        <v>90</v>
      </c>
      <c r="AW809" s="14" t="s">
        <v>36</v>
      </c>
      <c r="AX809" s="14" t="s">
        <v>81</v>
      </c>
      <c r="AY809" s="237" t="s">
        <v>215</v>
      </c>
    </row>
    <row r="810" spans="1:65" s="14" customFormat="1" ht="10.199999999999999">
      <c r="B810" s="227"/>
      <c r="C810" s="228"/>
      <c r="D810" s="198" t="s">
        <v>364</v>
      </c>
      <c r="E810" s="229" t="s">
        <v>1</v>
      </c>
      <c r="F810" s="230" t="s">
        <v>836</v>
      </c>
      <c r="G810" s="228"/>
      <c r="H810" s="231">
        <v>-3.6</v>
      </c>
      <c r="I810" s="232"/>
      <c r="J810" s="228"/>
      <c r="K810" s="228"/>
      <c r="L810" s="233"/>
      <c r="M810" s="234"/>
      <c r="N810" s="235"/>
      <c r="O810" s="235"/>
      <c r="P810" s="235"/>
      <c r="Q810" s="235"/>
      <c r="R810" s="235"/>
      <c r="S810" s="235"/>
      <c r="T810" s="236"/>
      <c r="AT810" s="237" t="s">
        <v>364</v>
      </c>
      <c r="AU810" s="237" t="s">
        <v>90</v>
      </c>
      <c r="AV810" s="14" t="s">
        <v>90</v>
      </c>
      <c r="AW810" s="14" t="s">
        <v>36</v>
      </c>
      <c r="AX810" s="14" t="s">
        <v>81</v>
      </c>
      <c r="AY810" s="237" t="s">
        <v>215</v>
      </c>
    </row>
    <row r="811" spans="1:65" s="14" customFormat="1" ht="10.199999999999999">
      <c r="B811" s="227"/>
      <c r="C811" s="228"/>
      <c r="D811" s="198" t="s">
        <v>364</v>
      </c>
      <c r="E811" s="229" t="s">
        <v>1</v>
      </c>
      <c r="F811" s="230" t="s">
        <v>910</v>
      </c>
      <c r="G811" s="228"/>
      <c r="H811" s="231">
        <v>28.524999999999999</v>
      </c>
      <c r="I811" s="232"/>
      <c r="J811" s="228"/>
      <c r="K811" s="228"/>
      <c r="L811" s="233"/>
      <c r="M811" s="234"/>
      <c r="N811" s="235"/>
      <c r="O811" s="235"/>
      <c r="P811" s="235"/>
      <c r="Q811" s="235"/>
      <c r="R811" s="235"/>
      <c r="S811" s="235"/>
      <c r="T811" s="236"/>
      <c r="AT811" s="237" t="s">
        <v>364</v>
      </c>
      <c r="AU811" s="237" t="s">
        <v>90</v>
      </c>
      <c r="AV811" s="14" t="s">
        <v>90</v>
      </c>
      <c r="AW811" s="14" t="s">
        <v>36</v>
      </c>
      <c r="AX811" s="14" t="s">
        <v>81</v>
      </c>
      <c r="AY811" s="237" t="s">
        <v>215</v>
      </c>
    </row>
    <row r="812" spans="1:65" s="14" customFormat="1" ht="10.199999999999999">
      <c r="B812" s="227"/>
      <c r="C812" s="228"/>
      <c r="D812" s="198" t="s">
        <v>364</v>
      </c>
      <c r="E812" s="229" t="s">
        <v>1</v>
      </c>
      <c r="F812" s="230" t="s">
        <v>911</v>
      </c>
      <c r="G812" s="228"/>
      <c r="H812" s="231">
        <v>44.274999999999999</v>
      </c>
      <c r="I812" s="232"/>
      <c r="J812" s="228"/>
      <c r="K812" s="228"/>
      <c r="L812" s="233"/>
      <c r="M812" s="234"/>
      <c r="N812" s="235"/>
      <c r="O812" s="235"/>
      <c r="P812" s="235"/>
      <c r="Q812" s="235"/>
      <c r="R812" s="235"/>
      <c r="S812" s="235"/>
      <c r="T812" s="236"/>
      <c r="AT812" s="237" t="s">
        <v>364</v>
      </c>
      <c r="AU812" s="237" t="s">
        <v>90</v>
      </c>
      <c r="AV812" s="14" t="s">
        <v>90</v>
      </c>
      <c r="AW812" s="14" t="s">
        <v>36</v>
      </c>
      <c r="AX812" s="14" t="s">
        <v>81</v>
      </c>
      <c r="AY812" s="237" t="s">
        <v>215</v>
      </c>
    </row>
    <row r="813" spans="1:65" s="14" customFormat="1" ht="10.199999999999999">
      <c r="B813" s="227"/>
      <c r="C813" s="228"/>
      <c r="D813" s="198" t="s">
        <v>364</v>
      </c>
      <c r="E813" s="229" t="s">
        <v>1</v>
      </c>
      <c r="F813" s="230" t="s">
        <v>836</v>
      </c>
      <c r="G813" s="228"/>
      <c r="H813" s="231">
        <v>-3.6</v>
      </c>
      <c r="I813" s="232"/>
      <c r="J813" s="228"/>
      <c r="K813" s="228"/>
      <c r="L813" s="233"/>
      <c r="M813" s="234"/>
      <c r="N813" s="235"/>
      <c r="O813" s="235"/>
      <c r="P813" s="235"/>
      <c r="Q813" s="235"/>
      <c r="R813" s="235"/>
      <c r="S813" s="235"/>
      <c r="T813" s="236"/>
      <c r="AT813" s="237" t="s">
        <v>364</v>
      </c>
      <c r="AU813" s="237" t="s">
        <v>90</v>
      </c>
      <c r="AV813" s="14" t="s">
        <v>90</v>
      </c>
      <c r="AW813" s="14" t="s">
        <v>36</v>
      </c>
      <c r="AX813" s="14" t="s">
        <v>81</v>
      </c>
      <c r="AY813" s="237" t="s">
        <v>215</v>
      </c>
    </row>
    <row r="814" spans="1:65" s="15" customFormat="1" ht="10.199999999999999">
      <c r="B814" s="238"/>
      <c r="C814" s="239"/>
      <c r="D814" s="198" t="s">
        <v>364</v>
      </c>
      <c r="E814" s="240" t="s">
        <v>1</v>
      </c>
      <c r="F814" s="241" t="s">
        <v>368</v>
      </c>
      <c r="G814" s="239"/>
      <c r="H814" s="242">
        <v>201.30500000000001</v>
      </c>
      <c r="I814" s="243"/>
      <c r="J814" s="239"/>
      <c r="K814" s="239"/>
      <c r="L814" s="244"/>
      <c r="M814" s="245"/>
      <c r="N814" s="246"/>
      <c r="O814" s="246"/>
      <c r="P814" s="246"/>
      <c r="Q814" s="246"/>
      <c r="R814" s="246"/>
      <c r="S814" s="246"/>
      <c r="T814" s="247"/>
      <c r="AT814" s="248" t="s">
        <v>364</v>
      </c>
      <c r="AU814" s="248" t="s">
        <v>90</v>
      </c>
      <c r="AV814" s="15" t="s">
        <v>214</v>
      </c>
      <c r="AW814" s="15" t="s">
        <v>36</v>
      </c>
      <c r="AX814" s="15" t="s">
        <v>88</v>
      </c>
      <c r="AY814" s="248" t="s">
        <v>215</v>
      </c>
    </row>
    <row r="815" spans="1:65" s="2" customFormat="1" ht="33" customHeight="1">
      <c r="A815" s="35"/>
      <c r="B815" s="36"/>
      <c r="C815" s="185" t="s">
        <v>912</v>
      </c>
      <c r="D815" s="185" t="s">
        <v>216</v>
      </c>
      <c r="E815" s="186" t="s">
        <v>913</v>
      </c>
      <c r="F815" s="187" t="s">
        <v>914</v>
      </c>
      <c r="G815" s="188" t="s">
        <v>523</v>
      </c>
      <c r="H815" s="189">
        <v>76.025000000000006</v>
      </c>
      <c r="I815" s="190"/>
      <c r="J815" s="191">
        <f>ROUND(I815*H815,2)</f>
        <v>0</v>
      </c>
      <c r="K815" s="187" t="s">
        <v>359</v>
      </c>
      <c r="L815" s="40"/>
      <c r="M815" s="192" t="s">
        <v>1</v>
      </c>
      <c r="N815" s="193" t="s">
        <v>46</v>
      </c>
      <c r="O815" s="72"/>
      <c r="P815" s="194">
        <f>O815*H815</f>
        <v>0</v>
      </c>
      <c r="Q815" s="194">
        <v>0.31672</v>
      </c>
      <c r="R815" s="194">
        <f>Q815*H815</f>
        <v>24.078638000000002</v>
      </c>
      <c r="S815" s="194">
        <v>0</v>
      </c>
      <c r="T815" s="195">
        <f>S815*H815</f>
        <v>0</v>
      </c>
      <c r="U815" s="35"/>
      <c r="V815" s="35"/>
      <c r="W815" s="35"/>
      <c r="X815" s="35"/>
      <c r="Y815" s="35"/>
      <c r="Z815" s="35"/>
      <c r="AA815" s="35"/>
      <c r="AB815" s="35"/>
      <c r="AC815" s="35"/>
      <c r="AD815" s="35"/>
      <c r="AE815" s="35"/>
      <c r="AR815" s="196" t="s">
        <v>214</v>
      </c>
      <c r="AT815" s="196" t="s">
        <v>216</v>
      </c>
      <c r="AU815" s="196" t="s">
        <v>90</v>
      </c>
      <c r="AY815" s="18" t="s">
        <v>215</v>
      </c>
      <c r="BE815" s="197">
        <f>IF(N815="základní",J815,0)</f>
        <v>0</v>
      </c>
      <c r="BF815" s="197">
        <f>IF(N815="snížená",J815,0)</f>
        <v>0</v>
      </c>
      <c r="BG815" s="197">
        <f>IF(N815="zákl. přenesená",J815,0)</f>
        <v>0</v>
      </c>
      <c r="BH815" s="197">
        <f>IF(N815="sníž. přenesená",J815,0)</f>
        <v>0</v>
      </c>
      <c r="BI815" s="197">
        <f>IF(N815="nulová",J815,0)</f>
        <v>0</v>
      </c>
      <c r="BJ815" s="18" t="s">
        <v>88</v>
      </c>
      <c r="BK815" s="197">
        <f>ROUND(I815*H815,2)</f>
        <v>0</v>
      </c>
      <c r="BL815" s="18" t="s">
        <v>214</v>
      </c>
      <c r="BM815" s="196" t="s">
        <v>915</v>
      </c>
    </row>
    <row r="816" spans="1:65" s="2" customFormat="1" ht="28.8">
      <c r="A816" s="35"/>
      <c r="B816" s="36"/>
      <c r="C816" s="37"/>
      <c r="D816" s="198" t="s">
        <v>221</v>
      </c>
      <c r="E816" s="37"/>
      <c r="F816" s="199" t="s">
        <v>916</v>
      </c>
      <c r="G816" s="37"/>
      <c r="H816" s="37"/>
      <c r="I816" s="200"/>
      <c r="J816" s="37"/>
      <c r="K816" s="37"/>
      <c r="L816" s="40"/>
      <c r="M816" s="201"/>
      <c r="N816" s="202"/>
      <c r="O816" s="72"/>
      <c r="P816" s="72"/>
      <c r="Q816" s="72"/>
      <c r="R816" s="72"/>
      <c r="S816" s="72"/>
      <c r="T816" s="73"/>
      <c r="U816" s="35"/>
      <c r="V816" s="35"/>
      <c r="W816" s="35"/>
      <c r="X816" s="35"/>
      <c r="Y816" s="35"/>
      <c r="Z816" s="35"/>
      <c r="AA816" s="35"/>
      <c r="AB816" s="35"/>
      <c r="AC816" s="35"/>
      <c r="AD816" s="35"/>
      <c r="AE816" s="35"/>
      <c r="AT816" s="18" t="s">
        <v>221</v>
      </c>
      <c r="AU816" s="18" t="s">
        <v>90</v>
      </c>
    </row>
    <row r="817" spans="1:65" s="2" customFormat="1" ht="10.199999999999999">
      <c r="A817" s="35"/>
      <c r="B817" s="36"/>
      <c r="C817" s="37"/>
      <c r="D817" s="215" t="s">
        <v>362</v>
      </c>
      <c r="E817" s="37"/>
      <c r="F817" s="216" t="s">
        <v>917</v>
      </c>
      <c r="G817" s="37"/>
      <c r="H817" s="37"/>
      <c r="I817" s="200"/>
      <c r="J817" s="37"/>
      <c r="K817" s="37"/>
      <c r="L817" s="40"/>
      <c r="M817" s="201"/>
      <c r="N817" s="202"/>
      <c r="O817" s="72"/>
      <c r="P817" s="72"/>
      <c r="Q817" s="72"/>
      <c r="R817" s="72"/>
      <c r="S817" s="72"/>
      <c r="T817" s="73"/>
      <c r="U817" s="35"/>
      <c r="V817" s="35"/>
      <c r="W817" s="35"/>
      <c r="X817" s="35"/>
      <c r="Y817" s="35"/>
      <c r="Z817" s="35"/>
      <c r="AA817" s="35"/>
      <c r="AB817" s="35"/>
      <c r="AC817" s="35"/>
      <c r="AD817" s="35"/>
      <c r="AE817" s="35"/>
      <c r="AT817" s="18" t="s">
        <v>362</v>
      </c>
      <c r="AU817" s="18" t="s">
        <v>90</v>
      </c>
    </row>
    <row r="818" spans="1:65" s="13" customFormat="1" ht="10.199999999999999">
      <c r="B818" s="217"/>
      <c r="C818" s="218"/>
      <c r="D818" s="198" t="s">
        <v>364</v>
      </c>
      <c r="E818" s="219" t="s">
        <v>1</v>
      </c>
      <c r="F818" s="220" t="s">
        <v>853</v>
      </c>
      <c r="G818" s="218"/>
      <c r="H818" s="219" t="s">
        <v>1</v>
      </c>
      <c r="I818" s="221"/>
      <c r="J818" s="218"/>
      <c r="K818" s="218"/>
      <c r="L818" s="222"/>
      <c r="M818" s="223"/>
      <c r="N818" s="224"/>
      <c r="O818" s="224"/>
      <c r="P818" s="224"/>
      <c r="Q818" s="224"/>
      <c r="R818" s="224"/>
      <c r="S818" s="224"/>
      <c r="T818" s="225"/>
      <c r="AT818" s="226" t="s">
        <v>364</v>
      </c>
      <c r="AU818" s="226" t="s">
        <v>90</v>
      </c>
      <c r="AV818" s="13" t="s">
        <v>88</v>
      </c>
      <c r="AW818" s="13" t="s">
        <v>36</v>
      </c>
      <c r="AX818" s="13" t="s">
        <v>81</v>
      </c>
      <c r="AY818" s="226" t="s">
        <v>215</v>
      </c>
    </row>
    <row r="819" spans="1:65" s="13" customFormat="1" ht="10.199999999999999">
      <c r="B819" s="217"/>
      <c r="C819" s="218"/>
      <c r="D819" s="198" t="s">
        <v>364</v>
      </c>
      <c r="E819" s="219" t="s">
        <v>1</v>
      </c>
      <c r="F819" s="220" t="s">
        <v>389</v>
      </c>
      <c r="G819" s="218"/>
      <c r="H819" s="219" t="s">
        <v>1</v>
      </c>
      <c r="I819" s="221"/>
      <c r="J819" s="218"/>
      <c r="K819" s="218"/>
      <c r="L819" s="222"/>
      <c r="M819" s="223"/>
      <c r="N819" s="224"/>
      <c r="O819" s="224"/>
      <c r="P819" s="224"/>
      <c r="Q819" s="224"/>
      <c r="R819" s="224"/>
      <c r="S819" s="224"/>
      <c r="T819" s="225"/>
      <c r="AT819" s="226" t="s">
        <v>364</v>
      </c>
      <c r="AU819" s="226" t="s">
        <v>90</v>
      </c>
      <c r="AV819" s="13" t="s">
        <v>88</v>
      </c>
      <c r="AW819" s="13" t="s">
        <v>36</v>
      </c>
      <c r="AX819" s="13" t="s">
        <v>81</v>
      </c>
      <c r="AY819" s="226" t="s">
        <v>215</v>
      </c>
    </row>
    <row r="820" spans="1:65" s="14" customFormat="1" ht="10.199999999999999">
      <c r="B820" s="227"/>
      <c r="C820" s="228"/>
      <c r="D820" s="198" t="s">
        <v>364</v>
      </c>
      <c r="E820" s="229" t="s">
        <v>1</v>
      </c>
      <c r="F820" s="230" t="s">
        <v>918</v>
      </c>
      <c r="G820" s="228"/>
      <c r="H820" s="231">
        <v>29.05</v>
      </c>
      <c r="I820" s="232"/>
      <c r="J820" s="228"/>
      <c r="K820" s="228"/>
      <c r="L820" s="233"/>
      <c r="M820" s="234"/>
      <c r="N820" s="235"/>
      <c r="O820" s="235"/>
      <c r="P820" s="235"/>
      <c r="Q820" s="235"/>
      <c r="R820" s="235"/>
      <c r="S820" s="235"/>
      <c r="T820" s="236"/>
      <c r="AT820" s="237" t="s">
        <v>364</v>
      </c>
      <c r="AU820" s="237" t="s">
        <v>90</v>
      </c>
      <c r="AV820" s="14" t="s">
        <v>90</v>
      </c>
      <c r="AW820" s="14" t="s">
        <v>36</v>
      </c>
      <c r="AX820" s="14" t="s">
        <v>81</v>
      </c>
      <c r="AY820" s="237" t="s">
        <v>215</v>
      </c>
    </row>
    <row r="821" spans="1:65" s="13" customFormat="1" ht="10.199999999999999">
      <c r="B821" s="217"/>
      <c r="C821" s="218"/>
      <c r="D821" s="198" t="s">
        <v>364</v>
      </c>
      <c r="E821" s="219" t="s">
        <v>1</v>
      </c>
      <c r="F821" s="220" t="s">
        <v>401</v>
      </c>
      <c r="G821" s="218"/>
      <c r="H821" s="219" t="s">
        <v>1</v>
      </c>
      <c r="I821" s="221"/>
      <c r="J821" s="218"/>
      <c r="K821" s="218"/>
      <c r="L821" s="222"/>
      <c r="M821" s="223"/>
      <c r="N821" s="224"/>
      <c r="O821" s="224"/>
      <c r="P821" s="224"/>
      <c r="Q821" s="224"/>
      <c r="R821" s="224"/>
      <c r="S821" s="224"/>
      <c r="T821" s="225"/>
      <c r="AT821" s="226" t="s">
        <v>364</v>
      </c>
      <c r="AU821" s="226" t="s">
        <v>90</v>
      </c>
      <c r="AV821" s="13" t="s">
        <v>88</v>
      </c>
      <c r="AW821" s="13" t="s">
        <v>36</v>
      </c>
      <c r="AX821" s="13" t="s">
        <v>81</v>
      </c>
      <c r="AY821" s="226" t="s">
        <v>215</v>
      </c>
    </row>
    <row r="822" spans="1:65" s="14" customFormat="1" ht="10.199999999999999">
      <c r="B822" s="227"/>
      <c r="C822" s="228"/>
      <c r="D822" s="198" t="s">
        <v>364</v>
      </c>
      <c r="E822" s="229" t="s">
        <v>1</v>
      </c>
      <c r="F822" s="230" t="s">
        <v>919</v>
      </c>
      <c r="G822" s="228"/>
      <c r="H822" s="231">
        <v>50.575000000000003</v>
      </c>
      <c r="I822" s="232"/>
      <c r="J822" s="228"/>
      <c r="K822" s="228"/>
      <c r="L822" s="233"/>
      <c r="M822" s="234"/>
      <c r="N822" s="235"/>
      <c r="O822" s="235"/>
      <c r="P822" s="235"/>
      <c r="Q822" s="235"/>
      <c r="R822" s="235"/>
      <c r="S822" s="235"/>
      <c r="T822" s="236"/>
      <c r="AT822" s="237" t="s">
        <v>364</v>
      </c>
      <c r="AU822" s="237" t="s">
        <v>90</v>
      </c>
      <c r="AV822" s="14" t="s">
        <v>90</v>
      </c>
      <c r="AW822" s="14" t="s">
        <v>36</v>
      </c>
      <c r="AX822" s="14" t="s">
        <v>81</v>
      </c>
      <c r="AY822" s="237" t="s">
        <v>215</v>
      </c>
    </row>
    <row r="823" spans="1:65" s="14" customFormat="1" ht="10.199999999999999">
      <c r="B823" s="227"/>
      <c r="C823" s="228"/>
      <c r="D823" s="198" t="s">
        <v>364</v>
      </c>
      <c r="E823" s="229" t="s">
        <v>1</v>
      </c>
      <c r="F823" s="230" t="s">
        <v>836</v>
      </c>
      <c r="G823" s="228"/>
      <c r="H823" s="231">
        <v>-3.6</v>
      </c>
      <c r="I823" s="232"/>
      <c r="J823" s="228"/>
      <c r="K823" s="228"/>
      <c r="L823" s="233"/>
      <c r="M823" s="234"/>
      <c r="N823" s="235"/>
      <c r="O823" s="235"/>
      <c r="P823" s="235"/>
      <c r="Q823" s="235"/>
      <c r="R823" s="235"/>
      <c r="S823" s="235"/>
      <c r="T823" s="236"/>
      <c r="AT823" s="237" t="s">
        <v>364</v>
      </c>
      <c r="AU823" s="237" t="s">
        <v>90</v>
      </c>
      <c r="AV823" s="14" t="s">
        <v>90</v>
      </c>
      <c r="AW823" s="14" t="s">
        <v>36</v>
      </c>
      <c r="AX823" s="14" t="s">
        <v>81</v>
      </c>
      <c r="AY823" s="237" t="s">
        <v>215</v>
      </c>
    </row>
    <row r="824" spans="1:65" s="15" customFormat="1" ht="10.199999999999999">
      <c r="B824" s="238"/>
      <c r="C824" s="239"/>
      <c r="D824" s="198" t="s">
        <v>364</v>
      </c>
      <c r="E824" s="240" t="s">
        <v>1</v>
      </c>
      <c r="F824" s="241" t="s">
        <v>368</v>
      </c>
      <c r="G824" s="239"/>
      <c r="H824" s="242">
        <v>76.025000000000006</v>
      </c>
      <c r="I824" s="243"/>
      <c r="J824" s="239"/>
      <c r="K824" s="239"/>
      <c r="L824" s="244"/>
      <c r="M824" s="245"/>
      <c r="N824" s="246"/>
      <c r="O824" s="246"/>
      <c r="P824" s="246"/>
      <c r="Q824" s="246"/>
      <c r="R824" s="246"/>
      <c r="S824" s="246"/>
      <c r="T824" s="247"/>
      <c r="AT824" s="248" t="s">
        <v>364</v>
      </c>
      <c r="AU824" s="248" t="s">
        <v>90</v>
      </c>
      <c r="AV824" s="15" t="s">
        <v>214</v>
      </c>
      <c r="AW824" s="15" t="s">
        <v>36</v>
      </c>
      <c r="AX824" s="15" t="s">
        <v>88</v>
      </c>
      <c r="AY824" s="248" t="s">
        <v>215</v>
      </c>
    </row>
    <row r="825" spans="1:65" s="2" customFormat="1" ht="24.15" customHeight="1">
      <c r="A825" s="35"/>
      <c r="B825" s="36"/>
      <c r="C825" s="185" t="s">
        <v>920</v>
      </c>
      <c r="D825" s="185" t="s">
        <v>216</v>
      </c>
      <c r="E825" s="186" t="s">
        <v>921</v>
      </c>
      <c r="F825" s="187" t="s">
        <v>922</v>
      </c>
      <c r="G825" s="188" t="s">
        <v>716</v>
      </c>
      <c r="H825" s="189">
        <v>26</v>
      </c>
      <c r="I825" s="190"/>
      <c r="J825" s="191">
        <f>ROUND(I825*H825,2)</f>
        <v>0</v>
      </c>
      <c r="K825" s="187" t="s">
        <v>359</v>
      </c>
      <c r="L825" s="40"/>
      <c r="M825" s="192" t="s">
        <v>1</v>
      </c>
      <c r="N825" s="193" t="s">
        <v>46</v>
      </c>
      <c r="O825" s="72"/>
      <c r="P825" s="194">
        <f>O825*H825</f>
        <v>0</v>
      </c>
      <c r="Q825" s="194">
        <v>1.1469999999999999E-2</v>
      </c>
      <c r="R825" s="194">
        <f>Q825*H825</f>
        <v>0.29821999999999999</v>
      </c>
      <c r="S825" s="194">
        <v>0</v>
      </c>
      <c r="T825" s="195">
        <f>S825*H825</f>
        <v>0</v>
      </c>
      <c r="U825" s="35"/>
      <c r="V825" s="35"/>
      <c r="W825" s="35"/>
      <c r="X825" s="35"/>
      <c r="Y825" s="35"/>
      <c r="Z825" s="35"/>
      <c r="AA825" s="35"/>
      <c r="AB825" s="35"/>
      <c r="AC825" s="35"/>
      <c r="AD825" s="35"/>
      <c r="AE825" s="35"/>
      <c r="AR825" s="196" t="s">
        <v>214</v>
      </c>
      <c r="AT825" s="196" t="s">
        <v>216</v>
      </c>
      <c r="AU825" s="196" t="s">
        <v>90</v>
      </c>
      <c r="AY825" s="18" t="s">
        <v>215</v>
      </c>
      <c r="BE825" s="197">
        <f>IF(N825="základní",J825,0)</f>
        <v>0</v>
      </c>
      <c r="BF825" s="197">
        <f>IF(N825="snížená",J825,0)</f>
        <v>0</v>
      </c>
      <c r="BG825" s="197">
        <f>IF(N825="zákl. přenesená",J825,0)</f>
        <v>0</v>
      </c>
      <c r="BH825" s="197">
        <f>IF(N825="sníž. přenesená",J825,0)</f>
        <v>0</v>
      </c>
      <c r="BI825" s="197">
        <f>IF(N825="nulová",J825,0)</f>
        <v>0</v>
      </c>
      <c r="BJ825" s="18" t="s">
        <v>88</v>
      </c>
      <c r="BK825" s="197">
        <f>ROUND(I825*H825,2)</f>
        <v>0</v>
      </c>
      <c r="BL825" s="18" t="s">
        <v>214</v>
      </c>
      <c r="BM825" s="196" t="s">
        <v>923</v>
      </c>
    </row>
    <row r="826" spans="1:65" s="2" customFormat="1" ht="19.2">
      <c r="A826" s="35"/>
      <c r="B826" s="36"/>
      <c r="C826" s="37"/>
      <c r="D826" s="198" t="s">
        <v>221</v>
      </c>
      <c r="E826" s="37"/>
      <c r="F826" s="199" t="s">
        <v>922</v>
      </c>
      <c r="G826" s="37"/>
      <c r="H826" s="37"/>
      <c r="I826" s="200"/>
      <c r="J826" s="37"/>
      <c r="K826" s="37"/>
      <c r="L826" s="40"/>
      <c r="M826" s="201"/>
      <c r="N826" s="202"/>
      <c r="O826" s="72"/>
      <c r="P826" s="72"/>
      <c r="Q826" s="72"/>
      <c r="R826" s="72"/>
      <c r="S826" s="72"/>
      <c r="T826" s="73"/>
      <c r="U826" s="35"/>
      <c r="V826" s="35"/>
      <c r="W826" s="35"/>
      <c r="X826" s="35"/>
      <c r="Y826" s="35"/>
      <c r="Z826" s="35"/>
      <c r="AA826" s="35"/>
      <c r="AB826" s="35"/>
      <c r="AC826" s="35"/>
      <c r="AD826" s="35"/>
      <c r="AE826" s="35"/>
      <c r="AT826" s="18" t="s">
        <v>221</v>
      </c>
      <c r="AU826" s="18" t="s">
        <v>90</v>
      </c>
    </row>
    <row r="827" spans="1:65" s="2" customFormat="1" ht="10.199999999999999">
      <c r="A827" s="35"/>
      <c r="B827" s="36"/>
      <c r="C827" s="37"/>
      <c r="D827" s="215" t="s">
        <v>362</v>
      </c>
      <c r="E827" s="37"/>
      <c r="F827" s="216" t="s">
        <v>924</v>
      </c>
      <c r="G827" s="37"/>
      <c r="H827" s="37"/>
      <c r="I827" s="200"/>
      <c r="J827" s="37"/>
      <c r="K827" s="37"/>
      <c r="L827" s="40"/>
      <c r="M827" s="201"/>
      <c r="N827" s="202"/>
      <c r="O827" s="72"/>
      <c r="P827" s="72"/>
      <c r="Q827" s="72"/>
      <c r="R827" s="72"/>
      <c r="S827" s="72"/>
      <c r="T827" s="73"/>
      <c r="U827" s="35"/>
      <c r="V827" s="35"/>
      <c r="W827" s="35"/>
      <c r="X827" s="35"/>
      <c r="Y827" s="35"/>
      <c r="Z827" s="35"/>
      <c r="AA827" s="35"/>
      <c r="AB827" s="35"/>
      <c r="AC827" s="35"/>
      <c r="AD827" s="35"/>
      <c r="AE827" s="35"/>
      <c r="AT827" s="18" t="s">
        <v>362</v>
      </c>
      <c r="AU827" s="18" t="s">
        <v>90</v>
      </c>
    </row>
    <row r="828" spans="1:65" s="2" customFormat="1" ht="16.5" customHeight="1">
      <c r="A828" s="35"/>
      <c r="B828" s="36"/>
      <c r="C828" s="260" t="s">
        <v>925</v>
      </c>
      <c r="D828" s="260" t="s">
        <v>539</v>
      </c>
      <c r="E828" s="261" t="s">
        <v>926</v>
      </c>
      <c r="F828" s="262" t="s">
        <v>927</v>
      </c>
      <c r="G828" s="263" t="s">
        <v>716</v>
      </c>
      <c r="H828" s="264">
        <v>17</v>
      </c>
      <c r="I828" s="265"/>
      <c r="J828" s="266">
        <f>ROUND(I828*H828,2)</f>
        <v>0</v>
      </c>
      <c r="K828" s="262" t="s">
        <v>1</v>
      </c>
      <c r="L828" s="267"/>
      <c r="M828" s="268" t="s">
        <v>1</v>
      </c>
      <c r="N828" s="269" t="s">
        <v>46</v>
      </c>
      <c r="O828" s="72"/>
      <c r="P828" s="194">
        <f>O828*H828</f>
        <v>0</v>
      </c>
      <c r="Q828" s="194">
        <v>0.108</v>
      </c>
      <c r="R828" s="194">
        <f>Q828*H828</f>
        <v>1.8360000000000001</v>
      </c>
      <c r="S828" s="194">
        <v>0</v>
      </c>
      <c r="T828" s="195">
        <f>S828*H828</f>
        <v>0</v>
      </c>
      <c r="U828" s="35"/>
      <c r="V828" s="35"/>
      <c r="W828" s="35"/>
      <c r="X828" s="35"/>
      <c r="Y828" s="35"/>
      <c r="Z828" s="35"/>
      <c r="AA828" s="35"/>
      <c r="AB828" s="35"/>
      <c r="AC828" s="35"/>
      <c r="AD828" s="35"/>
      <c r="AE828" s="35"/>
      <c r="AR828" s="196" t="s">
        <v>251</v>
      </c>
      <c r="AT828" s="196" t="s">
        <v>539</v>
      </c>
      <c r="AU828" s="196" t="s">
        <v>90</v>
      </c>
      <c r="AY828" s="18" t="s">
        <v>215</v>
      </c>
      <c r="BE828" s="197">
        <f>IF(N828="základní",J828,0)</f>
        <v>0</v>
      </c>
      <c r="BF828" s="197">
        <f>IF(N828="snížená",J828,0)</f>
        <v>0</v>
      </c>
      <c r="BG828" s="197">
        <f>IF(N828="zákl. přenesená",J828,0)</f>
        <v>0</v>
      </c>
      <c r="BH828" s="197">
        <f>IF(N828="sníž. přenesená",J828,0)</f>
        <v>0</v>
      </c>
      <c r="BI828" s="197">
        <f>IF(N828="nulová",J828,0)</f>
        <v>0</v>
      </c>
      <c r="BJ828" s="18" t="s">
        <v>88</v>
      </c>
      <c r="BK828" s="197">
        <f>ROUND(I828*H828,2)</f>
        <v>0</v>
      </c>
      <c r="BL828" s="18" t="s">
        <v>214</v>
      </c>
      <c r="BM828" s="196" t="s">
        <v>928</v>
      </c>
    </row>
    <row r="829" spans="1:65" s="13" customFormat="1" ht="10.199999999999999">
      <c r="B829" s="217"/>
      <c r="C829" s="218"/>
      <c r="D829" s="198" t="s">
        <v>364</v>
      </c>
      <c r="E829" s="219" t="s">
        <v>1</v>
      </c>
      <c r="F829" s="220" t="s">
        <v>929</v>
      </c>
      <c r="G829" s="218"/>
      <c r="H829" s="219" t="s">
        <v>1</v>
      </c>
      <c r="I829" s="221"/>
      <c r="J829" s="218"/>
      <c r="K829" s="218"/>
      <c r="L829" s="222"/>
      <c r="M829" s="223"/>
      <c r="N829" s="224"/>
      <c r="O829" s="224"/>
      <c r="P829" s="224"/>
      <c r="Q829" s="224"/>
      <c r="R829" s="224"/>
      <c r="S829" s="224"/>
      <c r="T829" s="225"/>
      <c r="AT829" s="226" t="s">
        <v>364</v>
      </c>
      <c r="AU829" s="226" t="s">
        <v>90</v>
      </c>
      <c r="AV829" s="13" t="s">
        <v>88</v>
      </c>
      <c r="AW829" s="13" t="s">
        <v>36</v>
      </c>
      <c r="AX829" s="13" t="s">
        <v>81</v>
      </c>
      <c r="AY829" s="226" t="s">
        <v>215</v>
      </c>
    </row>
    <row r="830" spans="1:65" s="14" customFormat="1" ht="10.199999999999999">
      <c r="B830" s="227"/>
      <c r="C830" s="228"/>
      <c r="D830" s="198" t="s">
        <v>364</v>
      </c>
      <c r="E830" s="229" t="s">
        <v>1</v>
      </c>
      <c r="F830" s="230" t="s">
        <v>930</v>
      </c>
      <c r="G830" s="228"/>
      <c r="H830" s="231">
        <v>8</v>
      </c>
      <c r="I830" s="232"/>
      <c r="J830" s="228"/>
      <c r="K830" s="228"/>
      <c r="L830" s="233"/>
      <c r="M830" s="234"/>
      <c r="N830" s="235"/>
      <c r="O830" s="235"/>
      <c r="P830" s="235"/>
      <c r="Q830" s="235"/>
      <c r="R830" s="235"/>
      <c r="S830" s="235"/>
      <c r="T830" s="236"/>
      <c r="AT830" s="237" t="s">
        <v>364</v>
      </c>
      <c r="AU830" s="237" t="s">
        <v>90</v>
      </c>
      <c r="AV830" s="14" t="s">
        <v>90</v>
      </c>
      <c r="AW830" s="14" t="s">
        <v>36</v>
      </c>
      <c r="AX830" s="14" t="s">
        <v>81</v>
      </c>
      <c r="AY830" s="237" t="s">
        <v>215</v>
      </c>
    </row>
    <row r="831" spans="1:65" s="13" customFormat="1" ht="10.199999999999999">
      <c r="B831" s="217"/>
      <c r="C831" s="218"/>
      <c r="D831" s="198" t="s">
        <v>364</v>
      </c>
      <c r="E831" s="219" t="s">
        <v>1</v>
      </c>
      <c r="F831" s="220" t="s">
        <v>931</v>
      </c>
      <c r="G831" s="218"/>
      <c r="H831" s="219" t="s">
        <v>1</v>
      </c>
      <c r="I831" s="221"/>
      <c r="J831" s="218"/>
      <c r="K831" s="218"/>
      <c r="L831" s="222"/>
      <c r="M831" s="223"/>
      <c r="N831" s="224"/>
      <c r="O831" s="224"/>
      <c r="P831" s="224"/>
      <c r="Q831" s="224"/>
      <c r="R831" s="224"/>
      <c r="S831" s="224"/>
      <c r="T831" s="225"/>
      <c r="AT831" s="226" t="s">
        <v>364</v>
      </c>
      <c r="AU831" s="226" t="s">
        <v>90</v>
      </c>
      <c r="AV831" s="13" t="s">
        <v>88</v>
      </c>
      <c r="AW831" s="13" t="s">
        <v>36</v>
      </c>
      <c r="AX831" s="13" t="s">
        <v>81</v>
      </c>
      <c r="AY831" s="226" t="s">
        <v>215</v>
      </c>
    </row>
    <row r="832" spans="1:65" s="14" customFormat="1" ht="10.199999999999999">
      <c r="B832" s="227"/>
      <c r="C832" s="228"/>
      <c r="D832" s="198" t="s">
        <v>364</v>
      </c>
      <c r="E832" s="229" t="s">
        <v>1</v>
      </c>
      <c r="F832" s="230" t="s">
        <v>932</v>
      </c>
      <c r="G832" s="228"/>
      <c r="H832" s="231">
        <v>3</v>
      </c>
      <c r="I832" s="232"/>
      <c r="J832" s="228"/>
      <c r="K832" s="228"/>
      <c r="L832" s="233"/>
      <c r="M832" s="234"/>
      <c r="N832" s="235"/>
      <c r="O832" s="235"/>
      <c r="P832" s="235"/>
      <c r="Q832" s="235"/>
      <c r="R832" s="235"/>
      <c r="S832" s="235"/>
      <c r="T832" s="236"/>
      <c r="AT832" s="237" t="s">
        <v>364</v>
      </c>
      <c r="AU832" s="237" t="s">
        <v>90</v>
      </c>
      <c r="AV832" s="14" t="s">
        <v>90</v>
      </c>
      <c r="AW832" s="14" t="s">
        <v>36</v>
      </c>
      <c r="AX832" s="14" t="s">
        <v>81</v>
      </c>
      <c r="AY832" s="237" t="s">
        <v>215</v>
      </c>
    </row>
    <row r="833" spans="1:65" s="14" customFormat="1" ht="10.199999999999999">
      <c r="B833" s="227"/>
      <c r="C833" s="228"/>
      <c r="D833" s="198" t="s">
        <v>364</v>
      </c>
      <c r="E833" s="229" t="s">
        <v>1</v>
      </c>
      <c r="F833" s="230" t="s">
        <v>933</v>
      </c>
      <c r="G833" s="228"/>
      <c r="H833" s="231">
        <v>6</v>
      </c>
      <c r="I833" s="232"/>
      <c r="J833" s="228"/>
      <c r="K833" s="228"/>
      <c r="L833" s="233"/>
      <c r="M833" s="234"/>
      <c r="N833" s="235"/>
      <c r="O833" s="235"/>
      <c r="P833" s="235"/>
      <c r="Q833" s="235"/>
      <c r="R833" s="235"/>
      <c r="S833" s="235"/>
      <c r="T833" s="236"/>
      <c r="AT833" s="237" t="s">
        <v>364</v>
      </c>
      <c r="AU833" s="237" t="s">
        <v>90</v>
      </c>
      <c r="AV833" s="14" t="s">
        <v>90</v>
      </c>
      <c r="AW833" s="14" t="s">
        <v>36</v>
      </c>
      <c r="AX833" s="14" t="s">
        <v>81</v>
      </c>
      <c r="AY833" s="237" t="s">
        <v>215</v>
      </c>
    </row>
    <row r="834" spans="1:65" s="15" customFormat="1" ht="10.199999999999999">
      <c r="B834" s="238"/>
      <c r="C834" s="239"/>
      <c r="D834" s="198" t="s">
        <v>364</v>
      </c>
      <c r="E834" s="240" t="s">
        <v>1</v>
      </c>
      <c r="F834" s="241" t="s">
        <v>368</v>
      </c>
      <c r="G834" s="239"/>
      <c r="H834" s="242">
        <v>17</v>
      </c>
      <c r="I834" s="243"/>
      <c r="J834" s="239"/>
      <c r="K834" s="239"/>
      <c r="L834" s="244"/>
      <c r="M834" s="245"/>
      <c r="N834" s="246"/>
      <c r="O834" s="246"/>
      <c r="P834" s="246"/>
      <c r="Q834" s="246"/>
      <c r="R834" s="246"/>
      <c r="S834" s="246"/>
      <c r="T834" s="247"/>
      <c r="AT834" s="248" t="s">
        <v>364</v>
      </c>
      <c r="AU834" s="248" t="s">
        <v>90</v>
      </c>
      <c r="AV834" s="15" t="s">
        <v>214</v>
      </c>
      <c r="AW834" s="15" t="s">
        <v>36</v>
      </c>
      <c r="AX834" s="15" t="s">
        <v>88</v>
      </c>
      <c r="AY834" s="248" t="s">
        <v>215</v>
      </c>
    </row>
    <row r="835" spans="1:65" s="2" customFormat="1" ht="16.5" customHeight="1">
      <c r="A835" s="35"/>
      <c r="B835" s="36"/>
      <c r="C835" s="260" t="s">
        <v>934</v>
      </c>
      <c r="D835" s="260" t="s">
        <v>539</v>
      </c>
      <c r="E835" s="261" t="s">
        <v>935</v>
      </c>
      <c r="F835" s="262" t="s">
        <v>936</v>
      </c>
      <c r="G835" s="263" t="s">
        <v>716</v>
      </c>
      <c r="H835" s="264">
        <v>6</v>
      </c>
      <c r="I835" s="265"/>
      <c r="J835" s="266">
        <f>ROUND(I835*H835,2)</f>
        <v>0</v>
      </c>
      <c r="K835" s="262" t="s">
        <v>1</v>
      </c>
      <c r="L835" s="267"/>
      <c r="M835" s="268" t="s">
        <v>1</v>
      </c>
      <c r="N835" s="269" t="s">
        <v>46</v>
      </c>
      <c r="O835" s="72"/>
      <c r="P835" s="194">
        <f>O835*H835</f>
        <v>0</v>
      </c>
      <c r="Q835" s="194">
        <v>8.5999999999999993E-2</v>
      </c>
      <c r="R835" s="194">
        <f>Q835*H835</f>
        <v>0.51600000000000001</v>
      </c>
      <c r="S835" s="194">
        <v>0</v>
      </c>
      <c r="T835" s="195">
        <f>S835*H835</f>
        <v>0</v>
      </c>
      <c r="U835" s="35"/>
      <c r="V835" s="35"/>
      <c r="W835" s="35"/>
      <c r="X835" s="35"/>
      <c r="Y835" s="35"/>
      <c r="Z835" s="35"/>
      <c r="AA835" s="35"/>
      <c r="AB835" s="35"/>
      <c r="AC835" s="35"/>
      <c r="AD835" s="35"/>
      <c r="AE835" s="35"/>
      <c r="AR835" s="196" t="s">
        <v>251</v>
      </c>
      <c r="AT835" s="196" t="s">
        <v>539</v>
      </c>
      <c r="AU835" s="196" t="s">
        <v>90</v>
      </c>
      <c r="AY835" s="18" t="s">
        <v>215</v>
      </c>
      <c r="BE835" s="197">
        <f>IF(N835="základní",J835,0)</f>
        <v>0</v>
      </c>
      <c r="BF835" s="197">
        <f>IF(N835="snížená",J835,0)</f>
        <v>0</v>
      </c>
      <c r="BG835" s="197">
        <f>IF(N835="zákl. přenesená",J835,0)</f>
        <v>0</v>
      </c>
      <c r="BH835" s="197">
        <f>IF(N835="sníž. přenesená",J835,0)</f>
        <v>0</v>
      </c>
      <c r="BI835" s="197">
        <f>IF(N835="nulová",J835,0)</f>
        <v>0</v>
      </c>
      <c r="BJ835" s="18" t="s">
        <v>88</v>
      </c>
      <c r="BK835" s="197">
        <f>ROUND(I835*H835,2)</f>
        <v>0</v>
      </c>
      <c r="BL835" s="18" t="s">
        <v>214</v>
      </c>
      <c r="BM835" s="196" t="s">
        <v>937</v>
      </c>
    </row>
    <row r="836" spans="1:65" s="13" customFormat="1" ht="10.199999999999999">
      <c r="B836" s="217"/>
      <c r="C836" s="218"/>
      <c r="D836" s="198" t="s">
        <v>364</v>
      </c>
      <c r="E836" s="219" t="s">
        <v>1</v>
      </c>
      <c r="F836" s="220" t="s">
        <v>938</v>
      </c>
      <c r="G836" s="218"/>
      <c r="H836" s="219" t="s">
        <v>1</v>
      </c>
      <c r="I836" s="221"/>
      <c r="J836" s="218"/>
      <c r="K836" s="218"/>
      <c r="L836" s="222"/>
      <c r="M836" s="223"/>
      <c r="N836" s="224"/>
      <c r="O836" s="224"/>
      <c r="P836" s="224"/>
      <c r="Q836" s="224"/>
      <c r="R836" s="224"/>
      <c r="S836" s="224"/>
      <c r="T836" s="225"/>
      <c r="AT836" s="226" t="s">
        <v>364</v>
      </c>
      <c r="AU836" s="226" t="s">
        <v>90</v>
      </c>
      <c r="AV836" s="13" t="s">
        <v>88</v>
      </c>
      <c r="AW836" s="13" t="s">
        <v>36</v>
      </c>
      <c r="AX836" s="13" t="s">
        <v>81</v>
      </c>
      <c r="AY836" s="226" t="s">
        <v>215</v>
      </c>
    </row>
    <row r="837" spans="1:65" s="14" customFormat="1" ht="10.199999999999999">
      <c r="B837" s="227"/>
      <c r="C837" s="228"/>
      <c r="D837" s="198" t="s">
        <v>364</v>
      </c>
      <c r="E837" s="229" t="s">
        <v>1</v>
      </c>
      <c r="F837" s="230" t="s">
        <v>933</v>
      </c>
      <c r="G837" s="228"/>
      <c r="H837" s="231">
        <v>6</v>
      </c>
      <c r="I837" s="232"/>
      <c r="J837" s="228"/>
      <c r="K837" s="228"/>
      <c r="L837" s="233"/>
      <c r="M837" s="234"/>
      <c r="N837" s="235"/>
      <c r="O837" s="235"/>
      <c r="P837" s="235"/>
      <c r="Q837" s="235"/>
      <c r="R837" s="235"/>
      <c r="S837" s="235"/>
      <c r="T837" s="236"/>
      <c r="AT837" s="237" t="s">
        <v>364</v>
      </c>
      <c r="AU837" s="237" t="s">
        <v>90</v>
      </c>
      <c r="AV837" s="14" t="s">
        <v>90</v>
      </c>
      <c r="AW837" s="14" t="s">
        <v>36</v>
      </c>
      <c r="AX837" s="14" t="s">
        <v>81</v>
      </c>
      <c r="AY837" s="237" t="s">
        <v>215</v>
      </c>
    </row>
    <row r="838" spans="1:65" s="15" customFormat="1" ht="10.199999999999999">
      <c r="B838" s="238"/>
      <c r="C838" s="239"/>
      <c r="D838" s="198" t="s">
        <v>364</v>
      </c>
      <c r="E838" s="240" t="s">
        <v>1</v>
      </c>
      <c r="F838" s="241" t="s">
        <v>368</v>
      </c>
      <c r="G838" s="239"/>
      <c r="H838" s="242">
        <v>6</v>
      </c>
      <c r="I838" s="243"/>
      <c r="J838" s="239"/>
      <c r="K838" s="239"/>
      <c r="L838" s="244"/>
      <c r="M838" s="245"/>
      <c r="N838" s="246"/>
      <c r="O838" s="246"/>
      <c r="P838" s="246"/>
      <c r="Q838" s="246"/>
      <c r="R838" s="246"/>
      <c r="S838" s="246"/>
      <c r="T838" s="247"/>
      <c r="AT838" s="248" t="s">
        <v>364</v>
      </c>
      <c r="AU838" s="248" t="s">
        <v>90</v>
      </c>
      <c r="AV838" s="15" t="s">
        <v>214</v>
      </c>
      <c r="AW838" s="15" t="s">
        <v>36</v>
      </c>
      <c r="AX838" s="15" t="s">
        <v>88</v>
      </c>
      <c r="AY838" s="248" t="s">
        <v>215</v>
      </c>
    </row>
    <row r="839" spans="1:65" s="2" customFormat="1" ht="16.5" customHeight="1">
      <c r="A839" s="35"/>
      <c r="B839" s="36"/>
      <c r="C839" s="260" t="s">
        <v>939</v>
      </c>
      <c r="D839" s="260" t="s">
        <v>539</v>
      </c>
      <c r="E839" s="261" t="s">
        <v>940</v>
      </c>
      <c r="F839" s="262" t="s">
        <v>941</v>
      </c>
      <c r="G839" s="263" t="s">
        <v>716</v>
      </c>
      <c r="H839" s="264">
        <v>3</v>
      </c>
      <c r="I839" s="265"/>
      <c r="J839" s="266">
        <f>ROUND(I839*H839,2)</f>
        <v>0</v>
      </c>
      <c r="K839" s="262" t="s">
        <v>1</v>
      </c>
      <c r="L839" s="267"/>
      <c r="M839" s="268" t="s">
        <v>1</v>
      </c>
      <c r="N839" s="269" t="s">
        <v>46</v>
      </c>
      <c r="O839" s="72"/>
      <c r="P839" s="194">
        <f>O839*H839</f>
        <v>0</v>
      </c>
      <c r="Q839" s="194">
        <v>7.3999999999999996E-2</v>
      </c>
      <c r="R839" s="194">
        <f>Q839*H839</f>
        <v>0.22199999999999998</v>
      </c>
      <c r="S839" s="194">
        <v>0</v>
      </c>
      <c r="T839" s="195">
        <f>S839*H839</f>
        <v>0</v>
      </c>
      <c r="U839" s="35"/>
      <c r="V839" s="35"/>
      <c r="W839" s="35"/>
      <c r="X839" s="35"/>
      <c r="Y839" s="35"/>
      <c r="Z839" s="35"/>
      <c r="AA839" s="35"/>
      <c r="AB839" s="35"/>
      <c r="AC839" s="35"/>
      <c r="AD839" s="35"/>
      <c r="AE839" s="35"/>
      <c r="AR839" s="196" t="s">
        <v>251</v>
      </c>
      <c r="AT839" s="196" t="s">
        <v>539</v>
      </c>
      <c r="AU839" s="196" t="s">
        <v>90</v>
      </c>
      <c r="AY839" s="18" t="s">
        <v>215</v>
      </c>
      <c r="BE839" s="197">
        <f>IF(N839="základní",J839,0)</f>
        <v>0</v>
      </c>
      <c r="BF839" s="197">
        <f>IF(N839="snížená",J839,0)</f>
        <v>0</v>
      </c>
      <c r="BG839" s="197">
        <f>IF(N839="zákl. přenesená",J839,0)</f>
        <v>0</v>
      </c>
      <c r="BH839" s="197">
        <f>IF(N839="sníž. přenesená",J839,0)</f>
        <v>0</v>
      </c>
      <c r="BI839" s="197">
        <f>IF(N839="nulová",J839,0)</f>
        <v>0</v>
      </c>
      <c r="BJ839" s="18" t="s">
        <v>88</v>
      </c>
      <c r="BK839" s="197">
        <f>ROUND(I839*H839,2)</f>
        <v>0</v>
      </c>
      <c r="BL839" s="18" t="s">
        <v>214</v>
      </c>
      <c r="BM839" s="196" t="s">
        <v>942</v>
      </c>
    </row>
    <row r="840" spans="1:65" s="13" customFormat="1" ht="10.199999999999999">
      <c r="B840" s="217"/>
      <c r="C840" s="218"/>
      <c r="D840" s="198" t="s">
        <v>364</v>
      </c>
      <c r="E840" s="219" t="s">
        <v>1</v>
      </c>
      <c r="F840" s="220" t="s">
        <v>943</v>
      </c>
      <c r="G840" s="218"/>
      <c r="H840" s="219" t="s">
        <v>1</v>
      </c>
      <c r="I840" s="221"/>
      <c r="J840" s="218"/>
      <c r="K840" s="218"/>
      <c r="L840" s="222"/>
      <c r="M840" s="223"/>
      <c r="N840" s="224"/>
      <c r="O840" s="224"/>
      <c r="P840" s="224"/>
      <c r="Q840" s="224"/>
      <c r="R840" s="224"/>
      <c r="S840" s="224"/>
      <c r="T840" s="225"/>
      <c r="AT840" s="226" t="s">
        <v>364</v>
      </c>
      <c r="AU840" s="226" t="s">
        <v>90</v>
      </c>
      <c r="AV840" s="13" t="s">
        <v>88</v>
      </c>
      <c r="AW840" s="13" t="s">
        <v>36</v>
      </c>
      <c r="AX840" s="13" t="s">
        <v>81</v>
      </c>
      <c r="AY840" s="226" t="s">
        <v>215</v>
      </c>
    </row>
    <row r="841" spans="1:65" s="14" customFormat="1" ht="10.199999999999999">
      <c r="B841" s="227"/>
      <c r="C841" s="228"/>
      <c r="D841" s="198" t="s">
        <v>364</v>
      </c>
      <c r="E841" s="229" t="s">
        <v>1</v>
      </c>
      <c r="F841" s="230" t="s">
        <v>932</v>
      </c>
      <c r="G841" s="228"/>
      <c r="H841" s="231">
        <v>3</v>
      </c>
      <c r="I841" s="232"/>
      <c r="J841" s="228"/>
      <c r="K841" s="228"/>
      <c r="L841" s="233"/>
      <c r="M841" s="234"/>
      <c r="N841" s="235"/>
      <c r="O841" s="235"/>
      <c r="P841" s="235"/>
      <c r="Q841" s="235"/>
      <c r="R841" s="235"/>
      <c r="S841" s="235"/>
      <c r="T841" s="236"/>
      <c r="AT841" s="237" t="s">
        <v>364</v>
      </c>
      <c r="AU841" s="237" t="s">
        <v>90</v>
      </c>
      <c r="AV841" s="14" t="s">
        <v>90</v>
      </c>
      <c r="AW841" s="14" t="s">
        <v>36</v>
      </c>
      <c r="AX841" s="14" t="s">
        <v>81</v>
      </c>
      <c r="AY841" s="237" t="s">
        <v>215</v>
      </c>
    </row>
    <row r="842" spans="1:65" s="15" customFormat="1" ht="10.199999999999999">
      <c r="B842" s="238"/>
      <c r="C842" s="239"/>
      <c r="D842" s="198" t="s">
        <v>364</v>
      </c>
      <c r="E842" s="240" t="s">
        <v>1</v>
      </c>
      <c r="F842" s="241" t="s">
        <v>368</v>
      </c>
      <c r="G842" s="239"/>
      <c r="H842" s="242">
        <v>3</v>
      </c>
      <c r="I842" s="243"/>
      <c r="J842" s="239"/>
      <c r="K842" s="239"/>
      <c r="L842" s="244"/>
      <c r="M842" s="245"/>
      <c r="N842" s="246"/>
      <c r="O842" s="246"/>
      <c r="P842" s="246"/>
      <c r="Q842" s="246"/>
      <c r="R842" s="246"/>
      <c r="S842" s="246"/>
      <c r="T842" s="247"/>
      <c r="AT842" s="248" t="s">
        <v>364</v>
      </c>
      <c r="AU842" s="248" t="s">
        <v>90</v>
      </c>
      <c r="AV842" s="15" t="s">
        <v>214</v>
      </c>
      <c r="AW842" s="15" t="s">
        <v>36</v>
      </c>
      <c r="AX842" s="15" t="s">
        <v>88</v>
      </c>
      <c r="AY842" s="248" t="s">
        <v>215</v>
      </c>
    </row>
    <row r="843" spans="1:65" s="2" customFormat="1" ht="21.75" customHeight="1">
      <c r="A843" s="35"/>
      <c r="B843" s="36"/>
      <c r="C843" s="185" t="s">
        <v>944</v>
      </c>
      <c r="D843" s="185" t="s">
        <v>216</v>
      </c>
      <c r="E843" s="186" t="s">
        <v>945</v>
      </c>
      <c r="F843" s="187" t="s">
        <v>946</v>
      </c>
      <c r="G843" s="188" t="s">
        <v>716</v>
      </c>
      <c r="H843" s="189">
        <v>16</v>
      </c>
      <c r="I843" s="190"/>
      <c r="J843" s="191">
        <f>ROUND(I843*H843,2)</f>
        <v>0</v>
      </c>
      <c r="K843" s="187" t="s">
        <v>359</v>
      </c>
      <c r="L843" s="40"/>
      <c r="M843" s="192" t="s">
        <v>1</v>
      </c>
      <c r="N843" s="193" t="s">
        <v>46</v>
      </c>
      <c r="O843" s="72"/>
      <c r="P843" s="194">
        <f>O843*H843</f>
        <v>0</v>
      </c>
      <c r="Q843" s="194">
        <v>2.6929999999999999E-2</v>
      </c>
      <c r="R843" s="194">
        <f>Q843*H843</f>
        <v>0.43087999999999999</v>
      </c>
      <c r="S843" s="194">
        <v>0</v>
      </c>
      <c r="T843" s="195">
        <f>S843*H843</f>
        <v>0</v>
      </c>
      <c r="U843" s="35"/>
      <c r="V843" s="35"/>
      <c r="W843" s="35"/>
      <c r="X843" s="35"/>
      <c r="Y843" s="35"/>
      <c r="Z843" s="35"/>
      <c r="AA843" s="35"/>
      <c r="AB843" s="35"/>
      <c r="AC843" s="35"/>
      <c r="AD843" s="35"/>
      <c r="AE843" s="35"/>
      <c r="AR843" s="196" t="s">
        <v>214</v>
      </c>
      <c r="AT843" s="196" t="s">
        <v>216</v>
      </c>
      <c r="AU843" s="196" t="s">
        <v>90</v>
      </c>
      <c r="AY843" s="18" t="s">
        <v>215</v>
      </c>
      <c r="BE843" s="197">
        <f>IF(N843="základní",J843,0)</f>
        <v>0</v>
      </c>
      <c r="BF843" s="197">
        <f>IF(N843="snížená",J843,0)</f>
        <v>0</v>
      </c>
      <c r="BG843" s="197">
        <f>IF(N843="zákl. přenesená",J843,0)</f>
        <v>0</v>
      </c>
      <c r="BH843" s="197">
        <f>IF(N843="sníž. přenesená",J843,0)</f>
        <v>0</v>
      </c>
      <c r="BI843" s="197">
        <f>IF(N843="nulová",J843,0)</f>
        <v>0</v>
      </c>
      <c r="BJ843" s="18" t="s">
        <v>88</v>
      </c>
      <c r="BK843" s="197">
        <f>ROUND(I843*H843,2)</f>
        <v>0</v>
      </c>
      <c r="BL843" s="18" t="s">
        <v>214</v>
      </c>
      <c r="BM843" s="196" t="s">
        <v>947</v>
      </c>
    </row>
    <row r="844" spans="1:65" s="2" customFormat="1" ht="19.2">
      <c r="A844" s="35"/>
      <c r="B844" s="36"/>
      <c r="C844" s="37"/>
      <c r="D844" s="198" t="s">
        <v>221</v>
      </c>
      <c r="E844" s="37"/>
      <c r="F844" s="199" t="s">
        <v>948</v>
      </c>
      <c r="G844" s="37"/>
      <c r="H844" s="37"/>
      <c r="I844" s="200"/>
      <c r="J844" s="37"/>
      <c r="K844" s="37"/>
      <c r="L844" s="40"/>
      <c r="M844" s="201"/>
      <c r="N844" s="202"/>
      <c r="O844" s="72"/>
      <c r="P844" s="72"/>
      <c r="Q844" s="72"/>
      <c r="R844" s="72"/>
      <c r="S844" s="72"/>
      <c r="T844" s="73"/>
      <c r="U844" s="35"/>
      <c r="V844" s="35"/>
      <c r="W844" s="35"/>
      <c r="X844" s="35"/>
      <c r="Y844" s="35"/>
      <c r="Z844" s="35"/>
      <c r="AA844" s="35"/>
      <c r="AB844" s="35"/>
      <c r="AC844" s="35"/>
      <c r="AD844" s="35"/>
      <c r="AE844" s="35"/>
      <c r="AT844" s="18" t="s">
        <v>221</v>
      </c>
      <c r="AU844" s="18" t="s">
        <v>90</v>
      </c>
    </row>
    <row r="845" spans="1:65" s="2" customFormat="1" ht="10.199999999999999">
      <c r="A845" s="35"/>
      <c r="B845" s="36"/>
      <c r="C845" s="37"/>
      <c r="D845" s="215" t="s">
        <v>362</v>
      </c>
      <c r="E845" s="37"/>
      <c r="F845" s="216" t="s">
        <v>949</v>
      </c>
      <c r="G845" s="37"/>
      <c r="H845" s="37"/>
      <c r="I845" s="200"/>
      <c r="J845" s="37"/>
      <c r="K845" s="37"/>
      <c r="L845" s="40"/>
      <c r="M845" s="201"/>
      <c r="N845" s="202"/>
      <c r="O845" s="72"/>
      <c r="P845" s="72"/>
      <c r="Q845" s="72"/>
      <c r="R845" s="72"/>
      <c r="S845" s="72"/>
      <c r="T845" s="73"/>
      <c r="U845" s="35"/>
      <c r="V845" s="35"/>
      <c r="W845" s="35"/>
      <c r="X845" s="35"/>
      <c r="Y845" s="35"/>
      <c r="Z845" s="35"/>
      <c r="AA845" s="35"/>
      <c r="AB845" s="35"/>
      <c r="AC845" s="35"/>
      <c r="AD845" s="35"/>
      <c r="AE845" s="35"/>
      <c r="AT845" s="18" t="s">
        <v>362</v>
      </c>
      <c r="AU845" s="18" t="s">
        <v>90</v>
      </c>
    </row>
    <row r="846" spans="1:65" s="13" customFormat="1" ht="10.199999999999999">
      <c r="B846" s="217"/>
      <c r="C846" s="218"/>
      <c r="D846" s="198" t="s">
        <v>364</v>
      </c>
      <c r="E846" s="219" t="s">
        <v>1</v>
      </c>
      <c r="F846" s="220" t="s">
        <v>950</v>
      </c>
      <c r="G846" s="218"/>
      <c r="H846" s="219" t="s">
        <v>1</v>
      </c>
      <c r="I846" s="221"/>
      <c r="J846" s="218"/>
      <c r="K846" s="218"/>
      <c r="L846" s="222"/>
      <c r="M846" s="223"/>
      <c r="N846" s="224"/>
      <c r="O846" s="224"/>
      <c r="P846" s="224"/>
      <c r="Q846" s="224"/>
      <c r="R846" s="224"/>
      <c r="S846" s="224"/>
      <c r="T846" s="225"/>
      <c r="AT846" s="226" t="s">
        <v>364</v>
      </c>
      <c r="AU846" s="226" t="s">
        <v>90</v>
      </c>
      <c r="AV846" s="13" t="s">
        <v>88</v>
      </c>
      <c r="AW846" s="13" t="s">
        <v>36</v>
      </c>
      <c r="AX846" s="13" t="s">
        <v>81</v>
      </c>
      <c r="AY846" s="226" t="s">
        <v>215</v>
      </c>
    </row>
    <row r="847" spans="1:65" s="14" customFormat="1" ht="10.199999999999999">
      <c r="B847" s="227"/>
      <c r="C847" s="228"/>
      <c r="D847" s="198" t="s">
        <v>364</v>
      </c>
      <c r="E847" s="229" t="s">
        <v>1</v>
      </c>
      <c r="F847" s="230" t="s">
        <v>256</v>
      </c>
      <c r="G847" s="228"/>
      <c r="H847" s="231">
        <v>9</v>
      </c>
      <c r="I847" s="232"/>
      <c r="J847" s="228"/>
      <c r="K847" s="228"/>
      <c r="L847" s="233"/>
      <c r="M847" s="234"/>
      <c r="N847" s="235"/>
      <c r="O847" s="235"/>
      <c r="P847" s="235"/>
      <c r="Q847" s="235"/>
      <c r="R847" s="235"/>
      <c r="S847" s="235"/>
      <c r="T847" s="236"/>
      <c r="AT847" s="237" t="s">
        <v>364</v>
      </c>
      <c r="AU847" s="237" t="s">
        <v>90</v>
      </c>
      <c r="AV847" s="14" t="s">
        <v>90</v>
      </c>
      <c r="AW847" s="14" t="s">
        <v>36</v>
      </c>
      <c r="AX847" s="14" t="s">
        <v>81</v>
      </c>
      <c r="AY847" s="237" t="s">
        <v>215</v>
      </c>
    </row>
    <row r="848" spans="1:65" s="13" customFormat="1" ht="10.199999999999999">
      <c r="B848" s="217"/>
      <c r="C848" s="218"/>
      <c r="D848" s="198" t="s">
        <v>364</v>
      </c>
      <c r="E848" s="219" t="s">
        <v>1</v>
      </c>
      <c r="F848" s="220" t="s">
        <v>951</v>
      </c>
      <c r="G848" s="218"/>
      <c r="H848" s="219" t="s">
        <v>1</v>
      </c>
      <c r="I848" s="221"/>
      <c r="J848" s="218"/>
      <c r="K848" s="218"/>
      <c r="L848" s="222"/>
      <c r="M848" s="223"/>
      <c r="N848" s="224"/>
      <c r="O848" s="224"/>
      <c r="P848" s="224"/>
      <c r="Q848" s="224"/>
      <c r="R848" s="224"/>
      <c r="S848" s="224"/>
      <c r="T848" s="225"/>
      <c r="AT848" s="226" t="s">
        <v>364</v>
      </c>
      <c r="AU848" s="226" t="s">
        <v>90</v>
      </c>
      <c r="AV848" s="13" t="s">
        <v>88</v>
      </c>
      <c r="AW848" s="13" t="s">
        <v>36</v>
      </c>
      <c r="AX848" s="13" t="s">
        <v>81</v>
      </c>
      <c r="AY848" s="226" t="s">
        <v>215</v>
      </c>
    </row>
    <row r="849" spans="1:65" s="14" customFormat="1" ht="10.199999999999999">
      <c r="B849" s="227"/>
      <c r="C849" s="228"/>
      <c r="D849" s="198" t="s">
        <v>364</v>
      </c>
      <c r="E849" s="229" t="s">
        <v>1</v>
      </c>
      <c r="F849" s="230" t="s">
        <v>246</v>
      </c>
      <c r="G849" s="228"/>
      <c r="H849" s="231">
        <v>7</v>
      </c>
      <c r="I849" s="232"/>
      <c r="J849" s="228"/>
      <c r="K849" s="228"/>
      <c r="L849" s="233"/>
      <c r="M849" s="234"/>
      <c r="N849" s="235"/>
      <c r="O849" s="235"/>
      <c r="P849" s="235"/>
      <c r="Q849" s="235"/>
      <c r="R849" s="235"/>
      <c r="S849" s="235"/>
      <c r="T849" s="236"/>
      <c r="AT849" s="237" t="s">
        <v>364</v>
      </c>
      <c r="AU849" s="237" t="s">
        <v>90</v>
      </c>
      <c r="AV849" s="14" t="s">
        <v>90</v>
      </c>
      <c r="AW849" s="14" t="s">
        <v>36</v>
      </c>
      <c r="AX849" s="14" t="s">
        <v>81</v>
      </c>
      <c r="AY849" s="237" t="s">
        <v>215</v>
      </c>
    </row>
    <row r="850" spans="1:65" s="15" customFormat="1" ht="10.199999999999999">
      <c r="B850" s="238"/>
      <c r="C850" s="239"/>
      <c r="D850" s="198" t="s">
        <v>364</v>
      </c>
      <c r="E850" s="240" t="s">
        <v>1</v>
      </c>
      <c r="F850" s="241" t="s">
        <v>368</v>
      </c>
      <c r="G850" s="239"/>
      <c r="H850" s="242">
        <v>16</v>
      </c>
      <c r="I850" s="243"/>
      <c r="J850" s="239"/>
      <c r="K850" s="239"/>
      <c r="L850" s="244"/>
      <c r="M850" s="245"/>
      <c r="N850" s="246"/>
      <c r="O850" s="246"/>
      <c r="P850" s="246"/>
      <c r="Q850" s="246"/>
      <c r="R850" s="246"/>
      <c r="S850" s="246"/>
      <c r="T850" s="247"/>
      <c r="AT850" s="248" t="s">
        <v>364</v>
      </c>
      <c r="AU850" s="248" t="s">
        <v>90</v>
      </c>
      <c r="AV850" s="15" t="s">
        <v>214</v>
      </c>
      <c r="AW850" s="15" t="s">
        <v>36</v>
      </c>
      <c r="AX850" s="15" t="s">
        <v>88</v>
      </c>
      <c r="AY850" s="248" t="s">
        <v>215</v>
      </c>
    </row>
    <row r="851" spans="1:65" s="2" customFormat="1" ht="21.75" customHeight="1">
      <c r="A851" s="35"/>
      <c r="B851" s="36"/>
      <c r="C851" s="185" t="s">
        <v>952</v>
      </c>
      <c r="D851" s="185" t="s">
        <v>216</v>
      </c>
      <c r="E851" s="186" t="s">
        <v>953</v>
      </c>
      <c r="F851" s="187" t="s">
        <v>954</v>
      </c>
      <c r="G851" s="188" t="s">
        <v>716</v>
      </c>
      <c r="H851" s="189">
        <v>2</v>
      </c>
      <c r="I851" s="190"/>
      <c r="J851" s="191">
        <f>ROUND(I851*H851,2)</f>
        <v>0</v>
      </c>
      <c r="K851" s="187" t="s">
        <v>359</v>
      </c>
      <c r="L851" s="40"/>
      <c r="M851" s="192" t="s">
        <v>1</v>
      </c>
      <c r="N851" s="193" t="s">
        <v>46</v>
      </c>
      <c r="O851" s="72"/>
      <c r="P851" s="194">
        <f>O851*H851</f>
        <v>0</v>
      </c>
      <c r="Q851" s="194">
        <v>4.7759999999999997E-2</v>
      </c>
      <c r="R851" s="194">
        <f>Q851*H851</f>
        <v>9.5519999999999994E-2</v>
      </c>
      <c r="S851" s="194">
        <v>0</v>
      </c>
      <c r="T851" s="195">
        <f>S851*H851</f>
        <v>0</v>
      </c>
      <c r="U851" s="35"/>
      <c r="V851" s="35"/>
      <c r="W851" s="35"/>
      <c r="X851" s="35"/>
      <c r="Y851" s="35"/>
      <c r="Z851" s="35"/>
      <c r="AA851" s="35"/>
      <c r="AB851" s="35"/>
      <c r="AC851" s="35"/>
      <c r="AD851" s="35"/>
      <c r="AE851" s="35"/>
      <c r="AR851" s="196" t="s">
        <v>214</v>
      </c>
      <c r="AT851" s="196" t="s">
        <v>216</v>
      </c>
      <c r="AU851" s="196" t="s">
        <v>90</v>
      </c>
      <c r="AY851" s="18" t="s">
        <v>215</v>
      </c>
      <c r="BE851" s="197">
        <f>IF(N851="základní",J851,0)</f>
        <v>0</v>
      </c>
      <c r="BF851" s="197">
        <f>IF(N851="snížená",J851,0)</f>
        <v>0</v>
      </c>
      <c r="BG851" s="197">
        <f>IF(N851="zákl. přenesená",J851,0)</f>
        <v>0</v>
      </c>
      <c r="BH851" s="197">
        <f>IF(N851="sníž. přenesená",J851,0)</f>
        <v>0</v>
      </c>
      <c r="BI851" s="197">
        <f>IF(N851="nulová",J851,0)</f>
        <v>0</v>
      </c>
      <c r="BJ851" s="18" t="s">
        <v>88</v>
      </c>
      <c r="BK851" s="197">
        <f>ROUND(I851*H851,2)</f>
        <v>0</v>
      </c>
      <c r="BL851" s="18" t="s">
        <v>214</v>
      </c>
      <c r="BM851" s="196" t="s">
        <v>955</v>
      </c>
    </row>
    <row r="852" spans="1:65" s="2" customFormat="1" ht="19.2">
      <c r="A852" s="35"/>
      <c r="B852" s="36"/>
      <c r="C852" s="37"/>
      <c r="D852" s="198" t="s">
        <v>221</v>
      </c>
      <c r="E852" s="37"/>
      <c r="F852" s="199" t="s">
        <v>956</v>
      </c>
      <c r="G852" s="37"/>
      <c r="H852" s="37"/>
      <c r="I852" s="200"/>
      <c r="J852" s="37"/>
      <c r="K852" s="37"/>
      <c r="L852" s="40"/>
      <c r="M852" s="201"/>
      <c r="N852" s="202"/>
      <c r="O852" s="72"/>
      <c r="P852" s="72"/>
      <c r="Q852" s="72"/>
      <c r="R852" s="72"/>
      <c r="S852" s="72"/>
      <c r="T852" s="73"/>
      <c r="U852" s="35"/>
      <c r="V852" s="35"/>
      <c r="W852" s="35"/>
      <c r="X852" s="35"/>
      <c r="Y852" s="35"/>
      <c r="Z852" s="35"/>
      <c r="AA852" s="35"/>
      <c r="AB852" s="35"/>
      <c r="AC852" s="35"/>
      <c r="AD852" s="35"/>
      <c r="AE852" s="35"/>
      <c r="AT852" s="18" t="s">
        <v>221</v>
      </c>
      <c r="AU852" s="18" t="s">
        <v>90</v>
      </c>
    </row>
    <row r="853" spans="1:65" s="2" customFormat="1" ht="10.199999999999999">
      <c r="A853" s="35"/>
      <c r="B853" s="36"/>
      <c r="C853" s="37"/>
      <c r="D853" s="215" t="s">
        <v>362</v>
      </c>
      <c r="E853" s="37"/>
      <c r="F853" s="216" t="s">
        <v>957</v>
      </c>
      <c r="G853" s="37"/>
      <c r="H853" s="37"/>
      <c r="I853" s="200"/>
      <c r="J853" s="37"/>
      <c r="K853" s="37"/>
      <c r="L853" s="40"/>
      <c r="M853" s="201"/>
      <c r="N853" s="202"/>
      <c r="O853" s="72"/>
      <c r="P853" s="72"/>
      <c r="Q853" s="72"/>
      <c r="R853" s="72"/>
      <c r="S853" s="72"/>
      <c r="T853" s="73"/>
      <c r="U853" s="35"/>
      <c r="V853" s="35"/>
      <c r="W853" s="35"/>
      <c r="X853" s="35"/>
      <c r="Y853" s="35"/>
      <c r="Z853" s="35"/>
      <c r="AA853" s="35"/>
      <c r="AB853" s="35"/>
      <c r="AC853" s="35"/>
      <c r="AD853" s="35"/>
      <c r="AE853" s="35"/>
      <c r="AT853" s="18" t="s">
        <v>362</v>
      </c>
      <c r="AU853" s="18" t="s">
        <v>90</v>
      </c>
    </row>
    <row r="854" spans="1:65" s="13" customFormat="1" ht="10.199999999999999">
      <c r="B854" s="217"/>
      <c r="C854" s="218"/>
      <c r="D854" s="198" t="s">
        <v>364</v>
      </c>
      <c r="E854" s="219" t="s">
        <v>1</v>
      </c>
      <c r="F854" s="220" t="s">
        <v>958</v>
      </c>
      <c r="G854" s="218"/>
      <c r="H854" s="219" t="s">
        <v>1</v>
      </c>
      <c r="I854" s="221"/>
      <c r="J854" s="218"/>
      <c r="K854" s="218"/>
      <c r="L854" s="222"/>
      <c r="M854" s="223"/>
      <c r="N854" s="224"/>
      <c r="O854" s="224"/>
      <c r="P854" s="224"/>
      <c r="Q854" s="224"/>
      <c r="R854" s="224"/>
      <c r="S854" s="224"/>
      <c r="T854" s="225"/>
      <c r="AT854" s="226" t="s">
        <v>364</v>
      </c>
      <c r="AU854" s="226" t="s">
        <v>90</v>
      </c>
      <c r="AV854" s="13" t="s">
        <v>88</v>
      </c>
      <c r="AW854" s="13" t="s">
        <v>36</v>
      </c>
      <c r="AX854" s="13" t="s">
        <v>81</v>
      </c>
      <c r="AY854" s="226" t="s">
        <v>215</v>
      </c>
    </row>
    <row r="855" spans="1:65" s="14" customFormat="1" ht="10.199999999999999">
      <c r="B855" s="227"/>
      <c r="C855" s="228"/>
      <c r="D855" s="198" t="s">
        <v>364</v>
      </c>
      <c r="E855" s="229" t="s">
        <v>1</v>
      </c>
      <c r="F855" s="230" t="s">
        <v>90</v>
      </c>
      <c r="G855" s="228"/>
      <c r="H855" s="231">
        <v>2</v>
      </c>
      <c r="I855" s="232"/>
      <c r="J855" s="228"/>
      <c r="K855" s="228"/>
      <c r="L855" s="233"/>
      <c r="M855" s="234"/>
      <c r="N855" s="235"/>
      <c r="O855" s="235"/>
      <c r="P855" s="235"/>
      <c r="Q855" s="235"/>
      <c r="R855" s="235"/>
      <c r="S855" s="235"/>
      <c r="T855" s="236"/>
      <c r="AT855" s="237" t="s">
        <v>364</v>
      </c>
      <c r="AU855" s="237" t="s">
        <v>90</v>
      </c>
      <c r="AV855" s="14" t="s">
        <v>90</v>
      </c>
      <c r="AW855" s="14" t="s">
        <v>36</v>
      </c>
      <c r="AX855" s="14" t="s">
        <v>81</v>
      </c>
      <c r="AY855" s="237" t="s">
        <v>215</v>
      </c>
    </row>
    <row r="856" spans="1:65" s="15" customFormat="1" ht="10.199999999999999">
      <c r="B856" s="238"/>
      <c r="C856" s="239"/>
      <c r="D856" s="198" t="s">
        <v>364</v>
      </c>
      <c r="E856" s="240" t="s">
        <v>1</v>
      </c>
      <c r="F856" s="241" t="s">
        <v>368</v>
      </c>
      <c r="G856" s="239"/>
      <c r="H856" s="242">
        <v>2</v>
      </c>
      <c r="I856" s="243"/>
      <c r="J856" s="239"/>
      <c r="K856" s="239"/>
      <c r="L856" s="244"/>
      <c r="M856" s="245"/>
      <c r="N856" s="246"/>
      <c r="O856" s="246"/>
      <c r="P856" s="246"/>
      <c r="Q856" s="246"/>
      <c r="R856" s="246"/>
      <c r="S856" s="246"/>
      <c r="T856" s="247"/>
      <c r="AT856" s="248" t="s">
        <v>364</v>
      </c>
      <c r="AU856" s="248" t="s">
        <v>90</v>
      </c>
      <c r="AV856" s="15" t="s">
        <v>214</v>
      </c>
      <c r="AW856" s="15" t="s">
        <v>36</v>
      </c>
      <c r="AX856" s="15" t="s">
        <v>88</v>
      </c>
      <c r="AY856" s="248" t="s">
        <v>215</v>
      </c>
    </row>
    <row r="857" spans="1:65" s="2" customFormat="1" ht="21.75" customHeight="1">
      <c r="A857" s="35"/>
      <c r="B857" s="36"/>
      <c r="C857" s="185" t="s">
        <v>959</v>
      </c>
      <c r="D857" s="185" t="s">
        <v>216</v>
      </c>
      <c r="E857" s="186" t="s">
        <v>960</v>
      </c>
      <c r="F857" s="187" t="s">
        <v>961</v>
      </c>
      <c r="G857" s="188" t="s">
        <v>716</v>
      </c>
      <c r="H857" s="189">
        <v>8</v>
      </c>
      <c r="I857" s="190"/>
      <c r="J857" s="191">
        <f>ROUND(I857*H857,2)</f>
        <v>0</v>
      </c>
      <c r="K857" s="187" t="s">
        <v>359</v>
      </c>
      <c r="L857" s="40"/>
      <c r="M857" s="192" t="s">
        <v>1</v>
      </c>
      <c r="N857" s="193" t="s">
        <v>46</v>
      </c>
      <c r="O857" s="72"/>
      <c r="P857" s="194">
        <f>O857*H857</f>
        <v>0</v>
      </c>
      <c r="Q857" s="194">
        <v>3.6549999999999999E-2</v>
      </c>
      <c r="R857" s="194">
        <f>Q857*H857</f>
        <v>0.29239999999999999</v>
      </c>
      <c r="S857" s="194">
        <v>0</v>
      </c>
      <c r="T857" s="195">
        <f>S857*H857</f>
        <v>0</v>
      </c>
      <c r="U857" s="35"/>
      <c r="V857" s="35"/>
      <c r="W857" s="35"/>
      <c r="X857" s="35"/>
      <c r="Y857" s="35"/>
      <c r="Z857" s="35"/>
      <c r="AA857" s="35"/>
      <c r="AB857" s="35"/>
      <c r="AC857" s="35"/>
      <c r="AD857" s="35"/>
      <c r="AE857" s="35"/>
      <c r="AR857" s="196" t="s">
        <v>214</v>
      </c>
      <c r="AT857" s="196" t="s">
        <v>216</v>
      </c>
      <c r="AU857" s="196" t="s">
        <v>90</v>
      </c>
      <c r="AY857" s="18" t="s">
        <v>215</v>
      </c>
      <c r="BE857" s="197">
        <f>IF(N857="základní",J857,0)</f>
        <v>0</v>
      </c>
      <c r="BF857" s="197">
        <f>IF(N857="snížená",J857,0)</f>
        <v>0</v>
      </c>
      <c r="BG857" s="197">
        <f>IF(N857="zákl. přenesená",J857,0)</f>
        <v>0</v>
      </c>
      <c r="BH857" s="197">
        <f>IF(N857="sníž. přenesená",J857,0)</f>
        <v>0</v>
      </c>
      <c r="BI857" s="197">
        <f>IF(N857="nulová",J857,0)</f>
        <v>0</v>
      </c>
      <c r="BJ857" s="18" t="s">
        <v>88</v>
      </c>
      <c r="BK857" s="197">
        <f>ROUND(I857*H857,2)</f>
        <v>0</v>
      </c>
      <c r="BL857" s="18" t="s">
        <v>214</v>
      </c>
      <c r="BM857" s="196" t="s">
        <v>962</v>
      </c>
    </row>
    <row r="858" spans="1:65" s="2" customFormat="1" ht="19.2">
      <c r="A858" s="35"/>
      <c r="B858" s="36"/>
      <c r="C858" s="37"/>
      <c r="D858" s="198" t="s">
        <v>221</v>
      </c>
      <c r="E858" s="37"/>
      <c r="F858" s="199" t="s">
        <v>963</v>
      </c>
      <c r="G858" s="37"/>
      <c r="H858" s="37"/>
      <c r="I858" s="200"/>
      <c r="J858" s="37"/>
      <c r="K858" s="37"/>
      <c r="L858" s="40"/>
      <c r="M858" s="201"/>
      <c r="N858" s="202"/>
      <c r="O858" s="72"/>
      <c r="P858" s="72"/>
      <c r="Q858" s="72"/>
      <c r="R858" s="72"/>
      <c r="S858" s="72"/>
      <c r="T858" s="73"/>
      <c r="U858" s="35"/>
      <c r="V858" s="35"/>
      <c r="W858" s="35"/>
      <c r="X858" s="35"/>
      <c r="Y858" s="35"/>
      <c r="Z858" s="35"/>
      <c r="AA858" s="35"/>
      <c r="AB858" s="35"/>
      <c r="AC858" s="35"/>
      <c r="AD858" s="35"/>
      <c r="AE858" s="35"/>
      <c r="AT858" s="18" t="s">
        <v>221</v>
      </c>
      <c r="AU858" s="18" t="s">
        <v>90</v>
      </c>
    </row>
    <row r="859" spans="1:65" s="2" customFormat="1" ht="10.199999999999999">
      <c r="A859" s="35"/>
      <c r="B859" s="36"/>
      <c r="C859" s="37"/>
      <c r="D859" s="215" t="s">
        <v>362</v>
      </c>
      <c r="E859" s="37"/>
      <c r="F859" s="216" t="s">
        <v>964</v>
      </c>
      <c r="G859" s="37"/>
      <c r="H859" s="37"/>
      <c r="I859" s="200"/>
      <c r="J859" s="37"/>
      <c r="K859" s="37"/>
      <c r="L859" s="40"/>
      <c r="M859" s="201"/>
      <c r="N859" s="202"/>
      <c r="O859" s="72"/>
      <c r="P859" s="72"/>
      <c r="Q859" s="72"/>
      <c r="R859" s="72"/>
      <c r="S859" s="72"/>
      <c r="T859" s="73"/>
      <c r="U859" s="35"/>
      <c r="V859" s="35"/>
      <c r="W859" s="35"/>
      <c r="X859" s="35"/>
      <c r="Y859" s="35"/>
      <c r="Z859" s="35"/>
      <c r="AA859" s="35"/>
      <c r="AB859" s="35"/>
      <c r="AC859" s="35"/>
      <c r="AD859" s="35"/>
      <c r="AE859" s="35"/>
      <c r="AT859" s="18" t="s">
        <v>362</v>
      </c>
      <c r="AU859" s="18" t="s">
        <v>90</v>
      </c>
    </row>
    <row r="860" spans="1:65" s="13" customFormat="1" ht="10.199999999999999">
      <c r="B860" s="217"/>
      <c r="C860" s="218"/>
      <c r="D860" s="198" t="s">
        <v>364</v>
      </c>
      <c r="E860" s="219" t="s">
        <v>1</v>
      </c>
      <c r="F860" s="220" t="s">
        <v>965</v>
      </c>
      <c r="G860" s="218"/>
      <c r="H860" s="219" t="s">
        <v>1</v>
      </c>
      <c r="I860" s="221"/>
      <c r="J860" s="218"/>
      <c r="K860" s="218"/>
      <c r="L860" s="222"/>
      <c r="M860" s="223"/>
      <c r="N860" s="224"/>
      <c r="O860" s="224"/>
      <c r="P860" s="224"/>
      <c r="Q860" s="224"/>
      <c r="R860" s="224"/>
      <c r="S860" s="224"/>
      <c r="T860" s="225"/>
      <c r="AT860" s="226" t="s">
        <v>364</v>
      </c>
      <c r="AU860" s="226" t="s">
        <v>90</v>
      </c>
      <c r="AV860" s="13" t="s">
        <v>88</v>
      </c>
      <c r="AW860" s="13" t="s">
        <v>36</v>
      </c>
      <c r="AX860" s="13" t="s">
        <v>81</v>
      </c>
      <c r="AY860" s="226" t="s">
        <v>215</v>
      </c>
    </row>
    <row r="861" spans="1:65" s="14" customFormat="1" ht="10.199999999999999">
      <c r="B861" s="227"/>
      <c r="C861" s="228"/>
      <c r="D861" s="198" t="s">
        <v>364</v>
      </c>
      <c r="E861" s="229" t="s">
        <v>1</v>
      </c>
      <c r="F861" s="230" t="s">
        <v>966</v>
      </c>
      <c r="G861" s="228"/>
      <c r="H861" s="231">
        <v>4</v>
      </c>
      <c r="I861" s="232"/>
      <c r="J861" s="228"/>
      <c r="K861" s="228"/>
      <c r="L861" s="233"/>
      <c r="M861" s="234"/>
      <c r="N861" s="235"/>
      <c r="O861" s="235"/>
      <c r="P861" s="235"/>
      <c r="Q861" s="235"/>
      <c r="R861" s="235"/>
      <c r="S861" s="235"/>
      <c r="T861" s="236"/>
      <c r="AT861" s="237" t="s">
        <v>364</v>
      </c>
      <c r="AU861" s="237" t="s">
        <v>90</v>
      </c>
      <c r="AV861" s="14" t="s">
        <v>90</v>
      </c>
      <c r="AW861" s="14" t="s">
        <v>36</v>
      </c>
      <c r="AX861" s="14" t="s">
        <v>81</v>
      </c>
      <c r="AY861" s="237" t="s">
        <v>215</v>
      </c>
    </row>
    <row r="862" spans="1:65" s="13" customFormat="1" ht="10.199999999999999">
      <c r="B862" s="217"/>
      <c r="C862" s="218"/>
      <c r="D862" s="198" t="s">
        <v>364</v>
      </c>
      <c r="E862" s="219" t="s">
        <v>1</v>
      </c>
      <c r="F862" s="220" t="s">
        <v>967</v>
      </c>
      <c r="G862" s="218"/>
      <c r="H862" s="219" t="s">
        <v>1</v>
      </c>
      <c r="I862" s="221"/>
      <c r="J862" s="218"/>
      <c r="K862" s="218"/>
      <c r="L862" s="222"/>
      <c r="M862" s="223"/>
      <c r="N862" s="224"/>
      <c r="O862" s="224"/>
      <c r="P862" s="224"/>
      <c r="Q862" s="224"/>
      <c r="R862" s="224"/>
      <c r="S862" s="224"/>
      <c r="T862" s="225"/>
      <c r="AT862" s="226" t="s">
        <v>364</v>
      </c>
      <c r="AU862" s="226" t="s">
        <v>90</v>
      </c>
      <c r="AV862" s="13" t="s">
        <v>88</v>
      </c>
      <c r="AW862" s="13" t="s">
        <v>36</v>
      </c>
      <c r="AX862" s="13" t="s">
        <v>81</v>
      </c>
      <c r="AY862" s="226" t="s">
        <v>215</v>
      </c>
    </row>
    <row r="863" spans="1:65" s="14" customFormat="1" ht="10.199999999999999">
      <c r="B863" s="227"/>
      <c r="C863" s="228"/>
      <c r="D863" s="198" t="s">
        <v>364</v>
      </c>
      <c r="E863" s="229" t="s">
        <v>1</v>
      </c>
      <c r="F863" s="230" t="s">
        <v>966</v>
      </c>
      <c r="G863" s="228"/>
      <c r="H863" s="231">
        <v>4</v>
      </c>
      <c r="I863" s="232"/>
      <c r="J863" s="228"/>
      <c r="K863" s="228"/>
      <c r="L863" s="233"/>
      <c r="M863" s="234"/>
      <c r="N863" s="235"/>
      <c r="O863" s="235"/>
      <c r="P863" s="235"/>
      <c r="Q863" s="235"/>
      <c r="R863" s="235"/>
      <c r="S863" s="235"/>
      <c r="T863" s="236"/>
      <c r="AT863" s="237" t="s">
        <v>364</v>
      </c>
      <c r="AU863" s="237" t="s">
        <v>90</v>
      </c>
      <c r="AV863" s="14" t="s">
        <v>90</v>
      </c>
      <c r="AW863" s="14" t="s">
        <v>36</v>
      </c>
      <c r="AX863" s="14" t="s">
        <v>81</v>
      </c>
      <c r="AY863" s="237" t="s">
        <v>215</v>
      </c>
    </row>
    <row r="864" spans="1:65" s="15" customFormat="1" ht="10.199999999999999">
      <c r="B864" s="238"/>
      <c r="C864" s="239"/>
      <c r="D864" s="198" t="s">
        <v>364</v>
      </c>
      <c r="E864" s="240" t="s">
        <v>1</v>
      </c>
      <c r="F864" s="241" t="s">
        <v>368</v>
      </c>
      <c r="G864" s="239"/>
      <c r="H864" s="242">
        <v>8</v>
      </c>
      <c r="I864" s="243"/>
      <c r="J864" s="239"/>
      <c r="K864" s="239"/>
      <c r="L864" s="244"/>
      <c r="M864" s="245"/>
      <c r="N864" s="246"/>
      <c r="O864" s="246"/>
      <c r="P864" s="246"/>
      <c r="Q864" s="246"/>
      <c r="R864" s="246"/>
      <c r="S864" s="246"/>
      <c r="T864" s="247"/>
      <c r="AT864" s="248" t="s">
        <v>364</v>
      </c>
      <c r="AU864" s="248" t="s">
        <v>90</v>
      </c>
      <c r="AV864" s="15" t="s">
        <v>214</v>
      </c>
      <c r="AW864" s="15" t="s">
        <v>36</v>
      </c>
      <c r="AX864" s="15" t="s">
        <v>88</v>
      </c>
      <c r="AY864" s="248" t="s">
        <v>215</v>
      </c>
    </row>
    <row r="865" spans="1:65" s="2" customFormat="1" ht="21.75" customHeight="1">
      <c r="A865" s="35"/>
      <c r="B865" s="36"/>
      <c r="C865" s="185" t="s">
        <v>968</v>
      </c>
      <c r="D865" s="185" t="s">
        <v>216</v>
      </c>
      <c r="E865" s="186" t="s">
        <v>969</v>
      </c>
      <c r="F865" s="187" t="s">
        <v>970</v>
      </c>
      <c r="G865" s="188" t="s">
        <v>716</v>
      </c>
      <c r="H865" s="189">
        <v>24</v>
      </c>
      <c r="I865" s="190"/>
      <c r="J865" s="191">
        <f>ROUND(I865*H865,2)</f>
        <v>0</v>
      </c>
      <c r="K865" s="187" t="s">
        <v>359</v>
      </c>
      <c r="L865" s="40"/>
      <c r="M865" s="192" t="s">
        <v>1</v>
      </c>
      <c r="N865" s="193" t="s">
        <v>46</v>
      </c>
      <c r="O865" s="72"/>
      <c r="P865" s="194">
        <f>O865*H865</f>
        <v>0</v>
      </c>
      <c r="Q865" s="194">
        <v>4.555E-2</v>
      </c>
      <c r="R865" s="194">
        <f>Q865*H865</f>
        <v>1.0931999999999999</v>
      </c>
      <c r="S865" s="194">
        <v>0</v>
      </c>
      <c r="T865" s="195">
        <f>S865*H865</f>
        <v>0</v>
      </c>
      <c r="U865" s="35"/>
      <c r="V865" s="35"/>
      <c r="W865" s="35"/>
      <c r="X865" s="35"/>
      <c r="Y865" s="35"/>
      <c r="Z865" s="35"/>
      <c r="AA865" s="35"/>
      <c r="AB865" s="35"/>
      <c r="AC865" s="35"/>
      <c r="AD865" s="35"/>
      <c r="AE865" s="35"/>
      <c r="AR865" s="196" t="s">
        <v>214</v>
      </c>
      <c r="AT865" s="196" t="s">
        <v>216</v>
      </c>
      <c r="AU865" s="196" t="s">
        <v>90</v>
      </c>
      <c r="AY865" s="18" t="s">
        <v>215</v>
      </c>
      <c r="BE865" s="197">
        <f>IF(N865="základní",J865,0)</f>
        <v>0</v>
      </c>
      <c r="BF865" s="197">
        <f>IF(N865="snížená",J865,0)</f>
        <v>0</v>
      </c>
      <c r="BG865" s="197">
        <f>IF(N865="zákl. přenesená",J865,0)</f>
        <v>0</v>
      </c>
      <c r="BH865" s="197">
        <f>IF(N865="sníž. přenesená",J865,0)</f>
        <v>0</v>
      </c>
      <c r="BI865" s="197">
        <f>IF(N865="nulová",J865,0)</f>
        <v>0</v>
      </c>
      <c r="BJ865" s="18" t="s">
        <v>88</v>
      </c>
      <c r="BK865" s="197">
        <f>ROUND(I865*H865,2)</f>
        <v>0</v>
      </c>
      <c r="BL865" s="18" t="s">
        <v>214</v>
      </c>
      <c r="BM865" s="196" t="s">
        <v>971</v>
      </c>
    </row>
    <row r="866" spans="1:65" s="2" customFormat="1" ht="19.2">
      <c r="A866" s="35"/>
      <c r="B866" s="36"/>
      <c r="C866" s="37"/>
      <c r="D866" s="198" t="s">
        <v>221</v>
      </c>
      <c r="E866" s="37"/>
      <c r="F866" s="199" t="s">
        <v>972</v>
      </c>
      <c r="G866" s="37"/>
      <c r="H866" s="37"/>
      <c r="I866" s="200"/>
      <c r="J866" s="37"/>
      <c r="K866" s="37"/>
      <c r="L866" s="40"/>
      <c r="M866" s="201"/>
      <c r="N866" s="202"/>
      <c r="O866" s="72"/>
      <c r="P866" s="72"/>
      <c r="Q866" s="72"/>
      <c r="R866" s="72"/>
      <c r="S866" s="72"/>
      <c r="T866" s="73"/>
      <c r="U866" s="35"/>
      <c r="V866" s="35"/>
      <c r="W866" s="35"/>
      <c r="X866" s="35"/>
      <c r="Y866" s="35"/>
      <c r="Z866" s="35"/>
      <c r="AA866" s="35"/>
      <c r="AB866" s="35"/>
      <c r="AC866" s="35"/>
      <c r="AD866" s="35"/>
      <c r="AE866" s="35"/>
      <c r="AT866" s="18" t="s">
        <v>221</v>
      </c>
      <c r="AU866" s="18" t="s">
        <v>90</v>
      </c>
    </row>
    <row r="867" spans="1:65" s="2" customFormat="1" ht="10.199999999999999">
      <c r="A867" s="35"/>
      <c r="B867" s="36"/>
      <c r="C867" s="37"/>
      <c r="D867" s="215" t="s">
        <v>362</v>
      </c>
      <c r="E867" s="37"/>
      <c r="F867" s="216" t="s">
        <v>973</v>
      </c>
      <c r="G867" s="37"/>
      <c r="H867" s="37"/>
      <c r="I867" s="200"/>
      <c r="J867" s="37"/>
      <c r="K867" s="37"/>
      <c r="L867" s="40"/>
      <c r="M867" s="201"/>
      <c r="N867" s="202"/>
      <c r="O867" s="72"/>
      <c r="P867" s="72"/>
      <c r="Q867" s="72"/>
      <c r="R867" s="72"/>
      <c r="S867" s="72"/>
      <c r="T867" s="73"/>
      <c r="U867" s="35"/>
      <c r="V867" s="35"/>
      <c r="W867" s="35"/>
      <c r="X867" s="35"/>
      <c r="Y867" s="35"/>
      <c r="Z867" s="35"/>
      <c r="AA867" s="35"/>
      <c r="AB867" s="35"/>
      <c r="AC867" s="35"/>
      <c r="AD867" s="35"/>
      <c r="AE867" s="35"/>
      <c r="AT867" s="18" t="s">
        <v>362</v>
      </c>
      <c r="AU867" s="18" t="s">
        <v>90</v>
      </c>
    </row>
    <row r="868" spans="1:65" s="13" customFormat="1" ht="10.199999999999999">
      <c r="B868" s="217"/>
      <c r="C868" s="218"/>
      <c r="D868" s="198" t="s">
        <v>364</v>
      </c>
      <c r="E868" s="219" t="s">
        <v>1</v>
      </c>
      <c r="F868" s="220" t="s">
        <v>974</v>
      </c>
      <c r="G868" s="218"/>
      <c r="H868" s="219" t="s">
        <v>1</v>
      </c>
      <c r="I868" s="221"/>
      <c r="J868" s="218"/>
      <c r="K868" s="218"/>
      <c r="L868" s="222"/>
      <c r="M868" s="223"/>
      <c r="N868" s="224"/>
      <c r="O868" s="224"/>
      <c r="P868" s="224"/>
      <c r="Q868" s="224"/>
      <c r="R868" s="224"/>
      <c r="S868" s="224"/>
      <c r="T868" s="225"/>
      <c r="AT868" s="226" t="s">
        <v>364</v>
      </c>
      <c r="AU868" s="226" t="s">
        <v>90</v>
      </c>
      <c r="AV868" s="13" t="s">
        <v>88</v>
      </c>
      <c r="AW868" s="13" t="s">
        <v>36</v>
      </c>
      <c r="AX868" s="13" t="s">
        <v>81</v>
      </c>
      <c r="AY868" s="226" t="s">
        <v>215</v>
      </c>
    </row>
    <row r="869" spans="1:65" s="14" customFormat="1" ht="10.199999999999999">
      <c r="B869" s="227"/>
      <c r="C869" s="228"/>
      <c r="D869" s="198" t="s">
        <v>364</v>
      </c>
      <c r="E869" s="229" t="s">
        <v>1</v>
      </c>
      <c r="F869" s="230" t="s">
        <v>930</v>
      </c>
      <c r="G869" s="228"/>
      <c r="H869" s="231">
        <v>8</v>
      </c>
      <c r="I869" s="232"/>
      <c r="J869" s="228"/>
      <c r="K869" s="228"/>
      <c r="L869" s="233"/>
      <c r="M869" s="234"/>
      <c r="N869" s="235"/>
      <c r="O869" s="235"/>
      <c r="P869" s="235"/>
      <c r="Q869" s="235"/>
      <c r="R869" s="235"/>
      <c r="S869" s="235"/>
      <c r="T869" s="236"/>
      <c r="AT869" s="237" t="s">
        <v>364</v>
      </c>
      <c r="AU869" s="237" t="s">
        <v>90</v>
      </c>
      <c r="AV869" s="14" t="s">
        <v>90</v>
      </c>
      <c r="AW869" s="14" t="s">
        <v>36</v>
      </c>
      <c r="AX869" s="14" t="s">
        <v>81</v>
      </c>
      <c r="AY869" s="237" t="s">
        <v>215</v>
      </c>
    </row>
    <row r="870" spans="1:65" s="13" customFormat="1" ht="10.199999999999999">
      <c r="B870" s="217"/>
      <c r="C870" s="218"/>
      <c r="D870" s="198" t="s">
        <v>364</v>
      </c>
      <c r="E870" s="219" t="s">
        <v>1</v>
      </c>
      <c r="F870" s="220" t="s">
        <v>975</v>
      </c>
      <c r="G870" s="218"/>
      <c r="H870" s="219" t="s">
        <v>1</v>
      </c>
      <c r="I870" s="221"/>
      <c r="J870" s="218"/>
      <c r="K870" s="218"/>
      <c r="L870" s="222"/>
      <c r="M870" s="223"/>
      <c r="N870" s="224"/>
      <c r="O870" s="224"/>
      <c r="P870" s="224"/>
      <c r="Q870" s="224"/>
      <c r="R870" s="224"/>
      <c r="S870" s="224"/>
      <c r="T870" s="225"/>
      <c r="AT870" s="226" t="s">
        <v>364</v>
      </c>
      <c r="AU870" s="226" t="s">
        <v>90</v>
      </c>
      <c r="AV870" s="13" t="s">
        <v>88</v>
      </c>
      <c r="AW870" s="13" t="s">
        <v>36</v>
      </c>
      <c r="AX870" s="13" t="s">
        <v>81</v>
      </c>
      <c r="AY870" s="226" t="s">
        <v>215</v>
      </c>
    </row>
    <row r="871" spans="1:65" s="14" customFormat="1" ht="10.199999999999999">
      <c r="B871" s="227"/>
      <c r="C871" s="228"/>
      <c r="D871" s="198" t="s">
        <v>364</v>
      </c>
      <c r="E871" s="229" t="s">
        <v>1</v>
      </c>
      <c r="F871" s="230" t="s">
        <v>976</v>
      </c>
      <c r="G871" s="228"/>
      <c r="H871" s="231">
        <v>16</v>
      </c>
      <c r="I871" s="232"/>
      <c r="J871" s="228"/>
      <c r="K871" s="228"/>
      <c r="L871" s="233"/>
      <c r="M871" s="234"/>
      <c r="N871" s="235"/>
      <c r="O871" s="235"/>
      <c r="P871" s="235"/>
      <c r="Q871" s="235"/>
      <c r="R871" s="235"/>
      <c r="S871" s="235"/>
      <c r="T871" s="236"/>
      <c r="AT871" s="237" t="s">
        <v>364</v>
      </c>
      <c r="AU871" s="237" t="s">
        <v>90</v>
      </c>
      <c r="AV871" s="14" t="s">
        <v>90</v>
      </c>
      <c r="AW871" s="14" t="s">
        <v>36</v>
      </c>
      <c r="AX871" s="14" t="s">
        <v>81</v>
      </c>
      <c r="AY871" s="237" t="s">
        <v>215</v>
      </c>
    </row>
    <row r="872" spans="1:65" s="15" customFormat="1" ht="10.199999999999999">
      <c r="B872" s="238"/>
      <c r="C872" s="239"/>
      <c r="D872" s="198" t="s">
        <v>364</v>
      </c>
      <c r="E872" s="240" t="s">
        <v>1</v>
      </c>
      <c r="F872" s="241" t="s">
        <v>368</v>
      </c>
      <c r="G872" s="239"/>
      <c r="H872" s="242">
        <v>24</v>
      </c>
      <c r="I872" s="243"/>
      <c r="J872" s="239"/>
      <c r="K872" s="239"/>
      <c r="L872" s="244"/>
      <c r="M872" s="245"/>
      <c r="N872" s="246"/>
      <c r="O872" s="246"/>
      <c r="P872" s="246"/>
      <c r="Q872" s="246"/>
      <c r="R872" s="246"/>
      <c r="S872" s="246"/>
      <c r="T872" s="247"/>
      <c r="AT872" s="248" t="s">
        <v>364</v>
      </c>
      <c r="AU872" s="248" t="s">
        <v>90</v>
      </c>
      <c r="AV872" s="15" t="s">
        <v>214</v>
      </c>
      <c r="AW872" s="15" t="s">
        <v>36</v>
      </c>
      <c r="AX872" s="15" t="s">
        <v>88</v>
      </c>
      <c r="AY872" s="248" t="s">
        <v>215</v>
      </c>
    </row>
    <row r="873" spans="1:65" s="2" customFormat="1" ht="21.75" customHeight="1">
      <c r="A873" s="35"/>
      <c r="B873" s="36"/>
      <c r="C873" s="185" t="s">
        <v>977</v>
      </c>
      <c r="D873" s="185" t="s">
        <v>216</v>
      </c>
      <c r="E873" s="186" t="s">
        <v>978</v>
      </c>
      <c r="F873" s="187" t="s">
        <v>979</v>
      </c>
      <c r="G873" s="188" t="s">
        <v>716</v>
      </c>
      <c r="H873" s="189">
        <v>95</v>
      </c>
      <c r="I873" s="190"/>
      <c r="J873" s="191">
        <f>ROUND(I873*H873,2)</f>
        <v>0</v>
      </c>
      <c r="K873" s="187" t="s">
        <v>359</v>
      </c>
      <c r="L873" s="40"/>
      <c r="M873" s="192" t="s">
        <v>1</v>
      </c>
      <c r="N873" s="193" t="s">
        <v>46</v>
      </c>
      <c r="O873" s="72"/>
      <c r="P873" s="194">
        <f>O873*H873</f>
        <v>0</v>
      </c>
      <c r="Q873" s="194">
        <v>5.4550000000000001E-2</v>
      </c>
      <c r="R873" s="194">
        <f>Q873*H873</f>
        <v>5.1822499999999998</v>
      </c>
      <c r="S873" s="194">
        <v>0</v>
      </c>
      <c r="T873" s="195">
        <f>S873*H873</f>
        <v>0</v>
      </c>
      <c r="U873" s="35"/>
      <c r="V873" s="35"/>
      <c r="W873" s="35"/>
      <c r="X873" s="35"/>
      <c r="Y873" s="35"/>
      <c r="Z873" s="35"/>
      <c r="AA873" s="35"/>
      <c r="AB873" s="35"/>
      <c r="AC873" s="35"/>
      <c r="AD873" s="35"/>
      <c r="AE873" s="35"/>
      <c r="AR873" s="196" t="s">
        <v>214</v>
      </c>
      <c r="AT873" s="196" t="s">
        <v>216</v>
      </c>
      <c r="AU873" s="196" t="s">
        <v>90</v>
      </c>
      <c r="AY873" s="18" t="s">
        <v>215</v>
      </c>
      <c r="BE873" s="197">
        <f>IF(N873="základní",J873,0)</f>
        <v>0</v>
      </c>
      <c r="BF873" s="197">
        <f>IF(N873="snížená",J873,0)</f>
        <v>0</v>
      </c>
      <c r="BG873" s="197">
        <f>IF(N873="zákl. přenesená",J873,0)</f>
        <v>0</v>
      </c>
      <c r="BH873" s="197">
        <f>IF(N873="sníž. přenesená",J873,0)</f>
        <v>0</v>
      </c>
      <c r="BI873" s="197">
        <f>IF(N873="nulová",J873,0)</f>
        <v>0</v>
      </c>
      <c r="BJ873" s="18" t="s">
        <v>88</v>
      </c>
      <c r="BK873" s="197">
        <f>ROUND(I873*H873,2)</f>
        <v>0</v>
      </c>
      <c r="BL873" s="18" t="s">
        <v>214</v>
      </c>
      <c r="BM873" s="196" t="s">
        <v>980</v>
      </c>
    </row>
    <row r="874" spans="1:65" s="2" customFormat="1" ht="19.2">
      <c r="A874" s="35"/>
      <c r="B874" s="36"/>
      <c r="C874" s="37"/>
      <c r="D874" s="198" t="s">
        <v>221</v>
      </c>
      <c r="E874" s="37"/>
      <c r="F874" s="199" t="s">
        <v>981</v>
      </c>
      <c r="G874" s="37"/>
      <c r="H874" s="37"/>
      <c r="I874" s="200"/>
      <c r="J874" s="37"/>
      <c r="K874" s="37"/>
      <c r="L874" s="40"/>
      <c r="M874" s="201"/>
      <c r="N874" s="202"/>
      <c r="O874" s="72"/>
      <c r="P874" s="72"/>
      <c r="Q874" s="72"/>
      <c r="R874" s="72"/>
      <c r="S874" s="72"/>
      <c r="T874" s="73"/>
      <c r="U874" s="35"/>
      <c r="V874" s="35"/>
      <c r="W874" s="35"/>
      <c r="X874" s="35"/>
      <c r="Y874" s="35"/>
      <c r="Z874" s="35"/>
      <c r="AA874" s="35"/>
      <c r="AB874" s="35"/>
      <c r="AC874" s="35"/>
      <c r="AD874" s="35"/>
      <c r="AE874" s="35"/>
      <c r="AT874" s="18" t="s">
        <v>221</v>
      </c>
      <c r="AU874" s="18" t="s">
        <v>90</v>
      </c>
    </row>
    <row r="875" spans="1:65" s="2" customFormat="1" ht="10.199999999999999">
      <c r="A875" s="35"/>
      <c r="B875" s="36"/>
      <c r="C875" s="37"/>
      <c r="D875" s="215" t="s">
        <v>362</v>
      </c>
      <c r="E875" s="37"/>
      <c r="F875" s="216" t="s">
        <v>982</v>
      </c>
      <c r="G875" s="37"/>
      <c r="H875" s="37"/>
      <c r="I875" s="200"/>
      <c r="J875" s="37"/>
      <c r="K875" s="37"/>
      <c r="L875" s="40"/>
      <c r="M875" s="201"/>
      <c r="N875" s="202"/>
      <c r="O875" s="72"/>
      <c r="P875" s="72"/>
      <c r="Q875" s="72"/>
      <c r="R875" s="72"/>
      <c r="S875" s="72"/>
      <c r="T875" s="73"/>
      <c r="U875" s="35"/>
      <c r="V875" s="35"/>
      <c r="W875" s="35"/>
      <c r="X875" s="35"/>
      <c r="Y875" s="35"/>
      <c r="Z875" s="35"/>
      <c r="AA875" s="35"/>
      <c r="AB875" s="35"/>
      <c r="AC875" s="35"/>
      <c r="AD875" s="35"/>
      <c r="AE875" s="35"/>
      <c r="AT875" s="18" t="s">
        <v>362</v>
      </c>
      <c r="AU875" s="18" t="s">
        <v>90</v>
      </c>
    </row>
    <row r="876" spans="1:65" s="13" customFormat="1" ht="10.199999999999999">
      <c r="B876" s="217"/>
      <c r="C876" s="218"/>
      <c r="D876" s="198" t="s">
        <v>364</v>
      </c>
      <c r="E876" s="219" t="s">
        <v>1</v>
      </c>
      <c r="F876" s="220" t="s">
        <v>983</v>
      </c>
      <c r="G876" s="218"/>
      <c r="H876" s="219" t="s">
        <v>1</v>
      </c>
      <c r="I876" s="221"/>
      <c r="J876" s="218"/>
      <c r="K876" s="218"/>
      <c r="L876" s="222"/>
      <c r="M876" s="223"/>
      <c r="N876" s="224"/>
      <c r="O876" s="224"/>
      <c r="P876" s="224"/>
      <c r="Q876" s="224"/>
      <c r="R876" s="224"/>
      <c r="S876" s="224"/>
      <c r="T876" s="225"/>
      <c r="AT876" s="226" t="s">
        <v>364</v>
      </c>
      <c r="AU876" s="226" t="s">
        <v>90</v>
      </c>
      <c r="AV876" s="13" t="s">
        <v>88</v>
      </c>
      <c r="AW876" s="13" t="s">
        <v>36</v>
      </c>
      <c r="AX876" s="13" t="s">
        <v>81</v>
      </c>
      <c r="AY876" s="226" t="s">
        <v>215</v>
      </c>
    </row>
    <row r="877" spans="1:65" s="14" customFormat="1" ht="10.199999999999999">
      <c r="B877" s="227"/>
      <c r="C877" s="228"/>
      <c r="D877" s="198" t="s">
        <v>364</v>
      </c>
      <c r="E877" s="229" t="s">
        <v>1</v>
      </c>
      <c r="F877" s="230" t="s">
        <v>984</v>
      </c>
      <c r="G877" s="228"/>
      <c r="H877" s="231">
        <v>76</v>
      </c>
      <c r="I877" s="232"/>
      <c r="J877" s="228"/>
      <c r="K877" s="228"/>
      <c r="L877" s="233"/>
      <c r="M877" s="234"/>
      <c r="N877" s="235"/>
      <c r="O877" s="235"/>
      <c r="P877" s="235"/>
      <c r="Q877" s="235"/>
      <c r="R877" s="235"/>
      <c r="S877" s="235"/>
      <c r="T877" s="236"/>
      <c r="AT877" s="237" t="s">
        <v>364</v>
      </c>
      <c r="AU877" s="237" t="s">
        <v>90</v>
      </c>
      <c r="AV877" s="14" t="s">
        <v>90</v>
      </c>
      <c r="AW877" s="14" t="s">
        <v>36</v>
      </c>
      <c r="AX877" s="14" t="s">
        <v>81</v>
      </c>
      <c r="AY877" s="237" t="s">
        <v>215</v>
      </c>
    </row>
    <row r="878" spans="1:65" s="13" customFormat="1" ht="10.199999999999999">
      <c r="B878" s="217"/>
      <c r="C878" s="218"/>
      <c r="D878" s="198" t="s">
        <v>364</v>
      </c>
      <c r="E878" s="219" t="s">
        <v>1</v>
      </c>
      <c r="F878" s="220" t="s">
        <v>985</v>
      </c>
      <c r="G878" s="218"/>
      <c r="H878" s="219" t="s">
        <v>1</v>
      </c>
      <c r="I878" s="221"/>
      <c r="J878" s="218"/>
      <c r="K878" s="218"/>
      <c r="L878" s="222"/>
      <c r="M878" s="223"/>
      <c r="N878" s="224"/>
      <c r="O878" s="224"/>
      <c r="P878" s="224"/>
      <c r="Q878" s="224"/>
      <c r="R878" s="224"/>
      <c r="S878" s="224"/>
      <c r="T878" s="225"/>
      <c r="AT878" s="226" t="s">
        <v>364</v>
      </c>
      <c r="AU878" s="226" t="s">
        <v>90</v>
      </c>
      <c r="AV878" s="13" t="s">
        <v>88</v>
      </c>
      <c r="AW878" s="13" t="s">
        <v>36</v>
      </c>
      <c r="AX878" s="13" t="s">
        <v>81</v>
      </c>
      <c r="AY878" s="226" t="s">
        <v>215</v>
      </c>
    </row>
    <row r="879" spans="1:65" s="14" customFormat="1" ht="10.199999999999999">
      <c r="B879" s="227"/>
      <c r="C879" s="228"/>
      <c r="D879" s="198" t="s">
        <v>364</v>
      </c>
      <c r="E879" s="229" t="s">
        <v>1</v>
      </c>
      <c r="F879" s="230" t="s">
        <v>986</v>
      </c>
      <c r="G879" s="228"/>
      <c r="H879" s="231">
        <v>16</v>
      </c>
      <c r="I879" s="232"/>
      <c r="J879" s="228"/>
      <c r="K879" s="228"/>
      <c r="L879" s="233"/>
      <c r="M879" s="234"/>
      <c r="N879" s="235"/>
      <c r="O879" s="235"/>
      <c r="P879" s="235"/>
      <c r="Q879" s="235"/>
      <c r="R879" s="235"/>
      <c r="S879" s="235"/>
      <c r="T879" s="236"/>
      <c r="AT879" s="237" t="s">
        <v>364</v>
      </c>
      <c r="AU879" s="237" t="s">
        <v>90</v>
      </c>
      <c r="AV879" s="14" t="s">
        <v>90</v>
      </c>
      <c r="AW879" s="14" t="s">
        <v>36</v>
      </c>
      <c r="AX879" s="14" t="s">
        <v>81</v>
      </c>
      <c r="AY879" s="237" t="s">
        <v>215</v>
      </c>
    </row>
    <row r="880" spans="1:65" s="13" customFormat="1" ht="10.199999999999999">
      <c r="B880" s="217"/>
      <c r="C880" s="218"/>
      <c r="D880" s="198" t="s">
        <v>364</v>
      </c>
      <c r="E880" s="219" t="s">
        <v>1</v>
      </c>
      <c r="F880" s="220" t="s">
        <v>987</v>
      </c>
      <c r="G880" s="218"/>
      <c r="H880" s="219" t="s">
        <v>1</v>
      </c>
      <c r="I880" s="221"/>
      <c r="J880" s="218"/>
      <c r="K880" s="218"/>
      <c r="L880" s="222"/>
      <c r="M880" s="223"/>
      <c r="N880" s="224"/>
      <c r="O880" s="224"/>
      <c r="P880" s="224"/>
      <c r="Q880" s="224"/>
      <c r="R880" s="224"/>
      <c r="S880" s="224"/>
      <c r="T880" s="225"/>
      <c r="AT880" s="226" t="s">
        <v>364</v>
      </c>
      <c r="AU880" s="226" t="s">
        <v>90</v>
      </c>
      <c r="AV880" s="13" t="s">
        <v>88</v>
      </c>
      <c r="AW880" s="13" t="s">
        <v>36</v>
      </c>
      <c r="AX880" s="13" t="s">
        <v>81</v>
      </c>
      <c r="AY880" s="226" t="s">
        <v>215</v>
      </c>
    </row>
    <row r="881" spans="1:65" s="14" customFormat="1" ht="10.199999999999999">
      <c r="B881" s="227"/>
      <c r="C881" s="228"/>
      <c r="D881" s="198" t="s">
        <v>364</v>
      </c>
      <c r="E881" s="229" t="s">
        <v>1</v>
      </c>
      <c r="F881" s="230" t="s">
        <v>932</v>
      </c>
      <c r="G881" s="228"/>
      <c r="H881" s="231">
        <v>3</v>
      </c>
      <c r="I881" s="232"/>
      <c r="J881" s="228"/>
      <c r="K881" s="228"/>
      <c r="L881" s="233"/>
      <c r="M881" s="234"/>
      <c r="N881" s="235"/>
      <c r="O881" s="235"/>
      <c r="P881" s="235"/>
      <c r="Q881" s="235"/>
      <c r="R881" s="235"/>
      <c r="S881" s="235"/>
      <c r="T881" s="236"/>
      <c r="AT881" s="237" t="s">
        <v>364</v>
      </c>
      <c r="AU881" s="237" t="s">
        <v>90</v>
      </c>
      <c r="AV881" s="14" t="s">
        <v>90</v>
      </c>
      <c r="AW881" s="14" t="s">
        <v>36</v>
      </c>
      <c r="AX881" s="14" t="s">
        <v>81</v>
      </c>
      <c r="AY881" s="237" t="s">
        <v>215</v>
      </c>
    </row>
    <row r="882" spans="1:65" s="15" customFormat="1" ht="10.199999999999999">
      <c r="B882" s="238"/>
      <c r="C882" s="239"/>
      <c r="D882" s="198" t="s">
        <v>364</v>
      </c>
      <c r="E882" s="240" t="s">
        <v>1</v>
      </c>
      <c r="F882" s="241" t="s">
        <v>368</v>
      </c>
      <c r="G882" s="239"/>
      <c r="H882" s="242">
        <v>95</v>
      </c>
      <c r="I882" s="243"/>
      <c r="J882" s="239"/>
      <c r="K882" s="239"/>
      <c r="L882" s="244"/>
      <c r="M882" s="245"/>
      <c r="N882" s="246"/>
      <c r="O882" s="246"/>
      <c r="P882" s="246"/>
      <c r="Q882" s="246"/>
      <c r="R882" s="246"/>
      <c r="S882" s="246"/>
      <c r="T882" s="247"/>
      <c r="AT882" s="248" t="s">
        <v>364</v>
      </c>
      <c r="AU882" s="248" t="s">
        <v>90</v>
      </c>
      <c r="AV882" s="15" t="s">
        <v>214</v>
      </c>
      <c r="AW882" s="15" t="s">
        <v>36</v>
      </c>
      <c r="AX882" s="15" t="s">
        <v>88</v>
      </c>
      <c r="AY882" s="248" t="s">
        <v>215</v>
      </c>
    </row>
    <row r="883" spans="1:65" s="2" customFormat="1" ht="21.75" customHeight="1">
      <c r="A883" s="35"/>
      <c r="B883" s="36"/>
      <c r="C883" s="185" t="s">
        <v>988</v>
      </c>
      <c r="D883" s="185" t="s">
        <v>216</v>
      </c>
      <c r="E883" s="186" t="s">
        <v>989</v>
      </c>
      <c r="F883" s="187" t="s">
        <v>990</v>
      </c>
      <c r="G883" s="188" t="s">
        <v>716</v>
      </c>
      <c r="H883" s="189">
        <v>31</v>
      </c>
      <c r="I883" s="190"/>
      <c r="J883" s="191">
        <f>ROUND(I883*H883,2)</f>
        <v>0</v>
      </c>
      <c r="K883" s="187" t="s">
        <v>359</v>
      </c>
      <c r="L883" s="40"/>
      <c r="M883" s="192" t="s">
        <v>1</v>
      </c>
      <c r="N883" s="193" t="s">
        <v>46</v>
      </c>
      <c r="O883" s="72"/>
      <c r="P883" s="194">
        <f>O883*H883</f>
        <v>0</v>
      </c>
      <c r="Q883" s="194">
        <v>0.10904999999999999</v>
      </c>
      <c r="R883" s="194">
        <f>Q883*H883</f>
        <v>3.3805499999999999</v>
      </c>
      <c r="S883" s="194">
        <v>0</v>
      </c>
      <c r="T883" s="195">
        <f>S883*H883</f>
        <v>0</v>
      </c>
      <c r="U883" s="35"/>
      <c r="V883" s="35"/>
      <c r="W883" s="35"/>
      <c r="X883" s="35"/>
      <c r="Y883" s="35"/>
      <c r="Z883" s="35"/>
      <c r="AA883" s="35"/>
      <c r="AB883" s="35"/>
      <c r="AC883" s="35"/>
      <c r="AD883" s="35"/>
      <c r="AE883" s="35"/>
      <c r="AR883" s="196" t="s">
        <v>214</v>
      </c>
      <c r="AT883" s="196" t="s">
        <v>216</v>
      </c>
      <c r="AU883" s="196" t="s">
        <v>90</v>
      </c>
      <c r="AY883" s="18" t="s">
        <v>215</v>
      </c>
      <c r="BE883" s="197">
        <f>IF(N883="základní",J883,0)</f>
        <v>0</v>
      </c>
      <c r="BF883" s="197">
        <f>IF(N883="snížená",J883,0)</f>
        <v>0</v>
      </c>
      <c r="BG883" s="197">
        <f>IF(N883="zákl. přenesená",J883,0)</f>
        <v>0</v>
      </c>
      <c r="BH883" s="197">
        <f>IF(N883="sníž. přenesená",J883,0)</f>
        <v>0</v>
      </c>
      <c r="BI883" s="197">
        <f>IF(N883="nulová",J883,0)</f>
        <v>0</v>
      </c>
      <c r="BJ883" s="18" t="s">
        <v>88</v>
      </c>
      <c r="BK883" s="197">
        <f>ROUND(I883*H883,2)</f>
        <v>0</v>
      </c>
      <c r="BL883" s="18" t="s">
        <v>214</v>
      </c>
      <c r="BM883" s="196" t="s">
        <v>991</v>
      </c>
    </row>
    <row r="884" spans="1:65" s="2" customFormat="1" ht="19.2">
      <c r="A884" s="35"/>
      <c r="B884" s="36"/>
      <c r="C884" s="37"/>
      <c r="D884" s="198" t="s">
        <v>221</v>
      </c>
      <c r="E884" s="37"/>
      <c r="F884" s="199" t="s">
        <v>992</v>
      </c>
      <c r="G884" s="37"/>
      <c r="H884" s="37"/>
      <c r="I884" s="200"/>
      <c r="J884" s="37"/>
      <c r="K884" s="37"/>
      <c r="L884" s="40"/>
      <c r="M884" s="201"/>
      <c r="N884" s="202"/>
      <c r="O884" s="72"/>
      <c r="P884" s="72"/>
      <c r="Q884" s="72"/>
      <c r="R884" s="72"/>
      <c r="S884" s="72"/>
      <c r="T884" s="73"/>
      <c r="U884" s="35"/>
      <c r="V884" s="35"/>
      <c r="W884" s="35"/>
      <c r="X884" s="35"/>
      <c r="Y884" s="35"/>
      <c r="Z884" s="35"/>
      <c r="AA884" s="35"/>
      <c r="AB884" s="35"/>
      <c r="AC884" s="35"/>
      <c r="AD884" s="35"/>
      <c r="AE884" s="35"/>
      <c r="AT884" s="18" t="s">
        <v>221</v>
      </c>
      <c r="AU884" s="18" t="s">
        <v>90</v>
      </c>
    </row>
    <row r="885" spans="1:65" s="2" customFormat="1" ht="10.199999999999999">
      <c r="A885" s="35"/>
      <c r="B885" s="36"/>
      <c r="C885" s="37"/>
      <c r="D885" s="215" t="s">
        <v>362</v>
      </c>
      <c r="E885" s="37"/>
      <c r="F885" s="216" t="s">
        <v>993</v>
      </c>
      <c r="G885" s="37"/>
      <c r="H885" s="37"/>
      <c r="I885" s="200"/>
      <c r="J885" s="37"/>
      <c r="K885" s="37"/>
      <c r="L885" s="40"/>
      <c r="M885" s="201"/>
      <c r="N885" s="202"/>
      <c r="O885" s="72"/>
      <c r="P885" s="72"/>
      <c r="Q885" s="72"/>
      <c r="R885" s="72"/>
      <c r="S885" s="72"/>
      <c r="T885" s="73"/>
      <c r="U885" s="35"/>
      <c r="V885" s="35"/>
      <c r="W885" s="35"/>
      <c r="X885" s="35"/>
      <c r="Y885" s="35"/>
      <c r="Z885" s="35"/>
      <c r="AA885" s="35"/>
      <c r="AB885" s="35"/>
      <c r="AC885" s="35"/>
      <c r="AD885" s="35"/>
      <c r="AE885" s="35"/>
      <c r="AT885" s="18" t="s">
        <v>362</v>
      </c>
      <c r="AU885" s="18" t="s">
        <v>90</v>
      </c>
    </row>
    <row r="886" spans="1:65" s="13" customFormat="1" ht="10.199999999999999">
      <c r="B886" s="217"/>
      <c r="C886" s="218"/>
      <c r="D886" s="198" t="s">
        <v>364</v>
      </c>
      <c r="E886" s="219" t="s">
        <v>1</v>
      </c>
      <c r="F886" s="220" t="s">
        <v>994</v>
      </c>
      <c r="G886" s="218"/>
      <c r="H886" s="219" t="s">
        <v>1</v>
      </c>
      <c r="I886" s="221"/>
      <c r="J886" s="218"/>
      <c r="K886" s="218"/>
      <c r="L886" s="222"/>
      <c r="M886" s="223"/>
      <c r="N886" s="224"/>
      <c r="O886" s="224"/>
      <c r="P886" s="224"/>
      <c r="Q886" s="224"/>
      <c r="R886" s="224"/>
      <c r="S886" s="224"/>
      <c r="T886" s="225"/>
      <c r="AT886" s="226" t="s">
        <v>364</v>
      </c>
      <c r="AU886" s="226" t="s">
        <v>90</v>
      </c>
      <c r="AV886" s="13" t="s">
        <v>88</v>
      </c>
      <c r="AW886" s="13" t="s">
        <v>36</v>
      </c>
      <c r="AX886" s="13" t="s">
        <v>81</v>
      </c>
      <c r="AY886" s="226" t="s">
        <v>215</v>
      </c>
    </row>
    <row r="887" spans="1:65" s="14" customFormat="1" ht="10.199999999999999">
      <c r="B887" s="227"/>
      <c r="C887" s="228"/>
      <c r="D887" s="198" t="s">
        <v>364</v>
      </c>
      <c r="E887" s="229" t="s">
        <v>1</v>
      </c>
      <c r="F887" s="230" t="s">
        <v>995</v>
      </c>
      <c r="G887" s="228"/>
      <c r="H887" s="231">
        <v>12</v>
      </c>
      <c r="I887" s="232"/>
      <c r="J887" s="228"/>
      <c r="K887" s="228"/>
      <c r="L887" s="233"/>
      <c r="M887" s="234"/>
      <c r="N887" s="235"/>
      <c r="O887" s="235"/>
      <c r="P887" s="235"/>
      <c r="Q887" s="235"/>
      <c r="R887" s="235"/>
      <c r="S887" s="235"/>
      <c r="T887" s="236"/>
      <c r="AT887" s="237" t="s">
        <v>364</v>
      </c>
      <c r="AU887" s="237" t="s">
        <v>90</v>
      </c>
      <c r="AV887" s="14" t="s">
        <v>90</v>
      </c>
      <c r="AW887" s="14" t="s">
        <v>36</v>
      </c>
      <c r="AX887" s="14" t="s">
        <v>81</v>
      </c>
      <c r="AY887" s="237" t="s">
        <v>215</v>
      </c>
    </row>
    <row r="888" spans="1:65" s="13" customFormat="1" ht="10.199999999999999">
      <c r="B888" s="217"/>
      <c r="C888" s="218"/>
      <c r="D888" s="198" t="s">
        <v>364</v>
      </c>
      <c r="E888" s="219" t="s">
        <v>1</v>
      </c>
      <c r="F888" s="220" t="s">
        <v>996</v>
      </c>
      <c r="G888" s="218"/>
      <c r="H888" s="219" t="s">
        <v>1</v>
      </c>
      <c r="I888" s="221"/>
      <c r="J888" s="218"/>
      <c r="K888" s="218"/>
      <c r="L888" s="222"/>
      <c r="M888" s="223"/>
      <c r="N888" s="224"/>
      <c r="O888" s="224"/>
      <c r="P888" s="224"/>
      <c r="Q888" s="224"/>
      <c r="R888" s="224"/>
      <c r="S888" s="224"/>
      <c r="T888" s="225"/>
      <c r="AT888" s="226" t="s">
        <v>364</v>
      </c>
      <c r="AU888" s="226" t="s">
        <v>90</v>
      </c>
      <c r="AV888" s="13" t="s">
        <v>88</v>
      </c>
      <c r="AW888" s="13" t="s">
        <v>36</v>
      </c>
      <c r="AX888" s="13" t="s">
        <v>81</v>
      </c>
      <c r="AY888" s="226" t="s">
        <v>215</v>
      </c>
    </row>
    <row r="889" spans="1:65" s="14" customFormat="1" ht="10.199999999999999">
      <c r="B889" s="227"/>
      <c r="C889" s="228"/>
      <c r="D889" s="198" t="s">
        <v>364</v>
      </c>
      <c r="E889" s="229" t="s">
        <v>1</v>
      </c>
      <c r="F889" s="230" t="s">
        <v>966</v>
      </c>
      <c r="G889" s="228"/>
      <c r="H889" s="231">
        <v>4</v>
      </c>
      <c r="I889" s="232"/>
      <c r="J889" s="228"/>
      <c r="K889" s="228"/>
      <c r="L889" s="233"/>
      <c r="M889" s="234"/>
      <c r="N889" s="235"/>
      <c r="O889" s="235"/>
      <c r="P889" s="235"/>
      <c r="Q889" s="235"/>
      <c r="R889" s="235"/>
      <c r="S889" s="235"/>
      <c r="T889" s="236"/>
      <c r="AT889" s="237" t="s">
        <v>364</v>
      </c>
      <c r="AU889" s="237" t="s">
        <v>90</v>
      </c>
      <c r="AV889" s="14" t="s">
        <v>90</v>
      </c>
      <c r="AW889" s="14" t="s">
        <v>36</v>
      </c>
      <c r="AX889" s="14" t="s">
        <v>81</v>
      </c>
      <c r="AY889" s="237" t="s">
        <v>215</v>
      </c>
    </row>
    <row r="890" spans="1:65" s="13" customFormat="1" ht="10.199999999999999">
      <c r="B890" s="217"/>
      <c r="C890" s="218"/>
      <c r="D890" s="198" t="s">
        <v>364</v>
      </c>
      <c r="E890" s="219" t="s">
        <v>1</v>
      </c>
      <c r="F890" s="220" t="s">
        <v>997</v>
      </c>
      <c r="G890" s="218"/>
      <c r="H890" s="219" t="s">
        <v>1</v>
      </c>
      <c r="I890" s="221"/>
      <c r="J890" s="218"/>
      <c r="K890" s="218"/>
      <c r="L890" s="222"/>
      <c r="M890" s="223"/>
      <c r="N890" s="224"/>
      <c r="O890" s="224"/>
      <c r="P890" s="224"/>
      <c r="Q890" s="224"/>
      <c r="R890" s="224"/>
      <c r="S890" s="224"/>
      <c r="T890" s="225"/>
      <c r="AT890" s="226" t="s">
        <v>364</v>
      </c>
      <c r="AU890" s="226" t="s">
        <v>90</v>
      </c>
      <c r="AV890" s="13" t="s">
        <v>88</v>
      </c>
      <c r="AW890" s="13" t="s">
        <v>36</v>
      </c>
      <c r="AX890" s="13" t="s">
        <v>81</v>
      </c>
      <c r="AY890" s="226" t="s">
        <v>215</v>
      </c>
    </row>
    <row r="891" spans="1:65" s="14" customFormat="1" ht="10.199999999999999">
      <c r="B891" s="227"/>
      <c r="C891" s="228"/>
      <c r="D891" s="198" t="s">
        <v>364</v>
      </c>
      <c r="E891" s="229" t="s">
        <v>1</v>
      </c>
      <c r="F891" s="230" t="s">
        <v>998</v>
      </c>
      <c r="G891" s="228"/>
      <c r="H891" s="231">
        <v>15</v>
      </c>
      <c r="I891" s="232"/>
      <c r="J891" s="228"/>
      <c r="K891" s="228"/>
      <c r="L891" s="233"/>
      <c r="M891" s="234"/>
      <c r="N891" s="235"/>
      <c r="O891" s="235"/>
      <c r="P891" s="235"/>
      <c r="Q891" s="235"/>
      <c r="R891" s="235"/>
      <c r="S891" s="235"/>
      <c r="T891" s="236"/>
      <c r="AT891" s="237" t="s">
        <v>364</v>
      </c>
      <c r="AU891" s="237" t="s">
        <v>90</v>
      </c>
      <c r="AV891" s="14" t="s">
        <v>90</v>
      </c>
      <c r="AW891" s="14" t="s">
        <v>36</v>
      </c>
      <c r="AX891" s="14" t="s">
        <v>81</v>
      </c>
      <c r="AY891" s="237" t="s">
        <v>215</v>
      </c>
    </row>
    <row r="892" spans="1:65" s="15" customFormat="1" ht="10.199999999999999">
      <c r="B892" s="238"/>
      <c r="C892" s="239"/>
      <c r="D892" s="198" t="s">
        <v>364</v>
      </c>
      <c r="E892" s="240" t="s">
        <v>1</v>
      </c>
      <c r="F892" s="241" t="s">
        <v>368</v>
      </c>
      <c r="G892" s="239"/>
      <c r="H892" s="242">
        <v>31</v>
      </c>
      <c r="I892" s="243"/>
      <c r="J892" s="239"/>
      <c r="K892" s="239"/>
      <c r="L892" s="244"/>
      <c r="M892" s="245"/>
      <c r="N892" s="246"/>
      <c r="O892" s="246"/>
      <c r="P892" s="246"/>
      <c r="Q892" s="246"/>
      <c r="R892" s="246"/>
      <c r="S892" s="246"/>
      <c r="T892" s="247"/>
      <c r="AT892" s="248" t="s">
        <v>364</v>
      </c>
      <c r="AU892" s="248" t="s">
        <v>90</v>
      </c>
      <c r="AV892" s="15" t="s">
        <v>214</v>
      </c>
      <c r="AW892" s="15" t="s">
        <v>36</v>
      </c>
      <c r="AX892" s="15" t="s">
        <v>88</v>
      </c>
      <c r="AY892" s="248" t="s">
        <v>215</v>
      </c>
    </row>
    <row r="893" spans="1:65" s="2" customFormat="1" ht="24.15" customHeight="1">
      <c r="A893" s="35"/>
      <c r="B893" s="36"/>
      <c r="C893" s="185" t="s">
        <v>999</v>
      </c>
      <c r="D893" s="185" t="s">
        <v>216</v>
      </c>
      <c r="E893" s="186" t="s">
        <v>1000</v>
      </c>
      <c r="F893" s="187" t="s">
        <v>1001</v>
      </c>
      <c r="G893" s="188" t="s">
        <v>797</v>
      </c>
      <c r="H893" s="189">
        <v>10</v>
      </c>
      <c r="I893" s="190"/>
      <c r="J893" s="191">
        <f>ROUND(I893*H893,2)</f>
        <v>0</v>
      </c>
      <c r="K893" s="187" t="s">
        <v>359</v>
      </c>
      <c r="L893" s="40"/>
      <c r="M893" s="192" t="s">
        <v>1</v>
      </c>
      <c r="N893" s="193" t="s">
        <v>46</v>
      </c>
      <c r="O893" s="72"/>
      <c r="P893" s="194">
        <f>O893*H893</f>
        <v>0</v>
      </c>
      <c r="Q893" s="194">
        <v>2.5999999999999998E-4</v>
      </c>
      <c r="R893" s="194">
        <f>Q893*H893</f>
        <v>2.5999999999999999E-3</v>
      </c>
      <c r="S893" s="194">
        <v>0</v>
      </c>
      <c r="T893" s="195">
        <f>S893*H893</f>
        <v>0</v>
      </c>
      <c r="U893" s="35"/>
      <c r="V893" s="35"/>
      <c r="W893" s="35"/>
      <c r="X893" s="35"/>
      <c r="Y893" s="35"/>
      <c r="Z893" s="35"/>
      <c r="AA893" s="35"/>
      <c r="AB893" s="35"/>
      <c r="AC893" s="35"/>
      <c r="AD893" s="35"/>
      <c r="AE893" s="35"/>
      <c r="AR893" s="196" t="s">
        <v>214</v>
      </c>
      <c r="AT893" s="196" t="s">
        <v>216</v>
      </c>
      <c r="AU893" s="196" t="s">
        <v>90</v>
      </c>
      <c r="AY893" s="18" t="s">
        <v>215</v>
      </c>
      <c r="BE893" s="197">
        <f>IF(N893="základní",J893,0)</f>
        <v>0</v>
      </c>
      <c r="BF893" s="197">
        <f>IF(N893="snížená",J893,0)</f>
        <v>0</v>
      </c>
      <c r="BG893" s="197">
        <f>IF(N893="zákl. přenesená",J893,0)</f>
        <v>0</v>
      </c>
      <c r="BH893" s="197">
        <f>IF(N893="sníž. přenesená",J893,0)</f>
        <v>0</v>
      </c>
      <c r="BI893" s="197">
        <f>IF(N893="nulová",J893,0)</f>
        <v>0</v>
      </c>
      <c r="BJ893" s="18" t="s">
        <v>88</v>
      </c>
      <c r="BK893" s="197">
        <f>ROUND(I893*H893,2)</f>
        <v>0</v>
      </c>
      <c r="BL893" s="18" t="s">
        <v>214</v>
      </c>
      <c r="BM893" s="196" t="s">
        <v>1002</v>
      </c>
    </row>
    <row r="894" spans="1:65" s="2" customFormat="1" ht="19.2">
      <c r="A894" s="35"/>
      <c r="B894" s="36"/>
      <c r="C894" s="37"/>
      <c r="D894" s="198" t="s">
        <v>221</v>
      </c>
      <c r="E894" s="37"/>
      <c r="F894" s="199" t="s">
        <v>1003</v>
      </c>
      <c r="G894" s="37"/>
      <c r="H894" s="37"/>
      <c r="I894" s="200"/>
      <c r="J894" s="37"/>
      <c r="K894" s="37"/>
      <c r="L894" s="40"/>
      <c r="M894" s="201"/>
      <c r="N894" s="202"/>
      <c r="O894" s="72"/>
      <c r="P894" s="72"/>
      <c r="Q894" s="72"/>
      <c r="R894" s="72"/>
      <c r="S894" s="72"/>
      <c r="T894" s="73"/>
      <c r="U894" s="35"/>
      <c r="V894" s="35"/>
      <c r="W894" s="35"/>
      <c r="X894" s="35"/>
      <c r="Y894" s="35"/>
      <c r="Z894" s="35"/>
      <c r="AA894" s="35"/>
      <c r="AB894" s="35"/>
      <c r="AC894" s="35"/>
      <c r="AD894" s="35"/>
      <c r="AE894" s="35"/>
      <c r="AT894" s="18" t="s">
        <v>221</v>
      </c>
      <c r="AU894" s="18" t="s">
        <v>90</v>
      </c>
    </row>
    <row r="895" spans="1:65" s="2" customFormat="1" ht="10.199999999999999">
      <c r="A895" s="35"/>
      <c r="B895" s="36"/>
      <c r="C895" s="37"/>
      <c r="D895" s="215" t="s">
        <v>362</v>
      </c>
      <c r="E895" s="37"/>
      <c r="F895" s="216" t="s">
        <v>1004</v>
      </c>
      <c r="G895" s="37"/>
      <c r="H895" s="37"/>
      <c r="I895" s="200"/>
      <c r="J895" s="37"/>
      <c r="K895" s="37"/>
      <c r="L895" s="40"/>
      <c r="M895" s="201"/>
      <c r="N895" s="202"/>
      <c r="O895" s="72"/>
      <c r="P895" s="72"/>
      <c r="Q895" s="72"/>
      <c r="R895" s="72"/>
      <c r="S895" s="72"/>
      <c r="T895" s="73"/>
      <c r="U895" s="35"/>
      <c r="V895" s="35"/>
      <c r="W895" s="35"/>
      <c r="X895" s="35"/>
      <c r="Y895" s="35"/>
      <c r="Z895" s="35"/>
      <c r="AA895" s="35"/>
      <c r="AB895" s="35"/>
      <c r="AC895" s="35"/>
      <c r="AD895" s="35"/>
      <c r="AE895" s="35"/>
      <c r="AT895" s="18" t="s">
        <v>362</v>
      </c>
      <c r="AU895" s="18" t="s">
        <v>90</v>
      </c>
    </row>
    <row r="896" spans="1:65" s="13" customFormat="1" ht="10.199999999999999">
      <c r="B896" s="217"/>
      <c r="C896" s="218"/>
      <c r="D896" s="198" t="s">
        <v>364</v>
      </c>
      <c r="E896" s="219" t="s">
        <v>1</v>
      </c>
      <c r="F896" s="220" t="s">
        <v>967</v>
      </c>
      <c r="G896" s="218"/>
      <c r="H896" s="219" t="s">
        <v>1</v>
      </c>
      <c r="I896" s="221"/>
      <c r="J896" s="218"/>
      <c r="K896" s="218"/>
      <c r="L896" s="222"/>
      <c r="M896" s="223"/>
      <c r="N896" s="224"/>
      <c r="O896" s="224"/>
      <c r="P896" s="224"/>
      <c r="Q896" s="224"/>
      <c r="R896" s="224"/>
      <c r="S896" s="224"/>
      <c r="T896" s="225"/>
      <c r="AT896" s="226" t="s">
        <v>364</v>
      </c>
      <c r="AU896" s="226" t="s">
        <v>90</v>
      </c>
      <c r="AV896" s="13" t="s">
        <v>88</v>
      </c>
      <c r="AW896" s="13" t="s">
        <v>36</v>
      </c>
      <c r="AX896" s="13" t="s">
        <v>81</v>
      </c>
      <c r="AY896" s="226" t="s">
        <v>215</v>
      </c>
    </row>
    <row r="897" spans="1:65" s="14" customFormat="1" ht="10.199999999999999">
      <c r="B897" s="227"/>
      <c r="C897" s="228"/>
      <c r="D897" s="198" t="s">
        <v>364</v>
      </c>
      <c r="E897" s="229" t="s">
        <v>1</v>
      </c>
      <c r="F897" s="230" t="s">
        <v>1005</v>
      </c>
      <c r="G897" s="228"/>
      <c r="H897" s="231">
        <v>10</v>
      </c>
      <c r="I897" s="232"/>
      <c r="J897" s="228"/>
      <c r="K897" s="228"/>
      <c r="L897" s="233"/>
      <c r="M897" s="234"/>
      <c r="N897" s="235"/>
      <c r="O897" s="235"/>
      <c r="P897" s="235"/>
      <c r="Q897" s="235"/>
      <c r="R897" s="235"/>
      <c r="S897" s="235"/>
      <c r="T897" s="236"/>
      <c r="AT897" s="237" t="s">
        <v>364</v>
      </c>
      <c r="AU897" s="237" t="s">
        <v>90</v>
      </c>
      <c r="AV897" s="14" t="s">
        <v>90</v>
      </c>
      <c r="AW897" s="14" t="s">
        <v>36</v>
      </c>
      <c r="AX897" s="14" t="s">
        <v>81</v>
      </c>
      <c r="AY897" s="237" t="s">
        <v>215</v>
      </c>
    </row>
    <row r="898" spans="1:65" s="15" customFormat="1" ht="10.199999999999999">
      <c r="B898" s="238"/>
      <c r="C898" s="239"/>
      <c r="D898" s="198" t="s">
        <v>364</v>
      </c>
      <c r="E898" s="240" t="s">
        <v>1</v>
      </c>
      <c r="F898" s="241" t="s">
        <v>368</v>
      </c>
      <c r="G898" s="239"/>
      <c r="H898" s="242">
        <v>10</v>
      </c>
      <c r="I898" s="243"/>
      <c r="J898" s="239"/>
      <c r="K898" s="239"/>
      <c r="L898" s="244"/>
      <c r="M898" s="245"/>
      <c r="N898" s="246"/>
      <c r="O898" s="246"/>
      <c r="P898" s="246"/>
      <c r="Q898" s="246"/>
      <c r="R898" s="246"/>
      <c r="S898" s="246"/>
      <c r="T898" s="247"/>
      <c r="AT898" s="248" t="s">
        <v>364</v>
      </c>
      <c r="AU898" s="248" t="s">
        <v>90</v>
      </c>
      <c r="AV898" s="15" t="s">
        <v>214</v>
      </c>
      <c r="AW898" s="15" t="s">
        <v>36</v>
      </c>
      <c r="AX898" s="15" t="s">
        <v>88</v>
      </c>
      <c r="AY898" s="248" t="s">
        <v>215</v>
      </c>
    </row>
    <row r="899" spans="1:65" s="2" customFormat="1" ht="21.75" customHeight="1">
      <c r="A899" s="35"/>
      <c r="B899" s="36"/>
      <c r="C899" s="185" t="s">
        <v>1006</v>
      </c>
      <c r="D899" s="185" t="s">
        <v>216</v>
      </c>
      <c r="E899" s="186" t="s">
        <v>1007</v>
      </c>
      <c r="F899" s="187" t="s">
        <v>1008</v>
      </c>
      <c r="G899" s="188" t="s">
        <v>797</v>
      </c>
      <c r="H899" s="189">
        <v>31.05</v>
      </c>
      <c r="I899" s="190"/>
      <c r="J899" s="191">
        <f>ROUND(I899*H899,2)</f>
        <v>0</v>
      </c>
      <c r="K899" s="187" t="s">
        <v>359</v>
      </c>
      <c r="L899" s="40"/>
      <c r="M899" s="192" t="s">
        <v>1</v>
      </c>
      <c r="N899" s="193" t="s">
        <v>46</v>
      </c>
      <c r="O899" s="72"/>
      <c r="P899" s="194">
        <f>O899*H899</f>
        <v>0</v>
      </c>
      <c r="Q899" s="194">
        <v>2.9999999999999997E-4</v>
      </c>
      <c r="R899" s="194">
        <f>Q899*H899</f>
        <v>9.3149999999999986E-3</v>
      </c>
      <c r="S899" s="194">
        <v>0</v>
      </c>
      <c r="T899" s="195">
        <f>S899*H899</f>
        <v>0</v>
      </c>
      <c r="U899" s="35"/>
      <c r="V899" s="35"/>
      <c r="W899" s="35"/>
      <c r="X899" s="35"/>
      <c r="Y899" s="35"/>
      <c r="Z899" s="35"/>
      <c r="AA899" s="35"/>
      <c r="AB899" s="35"/>
      <c r="AC899" s="35"/>
      <c r="AD899" s="35"/>
      <c r="AE899" s="35"/>
      <c r="AR899" s="196" t="s">
        <v>214</v>
      </c>
      <c r="AT899" s="196" t="s">
        <v>216</v>
      </c>
      <c r="AU899" s="196" t="s">
        <v>90</v>
      </c>
      <c r="AY899" s="18" t="s">
        <v>215</v>
      </c>
      <c r="BE899" s="197">
        <f>IF(N899="základní",J899,0)</f>
        <v>0</v>
      </c>
      <c r="BF899" s="197">
        <f>IF(N899="snížená",J899,0)</f>
        <v>0</v>
      </c>
      <c r="BG899" s="197">
        <f>IF(N899="zákl. přenesená",J899,0)</f>
        <v>0</v>
      </c>
      <c r="BH899" s="197">
        <f>IF(N899="sníž. přenesená",J899,0)</f>
        <v>0</v>
      </c>
      <c r="BI899" s="197">
        <f>IF(N899="nulová",J899,0)</f>
        <v>0</v>
      </c>
      <c r="BJ899" s="18" t="s">
        <v>88</v>
      </c>
      <c r="BK899" s="197">
        <f>ROUND(I899*H899,2)</f>
        <v>0</v>
      </c>
      <c r="BL899" s="18" t="s">
        <v>214</v>
      </c>
      <c r="BM899" s="196" t="s">
        <v>1009</v>
      </c>
    </row>
    <row r="900" spans="1:65" s="2" customFormat="1" ht="19.2">
      <c r="A900" s="35"/>
      <c r="B900" s="36"/>
      <c r="C900" s="37"/>
      <c r="D900" s="198" t="s">
        <v>221</v>
      </c>
      <c r="E900" s="37"/>
      <c r="F900" s="199" t="s">
        <v>1010</v>
      </c>
      <c r="G900" s="37"/>
      <c r="H900" s="37"/>
      <c r="I900" s="200"/>
      <c r="J900" s="37"/>
      <c r="K900" s="37"/>
      <c r="L900" s="40"/>
      <c r="M900" s="201"/>
      <c r="N900" s="202"/>
      <c r="O900" s="72"/>
      <c r="P900" s="72"/>
      <c r="Q900" s="72"/>
      <c r="R900" s="72"/>
      <c r="S900" s="72"/>
      <c r="T900" s="73"/>
      <c r="U900" s="35"/>
      <c r="V900" s="35"/>
      <c r="W900" s="35"/>
      <c r="X900" s="35"/>
      <c r="Y900" s="35"/>
      <c r="Z900" s="35"/>
      <c r="AA900" s="35"/>
      <c r="AB900" s="35"/>
      <c r="AC900" s="35"/>
      <c r="AD900" s="35"/>
      <c r="AE900" s="35"/>
      <c r="AT900" s="18" t="s">
        <v>221</v>
      </c>
      <c r="AU900" s="18" t="s">
        <v>90</v>
      </c>
    </row>
    <row r="901" spans="1:65" s="2" customFormat="1" ht="10.199999999999999">
      <c r="A901" s="35"/>
      <c r="B901" s="36"/>
      <c r="C901" s="37"/>
      <c r="D901" s="215" t="s">
        <v>362</v>
      </c>
      <c r="E901" s="37"/>
      <c r="F901" s="216" t="s">
        <v>1011</v>
      </c>
      <c r="G901" s="37"/>
      <c r="H901" s="37"/>
      <c r="I901" s="200"/>
      <c r="J901" s="37"/>
      <c r="K901" s="37"/>
      <c r="L901" s="40"/>
      <c r="M901" s="201"/>
      <c r="N901" s="202"/>
      <c r="O901" s="72"/>
      <c r="P901" s="72"/>
      <c r="Q901" s="72"/>
      <c r="R901" s="72"/>
      <c r="S901" s="72"/>
      <c r="T901" s="73"/>
      <c r="U901" s="35"/>
      <c r="V901" s="35"/>
      <c r="W901" s="35"/>
      <c r="X901" s="35"/>
      <c r="Y901" s="35"/>
      <c r="Z901" s="35"/>
      <c r="AA901" s="35"/>
      <c r="AB901" s="35"/>
      <c r="AC901" s="35"/>
      <c r="AD901" s="35"/>
      <c r="AE901" s="35"/>
      <c r="AT901" s="18" t="s">
        <v>362</v>
      </c>
      <c r="AU901" s="18" t="s">
        <v>90</v>
      </c>
    </row>
    <row r="902" spans="1:65" s="13" customFormat="1" ht="10.199999999999999">
      <c r="B902" s="217"/>
      <c r="C902" s="218"/>
      <c r="D902" s="198" t="s">
        <v>364</v>
      </c>
      <c r="E902" s="219" t="s">
        <v>1</v>
      </c>
      <c r="F902" s="220" t="s">
        <v>997</v>
      </c>
      <c r="G902" s="218"/>
      <c r="H902" s="219" t="s">
        <v>1</v>
      </c>
      <c r="I902" s="221"/>
      <c r="J902" s="218"/>
      <c r="K902" s="218"/>
      <c r="L902" s="222"/>
      <c r="M902" s="223"/>
      <c r="N902" s="224"/>
      <c r="O902" s="224"/>
      <c r="P902" s="224"/>
      <c r="Q902" s="224"/>
      <c r="R902" s="224"/>
      <c r="S902" s="224"/>
      <c r="T902" s="225"/>
      <c r="AT902" s="226" t="s">
        <v>364</v>
      </c>
      <c r="AU902" s="226" t="s">
        <v>90</v>
      </c>
      <c r="AV902" s="13" t="s">
        <v>88</v>
      </c>
      <c r="AW902" s="13" t="s">
        <v>36</v>
      </c>
      <c r="AX902" s="13" t="s">
        <v>81</v>
      </c>
      <c r="AY902" s="226" t="s">
        <v>215</v>
      </c>
    </row>
    <row r="903" spans="1:65" s="14" customFormat="1" ht="10.199999999999999">
      <c r="B903" s="227"/>
      <c r="C903" s="228"/>
      <c r="D903" s="198" t="s">
        <v>364</v>
      </c>
      <c r="E903" s="229" t="s">
        <v>1</v>
      </c>
      <c r="F903" s="230" t="s">
        <v>998</v>
      </c>
      <c r="G903" s="228"/>
      <c r="H903" s="231">
        <v>15</v>
      </c>
      <c r="I903" s="232"/>
      <c r="J903" s="228"/>
      <c r="K903" s="228"/>
      <c r="L903" s="233"/>
      <c r="M903" s="234"/>
      <c r="N903" s="235"/>
      <c r="O903" s="235"/>
      <c r="P903" s="235"/>
      <c r="Q903" s="235"/>
      <c r="R903" s="235"/>
      <c r="S903" s="235"/>
      <c r="T903" s="236"/>
      <c r="AT903" s="237" t="s">
        <v>364</v>
      </c>
      <c r="AU903" s="237" t="s">
        <v>90</v>
      </c>
      <c r="AV903" s="14" t="s">
        <v>90</v>
      </c>
      <c r="AW903" s="14" t="s">
        <v>36</v>
      </c>
      <c r="AX903" s="14" t="s">
        <v>81</v>
      </c>
      <c r="AY903" s="237" t="s">
        <v>215</v>
      </c>
    </row>
    <row r="904" spans="1:65" s="13" customFormat="1" ht="10.199999999999999">
      <c r="B904" s="217"/>
      <c r="C904" s="218"/>
      <c r="D904" s="198" t="s">
        <v>364</v>
      </c>
      <c r="E904" s="219" t="s">
        <v>1</v>
      </c>
      <c r="F904" s="220" t="s">
        <v>931</v>
      </c>
      <c r="G904" s="218"/>
      <c r="H904" s="219" t="s">
        <v>1</v>
      </c>
      <c r="I904" s="221"/>
      <c r="J904" s="218"/>
      <c r="K904" s="218"/>
      <c r="L904" s="222"/>
      <c r="M904" s="223"/>
      <c r="N904" s="224"/>
      <c r="O904" s="224"/>
      <c r="P904" s="224"/>
      <c r="Q904" s="224"/>
      <c r="R904" s="224"/>
      <c r="S904" s="224"/>
      <c r="T904" s="225"/>
      <c r="AT904" s="226" t="s">
        <v>364</v>
      </c>
      <c r="AU904" s="226" t="s">
        <v>90</v>
      </c>
      <c r="AV904" s="13" t="s">
        <v>88</v>
      </c>
      <c r="AW904" s="13" t="s">
        <v>36</v>
      </c>
      <c r="AX904" s="13" t="s">
        <v>81</v>
      </c>
      <c r="AY904" s="226" t="s">
        <v>215</v>
      </c>
    </row>
    <row r="905" spans="1:65" s="14" customFormat="1" ht="10.199999999999999">
      <c r="B905" s="227"/>
      <c r="C905" s="228"/>
      <c r="D905" s="198" t="s">
        <v>364</v>
      </c>
      <c r="E905" s="229" t="s">
        <v>1</v>
      </c>
      <c r="F905" s="230" t="s">
        <v>932</v>
      </c>
      <c r="G905" s="228"/>
      <c r="H905" s="231">
        <v>3</v>
      </c>
      <c r="I905" s="232"/>
      <c r="J905" s="228"/>
      <c r="K905" s="228"/>
      <c r="L905" s="233"/>
      <c r="M905" s="234"/>
      <c r="N905" s="235"/>
      <c r="O905" s="235"/>
      <c r="P905" s="235"/>
      <c r="Q905" s="235"/>
      <c r="R905" s="235"/>
      <c r="S905" s="235"/>
      <c r="T905" s="236"/>
      <c r="AT905" s="237" t="s">
        <v>364</v>
      </c>
      <c r="AU905" s="237" t="s">
        <v>90</v>
      </c>
      <c r="AV905" s="14" t="s">
        <v>90</v>
      </c>
      <c r="AW905" s="14" t="s">
        <v>36</v>
      </c>
      <c r="AX905" s="14" t="s">
        <v>81</v>
      </c>
      <c r="AY905" s="237" t="s">
        <v>215</v>
      </c>
    </row>
    <row r="906" spans="1:65" s="14" customFormat="1" ht="10.199999999999999">
      <c r="B906" s="227"/>
      <c r="C906" s="228"/>
      <c r="D906" s="198" t="s">
        <v>364</v>
      </c>
      <c r="E906" s="229" t="s">
        <v>1</v>
      </c>
      <c r="F906" s="230" t="s">
        <v>933</v>
      </c>
      <c r="G906" s="228"/>
      <c r="H906" s="231">
        <v>6</v>
      </c>
      <c r="I906" s="232"/>
      <c r="J906" s="228"/>
      <c r="K906" s="228"/>
      <c r="L906" s="233"/>
      <c r="M906" s="234"/>
      <c r="N906" s="235"/>
      <c r="O906" s="235"/>
      <c r="P906" s="235"/>
      <c r="Q906" s="235"/>
      <c r="R906" s="235"/>
      <c r="S906" s="235"/>
      <c r="T906" s="236"/>
      <c r="AT906" s="237" t="s">
        <v>364</v>
      </c>
      <c r="AU906" s="237" t="s">
        <v>90</v>
      </c>
      <c r="AV906" s="14" t="s">
        <v>90</v>
      </c>
      <c r="AW906" s="14" t="s">
        <v>36</v>
      </c>
      <c r="AX906" s="14" t="s">
        <v>81</v>
      </c>
      <c r="AY906" s="237" t="s">
        <v>215</v>
      </c>
    </row>
    <row r="907" spans="1:65" s="13" customFormat="1" ht="10.199999999999999">
      <c r="B907" s="217"/>
      <c r="C907" s="218"/>
      <c r="D907" s="198" t="s">
        <v>364</v>
      </c>
      <c r="E907" s="219" t="s">
        <v>1</v>
      </c>
      <c r="F907" s="220" t="s">
        <v>938</v>
      </c>
      <c r="G907" s="218"/>
      <c r="H907" s="219" t="s">
        <v>1</v>
      </c>
      <c r="I907" s="221"/>
      <c r="J907" s="218"/>
      <c r="K907" s="218"/>
      <c r="L907" s="222"/>
      <c r="M907" s="223"/>
      <c r="N907" s="224"/>
      <c r="O907" s="224"/>
      <c r="P907" s="224"/>
      <c r="Q907" s="224"/>
      <c r="R907" s="224"/>
      <c r="S907" s="224"/>
      <c r="T907" s="225"/>
      <c r="AT907" s="226" t="s">
        <v>364</v>
      </c>
      <c r="AU907" s="226" t="s">
        <v>90</v>
      </c>
      <c r="AV907" s="13" t="s">
        <v>88</v>
      </c>
      <c r="AW907" s="13" t="s">
        <v>36</v>
      </c>
      <c r="AX907" s="13" t="s">
        <v>81</v>
      </c>
      <c r="AY907" s="226" t="s">
        <v>215</v>
      </c>
    </row>
    <row r="908" spans="1:65" s="14" customFormat="1" ht="10.199999999999999">
      <c r="B908" s="227"/>
      <c r="C908" s="228"/>
      <c r="D908" s="198" t="s">
        <v>364</v>
      </c>
      <c r="E908" s="229" t="s">
        <v>1</v>
      </c>
      <c r="F908" s="230" t="s">
        <v>1012</v>
      </c>
      <c r="G908" s="228"/>
      <c r="H908" s="231">
        <v>4.8</v>
      </c>
      <c r="I908" s="232"/>
      <c r="J908" s="228"/>
      <c r="K908" s="228"/>
      <c r="L908" s="233"/>
      <c r="M908" s="234"/>
      <c r="N908" s="235"/>
      <c r="O908" s="235"/>
      <c r="P908" s="235"/>
      <c r="Q908" s="235"/>
      <c r="R908" s="235"/>
      <c r="S908" s="235"/>
      <c r="T908" s="236"/>
      <c r="AT908" s="237" t="s">
        <v>364</v>
      </c>
      <c r="AU908" s="237" t="s">
        <v>90</v>
      </c>
      <c r="AV908" s="14" t="s">
        <v>90</v>
      </c>
      <c r="AW908" s="14" t="s">
        <v>36</v>
      </c>
      <c r="AX908" s="14" t="s">
        <v>81</v>
      </c>
      <c r="AY908" s="237" t="s">
        <v>215</v>
      </c>
    </row>
    <row r="909" spans="1:65" s="13" customFormat="1" ht="10.199999999999999">
      <c r="B909" s="217"/>
      <c r="C909" s="218"/>
      <c r="D909" s="198" t="s">
        <v>364</v>
      </c>
      <c r="E909" s="219" t="s">
        <v>1</v>
      </c>
      <c r="F909" s="220" t="s">
        <v>943</v>
      </c>
      <c r="G909" s="218"/>
      <c r="H909" s="219" t="s">
        <v>1</v>
      </c>
      <c r="I909" s="221"/>
      <c r="J909" s="218"/>
      <c r="K909" s="218"/>
      <c r="L909" s="222"/>
      <c r="M909" s="223"/>
      <c r="N909" s="224"/>
      <c r="O909" s="224"/>
      <c r="P909" s="224"/>
      <c r="Q909" s="224"/>
      <c r="R909" s="224"/>
      <c r="S909" s="224"/>
      <c r="T909" s="225"/>
      <c r="AT909" s="226" t="s">
        <v>364</v>
      </c>
      <c r="AU909" s="226" t="s">
        <v>90</v>
      </c>
      <c r="AV909" s="13" t="s">
        <v>88</v>
      </c>
      <c r="AW909" s="13" t="s">
        <v>36</v>
      </c>
      <c r="AX909" s="13" t="s">
        <v>81</v>
      </c>
      <c r="AY909" s="226" t="s">
        <v>215</v>
      </c>
    </row>
    <row r="910" spans="1:65" s="14" customFormat="1" ht="10.199999999999999">
      <c r="B910" s="227"/>
      <c r="C910" s="228"/>
      <c r="D910" s="198" t="s">
        <v>364</v>
      </c>
      <c r="E910" s="229" t="s">
        <v>1</v>
      </c>
      <c r="F910" s="230" t="s">
        <v>1013</v>
      </c>
      <c r="G910" s="228"/>
      <c r="H910" s="231">
        <v>2.25</v>
      </c>
      <c r="I910" s="232"/>
      <c r="J910" s="228"/>
      <c r="K910" s="228"/>
      <c r="L910" s="233"/>
      <c r="M910" s="234"/>
      <c r="N910" s="235"/>
      <c r="O910" s="235"/>
      <c r="P910" s="235"/>
      <c r="Q910" s="235"/>
      <c r="R910" s="235"/>
      <c r="S910" s="235"/>
      <c r="T910" s="236"/>
      <c r="AT910" s="237" t="s">
        <v>364</v>
      </c>
      <c r="AU910" s="237" t="s">
        <v>90</v>
      </c>
      <c r="AV910" s="14" t="s">
        <v>90</v>
      </c>
      <c r="AW910" s="14" t="s">
        <v>36</v>
      </c>
      <c r="AX910" s="14" t="s">
        <v>81</v>
      </c>
      <c r="AY910" s="237" t="s">
        <v>215</v>
      </c>
    </row>
    <row r="911" spans="1:65" s="15" customFormat="1" ht="10.199999999999999">
      <c r="B911" s="238"/>
      <c r="C911" s="239"/>
      <c r="D911" s="198" t="s">
        <v>364</v>
      </c>
      <c r="E911" s="240" t="s">
        <v>1</v>
      </c>
      <c r="F911" s="241" t="s">
        <v>368</v>
      </c>
      <c r="G911" s="239"/>
      <c r="H911" s="242">
        <v>31.05</v>
      </c>
      <c r="I911" s="243"/>
      <c r="J911" s="239"/>
      <c r="K911" s="239"/>
      <c r="L911" s="244"/>
      <c r="M911" s="245"/>
      <c r="N911" s="246"/>
      <c r="O911" s="246"/>
      <c r="P911" s="246"/>
      <c r="Q911" s="246"/>
      <c r="R911" s="246"/>
      <c r="S911" s="246"/>
      <c r="T911" s="247"/>
      <c r="AT911" s="248" t="s">
        <v>364</v>
      </c>
      <c r="AU911" s="248" t="s">
        <v>90</v>
      </c>
      <c r="AV911" s="15" t="s">
        <v>214</v>
      </c>
      <c r="AW911" s="15" t="s">
        <v>36</v>
      </c>
      <c r="AX911" s="15" t="s">
        <v>88</v>
      </c>
      <c r="AY911" s="248" t="s">
        <v>215</v>
      </c>
    </row>
    <row r="912" spans="1:65" s="2" customFormat="1" ht="24.15" customHeight="1">
      <c r="A912" s="35"/>
      <c r="B912" s="36"/>
      <c r="C912" s="185" t="s">
        <v>1014</v>
      </c>
      <c r="D912" s="185" t="s">
        <v>216</v>
      </c>
      <c r="E912" s="186" t="s">
        <v>1015</v>
      </c>
      <c r="F912" s="187" t="s">
        <v>1016</v>
      </c>
      <c r="G912" s="188" t="s">
        <v>358</v>
      </c>
      <c r="H912" s="189">
        <v>3.75</v>
      </c>
      <c r="I912" s="190"/>
      <c r="J912" s="191">
        <f>ROUND(I912*H912,2)</f>
        <v>0</v>
      </c>
      <c r="K912" s="187" t="s">
        <v>359</v>
      </c>
      <c r="L912" s="40"/>
      <c r="M912" s="192" t="s">
        <v>1</v>
      </c>
      <c r="N912" s="193" t="s">
        <v>46</v>
      </c>
      <c r="O912" s="72"/>
      <c r="P912" s="194">
        <f>O912*H912</f>
        <v>0</v>
      </c>
      <c r="Q912" s="194">
        <v>2.1183200000000002</v>
      </c>
      <c r="R912" s="194">
        <f>Q912*H912</f>
        <v>7.9437000000000006</v>
      </c>
      <c r="S912" s="194">
        <v>0</v>
      </c>
      <c r="T912" s="195">
        <f>S912*H912</f>
        <v>0</v>
      </c>
      <c r="U912" s="35"/>
      <c r="V912" s="35"/>
      <c r="W912" s="35"/>
      <c r="X912" s="35"/>
      <c r="Y912" s="35"/>
      <c r="Z912" s="35"/>
      <c r="AA912" s="35"/>
      <c r="AB912" s="35"/>
      <c r="AC912" s="35"/>
      <c r="AD912" s="35"/>
      <c r="AE912" s="35"/>
      <c r="AR912" s="196" t="s">
        <v>214</v>
      </c>
      <c r="AT912" s="196" t="s">
        <v>216</v>
      </c>
      <c r="AU912" s="196" t="s">
        <v>90</v>
      </c>
      <c r="AY912" s="18" t="s">
        <v>215</v>
      </c>
      <c r="BE912" s="197">
        <f>IF(N912="základní",J912,0)</f>
        <v>0</v>
      </c>
      <c r="BF912" s="197">
        <f>IF(N912="snížená",J912,0)</f>
        <v>0</v>
      </c>
      <c r="BG912" s="197">
        <f>IF(N912="zákl. přenesená",J912,0)</f>
        <v>0</v>
      </c>
      <c r="BH912" s="197">
        <f>IF(N912="sníž. přenesená",J912,0)</f>
        <v>0</v>
      </c>
      <c r="BI912" s="197">
        <f>IF(N912="nulová",J912,0)</f>
        <v>0</v>
      </c>
      <c r="BJ912" s="18" t="s">
        <v>88</v>
      </c>
      <c r="BK912" s="197">
        <f>ROUND(I912*H912,2)</f>
        <v>0</v>
      </c>
      <c r="BL912" s="18" t="s">
        <v>214</v>
      </c>
      <c r="BM912" s="196" t="s">
        <v>1017</v>
      </c>
    </row>
    <row r="913" spans="1:65" s="2" customFormat="1" ht="19.2">
      <c r="A913" s="35"/>
      <c r="B913" s="36"/>
      <c r="C913" s="37"/>
      <c r="D913" s="198" t="s">
        <v>221</v>
      </c>
      <c r="E913" s="37"/>
      <c r="F913" s="199" t="s">
        <v>1018</v>
      </c>
      <c r="G913" s="37"/>
      <c r="H913" s="37"/>
      <c r="I913" s="200"/>
      <c r="J913" s="37"/>
      <c r="K913" s="37"/>
      <c r="L913" s="40"/>
      <c r="M913" s="201"/>
      <c r="N913" s="202"/>
      <c r="O913" s="72"/>
      <c r="P913" s="72"/>
      <c r="Q913" s="72"/>
      <c r="R913" s="72"/>
      <c r="S913" s="72"/>
      <c r="T913" s="73"/>
      <c r="U913" s="35"/>
      <c r="V913" s="35"/>
      <c r="W913" s="35"/>
      <c r="X913" s="35"/>
      <c r="Y913" s="35"/>
      <c r="Z913" s="35"/>
      <c r="AA913" s="35"/>
      <c r="AB913" s="35"/>
      <c r="AC913" s="35"/>
      <c r="AD913" s="35"/>
      <c r="AE913" s="35"/>
      <c r="AT913" s="18" t="s">
        <v>221</v>
      </c>
      <c r="AU913" s="18" t="s">
        <v>90</v>
      </c>
    </row>
    <row r="914" spans="1:65" s="2" customFormat="1" ht="10.199999999999999">
      <c r="A914" s="35"/>
      <c r="B914" s="36"/>
      <c r="C914" s="37"/>
      <c r="D914" s="215" t="s">
        <v>362</v>
      </c>
      <c r="E914" s="37"/>
      <c r="F914" s="216" t="s">
        <v>1019</v>
      </c>
      <c r="G914" s="37"/>
      <c r="H914" s="37"/>
      <c r="I914" s="200"/>
      <c r="J914" s="37"/>
      <c r="K914" s="37"/>
      <c r="L914" s="40"/>
      <c r="M914" s="201"/>
      <c r="N914" s="202"/>
      <c r="O914" s="72"/>
      <c r="P914" s="72"/>
      <c r="Q914" s="72"/>
      <c r="R914" s="72"/>
      <c r="S914" s="72"/>
      <c r="T914" s="73"/>
      <c r="U914" s="35"/>
      <c r="V914" s="35"/>
      <c r="W914" s="35"/>
      <c r="X914" s="35"/>
      <c r="Y914" s="35"/>
      <c r="Z914" s="35"/>
      <c r="AA914" s="35"/>
      <c r="AB914" s="35"/>
      <c r="AC914" s="35"/>
      <c r="AD914" s="35"/>
      <c r="AE914" s="35"/>
      <c r="AT914" s="18" t="s">
        <v>362</v>
      </c>
      <c r="AU914" s="18" t="s">
        <v>90</v>
      </c>
    </row>
    <row r="915" spans="1:65" s="13" customFormat="1" ht="10.199999999999999">
      <c r="B915" s="217"/>
      <c r="C915" s="218"/>
      <c r="D915" s="198" t="s">
        <v>364</v>
      </c>
      <c r="E915" s="219" t="s">
        <v>1</v>
      </c>
      <c r="F915" s="220" t="s">
        <v>1020</v>
      </c>
      <c r="G915" s="218"/>
      <c r="H915" s="219" t="s">
        <v>1</v>
      </c>
      <c r="I915" s="221"/>
      <c r="J915" s="218"/>
      <c r="K915" s="218"/>
      <c r="L915" s="222"/>
      <c r="M915" s="223"/>
      <c r="N915" s="224"/>
      <c r="O915" s="224"/>
      <c r="P915" s="224"/>
      <c r="Q915" s="224"/>
      <c r="R915" s="224"/>
      <c r="S915" s="224"/>
      <c r="T915" s="225"/>
      <c r="AT915" s="226" t="s">
        <v>364</v>
      </c>
      <c r="AU915" s="226" t="s">
        <v>90</v>
      </c>
      <c r="AV915" s="13" t="s">
        <v>88</v>
      </c>
      <c r="AW915" s="13" t="s">
        <v>36</v>
      </c>
      <c r="AX915" s="13" t="s">
        <v>81</v>
      </c>
      <c r="AY915" s="226" t="s">
        <v>215</v>
      </c>
    </row>
    <row r="916" spans="1:65" s="14" customFormat="1" ht="10.199999999999999">
      <c r="B916" s="227"/>
      <c r="C916" s="228"/>
      <c r="D916" s="198" t="s">
        <v>364</v>
      </c>
      <c r="E916" s="229" t="s">
        <v>1</v>
      </c>
      <c r="F916" s="230" t="s">
        <v>1021</v>
      </c>
      <c r="G916" s="228"/>
      <c r="H916" s="231">
        <v>3.75</v>
      </c>
      <c r="I916" s="232"/>
      <c r="J916" s="228"/>
      <c r="K916" s="228"/>
      <c r="L916" s="233"/>
      <c r="M916" s="234"/>
      <c r="N916" s="235"/>
      <c r="O916" s="235"/>
      <c r="P916" s="235"/>
      <c r="Q916" s="235"/>
      <c r="R916" s="235"/>
      <c r="S916" s="235"/>
      <c r="T916" s="236"/>
      <c r="AT916" s="237" t="s">
        <v>364</v>
      </c>
      <c r="AU916" s="237" t="s">
        <v>90</v>
      </c>
      <c r="AV916" s="14" t="s">
        <v>90</v>
      </c>
      <c r="AW916" s="14" t="s">
        <v>36</v>
      </c>
      <c r="AX916" s="14" t="s">
        <v>81</v>
      </c>
      <c r="AY916" s="237" t="s">
        <v>215</v>
      </c>
    </row>
    <row r="917" spans="1:65" s="15" customFormat="1" ht="10.199999999999999">
      <c r="B917" s="238"/>
      <c r="C917" s="239"/>
      <c r="D917" s="198" t="s">
        <v>364</v>
      </c>
      <c r="E917" s="240" t="s">
        <v>1</v>
      </c>
      <c r="F917" s="241" t="s">
        <v>368</v>
      </c>
      <c r="G917" s="239"/>
      <c r="H917" s="242">
        <v>3.75</v>
      </c>
      <c r="I917" s="243"/>
      <c r="J917" s="239"/>
      <c r="K917" s="239"/>
      <c r="L917" s="244"/>
      <c r="M917" s="245"/>
      <c r="N917" s="246"/>
      <c r="O917" s="246"/>
      <c r="P917" s="246"/>
      <c r="Q917" s="246"/>
      <c r="R917" s="246"/>
      <c r="S917" s="246"/>
      <c r="T917" s="247"/>
      <c r="AT917" s="248" t="s">
        <v>364</v>
      </c>
      <c r="AU917" s="248" t="s">
        <v>90</v>
      </c>
      <c r="AV917" s="15" t="s">
        <v>214</v>
      </c>
      <c r="AW917" s="15" t="s">
        <v>36</v>
      </c>
      <c r="AX917" s="15" t="s">
        <v>88</v>
      </c>
      <c r="AY917" s="248" t="s">
        <v>215</v>
      </c>
    </row>
    <row r="918" spans="1:65" s="2" customFormat="1" ht="16.5" customHeight="1">
      <c r="A918" s="35"/>
      <c r="B918" s="36"/>
      <c r="C918" s="185" t="s">
        <v>1022</v>
      </c>
      <c r="D918" s="185" t="s">
        <v>216</v>
      </c>
      <c r="E918" s="186" t="s">
        <v>1023</v>
      </c>
      <c r="F918" s="187" t="s">
        <v>1024</v>
      </c>
      <c r="G918" s="188" t="s">
        <v>358</v>
      </c>
      <c r="H918" s="189">
        <v>2.25</v>
      </c>
      <c r="I918" s="190"/>
      <c r="J918" s="191">
        <f>ROUND(I918*H918,2)</f>
        <v>0</v>
      </c>
      <c r="K918" s="187" t="s">
        <v>359</v>
      </c>
      <c r="L918" s="40"/>
      <c r="M918" s="192" t="s">
        <v>1</v>
      </c>
      <c r="N918" s="193" t="s">
        <v>46</v>
      </c>
      <c r="O918" s="72"/>
      <c r="P918" s="194">
        <f>O918*H918</f>
        <v>0</v>
      </c>
      <c r="Q918" s="194">
        <v>2.5018699999999998</v>
      </c>
      <c r="R918" s="194">
        <f>Q918*H918</f>
        <v>5.6292074999999997</v>
      </c>
      <c r="S918" s="194">
        <v>0</v>
      </c>
      <c r="T918" s="195">
        <f>S918*H918</f>
        <v>0</v>
      </c>
      <c r="U918" s="35"/>
      <c r="V918" s="35"/>
      <c r="W918" s="35"/>
      <c r="X918" s="35"/>
      <c r="Y918" s="35"/>
      <c r="Z918" s="35"/>
      <c r="AA918" s="35"/>
      <c r="AB918" s="35"/>
      <c r="AC918" s="35"/>
      <c r="AD918" s="35"/>
      <c r="AE918" s="35"/>
      <c r="AR918" s="196" t="s">
        <v>214</v>
      </c>
      <c r="AT918" s="196" t="s">
        <v>216</v>
      </c>
      <c r="AU918" s="196" t="s">
        <v>90</v>
      </c>
      <c r="AY918" s="18" t="s">
        <v>215</v>
      </c>
      <c r="BE918" s="197">
        <f>IF(N918="základní",J918,0)</f>
        <v>0</v>
      </c>
      <c r="BF918" s="197">
        <f>IF(N918="snížená",J918,0)</f>
        <v>0</v>
      </c>
      <c r="BG918" s="197">
        <f>IF(N918="zákl. přenesená",J918,0)</f>
        <v>0</v>
      </c>
      <c r="BH918" s="197">
        <f>IF(N918="sníž. přenesená",J918,0)</f>
        <v>0</v>
      </c>
      <c r="BI918" s="197">
        <f>IF(N918="nulová",J918,0)</f>
        <v>0</v>
      </c>
      <c r="BJ918" s="18" t="s">
        <v>88</v>
      </c>
      <c r="BK918" s="197">
        <f>ROUND(I918*H918,2)</f>
        <v>0</v>
      </c>
      <c r="BL918" s="18" t="s">
        <v>214</v>
      </c>
      <c r="BM918" s="196" t="s">
        <v>1025</v>
      </c>
    </row>
    <row r="919" spans="1:65" s="2" customFormat="1" ht="19.2">
      <c r="A919" s="35"/>
      <c r="B919" s="36"/>
      <c r="C919" s="37"/>
      <c r="D919" s="198" t="s">
        <v>221</v>
      </c>
      <c r="E919" s="37"/>
      <c r="F919" s="199" t="s">
        <v>1026</v>
      </c>
      <c r="G919" s="37"/>
      <c r="H919" s="37"/>
      <c r="I919" s="200"/>
      <c r="J919" s="37"/>
      <c r="K919" s="37"/>
      <c r="L919" s="40"/>
      <c r="M919" s="201"/>
      <c r="N919" s="202"/>
      <c r="O919" s="72"/>
      <c r="P919" s="72"/>
      <c r="Q919" s="72"/>
      <c r="R919" s="72"/>
      <c r="S919" s="72"/>
      <c r="T919" s="73"/>
      <c r="U919" s="35"/>
      <c r="V919" s="35"/>
      <c r="W919" s="35"/>
      <c r="X919" s="35"/>
      <c r="Y919" s="35"/>
      <c r="Z919" s="35"/>
      <c r="AA919" s="35"/>
      <c r="AB919" s="35"/>
      <c r="AC919" s="35"/>
      <c r="AD919" s="35"/>
      <c r="AE919" s="35"/>
      <c r="AT919" s="18" t="s">
        <v>221</v>
      </c>
      <c r="AU919" s="18" t="s">
        <v>90</v>
      </c>
    </row>
    <row r="920" spans="1:65" s="2" customFormat="1" ht="10.199999999999999">
      <c r="A920" s="35"/>
      <c r="B920" s="36"/>
      <c r="C920" s="37"/>
      <c r="D920" s="215" t="s">
        <v>362</v>
      </c>
      <c r="E920" s="37"/>
      <c r="F920" s="216" t="s">
        <v>1027</v>
      </c>
      <c r="G920" s="37"/>
      <c r="H920" s="37"/>
      <c r="I920" s="200"/>
      <c r="J920" s="37"/>
      <c r="K920" s="37"/>
      <c r="L920" s="40"/>
      <c r="M920" s="201"/>
      <c r="N920" s="202"/>
      <c r="O920" s="72"/>
      <c r="P920" s="72"/>
      <c r="Q920" s="72"/>
      <c r="R920" s="72"/>
      <c r="S920" s="72"/>
      <c r="T920" s="73"/>
      <c r="U920" s="35"/>
      <c r="V920" s="35"/>
      <c r="W920" s="35"/>
      <c r="X920" s="35"/>
      <c r="Y920" s="35"/>
      <c r="Z920" s="35"/>
      <c r="AA920" s="35"/>
      <c r="AB920" s="35"/>
      <c r="AC920" s="35"/>
      <c r="AD920" s="35"/>
      <c r="AE920" s="35"/>
      <c r="AT920" s="18" t="s">
        <v>362</v>
      </c>
      <c r="AU920" s="18" t="s">
        <v>90</v>
      </c>
    </row>
    <row r="921" spans="1:65" s="13" customFormat="1" ht="10.199999999999999">
      <c r="B921" s="217"/>
      <c r="C921" s="218"/>
      <c r="D921" s="198" t="s">
        <v>364</v>
      </c>
      <c r="E921" s="219" t="s">
        <v>1</v>
      </c>
      <c r="F921" s="220" t="s">
        <v>822</v>
      </c>
      <c r="G921" s="218"/>
      <c r="H921" s="219" t="s">
        <v>1</v>
      </c>
      <c r="I921" s="221"/>
      <c r="J921" s="218"/>
      <c r="K921" s="218"/>
      <c r="L921" s="222"/>
      <c r="M921" s="223"/>
      <c r="N921" s="224"/>
      <c r="O921" s="224"/>
      <c r="P921" s="224"/>
      <c r="Q921" s="224"/>
      <c r="R921" s="224"/>
      <c r="S921" s="224"/>
      <c r="T921" s="225"/>
      <c r="AT921" s="226" t="s">
        <v>364</v>
      </c>
      <c r="AU921" s="226" t="s">
        <v>90</v>
      </c>
      <c r="AV921" s="13" t="s">
        <v>88</v>
      </c>
      <c r="AW921" s="13" t="s">
        <v>36</v>
      </c>
      <c r="AX921" s="13" t="s">
        <v>81</v>
      </c>
      <c r="AY921" s="226" t="s">
        <v>215</v>
      </c>
    </row>
    <row r="922" spans="1:65" s="13" customFormat="1" ht="10.199999999999999">
      <c r="B922" s="217"/>
      <c r="C922" s="218"/>
      <c r="D922" s="198" t="s">
        <v>364</v>
      </c>
      <c r="E922" s="219" t="s">
        <v>1</v>
      </c>
      <c r="F922" s="220" t="s">
        <v>1028</v>
      </c>
      <c r="G922" s="218"/>
      <c r="H922" s="219" t="s">
        <v>1</v>
      </c>
      <c r="I922" s="221"/>
      <c r="J922" s="218"/>
      <c r="K922" s="218"/>
      <c r="L922" s="222"/>
      <c r="M922" s="223"/>
      <c r="N922" s="224"/>
      <c r="O922" s="224"/>
      <c r="P922" s="224"/>
      <c r="Q922" s="224"/>
      <c r="R922" s="224"/>
      <c r="S922" s="224"/>
      <c r="T922" s="225"/>
      <c r="AT922" s="226" t="s">
        <v>364</v>
      </c>
      <c r="AU922" s="226" t="s">
        <v>90</v>
      </c>
      <c r="AV922" s="13" t="s">
        <v>88</v>
      </c>
      <c r="AW922" s="13" t="s">
        <v>36</v>
      </c>
      <c r="AX922" s="13" t="s">
        <v>81</v>
      </c>
      <c r="AY922" s="226" t="s">
        <v>215</v>
      </c>
    </row>
    <row r="923" spans="1:65" s="14" customFormat="1" ht="10.199999999999999">
      <c r="B923" s="227"/>
      <c r="C923" s="228"/>
      <c r="D923" s="198" t="s">
        <v>364</v>
      </c>
      <c r="E923" s="229" t="s">
        <v>1</v>
      </c>
      <c r="F923" s="230" t="s">
        <v>1029</v>
      </c>
      <c r="G923" s="228"/>
      <c r="H923" s="231">
        <v>2.25</v>
      </c>
      <c r="I923" s="232"/>
      <c r="J923" s="228"/>
      <c r="K923" s="228"/>
      <c r="L923" s="233"/>
      <c r="M923" s="234"/>
      <c r="N923" s="235"/>
      <c r="O923" s="235"/>
      <c r="P923" s="235"/>
      <c r="Q923" s="235"/>
      <c r="R923" s="235"/>
      <c r="S923" s="235"/>
      <c r="T923" s="236"/>
      <c r="AT923" s="237" t="s">
        <v>364</v>
      </c>
      <c r="AU923" s="237" t="s">
        <v>90</v>
      </c>
      <c r="AV923" s="14" t="s">
        <v>90</v>
      </c>
      <c r="AW923" s="14" t="s">
        <v>36</v>
      </c>
      <c r="AX923" s="14" t="s">
        <v>81</v>
      </c>
      <c r="AY923" s="237" t="s">
        <v>215</v>
      </c>
    </row>
    <row r="924" spans="1:65" s="15" customFormat="1" ht="10.199999999999999">
      <c r="B924" s="238"/>
      <c r="C924" s="239"/>
      <c r="D924" s="198" t="s">
        <v>364</v>
      </c>
      <c r="E924" s="240" t="s">
        <v>1</v>
      </c>
      <c r="F924" s="241" t="s">
        <v>368</v>
      </c>
      <c r="G924" s="239"/>
      <c r="H924" s="242">
        <v>2.25</v>
      </c>
      <c r="I924" s="243"/>
      <c r="J924" s="239"/>
      <c r="K924" s="239"/>
      <c r="L924" s="244"/>
      <c r="M924" s="245"/>
      <c r="N924" s="246"/>
      <c r="O924" s="246"/>
      <c r="P924" s="246"/>
      <c r="Q924" s="246"/>
      <c r="R924" s="246"/>
      <c r="S924" s="246"/>
      <c r="T924" s="247"/>
      <c r="AT924" s="248" t="s">
        <v>364</v>
      </c>
      <c r="AU924" s="248" t="s">
        <v>90</v>
      </c>
      <c r="AV924" s="15" t="s">
        <v>214</v>
      </c>
      <c r="AW924" s="15" t="s">
        <v>36</v>
      </c>
      <c r="AX924" s="15" t="s">
        <v>88</v>
      </c>
      <c r="AY924" s="248" t="s">
        <v>215</v>
      </c>
    </row>
    <row r="925" spans="1:65" s="2" customFormat="1" ht="24.15" customHeight="1">
      <c r="A925" s="35"/>
      <c r="B925" s="36"/>
      <c r="C925" s="185" t="s">
        <v>1030</v>
      </c>
      <c r="D925" s="185" t="s">
        <v>216</v>
      </c>
      <c r="E925" s="186" t="s">
        <v>1031</v>
      </c>
      <c r="F925" s="187" t="s">
        <v>1032</v>
      </c>
      <c r="G925" s="188" t="s">
        <v>523</v>
      </c>
      <c r="H925" s="189">
        <v>19.5</v>
      </c>
      <c r="I925" s="190"/>
      <c r="J925" s="191">
        <f>ROUND(I925*H925,2)</f>
        <v>0</v>
      </c>
      <c r="K925" s="187" t="s">
        <v>359</v>
      </c>
      <c r="L925" s="40"/>
      <c r="M925" s="192" t="s">
        <v>1</v>
      </c>
      <c r="N925" s="193" t="s">
        <v>46</v>
      </c>
      <c r="O925" s="72"/>
      <c r="P925" s="194">
        <f>O925*H925</f>
        <v>0</v>
      </c>
      <c r="Q925" s="194">
        <v>2.2000000000000001E-3</v>
      </c>
      <c r="R925" s="194">
        <f>Q925*H925</f>
        <v>4.2900000000000001E-2</v>
      </c>
      <c r="S925" s="194">
        <v>0</v>
      </c>
      <c r="T925" s="195">
        <f>S925*H925</f>
        <v>0</v>
      </c>
      <c r="U925" s="35"/>
      <c r="V925" s="35"/>
      <c r="W925" s="35"/>
      <c r="X925" s="35"/>
      <c r="Y925" s="35"/>
      <c r="Z925" s="35"/>
      <c r="AA925" s="35"/>
      <c r="AB925" s="35"/>
      <c r="AC925" s="35"/>
      <c r="AD925" s="35"/>
      <c r="AE925" s="35"/>
      <c r="AR925" s="196" t="s">
        <v>214</v>
      </c>
      <c r="AT925" s="196" t="s">
        <v>216</v>
      </c>
      <c r="AU925" s="196" t="s">
        <v>90</v>
      </c>
      <c r="AY925" s="18" t="s">
        <v>215</v>
      </c>
      <c r="BE925" s="197">
        <f>IF(N925="základní",J925,0)</f>
        <v>0</v>
      </c>
      <c r="BF925" s="197">
        <f>IF(N925="snížená",J925,0)</f>
        <v>0</v>
      </c>
      <c r="BG925" s="197">
        <f>IF(N925="zákl. přenesená",J925,0)</f>
        <v>0</v>
      </c>
      <c r="BH925" s="197">
        <f>IF(N925="sníž. přenesená",J925,0)</f>
        <v>0</v>
      </c>
      <c r="BI925" s="197">
        <f>IF(N925="nulová",J925,0)</f>
        <v>0</v>
      </c>
      <c r="BJ925" s="18" t="s">
        <v>88</v>
      </c>
      <c r="BK925" s="197">
        <f>ROUND(I925*H925,2)</f>
        <v>0</v>
      </c>
      <c r="BL925" s="18" t="s">
        <v>214</v>
      </c>
      <c r="BM925" s="196" t="s">
        <v>1033</v>
      </c>
    </row>
    <row r="926" spans="1:65" s="2" customFormat="1" ht="28.8">
      <c r="A926" s="35"/>
      <c r="B926" s="36"/>
      <c r="C926" s="37"/>
      <c r="D926" s="198" t="s">
        <v>221</v>
      </c>
      <c r="E926" s="37"/>
      <c r="F926" s="199" t="s">
        <v>1034</v>
      </c>
      <c r="G926" s="37"/>
      <c r="H926" s="37"/>
      <c r="I926" s="200"/>
      <c r="J926" s="37"/>
      <c r="K926" s="37"/>
      <c r="L926" s="40"/>
      <c r="M926" s="201"/>
      <c r="N926" s="202"/>
      <c r="O926" s="72"/>
      <c r="P926" s="72"/>
      <c r="Q926" s="72"/>
      <c r="R926" s="72"/>
      <c r="S926" s="72"/>
      <c r="T926" s="73"/>
      <c r="U926" s="35"/>
      <c r="V926" s="35"/>
      <c r="W926" s="35"/>
      <c r="X926" s="35"/>
      <c r="Y926" s="35"/>
      <c r="Z926" s="35"/>
      <c r="AA926" s="35"/>
      <c r="AB926" s="35"/>
      <c r="AC926" s="35"/>
      <c r="AD926" s="35"/>
      <c r="AE926" s="35"/>
      <c r="AT926" s="18" t="s">
        <v>221</v>
      </c>
      <c r="AU926" s="18" t="s">
        <v>90</v>
      </c>
    </row>
    <row r="927" spans="1:65" s="2" customFormat="1" ht="10.199999999999999">
      <c r="A927" s="35"/>
      <c r="B927" s="36"/>
      <c r="C927" s="37"/>
      <c r="D927" s="215" t="s">
        <v>362</v>
      </c>
      <c r="E927" s="37"/>
      <c r="F927" s="216" t="s">
        <v>1035</v>
      </c>
      <c r="G927" s="37"/>
      <c r="H927" s="37"/>
      <c r="I927" s="200"/>
      <c r="J927" s="37"/>
      <c r="K927" s="37"/>
      <c r="L927" s="40"/>
      <c r="M927" s="201"/>
      <c r="N927" s="202"/>
      <c r="O927" s="72"/>
      <c r="P927" s="72"/>
      <c r="Q927" s="72"/>
      <c r="R927" s="72"/>
      <c r="S927" s="72"/>
      <c r="T927" s="73"/>
      <c r="U927" s="35"/>
      <c r="V927" s="35"/>
      <c r="W927" s="35"/>
      <c r="X927" s="35"/>
      <c r="Y927" s="35"/>
      <c r="Z927" s="35"/>
      <c r="AA927" s="35"/>
      <c r="AB927" s="35"/>
      <c r="AC927" s="35"/>
      <c r="AD927" s="35"/>
      <c r="AE927" s="35"/>
      <c r="AT927" s="18" t="s">
        <v>362</v>
      </c>
      <c r="AU927" s="18" t="s">
        <v>90</v>
      </c>
    </row>
    <row r="928" spans="1:65" s="13" customFormat="1" ht="10.199999999999999">
      <c r="B928" s="217"/>
      <c r="C928" s="218"/>
      <c r="D928" s="198" t="s">
        <v>364</v>
      </c>
      <c r="E928" s="219" t="s">
        <v>1</v>
      </c>
      <c r="F928" s="220" t="s">
        <v>822</v>
      </c>
      <c r="G928" s="218"/>
      <c r="H928" s="219" t="s">
        <v>1</v>
      </c>
      <c r="I928" s="221"/>
      <c r="J928" s="218"/>
      <c r="K928" s="218"/>
      <c r="L928" s="222"/>
      <c r="M928" s="223"/>
      <c r="N928" s="224"/>
      <c r="O928" s="224"/>
      <c r="P928" s="224"/>
      <c r="Q928" s="224"/>
      <c r="R928" s="224"/>
      <c r="S928" s="224"/>
      <c r="T928" s="225"/>
      <c r="AT928" s="226" t="s">
        <v>364</v>
      </c>
      <c r="AU928" s="226" t="s">
        <v>90</v>
      </c>
      <c r="AV928" s="13" t="s">
        <v>88</v>
      </c>
      <c r="AW928" s="13" t="s">
        <v>36</v>
      </c>
      <c r="AX928" s="13" t="s">
        <v>81</v>
      </c>
      <c r="AY928" s="226" t="s">
        <v>215</v>
      </c>
    </row>
    <row r="929" spans="1:65" s="13" customFormat="1" ht="10.199999999999999">
      <c r="B929" s="217"/>
      <c r="C929" s="218"/>
      <c r="D929" s="198" t="s">
        <v>364</v>
      </c>
      <c r="E929" s="219" t="s">
        <v>1</v>
      </c>
      <c r="F929" s="220" t="s">
        <v>1028</v>
      </c>
      <c r="G929" s="218"/>
      <c r="H929" s="219" t="s">
        <v>1</v>
      </c>
      <c r="I929" s="221"/>
      <c r="J929" s="218"/>
      <c r="K929" s="218"/>
      <c r="L929" s="222"/>
      <c r="M929" s="223"/>
      <c r="N929" s="224"/>
      <c r="O929" s="224"/>
      <c r="P929" s="224"/>
      <c r="Q929" s="224"/>
      <c r="R929" s="224"/>
      <c r="S929" s="224"/>
      <c r="T929" s="225"/>
      <c r="AT929" s="226" t="s">
        <v>364</v>
      </c>
      <c r="AU929" s="226" t="s">
        <v>90</v>
      </c>
      <c r="AV929" s="13" t="s">
        <v>88</v>
      </c>
      <c r="AW929" s="13" t="s">
        <v>36</v>
      </c>
      <c r="AX929" s="13" t="s">
        <v>81</v>
      </c>
      <c r="AY929" s="226" t="s">
        <v>215</v>
      </c>
    </row>
    <row r="930" spans="1:65" s="14" customFormat="1" ht="10.199999999999999">
      <c r="B930" s="227"/>
      <c r="C930" s="228"/>
      <c r="D930" s="198" t="s">
        <v>364</v>
      </c>
      <c r="E930" s="229" t="s">
        <v>1</v>
      </c>
      <c r="F930" s="230" t="s">
        <v>1036</v>
      </c>
      <c r="G930" s="228"/>
      <c r="H930" s="231">
        <v>19.5</v>
      </c>
      <c r="I930" s="232"/>
      <c r="J930" s="228"/>
      <c r="K930" s="228"/>
      <c r="L930" s="233"/>
      <c r="M930" s="234"/>
      <c r="N930" s="235"/>
      <c r="O930" s="235"/>
      <c r="P930" s="235"/>
      <c r="Q930" s="235"/>
      <c r="R930" s="235"/>
      <c r="S930" s="235"/>
      <c r="T930" s="236"/>
      <c r="AT930" s="237" t="s">
        <v>364</v>
      </c>
      <c r="AU930" s="237" t="s">
        <v>90</v>
      </c>
      <c r="AV930" s="14" t="s">
        <v>90</v>
      </c>
      <c r="AW930" s="14" t="s">
        <v>36</v>
      </c>
      <c r="AX930" s="14" t="s">
        <v>81</v>
      </c>
      <c r="AY930" s="237" t="s">
        <v>215</v>
      </c>
    </row>
    <row r="931" spans="1:65" s="15" customFormat="1" ht="10.199999999999999">
      <c r="B931" s="238"/>
      <c r="C931" s="239"/>
      <c r="D931" s="198" t="s">
        <v>364</v>
      </c>
      <c r="E931" s="240" t="s">
        <v>1</v>
      </c>
      <c r="F931" s="241" t="s">
        <v>368</v>
      </c>
      <c r="G931" s="239"/>
      <c r="H931" s="242">
        <v>19.5</v>
      </c>
      <c r="I931" s="243"/>
      <c r="J931" s="239"/>
      <c r="K931" s="239"/>
      <c r="L931" s="244"/>
      <c r="M931" s="245"/>
      <c r="N931" s="246"/>
      <c r="O931" s="246"/>
      <c r="P931" s="246"/>
      <c r="Q931" s="246"/>
      <c r="R931" s="246"/>
      <c r="S931" s="246"/>
      <c r="T931" s="247"/>
      <c r="AT931" s="248" t="s">
        <v>364</v>
      </c>
      <c r="AU931" s="248" t="s">
        <v>90</v>
      </c>
      <c r="AV931" s="15" t="s">
        <v>214</v>
      </c>
      <c r="AW931" s="15" t="s">
        <v>36</v>
      </c>
      <c r="AX931" s="15" t="s">
        <v>88</v>
      </c>
      <c r="AY931" s="248" t="s">
        <v>215</v>
      </c>
    </row>
    <row r="932" spans="1:65" s="2" customFormat="1" ht="24.15" customHeight="1">
      <c r="A932" s="35"/>
      <c r="B932" s="36"/>
      <c r="C932" s="185" t="s">
        <v>1037</v>
      </c>
      <c r="D932" s="185" t="s">
        <v>216</v>
      </c>
      <c r="E932" s="186" t="s">
        <v>1038</v>
      </c>
      <c r="F932" s="187" t="s">
        <v>1039</v>
      </c>
      <c r="G932" s="188" t="s">
        <v>523</v>
      </c>
      <c r="H932" s="189">
        <v>19.5</v>
      </c>
      <c r="I932" s="190"/>
      <c r="J932" s="191">
        <f>ROUND(I932*H932,2)</f>
        <v>0</v>
      </c>
      <c r="K932" s="187" t="s">
        <v>359</v>
      </c>
      <c r="L932" s="40"/>
      <c r="M932" s="192" t="s">
        <v>1</v>
      </c>
      <c r="N932" s="193" t="s">
        <v>46</v>
      </c>
      <c r="O932" s="72"/>
      <c r="P932" s="194">
        <f>O932*H932</f>
        <v>0</v>
      </c>
      <c r="Q932" s="194">
        <v>0</v>
      </c>
      <c r="R932" s="194">
        <f>Q932*H932</f>
        <v>0</v>
      </c>
      <c r="S932" s="194">
        <v>0</v>
      </c>
      <c r="T932" s="195">
        <f>S932*H932</f>
        <v>0</v>
      </c>
      <c r="U932" s="35"/>
      <c r="V932" s="35"/>
      <c r="W932" s="35"/>
      <c r="X932" s="35"/>
      <c r="Y932" s="35"/>
      <c r="Z932" s="35"/>
      <c r="AA932" s="35"/>
      <c r="AB932" s="35"/>
      <c r="AC932" s="35"/>
      <c r="AD932" s="35"/>
      <c r="AE932" s="35"/>
      <c r="AR932" s="196" t="s">
        <v>214</v>
      </c>
      <c r="AT932" s="196" t="s">
        <v>216</v>
      </c>
      <c r="AU932" s="196" t="s">
        <v>90</v>
      </c>
      <c r="AY932" s="18" t="s">
        <v>215</v>
      </c>
      <c r="BE932" s="197">
        <f>IF(N932="základní",J932,0)</f>
        <v>0</v>
      </c>
      <c r="BF932" s="197">
        <f>IF(N932="snížená",J932,0)</f>
        <v>0</v>
      </c>
      <c r="BG932" s="197">
        <f>IF(N932="zákl. přenesená",J932,0)</f>
        <v>0</v>
      </c>
      <c r="BH932" s="197">
        <f>IF(N932="sníž. přenesená",J932,0)</f>
        <v>0</v>
      </c>
      <c r="BI932" s="197">
        <f>IF(N932="nulová",J932,0)</f>
        <v>0</v>
      </c>
      <c r="BJ932" s="18" t="s">
        <v>88</v>
      </c>
      <c r="BK932" s="197">
        <f>ROUND(I932*H932,2)</f>
        <v>0</v>
      </c>
      <c r="BL932" s="18" t="s">
        <v>214</v>
      </c>
      <c r="BM932" s="196" t="s">
        <v>1040</v>
      </c>
    </row>
    <row r="933" spans="1:65" s="2" customFormat="1" ht="28.8">
      <c r="A933" s="35"/>
      <c r="B933" s="36"/>
      <c r="C933" s="37"/>
      <c r="D933" s="198" t="s">
        <v>221</v>
      </c>
      <c r="E933" s="37"/>
      <c r="F933" s="199" t="s">
        <v>1041</v>
      </c>
      <c r="G933" s="37"/>
      <c r="H933" s="37"/>
      <c r="I933" s="200"/>
      <c r="J933" s="37"/>
      <c r="K933" s="37"/>
      <c r="L933" s="40"/>
      <c r="M933" s="201"/>
      <c r="N933" s="202"/>
      <c r="O933" s="72"/>
      <c r="P933" s="72"/>
      <c r="Q933" s="72"/>
      <c r="R933" s="72"/>
      <c r="S933" s="72"/>
      <c r="T933" s="73"/>
      <c r="U933" s="35"/>
      <c r="V933" s="35"/>
      <c r="W933" s="35"/>
      <c r="X933" s="35"/>
      <c r="Y933" s="35"/>
      <c r="Z933" s="35"/>
      <c r="AA933" s="35"/>
      <c r="AB933" s="35"/>
      <c r="AC933" s="35"/>
      <c r="AD933" s="35"/>
      <c r="AE933" s="35"/>
      <c r="AT933" s="18" t="s">
        <v>221</v>
      </c>
      <c r="AU933" s="18" t="s">
        <v>90</v>
      </c>
    </row>
    <row r="934" spans="1:65" s="2" customFormat="1" ht="10.199999999999999">
      <c r="A934" s="35"/>
      <c r="B934" s="36"/>
      <c r="C934" s="37"/>
      <c r="D934" s="215" t="s">
        <v>362</v>
      </c>
      <c r="E934" s="37"/>
      <c r="F934" s="216" t="s">
        <v>1042</v>
      </c>
      <c r="G934" s="37"/>
      <c r="H934" s="37"/>
      <c r="I934" s="200"/>
      <c r="J934" s="37"/>
      <c r="K934" s="37"/>
      <c r="L934" s="40"/>
      <c r="M934" s="201"/>
      <c r="N934" s="202"/>
      <c r="O934" s="72"/>
      <c r="P934" s="72"/>
      <c r="Q934" s="72"/>
      <c r="R934" s="72"/>
      <c r="S934" s="72"/>
      <c r="T934" s="73"/>
      <c r="U934" s="35"/>
      <c r="V934" s="35"/>
      <c r="W934" s="35"/>
      <c r="X934" s="35"/>
      <c r="Y934" s="35"/>
      <c r="Z934" s="35"/>
      <c r="AA934" s="35"/>
      <c r="AB934" s="35"/>
      <c r="AC934" s="35"/>
      <c r="AD934" s="35"/>
      <c r="AE934" s="35"/>
      <c r="AT934" s="18" t="s">
        <v>362</v>
      </c>
      <c r="AU934" s="18" t="s">
        <v>90</v>
      </c>
    </row>
    <row r="935" spans="1:65" s="2" customFormat="1" ht="21.75" customHeight="1">
      <c r="A935" s="35"/>
      <c r="B935" s="36"/>
      <c r="C935" s="185" t="s">
        <v>1043</v>
      </c>
      <c r="D935" s="185" t="s">
        <v>216</v>
      </c>
      <c r="E935" s="186" t="s">
        <v>1044</v>
      </c>
      <c r="F935" s="187" t="s">
        <v>1045</v>
      </c>
      <c r="G935" s="188" t="s">
        <v>583</v>
      </c>
      <c r="H935" s="189">
        <v>0.36199999999999999</v>
      </c>
      <c r="I935" s="190"/>
      <c r="J935" s="191">
        <f>ROUND(I935*H935,2)</f>
        <v>0</v>
      </c>
      <c r="K935" s="187" t="s">
        <v>359</v>
      </c>
      <c r="L935" s="40"/>
      <c r="M935" s="192" t="s">
        <v>1</v>
      </c>
      <c r="N935" s="193" t="s">
        <v>46</v>
      </c>
      <c r="O935" s="72"/>
      <c r="P935" s="194">
        <f>O935*H935</f>
        <v>0</v>
      </c>
      <c r="Q935" s="194">
        <v>1.05237</v>
      </c>
      <c r="R935" s="194">
        <f>Q935*H935</f>
        <v>0.38095793999999999</v>
      </c>
      <c r="S935" s="194">
        <v>0</v>
      </c>
      <c r="T935" s="195">
        <f>S935*H935</f>
        <v>0</v>
      </c>
      <c r="U935" s="35"/>
      <c r="V935" s="35"/>
      <c r="W935" s="35"/>
      <c r="X935" s="35"/>
      <c r="Y935" s="35"/>
      <c r="Z935" s="35"/>
      <c r="AA935" s="35"/>
      <c r="AB935" s="35"/>
      <c r="AC935" s="35"/>
      <c r="AD935" s="35"/>
      <c r="AE935" s="35"/>
      <c r="AR935" s="196" t="s">
        <v>214</v>
      </c>
      <c r="AT935" s="196" t="s">
        <v>216</v>
      </c>
      <c r="AU935" s="196" t="s">
        <v>90</v>
      </c>
      <c r="AY935" s="18" t="s">
        <v>215</v>
      </c>
      <c r="BE935" s="197">
        <f>IF(N935="základní",J935,0)</f>
        <v>0</v>
      </c>
      <c r="BF935" s="197">
        <f>IF(N935="snížená",J935,0)</f>
        <v>0</v>
      </c>
      <c r="BG935" s="197">
        <f>IF(N935="zákl. přenesená",J935,0)</f>
        <v>0</v>
      </c>
      <c r="BH935" s="197">
        <f>IF(N935="sníž. přenesená",J935,0)</f>
        <v>0</v>
      </c>
      <c r="BI935" s="197">
        <f>IF(N935="nulová",J935,0)</f>
        <v>0</v>
      </c>
      <c r="BJ935" s="18" t="s">
        <v>88</v>
      </c>
      <c r="BK935" s="197">
        <f>ROUND(I935*H935,2)</f>
        <v>0</v>
      </c>
      <c r="BL935" s="18" t="s">
        <v>214</v>
      </c>
      <c r="BM935" s="196" t="s">
        <v>1046</v>
      </c>
    </row>
    <row r="936" spans="1:65" s="2" customFormat="1" ht="28.8">
      <c r="A936" s="35"/>
      <c r="B936" s="36"/>
      <c r="C936" s="37"/>
      <c r="D936" s="198" t="s">
        <v>221</v>
      </c>
      <c r="E936" s="37"/>
      <c r="F936" s="199" t="s">
        <v>1047</v>
      </c>
      <c r="G936" s="37"/>
      <c r="H936" s="37"/>
      <c r="I936" s="200"/>
      <c r="J936" s="37"/>
      <c r="K936" s="37"/>
      <c r="L936" s="40"/>
      <c r="M936" s="201"/>
      <c r="N936" s="202"/>
      <c r="O936" s="72"/>
      <c r="P936" s="72"/>
      <c r="Q936" s="72"/>
      <c r="R936" s="72"/>
      <c r="S936" s="72"/>
      <c r="T936" s="73"/>
      <c r="U936" s="35"/>
      <c r="V936" s="35"/>
      <c r="W936" s="35"/>
      <c r="X936" s="35"/>
      <c r="Y936" s="35"/>
      <c r="Z936" s="35"/>
      <c r="AA936" s="35"/>
      <c r="AB936" s="35"/>
      <c r="AC936" s="35"/>
      <c r="AD936" s="35"/>
      <c r="AE936" s="35"/>
      <c r="AT936" s="18" t="s">
        <v>221</v>
      </c>
      <c r="AU936" s="18" t="s">
        <v>90</v>
      </c>
    </row>
    <row r="937" spans="1:65" s="2" customFormat="1" ht="10.199999999999999">
      <c r="A937" s="35"/>
      <c r="B937" s="36"/>
      <c r="C937" s="37"/>
      <c r="D937" s="215" t="s">
        <v>362</v>
      </c>
      <c r="E937" s="37"/>
      <c r="F937" s="216" t="s">
        <v>1048</v>
      </c>
      <c r="G937" s="37"/>
      <c r="H937" s="37"/>
      <c r="I937" s="200"/>
      <c r="J937" s="37"/>
      <c r="K937" s="37"/>
      <c r="L937" s="40"/>
      <c r="M937" s="201"/>
      <c r="N937" s="202"/>
      <c r="O937" s="72"/>
      <c r="P937" s="72"/>
      <c r="Q937" s="72"/>
      <c r="R937" s="72"/>
      <c r="S937" s="72"/>
      <c r="T937" s="73"/>
      <c r="U937" s="35"/>
      <c r="V937" s="35"/>
      <c r="W937" s="35"/>
      <c r="X937" s="35"/>
      <c r="Y937" s="35"/>
      <c r="Z937" s="35"/>
      <c r="AA937" s="35"/>
      <c r="AB937" s="35"/>
      <c r="AC937" s="35"/>
      <c r="AD937" s="35"/>
      <c r="AE937" s="35"/>
      <c r="AT937" s="18" t="s">
        <v>362</v>
      </c>
      <c r="AU937" s="18" t="s">
        <v>90</v>
      </c>
    </row>
    <row r="938" spans="1:65" s="13" customFormat="1" ht="10.199999999999999">
      <c r="B938" s="217"/>
      <c r="C938" s="218"/>
      <c r="D938" s="198" t="s">
        <v>364</v>
      </c>
      <c r="E938" s="219" t="s">
        <v>1</v>
      </c>
      <c r="F938" s="220" t="s">
        <v>1049</v>
      </c>
      <c r="G938" s="218"/>
      <c r="H938" s="219" t="s">
        <v>1</v>
      </c>
      <c r="I938" s="221"/>
      <c r="J938" s="218"/>
      <c r="K938" s="218"/>
      <c r="L938" s="222"/>
      <c r="M938" s="223"/>
      <c r="N938" s="224"/>
      <c r="O938" s="224"/>
      <c r="P938" s="224"/>
      <c r="Q938" s="224"/>
      <c r="R938" s="224"/>
      <c r="S938" s="224"/>
      <c r="T938" s="225"/>
      <c r="AT938" s="226" t="s">
        <v>364</v>
      </c>
      <c r="AU938" s="226" t="s">
        <v>90</v>
      </c>
      <c r="AV938" s="13" t="s">
        <v>88</v>
      </c>
      <c r="AW938" s="13" t="s">
        <v>36</v>
      </c>
      <c r="AX938" s="13" t="s">
        <v>81</v>
      </c>
      <c r="AY938" s="226" t="s">
        <v>215</v>
      </c>
    </row>
    <row r="939" spans="1:65" s="14" customFormat="1" ht="10.199999999999999">
      <c r="B939" s="227"/>
      <c r="C939" s="228"/>
      <c r="D939" s="198" t="s">
        <v>364</v>
      </c>
      <c r="E939" s="229" t="s">
        <v>1</v>
      </c>
      <c r="F939" s="230" t="s">
        <v>1050</v>
      </c>
      <c r="G939" s="228"/>
      <c r="H939" s="231">
        <v>4.7E-2</v>
      </c>
      <c r="I939" s="232"/>
      <c r="J939" s="228"/>
      <c r="K939" s="228"/>
      <c r="L939" s="233"/>
      <c r="M939" s="234"/>
      <c r="N939" s="235"/>
      <c r="O939" s="235"/>
      <c r="P939" s="235"/>
      <c r="Q939" s="235"/>
      <c r="R939" s="235"/>
      <c r="S939" s="235"/>
      <c r="T939" s="236"/>
      <c r="AT939" s="237" t="s">
        <v>364</v>
      </c>
      <c r="AU939" s="237" t="s">
        <v>90</v>
      </c>
      <c r="AV939" s="14" t="s">
        <v>90</v>
      </c>
      <c r="AW939" s="14" t="s">
        <v>36</v>
      </c>
      <c r="AX939" s="14" t="s">
        <v>81</v>
      </c>
      <c r="AY939" s="237" t="s">
        <v>215</v>
      </c>
    </row>
    <row r="940" spans="1:65" s="14" customFormat="1" ht="10.199999999999999">
      <c r="B940" s="227"/>
      <c r="C940" s="228"/>
      <c r="D940" s="198" t="s">
        <v>364</v>
      </c>
      <c r="E940" s="229" t="s">
        <v>1</v>
      </c>
      <c r="F940" s="230" t="s">
        <v>1051</v>
      </c>
      <c r="G940" s="228"/>
      <c r="H940" s="231">
        <v>0.315</v>
      </c>
      <c r="I940" s="232"/>
      <c r="J940" s="228"/>
      <c r="K940" s="228"/>
      <c r="L940" s="233"/>
      <c r="M940" s="234"/>
      <c r="N940" s="235"/>
      <c r="O940" s="235"/>
      <c r="P940" s="235"/>
      <c r="Q940" s="235"/>
      <c r="R940" s="235"/>
      <c r="S940" s="235"/>
      <c r="T940" s="236"/>
      <c r="AT940" s="237" t="s">
        <v>364</v>
      </c>
      <c r="AU940" s="237" t="s">
        <v>90</v>
      </c>
      <c r="AV940" s="14" t="s">
        <v>90</v>
      </c>
      <c r="AW940" s="14" t="s">
        <v>36</v>
      </c>
      <c r="AX940" s="14" t="s">
        <v>81</v>
      </c>
      <c r="AY940" s="237" t="s">
        <v>215</v>
      </c>
    </row>
    <row r="941" spans="1:65" s="15" customFormat="1" ht="10.199999999999999">
      <c r="B941" s="238"/>
      <c r="C941" s="239"/>
      <c r="D941" s="198" t="s">
        <v>364</v>
      </c>
      <c r="E941" s="240" t="s">
        <v>1</v>
      </c>
      <c r="F941" s="241" t="s">
        <v>368</v>
      </c>
      <c r="G941" s="239"/>
      <c r="H941" s="242">
        <v>0.36199999999999999</v>
      </c>
      <c r="I941" s="243"/>
      <c r="J941" s="239"/>
      <c r="K941" s="239"/>
      <c r="L941" s="244"/>
      <c r="M941" s="245"/>
      <c r="N941" s="246"/>
      <c r="O941" s="246"/>
      <c r="P941" s="246"/>
      <c r="Q941" s="246"/>
      <c r="R941" s="246"/>
      <c r="S941" s="246"/>
      <c r="T941" s="247"/>
      <c r="AT941" s="248" t="s">
        <v>364</v>
      </c>
      <c r="AU941" s="248" t="s">
        <v>90</v>
      </c>
      <c r="AV941" s="15" t="s">
        <v>214</v>
      </c>
      <c r="AW941" s="15" t="s">
        <v>36</v>
      </c>
      <c r="AX941" s="15" t="s">
        <v>88</v>
      </c>
      <c r="AY941" s="248" t="s">
        <v>215</v>
      </c>
    </row>
    <row r="942" spans="1:65" s="2" customFormat="1" ht="16.5" customHeight="1">
      <c r="A942" s="35"/>
      <c r="B942" s="36"/>
      <c r="C942" s="185" t="s">
        <v>1052</v>
      </c>
      <c r="D942" s="185" t="s">
        <v>216</v>
      </c>
      <c r="E942" s="186" t="s">
        <v>1053</v>
      </c>
      <c r="F942" s="187" t="s">
        <v>1054</v>
      </c>
      <c r="G942" s="188" t="s">
        <v>358</v>
      </c>
      <c r="H942" s="189">
        <v>0.45400000000000001</v>
      </c>
      <c r="I942" s="190"/>
      <c r="J942" s="191">
        <f>ROUND(I942*H942,2)</f>
        <v>0</v>
      </c>
      <c r="K942" s="187" t="s">
        <v>359</v>
      </c>
      <c r="L942" s="40"/>
      <c r="M942" s="192" t="s">
        <v>1</v>
      </c>
      <c r="N942" s="193" t="s">
        <v>46</v>
      </c>
      <c r="O942" s="72"/>
      <c r="P942" s="194">
        <f>O942*H942</f>
        <v>0</v>
      </c>
      <c r="Q942" s="194">
        <v>2.5018799999999999</v>
      </c>
      <c r="R942" s="194">
        <f>Q942*H942</f>
        <v>1.1358535199999999</v>
      </c>
      <c r="S942" s="194">
        <v>0</v>
      </c>
      <c r="T942" s="195">
        <f>S942*H942</f>
        <v>0</v>
      </c>
      <c r="U942" s="35"/>
      <c r="V942" s="35"/>
      <c r="W942" s="35"/>
      <c r="X942" s="35"/>
      <c r="Y942" s="35"/>
      <c r="Z942" s="35"/>
      <c r="AA942" s="35"/>
      <c r="AB942" s="35"/>
      <c r="AC942" s="35"/>
      <c r="AD942" s="35"/>
      <c r="AE942" s="35"/>
      <c r="AR942" s="196" t="s">
        <v>214</v>
      </c>
      <c r="AT942" s="196" t="s">
        <v>216</v>
      </c>
      <c r="AU942" s="196" t="s">
        <v>90</v>
      </c>
      <c r="AY942" s="18" t="s">
        <v>215</v>
      </c>
      <c r="BE942" s="197">
        <f>IF(N942="základní",J942,0)</f>
        <v>0</v>
      </c>
      <c r="BF942" s="197">
        <f>IF(N942="snížená",J942,0)</f>
        <v>0</v>
      </c>
      <c r="BG942" s="197">
        <f>IF(N942="zákl. přenesená",J942,0)</f>
        <v>0</v>
      </c>
      <c r="BH942" s="197">
        <f>IF(N942="sníž. přenesená",J942,0)</f>
        <v>0</v>
      </c>
      <c r="BI942" s="197">
        <f>IF(N942="nulová",J942,0)</f>
        <v>0</v>
      </c>
      <c r="BJ942" s="18" t="s">
        <v>88</v>
      </c>
      <c r="BK942" s="197">
        <f>ROUND(I942*H942,2)</f>
        <v>0</v>
      </c>
      <c r="BL942" s="18" t="s">
        <v>214</v>
      </c>
      <c r="BM942" s="196" t="s">
        <v>1055</v>
      </c>
    </row>
    <row r="943" spans="1:65" s="2" customFormat="1" ht="19.2">
      <c r="A943" s="35"/>
      <c r="B943" s="36"/>
      <c r="C943" s="37"/>
      <c r="D943" s="198" t="s">
        <v>221</v>
      </c>
      <c r="E943" s="37"/>
      <c r="F943" s="199" t="s">
        <v>1056</v>
      </c>
      <c r="G943" s="37"/>
      <c r="H943" s="37"/>
      <c r="I943" s="200"/>
      <c r="J943" s="37"/>
      <c r="K943" s="37"/>
      <c r="L943" s="40"/>
      <c r="M943" s="201"/>
      <c r="N943" s="202"/>
      <c r="O943" s="72"/>
      <c r="P943" s="72"/>
      <c r="Q943" s="72"/>
      <c r="R943" s="72"/>
      <c r="S943" s="72"/>
      <c r="T943" s="73"/>
      <c r="U943" s="35"/>
      <c r="V943" s="35"/>
      <c r="W943" s="35"/>
      <c r="X943" s="35"/>
      <c r="Y943" s="35"/>
      <c r="Z943" s="35"/>
      <c r="AA943" s="35"/>
      <c r="AB943" s="35"/>
      <c r="AC943" s="35"/>
      <c r="AD943" s="35"/>
      <c r="AE943" s="35"/>
      <c r="AT943" s="18" t="s">
        <v>221</v>
      </c>
      <c r="AU943" s="18" t="s">
        <v>90</v>
      </c>
    </row>
    <row r="944" spans="1:65" s="2" customFormat="1" ht="10.199999999999999">
      <c r="A944" s="35"/>
      <c r="B944" s="36"/>
      <c r="C944" s="37"/>
      <c r="D944" s="215" t="s">
        <v>362</v>
      </c>
      <c r="E944" s="37"/>
      <c r="F944" s="216" t="s">
        <v>1057</v>
      </c>
      <c r="G944" s="37"/>
      <c r="H944" s="37"/>
      <c r="I944" s="200"/>
      <c r="J944" s="37"/>
      <c r="K944" s="37"/>
      <c r="L944" s="40"/>
      <c r="M944" s="201"/>
      <c r="N944" s="202"/>
      <c r="O944" s="72"/>
      <c r="P944" s="72"/>
      <c r="Q944" s="72"/>
      <c r="R944" s="72"/>
      <c r="S944" s="72"/>
      <c r="T944" s="73"/>
      <c r="U944" s="35"/>
      <c r="V944" s="35"/>
      <c r="W944" s="35"/>
      <c r="X944" s="35"/>
      <c r="Y944" s="35"/>
      <c r="Z944" s="35"/>
      <c r="AA944" s="35"/>
      <c r="AB944" s="35"/>
      <c r="AC944" s="35"/>
      <c r="AD944" s="35"/>
      <c r="AE944" s="35"/>
      <c r="AT944" s="18" t="s">
        <v>362</v>
      </c>
      <c r="AU944" s="18" t="s">
        <v>90</v>
      </c>
    </row>
    <row r="945" spans="1:65" s="13" customFormat="1" ht="10.199999999999999">
      <c r="B945" s="217"/>
      <c r="C945" s="218"/>
      <c r="D945" s="198" t="s">
        <v>364</v>
      </c>
      <c r="E945" s="219" t="s">
        <v>1</v>
      </c>
      <c r="F945" s="220" t="s">
        <v>1058</v>
      </c>
      <c r="G945" s="218"/>
      <c r="H945" s="219" t="s">
        <v>1</v>
      </c>
      <c r="I945" s="221"/>
      <c r="J945" s="218"/>
      <c r="K945" s="218"/>
      <c r="L945" s="222"/>
      <c r="M945" s="223"/>
      <c r="N945" s="224"/>
      <c r="O945" s="224"/>
      <c r="P945" s="224"/>
      <c r="Q945" s="224"/>
      <c r="R945" s="224"/>
      <c r="S945" s="224"/>
      <c r="T945" s="225"/>
      <c r="AT945" s="226" t="s">
        <v>364</v>
      </c>
      <c r="AU945" s="226" t="s">
        <v>90</v>
      </c>
      <c r="AV945" s="13" t="s">
        <v>88</v>
      </c>
      <c r="AW945" s="13" t="s">
        <v>36</v>
      </c>
      <c r="AX945" s="13" t="s">
        <v>81</v>
      </c>
      <c r="AY945" s="226" t="s">
        <v>215</v>
      </c>
    </row>
    <row r="946" spans="1:65" s="13" customFormat="1" ht="10.199999999999999">
      <c r="B946" s="217"/>
      <c r="C946" s="218"/>
      <c r="D946" s="198" t="s">
        <v>364</v>
      </c>
      <c r="E946" s="219" t="s">
        <v>1</v>
      </c>
      <c r="F946" s="220" t="s">
        <v>1059</v>
      </c>
      <c r="G946" s="218"/>
      <c r="H946" s="219" t="s">
        <v>1</v>
      </c>
      <c r="I946" s="221"/>
      <c r="J946" s="218"/>
      <c r="K946" s="218"/>
      <c r="L946" s="222"/>
      <c r="M946" s="223"/>
      <c r="N946" s="224"/>
      <c r="O946" s="224"/>
      <c r="P946" s="224"/>
      <c r="Q946" s="224"/>
      <c r="R946" s="224"/>
      <c r="S946" s="224"/>
      <c r="T946" s="225"/>
      <c r="AT946" s="226" t="s">
        <v>364</v>
      </c>
      <c r="AU946" s="226" t="s">
        <v>90</v>
      </c>
      <c r="AV946" s="13" t="s">
        <v>88</v>
      </c>
      <c r="AW946" s="13" t="s">
        <v>36</v>
      </c>
      <c r="AX946" s="13" t="s">
        <v>81</v>
      </c>
      <c r="AY946" s="226" t="s">
        <v>215</v>
      </c>
    </row>
    <row r="947" spans="1:65" s="14" customFormat="1" ht="10.199999999999999">
      <c r="B947" s="227"/>
      <c r="C947" s="228"/>
      <c r="D947" s="198" t="s">
        <v>364</v>
      </c>
      <c r="E947" s="229" t="s">
        <v>1</v>
      </c>
      <c r="F947" s="230" t="s">
        <v>1060</v>
      </c>
      <c r="G947" s="228"/>
      <c r="H947" s="231">
        <v>0.45400000000000001</v>
      </c>
      <c r="I947" s="232"/>
      <c r="J947" s="228"/>
      <c r="K947" s="228"/>
      <c r="L947" s="233"/>
      <c r="M947" s="234"/>
      <c r="N947" s="235"/>
      <c r="O947" s="235"/>
      <c r="P947" s="235"/>
      <c r="Q947" s="235"/>
      <c r="R947" s="235"/>
      <c r="S947" s="235"/>
      <c r="T947" s="236"/>
      <c r="AT947" s="237" t="s">
        <v>364</v>
      </c>
      <c r="AU947" s="237" t="s">
        <v>90</v>
      </c>
      <c r="AV947" s="14" t="s">
        <v>90</v>
      </c>
      <c r="AW947" s="14" t="s">
        <v>36</v>
      </c>
      <c r="AX947" s="14" t="s">
        <v>81</v>
      </c>
      <c r="AY947" s="237" t="s">
        <v>215</v>
      </c>
    </row>
    <row r="948" spans="1:65" s="15" customFormat="1" ht="10.199999999999999">
      <c r="B948" s="238"/>
      <c r="C948" s="239"/>
      <c r="D948" s="198" t="s">
        <v>364</v>
      </c>
      <c r="E948" s="240" t="s">
        <v>1</v>
      </c>
      <c r="F948" s="241" t="s">
        <v>368</v>
      </c>
      <c r="G948" s="239"/>
      <c r="H948" s="242">
        <v>0.45400000000000001</v>
      </c>
      <c r="I948" s="243"/>
      <c r="J948" s="239"/>
      <c r="K948" s="239"/>
      <c r="L948" s="244"/>
      <c r="M948" s="245"/>
      <c r="N948" s="246"/>
      <c r="O948" s="246"/>
      <c r="P948" s="246"/>
      <c r="Q948" s="246"/>
      <c r="R948" s="246"/>
      <c r="S948" s="246"/>
      <c r="T948" s="247"/>
      <c r="AT948" s="248" t="s">
        <v>364</v>
      </c>
      <c r="AU948" s="248" t="s">
        <v>90</v>
      </c>
      <c r="AV948" s="15" t="s">
        <v>214</v>
      </c>
      <c r="AW948" s="15" t="s">
        <v>36</v>
      </c>
      <c r="AX948" s="15" t="s">
        <v>88</v>
      </c>
      <c r="AY948" s="248" t="s">
        <v>215</v>
      </c>
    </row>
    <row r="949" spans="1:65" s="2" customFormat="1" ht="16.5" customHeight="1">
      <c r="A949" s="35"/>
      <c r="B949" s="36"/>
      <c r="C949" s="185" t="s">
        <v>1061</v>
      </c>
      <c r="D949" s="185" t="s">
        <v>216</v>
      </c>
      <c r="E949" s="186" t="s">
        <v>1062</v>
      </c>
      <c r="F949" s="187" t="s">
        <v>1063</v>
      </c>
      <c r="G949" s="188" t="s">
        <v>523</v>
      </c>
      <c r="H949" s="189">
        <v>4.5359999999999996</v>
      </c>
      <c r="I949" s="190"/>
      <c r="J949" s="191">
        <f>ROUND(I949*H949,2)</f>
        <v>0</v>
      </c>
      <c r="K949" s="187" t="s">
        <v>359</v>
      </c>
      <c r="L949" s="40"/>
      <c r="M949" s="192" t="s">
        <v>1</v>
      </c>
      <c r="N949" s="193" t="s">
        <v>46</v>
      </c>
      <c r="O949" s="72"/>
      <c r="P949" s="194">
        <f>O949*H949</f>
        <v>0</v>
      </c>
      <c r="Q949" s="194">
        <v>2.7499999999999998E-3</v>
      </c>
      <c r="R949" s="194">
        <f>Q949*H949</f>
        <v>1.2473999999999999E-2</v>
      </c>
      <c r="S949" s="194">
        <v>0</v>
      </c>
      <c r="T949" s="195">
        <f>S949*H949</f>
        <v>0</v>
      </c>
      <c r="U949" s="35"/>
      <c r="V949" s="35"/>
      <c r="W949" s="35"/>
      <c r="X949" s="35"/>
      <c r="Y949" s="35"/>
      <c r="Z949" s="35"/>
      <c r="AA949" s="35"/>
      <c r="AB949" s="35"/>
      <c r="AC949" s="35"/>
      <c r="AD949" s="35"/>
      <c r="AE949" s="35"/>
      <c r="AR949" s="196" t="s">
        <v>214</v>
      </c>
      <c r="AT949" s="196" t="s">
        <v>216</v>
      </c>
      <c r="AU949" s="196" t="s">
        <v>90</v>
      </c>
      <c r="AY949" s="18" t="s">
        <v>215</v>
      </c>
      <c r="BE949" s="197">
        <f>IF(N949="základní",J949,0)</f>
        <v>0</v>
      </c>
      <c r="BF949" s="197">
        <f>IF(N949="snížená",J949,0)</f>
        <v>0</v>
      </c>
      <c r="BG949" s="197">
        <f>IF(N949="zákl. přenesená",J949,0)</f>
        <v>0</v>
      </c>
      <c r="BH949" s="197">
        <f>IF(N949="sníž. přenesená",J949,0)</f>
        <v>0</v>
      </c>
      <c r="BI949" s="197">
        <f>IF(N949="nulová",J949,0)</f>
        <v>0</v>
      </c>
      <c r="BJ949" s="18" t="s">
        <v>88</v>
      </c>
      <c r="BK949" s="197">
        <f>ROUND(I949*H949,2)</f>
        <v>0</v>
      </c>
      <c r="BL949" s="18" t="s">
        <v>214</v>
      </c>
      <c r="BM949" s="196" t="s">
        <v>1064</v>
      </c>
    </row>
    <row r="950" spans="1:65" s="2" customFormat="1" ht="19.2">
      <c r="A950" s="35"/>
      <c r="B950" s="36"/>
      <c r="C950" s="37"/>
      <c r="D950" s="198" t="s">
        <v>221</v>
      </c>
      <c r="E950" s="37"/>
      <c r="F950" s="199" t="s">
        <v>1065</v>
      </c>
      <c r="G950" s="37"/>
      <c r="H950" s="37"/>
      <c r="I950" s="200"/>
      <c r="J950" s="37"/>
      <c r="K950" s="37"/>
      <c r="L950" s="40"/>
      <c r="M950" s="201"/>
      <c r="N950" s="202"/>
      <c r="O950" s="72"/>
      <c r="P950" s="72"/>
      <c r="Q950" s="72"/>
      <c r="R950" s="72"/>
      <c r="S950" s="72"/>
      <c r="T950" s="73"/>
      <c r="U950" s="35"/>
      <c r="V950" s="35"/>
      <c r="W950" s="35"/>
      <c r="X950" s="35"/>
      <c r="Y950" s="35"/>
      <c r="Z950" s="35"/>
      <c r="AA950" s="35"/>
      <c r="AB950" s="35"/>
      <c r="AC950" s="35"/>
      <c r="AD950" s="35"/>
      <c r="AE950" s="35"/>
      <c r="AT950" s="18" t="s">
        <v>221</v>
      </c>
      <c r="AU950" s="18" t="s">
        <v>90</v>
      </c>
    </row>
    <row r="951" spans="1:65" s="2" customFormat="1" ht="10.199999999999999">
      <c r="A951" s="35"/>
      <c r="B951" s="36"/>
      <c r="C951" s="37"/>
      <c r="D951" s="215" t="s">
        <v>362</v>
      </c>
      <c r="E951" s="37"/>
      <c r="F951" s="216" t="s">
        <v>1066</v>
      </c>
      <c r="G951" s="37"/>
      <c r="H951" s="37"/>
      <c r="I951" s="200"/>
      <c r="J951" s="37"/>
      <c r="K951" s="37"/>
      <c r="L951" s="40"/>
      <c r="M951" s="201"/>
      <c r="N951" s="202"/>
      <c r="O951" s="72"/>
      <c r="P951" s="72"/>
      <c r="Q951" s="72"/>
      <c r="R951" s="72"/>
      <c r="S951" s="72"/>
      <c r="T951" s="73"/>
      <c r="U951" s="35"/>
      <c r="V951" s="35"/>
      <c r="W951" s="35"/>
      <c r="X951" s="35"/>
      <c r="Y951" s="35"/>
      <c r="Z951" s="35"/>
      <c r="AA951" s="35"/>
      <c r="AB951" s="35"/>
      <c r="AC951" s="35"/>
      <c r="AD951" s="35"/>
      <c r="AE951" s="35"/>
      <c r="AT951" s="18" t="s">
        <v>362</v>
      </c>
      <c r="AU951" s="18" t="s">
        <v>90</v>
      </c>
    </row>
    <row r="952" spans="1:65" s="13" customFormat="1" ht="10.199999999999999">
      <c r="B952" s="217"/>
      <c r="C952" s="218"/>
      <c r="D952" s="198" t="s">
        <v>364</v>
      </c>
      <c r="E952" s="219" t="s">
        <v>1</v>
      </c>
      <c r="F952" s="220" t="s">
        <v>1058</v>
      </c>
      <c r="G952" s="218"/>
      <c r="H952" s="219" t="s">
        <v>1</v>
      </c>
      <c r="I952" s="221"/>
      <c r="J952" s="218"/>
      <c r="K952" s="218"/>
      <c r="L952" s="222"/>
      <c r="M952" s="223"/>
      <c r="N952" s="224"/>
      <c r="O952" s="224"/>
      <c r="P952" s="224"/>
      <c r="Q952" s="224"/>
      <c r="R952" s="224"/>
      <c r="S952" s="224"/>
      <c r="T952" s="225"/>
      <c r="AT952" s="226" t="s">
        <v>364</v>
      </c>
      <c r="AU952" s="226" t="s">
        <v>90</v>
      </c>
      <c r="AV952" s="13" t="s">
        <v>88</v>
      </c>
      <c r="AW952" s="13" t="s">
        <v>36</v>
      </c>
      <c r="AX952" s="13" t="s">
        <v>81</v>
      </c>
      <c r="AY952" s="226" t="s">
        <v>215</v>
      </c>
    </row>
    <row r="953" spans="1:65" s="13" customFormat="1" ht="10.199999999999999">
      <c r="B953" s="217"/>
      <c r="C953" s="218"/>
      <c r="D953" s="198" t="s">
        <v>364</v>
      </c>
      <c r="E953" s="219" t="s">
        <v>1</v>
      </c>
      <c r="F953" s="220" t="s">
        <v>1059</v>
      </c>
      <c r="G953" s="218"/>
      <c r="H953" s="219" t="s">
        <v>1</v>
      </c>
      <c r="I953" s="221"/>
      <c r="J953" s="218"/>
      <c r="K953" s="218"/>
      <c r="L953" s="222"/>
      <c r="M953" s="223"/>
      <c r="N953" s="224"/>
      <c r="O953" s="224"/>
      <c r="P953" s="224"/>
      <c r="Q953" s="224"/>
      <c r="R953" s="224"/>
      <c r="S953" s="224"/>
      <c r="T953" s="225"/>
      <c r="AT953" s="226" t="s">
        <v>364</v>
      </c>
      <c r="AU953" s="226" t="s">
        <v>90</v>
      </c>
      <c r="AV953" s="13" t="s">
        <v>88</v>
      </c>
      <c r="AW953" s="13" t="s">
        <v>36</v>
      </c>
      <c r="AX953" s="13" t="s">
        <v>81</v>
      </c>
      <c r="AY953" s="226" t="s">
        <v>215</v>
      </c>
    </row>
    <row r="954" spans="1:65" s="14" customFormat="1" ht="10.199999999999999">
      <c r="B954" s="227"/>
      <c r="C954" s="228"/>
      <c r="D954" s="198" t="s">
        <v>364</v>
      </c>
      <c r="E954" s="229" t="s">
        <v>1</v>
      </c>
      <c r="F954" s="230" t="s">
        <v>1067</v>
      </c>
      <c r="G954" s="228"/>
      <c r="H954" s="231">
        <v>4.5359999999999996</v>
      </c>
      <c r="I954" s="232"/>
      <c r="J954" s="228"/>
      <c r="K954" s="228"/>
      <c r="L954" s="233"/>
      <c r="M954" s="234"/>
      <c r="N954" s="235"/>
      <c r="O954" s="235"/>
      <c r="P954" s="235"/>
      <c r="Q954" s="235"/>
      <c r="R954" s="235"/>
      <c r="S954" s="235"/>
      <c r="T954" s="236"/>
      <c r="AT954" s="237" t="s">
        <v>364</v>
      </c>
      <c r="AU954" s="237" t="s">
        <v>90</v>
      </c>
      <c r="AV954" s="14" t="s">
        <v>90</v>
      </c>
      <c r="AW954" s="14" t="s">
        <v>36</v>
      </c>
      <c r="AX954" s="14" t="s">
        <v>81</v>
      </c>
      <c r="AY954" s="237" t="s">
        <v>215</v>
      </c>
    </row>
    <row r="955" spans="1:65" s="15" customFormat="1" ht="10.199999999999999">
      <c r="B955" s="238"/>
      <c r="C955" s="239"/>
      <c r="D955" s="198" t="s">
        <v>364</v>
      </c>
      <c r="E955" s="240" t="s">
        <v>1</v>
      </c>
      <c r="F955" s="241" t="s">
        <v>368</v>
      </c>
      <c r="G955" s="239"/>
      <c r="H955" s="242">
        <v>4.5359999999999996</v>
      </c>
      <c r="I955" s="243"/>
      <c r="J955" s="239"/>
      <c r="K955" s="239"/>
      <c r="L955" s="244"/>
      <c r="M955" s="245"/>
      <c r="N955" s="246"/>
      <c r="O955" s="246"/>
      <c r="P955" s="246"/>
      <c r="Q955" s="246"/>
      <c r="R955" s="246"/>
      <c r="S955" s="246"/>
      <c r="T955" s="247"/>
      <c r="AT955" s="248" t="s">
        <v>364</v>
      </c>
      <c r="AU955" s="248" t="s">
        <v>90</v>
      </c>
      <c r="AV955" s="15" t="s">
        <v>214</v>
      </c>
      <c r="AW955" s="15" t="s">
        <v>36</v>
      </c>
      <c r="AX955" s="15" t="s">
        <v>88</v>
      </c>
      <c r="AY955" s="248" t="s">
        <v>215</v>
      </c>
    </row>
    <row r="956" spans="1:65" s="2" customFormat="1" ht="16.5" customHeight="1">
      <c r="A956" s="35"/>
      <c r="B956" s="36"/>
      <c r="C956" s="185" t="s">
        <v>1068</v>
      </c>
      <c r="D956" s="185" t="s">
        <v>216</v>
      </c>
      <c r="E956" s="186" t="s">
        <v>1069</v>
      </c>
      <c r="F956" s="187" t="s">
        <v>1070</v>
      </c>
      <c r="G956" s="188" t="s">
        <v>523</v>
      </c>
      <c r="H956" s="189">
        <v>4.5359999999999996</v>
      </c>
      <c r="I956" s="190"/>
      <c r="J956" s="191">
        <f>ROUND(I956*H956,2)</f>
        <v>0</v>
      </c>
      <c r="K956" s="187" t="s">
        <v>359</v>
      </c>
      <c r="L956" s="40"/>
      <c r="M956" s="192" t="s">
        <v>1</v>
      </c>
      <c r="N956" s="193" t="s">
        <v>46</v>
      </c>
      <c r="O956" s="72"/>
      <c r="P956" s="194">
        <f>O956*H956</f>
        <v>0</v>
      </c>
      <c r="Q956" s="194">
        <v>0</v>
      </c>
      <c r="R956" s="194">
        <f>Q956*H956</f>
        <v>0</v>
      </c>
      <c r="S956" s="194">
        <v>0</v>
      </c>
      <c r="T956" s="195">
        <f>S956*H956</f>
        <v>0</v>
      </c>
      <c r="U956" s="35"/>
      <c r="V956" s="35"/>
      <c r="W956" s="35"/>
      <c r="X956" s="35"/>
      <c r="Y956" s="35"/>
      <c r="Z956" s="35"/>
      <c r="AA956" s="35"/>
      <c r="AB956" s="35"/>
      <c r="AC956" s="35"/>
      <c r="AD956" s="35"/>
      <c r="AE956" s="35"/>
      <c r="AR956" s="196" t="s">
        <v>214</v>
      </c>
      <c r="AT956" s="196" t="s">
        <v>216</v>
      </c>
      <c r="AU956" s="196" t="s">
        <v>90</v>
      </c>
      <c r="AY956" s="18" t="s">
        <v>215</v>
      </c>
      <c r="BE956" s="197">
        <f>IF(N956="základní",J956,0)</f>
        <v>0</v>
      </c>
      <c r="BF956" s="197">
        <f>IF(N956="snížená",J956,0)</f>
        <v>0</v>
      </c>
      <c r="BG956" s="197">
        <f>IF(N956="zákl. přenesená",J956,0)</f>
        <v>0</v>
      </c>
      <c r="BH956" s="197">
        <f>IF(N956="sníž. přenesená",J956,0)</f>
        <v>0</v>
      </c>
      <c r="BI956" s="197">
        <f>IF(N956="nulová",J956,0)</f>
        <v>0</v>
      </c>
      <c r="BJ956" s="18" t="s">
        <v>88</v>
      </c>
      <c r="BK956" s="197">
        <f>ROUND(I956*H956,2)</f>
        <v>0</v>
      </c>
      <c r="BL956" s="18" t="s">
        <v>214</v>
      </c>
      <c r="BM956" s="196" t="s">
        <v>1071</v>
      </c>
    </row>
    <row r="957" spans="1:65" s="2" customFormat="1" ht="19.2">
      <c r="A957" s="35"/>
      <c r="B957" s="36"/>
      <c r="C957" s="37"/>
      <c r="D957" s="198" t="s">
        <v>221</v>
      </c>
      <c r="E957" s="37"/>
      <c r="F957" s="199" t="s">
        <v>1072</v>
      </c>
      <c r="G957" s="37"/>
      <c r="H957" s="37"/>
      <c r="I957" s="200"/>
      <c r="J957" s="37"/>
      <c r="K957" s="37"/>
      <c r="L957" s="40"/>
      <c r="M957" s="201"/>
      <c r="N957" s="202"/>
      <c r="O957" s="72"/>
      <c r="P957" s="72"/>
      <c r="Q957" s="72"/>
      <c r="R957" s="72"/>
      <c r="S957" s="72"/>
      <c r="T957" s="73"/>
      <c r="U957" s="35"/>
      <c r="V957" s="35"/>
      <c r="W957" s="35"/>
      <c r="X957" s="35"/>
      <c r="Y957" s="35"/>
      <c r="Z957" s="35"/>
      <c r="AA957" s="35"/>
      <c r="AB957" s="35"/>
      <c r="AC957" s="35"/>
      <c r="AD957" s="35"/>
      <c r="AE957" s="35"/>
      <c r="AT957" s="18" t="s">
        <v>221</v>
      </c>
      <c r="AU957" s="18" t="s">
        <v>90</v>
      </c>
    </row>
    <row r="958" spans="1:65" s="2" customFormat="1" ht="10.199999999999999">
      <c r="A958" s="35"/>
      <c r="B958" s="36"/>
      <c r="C958" s="37"/>
      <c r="D958" s="215" t="s">
        <v>362</v>
      </c>
      <c r="E958" s="37"/>
      <c r="F958" s="216" t="s">
        <v>1073</v>
      </c>
      <c r="G958" s="37"/>
      <c r="H958" s="37"/>
      <c r="I958" s="200"/>
      <c r="J958" s="37"/>
      <c r="K958" s="37"/>
      <c r="L958" s="40"/>
      <c r="M958" s="201"/>
      <c r="N958" s="202"/>
      <c r="O958" s="72"/>
      <c r="P958" s="72"/>
      <c r="Q958" s="72"/>
      <c r="R958" s="72"/>
      <c r="S958" s="72"/>
      <c r="T958" s="73"/>
      <c r="U958" s="35"/>
      <c r="V958" s="35"/>
      <c r="W958" s="35"/>
      <c r="X958" s="35"/>
      <c r="Y958" s="35"/>
      <c r="Z958" s="35"/>
      <c r="AA958" s="35"/>
      <c r="AB958" s="35"/>
      <c r="AC958" s="35"/>
      <c r="AD958" s="35"/>
      <c r="AE958" s="35"/>
      <c r="AT958" s="18" t="s">
        <v>362</v>
      </c>
      <c r="AU958" s="18" t="s">
        <v>90</v>
      </c>
    </row>
    <row r="959" spans="1:65" s="2" customFormat="1" ht="16.5" customHeight="1">
      <c r="A959" s="35"/>
      <c r="B959" s="36"/>
      <c r="C959" s="185" t="s">
        <v>1074</v>
      </c>
      <c r="D959" s="185" t="s">
        <v>216</v>
      </c>
      <c r="E959" s="186" t="s">
        <v>1075</v>
      </c>
      <c r="F959" s="187" t="s">
        <v>1076</v>
      </c>
      <c r="G959" s="188" t="s">
        <v>583</v>
      </c>
      <c r="H959" s="189">
        <v>6.4000000000000001E-2</v>
      </c>
      <c r="I959" s="190"/>
      <c r="J959" s="191">
        <f>ROUND(I959*H959,2)</f>
        <v>0</v>
      </c>
      <c r="K959" s="187" t="s">
        <v>359</v>
      </c>
      <c r="L959" s="40"/>
      <c r="M959" s="192" t="s">
        <v>1</v>
      </c>
      <c r="N959" s="193" t="s">
        <v>46</v>
      </c>
      <c r="O959" s="72"/>
      <c r="P959" s="194">
        <f>O959*H959</f>
        <v>0</v>
      </c>
      <c r="Q959" s="194">
        <v>1.0463199999999999</v>
      </c>
      <c r="R959" s="194">
        <f>Q959*H959</f>
        <v>6.6964479999999993E-2</v>
      </c>
      <c r="S959" s="194">
        <v>0</v>
      </c>
      <c r="T959" s="195">
        <f>S959*H959</f>
        <v>0</v>
      </c>
      <c r="U959" s="35"/>
      <c r="V959" s="35"/>
      <c r="W959" s="35"/>
      <c r="X959" s="35"/>
      <c r="Y959" s="35"/>
      <c r="Z959" s="35"/>
      <c r="AA959" s="35"/>
      <c r="AB959" s="35"/>
      <c r="AC959" s="35"/>
      <c r="AD959" s="35"/>
      <c r="AE959" s="35"/>
      <c r="AR959" s="196" t="s">
        <v>214</v>
      </c>
      <c r="AT959" s="196" t="s">
        <v>216</v>
      </c>
      <c r="AU959" s="196" t="s">
        <v>90</v>
      </c>
      <c r="AY959" s="18" t="s">
        <v>215</v>
      </c>
      <c r="BE959" s="197">
        <f>IF(N959="základní",J959,0)</f>
        <v>0</v>
      </c>
      <c r="BF959" s="197">
        <f>IF(N959="snížená",J959,0)</f>
        <v>0</v>
      </c>
      <c r="BG959" s="197">
        <f>IF(N959="zákl. přenesená",J959,0)</f>
        <v>0</v>
      </c>
      <c r="BH959" s="197">
        <f>IF(N959="sníž. přenesená",J959,0)</f>
        <v>0</v>
      </c>
      <c r="BI959" s="197">
        <f>IF(N959="nulová",J959,0)</f>
        <v>0</v>
      </c>
      <c r="BJ959" s="18" t="s">
        <v>88</v>
      </c>
      <c r="BK959" s="197">
        <f>ROUND(I959*H959,2)</f>
        <v>0</v>
      </c>
      <c r="BL959" s="18" t="s">
        <v>214</v>
      </c>
      <c r="BM959" s="196" t="s">
        <v>1077</v>
      </c>
    </row>
    <row r="960" spans="1:65" s="2" customFormat="1" ht="19.2">
      <c r="A960" s="35"/>
      <c r="B960" s="36"/>
      <c r="C960" s="37"/>
      <c r="D960" s="198" t="s">
        <v>221</v>
      </c>
      <c r="E960" s="37"/>
      <c r="F960" s="199" t="s">
        <v>1078</v>
      </c>
      <c r="G960" s="37"/>
      <c r="H960" s="37"/>
      <c r="I960" s="200"/>
      <c r="J960" s="37"/>
      <c r="K960" s="37"/>
      <c r="L960" s="40"/>
      <c r="M960" s="201"/>
      <c r="N960" s="202"/>
      <c r="O960" s="72"/>
      <c r="P960" s="72"/>
      <c r="Q960" s="72"/>
      <c r="R960" s="72"/>
      <c r="S960" s="72"/>
      <c r="T960" s="73"/>
      <c r="U960" s="35"/>
      <c r="V960" s="35"/>
      <c r="W960" s="35"/>
      <c r="X960" s="35"/>
      <c r="Y960" s="35"/>
      <c r="Z960" s="35"/>
      <c r="AA960" s="35"/>
      <c r="AB960" s="35"/>
      <c r="AC960" s="35"/>
      <c r="AD960" s="35"/>
      <c r="AE960" s="35"/>
      <c r="AT960" s="18" t="s">
        <v>221</v>
      </c>
      <c r="AU960" s="18" t="s">
        <v>90</v>
      </c>
    </row>
    <row r="961" spans="1:65" s="2" customFormat="1" ht="10.199999999999999">
      <c r="A961" s="35"/>
      <c r="B961" s="36"/>
      <c r="C961" s="37"/>
      <c r="D961" s="215" t="s">
        <v>362</v>
      </c>
      <c r="E961" s="37"/>
      <c r="F961" s="216" t="s">
        <v>1079</v>
      </c>
      <c r="G961" s="37"/>
      <c r="H961" s="37"/>
      <c r="I961" s="200"/>
      <c r="J961" s="37"/>
      <c r="K961" s="37"/>
      <c r="L961" s="40"/>
      <c r="M961" s="201"/>
      <c r="N961" s="202"/>
      <c r="O961" s="72"/>
      <c r="P961" s="72"/>
      <c r="Q961" s="72"/>
      <c r="R961" s="72"/>
      <c r="S961" s="72"/>
      <c r="T961" s="73"/>
      <c r="U961" s="35"/>
      <c r="V961" s="35"/>
      <c r="W961" s="35"/>
      <c r="X961" s="35"/>
      <c r="Y961" s="35"/>
      <c r="Z961" s="35"/>
      <c r="AA961" s="35"/>
      <c r="AB961" s="35"/>
      <c r="AC961" s="35"/>
      <c r="AD961" s="35"/>
      <c r="AE961" s="35"/>
      <c r="AT961" s="18" t="s">
        <v>362</v>
      </c>
      <c r="AU961" s="18" t="s">
        <v>90</v>
      </c>
    </row>
    <row r="962" spans="1:65" s="14" customFormat="1" ht="10.199999999999999">
      <c r="B962" s="227"/>
      <c r="C962" s="228"/>
      <c r="D962" s="198" t="s">
        <v>364</v>
      </c>
      <c r="E962" s="229" t="s">
        <v>1</v>
      </c>
      <c r="F962" s="230" t="s">
        <v>1080</v>
      </c>
      <c r="G962" s="228"/>
      <c r="H962" s="231">
        <v>6.4000000000000001E-2</v>
      </c>
      <c r="I962" s="232"/>
      <c r="J962" s="228"/>
      <c r="K962" s="228"/>
      <c r="L962" s="233"/>
      <c r="M962" s="234"/>
      <c r="N962" s="235"/>
      <c r="O962" s="235"/>
      <c r="P962" s="235"/>
      <c r="Q962" s="235"/>
      <c r="R962" s="235"/>
      <c r="S962" s="235"/>
      <c r="T962" s="236"/>
      <c r="AT962" s="237" t="s">
        <v>364</v>
      </c>
      <c r="AU962" s="237" t="s">
        <v>90</v>
      </c>
      <c r="AV962" s="14" t="s">
        <v>90</v>
      </c>
      <c r="AW962" s="14" t="s">
        <v>36</v>
      </c>
      <c r="AX962" s="14" t="s">
        <v>81</v>
      </c>
      <c r="AY962" s="237" t="s">
        <v>215</v>
      </c>
    </row>
    <row r="963" spans="1:65" s="15" customFormat="1" ht="10.199999999999999">
      <c r="B963" s="238"/>
      <c r="C963" s="239"/>
      <c r="D963" s="198" t="s">
        <v>364</v>
      </c>
      <c r="E963" s="240" t="s">
        <v>1</v>
      </c>
      <c r="F963" s="241" t="s">
        <v>368</v>
      </c>
      <c r="G963" s="239"/>
      <c r="H963" s="242">
        <v>6.4000000000000001E-2</v>
      </c>
      <c r="I963" s="243"/>
      <c r="J963" s="239"/>
      <c r="K963" s="239"/>
      <c r="L963" s="244"/>
      <c r="M963" s="245"/>
      <c r="N963" s="246"/>
      <c r="O963" s="246"/>
      <c r="P963" s="246"/>
      <c r="Q963" s="246"/>
      <c r="R963" s="246"/>
      <c r="S963" s="246"/>
      <c r="T963" s="247"/>
      <c r="AT963" s="248" t="s">
        <v>364</v>
      </c>
      <c r="AU963" s="248" t="s">
        <v>90</v>
      </c>
      <c r="AV963" s="15" t="s">
        <v>214</v>
      </c>
      <c r="AW963" s="15" t="s">
        <v>36</v>
      </c>
      <c r="AX963" s="15" t="s">
        <v>88</v>
      </c>
      <c r="AY963" s="248" t="s">
        <v>215</v>
      </c>
    </row>
    <row r="964" spans="1:65" s="2" customFormat="1" ht="24.15" customHeight="1">
      <c r="A964" s="35"/>
      <c r="B964" s="36"/>
      <c r="C964" s="185" t="s">
        <v>1081</v>
      </c>
      <c r="D964" s="185" t="s">
        <v>216</v>
      </c>
      <c r="E964" s="186" t="s">
        <v>1082</v>
      </c>
      <c r="F964" s="187" t="s">
        <v>1083</v>
      </c>
      <c r="G964" s="188" t="s">
        <v>716</v>
      </c>
      <c r="H964" s="189">
        <v>722</v>
      </c>
      <c r="I964" s="190"/>
      <c r="J964" s="191">
        <f>ROUND(I964*H964,2)</f>
        <v>0</v>
      </c>
      <c r="K964" s="187" t="s">
        <v>359</v>
      </c>
      <c r="L964" s="40"/>
      <c r="M964" s="192" t="s">
        <v>1</v>
      </c>
      <c r="N964" s="193" t="s">
        <v>46</v>
      </c>
      <c r="O964" s="72"/>
      <c r="P964" s="194">
        <f>O964*H964</f>
        <v>0</v>
      </c>
      <c r="Q964" s="194">
        <v>3.2000000000000003E-4</v>
      </c>
      <c r="R964" s="194">
        <f>Q964*H964</f>
        <v>0.23104000000000002</v>
      </c>
      <c r="S964" s="194">
        <v>0</v>
      </c>
      <c r="T964" s="195">
        <f>S964*H964</f>
        <v>0</v>
      </c>
      <c r="U964" s="35"/>
      <c r="V964" s="35"/>
      <c r="W964" s="35"/>
      <c r="X964" s="35"/>
      <c r="Y964" s="35"/>
      <c r="Z964" s="35"/>
      <c r="AA964" s="35"/>
      <c r="AB964" s="35"/>
      <c r="AC964" s="35"/>
      <c r="AD964" s="35"/>
      <c r="AE964" s="35"/>
      <c r="AR964" s="196" t="s">
        <v>214</v>
      </c>
      <c r="AT964" s="196" t="s">
        <v>216</v>
      </c>
      <c r="AU964" s="196" t="s">
        <v>90</v>
      </c>
      <c r="AY964" s="18" t="s">
        <v>215</v>
      </c>
      <c r="BE964" s="197">
        <f>IF(N964="základní",J964,0)</f>
        <v>0</v>
      </c>
      <c r="BF964" s="197">
        <f>IF(N964="snížená",J964,0)</f>
        <v>0</v>
      </c>
      <c r="BG964" s="197">
        <f>IF(N964="zákl. přenesená",J964,0)</f>
        <v>0</v>
      </c>
      <c r="BH964" s="197">
        <f>IF(N964="sníž. přenesená",J964,0)</f>
        <v>0</v>
      </c>
      <c r="BI964" s="197">
        <f>IF(N964="nulová",J964,0)</f>
        <v>0</v>
      </c>
      <c r="BJ964" s="18" t="s">
        <v>88</v>
      </c>
      <c r="BK964" s="197">
        <f>ROUND(I964*H964,2)</f>
        <v>0</v>
      </c>
      <c r="BL964" s="18" t="s">
        <v>214</v>
      </c>
      <c r="BM964" s="196" t="s">
        <v>1084</v>
      </c>
    </row>
    <row r="965" spans="1:65" s="2" customFormat="1" ht="19.2">
      <c r="A965" s="35"/>
      <c r="B965" s="36"/>
      <c r="C965" s="37"/>
      <c r="D965" s="198" t="s">
        <v>221</v>
      </c>
      <c r="E965" s="37"/>
      <c r="F965" s="199" t="s">
        <v>1085</v>
      </c>
      <c r="G965" s="37"/>
      <c r="H965" s="37"/>
      <c r="I965" s="200"/>
      <c r="J965" s="37"/>
      <c r="K965" s="37"/>
      <c r="L965" s="40"/>
      <c r="M965" s="201"/>
      <c r="N965" s="202"/>
      <c r="O965" s="72"/>
      <c r="P965" s="72"/>
      <c r="Q965" s="72"/>
      <c r="R965" s="72"/>
      <c r="S965" s="72"/>
      <c r="T965" s="73"/>
      <c r="U965" s="35"/>
      <c r="V965" s="35"/>
      <c r="W965" s="35"/>
      <c r="X965" s="35"/>
      <c r="Y965" s="35"/>
      <c r="Z965" s="35"/>
      <c r="AA965" s="35"/>
      <c r="AB965" s="35"/>
      <c r="AC965" s="35"/>
      <c r="AD965" s="35"/>
      <c r="AE965" s="35"/>
      <c r="AT965" s="18" t="s">
        <v>221</v>
      </c>
      <c r="AU965" s="18" t="s">
        <v>90</v>
      </c>
    </row>
    <row r="966" spans="1:65" s="2" customFormat="1" ht="10.199999999999999">
      <c r="A966" s="35"/>
      <c r="B966" s="36"/>
      <c r="C966" s="37"/>
      <c r="D966" s="215" t="s">
        <v>362</v>
      </c>
      <c r="E966" s="37"/>
      <c r="F966" s="216" t="s">
        <v>1086</v>
      </c>
      <c r="G966" s="37"/>
      <c r="H966" s="37"/>
      <c r="I966" s="200"/>
      <c r="J966" s="37"/>
      <c r="K966" s="37"/>
      <c r="L966" s="40"/>
      <c r="M966" s="201"/>
      <c r="N966" s="202"/>
      <c r="O966" s="72"/>
      <c r="P966" s="72"/>
      <c r="Q966" s="72"/>
      <c r="R966" s="72"/>
      <c r="S966" s="72"/>
      <c r="T966" s="73"/>
      <c r="U966" s="35"/>
      <c r="V966" s="35"/>
      <c r="W966" s="35"/>
      <c r="X966" s="35"/>
      <c r="Y966" s="35"/>
      <c r="Z966" s="35"/>
      <c r="AA966" s="35"/>
      <c r="AB966" s="35"/>
      <c r="AC966" s="35"/>
      <c r="AD966" s="35"/>
      <c r="AE966" s="35"/>
      <c r="AT966" s="18" t="s">
        <v>362</v>
      </c>
      <c r="AU966" s="18" t="s">
        <v>90</v>
      </c>
    </row>
    <row r="967" spans="1:65" s="13" customFormat="1" ht="10.199999999999999">
      <c r="B967" s="217"/>
      <c r="C967" s="218"/>
      <c r="D967" s="198" t="s">
        <v>364</v>
      </c>
      <c r="E967" s="219" t="s">
        <v>1</v>
      </c>
      <c r="F967" s="220" t="s">
        <v>1087</v>
      </c>
      <c r="G967" s="218"/>
      <c r="H967" s="219" t="s">
        <v>1</v>
      </c>
      <c r="I967" s="221"/>
      <c r="J967" s="218"/>
      <c r="K967" s="218"/>
      <c r="L967" s="222"/>
      <c r="M967" s="223"/>
      <c r="N967" s="224"/>
      <c r="O967" s="224"/>
      <c r="P967" s="224"/>
      <c r="Q967" s="224"/>
      <c r="R967" s="224"/>
      <c r="S967" s="224"/>
      <c r="T967" s="225"/>
      <c r="AT967" s="226" t="s">
        <v>364</v>
      </c>
      <c r="AU967" s="226" t="s">
        <v>90</v>
      </c>
      <c r="AV967" s="13" t="s">
        <v>88</v>
      </c>
      <c r="AW967" s="13" t="s">
        <v>36</v>
      </c>
      <c r="AX967" s="13" t="s">
        <v>81</v>
      </c>
      <c r="AY967" s="226" t="s">
        <v>215</v>
      </c>
    </row>
    <row r="968" spans="1:65" s="13" customFormat="1" ht="10.199999999999999">
      <c r="B968" s="217"/>
      <c r="C968" s="218"/>
      <c r="D968" s="198" t="s">
        <v>364</v>
      </c>
      <c r="E968" s="219" t="s">
        <v>1</v>
      </c>
      <c r="F968" s="220" t="s">
        <v>1058</v>
      </c>
      <c r="G968" s="218"/>
      <c r="H968" s="219" t="s">
        <v>1</v>
      </c>
      <c r="I968" s="221"/>
      <c r="J968" s="218"/>
      <c r="K968" s="218"/>
      <c r="L968" s="222"/>
      <c r="M968" s="223"/>
      <c r="N968" s="224"/>
      <c r="O968" s="224"/>
      <c r="P968" s="224"/>
      <c r="Q968" s="224"/>
      <c r="R968" s="224"/>
      <c r="S968" s="224"/>
      <c r="T968" s="225"/>
      <c r="AT968" s="226" t="s">
        <v>364</v>
      </c>
      <c r="AU968" s="226" t="s">
        <v>90</v>
      </c>
      <c r="AV968" s="13" t="s">
        <v>88</v>
      </c>
      <c r="AW968" s="13" t="s">
        <v>36</v>
      </c>
      <c r="AX968" s="13" t="s">
        <v>81</v>
      </c>
      <c r="AY968" s="226" t="s">
        <v>215</v>
      </c>
    </row>
    <row r="969" spans="1:65" s="14" customFormat="1" ht="10.199999999999999">
      <c r="B969" s="227"/>
      <c r="C969" s="228"/>
      <c r="D969" s="198" t="s">
        <v>364</v>
      </c>
      <c r="E969" s="229" t="s">
        <v>1</v>
      </c>
      <c r="F969" s="230" t="s">
        <v>1088</v>
      </c>
      <c r="G969" s="228"/>
      <c r="H969" s="231">
        <v>80</v>
      </c>
      <c r="I969" s="232"/>
      <c r="J969" s="228"/>
      <c r="K969" s="228"/>
      <c r="L969" s="233"/>
      <c r="M969" s="234"/>
      <c r="N969" s="235"/>
      <c r="O969" s="235"/>
      <c r="P969" s="235"/>
      <c r="Q969" s="235"/>
      <c r="R969" s="235"/>
      <c r="S969" s="235"/>
      <c r="T969" s="236"/>
      <c r="AT969" s="237" t="s">
        <v>364</v>
      </c>
      <c r="AU969" s="237" t="s">
        <v>90</v>
      </c>
      <c r="AV969" s="14" t="s">
        <v>90</v>
      </c>
      <c r="AW969" s="14" t="s">
        <v>36</v>
      </c>
      <c r="AX969" s="14" t="s">
        <v>81</v>
      </c>
      <c r="AY969" s="237" t="s">
        <v>215</v>
      </c>
    </row>
    <row r="970" spans="1:65" s="13" customFormat="1" ht="10.199999999999999">
      <c r="B970" s="217"/>
      <c r="C970" s="218"/>
      <c r="D970" s="198" t="s">
        <v>364</v>
      </c>
      <c r="E970" s="219" t="s">
        <v>1</v>
      </c>
      <c r="F970" s="220" t="s">
        <v>1089</v>
      </c>
      <c r="G970" s="218"/>
      <c r="H970" s="219" t="s">
        <v>1</v>
      </c>
      <c r="I970" s="221"/>
      <c r="J970" s="218"/>
      <c r="K970" s="218"/>
      <c r="L970" s="222"/>
      <c r="M970" s="223"/>
      <c r="N970" s="224"/>
      <c r="O970" s="224"/>
      <c r="P970" s="224"/>
      <c r="Q970" s="224"/>
      <c r="R970" s="224"/>
      <c r="S970" s="224"/>
      <c r="T970" s="225"/>
      <c r="AT970" s="226" t="s">
        <v>364</v>
      </c>
      <c r="AU970" s="226" t="s">
        <v>90</v>
      </c>
      <c r="AV970" s="13" t="s">
        <v>88</v>
      </c>
      <c r="AW970" s="13" t="s">
        <v>36</v>
      </c>
      <c r="AX970" s="13" t="s">
        <v>81</v>
      </c>
      <c r="AY970" s="226" t="s">
        <v>215</v>
      </c>
    </row>
    <row r="971" spans="1:65" s="14" customFormat="1" ht="10.199999999999999">
      <c r="B971" s="227"/>
      <c r="C971" s="228"/>
      <c r="D971" s="198" t="s">
        <v>364</v>
      </c>
      <c r="E971" s="229" t="s">
        <v>1</v>
      </c>
      <c r="F971" s="230" t="s">
        <v>1090</v>
      </c>
      <c r="G971" s="228"/>
      <c r="H971" s="231">
        <v>12</v>
      </c>
      <c r="I971" s="232"/>
      <c r="J971" s="228"/>
      <c r="K971" s="228"/>
      <c r="L971" s="233"/>
      <c r="M971" s="234"/>
      <c r="N971" s="235"/>
      <c r="O971" s="235"/>
      <c r="P971" s="235"/>
      <c r="Q971" s="235"/>
      <c r="R971" s="235"/>
      <c r="S971" s="235"/>
      <c r="T971" s="236"/>
      <c r="AT971" s="237" t="s">
        <v>364</v>
      </c>
      <c r="AU971" s="237" t="s">
        <v>90</v>
      </c>
      <c r="AV971" s="14" t="s">
        <v>90</v>
      </c>
      <c r="AW971" s="14" t="s">
        <v>36</v>
      </c>
      <c r="AX971" s="14" t="s">
        <v>81</v>
      </c>
      <c r="AY971" s="237" t="s">
        <v>215</v>
      </c>
    </row>
    <row r="972" spans="1:65" s="16" customFormat="1" ht="10.199999999999999">
      <c r="B972" s="249"/>
      <c r="C972" s="250"/>
      <c r="D972" s="198" t="s">
        <v>364</v>
      </c>
      <c r="E972" s="251" t="s">
        <v>1</v>
      </c>
      <c r="F972" s="252" t="s">
        <v>403</v>
      </c>
      <c r="G972" s="250"/>
      <c r="H972" s="253">
        <v>92</v>
      </c>
      <c r="I972" s="254"/>
      <c r="J972" s="250"/>
      <c r="K972" s="250"/>
      <c r="L972" s="255"/>
      <c r="M972" s="256"/>
      <c r="N972" s="257"/>
      <c r="O972" s="257"/>
      <c r="P972" s="257"/>
      <c r="Q972" s="257"/>
      <c r="R972" s="257"/>
      <c r="S972" s="257"/>
      <c r="T972" s="258"/>
      <c r="AT972" s="259" t="s">
        <v>364</v>
      </c>
      <c r="AU972" s="259" t="s">
        <v>90</v>
      </c>
      <c r="AV972" s="16" t="s">
        <v>227</v>
      </c>
      <c r="AW972" s="16" t="s">
        <v>36</v>
      </c>
      <c r="AX972" s="16" t="s">
        <v>81</v>
      </c>
      <c r="AY972" s="259" t="s">
        <v>215</v>
      </c>
    </row>
    <row r="973" spans="1:65" s="13" customFormat="1" ht="10.199999999999999">
      <c r="B973" s="217"/>
      <c r="C973" s="218"/>
      <c r="D973" s="198" t="s">
        <v>364</v>
      </c>
      <c r="E973" s="219" t="s">
        <v>1</v>
      </c>
      <c r="F973" s="220" t="s">
        <v>1091</v>
      </c>
      <c r="G973" s="218"/>
      <c r="H973" s="219" t="s">
        <v>1</v>
      </c>
      <c r="I973" s="221"/>
      <c r="J973" s="218"/>
      <c r="K973" s="218"/>
      <c r="L973" s="222"/>
      <c r="M973" s="223"/>
      <c r="N973" s="224"/>
      <c r="O973" s="224"/>
      <c r="P973" s="224"/>
      <c r="Q973" s="224"/>
      <c r="R973" s="224"/>
      <c r="S973" s="224"/>
      <c r="T973" s="225"/>
      <c r="AT973" s="226" t="s">
        <v>364</v>
      </c>
      <c r="AU973" s="226" t="s">
        <v>90</v>
      </c>
      <c r="AV973" s="13" t="s">
        <v>88</v>
      </c>
      <c r="AW973" s="13" t="s">
        <v>36</v>
      </c>
      <c r="AX973" s="13" t="s">
        <v>81</v>
      </c>
      <c r="AY973" s="226" t="s">
        <v>215</v>
      </c>
    </row>
    <row r="974" spans="1:65" s="13" customFormat="1" ht="10.199999999999999">
      <c r="B974" s="217"/>
      <c r="C974" s="218"/>
      <c r="D974" s="198" t="s">
        <v>364</v>
      </c>
      <c r="E974" s="219" t="s">
        <v>1</v>
      </c>
      <c r="F974" s="220" t="s">
        <v>1058</v>
      </c>
      <c r="G974" s="218"/>
      <c r="H974" s="219" t="s">
        <v>1</v>
      </c>
      <c r="I974" s="221"/>
      <c r="J974" s="218"/>
      <c r="K974" s="218"/>
      <c r="L974" s="222"/>
      <c r="M974" s="223"/>
      <c r="N974" s="224"/>
      <c r="O974" s="224"/>
      <c r="P974" s="224"/>
      <c r="Q974" s="224"/>
      <c r="R974" s="224"/>
      <c r="S974" s="224"/>
      <c r="T974" s="225"/>
      <c r="AT974" s="226" t="s">
        <v>364</v>
      </c>
      <c r="AU974" s="226" t="s">
        <v>90</v>
      </c>
      <c r="AV974" s="13" t="s">
        <v>88</v>
      </c>
      <c r="AW974" s="13" t="s">
        <v>36</v>
      </c>
      <c r="AX974" s="13" t="s">
        <v>81</v>
      </c>
      <c r="AY974" s="226" t="s">
        <v>215</v>
      </c>
    </row>
    <row r="975" spans="1:65" s="14" customFormat="1" ht="10.199999999999999">
      <c r="B975" s="227"/>
      <c r="C975" s="228"/>
      <c r="D975" s="198" t="s">
        <v>364</v>
      </c>
      <c r="E975" s="229" t="s">
        <v>1</v>
      </c>
      <c r="F975" s="230" t="s">
        <v>1092</v>
      </c>
      <c r="G975" s="228"/>
      <c r="H975" s="231">
        <v>552</v>
      </c>
      <c r="I975" s="232"/>
      <c r="J975" s="228"/>
      <c r="K975" s="228"/>
      <c r="L975" s="233"/>
      <c r="M975" s="234"/>
      <c r="N975" s="235"/>
      <c r="O975" s="235"/>
      <c r="P975" s="235"/>
      <c r="Q975" s="235"/>
      <c r="R975" s="235"/>
      <c r="S975" s="235"/>
      <c r="T975" s="236"/>
      <c r="AT975" s="237" t="s">
        <v>364</v>
      </c>
      <c r="AU975" s="237" t="s">
        <v>90</v>
      </c>
      <c r="AV975" s="14" t="s">
        <v>90</v>
      </c>
      <c r="AW975" s="14" t="s">
        <v>36</v>
      </c>
      <c r="AX975" s="14" t="s">
        <v>81</v>
      </c>
      <c r="AY975" s="237" t="s">
        <v>215</v>
      </c>
    </row>
    <row r="976" spans="1:65" s="13" customFormat="1" ht="10.199999999999999">
      <c r="B976" s="217"/>
      <c r="C976" s="218"/>
      <c r="D976" s="198" t="s">
        <v>364</v>
      </c>
      <c r="E976" s="219" t="s">
        <v>1</v>
      </c>
      <c r="F976" s="220" t="s">
        <v>1089</v>
      </c>
      <c r="G976" s="218"/>
      <c r="H976" s="219" t="s">
        <v>1</v>
      </c>
      <c r="I976" s="221"/>
      <c r="J976" s="218"/>
      <c r="K976" s="218"/>
      <c r="L976" s="222"/>
      <c r="M976" s="223"/>
      <c r="N976" s="224"/>
      <c r="O976" s="224"/>
      <c r="P976" s="224"/>
      <c r="Q976" s="224"/>
      <c r="R976" s="224"/>
      <c r="S976" s="224"/>
      <c r="T976" s="225"/>
      <c r="AT976" s="226" t="s">
        <v>364</v>
      </c>
      <c r="AU976" s="226" t="s">
        <v>90</v>
      </c>
      <c r="AV976" s="13" t="s">
        <v>88</v>
      </c>
      <c r="AW976" s="13" t="s">
        <v>36</v>
      </c>
      <c r="AX976" s="13" t="s">
        <v>81</v>
      </c>
      <c r="AY976" s="226" t="s">
        <v>215</v>
      </c>
    </row>
    <row r="977" spans="1:65" s="14" customFormat="1" ht="10.199999999999999">
      <c r="B977" s="227"/>
      <c r="C977" s="228"/>
      <c r="D977" s="198" t="s">
        <v>364</v>
      </c>
      <c r="E977" s="229" t="s">
        <v>1</v>
      </c>
      <c r="F977" s="230" t="s">
        <v>1093</v>
      </c>
      <c r="G977" s="228"/>
      <c r="H977" s="231">
        <v>78</v>
      </c>
      <c r="I977" s="232"/>
      <c r="J977" s="228"/>
      <c r="K977" s="228"/>
      <c r="L977" s="233"/>
      <c r="M977" s="234"/>
      <c r="N977" s="235"/>
      <c r="O977" s="235"/>
      <c r="P977" s="235"/>
      <c r="Q977" s="235"/>
      <c r="R977" s="235"/>
      <c r="S977" s="235"/>
      <c r="T977" s="236"/>
      <c r="AT977" s="237" t="s">
        <v>364</v>
      </c>
      <c r="AU977" s="237" t="s">
        <v>90</v>
      </c>
      <c r="AV977" s="14" t="s">
        <v>90</v>
      </c>
      <c r="AW977" s="14" t="s">
        <v>36</v>
      </c>
      <c r="AX977" s="14" t="s">
        <v>81</v>
      </c>
      <c r="AY977" s="237" t="s">
        <v>215</v>
      </c>
    </row>
    <row r="978" spans="1:65" s="15" customFormat="1" ht="10.199999999999999">
      <c r="B978" s="238"/>
      <c r="C978" s="239"/>
      <c r="D978" s="198" t="s">
        <v>364</v>
      </c>
      <c r="E978" s="240" t="s">
        <v>1</v>
      </c>
      <c r="F978" s="241" t="s">
        <v>368</v>
      </c>
      <c r="G978" s="239"/>
      <c r="H978" s="242">
        <v>722</v>
      </c>
      <c r="I978" s="243"/>
      <c r="J978" s="239"/>
      <c r="K978" s="239"/>
      <c r="L978" s="244"/>
      <c r="M978" s="245"/>
      <c r="N978" s="246"/>
      <c r="O978" s="246"/>
      <c r="P978" s="246"/>
      <c r="Q978" s="246"/>
      <c r="R978" s="246"/>
      <c r="S978" s="246"/>
      <c r="T978" s="247"/>
      <c r="AT978" s="248" t="s">
        <v>364</v>
      </c>
      <c r="AU978" s="248" t="s">
        <v>90</v>
      </c>
      <c r="AV978" s="15" t="s">
        <v>214</v>
      </c>
      <c r="AW978" s="15" t="s">
        <v>36</v>
      </c>
      <c r="AX978" s="15" t="s">
        <v>88</v>
      </c>
      <c r="AY978" s="248" t="s">
        <v>215</v>
      </c>
    </row>
    <row r="979" spans="1:65" s="2" customFormat="1" ht="24.15" customHeight="1">
      <c r="A979" s="35"/>
      <c r="B979" s="36"/>
      <c r="C979" s="185" t="s">
        <v>1094</v>
      </c>
      <c r="D979" s="185" t="s">
        <v>216</v>
      </c>
      <c r="E979" s="186" t="s">
        <v>1095</v>
      </c>
      <c r="F979" s="187" t="s">
        <v>1096</v>
      </c>
      <c r="G979" s="188" t="s">
        <v>523</v>
      </c>
      <c r="H979" s="189">
        <v>227.202</v>
      </c>
      <c r="I979" s="190"/>
      <c r="J979" s="191">
        <f>ROUND(I979*H979,2)</f>
        <v>0</v>
      </c>
      <c r="K979" s="187" t="s">
        <v>359</v>
      </c>
      <c r="L979" s="40"/>
      <c r="M979" s="192" t="s">
        <v>1</v>
      </c>
      <c r="N979" s="193" t="s">
        <v>46</v>
      </c>
      <c r="O979" s="72"/>
      <c r="P979" s="194">
        <f>O979*H979</f>
        <v>0</v>
      </c>
      <c r="Q979" s="194">
        <v>0.11396000000000001</v>
      </c>
      <c r="R979" s="194">
        <f>Q979*H979</f>
        <v>25.891939920000002</v>
      </c>
      <c r="S979" s="194">
        <v>0</v>
      </c>
      <c r="T979" s="195">
        <f>S979*H979</f>
        <v>0</v>
      </c>
      <c r="U979" s="35"/>
      <c r="V979" s="35"/>
      <c r="W979" s="35"/>
      <c r="X979" s="35"/>
      <c r="Y979" s="35"/>
      <c r="Z979" s="35"/>
      <c r="AA979" s="35"/>
      <c r="AB979" s="35"/>
      <c r="AC979" s="35"/>
      <c r="AD979" s="35"/>
      <c r="AE979" s="35"/>
      <c r="AR979" s="196" t="s">
        <v>214</v>
      </c>
      <c r="AT979" s="196" t="s">
        <v>216</v>
      </c>
      <c r="AU979" s="196" t="s">
        <v>90</v>
      </c>
      <c r="AY979" s="18" t="s">
        <v>215</v>
      </c>
      <c r="BE979" s="197">
        <f>IF(N979="základní",J979,0)</f>
        <v>0</v>
      </c>
      <c r="BF979" s="197">
        <f>IF(N979="snížená",J979,0)</f>
        <v>0</v>
      </c>
      <c r="BG979" s="197">
        <f>IF(N979="zákl. přenesená",J979,0)</f>
        <v>0</v>
      </c>
      <c r="BH979" s="197">
        <f>IF(N979="sníž. přenesená",J979,0)</f>
        <v>0</v>
      </c>
      <c r="BI979" s="197">
        <f>IF(N979="nulová",J979,0)</f>
        <v>0</v>
      </c>
      <c r="BJ979" s="18" t="s">
        <v>88</v>
      </c>
      <c r="BK979" s="197">
        <f>ROUND(I979*H979,2)</f>
        <v>0</v>
      </c>
      <c r="BL979" s="18" t="s">
        <v>214</v>
      </c>
      <c r="BM979" s="196" t="s">
        <v>1097</v>
      </c>
    </row>
    <row r="980" spans="1:65" s="2" customFormat="1" ht="19.2">
      <c r="A980" s="35"/>
      <c r="B980" s="36"/>
      <c r="C980" s="37"/>
      <c r="D980" s="198" t="s">
        <v>221</v>
      </c>
      <c r="E980" s="37"/>
      <c r="F980" s="199" t="s">
        <v>1098</v>
      </c>
      <c r="G980" s="37"/>
      <c r="H980" s="37"/>
      <c r="I980" s="200"/>
      <c r="J980" s="37"/>
      <c r="K980" s="37"/>
      <c r="L980" s="40"/>
      <c r="M980" s="201"/>
      <c r="N980" s="202"/>
      <c r="O980" s="72"/>
      <c r="P980" s="72"/>
      <c r="Q980" s="72"/>
      <c r="R980" s="72"/>
      <c r="S980" s="72"/>
      <c r="T980" s="73"/>
      <c r="U980" s="35"/>
      <c r="V980" s="35"/>
      <c r="W980" s="35"/>
      <c r="X980" s="35"/>
      <c r="Y980" s="35"/>
      <c r="Z980" s="35"/>
      <c r="AA980" s="35"/>
      <c r="AB980" s="35"/>
      <c r="AC980" s="35"/>
      <c r="AD980" s="35"/>
      <c r="AE980" s="35"/>
      <c r="AT980" s="18" t="s">
        <v>221</v>
      </c>
      <c r="AU980" s="18" t="s">
        <v>90</v>
      </c>
    </row>
    <row r="981" spans="1:65" s="2" customFormat="1" ht="10.199999999999999">
      <c r="A981" s="35"/>
      <c r="B981" s="36"/>
      <c r="C981" s="37"/>
      <c r="D981" s="215" t="s">
        <v>362</v>
      </c>
      <c r="E981" s="37"/>
      <c r="F981" s="216" t="s">
        <v>1099</v>
      </c>
      <c r="G981" s="37"/>
      <c r="H981" s="37"/>
      <c r="I981" s="200"/>
      <c r="J981" s="37"/>
      <c r="K981" s="37"/>
      <c r="L981" s="40"/>
      <c r="M981" s="201"/>
      <c r="N981" s="202"/>
      <c r="O981" s="72"/>
      <c r="P981" s="72"/>
      <c r="Q981" s="72"/>
      <c r="R981" s="72"/>
      <c r="S981" s="72"/>
      <c r="T981" s="73"/>
      <c r="U981" s="35"/>
      <c r="V981" s="35"/>
      <c r="W981" s="35"/>
      <c r="X981" s="35"/>
      <c r="Y981" s="35"/>
      <c r="Z981" s="35"/>
      <c r="AA981" s="35"/>
      <c r="AB981" s="35"/>
      <c r="AC981" s="35"/>
      <c r="AD981" s="35"/>
      <c r="AE981" s="35"/>
      <c r="AT981" s="18" t="s">
        <v>362</v>
      </c>
      <c r="AU981" s="18" t="s">
        <v>90</v>
      </c>
    </row>
    <row r="982" spans="1:65" s="13" customFormat="1" ht="10.199999999999999">
      <c r="B982" s="217"/>
      <c r="C982" s="218"/>
      <c r="D982" s="198" t="s">
        <v>364</v>
      </c>
      <c r="E982" s="219" t="s">
        <v>1</v>
      </c>
      <c r="F982" s="220" t="s">
        <v>822</v>
      </c>
      <c r="G982" s="218"/>
      <c r="H982" s="219" t="s">
        <v>1</v>
      </c>
      <c r="I982" s="221"/>
      <c r="J982" s="218"/>
      <c r="K982" s="218"/>
      <c r="L982" s="222"/>
      <c r="M982" s="223"/>
      <c r="N982" s="224"/>
      <c r="O982" s="224"/>
      <c r="P982" s="224"/>
      <c r="Q982" s="224"/>
      <c r="R982" s="224"/>
      <c r="S982" s="224"/>
      <c r="T982" s="225"/>
      <c r="AT982" s="226" t="s">
        <v>364</v>
      </c>
      <c r="AU982" s="226" t="s">
        <v>90</v>
      </c>
      <c r="AV982" s="13" t="s">
        <v>88</v>
      </c>
      <c r="AW982" s="13" t="s">
        <v>36</v>
      </c>
      <c r="AX982" s="13" t="s">
        <v>81</v>
      </c>
      <c r="AY982" s="226" t="s">
        <v>215</v>
      </c>
    </row>
    <row r="983" spans="1:65" s="13" customFormat="1" ht="10.199999999999999">
      <c r="B983" s="217"/>
      <c r="C983" s="218"/>
      <c r="D983" s="198" t="s">
        <v>364</v>
      </c>
      <c r="E983" s="219" t="s">
        <v>1</v>
      </c>
      <c r="F983" s="220" t="s">
        <v>389</v>
      </c>
      <c r="G983" s="218"/>
      <c r="H983" s="219" t="s">
        <v>1</v>
      </c>
      <c r="I983" s="221"/>
      <c r="J983" s="218"/>
      <c r="K983" s="218"/>
      <c r="L983" s="222"/>
      <c r="M983" s="223"/>
      <c r="N983" s="224"/>
      <c r="O983" s="224"/>
      <c r="P983" s="224"/>
      <c r="Q983" s="224"/>
      <c r="R983" s="224"/>
      <c r="S983" s="224"/>
      <c r="T983" s="225"/>
      <c r="AT983" s="226" t="s">
        <v>364</v>
      </c>
      <c r="AU983" s="226" t="s">
        <v>90</v>
      </c>
      <c r="AV983" s="13" t="s">
        <v>88</v>
      </c>
      <c r="AW983" s="13" t="s">
        <v>36</v>
      </c>
      <c r="AX983" s="13" t="s">
        <v>81</v>
      </c>
      <c r="AY983" s="226" t="s">
        <v>215</v>
      </c>
    </row>
    <row r="984" spans="1:65" s="14" customFormat="1" ht="10.199999999999999">
      <c r="B984" s="227"/>
      <c r="C984" s="228"/>
      <c r="D984" s="198" t="s">
        <v>364</v>
      </c>
      <c r="E984" s="229" t="s">
        <v>1</v>
      </c>
      <c r="F984" s="230" t="s">
        <v>1100</v>
      </c>
      <c r="G984" s="228"/>
      <c r="H984" s="231">
        <v>29.625</v>
      </c>
      <c r="I984" s="232"/>
      <c r="J984" s="228"/>
      <c r="K984" s="228"/>
      <c r="L984" s="233"/>
      <c r="M984" s="234"/>
      <c r="N984" s="235"/>
      <c r="O984" s="235"/>
      <c r="P984" s="235"/>
      <c r="Q984" s="235"/>
      <c r="R984" s="235"/>
      <c r="S984" s="235"/>
      <c r="T984" s="236"/>
      <c r="AT984" s="237" t="s">
        <v>364</v>
      </c>
      <c r="AU984" s="237" t="s">
        <v>90</v>
      </c>
      <c r="AV984" s="14" t="s">
        <v>90</v>
      </c>
      <c r="AW984" s="14" t="s">
        <v>36</v>
      </c>
      <c r="AX984" s="14" t="s">
        <v>81</v>
      </c>
      <c r="AY984" s="237" t="s">
        <v>215</v>
      </c>
    </row>
    <row r="985" spans="1:65" s="14" customFormat="1" ht="10.199999999999999">
      <c r="B985" s="227"/>
      <c r="C985" s="228"/>
      <c r="D985" s="198" t="s">
        <v>364</v>
      </c>
      <c r="E985" s="229" t="s">
        <v>1</v>
      </c>
      <c r="F985" s="230" t="s">
        <v>836</v>
      </c>
      <c r="G985" s="228"/>
      <c r="H985" s="231">
        <v>-3.6</v>
      </c>
      <c r="I985" s="232"/>
      <c r="J985" s="228"/>
      <c r="K985" s="228"/>
      <c r="L985" s="233"/>
      <c r="M985" s="234"/>
      <c r="N985" s="235"/>
      <c r="O985" s="235"/>
      <c r="P985" s="235"/>
      <c r="Q985" s="235"/>
      <c r="R985" s="235"/>
      <c r="S985" s="235"/>
      <c r="T985" s="236"/>
      <c r="AT985" s="237" t="s">
        <v>364</v>
      </c>
      <c r="AU985" s="237" t="s">
        <v>90</v>
      </c>
      <c r="AV985" s="14" t="s">
        <v>90</v>
      </c>
      <c r="AW985" s="14" t="s">
        <v>36</v>
      </c>
      <c r="AX985" s="14" t="s">
        <v>81</v>
      </c>
      <c r="AY985" s="237" t="s">
        <v>215</v>
      </c>
    </row>
    <row r="986" spans="1:65" s="14" customFormat="1" ht="10.199999999999999">
      <c r="B986" s="227"/>
      <c r="C986" s="228"/>
      <c r="D986" s="198" t="s">
        <v>364</v>
      </c>
      <c r="E986" s="229" t="s">
        <v>1</v>
      </c>
      <c r="F986" s="230" t="s">
        <v>1101</v>
      </c>
      <c r="G986" s="228"/>
      <c r="H986" s="231">
        <v>49.688000000000002</v>
      </c>
      <c r="I986" s="232"/>
      <c r="J986" s="228"/>
      <c r="K986" s="228"/>
      <c r="L986" s="233"/>
      <c r="M986" s="234"/>
      <c r="N986" s="235"/>
      <c r="O986" s="235"/>
      <c r="P986" s="235"/>
      <c r="Q986" s="235"/>
      <c r="R986" s="235"/>
      <c r="S986" s="235"/>
      <c r="T986" s="236"/>
      <c r="AT986" s="237" t="s">
        <v>364</v>
      </c>
      <c r="AU986" s="237" t="s">
        <v>90</v>
      </c>
      <c r="AV986" s="14" t="s">
        <v>90</v>
      </c>
      <c r="AW986" s="14" t="s">
        <v>36</v>
      </c>
      <c r="AX986" s="14" t="s">
        <v>81</v>
      </c>
      <c r="AY986" s="237" t="s">
        <v>215</v>
      </c>
    </row>
    <row r="987" spans="1:65" s="14" customFormat="1" ht="10.199999999999999">
      <c r="B987" s="227"/>
      <c r="C987" s="228"/>
      <c r="D987" s="198" t="s">
        <v>364</v>
      </c>
      <c r="E987" s="229" t="s">
        <v>1</v>
      </c>
      <c r="F987" s="230" t="s">
        <v>1102</v>
      </c>
      <c r="G987" s="228"/>
      <c r="H987" s="231">
        <v>-3.2</v>
      </c>
      <c r="I987" s="232"/>
      <c r="J987" s="228"/>
      <c r="K987" s="228"/>
      <c r="L987" s="233"/>
      <c r="M987" s="234"/>
      <c r="N987" s="235"/>
      <c r="O987" s="235"/>
      <c r="P987" s="235"/>
      <c r="Q987" s="235"/>
      <c r="R987" s="235"/>
      <c r="S987" s="235"/>
      <c r="T987" s="236"/>
      <c r="AT987" s="237" t="s">
        <v>364</v>
      </c>
      <c r="AU987" s="237" t="s">
        <v>90</v>
      </c>
      <c r="AV987" s="14" t="s">
        <v>90</v>
      </c>
      <c r="AW987" s="14" t="s">
        <v>36</v>
      </c>
      <c r="AX987" s="14" t="s">
        <v>81</v>
      </c>
      <c r="AY987" s="237" t="s">
        <v>215</v>
      </c>
    </row>
    <row r="988" spans="1:65" s="14" customFormat="1" ht="10.199999999999999">
      <c r="B988" s="227"/>
      <c r="C988" s="228"/>
      <c r="D988" s="198" t="s">
        <v>364</v>
      </c>
      <c r="E988" s="229" t="s">
        <v>1</v>
      </c>
      <c r="F988" s="230" t="s">
        <v>832</v>
      </c>
      <c r="G988" s="228"/>
      <c r="H988" s="231">
        <v>-1.8</v>
      </c>
      <c r="I988" s="232"/>
      <c r="J988" s="228"/>
      <c r="K988" s="228"/>
      <c r="L988" s="233"/>
      <c r="M988" s="234"/>
      <c r="N988" s="235"/>
      <c r="O988" s="235"/>
      <c r="P988" s="235"/>
      <c r="Q988" s="235"/>
      <c r="R988" s="235"/>
      <c r="S988" s="235"/>
      <c r="T988" s="236"/>
      <c r="AT988" s="237" t="s">
        <v>364</v>
      </c>
      <c r="AU988" s="237" t="s">
        <v>90</v>
      </c>
      <c r="AV988" s="14" t="s">
        <v>90</v>
      </c>
      <c r="AW988" s="14" t="s">
        <v>36</v>
      </c>
      <c r="AX988" s="14" t="s">
        <v>81</v>
      </c>
      <c r="AY988" s="237" t="s">
        <v>215</v>
      </c>
    </row>
    <row r="989" spans="1:65" s="13" customFormat="1" ht="10.199999999999999">
      <c r="B989" s="217"/>
      <c r="C989" s="218"/>
      <c r="D989" s="198" t="s">
        <v>364</v>
      </c>
      <c r="E989" s="219" t="s">
        <v>1</v>
      </c>
      <c r="F989" s="220" t="s">
        <v>401</v>
      </c>
      <c r="G989" s="218"/>
      <c r="H989" s="219" t="s">
        <v>1</v>
      </c>
      <c r="I989" s="221"/>
      <c r="J989" s="218"/>
      <c r="K989" s="218"/>
      <c r="L989" s="222"/>
      <c r="M989" s="223"/>
      <c r="N989" s="224"/>
      <c r="O989" s="224"/>
      <c r="P989" s="224"/>
      <c r="Q989" s="224"/>
      <c r="R989" s="224"/>
      <c r="S989" s="224"/>
      <c r="T989" s="225"/>
      <c r="AT989" s="226" t="s">
        <v>364</v>
      </c>
      <c r="AU989" s="226" t="s">
        <v>90</v>
      </c>
      <c r="AV989" s="13" t="s">
        <v>88</v>
      </c>
      <c r="AW989" s="13" t="s">
        <v>36</v>
      </c>
      <c r="AX989" s="13" t="s">
        <v>81</v>
      </c>
      <c r="AY989" s="226" t="s">
        <v>215</v>
      </c>
    </row>
    <row r="990" spans="1:65" s="14" customFormat="1" ht="10.199999999999999">
      <c r="B990" s="227"/>
      <c r="C990" s="228"/>
      <c r="D990" s="198" t="s">
        <v>364</v>
      </c>
      <c r="E990" s="229" t="s">
        <v>1</v>
      </c>
      <c r="F990" s="230" t="s">
        <v>1100</v>
      </c>
      <c r="G990" s="228"/>
      <c r="H990" s="231">
        <v>29.625</v>
      </c>
      <c r="I990" s="232"/>
      <c r="J990" s="228"/>
      <c r="K990" s="228"/>
      <c r="L990" s="233"/>
      <c r="M990" s="234"/>
      <c r="N990" s="235"/>
      <c r="O990" s="235"/>
      <c r="P990" s="235"/>
      <c r="Q990" s="235"/>
      <c r="R990" s="235"/>
      <c r="S990" s="235"/>
      <c r="T990" s="236"/>
      <c r="AT990" s="237" t="s">
        <v>364</v>
      </c>
      <c r="AU990" s="237" t="s">
        <v>90</v>
      </c>
      <c r="AV990" s="14" t="s">
        <v>90</v>
      </c>
      <c r="AW990" s="14" t="s">
        <v>36</v>
      </c>
      <c r="AX990" s="14" t="s">
        <v>81</v>
      </c>
      <c r="AY990" s="237" t="s">
        <v>215</v>
      </c>
    </row>
    <row r="991" spans="1:65" s="14" customFormat="1" ht="10.199999999999999">
      <c r="B991" s="227"/>
      <c r="C991" s="228"/>
      <c r="D991" s="198" t="s">
        <v>364</v>
      </c>
      <c r="E991" s="229" t="s">
        <v>1</v>
      </c>
      <c r="F991" s="230" t="s">
        <v>836</v>
      </c>
      <c r="G991" s="228"/>
      <c r="H991" s="231">
        <v>-3.6</v>
      </c>
      <c r="I991" s="232"/>
      <c r="J991" s="228"/>
      <c r="K991" s="228"/>
      <c r="L991" s="233"/>
      <c r="M991" s="234"/>
      <c r="N991" s="235"/>
      <c r="O991" s="235"/>
      <c r="P991" s="235"/>
      <c r="Q991" s="235"/>
      <c r="R991" s="235"/>
      <c r="S991" s="235"/>
      <c r="T991" s="236"/>
      <c r="AT991" s="237" t="s">
        <v>364</v>
      </c>
      <c r="AU991" s="237" t="s">
        <v>90</v>
      </c>
      <c r="AV991" s="14" t="s">
        <v>90</v>
      </c>
      <c r="AW991" s="14" t="s">
        <v>36</v>
      </c>
      <c r="AX991" s="14" t="s">
        <v>81</v>
      </c>
      <c r="AY991" s="237" t="s">
        <v>215</v>
      </c>
    </row>
    <row r="992" spans="1:65" s="14" customFormat="1" ht="10.199999999999999">
      <c r="B992" s="227"/>
      <c r="C992" s="228"/>
      <c r="D992" s="198" t="s">
        <v>364</v>
      </c>
      <c r="E992" s="229" t="s">
        <v>1</v>
      </c>
      <c r="F992" s="230" t="s">
        <v>1103</v>
      </c>
      <c r="G992" s="228"/>
      <c r="H992" s="231">
        <v>41.813000000000002</v>
      </c>
      <c r="I992" s="232"/>
      <c r="J992" s="228"/>
      <c r="K992" s="228"/>
      <c r="L992" s="233"/>
      <c r="M992" s="234"/>
      <c r="N992" s="235"/>
      <c r="O992" s="235"/>
      <c r="P992" s="235"/>
      <c r="Q992" s="235"/>
      <c r="R992" s="235"/>
      <c r="S992" s="235"/>
      <c r="T992" s="236"/>
      <c r="AT992" s="237" t="s">
        <v>364</v>
      </c>
      <c r="AU992" s="237" t="s">
        <v>90</v>
      </c>
      <c r="AV992" s="14" t="s">
        <v>90</v>
      </c>
      <c r="AW992" s="14" t="s">
        <v>36</v>
      </c>
      <c r="AX992" s="14" t="s">
        <v>81</v>
      </c>
      <c r="AY992" s="237" t="s">
        <v>215</v>
      </c>
    </row>
    <row r="993" spans="1:65" s="14" customFormat="1" ht="10.199999999999999">
      <c r="B993" s="227"/>
      <c r="C993" s="228"/>
      <c r="D993" s="198" t="s">
        <v>364</v>
      </c>
      <c r="E993" s="229" t="s">
        <v>1</v>
      </c>
      <c r="F993" s="230" t="s">
        <v>1102</v>
      </c>
      <c r="G993" s="228"/>
      <c r="H993" s="231">
        <v>-3.2</v>
      </c>
      <c r="I993" s="232"/>
      <c r="J993" s="228"/>
      <c r="K993" s="228"/>
      <c r="L993" s="233"/>
      <c r="M993" s="234"/>
      <c r="N993" s="235"/>
      <c r="O993" s="235"/>
      <c r="P993" s="235"/>
      <c r="Q993" s="235"/>
      <c r="R993" s="235"/>
      <c r="S993" s="235"/>
      <c r="T993" s="236"/>
      <c r="AT993" s="237" t="s">
        <v>364</v>
      </c>
      <c r="AU993" s="237" t="s">
        <v>90</v>
      </c>
      <c r="AV993" s="14" t="s">
        <v>90</v>
      </c>
      <c r="AW993" s="14" t="s">
        <v>36</v>
      </c>
      <c r="AX993" s="14" t="s">
        <v>81</v>
      </c>
      <c r="AY993" s="237" t="s">
        <v>215</v>
      </c>
    </row>
    <row r="994" spans="1:65" s="16" customFormat="1" ht="10.199999999999999">
      <c r="B994" s="249"/>
      <c r="C994" s="250"/>
      <c r="D994" s="198" t="s">
        <v>364</v>
      </c>
      <c r="E994" s="251" t="s">
        <v>1</v>
      </c>
      <c r="F994" s="252" t="s">
        <v>403</v>
      </c>
      <c r="G994" s="250"/>
      <c r="H994" s="253">
        <v>135.351</v>
      </c>
      <c r="I994" s="254"/>
      <c r="J994" s="250"/>
      <c r="K994" s="250"/>
      <c r="L994" s="255"/>
      <c r="M994" s="256"/>
      <c r="N994" s="257"/>
      <c r="O994" s="257"/>
      <c r="P994" s="257"/>
      <c r="Q994" s="257"/>
      <c r="R994" s="257"/>
      <c r="S994" s="257"/>
      <c r="T994" s="258"/>
      <c r="AT994" s="259" t="s">
        <v>364</v>
      </c>
      <c r="AU994" s="259" t="s">
        <v>90</v>
      </c>
      <c r="AV994" s="16" t="s">
        <v>227</v>
      </c>
      <c r="AW994" s="16" t="s">
        <v>36</v>
      </c>
      <c r="AX994" s="16" t="s">
        <v>81</v>
      </c>
      <c r="AY994" s="259" t="s">
        <v>215</v>
      </c>
    </row>
    <row r="995" spans="1:65" s="13" customFormat="1" ht="10.199999999999999">
      <c r="B995" s="217"/>
      <c r="C995" s="218"/>
      <c r="D995" s="198" t="s">
        <v>364</v>
      </c>
      <c r="E995" s="219" t="s">
        <v>1</v>
      </c>
      <c r="F995" s="220" t="s">
        <v>853</v>
      </c>
      <c r="G995" s="218"/>
      <c r="H995" s="219" t="s">
        <v>1</v>
      </c>
      <c r="I995" s="221"/>
      <c r="J995" s="218"/>
      <c r="K995" s="218"/>
      <c r="L995" s="222"/>
      <c r="M995" s="223"/>
      <c r="N995" s="224"/>
      <c r="O995" s="224"/>
      <c r="P995" s="224"/>
      <c r="Q995" s="224"/>
      <c r="R995" s="224"/>
      <c r="S995" s="224"/>
      <c r="T995" s="225"/>
      <c r="AT995" s="226" t="s">
        <v>364</v>
      </c>
      <c r="AU995" s="226" t="s">
        <v>90</v>
      </c>
      <c r="AV995" s="13" t="s">
        <v>88</v>
      </c>
      <c r="AW995" s="13" t="s">
        <v>36</v>
      </c>
      <c r="AX995" s="13" t="s">
        <v>81</v>
      </c>
      <c r="AY995" s="226" t="s">
        <v>215</v>
      </c>
    </row>
    <row r="996" spans="1:65" s="13" customFormat="1" ht="10.199999999999999">
      <c r="B996" s="217"/>
      <c r="C996" s="218"/>
      <c r="D996" s="198" t="s">
        <v>364</v>
      </c>
      <c r="E996" s="219" t="s">
        <v>1</v>
      </c>
      <c r="F996" s="220" t="s">
        <v>395</v>
      </c>
      <c r="G996" s="218"/>
      <c r="H996" s="219" t="s">
        <v>1</v>
      </c>
      <c r="I996" s="221"/>
      <c r="J996" s="218"/>
      <c r="K996" s="218"/>
      <c r="L996" s="222"/>
      <c r="M996" s="223"/>
      <c r="N996" s="224"/>
      <c r="O996" s="224"/>
      <c r="P996" s="224"/>
      <c r="Q996" s="224"/>
      <c r="R996" s="224"/>
      <c r="S996" s="224"/>
      <c r="T996" s="225"/>
      <c r="AT996" s="226" t="s">
        <v>364</v>
      </c>
      <c r="AU996" s="226" t="s">
        <v>90</v>
      </c>
      <c r="AV996" s="13" t="s">
        <v>88</v>
      </c>
      <c r="AW996" s="13" t="s">
        <v>36</v>
      </c>
      <c r="AX996" s="13" t="s">
        <v>81</v>
      </c>
      <c r="AY996" s="226" t="s">
        <v>215</v>
      </c>
    </row>
    <row r="997" spans="1:65" s="14" customFormat="1" ht="10.199999999999999">
      <c r="B997" s="227"/>
      <c r="C997" s="228"/>
      <c r="D997" s="198" t="s">
        <v>364</v>
      </c>
      <c r="E997" s="229" t="s">
        <v>1</v>
      </c>
      <c r="F997" s="230" t="s">
        <v>1104</v>
      </c>
      <c r="G997" s="228"/>
      <c r="H997" s="231">
        <v>33</v>
      </c>
      <c r="I997" s="232"/>
      <c r="J997" s="228"/>
      <c r="K997" s="228"/>
      <c r="L997" s="233"/>
      <c r="M997" s="234"/>
      <c r="N997" s="235"/>
      <c r="O997" s="235"/>
      <c r="P997" s="235"/>
      <c r="Q997" s="235"/>
      <c r="R997" s="235"/>
      <c r="S997" s="235"/>
      <c r="T997" s="236"/>
      <c r="AT997" s="237" t="s">
        <v>364</v>
      </c>
      <c r="AU997" s="237" t="s">
        <v>90</v>
      </c>
      <c r="AV997" s="14" t="s">
        <v>90</v>
      </c>
      <c r="AW997" s="14" t="s">
        <v>36</v>
      </c>
      <c r="AX997" s="14" t="s">
        <v>81</v>
      </c>
      <c r="AY997" s="237" t="s">
        <v>215</v>
      </c>
    </row>
    <row r="998" spans="1:65" s="14" customFormat="1" ht="10.199999999999999">
      <c r="B998" s="227"/>
      <c r="C998" s="228"/>
      <c r="D998" s="198" t="s">
        <v>364</v>
      </c>
      <c r="E998" s="229" t="s">
        <v>1</v>
      </c>
      <c r="F998" s="230" t="s">
        <v>831</v>
      </c>
      <c r="G998" s="228"/>
      <c r="H998" s="231">
        <v>-1.6</v>
      </c>
      <c r="I998" s="232"/>
      <c r="J998" s="228"/>
      <c r="K998" s="228"/>
      <c r="L998" s="233"/>
      <c r="M998" s="234"/>
      <c r="N998" s="235"/>
      <c r="O998" s="235"/>
      <c r="P998" s="235"/>
      <c r="Q998" s="235"/>
      <c r="R998" s="235"/>
      <c r="S998" s="235"/>
      <c r="T998" s="236"/>
      <c r="AT998" s="237" t="s">
        <v>364</v>
      </c>
      <c r="AU998" s="237" t="s">
        <v>90</v>
      </c>
      <c r="AV998" s="14" t="s">
        <v>90</v>
      </c>
      <c r="AW998" s="14" t="s">
        <v>36</v>
      </c>
      <c r="AX998" s="14" t="s">
        <v>81</v>
      </c>
      <c r="AY998" s="237" t="s">
        <v>215</v>
      </c>
    </row>
    <row r="999" spans="1:65" s="14" customFormat="1" ht="10.199999999999999">
      <c r="B999" s="227"/>
      <c r="C999" s="228"/>
      <c r="D999" s="198" t="s">
        <v>364</v>
      </c>
      <c r="E999" s="229" t="s">
        <v>1</v>
      </c>
      <c r="F999" s="230" t="s">
        <v>832</v>
      </c>
      <c r="G999" s="228"/>
      <c r="H999" s="231">
        <v>-1.8</v>
      </c>
      <c r="I999" s="232"/>
      <c r="J999" s="228"/>
      <c r="K999" s="228"/>
      <c r="L999" s="233"/>
      <c r="M999" s="234"/>
      <c r="N999" s="235"/>
      <c r="O999" s="235"/>
      <c r="P999" s="235"/>
      <c r="Q999" s="235"/>
      <c r="R999" s="235"/>
      <c r="S999" s="235"/>
      <c r="T999" s="236"/>
      <c r="AT999" s="237" t="s">
        <v>364</v>
      </c>
      <c r="AU999" s="237" t="s">
        <v>90</v>
      </c>
      <c r="AV999" s="14" t="s">
        <v>90</v>
      </c>
      <c r="AW999" s="14" t="s">
        <v>36</v>
      </c>
      <c r="AX999" s="14" t="s">
        <v>81</v>
      </c>
      <c r="AY999" s="237" t="s">
        <v>215</v>
      </c>
    </row>
    <row r="1000" spans="1:65" s="14" customFormat="1" ht="10.199999999999999">
      <c r="B1000" s="227"/>
      <c r="C1000" s="228"/>
      <c r="D1000" s="198" t="s">
        <v>364</v>
      </c>
      <c r="E1000" s="229" t="s">
        <v>1</v>
      </c>
      <c r="F1000" s="230" t="s">
        <v>1105</v>
      </c>
      <c r="G1000" s="228"/>
      <c r="H1000" s="231">
        <v>51.863</v>
      </c>
      <c r="I1000" s="232"/>
      <c r="J1000" s="228"/>
      <c r="K1000" s="228"/>
      <c r="L1000" s="233"/>
      <c r="M1000" s="234"/>
      <c r="N1000" s="235"/>
      <c r="O1000" s="235"/>
      <c r="P1000" s="235"/>
      <c r="Q1000" s="235"/>
      <c r="R1000" s="235"/>
      <c r="S1000" s="235"/>
      <c r="T1000" s="236"/>
      <c r="AT1000" s="237" t="s">
        <v>364</v>
      </c>
      <c r="AU1000" s="237" t="s">
        <v>90</v>
      </c>
      <c r="AV1000" s="14" t="s">
        <v>90</v>
      </c>
      <c r="AW1000" s="14" t="s">
        <v>36</v>
      </c>
      <c r="AX1000" s="14" t="s">
        <v>81</v>
      </c>
      <c r="AY1000" s="237" t="s">
        <v>215</v>
      </c>
    </row>
    <row r="1001" spans="1:65" s="14" customFormat="1" ht="10.199999999999999">
      <c r="B1001" s="227"/>
      <c r="C1001" s="228"/>
      <c r="D1001" s="198" t="s">
        <v>364</v>
      </c>
      <c r="E1001" s="229" t="s">
        <v>1</v>
      </c>
      <c r="F1001" s="230" t="s">
        <v>1106</v>
      </c>
      <c r="G1001" s="228"/>
      <c r="H1001" s="231">
        <v>-2.8</v>
      </c>
      <c r="I1001" s="232"/>
      <c r="J1001" s="228"/>
      <c r="K1001" s="228"/>
      <c r="L1001" s="233"/>
      <c r="M1001" s="234"/>
      <c r="N1001" s="235"/>
      <c r="O1001" s="235"/>
      <c r="P1001" s="235"/>
      <c r="Q1001" s="235"/>
      <c r="R1001" s="235"/>
      <c r="S1001" s="235"/>
      <c r="T1001" s="236"/>
      <c r="AT1001" s="237" t="s">
        <v>364</v>
      </c>
      <c r="AU1001" s="237" t="s">
        <v>90</v>
      </c>
      <c r="AV1001" s="14" t="s">
        <v>90</v>
      </c>
      <c r="AW1001" s="14" t="s">
        <v>36</v>
      </c>
      <c r="AX1001" s="14" t="s">
        <v>81</v>
      </c>
      <c r="AY1001" s="237" t="s">
        <v>215</v>
      </c>
    </row>
    <row r="1002" spans="1:65" s="14" customFormat="1" ht="10.199999999999999">
      <c r="B1002" s="227"/>
      <c r="C1002" s="228"/>
      <c r="D1002" s="198" t="s">
        <v>364</v>
      </c>
      <c r="E1002" s="229" t="s">
        <v>1</v>
      </c>
      <c r="F1002" s="230" t="s">
        <v>831</v>
      </c>
      <c r="G1002" s="228"/>
      <c r="H1002" s="231">
        <v>-1.6</v>
      </c>
      <c r="I1002" s="232"/>
      <c r="J1002" s="228"/>
      <c r="K1002" s="228"/>
      <c r="L1002" s="233"/>
      <c r="M1002" s="234"/>
      <c r="N1002" s="235"/>
      <c r="O1002" s="235"/>
      <c r="P1002" s="235"/>
      <c r="Q1002" s="235"/>
      <c r="R1002" s="235"/>
      <c r="S1002" s="235"/>
      <c r="T1002" s="236"/>
      <c r="AT1002" s="237" t="s">
        <v>364</v>
      </c>
      <c r="AU1002" s="237" t="s">
        <v>90</v>
      </c>
      <c r="AV1002" s="14" t="s">
        <v>90</v>
      </c>
      <c r="AW1002" s="14" t="s">
        <v>36</v>
      </c>
      <c r="AX1002" s="14" t="s">
        <v>81</v>
      </c>
      <c r="AY1002" s="237" t="s">
        <v>215</v>
      </c>
    </row>
    <row r="1003" spans="1:65" s="14" customFormat="1" ht="10.199999999999999">
      <c r="B1003" s="227"/>
      <c r="C1003" s="228"/>
      <c r="D1003" s="198" t="s">
        <v>364</v>
      </c>
      <c r="E1003" s="229" t="s">
        <v>1</v>
      </c>
      <c r="F1003" s="230" t="s">
        <v>836</v>
      </c>
      <c r="G1003" s="228"/>
      <c r="H1003" s="231">
        <v>-3.6</v>
      </c>
      <c r="I1003" s="232"/>
      <c r="J1003" s="228"/>
      <c r="K1003" s="228"/>
      <c r="L1003" s="233"/>
      <c r="M1003" s="234"/>
      <c r="N1003" s="235"/>
      <c r="O1003" s="235"/>
      <c r="P1003" s="235"/>
      <c r="Q1003" s="235"/>
      <c r="R1003" s="235"/>
      <c r="S1003" s="235"/>
      <c r="T1003" s="236"/>
      <c r="AT1003" s="237" t="s">
        <v>364</v>
      </c>
      <c r="AU1003" s="237" t="s">
        <v>90</v>
      </c>
      <c r="AV1003" s="14" t="s">
        <v>90</v>
      </c>
      <c r="AW1003" s="14" t="s">
        <v>36</v>
      </c>
      <c r="AX1003" s="14" t="s">
        <v>81</v>
      </c>
      <c r="AY1003" s="237" t="s">
        <v>215</v>
      </c>
    </row>
    <row r="1004" spans="1:65" s="14" customFormat="1" ht="10.199999999999999">
      <c r="B1004" s="227"/>
      <c r="C1004" s="228"/>
      <c r="D1004" s="198" t="s">
        <v>364</v>
      </c>
      <c r="E1004" s="229" t="s">
        <v>1</v>
      </c>
      <c r="F1004" s="230" t="s">
        <v>1107</v>
      </c>
      <c r="G1004" s="228"/>
      <c r="H1004" s="231">
        <v>21.187999999999999</v>
      </c>
      <c r="I1004" s="232"/>
      <c r="J1004" s="228"/>
      <c r="K1004" s="228"/>
      <c r="L1004" s="233"/>
      <c r="M1004" s="234"/>
      <c r="N1004" s="235"/>
      <c r="O1004" s="235"/>
      <c r="P1004" s="235"/>
      <c r="Q1004" s="235"/>
      <c r="R1004" s="235"/>
      <c r="S1004" s="235"/>
      <c r="T1004" s="236"/>
      <c r="AT1004" s="237" t="s">
        <v>364</v>
      </c>
      <c r="AU1004" s="237" t="s">
        <v>90</v>
      </c>
      <c r="AV1004" s="14" t="s">
        <v>90</v>
      </c>
      <c r="AW1004" s="14" t="s">
        <v>36</v>
      </c>
      <c r="AX1004" s="14" t="s">
        <v>81</v>
      </c>
      <c r="AY1004" s="237" t="s">
        <v>215</v>
      </c>
    </row>
    <row r="1005" spans="1:65" s="14" customFormat="1" ht="10.199999999999999">
      <c r="B1005" s="227"/>
      <c r="C1005" s="228"/>
      <c r="D1005" s="198" t="s">
        <v>364</v>
      </c>
      <c r="E1005" s="229" t="s">
        <v>1</v>
      </c>
      <c r="F1005" s="230" t="s">
        <v>1106</v>
      </c>
      <c r="G1005" s="228"/>
      <c r="H1005" s="231">
        <v>-2.8</v>
      </c>
      <c r="I1005" s="232"/>
      <c r="J1005" s="228"/>
      <c r="K1005" s="228"/>
      <c r="L1005" s="233"/>
      <c r="M1005" s="234"/>
      <c r="N1005" s="235"/>
      <c r="O1005" s="235"/>
      <c r="P1005" s="235"/>
      <c r="Q1005" s="235"/>
      <c r="R1005" s="235"/>
      <c r="S1005" s="235"/>
      <c r="T1005" s="236"/>
      <c r="AT1005" s="237" t="s">
        <v>364</v>
      </c>
      <c r="AU1005" s="237" t="s">
        <v>90</v>
      </c>
      <c r="AV1005" s="14" t="s">
        <v>90</v>
      </c>
      <c r="AW1005" s="14" t="s">
        <v>36</v>
      </c>
      <c r="AX1005" s="14" t="s">
        <v>81</v>
      </c>
      <c r="AY1005" s="237" t="s">
        <v>215</v>
      </c>
    </row>
    <row r="1006" spans="1:65" s="16" customFormat="1" ht="10.199999999999999">
      <c r="B1006" s="249"/>
      <c r="C1006" s="250"/>
      <c r="D1006" s="198" t="s">
        <v>364</v>
      </c>
      <c r="E1006" s="251" t="s">
        <v>1</v>
      </c>
      <c r="F1006" s="252" t="s">
        <v>403</v>
      </c>
      <c r="G1006" s="250"/>
      <c r="H1006" s="253">
        <v>91.850999999999999</v>
      </c>
      <c r="I1006" s="254"/>
      <c r="J1006" s="250"/>
      <c r="K1006" s="250"/>
      <c r="L1006" s="255"/>
      <c r="M1006" s="256"/>
      <c r="N1006" s="257"/>
      <c r="O1006" s="257"/>
      <c r="P1006" s="257"/>
      <c r="Q1006" s="257"/>
      <c r="R1006" s="257"/>
      <c r="S1006" s="257"/>
      <c r="T1006" s="258"/>
      <c r="AT1006" s="259" t="s">
        <v>364</v>
      </c>
      <c r="AU1006" s="259" t="s">
        <v>90</v>
      </c>
      <c r="AV1006" s="16" t="s">
        <v>227</v>
      </c>
      <c r="AW1006" s="16" t="s">
        <v>36</v>
      </c>
      <c r="AX1006" s="16" t="s">
        <v>81</v>
      </c>
      <c r="AY1006" s="259" t="s">
        <v>215</v>
      </c>
    </row>
    <row r="1007" spans="1:65" s="15" customFormat="1" ht="10.199999999999999">
      <c r="B1007" s="238"/>
      <c r="C1007" s="239"/>
      <c r="D1007" s="198" t="s">
        <v>364</v>
      </c>
      <c r="E1007" s="240" t="s">
        <v>1</v>
      </c>
      <c r="F1007" s="241" t="s">
        <v>368</v>
      </c>
      <c r="G1007" s="239"/>
      <c r="H1007" s="242">
        <v>227.202</v>
      </c>
      <c r="I1007" s="243"/>
      <c r="J1007" s="239"/>
      <c r="K1007" s="239"/>
      <c r="L1007" s="244"/>
      <c r="M1007" s="245"/>
      <c r="N1007" s="246"/>
      <c r="O1007" s="246"/>
      <c r="P1007" s="246"/>
      <c r="Q1007" s="246"/>
      <c r="R1007" s="246"/>
      <c r="S1007" s="246"/>
      <c r="T1007" s="247"/>
      <c r="AT1007" s="248" t="s">
        <v>364</v>
      </c>
      <c r="AU1007" s="248" t="s">
        <v>90</v>
      </c>
      <c r="AV1007" s="15" t="s">
        <v>214</v>
      </c>
      <c r="AW1007" s="15" t="s">
        <v>36</v>
      </c>
      <c r="AX1007" s="15" t="s">
        <v>88</v>
      </c>
      <c r="AY1007" s="248" t="s">
        <v>215</v>
      </c>
    </row>
    <row r="1008" spans="1:65" s="2" customFormat="1" ht="24.15" customHeight="1">
      <c r="A1008" s="35"/>
      <c r="B1008" s="36"/>
      <c r="C1008" s="185" t="s">
        <v>1108</v>
      </c>
      <c r="D1008" s="185" t="s">
        <v>216</v>
      </c>
      <c r="E1008" s="186" t="s">
        <v>1109</v>
      </c>
      <c r="F1008" s="187" t="s">
        <v>1110</v>
      </c>
      <c r="G1008" s="188" t="s">
        <v>797</v>
      </c>
      <c r="H1008" s="189">
        <v>68.48</v>
      </c>
      <c r="I1008" s="190"/>
      <c r="J1008" s="191">
        <f>ROUND(I1008*H1008,2)</f>
        <v>0</v>
      </c>
      <c r="K1008" s="187" t="s">
        <v>359</v>
      </c>
      <c r="L1008" s="40"/>
      <c r="M1008" s="192" t="s">
        <v>1</v>
      </c>
      <c r="N1008" s="193" t="s">
        <v>46</v>
      </c>
      <c r="O1008" s="72"/>
      <c r="P1008" s="194">
        <f>O1008*H1008</f>
        <v>0</v>
      </c>
      <c r="Q1008" s="194">
        <v>1.2E-4</v>
      </c>
      <c r="R1008" s="194">
        <f>Q1008*H1008</f>
        <v>8.2176000000000003E-3</v>
      </c>
      <c r="S1008" s="194">
        <v>0</v>
      </c>
      <c r="T1008" s="195">
        <f>S1008*H1008</f>
        <v>0</v>
      </c>
      <c r="U1008" s="35"/>
      <c r="V1008" s="35"/>
      <c r="W1008" s="35"/>
      <c r="X1008" s="35"/>
      <c r="Y1008" s="35"/>
      <c r="Z1008" s="35"/>
      <c r="AA1008" s="35"/>
      <c r="AB1008" s="35"/>
      <c r="AC1008" s="35"/>
      <c r="AD1008" s="35"/>
      <c r="AE1008" s="35"/>
      <c r="AR1008" s="196" t="s">
        <v>214</v>
      </c>
      <c r="AT1008" s="196" t="s">
        <v>216</v>
      </c>
      <c r="AU1008" s="196" t="s">
        <v>90</v>
      </c>
      <c r="AY1008" s="18" t="s">
        <v>215</v>
      </c>
      <c r="BE1008" s="197">
        <f>IF(N1008="základní",J1008,0)</f>
        <v>0</v>
      </c>
      <c r="BF1008" s="197">
        <f>IF(N1008="snížená",J1008,0)</f>
        <v>0</v>
      </c>
      <c r="BG1008" s="197">
        <f>IF(N1008="zákl. přenesená",J1008,0)</f>
        <v>0</v>
      </c>
      <c r="BH1008" s="197">
        <f>IF(N1008="sníž. přenesená",J1008,0)</f>
        <v>0</v>
      </c>
      <c r="BI1008" s="197">
        <f>IF(N1008="nulová",J1008,0)</f>
        <v>0</v>
      </c>
      <c r="BJ1008" s="18" t="s">
        <v>88</v>
      </c>
      <c r="BK1008" s="197">
        <f>ROUND(I1008*H1008,2)</f>
        <v>0</v>
      </c>
      <c r="BL1008" s="18" t="s">
        <v>214</v>
      </c>
      <c r="BM1008" s="196" t="s">
        <v>1111</v>
      </c>
    </row>
    <row r="1009" spans="1:51" s="2" customFormat="1" ht="10.199999999999999">
      <c r="A1009" s="35"/>
      <c r="B1009" s="36"/>
      <c r="C1009" s="37"/>
      <c r="D1009" s="198" t="s">
        <v>221</v>
      </c>
      <c r="E1009" s="37"/>
      <c r="F1009" s="199" t="s">
        <v>1112</v>
      </c>
      <c r="G1009" s="37"/>
      <c r="H1009" s="37"/>
      <c r="I1009" s="200"/>
      <c r="J1009" s="37"/>
      <c r="K1009" s="37"/>
      <c r="L1009" s="40"/>
      <c r="M1009" s="201"/>
      <c r="N1009" s="202"/>
      <c r="O1009" s="72"/>
      <c r="P1009" s="72"/>
      <c r="Q1009" s="72"/>
      <c r="R1009" s="72"/>
      <c r="S1009" s="72"/>
      <c r="T1009" s="73"/>
      <c r="U1009" s="35"/>
      <c r="V1009" s="35"/>
      <c r="W1009" s="35"/>
      <c r="X1009" s="35"/>
      <c r="Y1009" s="35"/>
      <c r="Z1009" s="35"/>
      <c r="AA1009" s="35"/>
      <c r="AB1009" s="35"/>
      <c r="AC1009" s="35"/>
      <c r="AD1009" s="35"/>
      <c r="AE1009" s="35"/>
      <c r="AT1009" s="18" t="s">
        <v>221</v>
      </c>
      <c r="AU1009" s="18" t="s">
        <v>90</v>
      </c>
    </row>
    <row r="1010" spans="1:51" s="2" customFormat="1" ht="10.199999999999999">
      <c r="A1010" s="35"/>
      <c r="B1010" s="36"/>
      <c r="C1010" s="37"/>
      <c r="D1010" s="215" t="s">
        <v>362</v>
      </c>
      <c r="E1010" s="37"/>
      <c r="F1010" s="216" t="s">
        <v>1113</v>
      </c>
      <c r="G1010" s="37"/>
      <c r="H1010" s="37"/>
      <c r="I1010" s="200"/>
      <c r="J1010" s="37"/>
      <c r="K1010" s="37"/>
      <c r="L1010" s="40"/>
      <c r="M1010" s="201"/>
      <c r="N1010" s="202"/>
      <c r="O1010" s="72"/>
      <c r="P1010" s="72"/>
      <c r="Q1010" s="72"/>
      <c r="R1010" s="72"/>
      <c r="S1010" s="72"/>
      <c r="T1010" s="73"/>
      <c r="U1010" s="35"/>
      <c r="V1010" s="35"/>
      <c r="W1010" s="35"/>
      <c r="X1010" s="35"/>
      <c r="Y1010" s="35"/>
      <c r="Z1010" s="35"/>
      <c r="AA1010" s="35"/>
      <c r="AB1010" s="35"/>
      <c r="AC1010" s="35"/>
      <c r="AD1010" s="35"/>
      <c r="AE1010" s="35"/>
      <c r="AT1010" s="18" t="s">
        <v>362</v>
      </c>
      <c r="AU1010" s="18" t="s">
        <v>90</v>
      </c>
    </row>
    <row r="1011" spans="1:51" s="13" customFormat="1" ht="10.199999999999999">
      <c r="B1011" s="217"/>
      <c r="C1011" s="218"/>
      <c r="D1011" s="198" t="s">
        <v>364</v>
      </c>
      <c r="E1011" s="219" t="s">
        <v>1</v>
      </c>
      <c r="F1011" s="220" t="s">
        <v>822</v>
      </c>
      <c r="G1011" s="218"/>
      <c r="H1011" s="219" t="s">
        <v>1</v>
      </c>
      <c r="I1011" s="221"/>
      <c r="J1011" s="218"/>
      <c r="K1011" s="218"/>
      <c r="L1011" s="222"/>
      <c r="M1011" s="223"/>
      <c r="N1011" s="224"/>
      <c r="O1011" s="224"/>
      <c r="P1011" s="224"/>
      <c r="Q1011" s="224"/>
      <c r="R1011" s="224"/>
      <c r="S1011" s="224"/>
      <c r="T1011" s="225"/>
      <c r="AT1011" s="226" t="s">
        <v>364</v>
      </c>
      <c r="AU1011" s="226" t="s">
        <v>90</v>
      </c>
      <c r="AV1011" s="13" t="s">
        <v>88</v>
      </c>
      <c r="AW1011" s="13" t="s">
        <v>36</v>
      </c>
      <c r="AX1011" s="13" t="s">
        <v>81</v>
      </c>
      <c r="AY1011" s="226" t="s">
        <v>215</v>
      </c>
    </row>
    <row r="1012" spans="1:51" s="13" customFormat="1" ht="10.199999999999999">
      <c r="B1012" s="217"/>
      <c r="C1012" s="218"/>
      <c r="D1012" s="198" t="s">
        <v>364</v>
      </c>
      <c r="E1012" s="219" t="s">
        <v>1</v>
      </c>
      <c r="F1012" s="220" t="s">
        <v>389</v>
      </c>
      <c r="G1012" s="218"/>
      <c r="H1012" s="219" t="s">
        <v>1</v>
      </c>
      <c r="I1012" s="221"/>
      <c r="J1012" s="218"/>
      <c r="K1012" s="218"/>
      <c r="L1012" s="222"/>
      <c r="M1012" s="223"/>
      <c r="N1012" s="224"/>
      <c r="O1012" s="224"/>
      <c r="P1012" s="224"/>
      <c r="Q1012" s="224"/>
      <c r="R1012" s="224"/>
      <c r="S1012" s="224"/>
      <c r="T1012" s="225"/>
      <c r="AT1012" s="226" t="s">
        <v>364</v>
      </c>
      <c r="AU1012" s="226" t="s">
        <v>90</v>
      </c>
      <c r="AV1012" s="13" t="s">
        <v>88</v>
      </c>
      <c r="AW1012" s="13" t="s">
        <v>36</v>
      </c>
      <c r="AX1012" s="13" t="s">
        <v>81</v>
      </c>
      <c r="AY1012" s="226" t="s">
        <v>215</v>
      </c>
    </row>
    <row r="1013" spans="1:51" s="14" customFormat="1" ht="10.199999999999999">
      <c r="B1013" s="227"/>
      <c r="C1013" s="228"/>
      <c r="D1013" s="198" t="s">
        <v>364</v>
      </c>
      <c r="E1013" s="229" t="s">
        <v>1</v>
      </c>
      <c r="F1013" s="230" t="s">
        <v>1114</v>
      </c>
      <c r="G1013" s="228"/>
      <c r="H1013" s="231">
        <v>7.9</v>
      </c>
      <c r="I1013" s="232"/>
      <c r="J1013" s="228"/>
      <c r="K1013" s="228"/>
      <c r="L1013" s="233"/>
      <c r="M1013" s="234"/>
      <c r="N1013" s="235"/>
      <c r="O1013" s="235"/>
      <c r="P1013" s="235"/>
      <c r="Q1013" s="235"/>
      <c r="R1013" s="235"/>
      <c r="S1013" s="235"/>
      <c r="T1013" s="236"/>
      <c r="AT1013" s="237" t="s">
        <v>364</v>
      </c>
      <c r="AU1013" s="237" t="s">
        <v>90</v>
      </c>
      <c r="AV1013" s="14" t="s">
        <v>90</v>
      </c>
      <c r="AW1013" s="14" t="s">
        <v>36</v>
      </c>
      <c r="AX1013" s="14" t="s">
        <v>81</v>
      </c>
      <c r="AY1013" s="237" t="s">
        <v>215</v>
      </c>
    </row>
    <row r="1014" spans="1:51" s="14" customFormat="1" ht="10.199999999999999">
      <c r="B1014" s="227"/>
      <c r="C1014" s="228"/>
      <c r="D1014" s="198" t="s">
        <v>364</v>
      </c>
      <c r="E1014" s="229" t="s">
        <v>1</v>
      </c>
      <c r="F1014" s="230" t="s">
        <v>1115</v>
      </c>
      <c r="G1014" s="228"/>
      <c r="H1014" s="231">
        <v>13.25</v>
      </c>
      <c r="I1014" s="232"/>
      <c r="J1014" s="228"/>
      <c r="K1014" s="228"/>
      <c r="L1014" s="233"/>
      <c r="M1014" s="234"/>
      <c r="N1014" s="235"/>
      <c r="O1014" s="235"/>
      <c r="P1014" s="235"/>
      <c r="Q1014" s="235"/>
      <c r="R1014" s="235"/>
      <c r="S1014" s="235"/>
      <c r="T1014" s="236"/>
      <c r="AT1014" s="237" t="s">
        <v>364</v>
      </c>
      <c r="AU1014" s="237" t="s">
        <v>90</v>
      </c>
      <c r="AV1014" s="14" t="s">
        <v>90</v>
      </c>
      <c r="AW1014" s="14" t="s">
        <v>36</v>
      </c>
      <c r="AX1014" s="14" t="s">
        <v>81</v>
      </c>
      <c r="AY1014" s="237" t="s">
        <v>215</v>
      </c>
    </row>
    <row r="1015" spans="1:51" s="13" customFormat="1" ht="10.199999999999999">
      <c r="B1015" s="217"/>
      <c r="C1015" s="218"/>
      <c r="D1015" s="198" t="s">
        <v>364</v>
      </c>
      <c r="E1015" s="219" t="s">
        <v>1</v>
      </c>
      <c r="F1015" s="220" t="s">
        <v>389</v>
      </c>
      <c r="G1015" s="218"/>
      <c r="H1015" s="219" t="s">
        <v>1</v>
      </c>
      <c r="I1015" s="221"/>
      <c r="J1015" s="218"/>
      <c r="K1015" s="218"/>
      <c r="L1015" s="222"/>
      <c r="M1015" s="223"/>
      <c r="N1015" s="224"/>
      <c r="O1015" s="224"/>
      <c r="P1015" s="224"/>
      <c r="Q1015" s="224"/>
      <c r="R1015" s="224"/>
      <c r="S1015" s="224"/>
      <c r="T1015" s="225"/>
      <c r="AT1015" s="226" t="s">
        <v>364</v>
      </c>
      <c r="AU1015" s="226" t="s">
        <v>90</v>
      </c>
      <c r="AV1015" s="13" t="s">
        <v>88</v>
      </c>
      <c r="AW1015" s="13" t="s">
        <v>36</v>
      </c>
      <c r="AX1015" s="13" t="s">
        <v>81</v>
      </c>
      <c r="AY1015" s="226" t="s">
        <v>215</v>
      </c>
    </row>
    <row r="1016" spans="1:51" s="14" customFormat="1" ht="10.199999999999999">
      <c r="B1016" s="227"/>
      <c r="C1016" s="228"/>
      <c r="D1016" s="198" t="s">
        <v>364</v>
      </c>
      <c r="E1016" s="229" t="s">
        <v>1</v>
      </c>
      <c r="F1016" s="230" t="s">
        <v>1114</v>
      </c>
      <c r="G1016" s="228"/>
      <c r="H1016" s="231">
        <v>7.9</v>
      </c>
      <c r="I1016" s="232"/>
      <c r="J1016" s="228"/>
      <c r="K1016" s="228"/>
      <c r="L1016" s="233"/>
      <c r="M1016" s="234"/>
      <c r="N1016" s="235"/>
      <c r="O1016" s="235"/>
      <c r="P1016" s="235"/>
      <c r="Q1016" s="235"/>
      <c r="R1016" s="235"/>
      <c r="S1016" s="235"/>
      <c r="T1016" s="236"/>
      <c r="AT1016" s="237" t="s">
        <v>364</v>
      </c>
      <c r="AU1016" s="237" t="s">
        <v>90</v>
      </c>
      <c r="AV1016" s="14" t="s">
        <v>90</v>
      </c>
      <c r="AW1016" s="14" t="s">
        <v>36</v>
      </c>
      <c r="AX1016" s="14" t="s">
        <v>81</v>
      </c>
      <c r="AY1016" s="237" t="s">
        <v>215</v>
      </c>
    </row>
    <row r="1017" spans="1:51" s="14" customFormat="1" ht="10.199999999999999">
      <c r="B1017" s="227"/>
      <c r="C1017" s="228"/>
      <c r="D1017" s="198" t="s">
        <v>364</v>
      </c>
      <c r="E1017" s="229" t="s">
        <v>1</v>
      </c>
      <c r="F1017" s="230" t="s">
        <v>1116</v>
      </c>
      <c r="G1017" s="228"/>
      <c r="H1017" s="231">
        <v>11.15</v>
      </c>
      <c r="I1017" s="232"/>
      <c r="J1017" s="228"/>
      <c r="K1017" s="228"/>
      <c r="L1017" s="233"/>
      <c r="M1017" s="234"/>
      <c r="N1017" s="235"/>
      <c r="O1017" s="235"/>
      <c r="P1017" s="235"/>
      <c r="Q1017" s="235"/>
      <c r="R1017" s="235"/>
      <c r="S1017" s="235"/>
      <c r="T1017" s="236"/>
      <c r="AT1017" s="237" t="s">
        <v>364</v>
      </c>
      <c r="AU1017" s="237" t="s">
        <v>90</v>
      </c>
      <c r="AV1017" s="14" t="s">
        <v>90</v>
      </c>
      <c r="AW1017" s="14" t="s">
        <v>36</v>
      </c>
      <c r="AX1017" s="14" t="s">
        <v>81</v>
      </c>
      <c r="AY1017" s="237" t="s">
        <v>215</v>
      </c>
    </row>
    <row r="1018" spans="1:51" s="16" customFormat="1" ht="10.199999999999999">
      <c r="B1018" s="249"/>
      <c r="C1018" s="250"/>
      <c r="D1018" s="198" t="s">
        <v>364</v>
      </c>
      <c r="E1018" s="251" t="s">
        <v>1</v>
      </c>
      <c r="F1018" s="252" t="s">
        <v>403</v>
      </c>
      <c r="G1018" s="250"/>
      <c r="H1018" s="253">
        <v>40.200000000000003</v>
      </c>
      <c r="I1018" s="254"/>
      <c r="J1018" s="250"/>
      <c r="K1018" s="250"/>
      <c r="L1018" s="255"/>
      <c r="M1018" s="256"/>
      <c r="N1018" s="257"/>
      <c r="O1018" s="257"/>
      <c r="P1018" s="257"/>
      <c r="Q1018" s="257"/>
      <c r="R1018" s="257"/>
      <c r="S1018" s="257"/>
      <c r="T1018" s="258"/>
      <c r="AT1018" s="259" t="s">
        <v>364</v>
      </c>
      <c r="AU1018" s="259" t="s">
        <v>90</v>
      </c>
      <c r="AV1018" s="16" t="s">
        <v>227</v>
      </c>
      <c r="AW1018" s="16" t="s">
        <v>36</v>
      </c>
      <c r="AX1018" s="16" t="s">
        <v>81</v>
      </c>
      <c r="AY1018" s="259" t="s">
        <v>215</v>
      </c>
    </row>
    <row r="1019" spans="1:51" s="13" customFormat="1" ht="10.199999999999999">
      <c r="B1019" s="217"/>
      <c r="C1019" s="218"/>
      <c r="D1019" s="198" t="s">
        <v>364</v>
      </c>
      <c r="E1019" s="219" t="s">
        <v>1</v>
      </c>
      <c r="F1019" s="220" t="s">
        <v>853</v>
      </c>
      <c r="G1019" s="218"/>
      <c r="H1019" s="219" t="s">
        <v>1</v>
      </c>
      <c r="I1019" s="221"/>
      <c r="J1019" s="218"/>
      <c r="K1019" s="218"/>
      <c r="L1019" s="222"/>
      <c r="M1019" s="223"/>
      <c r="N1019" s="224"/>
      <c r="O1019" s="224"/>
      <c r="P1019" s="224"/>
      <c r="Q1019" s="224"/>
      <c r="R1019" s="224"/>
      <c r="S1019" s="224"/>
      <c r="T1019" s="225"/>
      <c r="AT1019" s="226" t="s">
        <v>364</v>
      </c>
      <c r="AU1019" s="226" t="s">
        <v>90</v>
      </c>
      <c r="AV1019" s="13" t="s">
        <v>88</v>
      </c>
      <c r="AW1019" s="13" t="s">
        <v>36</v>
      </c>
      <c r="AX1019" s="13" t="s">
        <v>81</v>
      </c>
      <c r="AY1019" s="226" t="s">
        <v>215</v>
      </c>
    </row>
    <row r="1020" spans="1:51" s="13" customFormat="1" ht="10.199999999999999">
      <c r="B1020" s="217"/>
      <c r="C1020" s="218"/>
      <c r="D1020" s="198" t="s">
        <v>364</v>
      </c>
      <c r="E1020" s="219" t="s">
        <v>1</v>
      </c>
      <c r="F1020" s="220" t="s">
        <v>395</v>
      </c>
      <c r="G1020" s="218"/>
      <c r="H1020" s="219" t="s">
        <v>1</v>
      </c>
      <c r="I1020" s="221"/>
      <c r="J1020" s="218"/>
      <c r="K1020" s="218"/>
      <c r="L1020" s="222"/>
      <c r="M1020" s="223"/>
      <c r="N1020" s="224"/>
      <c r="O1020" s="224"/>
      <c r="P1020" s="224"/>
      <c r="Q1020" s="224"/>
      <c r="R1020" s="224"/>
      <c r="S1020" s="224"/>
      <c r="T1020" s="225"/>
      <c r="AT1020" s="226" t="s">
        <v>364</v>
      </c>
      <c r="AU1020" s="226" t="s">
        <v>90</v>
      </c>
      <c r="AV1020" s="13" t="s">
        <v>88</v>
      </c>
      <c r="AW1020" s="13" t="s">
        <v>36</v>
      </c>
      <c r="AX1020" s="13" t="s">
        <v>81</v>
      </c>
      <c r="AY1020" s="226" t="s">
        <v>215</v>
      </c>
    </row>
    <row r="1021" spans="1:51" s="14" customFormat="1" ht="10.199999999999999">
      <c r="B1021" s="227"/>
      <c r="C1021" s="228"/>
      <c r="D1021" s="198" t="s">
        <v>364</v>
      </c>
      <c r="E1021" s="229" t="s">
        <v>1</v>
      </c>
      <c r="F1021" s="230" t="s">
        <v>1117</v>
      </c>
      <c r="G1021" s="228"/>
      <c r="H1021" s="231">
        <v>8.8000000000000007</v>
      </c>
      <c r="I1021" s="232"/>
      <c r="J1021" s="228"/>
      <c r="K1021" s="228"/>
      <c r="L1021" s="233"/>
      <c r="M1021" s="234"/>
      <c r="N1021" s="235"/>
      <c r="O1021" s="235"/>
      <c r="P1021" s="235"/>
      <c r="Q1021" s="235"/>
      <c r="R1021" s="235"/>
      <c r="S1021" s="235"/>
      <c r="T1021" s="236"/>
      <c r="AT1021" s="237" t="s">
        <v>364</v>
      </c>
      <c r="AU1021" s="237" t="s">
        <v>90</v>
      </c>
      <c r="AV1021" s="14" t="s">
        <v>90</v>
      </c>
      <c r="AW1021" s="14" t="s">
        <v>36</v>
      </c>
      <c r="AX1021" s="14" t="s">
        <v>81</v>
      </c>
      <c r="AY1021" s="237" t="s">
        <v>215</v>
      </c>
    </row>
    <row r="1022" spans="1:51" s="14" customFormat="1" ht="10.199999999999999">
      <c r="B1022" s="227"/>
      <c r="C1022" s="228"/>
      <c r="D1022" s="198" t="s">
        <v>364</v>
      </c>
      <c r="E1022" s="229" t="s">
        <v>1</v>
      </c>
      <c r="F1022" s="230" t="s">
        <v>1118</v>
      </c>
      <c r="G1022" s="228"/>
      <c r="H1022" s="231">
        <v>13.83</v>
      </c>
      <c r="I1022" s="232"/>
      <c r="J1022" s="228"/>
      <c r="K1022" s="228"/>
      <c r="L1022" s="233"/>
      <c r="M1022" s="234"/>
      <c r="N1022" s="235"/>
      <c r="O1022" s="235"/>
      <c r="P1022" s="235"/>
      <c r="Q1022" s="235"/>
      <c r="R1022" s="235"/>
      <c r="S1022" s="235"/>
      <c r="T1022" s="236"/>
      <c r="AT1022" s="237" t="s">
        <v>364</v>
      </c>
      <c r="AU1022" s="237" t="s">
        <v>90</v>
      </c>
      <c r="AV1022" s="14" t="s">
        <v>90</v>
      </c>
      <c r="AW1022" s="14" t="s">
        <v>36</v>
      </c>
      <c r="AX1022" s="14" t="s">
        <v>81</v>
      </c>
      <c r="AY1022" s="237" t="s">
        <v>215</v>
      </c>
    </row>
    <row r="1023" spans="1:51" s="14" customFormat="1" ht="10.199999999999999">
      <c r="B1023" s="227"/>
      <c r="C1023" s="228"/>
      <c r="D1023" s="198" t="s">
        <v>364</v>
      </c>
      <c r="E1023" s="229" t="s">
        <v>1</v>
      </c>
      <c r="F1023" s="230" t="s">
        <v>1119</v>
      </c>
      <c r="G1023" s="228"/>
      <c r="H1023" s="231">
        <v>5.65</v>
      </c>
      <c r="I1023" s="232"/>
      <c r="J1023" s="228"/>
      <c r="K1023" s="228"/>
      <c r="L1023" s="233"/>
      <c r="M1023" s="234"/>
      <c r="N1023" s="235"/>
      <c r="O1023" s="235"/>
      <c r="P1023" s="235"/>
      <c r="Q1023" s="235"/>
      <c r="R1023" s="235"/>
      <c r="S1023" s="235"/>
      <c r="T1023" s="236"/>
      <c r="AT1023" s="237" t="s">
        <v>364</v>
      </c>
      <c r="AU1023" s="237" t="s">
        <v>90</v>
      </c>
      <c r="AV1023" s="14" t="s">
        <v>90</v>
      </c>
      <c r="AW1023" s="14" t="s">
        <v>36</v>
      </c>
      <c r="AX1023" s="14" t="s">
        <v>81</v>
      </c>
      <c r="AY1023" s="237" t="s">
        <v>215</v>
      </c>
    </row>
    <row r="1024" spans="1:51" s="16" customFormat="1" ht="10.199999999999999">
      <c r="B1024" s="249"/>
      <c r="C1024" s="250"/>
      <c r="D1024" s="198" t="s">
        <v>364</v>
      </c>
      <c r="E1024" s="251" t="s">
        <v>1</v>
      </c>
      <c r="F1024" s="252" t="s">
        <v>403</v>
      </c>
      <c r="G1024" s="250"/>
      <c r="H1024" s="253">
        <v>28.28</v>
      </c>
      <c r="I1024" s="254"/>
      <c r="J1024" s="250"/>
      <c r="K1024" s="250"/>
      <c r="L1024" s="255"/>
      <c r="M1024" s="256"/>
      <c r="N1024" s="257"/>
      <c r="O1024" s="257"/>
      <c r="P1024" s="257"/>
      <c r="Q1024" s="257"/>
      <c r="R1024" s="257"/>
      <c r="S1024" s="257"/>
      <c r="T1024" s="258"/>
      <c r="AT1024" s="259" t="s">
        <v>364</v>
      </c>
      <c r="AU1024" s="259" t="s">
        <v>90</v>
      </c>
      <c r="AV1024" s="16" t="s">
        <v>227</v>
      </c>
      <c r="AW1024" s="16" t="s">
        <v>36</v>
      </c>
      <c r="AX1024" s="16" t="s">
        <v>81</v>
      </c>
      <c r="AY1024" s="259" t="s">
        <v>215</v>
      </c>
    </row>
    <row r="1025" spans="1:65" s="15" customFormat="1" ht="10.199999999999999">
      <c r="B1025" s="238"/>
      <c r="C1025" s="239"/>
      <c r="D1025" s="198" t="s">
        <v>364</v>
      </c>
      <c r="E1025" s="240" t="s">
        <v>1</v>
      </c>
      <c r="F1025" s="241" t="s">
        <v>368</v>
      </c>
      <c r="G1025" s="239"/>
      <c r="H1025" s="242">
        <v>68.48</v>
      </c>
      <c r="I1025" s="243"/>
      <c r="J1025" s="239"/>
      <c r="K1025" s="239"/>
      <c r="L1025" s="244"/>
      <c r="M1025" s="245"/>
      <c r="N1025" s="246"/>
      <c r="O1025" s="246"/>
      <c r="P1025" s="246"/>
      <c r="Q1025" s="246"/>
      <c r="R1025" s="246"/>
      <c r="S1025" s="246"/>
      <c r="T1025" s="247"/>
      <c r="AT1025" s="248" t="s">
        <v>364</v>
      </c>
      <c r="AU1025" s="248" t="s">
        <v>90</v>
      </c>
      <c r="AV1025" s="15" t="s">
        <v>214</v>
      </c>
      <c r="AW1025" s="15" t="s">
        <v>36</v>
      </c>
      <c r="AX1025" s="15" t="s">
        <v>88</v>
      </c>
      <c r="AY1025" s="248" t="s">
        <v>215</v>
      </c>
    </row>
    <row r="1026" spans="1:65" s="2" customFormat="1" ht="24.15" customHeight="1">
      <c r="A1026" s="35"/>
      <c r="B1026" s="36"/>
      <c r="C1026" s="185" t="s">
        <v>1120</v>
      </c>
      <c r="D1026" s="185" t="s">
        <v>216</v>
      </c>
      <c r="E1026" s="186" t="s">
        <v>1121</v>
      </c>
      <c r="F1026" s="187" t="s">
        <v>1122</v>
      </c>
      <c r="G1026" s="188" t="s">
        <v>797</v>
      </c>
      <c r="H1026" s="189">
        <v>101.25</v>
      </c>
      <c r="I1026" s="190"/>
      <c r="J1026" s="191">
        <f>ROUND(I1026*H1026,2)</f>
        <v>0</v>
      </c>
      <c r="K1026" s="187" t="s">
        <v>359</v>
      </c>
      <c r="L1026" s="40"/>
      <c r="M1026" s="192" t="s">
        <v>1</v>
      </c>
      <c r="N1026" s="193" t="s">
        <v>46</v>
      </c>
      <c r="O1026" s="72"/>
      <c r="P1026" s="194">
        <f>O1026*H1026</f>
        <v>0</v>
      </c>
      <c r="Q1026" s="194">
        <v>1.3999999999999999E-4</v>
      </c>
      <c r="R1026" s="194">
        <f>Q1026*H1026</f>
        <v>1.4174999999999998E-2</v>
      </c>
      <c r="S1026" s="194">
        <v>0</v>
      </c>
      <c r="T1026" s="195">
        <f>S1026*H1026</f>
        <v>0</v>
      </c>
      <c r="U1026" s="35"/>
      <c r="V1026" s="35"/>
      <c r="W1026" s="35"/>
      <c r="X1026" s="35"/>
      <c r="Y1026" s="35"/>
      <c r="Z1026" s="35"/>
      <c r="AA1026" s="35"/>
      <c r="AB1026" s="35"/>
      <c r="AC1026" s="35"/>
      <c r="AD1026" s="35"/>
      <c r="AE1026" s="35"/>
      <c r="AR1026" s="196" t="s">
        <v>214</v>
      </c>
      <c r="AT1026" s="196" t="s">
        <v>216</v>
      </c>
      <c r="AU1026" s="196" t="s">
        <v>90</v>
      </c>
      <c r="AY1026" s="18" t="s">
        <v>215</v>
      </c>
      <c r="BE1026" s="197">
        <f>IF(N1026="základní",J1026,0)</f>
        <v>0</v>
      </c>
      <c r="BF1026" s="197">
        <f>IF(N1026="snížená",J1026,0)</f>
        <v>0</v>
      </c>
      <c r="BG1026" s="197">
        <f>IF(N1026="zákl. přenesená",J1026,0)</f>
        <v>0</v>
      </c>
      <c r="BH1026" s="197">
        <f>IF(N1026="sníž. přenesená",J1026,0)</f>
        <v>0</v>
      </c>
      <c r="BI1026" s="197">
        <f>IF(N1026="nulová",J1026,0)</f>
        <v>0</v>
      </c>
      <c r="BJ1026" s="18" t="s">
        <v>88</v>
      </c>
      <c r="BK1026" s="197">
        <f>ROUND(I1026*H1026,2)</f>
        <v>0</v>
      </c>
      <c r="BL1026" s="18" t="s">
        <v>214</v>
      </c>
      <c r="BM1026" s="196" t="s">
        <v>1123</v>
      </c>
    </row>
    <row r="1027" spans="1:65" s="2" customFormat="1" ht="10.199999999999999">
      <c r="A1027" s="35"/>
      <c r="B1027" s="36"/>
      <c r="C1027" s="37"/>
      <c r="D1027" s="198" t="s">
        <v>221</v>
      </c>
      <c r="E1027" s="37"/>
      <c r="F1027" s="199" t="s">
        <v>1124</v>
      </c>
      <c r="G1027" s="37"/>
      <c r="H1027" s="37"/>
      <c r="I1027" s="200"/>
      <c r="J1027" s="37"/>
      <c r="K1027" s="37"/>
      <c r="L1027" s="40"/>
      <c r="M1027" s="201"/>
      <c r="N1027" s="202"/>
      <c r="O1027" s="72"/>
      <c r="P1027" s="72"/>
      <c r="Q1027" s="72"/>
      <c r="R1027" s="72"/>
      <c r="S1027" s="72"/>
      <c r="T1027" s="73"/>
      <c r="U1027" s="35"/>
      <c r="V1027" s="35"/>
      <c r="W1027" s="35"/>
      <c r="X1027" s="35"/>
      <c r="Y1027" s="35"/>
      <c r="Z1027" s="35"/>
      <c r="AA1027" s="35"/>
      <c r="AB1027" s="35"/>
      <c r="AC1027" s="35"/>
      <c r="AD1027" s="35"/>
      <c r="AE1027" s="35"/>
      <c r="AT1027" s="18" t="s">
        <v>221</v>
      </c>
      <c r="AU1027" s="18" t="s">
        <v>90</v>
      </c>
    </row>
    <row r="1028" spans="1:65" s="2" customFormat="1" ht="10.199999999999999">
      <c r="A1028" s="35"/>
      <c r="B1028" s="36"/>
      <c r="C1028" s="37"/>
      <c r="D1028" s="215" t="s">
        <v>362</v>
      </c>
      <c r="E1028" s="37"/>
      <c r="F1028" s="216" t="s">
        <v>1125</v>
      </c>
      <c r="G1028" s="37"/>
      <c r="H1028" s="37"/>
      <c r="I1028" s="200"/>
      <c r="J1028" s="37"/>
      <c r="K1028" s="37"/>
      <c r="L1028" s="40"/>
      <c r="M1028" s="201"/>
      <c r="N1028" s="202"/>
      <c r="O1028" s="72"/>
      <c r="P1028" s="72"/>
      <c r="Q1028" s="72"/>
      <c r="R1028" s="72"/>
      <c r="S1028" s="72"/>
      <c r="T1028" s="73"/>
      <c r="U1028" s="35"/>
      <c r="V1028" s="35"/>
      <c r="W1028" s="35"/>
      <c r="X1028" s="35"/>
      <c r="Y1028" s="35"/>
      <c r="Z1028" s="35"/>
      <c r="AA1028" s="35"/>
      <c r="AB1028" s="35"/>
      <c r="AC1028" s="35"/>
      <c r="AD1028" s="35"/>
      <c r="AE1028" s="35"/>
      <c r="AT1028" s="18" t="s">
        <v>362</v>
      </c>
      <c r="AU1028" s="18" t="s">
        <v>90</v>
      </c>
    </row>
    <row r="1029" spans="1:65" s="13" customFormat="1" ht="10.199999999999999">
      <c r="B1029" s="217"/>
      <c r="C1029" s="218"/>
      <c r="D1029" s="198" t="s">
        <v>364</v>
      </c>
      <c r="E1029" s="219" t="s">
        <v>1</v>
      </c>
      <c r="F1029" s="220" t="s">
        <v>822</v>
      </c>
      <c r="G1029" s="218"/>
      <c r="H1029" s="219" t="s">
        <v>1</v>
      </c>
      <c r="I1029" s="221"/>
      <c r="J1029" s="218"/>
      <c r="K1029" s="218"/>
      <c r="L1029" s="222"/>
      <c r="M1029" s="223"/>
      <c r="N1029" s="224"/>
      <c r="O1029" s="224"/>
      <c r="P1029" s="224"/>
      <c r="Q1029" s="224"/>
      <c r="R1029" s="224"/>
      <c r="S1029" s="224"/>
      <c r="T1029" s="225"/>
      <c r="AT1029" s="226" t="s">
        <v>364</v>
      </c>
      <c r="AU1029" s="226" t="s">
        <v>90</v>
      </c>
      <c r="AV1029" s="13" t="s">
        <v>88</v>
      </c>
      <c r="AW1029" s="13" t="s">
        <v>36</v>
      </c>
      <c r="AX1029" s="13" t="s">
        <v>81</v>
      </c>
      <c r="AY1029" s="226" t="s">
        <v>215</v>
      </c>
    </row>
    <row r="1030" spans="1:65" s="13" customFormat="1" ht="10.199999999999999">
      <c r="B1030" s="217"/>
      <c r="C1030" s="218"/>
      <c r="D1030" s="198" t="s">
        <v>364</v>
      </c>
      <c r="E1030" s="219" t="s">
        <v>1</v>
      </c>
      <c r="F1030" s="220" t="s">
        <v>389</v>
      </c>
      <c r="G1030" s="218"/>
      <c r="H1030" s="219" t="s">
        <v>1</v>
      </c>
      <c r="I1030" s="221"/>
      <c r="J1030" s="218"/>
      <c r="K1030" s="218"/>
      <c r="L1030" s="222"/>
      <c r="M1030" s="223"/>
      <c r="N1030" s="224"/>
      <c r="O1030" s="224"/>
      <c r="P1030" s="224"/>
      <c r="Q1030" s="224"/>
      <c r="R1030" s="224"/>
      <c r="S1030" s="224"/>
      <c r="T1030" s="225"/>
      <c r="AT1030" s="226" t="s">
        <v>364</v>
      </c>
      <c r="AU1030" s="226" t="s">
        <v>90</v>
      </c>
      <c r="AV1030" s="13" t="s">
        <v>88</v>
      </c>
      <c r="AW1030" s="13" t="s">
        <v>36</v>
      </c>
      <c r="AX1030" s="13" t="s">
        <v>81</v>
      </c>
      <c r="AY1030" s="226" t="s">
        <v>215</v>
      </c>
    </row>
    <row r="1031" spans="1:65" s="14" customFormat="1" ht="10.199999999999999">
      <c r="B1031" s="227"/>
      <c r="C1031" s="228"/>
      <c r="D1031" s="198" t="s">
        <v>364</v>
      </c>
      <c r="E1031" s="229" t="s">
        <v>1</v>
      </c>
      <c r="F1031" s="230" t="s">
        <v>1126</v>
      </c>
      <c r="G1031" s="228"/>
      <c r="H1031" s="231">
        <v>30</v>
      </c>
      <c r="I1031" s="232"/>
      <c r="J1031" s="228"/>
      <c r="K1031" s="228"/>
      <c r="L1031" s="233"/>
      <c r="M1031" s="234"/>
      <c r="N1031" s="235"/>
      <c r="O1031" s="235"/>
      <c r="P1031" s="235"/>
      <c r="Q1031" s="235"/>
      <c r="R1031" s="235"/>
      <c r="S1031" s="235"/>
      <c r="T1031" s="236"/>
      <c r="AT1031" s="237" t="s">
        <v>364</v>
      </c>
      <c r="AU1031" s="237" t="s">
        <v>90</v>
      </c>
      <c r="AV1031" s="14" t="s">
        <v>90</v>
      </c>
      <c r="AW1031" s="14" t="s">
        <v>36</v>
      </c>
      <c r="AX1031" s="14" t="s">
        <v>81</v>
      </c>
      <c r="AY1031" s="237" t="s">
        <v>215</v>
      </c>
    </row>
    <row r="1032" spans="1:65" s="13" customFormat="1" ht="10.199999999999999">
      <c r="B1032" s="217"/>
      <c r="C1032" s="218"/>
      <c r="D1032" s="198" t="s">
        <v>364</v>
      </c>
      <c r="E1032" s="219" t="s">
        <v>1</v>
      </c>
      <c r="F1032" s="220" t="s">
        <v>401</v>
      </c>
      <c r="G1032" s="218"/>
      <c r="H1032" s="219" t="s">
        <v>1</v>
      </c>
      <c r="I1032" s="221"/>
      <c r="J1032" s="218"/>
      <c r="K1032" s="218"/>
      <c r="L1032" s="222"/>
      <c r="M1032" s="223"/>
      <c r="N1032" s="224"/>
      <c r="O1032" s="224"/>
      <c r="P1032" s="224"/>
      <c r="Q1032" s="224"/>
      <c r="R1032" s="224"/>
      <c r="S1032" s="224"/>
      <c r="T1032" s="225"/>
      <c r="AT1032" s="226" t="s">
        <v>364</v>
      </c>
      <c r="AU1032" s="226" t="s">
        <v>90</v>
      </c>
      <c r="AV1032" s="13" t="s">
        <v>88</v>
      </c>
      <c r="AW1032" s="13" t="s">
        <v>36</v>
      </c>
      <c r="AX1032" s="13" t="s">
        <v>81</v>
      </c>
      <c r="AY1032" s="226" t="s">
        <v>215</v>
      </c>
    </row>
    <row r="1033" spans="1:65" s="14" customFormat="1" ht="10.199999999999999">
      <c r="B1033" s="227"/>
      <c r="C1033" s="228"/>
      <c r="D1033" s="198" t="s">
        <v>364</v>
      </c>
      <c r="E1033" s="229" t="s">
        <v>1</v>
      </c>
      <c r="F1033" s="230" t="s">
        <v>1126</v>
      </c>
      <c r="G1033" s="228"/>
      <c r="H1033" s="231">
        <v>30</v>
      </c>
      <c r="I1033" s="232"/>
      <c r="J1033" s="228"/>
      <c r="K1033" s="228"/>
      <c r="L1033" s="233"/>
      <c r="M1033" s="234"/>
      <c r="N1033" s="235"/>
      <c r="O1033" s="235"/>
      <c r="P1033" s="235"/>
      <c r="Q1033" s="235"/>
      <c r="R1033" s="235"/>
      <c r="S1033" s="235"/>
      <c r="T1033" s="236"/>
      <c r="AT1033" s="237" t="s">
        <v>364</v>
      </c>
      <c r="AU1033" s="237" t="s">
        <v>90</v>
      </c>
      <c r="AV1033" s="14" t="s">
        <v>90</v>
      </c>
      <c r="AW1033" s="14" t="s">
        <v>36</v>
      </c>
      <c r="AX1033" s="14" t="s">
        <v>81</v>
      </c>
      <c r="AY1033" s="237" t="s">
        <v>215</v>
      </c>
    </row>
    <row r="1034" spans="1:65" s="16" customFormat="1" ht="10.199999999999999">
      <c r="B1034" s="249"/>
      <c r="C1034" s="250"/>
      <c r="D1034" s="198" t="s">
        <v>364</v>
      </c>
      <c r="E1034" s="251" t="s">
        <v>1</v>
      </c>
      <c r="F1034" s="252" t="s">
        <v>403</v>
      </c>
      <c r="G1034" s="250"/>
      <c r="H1034" s="253">
        <v>60</v>
      </c>
      <c r="I1034" s="254"/>
      <c r="J1034" s="250"/>
      <c r="K1034" s="250"/>
      <c r="L1034" s="255"/>
      <c r="M1034" s="256"/>
      <c r="N1034" s="257"/>
      <c r="O1034" s="257"/>
      <c r="P1034" s="257"/>
      <c r="Q1034" s="257"/>
      <c r="R1034" s="257"/>
      <c r="S1034" s="257"/>
      <c r="T1034" s="258"/>
      <c r="AT1034" s="259" t="s">
        <v>364</v>
      </c>
      <c r="AU1034" s="259" t="s">
        <v>90</v>
      </c>
      <c r="AV1034" s="16" t="s">
        <v>227</v>
      </c>
      <c r="AW1034" s="16" t="s">
        <v>36</v>
      </c>
      <c r="AX1034" s="16" t="s">
        <v>81</v>
      </c>
      <c r="AY1034" s="259" t="s">
        <v>215</v>
      </c>
    </row>
    <row r="1035" spans="1:65" s="13" customFormat="1" ht="10.199999999999999">
      <c r="B1035" s="217"/>
      <c r="C1035" s="218"/>
      <c r="D1035" s="198" t="s">
        <v>364</v>
      </c>
      <c r="E1035" s="219" t="s">
        <v>1</v>
      </c>
      <c r="F1035" s="220" t="s">
        <v>853</v>
      </c>
      <c r="G1035" s="218"/>
      <c r="H1035" s="219" t="s">
        <v>1</v>
      </c>
      <c r="I1035" s="221"/>
      <c r="J1035" s="218"/>
      <c r="K1035" s="218"/>
      <c r="L1035" s="222"/>
      <c r="M1035" s="223"/>
      <c r="N1035" s="224"/>
      <c r="O1035" s="224"/>
      <c r="P1035" s="224"/>
      <c r="Q1035" s="224"/>
      <c r="R1035" s="224"/>
      <c r="S1035" s="224"/>
      <c r="T1035" s="225"/>
      <c r="AT1035" s="226" t="s">
        <v>364</v>
      </c>
      <c r="AU1035" s="226" t="s">
        <v>90</v>
      </c>
      <c r="AV1035" s="13" t="s">
        <v>88</v>
      </c>
      <c r="AW1035" s="13" t="s">
        <v>36</v>
      </c>
      <c r="AX1035" s="13" t="s">
        <v>81</v>
      </c>
      <c r="AY1035" s="226" t="s">
        <v>215</v>
      </c>
    </row>
    <row r="1036" spans="1:65" s="13" customFormat="1" ht="10.199999999999999">
      <c r="B1036" s="217"/>
      <c r="C1036" s="218"/>
      <c r="D1036" s="198" t="s">
        <v>364</v>
      </c>
      <c r="E1036" s="219" t="s">
        <v>1</v>
      </c>
      <c r="F1036" s="220" t="s">
        <v>395</v>
      </c>
      <c r="G1036" s="218"/>
      <c r="H1036" s="219" t="s">
        <v>1</v>
      </c>
      <c r="I1036" s="221"/>
      <c r="J1036" s="218"/>
      <c r="K1036" s="218"/>
      <c r="L1036" s="222"/>
      <c r="M1036" s="223"/>
      <c r="N1036" s="224"/>
      <c r="O1036" s="224"/>
      <c r="P1036" s="224"/>
      <c r="Q1036" s="224"/>
      <c r="R1036" s="224"/>
      <c r="S1036" s="224"/>
      <c r="T1036" s="225"/>
      <c r="AT1036" s="226" t="s">
        <v>364</v>
      </c>
      <c r="AU1036" s="226" t="s">
        <v>90</v>
      </c>
      <c r="AV1036" s="13" t="s">
        <v>88</v>
      </c>
      <c r="AW1036" s="13" t="s">
        <v>36</v>
      </c>
      <c r="AX1036" s="13" t="s">
        <v>81</v>
      </c>
      <c r="AY1036" s="226" t="s">
        <v>215</v>
      </c>
    </row>
    <row r="1037" spans="1:65" s="14" customFormat="1" ht="10.199999999999999">
      <c r="B1037" s="227"/>
      <c r="C1037" s="228"/>
      <c r="D1037" s="198" t="s">
        <v>364</v>
      </c>
      <c r="E1037" s="229" t="s">
        <v>1</v>
      </c>
      <c r="F1037" s="230" t="s">
        <v>1127</v>
      </c>
      <c r="G1037" s="228"/>
      <c r="H1037" s="231">
        <v>11.25</v>
      </c>
      <c r="I1037" s="232"/>
      <c r="J1037" s="228"/>
      <c r="K1037" s="228"/>
      <c r="L1037" s="233"/>
      <c r="M1037" s="234"/>
      <c r="N1037" s="235"/>
      <c r="O1037" s="235"/>
      <c r="P1037" s="235"/>
      <c r="Q1037" s="235"/>
      <c r="R1037" s="235"/>
      <c r="S1037" s="235"/>
      <c r="T1037" s="236"/>
      <c r="AT1037" s="237" t="s">
        <v>364</v>
      </c>
      <c r="AU1037" s="237" t="s">
        <v>90</v>
      </c>
      <c r="AV1037" s="14" t="s">
        <v>90</v>
      </c>
      <c r="AW1037" s="14" t="s">
        <v>36</v>
      </c>
      <c r="AX1037" s="14" t="s">
        <v>81</v>
      </c>
      <c r="AY1037" s="237" t="s">
        <v>215</v>
      </c>
    </row>
    <row r="1038" spans="1:65" s="14" customFormat="1" ht="10.199999999999999">
      <c r="B1038" s="227"/>
      <c r="C1038" s="228"/>
      <c r="D1038" s="198" t="s">
        <v>364</v>
      </c>
      <c r="E1038" s="229" t="s">
        <v>1</v>
      </c>
      <c r="F1038" s="230" t="s">
        <v>1128</v>
      </c>
      <c r="G1038" s="228"/>
      <c r="H1038" s="231">
        <v>18.75</v>
      </c>
      <c r="I1038" s="232"/>
      <c r="J1038" s="228"/>
      <c r="K1038" s="228"/>
      <c r="L1038" s="233"/>
      <c r="M1038" s="234"/>
      <c r="N1038" s="235"/>
      <c r="O1038" s="235"/>
      <c r="P1038" s="235"/>
      <c r="Q1038" s="235"/>
      <c r="R1038" s="235"/>
      <c r="S1038" s="235"/>
      <c r="T1038" s="236"/>
      <c r="AT1038" s="237" t="s">
        <v>364</v>
      </c>
      <c r="AU1038" s="237" t="s">
        <v>90</v>
      </c>
      <c r="AV1038" s="14" t="s">
        <v>90</v>
      </c>
      <c r="AW1038" s="14" t="s">
        <v>36</v>
      </c>
      <c r="AX1038" s="14" t="s">
        <v>81</v>
      </c>
      <c r="AY1038" s="237" t="s">
        <v>215</v>
      </c>
    </row>
    <row r="1039" spans="1:65" s="14" customFormat="1" ht="10.199999999999999">
      <c r="B1039" s="227"/>
      <c r="C1039" s="228"/>
      <c r="D1039" s="198" t="s">
        <v>364</v>
      </c>
      <c r="E1039" s="229" t="s">
        <v>1</v>
      </c>
      <c r="F1039" s="230" t="s">
        <v>1127</v>
      </c>
      <c r="G1039" s="228"/>
      <c r="H1039" s="231">
        <v>11.25</v>
      </c>
      <c r="I1039" s="232"/>
      <c r="J1039" s="228"/>
      <c r="K1039" s="228"/>
      <c r="L1039" s="233"/>
      <c r="M1039" s="234"/>
      <c r="N1039" s="235"/>
      <c r="O1039" s="235"/>
      <c r="P1039" s="235"/>
      <c r="Q1039" s="235"/>
      <c r="R1039" s="235"/>
      <c r="S1039" s="235"/>
      <c r="T1039" s="236"/>
      <c r="AT1039" s="237" t="s">
        <v>364</v>
      </c>
      <c r="AU1039" s="237" t="s">
        <v>90</v>
      </c>
      <c r="AV1039" s="14" t="s">
        <v>90</v>
      </c>
      <c r="AW1039" s="14" t="s">
        <v>36</v>
      </c>
      <c r="AX1039" s="14" t="s">
        <v>81</v>
      </c>
      <c r="AY1039" s="237" t="s">
        <v>215</v>
      </c>
    </row>
    <row r="1040" spans="1:65" s="16" customFormat="1" ht="10.199999999999999">
      <c r="B1040" s="249"/>
      <c r="C1040" s="250"/>
      <c r="D1040" s="198" t="s">
        <v>364</v>
      </c>
      <c r="E1040" s="251" t="s">
        <v>1</v>
      </c>
      <c r="F1040" s="252" t="s">
        <v>403</v>
      </c>
      <c r="G1040" s="250"/>
      <c r="H1040" s="253">
        <v>41.25</v>
      </c>
      <c r="I1040" s="254"/>
      <c r="J1040" s="250"/>
      <c r="K1040" s="250"/>
      <c r="L1040" s="255"/>
      <c r="M1040" s="256"/>
      <c r="N1040" s="257"/>
      <c r="O1040" s="257"/>
      <c r="P1040" s="257"/>
      <c r="Q1040" s="257"/>
      <c r="R1040" s="257"/>
      <c r="S1040" s="257"/>
      <c r="T1040" s="258"/>
      <c r="AT1040" s="259" t="s">
        <v>364</v>
      </c>
      <c r="AU1040" s="259" t="s">
        <v>90</v>
      </c>
      <c r="AV1040" s="16" t="s">
        <v>227</v>
      </c>
      <c r="AW1040" s="16" t="s">
        <v>36</v>
      </c>
      <c r="AX1040" s="16" t="s">
        <v>81</v>
      </c>
      <c r="AY1040" s="259" t="s">
        <v>215</v>
      </c>
    </row>
    <row r="1041" spans="1:65" s="15" customFormat="1" ht="10.199999999999999">
      <c r="B1041" s="238"/>
      <c r="C1041" s="239"/>
      <c r="D1041" s="198" t="s">
        <v>364</v>
      </c>
      <c r="E1041" s="240" t="s">
        <v>1</v>
      </c>
      <c r="F1041" s="241" t="s">
        <v>368</v>
      </c>
      <c r="G1041" s="239"/>
      <c r="H1041" s="242">
        <v>101.25</v>
      </c>
      <c r="I1041" s="243"/>
      <c r="J1041" s="239"/>
      <c r="K1041" s="239"/>
      <c r="L1041" s="244"/>
      <c r="M1041" s="245"/>
      <c r="N1041" s="246"/>
      <c r="O1041" s="246"/>
      <c r="P1041" s="246"/>
      <c r="Q1041" s="246"/>
      <c r="R1041" s="246"/>
      <c r="S1041" s="246"/>
      <c r="T1041" s="247"/>
      <c r="AT1041" s="248" t="s">
        <v>364</v>
      </c>
      <c r="AU1041" s="248" t="s">
        <v>90</v>
      </c>
      <c r="AV1041" s="15" t="s">
        <v>214</v>
      </c>
      <c r="AW1041" s="15" t="s">
        <v>36</v>
      </c>
      <c r="AX1041" s="15" t="s">
        <v>88</v>
      </c>
      <c r="AY1041" s="248" t="s">
        <v>215</v>
      </c>
    </row>
    <row r="1042" spans="1:65" s="2" customFormat="1" ht="16.5" customHeight="1">
      <c r="A1042" s="35"/>
      <c r="B1042" s="36"/>
      <c r="C1042" s="185" t="s">
        <v>1129</v>
      </c>
      <c r="D1042" s="185" t="s">
        <v>216</v>
      </c>
      <c r="E1042" s="186" t="s">
        <v>1130</v>
      </c>
      <c r="F1042" s="187" t="s">
        <v>1131</v>
      </c>
      <c r="G1042" s="188" t="s">
        <v>523</v>
      </c>
      <c r="H1042" s="189">
        <v>23.9</v>
      </c>
      <c r="I1042" s="190"/>
      <c r="J1042" s="191">
        <f>ROUND(I1042*H1042,2)</f>
        <v>0</v>
      </c>
      <c r="K1042" s="187" t="s">
        <v>359</v>
      </c>
      <c r="L1042" s="40"/>
      <c r="M1042" s="192" t="s">
        <v>1</v>
      </c>
      <c r="N1042" s="193" t="s">
        <v>46</v>
      </c>
      <c r="O1042" s="72"/>
      <c r="P1042" s="194">
        <f>O1042*H1042</f>
        <v>0</v>
      </c>
      <c r="Q1042" s="194">
        <v>8.3409999999999998E-2</v>
      </c>
      <c r="R1042" s="194">
        <f>Q1042*H1042</f>
        <v>1.9934989999999999</v>
      </c>
      <c r="S1042" s="194">
        <v>0</v>
      </c>
      <c r="T1042" s="195">
        <f>S1042*H1042</f>
        <v>0</v>
      </c>
      <c r="U1042" s="35"/>
      <c r="V1042" s="35"/>
      <c r="W1042" s="35"/>
      <c r="X1042" s="35"/>
      <c r="Y1042" s="35"/>
      <c r="Z1042" s="35"/>
      <c r="AA1042" s="35"/>
      <c r="AB1042" s="35"/>
      <c r="AC1042" s="35"/>
      <c r="AD1042" s="35"/>
      <c r="AE1042" s="35"/>
      <c r="AR1042" s="196" t="s">
        <v>214</v>
      </c>
      <c r="AT1042" s="196" t="s">
        <v>216</v>
      </c>
      <c r="AU1042" s="196" t="s">
        <v>90</v>
      </c>
      <c r="AY1042" s="18" t="s">
        <v>215</v>
      </c>
      <c r="BE1042" s="197">
        <f>IF(N1042="základní",J1042,0)</f>
        <v>0</v>
      </c>
      <c r="BF1042" s="197">
        <f>IF(N1042="snížená",J1042,0)</f>
        <v>0</v>
      </c>
      <c r="BG1042" s="197">
        <f>IF(N1042="zákl. přenesená",J1042,0)</f>
        <v>0</v>
      </c>
      <c r="BH1042" s="197">
        <f>IF(N1042="sníž. přenesená",J1042,0)</f>
        <v>0</v>
      </c>
      <c r="BI1042" s="197">
        <f>IF(N1042="nulová",J1042,0)</f>
        <v>0</v>
      </c>
      <c r="BJ1042" s="18" t="s">
        <v>88</v>
      </c>
      <c r="BK1042" s="197">
        <f>ROUND(I1042*H1042,2)</f>
        <v>0</v>
      </c>
      <c r="BL1042" s="18" t="s">
        <v>214</v>
      </c>
      <c r="BM1042" s="196" t="s">
        <v>1132</v>
      </c>
    </row>
    <row r="1043" spans="1:65" s="2" customFormat="1" ht="19.2">
      <c r="A1043" s="35"/>
      <c r="B1043" s="36"/>
      <c r="C1043" s="37"/>
      <c r="D1043" s="198" t="s">
        <v>221</v>
      </c>
      <c r="E1043" s="37"/>
      <c r="F1043" s="199" t="s">
        <v>1133</v>
      </c>
      <c r="G1043" s="37"/>
      <c r="H1043" s="37"/>
      <c r="I1043" s="200"/>
      <c r="J1043" s="37"/>
      <c r="K1043" s="37"/>
      <c r="L1043" s="40"/>
      <c r="M1043" s="201"/>
      <c r="N1043" s="202"/>
      <c r="O1043" s="72"/>
      <c r="P1043" s="72"/>
      <c r="Q1043" s="72"/>
      <c r="R1043" s="72"/>
      <c r="S1043" s="72"/>
      <c r="T1043" s="73"/>
      <c r="U1043" s="35"/>
      <c r="V1043" s="35"/>
      <c r="W1043" s="35"/>
      <c r="X1043" s="35"/>
      <c r="Y1043" s="35"/>
      <c r="Z1043" s="35"/>
      <c r="AA1043" s="35"/>
      <c r="AB1043" s="35"/>
      <c r="AC1043" s="35"/>
      <c r="AD1043" s="35"/>
      <c r="AE1043" s="35"/>
      <c r="AT1043" s="18" t="s">
        <v>221</v>
      </c>
      <c r="AU1043" s="18" t="s">
        <v>90</v>
      </c>
    </row>
    <row r="1044" spans="1:65" s="2" customFormat="1" ht="10.199999999999999">
      <c r="A1044" s="35"/>
      <c r="B1044" s="36"/>
      <c r="C1044" s="37"/>
      <c r="D1044" s="215" t="s">
        <v>362</v>
      </c>
      <c r="E1044" s="37"/>
      <c r="F1044" s="216" t="s">
        <v>1134</v>
      </c>
      <c r="G1044" s="37"/>
      <c r="H1044" s="37"/>
      <c r="I1044" s="200"/>
      <c r="J1044" s="37"/>
      <c r="K1044" s="37"/>
      <c r="L1044" s="40"/>
      <c r="M1044" s="201"/>
      <c r="N1044" s="202"/>
      <c r="O1044" s="72"/>
      <c r="P1044" s="72"/>
      <c r="Q1044" s="72"/>
      <c r="R1044" s="72"/>
      <c r="S1044" s="72"/>
      <c r="T1044" s="73"/>
      <c r="U1044" s="35"/>
      <c r="V1044" s="35"/>
      <c r="W1044" s="35"/>
      <c r="X1044" s="35"/>
      <c r="Y1044" s="35"/>
      <c r="Z1044" s="35"/>
      <c r="AA1044" s="35"/>
      <c r="AB1044" s="35"/>
      <c r="AC1044" s="35"/>
      <c r="AD1044" s="35"/>
      <c r="AE1044" s="35"/>
      <c r="AT1044" s="18" t="s">
        <v>362</v>
      </c>
      <c r="AU1044" s="18" t="s">
        <v>90</v>
      </c>
    </row>
    <row r="1045" spans="1:65" s="13" customFormat="1" ht="10.199999999999999">
      <c r="B1045" s="217"/>
      <c r="C1045" s="218"/>
      <c r="D1045" s="198" t="s">
        <v>364</v>
      </c>
      <c r="E1045" s="219" t="s">
        <v>1</v>
      </c>
      <c r="F1045" s="220" t="s">
        <v>822</v>
      </c>
      <c r="G1045" s="218"/>
      <c r="H1045" s="219" t="s">
        <v>1</v>
      </c>
      <c r="I1045" s="221"/>
      <c r="J1045" s="218"/>
      <c r="K1045" s="218"/>
      <c r="L1045" s="222"/>
      <c r="M1045" s="223"/>
      <c r="N1045" s="224"/>
      <c r="O1045" s="224"/>
      <c r="P1045" s="224"/>
      <c r="Q1045" s="224"/>
      <c r="R1045" s="224"/>
      <c r="S1045" s="224"/>
      <c r="T1045" s="225"/>
      <c r="AT1045" s="226" t="s">
        <v>364</v>
      </c>
      <c r="AU1045" s="226" t="s">
        <v>90</v>
      </c>
      <c r="AV1045" s="13" t="s">
        <v>88</v>
      </c>
      <c r="AW1045" s="13" t="s">
        <v>36</v>
      </c>
      <c r="AX1045" s="13" t="s">
        <v>81</v>
      </c>
      <c r="AY1045" s="226" t="s">
        <v>215</v>
      </c>
    </row>
    <row r="1046" spans="1:65" s="13" customFormat="1" ht="10.199999999999999">
      <c r="B1046" s="217"/>
      <c r="C1046" s="218"/>
      <c r="D1046" s="198" t="s">
        <v>364</v>
      </c>
      <c r="E1046" s="219" t="s">
        <v>1</v>
      </c>
      <c r="F1046" s="220" t="s">
        <v>1135</v>
      </c>
      <c r="G1046" s="218"/>
      <c r="H1046" s="219" t="s">
        <v>1</v>
      </c>
      <c r="I1046" s="221"/>
      <c r="J1046" s="218"/>
      <c r="K1046" s="218"/>
      <c r="L1046" s="222"/>
      <c r="M1046" s="223"/>
      <c r="N1046" s="224"/>
      <c r="O1046" s="224"/>
      <c r="P1046" s="224"/>
      <c r="Q1046" s="224"/>
      <c r="R1046" s="224"/>
      <c r="S1046" s="224"/>
      <c r="T1046" s="225"/>
      <c r="AT1046" s="226" t="s">
        <v>364</v>
      </c>
      <c r="AU1046" s="226" t="s">
        <v>90</v>
      </c>
      <c r="AV1046" s="13" t="s">
        <v>88</v>
      </c>
      <c r="AW1046" s="13" t="s">
        <v>36</v>
      </c>
      <c r="AX1046" s="13" t="s">
        <v>81</v>
      </c>
      <c r="AY1046" s="226" t="s">
        <v>215</v>
      </c>
    </row>
    <row r="1047" spans="1:65" s="14" customFormat="1" ht="10.199999999999999">
      <c r="B1047" s="227"/>
      <c r="C1047" s="228"/>
      <c r="D1047" s="198" t="s">
        <v>364</v>
      </c>
      <c r="E1047" s="229" t="s">
        <v>1</v>
      </c>
      <c r="F1047" s="230" t="s">
        <v>1136</v>
      </c>
      <c r="G1047" s="228"/>
      <c r="H1047" s="231">
        <v>3.5</v>
      </c>
      <c r="I1047" s="232"/>
      <c r="J1047" s="228"/>
      <c r="K1047" s="228"/>
      <c r="L1047" s="233"/>
      <c r="M1047" s="234"/>
      <c r="N1047" s="235"/>
      <c r="O1047" s="235"/>
      <c r="P1047" s="235"/>
      <c r="Q1047" s="235"/>
      <c r="R1047" s="235"/>
      <c r="S1047" s="235"/>
      <c r="T1047" s="236"/>
      <c r="AT1047" s="237" t="s">
        <v>364</v>
      </c>
      <c r="AU1047" s="237" t="s">
        <v>90</v>
      </c>
      <c r="AV1047" s="14" t="s">
        <v>90</v>
      </c>
      <c r="AW1047" s="14" t="s">
        <v>36</v>
      </c>
      <c r="AX1047" s="14" t="s">
        <v>81</v>
      </c>
      <c r="AY1047" s="237" t="s">
        <v>215</v>
      </c>
    </row>
    <row r="1048" spans="1:65" s="13" customFormat="1" ht="10.199999999999999">
      <c r="B1048" s="217"/>
      <c r="C1048" s="218"/>
      <c r="D1048" s="198" t="s">
        <v>364</v>
      </c>
      <c r="E1048" s="219" t="s">
        <v>1</v>
      </c>
      <c r="F1048" s="220" t="s">
        <v>1137</v>
      </c>
      <c r="G1048" s="218"/>
      <c r="H1048" s="219" t="s">
        <v>1</v>
      </c>
      <c r="I1048" s="221"/>
      <c r="J1048" s="218"/>
      <c r="K1048" s="218"/>
      <c r="L1048" s="222"/>
      <c r="M1048" s="223"/>
      <c r="N1048" s="224"/>
      <c r="O1048" s="224"/>
      <c r="P1048" s="224"/>
      <c r="Q1048" s="224"/>
      <c r="R1048" s="224"/>
      <c r="S1048" s="224"/>
      <c r="T1048" s="225"/>
      <c r="AT1048" s="226" t="s">
        <v>364</v>
      </c>
      <c r="AU1048" s="226" t="s">
        <v>90</v>
      </c>
      <c r="AV1048" s="13" t="s">
        <v>88</v>
      </c>
      <c r="AW1048" s="13" t="s">
        <v>36</v>
      </c>
      <c r="AX1048" s="13" t="s">
        <v>81</v>
      </c>
      <c r="AY1048" s="226" t="s">
        <v>215</v>
      </c>
    </row>
    <row r="1049" spans="1:65" s="14" customFormat="1" ht="10.199999999999999">
      <c r="B1049" s="227"/>
      <c r="C1049" s="228"/>
      <c r="D1049" s="198" t="s">
        <v>364</v>
      </c>
      <c r="E1049" s="229" t="s">
        <v>1</v>
      </c>
      <c r="F1049" s="230" t="s">
        <v>1138</v>
      </c>
      <c r="G1049" s="228"/>
      <c r="H1049" s="231">
        <v>1.35</v>
      </c>
      <c r="I1049" s="232"/>
      <c r="J1049" s="228"/>
      <c r="K1049" s="228"/>
      <c r="L1049" s="233"/>
      <c r="M1049" s="234"/>
      <c r="N1049" s="235"/>
      <c r="O1049" s="235"/>
      <c r="P1049" s="235"/>
      <c r="Q1049" s="235"/>
      <c r="R1049" s="235"/>
      <c r="S1049" s="235"/>
      <c r="T1049" s="236"/>
      <c r="AT1049" s="237" t="s">
        <v>364</v>
      </c>
      <c r="AU1049" s="237" t="s">
        <v>90</v>
      </c>
      <c r="AV1049" s="14" t="s">
        <v>90</v>
      </c>
      <c r="AW1049" s="14" t="s">
        <v>36</v>
      </c>
      <c r="AX1049" s="14" t="s">
        <v>81</v>
      </c>
      <c r="AY1049" s="237" t="s">
        <v>215</v>
      </c>
    </row>
    <row r="1050" spans="1:65" s="13" customFormat="1" ht="10.199999999999999">
      <c r="B1050" s="217"/>
      <c r="C1050" s="218"/>
      <c r="D1050" s="198" t="s">
        <v>364</v>
      </c>
      <c r="E1050" s="219" t="s">
        <v>1</v>
      </c>
      <c r="F1050" s="220" t="s">
        <v>1139</v>
      </c>
      <c r="G1050" s="218"/>
      <c r="H1050" s="219" t="s">
        <v>1</v>
      </c>
      <c r="I1050" s="221"/>
      <c r="J1050" s="218"/>
      <c r="K1050" s="218"/>
      <c r="L1050" s="222"/>
      <c r="M1050" s="223"/>
      <c r="N1050" s="224"/>
      <c r="O1050" s="224"/>
      <c r="P1050" s="224"/>
      <c r="Q1050" s="224"/>
      <c r="R1050" s="224"/>
      <c r="S1050" s="224"/>
      <c r="T1050" s="225"/>
      <c r="AT1050" s="226" t="s">
        <v>364</v>
      </c>
      <c r="AU1050" s="226" t="s">
        <v>90</v>
      </c>
      <c r="AV1050" s="13" t="s">
        <v>88</v>
      </c>
      <c r="AW1050" s="13" t="s">
        <v>36</v>
      </c>
      <c r="AX1050" s="13" t="s">
        <v>81</v>
      </c>
      <c r="AY1050" s="226" t="s">
        <v>215</v>
      </c>
    </row>
    <row r="1051" spans="1:65" s="14" customFormat="1" ht="10.199999999999999">
      <c r="B1051" s="227"/>
      <c r="C1051" s="228"/>
      <c r="D1051" s="198" t="s">
        <v>364</v>
      </c>
      <c r="E1051" s="229" t="s">
        <v>1</v>
      </c>
      <c r="F1051" s="230" t="s">
        <v>1140</v>
      </c>
      <c r="G1051" s="228"/>
      <c r="H1051" s="231">
        <v>2.7</v>
      </c>
      <c r="I1051" s="232"/>
      <c r="J1051" s="228"/>
      <c r="K1051" s="228"/>
      <c r="L1051" s="233"/>
      <c r="M1051" s="234"/>
      <c r="N1051" s="235"/>
      <c r="O1051" s="235"/>
      <c r="P1051" s="235"/>
      <c r="Q1051" s="235"/>
      <c r="R1051" s="235"/>
      <c r="S1051" s="235"/>
      <c r="T1051" s="236"/>
      <c r="AT1051" s="237" t="s">
        <v>364</v>
      </c>
      <c r="AU1051" s="237" t="s">
        <v>90</v>
      </c>
      <c r="AV1051" s="14" t="s">
        <v>90</v>
      </c>
      <c r="AW1051" s="14" t="s">
        <v>36</v>
      </c>
      <c r="AX1051" s="14" t="s">
        <v>81</v>
      </c>
      <c r="AY1051" s="237" t="s">
        <v>215</v>
      </c>
    </row>
    <row r="1052" spans="1:65" s="13" customFormat="1" ht="10.199999999999999">
      <c r="B1052" s="217"/>
      <c r="C1052" s="218"/>
      <c r="D1052" s="198" t="s">
        <v>364</v>
      </c>
      <c r="E1052" s="219" t="s">
        <v>1</v>
      </c>
      <c r="F1052" s="220" t="s">
        <v>1141</v>
      </c>
      <c r="G1052" s="218"/>
      <c r="H1052" s="219" t="s">
        <v>1</v>
      </c>
      <c r="I1052" s="221"/>
      <c r="J1052" s="218"/>
      <c r="K1052" s="218"/>
      <c r="L1052" s="222"/>
      <c r="M1052" s="223"/>
      <c r="N1052" s="224"/>
      <c r="O1052" s="224"/>
      <c r="P1052" s="224"/>
      <c r="Q1052" s="224"/>
      <c r="R1052" s="224"/>
      <c r="S1052" s="224"/>
      <c r="T1052" s="225"/>
      <c r="AT1052" s="226" t="s">
        <v>364</v>
      </c>
      <c r="AU1052" s="226" t="s">
        <v>90</v>
      </c>
      <c r="AV1052" s="13" t="s">
        <v>88</v>
      </c>
      <c r="AW1052" s="13" t="s">
        <v>36</v>
      </c>
      <c r="AX1052" s="13" t="s">
        <v>81</v>
      </c>
      <c r="AY1052" s="226" t="s">
        <v>215</v>
      </c>
    </row>
    <row r="1053" spans="1:65" s="14" customFormat="1" ht="10.199999999999999">
      <c r="B1053" s="227"/>
      <c r="C1053" s="228"/>
      <c r="D1053" s="198" t="s">
        <v>364</v>
      </c>
      <c r="E1053" s="229" t="s">
        <v>1</v>
      </c>
      <c r="F1053" s="230" t="s">
        <v>1142</v>
      </c>
      <c r="G1053" s="228"/>
      <c r="H1053" s="231">
        <v>3</v>
      </c>
      <c r="I1053" s="232"/>
      <c r="J1053" s="228"/>
      <c r="K1053" s="228"/>
      <c r="L1053" s="233"/>
      <c r="M1053" s="234"/>
      <c r="N1053" s="235"/>
      <c r="O1053" s="235"/>
      <c r="P1053" s="235"/>
      <c r="Q1053" s="235"/>
      <c r="R1053" s="235"/>
      <c r="S1053" s="235"/>
      <c r="T1053" s="236"/>
      <c r="AT1053" s="237" t="s">
        <v>364</v>
      </c>
      <c r="AU1053" s="237" t="s">
        <v>90</v>
      </c>
      <c r="AV1053" s="14" t="s">
        <v>90</v>
      </c>
      <c r="AW1053" s="14" t="s">
        <v>36</v>
      </c>
      <c r="AX1053" s="14" t="s">
        <v>81</v>
      </c>
      <c r="AY1053" s="237" t="s">
        <v>215</v>
      </c>
    </row>
    <row r="1054" spans="1:65" s="13" customFormat="1" ht="10.199999999999999">
      <c r="B1054" s="217"/>
      <c r="C1054" s="218"/>
      <c r="D1054" s="198" t="s">
        <v>364</v>
      </c>
      <c r="E1054" s="219" t="s">
        <v>1</v>
      </c>
      <c r="F1054" s="220" t="s">
        <v>1143</v>
      </c>
      <c r="G1054" s="218"/>
      <c r="H1054" s="219" t="s">
        <v>1</v>
      </c>
      <c r="I1054" s="221"/>
      <c r="J1054" s="218"/>
      <c r="K1054" s="218"/>
      <c r="L1054" s="222"/>
      <c r="M1054" s="223"/>
      <c r="N1054" s="224"/>
      <c r="O1054" s="224"/>
      <c r="P1054" s="224"/>
      <c r="Q1054" s="224"/>
      <c r="R1054" s="224"/>
      <c r="S1054" s="224"/>
      <c r="T1054" s="225"/>
      <c r="AT1054" s="226" t="s">
        <v>364</v>
      </c>
      <c r="AU1054" s="226" t="s">
        <v>90</v>
      </c>
      <c r="AV1054" s="13" t="s">
        <v>88</v>
      </c>
      <c r="AW1054" s="13" t="s">
        <v>36</v>
      </c>
      <c r="AX1054" s="13" t="s">
        <v>81</v>
      </c>
      <c r="AY1054" s="226" t="s">
        <v>215</v>
      </c>
    </row>
    <row r="1055" spans="1:65" s="14" customFormat="1" ht="10.199999999999999">
      <c r="B1055" s="227"/>
      <c r="C1055" s="228"/>
      <c r="D1055" s="198" t="s">
        <v>364</v>
      </c>
      <c r="E1055" s="229" t="s">
        <v>1</v>
      </c>
      <c r="F1055" s="230" t="s">
        <v>1140</v>
      </c>
      <c r="G1055" s="228"/>
      <c r="H1055" s="231">
        <v>2.7</v>
      </c>
      <c r="I1055" s="232"/>
      <c r="J1055" s="228"/>
      <c r="K1055" s="228"/>
      <c r="L1055" s="233"/>
      <c r="M1055" s="234"/>
      <c r="N1055" s="235"/>
      <c r="O1055" s="235"/>
      <c r="P1055" s="235"/>
      <c r="Q1055" s="235"/>
      <c r="R1055" s="235"/>
      <c r="S1055" s="235"/>
      <c r="T1055" s="236"/>
      <c r="AT1055" s="237" t="s">
        <v>364</v>
      </c>
      <c r="AU1055" s="237" t="s">
        <v>90</v>
      </c>
      <c r="AV1055" s="14" t="s">
        <v>90</v>
      </c>
      <c r="AW1055" s="14" t="s">
        <v>36</v>
      </c>
      <c r="AX1055" s="14" t="s">
        <v>81</v>
      </c>
      <c r="AY1055" s="237" t="s">
        <v>215</v>
      </c>
    </row>
    <row r="1056" spans="1:65" s="16" customFormat="1" ht="10.199999999999999">
      <c r="B1056" s="249"/>
      <c r="C1056" s="250"/>
      <c r="D1056" s="198" t="s">
        <v>364</v>
      </c>
      <c r="E1056" s="251" t="s">
        <v>1</v>
      </c>
      <c r="F1056" s="252" t="s">
        <v>403</v>
      </c>
      <c r="G1056" s="250"/>
      <c r="H1056" s="253">
        <v>13.25</v>
      </c>
      <c r="I1056" s="254"/>
      <c r="J1056" s="250"/>
      <c r="K1056" s="250"/>
      <c r="L1056" s="255"/>
      <c r="M1056" s="256"/>
      <c r="N1056" s="257"/>
      <c r="O1056" s="257"/>
      <c r="P1056" s="257"/>
      <c r="Q1056" s="257"/>
      <c r="R1056" s="257"/>
      <c r="S1056" s="257"/>
      <c r="T1056" s="258"/>
      <c r="AT1056" s="259" t="s">
        <v>364</v>
      </c>
      <c r="AU1056" s="259" t="s">
        <v>90</v>
      </c>
      <c r="AV1056" s="16" t="s">
        <v>227</v>
      </c>
      <c r="AW1056" s="16" t="s">
        <v>36</v>
      </c>
      <c r="AX1056" s="16" t="s">
        <v>81</v>
      </c>
      <c r="AY1056" s="259" t="s">
        <v>215</v>
      </c>
    </row>
    <row r="1057" spans="1:65" s="13" customFormat="1" ht="10.199999999999999">
      <c r="B1057" s="217"/>
      <c r="C1057" s="218"/>
      <c r="D1057" s="198" t="s">
        <v>364</v>
      </c>
      <c r="E1057" s="219" t="s">
        <v>1</v>
      </c>
      <c r="F1057" s="220" t="s">
        <v>853</v>
      </c>
      <c r="G1057" s="218"/>
      <c r="H1057" s="219" t="s">
        <v>1</v>
      </c>
      <c r="I1057" s="221"/>
      <c r="J1057" s="218"/>
      <c r="K1057" s="218"/>
      <c r="L1057" s="222"/>
      <c r="M1057" s="223"/>
      <c r="N1057" s="224"/>
      <c r="O1057" s="224"/>
      <c r="P1057" s="224"/>
      <c r="Q1057" s="224"/>
      <c r="R1057" s="224"/>
      <c r="S1057" s="224"/>
      <c r="T1057" s="225"/>
      <c r="AT1057" s="226" t="s">
        <v>364</v>
      </c>
      <c r="AU1057" s="226" t="s">
        <v>90</v>
      </c>
      <c r="AV1057" s="13" t="s">
        <v>88</v>
      </c>
      <c r="AW1057" s="13" t="s">
        <v>36</v>
      </c>
      <c r="AX1057" s="13" t="s">
        <v>81</v>
      </c>
      <c r="AY1057" s="226" t="s">
        <v>215</v>
      </c>
    </row>
    <row r="1058" spans="1:65" s="13" customFormat="1" ht="10.199999999999999">
      <c r="B1058" s="217"/>
      <c r="C1058" s="218"/>
      <c r="D1058" s="198" t="s">
        <v>364</v>
      </c>
      <c r="E1058" s="219" t="s">
        <v>1</v>
      </c>
      <c r="F1058" s="220" t="s">
        <v>1144</v>
      </c>
      <c r="G1058" s="218"/>
      <c r="H1058" s="219" t="s">
        <v>1</v>
      </c>
      <c r="I1058" s="221"/>
      <c r="J1058" s="218"/>
      <c r="K1058" s="218"/>
      <c r="L1058" s="222"/>
      <c r="M1058" s="223"/>
      <c r="N1058" s="224"/>
      <c r="O1058" s="224"/>
      <c r="P1058" s="224"/>
      <c r="Q1058" s="224"/>
      <c r="R1058" s="224"/>
      <c r="S1058" s="224"/>
      <c r="T1058" s="225"/>
      <c r="AT1058" s="226" t="s">
        <v>364</v>
      </c>
      <c r="AU1058" s="226" t="s">
        <v>90</v>
      </c>
      <c r="AV1058" s="13" t="s">
        <v>88</v>
      </c>
      <c r="AW1058" s="13" t="s">
        <v>36</v>
      </c>
      <c r="AX1058" s="13" t="s">
        <v>81</v>
      </c>
      <c r="AY1058" s="226" t="s">
        <v>215</v>
      </c>
    </row>
    <row r="1059" spans="1:65" s="14" customFormat="1" ht="10.199999999999999">
      <c r="B1059" s="227"/>
      <c r="C1059" s="228"/>
      <c r="D1059" s="198" t="s">
        <v>364</v>
      </c>
      <c r="E1059" s="229" t="s">
        <v>1</v>
      </c>
      <c r="F1059" s="230" t="s">
        <v>1145</v>
      </c>
      <c r="G1059" s="228"/>
      <c r="H1059" s="231">
        <v>1.7250000000000001</v>
      </c>
      <c r="I1059" s="232"/>
      <c r="J1059" s="228"/>
      <c r="K1059" s="228"/>
      <c r="L1059" s="233"/>
      <c r="M1059" s="234"/>
      <c r="N1059" s="235"/>
      <c r="O1059" s="235"/>
      <c r="P1059" s="235"/>
      <c r="Q1059" s="235"/>
      <c r="R1059" s="235"/>
      <c r="S1059" s="235"/>
      <c r="T1059" s="236"/>
      <c r="AT1059" s="237" t="s">
        <v>364</v>
      </c>
      <c r="AU1059" s="237" t="s">
        <v>90</v>
      </c>
      <c r="AV1059" s="14" t="s">
        <v>90</v>
      </c>
      <c r="AW1059" s="14" t="s">
        <v>36</v>
      </c>
      <c r="AX1059" s="14" t="s">
        <v>81</v>
      </c>
      <c r="AY1059" s="237" t="s">
        <v>215</v>
      </c>
    </row>
    <row r="1060" spans="1:65" s="13" customFormat="1" ht="10.199999999999999">
      <c r="B1060" s="217"/>
      <c r="C1060" s="218"/>
      <c r="D1060" s="198" t="s">
        <v>364</v>
      </c>
      <c r="E1060" s="219" t="s">
        <v>1</v>
      </c>
      <c r="F1060" s="220" t="s">
        <v>1146</v>
      </c>
      <c r="G1060" s="218"/>
      <c r="H1060" s="219" t="s">
        <v>1</v>
      </c>
      <c r="I1060" s="221"/>
      <c r="J1060" s="218"/>
      <c r="K1060" s="218"/>
      <c r="L1060" s="222"/>
      <c r="M1060" s="223"/>
      <c r="N1060" s="224"/>
      <c r="O1060" s="224"/>
      <c r="P1060" s="224"/>
      <c r="Q1060" s="224"/>
      <c r="R1060" s="224"/>
      <c r="S1060" s="224"/>
      <c r="T1060" s="225"/>
      <c r="AT1060" s="226" t="s">
        <v>364</v>
      </c>
      <c r="AU1060" s="226" t="s">
        <v>90</v>
      </c>
      <c r="AV1060" s="13" t="s">
        <v>88</v>
      </c>
      <c r="AW1060" s="13" t="s">
        <v>36</v>
      </c>
      <c r="AX1060" s="13" t="s">
        <v>81</v>
      </c>
      <c r="AY1060" s="226" t="s">
        <v>215</v>
      </c>
    </row>
    <row r="1061" spans="1:65" s="14" customFormat="1" ht="10.199999999999999">
      <c r="B1061" s="227"/>
      <c r="C1061" s="228"/>
      <c r="D1061" s="198" t="s">
        <v>364</v>
      </c>
      <c r="E1061" s="229" t="s">
        <v>1</v>
      </c>
      <c r="F1061" s="230" t="s">
        <v>1147</v>
      </c>
      <c r="G1061" s="228"/>
      <c r="H1061" s="231">
        <v>3</v>
      </c>
      <c r="I1061" s="232"/>
      <c r="J1061" s="228"/>
      <c r="K1061" s="228"/>
      <c r="L1061" s="233"/>
      <c r="M1061" s="234"/>
      <c r="N1061" s="235"/>
      <c r="O1061" s="235"/>
      <c r="P1061" s="235"/>
      <c r="Q1061" s="235"/>
      <c r="R1061" s="235"/>
      <c r="S1061" s="235"/>
      <c r="T1061" s="236"/>
      <c r="AT1061" s="237" t="s">
        <v>364</v>
      </c>
      <c r="AU1061" s="237" t="s">
        <v>90</v>
      </c>
      <c r="AV1061" s="14" t="s">
        <v>90</v>
      </c>
      <c r="AW1061" s="14" t="s">
        <v>36</v>
      </c>
      <c r="AX1061" s="14" t="s">
        <v>81</v>
      </c>
      <c r="AY1061" s="237" t="s">
        <v>215</v>
      </c>
    </row>
    <row r="1062" spans="1:65" s="13" customFormat="1" ht="10.199999999999999">
      <c r="B1062" s="217"/>
      <c r="C1062" s="218"/>
      <c r="D1062" s="198" t="s">
        <v>364</v>
      </c>
      <c r="E1062" s="219" t="s">
        <v>1</v>
      </c>
      <c r="F1062" s="220" t="s">
        <v>1148</v>
      </c>
      <c r="G1062" s="218"/>
      <c r="H1062" s="219" t="s">
        <v>1</v>
      </c>
      <c r="I1062" s="221"/>
      <c r="J1062" s="218"/>
      <c r="K1062" s="218"/>
      <c r="L1062" s="222"/>
      <c r="M1062" s="223"/>
      <c r="N1062" s="224"/>
      <c r="O1062" s="224"/>
      <c r="P1062" s="224"/>
      <c r="Q1062" s="224"/>
      <c r="R1062" s="224"/>
      <c r="S1062" s="224"/>
      <c r="T1062" s="225"/>
      <c r="AT1062" s="226" t="s">
        <v>364</v>
      </c>
      <c r="AU1062" s="226" t="s">
        <v>90</v>
      </c>
      <c r="AV1062" s="13" t="s">
        <v>88</v>
      </c>
      <c r="AW1062" s="13" t="s">
        <v>36</v>
      </c>
      <c r="AX1062" s="13" t="s">
        <v>81</v>
      </c>
      <c r="AY1062" s="226" t="s">
        <v>215</v>
      </c>
    </row>
    <row r="1063" spans="1:65" s="14" customFormat="1" ht="10.199999999999999">
      <c r="B1063" s="227"/>
      <c r="C1063" s="228"/>
      <c r="D1063" s="198" t="s">
        <v>364</v>
      </c>
      <c r="E1063" s="229" t="s">
        <v>1</v>
      </c>
      <c r="F1063" s="230" t="s">
        <v>1149</v>
      </c>
      <c r="G1063" s="228"/>
      <c r="H1063" s="231">
        <v>3.15</v>
      </c>
      <c r="I1063" s="232"/>
      <c r="J1063" s="228"/>
      <c r="K1063" s="228"/>
      <c r="L1063" s="233"/>
      <c r="M1063" s="234"/>
      <c r="N1063" s="235"/>
      <c r="O1063" s="235"/>
      <c r="P1063" s="235"/>
      <c r="Q1063" s="235"/>
      <c r="R1063" s="235"/>
      <c r="S1063" s="235"/>
      <c r="T1063" s="236"/>
      <c r="AT1063" s="237" t="s">
        <v>364</v>
      </c>
      <c r="AU1063" s="237" t="s">
        <v>90</v>
      </c>
      <c r="AV1063" s="14" t="s">
        <v>90</v>
      </c>
      <c r="AW1063" s="14" t="s">
        <v>36</v>
      </c>
      <c r="AX1063" s="14" t="s">
        <v>81</v>
      </c>
      <c r="AY1063" s="237" t="s">
        <v>215</v>
      </c>
    </row>
    <row r="1064" spans="1:65" s="13" customFormat="1" ht="10.199999999999999">
      <c r="B1064" s="217"/>
      <c r="C1064" s="218"/>
      <c r="D1064" s="198" t="s">
        <v>364</v>
      </c>
      <c r="E1064" s="219" t="s">
        <v>1</v>
      </c>
      <c r="F1064" s="220" t="s">
        <v>1150</v>
      </c>
      <c r="G1064" s="218"/>
      <c r="H1064" s="219" t="s">
        <v>1</v>
      </c>
      <c r="I1064" s="221"/>
      <c r="J1064" s="218"/>
      <c r="K1064" s="218"/>
      <c r="L1064" s="222"/>
      <c r="M1064" s="223"/>
      <c r="N1064" s="224"/>
      <c r="O1064" s="224"/>
      <c r="P1064" s="224"/>
      <c r="Q1064" s="224"/>
      <c r="R1064" s="224"/>
      <c r="S1064" s="224"/>
      <c r="T1064" s="225"/>
      <c r="AT1064" s="226" t="s">
        <v>364</v>
      </c>
      <c r="AU1064" s="226" t="s">
        <v>90</v>
      </c>
      <c r="AV1064" s="13" t="s">
        <v>88</v>
      </c>
      <c r="AW1064" s="13" t="s">
        <v>36</v>
      </c>
      <c r="AX1064" s="13" t="s">
        <v>81</v>
      </c>
      <c r="AY1064" s="226" t="s">
        <v>215</v>
      </c>
    </row>
    <row r="1065" spans="1:65" s="14" customFormat="1" ht="10.199999999999999">
      <c r="B1065" s="227"/>
      <c r="C1065" s="228"/>
      <c r="D1065" s="198" t="s">
        <v>364</v>
      </c>
      <c r="E1065" s="229" t="s">
        <v>1</v>
      </c>
      <c r="F1065" s="230" t="s">
        <v>1151</v>
      </c>
      <c r="G1065" s="228"/>
      <c r="H1065" s="231">
        <v>2.7749999999999999</v>
      </c>
      <c r="I1065" s="232"/>
      <c r="J1065" s="228"/>
      <c r="K1065" s="228"/>
      <c r="L1065" s="233"/>
      <c r="M1065" s="234"/>
      <c r="N1065" s="235"/>
      <c r="O1065" s="235"/>
      <c r="P1065" s="235"/>
      <c r="Q1065" s="235"/>
      <c r="R1065" s="235"/>
      <c r="S1065" s="235"/>
      <c r="T1065" s="236"/>
      <c r="AT1065" s="237" t="s">
        <v>364</v>
      </c>
      <c r="AU1065" s="237" t="s">
        <v>90</v>
      </c>
      <c r="AV1065" s="14" t="s">
        <v>90</v>
      </c>
      <c r="AW1065" s="14" t="s">
        <v>36</v>
      </c>
      <c r="AX1065" s="14" t="s">
        <v>81</v>
      </c>
      <c r="AY1065" s="237" t="s">
        <v>215</v>
      </c>
    </row>
    <row r="1066" spans="1:65" s="16" customFormat="1" ht="10.199999999999999">
      <c r="B1066" s="249"/>
      <c r="C1066" s="250"/>
      <c r="D1066" s="198" t="s">
        <v>364</v>
      </c>
      <c r="E1066" s="251" t="s">
        <v>1</v>
      </c>
      <c r="F1066" s="252" t="s">
        <v>403</v>
      </c>
      <c r="G1066" s="250"/>
      <c r="H1066" s="253">
        <v>10.65</v>
      </c>
      <c r="I1066" s="254"/>
      <c r="J1066" s="250"/>
      <c r="K1066" s="250"/>
      <c r="L1066" s="255"/>
      <c r="M1066" s="256"/>
      <c r="N1066" s="257"/>
      <c r="O1066" s="257"/>
      <c r="P1066" s="257"/>
      <c r="Q1066" s="257"/>
      <c r="R1066" s="257"/>
      <c r="S1066" s="257"/>
      <c r="T1066" s="258"/>
      <c r="AT1066" s="259" t="s">
        <v>364</v>
      </c>
      <c r="AU1066" s="259" t="s">
        <v>90</v>
      </c>
      <c r="AV1066" s="16" t="s">
        <v>227</v>
      </c>
      <c r="AW1066" s="16" t="s">
        <v>36</v>
      </c>
      <c r="AX1066" s="16" t="s">
        <v>81</v>
      </c>
      <c r="AY1066" s="259" t="s">
        <v>215</v>
      </c>
    </row>
    <row r="1067" spans="1:65" s="15" customFormat="1" ht="10.199999999999999">
      <c r="B1067" s="238"/>
      <c r="C1067" s="239"/>
      <c r="D1067" s="198" t="s">
        <v>364</v>
      </c>
      <c r="E1067" s="240" t="s">
        <v>1</v>
      </c>
      <c r="F1067" s="241" t="s">
        <v>368</v>
      </c>
      <c r="G1067" s="239"/>
      <c r="H1067" s="242">
        <v>23.9</v>
      </c>
      <c r="I1067" s="243"/>
      <c r="J1067" s="239"/>
      <c r="K1067" s="239"/>
      <c r="L1067" s="244"/>
      <c r="M1067" s="245"/>
      <c r="N1067" s="246"/>
      <c r="O1067" s="246"/>
      <c r="P1067" s="246"/>
      <c r="Q1067" s="246"/>
      <c r="R1067" s="246"/>
      <c r="S1067" s="246"/>
      <c r="T1067" s="247"/>
      <c r="AT1067" s="248" t="s">
        <v>364</v>
      </c>
      <c r="AU1067" s="248" t="s">
        <v>90</v>
      </c>
      <c r="AV1067" s="15" t="s">
        <v>214</v>
      </c>
      <c r="AW1067" s="15" t="s">
        <v>36</v>
      </c>
      <c r="AX1067" s="15" t="s">
        <v>88</v>
      </c>
      <c r="AY1067" s="248" t="s">
        <v>215</v>
      </c>
    </row>
    <row r="1068" spans="1:65" s="2" customFormat="1" ht="24.15" customHeight="1">
      <c r="A1068" s="35"/>
      <c r="B1068" s="36"/>
      <c r="C1068" s="185" t="s">
        <v>1152</v>
      </c>
      <c r="D1068" s="185" t="s">
        <v>216</v>
      </c>
      <c r="E1068" s="186" t="s">
        <v>1153</v>
      </c>
      <c r="F1068" s="187" t="s">
        <v>1154</v>
      </c>
      <c r="G1068" s="188" t="s">
        <v>1155</v>
      </c>
      <c r="H1068" s="189">
        <v>304.8</v>
      </c>
      <c r="I1068" s="190"/>
      <c r="J1068" s="191">
        <f>ROUND(I1068*H1068,2)</f>
        <v>0</v>
      </c>
      <c r="K1068" s="187" t="s">
        <v>359</v>
      </c>
      <c r="L1068" s="40"/>
      <c r="M1068" s="192" t="s">
        <v>1</v>
      </c>
      <c r="N1068" s="193" t="s">
        <v>46</v>
      </c>
      <c r="O1068" s="72"/>
      <c r="P1068" s="194">
        <f>O1068*H1068</f>
        <v>0</v>
      </c>
      <c r="Q1068" s="194">
        <v>0</v>
      </c>
      <c r="R1068" s="194">
        <f>Q1068*H1068</f>
        <v>0</v>
      </c>
      <c r="S1068" s="194">
        <v>0</v>
      </c>
      <c r="T1068" s="195">
        <f>S1068*H1068</f>
        <v>0</v>
      </c>
      <c r="U1068" s="35"/>
      <c r="V1068" s="35"/>
      <c r="W1068" s="35"/>
      <c r="X1068" s="35"/>
      <c r="Y1068" s="35"/>
      <c r="Z1068" s="35"/>
      <c r="AA1068" s="35"/>
      <c r="AB1068" s="35"/>
      <c r="AC1068" s="35"/>
      <c r="AD1068" s="35"/>
      <c r="AE1068" s="35"/>
      <c r="AR1068" s="196" t="s">
        <v>214</v>
      </c>
      <c r="AT1068" s="196" t="s">
        <v>216</v>
      </c>
      <c r="AU1068" s="196" t="s">
        <v>90</v>
      </c>
      <c r="AY1068" s="18" t="s">
        <v>215</v>
      </c>
      <c r="BE1068" s="197">
        <f>IF(N1068="základní",J1068,0)</f>
        <v>0</v>
      </c>
      <c r="BF1068" s="197">
        <f>IF(N1068="snížená",J1068,0)</f>
        <v>0</v>
      </c>
      <c r="BG1068" s="197">
        <f>IF(N1068="zákl. přenesená",J1068,0)</f>
        <v>0</v>
      </c>
      <c r="BH1068" s="197">
        <f>IF(N1068="sníž. přenesená",J1068,0)</f>
        <v>0</v>
      </c>
      <c r="BI1068" s="197">
        <f>IF(N1068="nulová",J1068,0)</f>
        <v>0</v>
      </c>
      <c r="BJ1068" s="18" t="s">
        <v>88</v>
      </c>
      <c r="BK1068" s="197">
        <f>ROUND(I1068*H1068,2)</f>
        <v>0</v>
      </c>
      <c r="BL1068" s="18" t="s">
        <v>214</v>
      </c>
      <c r="BM1068" s="196" t="s">
        <v>1156</v>
      </c>
    </row>
    <row r="1069" spans="1:65" s="2" customFormat="1" ht="19.2">
      <c r="A1069" s="35"/>
      <c r="B1069" s="36"/>
      <c r="C1069" s="37"/>
      <c r="D1069" s="198" t="s">
        <v>221</v>
      </c>
      <c r="E1069" s="37"/>
      <c r="F1069" s="199" t="s">
        <v>1157</v>
      </c>
      <c r="G1069" s="37"/>
      <c r="H1069" s="37"/>
      <c r="I1069" s="200"/>
      <c r="J1069" s="37"/>
      <c r="K1069" s="37"/>
      <c r="L1069" s="40"/>
      <c r="M1069" s="201"/>
      <c r="N1069" s="202"/>
      <c r="O1069" s="72"/>
      <c r="P1069" s="72"/>
      <c r="Q1069" s="72"/>
      <c r="R1069" s="72"/>
      <c r="S1069" s="72"/>
      <c r="T1069" s="73"/>
      <c r="U1069" s="35"/>
      <c r="V1069" s="35"/>
      <c r="W1069" s="35"/>
      <c r="X1069" s="35"/>
      <c r="Y1069" s="35"/>
      <c r="Z1069" s="35"/>
      <c r="AA1069" s="35"/>
      <c r="AB1069" s="35"/>
      <c r="AC1069" s="35"/>
      <c r="AD1069" s="35"/>
      <c r="AE1069" s="35"/>
      <c r="AT1069" s="18" t="s">
        <v>221</v>
      </c>
      <c r="AU1069" s="18" t="s">
        <v>90</v>
      </c>
    </row>
    <row r="1070" spans="1:65" s="2" customFormat="1" ht="10.199999999999999">
      <c r="A1070" s="35"/>
      <c r="B1070" s="36"/>
      <c r="C1070" s="37"/>
      <c r="D1070" s="215" t="s">
        <v>362</v>
      </c>
      <c r="E1070" s="37"/>
      <c r="F1070" s="216" t="s">
        <v>1158</v>
      </c>
      <c r="G1070" s="37"/>
      <c r="H1070" s="37"/>
      <c r="I1070" s="200"/>
      <c r="J1070" s="37"/>
      <c r="K1070" s="37"/>
      <c r="L1070" s="40"/>
      <c r="M1070" s="201"/>
      <c r="N1070" s="202"/>
      <c r="O1070" s="72"/>
      <c r="P1070" s="72"/>
      <c r="Q1070" s="72"/>
      <c r="R1070" s="72"/>
      <c r="S1070" s="72"/>
      <c r="T1070" s="73"/>
      <c r="U1070" s="35"/>
      <c r="V1070" s="35"/>
      <c r="W1070" s="35"/>
      <c r="X1070" s="35"/>
      <c r="Y1070" s="35"/>
      <c r="Z1070" s="35"/>
      <c r="AA1070" s="35"/>
      <c r="AB1070" s="35"/>
      <c r="AC1070" s="35"/>
      <c r="AD1070" s="35"/>
      <c r="AE1070" s="35"/>
      <c r="AT1070" s="18" t="s">
        <v>362</v>
      </c>
      <c r="AU1070" s="18" t="s">
        <v>90</v>
      </c>
    </row>
    <row r="1071" spans="1:65" s="13" customFormat="1" ht="10.199999999999999">
      <c r="B1071" s="217"/>
      <c r="C1071" s="218"/>
      <c r="D1071" s="198" t="s">
        <v>364</v>
      </c>
      <c r="E1071" s="219" t="s">
        <v>1</v>
      </c>
      <c r="F1071" s="220" t="s">
        <v>1159</v>
      </c>
      <c r="G1071" s="218"/>
      <c r="H1071" s="219" t="s">
        <v>1</v>
      </c>
      <c r="I1071" s="221"/>
      <c r="J1071" s="218"/>
      <c r="K1071" s="218"/>
      <c r="L1071" s="222"/>
      <c r="M1071" s="223"/>
      <c r="N1071" s="224"/>
      <c r="O1071" s="224"/>
      <c r="P1071" s="224"/>
      <c r="Q1071" s="224"/>
      <c r="R1071" s="224"/>
      <c r="S1071" s="224"/>
      <c r="T1071" s="225"/>
      <c r="AT1071" s="226" t="s">
        <v>364</v>
      </c>
      <c r="AU1071" s="226" t="s">
        <v>90</v>
      </c>
      <c r="AV1071" s="13" t="s">
        <v>88</v>
      </c>
      <c r="AW1071" s="13" t="s">
        <v>36</v>
      </c>
      <c r="AX1071" s="13" t="s">
        <v>81</v>
      </c>
      <c r="AY1071" s="226" t="s">
        <v>215</v>
      </c>
    </row>
    <row r="1072" spans="1:65" s="13" customFormat="1" ht="10.199999999999999">
      <c r="B1072" s="217"/>
      <c r="C1072" s="218"/>
      <c r="D1072" s="198" t="s">
        <v>364</v>
      </c>
      <c r="E1072" s="219" t="s">
        <v>1</v>
      </c>
      <c r="F1072" s="220" t="s">
        <v>1058</v>
      </c>
      <c r="G1072" s="218"/>
      <c r="H1072" s="219" t="s">
        <v>1</v>
      </c>
      <c r="I1072" s="221"/>
      <c r="J1072" s="218"/>
      <c r="K1072" s="218"/>
      <c r="L1072" s="222"/>
      <c r="M1072" s="223"/>
      <c r="N1072" s="224"/>
      <c r="O1072" s="224"/>
      <c r="P1072" s="224"/>
      <c r="Q1072" s="224"/>
      <c r="R1072" s="224"/>
      <c r="S1072" s="224"/>
      <c r="T1072" s="225"/>
      <c r="AT1072" s="226" t="s">
        <v>364</v>
      </c>
      <c r="AU1072" s="226" t="s">
        <v>90</v>
      </c>
      <c r="AV1072" s="13" t="s">
        <v>88</v>
      </c>
      <c r="AW1072" s="13" t="s">
        <v>36</v>
      </c>
      <c r="AX1072" s="13" t="s">
        <v>81</v>
      </c>
      <c r="AY1072" s="226" t="s">
        <v>215</v>
      </c>
    </row>
    <row r="1073" spans="1:65" s="13" customFormat="1" ht="10.199999999999999">
      <c r="B1073" s="217"/>
      <c r="C1073" s="218"/>
      <c r="D1073" s="198" t="s">
        <v>364</v>
      </c>
      <c r="E1073" s="219" t="s">
        <v>1</v>
      </c>
      <c r="F1073" s="220" t="s">
        <v>389</v>
      </c>
      <c r="G1073" s="218"/>
      <c r="H1073" s="219" t="s">
        <v>1</v>
      </c>
      <c r="I1073" s="221"/>
      <c r="J1073" s="218"/>
      <c r="K1073" s="218"/>
      <c r="L1073" s="222"/>
      <c r="M1073" s="223"/>
      <c r="N1073" s="224"/>
      <c r="O1073" s="224"/>
      <c r="P1073" s="224"/>
      <c r="Q1073" s="224"/>
      <c r="R1073" s="224"/>
      <c r="S1073" s="224"/>
      <c r="T1073" s="225"/>
      <c r="AT1073" s="226" t="s">
        <v>364</v>
      </c>
      <c r="AU1073" s="226" t="s">
        <v>90</v>
      </c>
      <c r="AV1073" s="13" t="s">
        <v>88</v>
      </c>
      <c r="AW1073" s="13" t="s">
        <v>36</v>
      </c>
      <c r="AX1073" s="13" t="s">
        <v>81</v>
      </c>
      <c r="AY1073" s="226" t="s">
        <v>215</v>
      </c>
    </row>
    <row r="1074" spans="1:65" s="14" customFormat="1" ht="10.199999999999999">
      <c r="B1074" s="227"/>
      <c r="C1074" s="228"/>
      <c r="D1074" s="198" t="s">
        <v>364</v>
      </c>
      <c r="E1074" s="229" t="s">
        <v>1</v>
      </c>
      <c r="F1074" s="230" t="s">
        <v>1160</v>
      </c>
      <c r="G1074" s="228"/>
      <c r="H1074" s="231">
        <v>122.4</v>
      </c>
      <c r="I1074" s="232"/>
      <c r="J1074" s="228"/>
      <c r="K1074" s="228"/>
      <c r="L1074" s="233"/>
      <c r="M1074" s="234"/>
      <c r="N1074" s="235"/>
      <c r="O1074" s="235"/>
      <c r="P1074" s="235"/>
      <c r="Q1074" s="235"/>
      <c r="R1074" s="235"/>
      <c r="S1074" s="235"/>
      <c r="T1074" s="236"/>
      <c r="AT1074" s="237" t="s">
        <v>364</v>
      </c>
      <c r="AU1074" s="237" t="s">
        <v>90</v>
      </c>
      <c r="AV1074" s="14" t="s">
        <v>90</v>
      </c>
      <c r="AW1074" s="14" t="s">
        <v>36</v>
      </c>
      <c r="AX1074" s="14" t="s">
        <v>81</v>
      </c>
      <c r="AY1074" s="237" t="s">
        <v>215</v>
      </c>
    </row>
    <row r="1075" spans="1:65" s="13" customFormat="1" ht="10.199999999999999">
      <c r="B1075" s="217"/>
      <c r="C1075" s="218"/>
      <c r="D1075" s="198" t="s">
        <v>364</v>
      </c>
      <c r="E1075" s="219" t="s">
        <v>1</v>
      </c>
      <c r="F1075" s="220" t="s">
        <v>395</v>
      </c>
      <c r="G1075" s="218"/>
      <c r="H1075" s="219" t="s">
        <v>1</v>
      </c>
      <c r="I1075" s="221"/>
      <c r="J1075" s="218"/>
      <c r="K1075" s="218"/>
      <c r="L1075" s="222"/>
      <c r="M1075" s="223"/>
      <c r="N1075" s="224"/>
      <c r="O1075" s="224"/>
      <c r="P1075" s="224"/>
      <c r="Q1075" s="224"/>
      <c r="R1075" s="224"/>
      <c r="S1075" s="224"/>
      <c r="T1075" s="225"/>
      <c r="AT1075" s="226" t="s">
        <v>364</v>
      </c>
      <c r="AU1075" s="226" t="s">
        <v>90</v>
      </c>
      <c r="AV1075" s="13" t="s">
        <v>88</v>
      </c>
      <c r="AW1075" s="13" t="s">
        <v>36</v>
      </c>
      <c r="AX1075" s="13" t="s">
        <v>81</v>
      </c>
      <c r="AY1075" s="226" t="s">
        <v>215</v>
      </c>
    </row>
    <row r="1076" spans="1:65" s="14" customFormat="1" ht="10.199999999999999">
      <c r="B1076" s="227"/>
      <c r="C1076" s="228"/>
      <c r="D1076" s="198" t="s">
        <v>364</v>
      </c>
      <c r="E1076" s="229" t="s">
        <v>1</v>
      </c>
      <c r="F1076" s="230" t="s">
        <v>1161</v>
      </c>
      <c r="G1076" s="228"/>
      <c r="H1076" s="231">
        <v>13.2</v>
      </c>
      <c r="I1076" s="232"/>
      <c r="J1076" s="228"/>
      <c r="K1076" s="228"/>
      <c r="L1076" s="233"/>
      <c r="M1076" s="234"/>
      <c r="N1076" s="235"/>
      <c r="O1076" s="235"/>
      <c r="P1076" s="235"/>
      <c r="Q1076" s="235"/>
      <c r="R1076" s="235"/>
      <c r="S1076" s="235"/>
      <c r="T1076" s="236"/>
      <c r="AT1076" s="237" t="s">
        <v>364</v>
      </c>
      <c r="AU1076" s="237" t="s">
        <v>90</v>
      </c>
      <c r="AV1076" s="14" t="s">
        <v>90</v>
      </c>
      <c r="AW1076" s="14" t="s">
        <v>36</v>
      </c>
      <c r="AX1076" s="14" t="s">
        <v>81</v>
      </c>
      <c r="AY1076" s="237" t="s">
        <v>215</v>
      </c>
    </row>
    <row r="1077" spans="1:65" s="13" customFormat="1" ht="10.199999999999999">
      <c r="B1077" s="217"/>
      <c r="C1077" s="218"/>
      <c r="D1077" s="198" t="s">
        <v>364</v>
      </c>
      <c r="E1077" s="219" t="s">
        <v>1</v>
      </c>
      <c r="F1077" s="220" t="s">
        <v>389</v>
      </c>
      <c r="G1077" s="218"/>
      <c r="H1077" s="219" t="s">
        <v>1</v>
      </c>
      <c r="I1077" s="221"/>
      <c r="J1077" s="218"/>
      <c r="K1077" s="218"/>
      <c r="L1077" s="222"/>
      <c r="M1077" s="223"/>
      <c r="N1077" s="224"/>
      <c r="O1077" s="224"/>
      <c r="P1077" s="224"/>
      <c r="Q1077" s="224"/>
      <c r="R1077" s="224"/>
      <c r="S1077" s="224"/>
      <c r="T1077" s="225"/>
      <c r="AT1077" s="226" t="s">
        <v>364</v>
      </c>
      <c r="AU1077" s="226" t="s">
        <v>90</v>
      </c>
      <c r="AV1077" s="13" t="s">
        <v>88</v>
      </c>
      <c r="AW1077" s="13" t="s">
        <v>36</v>
      </c>
      <c r="AX1077" s="13" t="s">
        <v>81</v>
      </c>
      <c r="AY1077" s="226" t="s">
        <v>215</v>
      </c>
    </row>
    <row r="1078" spans="1:65" s="14" customFormat="1" ht="10.199999999999999">
      <c r="B1078" s="227"/>
      <c r="C1078" s="228"/>
      <c r="D1078" s="198" t="s">
        <v>364</v>
      </c>
      <c r="E1078" s="229" t="s">
        <v>1</v>
      </c>
      <c r="F1078" s="230" t="s">
        <v>1162</v>
      </c>
      <c r="G1078" s="228"/>
      <c r="H1078" s="231">
        <v>147.6</v>
      </c>
      <c r="I1078" s="232"/>
      <c r="J1078" s="228"/>
      <c r="K1078" s="228"/>
      <c r="L1078" s="233"/>
      <c r="M1078" s="234"/>
      <c r="N1078" s="235"/>
      <c r="O1078" s="235"/>
      <c r="P1078" s="235"/>
      <c r="Q1078" s="235"/>
      <c r="R1078" s="235"/>
      <c r="S1078" s="235"/>
      <c r="T1078" s="236"/>
      <c r="AT1078" s="237" t="s">
        <v>364</v>
      </c>
      <c r="AU1078" s="237" t="s">
        <v>90</v>
      </c>
      <c r="AV1078" s="14" t="s">
        <v>90</v>
      </c>
      <c r="AW1078" s="14" t="s">
        <v>36</v>
      </c>
      <c r="AX1078" s="14" t="s">
        <v>81</v>
      </c>
      <c r="AY1078" s="237" t="s">
        <v>215</v>
      </c>
    </row>
    <row r="1079" spans="1:65" s="16" customFormat="1" ht="10.199999999999999">
      <c r="B1079" s="249"/>
      <c r="C1079" s="250"/>
      <c r="D1079" s="198" t="s">
        <v>364</v>
      </c>
      <c r="E1079" s="251" t="s">
        <v>1</v>
      </c>
      <c r="F1079" s="252" t="s">
        <v>403</v>
      </c>
      <c r="G1079" s="250"/>
      <c r="H1079" s="253">
        <v>283.2</v>
      </c>
      <c r="I1079" s="254"/>
      <c r="J1079" s="250"/>
      <c r="K1079" s="250"/>
      <c r="L1079" s="255"/>
      <c r="M1079" s="256"/>
      <c r="N1079" s="257"/>
      <c r="O1079" s="257"/>
      <c r="P1079" s="257"/>
      <c r="Q1079" s="257"/>
      <c r="R1079" s="257"/>
      <c r="S1079" s="257"/>
      <c r="T1079" s="258"/>
      <c r="AT1079" s="259" t="s">
        <v>364</v>
      </c>
      <c r="AU1079" s="259" t="s">
        <v>90</v>
      </c>
      <c r="AV1079" s="16" t="s">
        <v>227</v>
      </c>
      <c r="AW1079" s="16" t="s">
        <v>36</v>
      </c>
      <c r="AX1079" s="16" t="s">
        <v>81</v>
      </c>
      <c r="AY1079" s="259" t="s">
        <v>215</v>
      </c>
    </row>
    <row r="1080" spans="1:65" s="13" customFormat="1" ht="10.199999999999999">
      <c r="B1080" s="217"/>
      <c r="C1080" s="218"/>
      <c r="D1080" s="198" t="s">
        <v>364</v>
      </c>
      <c r="E1080" s="219" t="s">
        <v>1</v>
      </c>
      <c r="F1080" s="220" t="s">
        <v>1089</v>
      </c>
      <c r="G1080" s="218"/>
      <c r="H1080" s="219" t="s">
        <v>1</v>
      </c>
      <c r="I1080" s="221"/>
      <c r="J1080" s="218"/>
      <c r="K1080" s="218"/>
      <c r="L1080" s="222"/>
      <c r="M1080" s="223"/>
      <c r="N1080" s="224"/>
      <c r="O1080" s="224"/>
      <c r="P1080" s="224"/>
      <c r="Q1080" s="224"/>
      <c r="R1080" s="224"/>
      <c r="S1080" s="224"/>
      <c r="T1080" s="225"/>
      <c r="AT1080" s="226" t="s">
        <v>364</v>
      </c>
      <c r="AU1080" s="226" t="s">
        <v>90</v>
      </c>
      <c r="AV1080" s="13" t="s">
        <v>88</v>
      </c>
      <c r="AW1080" s="13" t="s">
        <v>36</v>
      </c>
      <c r="AX1080" s="13" t="s">
        <v>81</v>
      </c>
      <c r="AY1080" s="226" t="s">
        <v>215</v>
      </c>
    </row>
    <row r="1081" spans="1:65" s="14" customFormat="1" ht="10.199999999999999">
      <c r="B1081" s="227"/>
      <c r="C1081" s="228"/>
      <c r="D1081" s="198" t="s">
        <v>364</v>
      </c>
      <c r="E1081" s="229" t="s">
        <v>1</v>
      </c>
      <c r="F1081" s="230" t="s">
        <v>1163</v>
      </c>
      <c r="G1081" s="228"/>
      <c r="H1081" s="231">
        <v>21.6</v>
      </c>
      <c r="I1081" s="232"/>
      <c r="J1081" s="228"/>
      <c r="K1081" s="228"/>
      <c r="L1081" s="233"/>
      <c r="M1081" s="234"/>
      <c r="N1081" s="235"/>
      <c r="O1081" s="235"/>
      <c r="P1081" s="235"/>
      <c r="Q1081" s="235"/>
      <c r="R1081" s="235"/>
      <c r="S1081" s="235"/>
      <c r="T1081" s="236"/>
      <c r="AT1081" s="237" t="s">
        <v>364</v>
      </c>
      <c r="AU1081" s="237" t="s">
        <v>90</v>
      </c>
      <c r="AV1081" s="14" t="s">
        <v>90</v>
      </c>
      <c r="AW1081" s="14" t="s">
        <v>36</v>
      </c>
      <c r="AX1081" s="14" t="s">
        <v>81</v>
      </c>
      <c r="AY1081" s="237" t="s">
        <v>215</v>
      </c>
    </row>
    <row r="1082" spans="1:65" s="16" customFormat="1" ht="10.199999999999999">
      <c r="B1082" s="249"/>
      <c r="C1082" s="250"/>
      <c r="D1082" s="198" t="s">
        <v>364</v>
      </c>
      <c r="E1082" s="251" t="s">
        <v>1</v>
      </c>
      <c r="F1082" s="252" t="s">
        <v>403</v>
      </c>
      <c r="G1082" s="250"/>
      <c r="H1082" s="253">
        <v>21.6</v>
      </c>
      <c r="I1082" s="254"/>
      <c r="J1082" s="250"/>
      <c r="K1082" s="250"/>
      <c r="L1082" s="255"/>
      <c r="M1082" s="256"/>
      <c r="N1082" s="257"/>
      <c r="O1082" s="257"/>
      <c r="P1082" s="257"/>
      <c r="Q1082" s="257"/>
      <c r="R1082" s="257"/>
      <c r="S1082" s="257"/>
      <c r="T1082" s="258"/>
      <c r="AT1082" s="259" t="s">
        <v>364</v>
      </c>
      <c r="AU1082" s="259" t="s">
        <v>90</v>
      </c>
      <c r="AV1082" s="16" t="s">
        <v>227</v>
      </c>
      <c r="AW1082" s="16" t="s">
        <v>36</v>
      </c>
      <c r="AX1082" s="16" t="s">
        <v>81</v>
      </c>
      <c r="AY1082" s="259" t="s">
        <v>215</v>
      </c>
    </row>
    <row r="1083" spans="1:65" s="15" customFormat="1" ht="10.199999999999999">
      <c r="B1083" s="238"/>
      <c r="C1083" s="239"/>
      <c r="D1083" s="198" t="s">
        <v>364</v>
      </c>
      <c r="E1083" s="240" t="s">
        <v>1</v>
      </c>
      <c r="F1083" s="241" t="s">
        <v>368</v>
      </c>
      <c r="G1083" s="239"/>
      <c r="H1083" s="242">
        <v>304.8</v>
      </c>
      <c r="I1083" s="243"/>
      <c r="J1083" s="239"/>
      <c r="K1083" s="239"/>
      <c r="L1083" s="244"/>
      <c r="M1083" s="245"/>
      <c r="N1083" s="246"/>
      <c r="O1083" s="246"/>
      <c r="P1083" s="246"/>
      <c r="Q1083" s="246"/>
      <c r="R1083" s="246"/>
      <c r="S1083" s="246"/>
      <c r="T1083" s="247"/>
      <c r="AT1083" s="248" t="s">
        <v>364</v>
      </c>
      <c r="AU1083" s="248" t="s">
        <v>90</v>
      </c>
      <c r="AV1083" s="15" t="s">
        <v>214</v>
      </c>
      <c r="AW1083" s="15" t="s">
        <v>36</v>
      </c>
      <c r="AX1083" s="15" t="s">
        <v>88</v>
      </c>
      <c r="AY1083" s="248" t="s">
        <v>215</v>
      </c>
    </row>
    <row r="1084" spans="1:65" s="2" customFormat="1" ht="21.75" customHeight="1">
      <c r="A1084" s="35"/>
      <c r="B1084" s="36"/>
      <c r="C1084" s="260" t="s">
        <v>1164</v>
      </c>
      <c r="D1084" s="260" t="s">
        <v>539</v>
      </c>
      <c r="E1084" s="261" t="s">
        <v>1165</v>
      </c>
      <c r="F1084" s="262" t="s">
        <v>1166</v>
      </c>
      <c r="G1084" s="263" t="s">
        <v>583</v>
      </c>
      <c r="H1084" s="264">
        <v>0.33500000000000002</v>
      </c>
      <c r="I1084" s="265"/>
      <c r="J1084" s="266">
        <f>ROUND(I1084*H1084,2)</f>
        <v>0</v>
      </c>
      <c r="K1084" s="262" t="s">
        <v>359</v>
      </c>
      <c r="L1084" s="267"/>
      <c r="M1084" s="268" t="s">
        <v>1</v>
      </c>
      <c r="N1084" s="269" t="s">
        <v>46</v>
      </c>
      <c r="O1084" s="72"/>
      <c r="P1084" s="194">
        <f>O1084*H1084</f>
        <v>0</v>
      </c>
      <c r="Q1084" s="194">
        <v>1</v>
      </c>
      <c r="R1084" s="194">
        <f>Q1084*H1084</f>
        <v>0.33500000000000002</v>
      </c>
      <c r="S1084" s="194">
        <v>0</v>
      </c>
      <c r="T1084" s="195">
        <f>S1084*H1084</f>
        <v>0</v>
      </c>
      <c r="U1084" s="35"/>
      <c r="V1084" s="35"/>
      <c r="W1084" s="35"/>
      <c r="X1084" s="35"/>
      <c r="Y1084" s="35"/>
      <c r="Z1084" s="35"/>
      <c r="AA1084" s="35"/>
      <c r="AB1084" s="35"/>
      <c r="AC1084" s="35"/>
      <c r="AD1084" s="35"/>
      <c r="AE1084" s="35"/>
      <c r="AR1084" s="196" t="s">
        <v>251</v>
      </c>
      <c r="AT1084" s="196" t="s">
        <v>539</v>
      </c>
      <c r="AU1084" s="196" t="s">
        <v>90</v>
      </c>
      <c r="AY1084" s="18" t="s">
        <v>215</v>
      </c>
      <c r="BE1084" s="197">
        <f>IF(N1084="základní",J1084,0)</f>
        <v>0</v>
      </c>
      <c r="BF1084" s="197">
        <f>IF(N1084="snížená",J1084,0)</f>
        <v>0</v>
      </c>
      <c r="BG1084" s="197">
        <f>IF(N1084="zákl. přenesená",J1084,0)</f>
        <v>0</v>
      </c>
      <c r="BH1084" s="197">
        <f>IF(N1084="sníž. přenesená",J1084,0)</f>
        <v>0</v>
      </c>
      <c r="BI1084" s="197">
        <f>IF(N1084="nulová",J1084,0)</f>
        <v>0</v>
      </c>
      <c r="BJ1084" s="18" t="s">
        <v>88</v>
      </c>
      <c r="BK1084" s="197">
        <f>ROUND(I1084*H1084,2)</f>
        <v>0</v>
      </c>
      <c r="BL1084" s="18" t="s">
        <v>214</v>
      </c>
      <c r="BM1084" s="196" t="s">
        <v>1167</v>
      </c>
    </row>
    <row r="1085" spans="1:65" s="2" customFormat="1" ht="10.199999999999999">
      <c r="A1085" s="35"/>
      <c r="B1085" s="36"/>
      <c r="C1085" s="37"/>
      <c r="D1085" s="198" t="s">
        <v>221</v>
      </c>
      <c r="E1085" s="37"/>
      <c r="F1085" s="199" t="s">
        <v>1166</v>
      </c>
      <c r="G1085" s="37"/>
      <c r="H1085" s="37"/>
      <c r="I1085" s="200"/>
      <c r="J1085" s="37"/>
      <c r="K1085" s="37"/>
      <c r="L1085" s="40"/>
      <c r="M1085" s="201"/>
      <c r="N1085" s="202"/>
      <c r="O1085" s="72"/>
      <c r="P1085" s="72"/>
      <c r="Q1085" s="72"/>
      <c r="R1085" s="72"/>
      <c r="S1085" s="72"/>
      <c r="T1085" s="73"/>
      <c r="U1085" s="35"/>
      <c r="V1085" s="35"/>
      <c r="W1085" s="35"/>
      <c r="X1085" s="35"/>
      <c r="Y1085" s="35"/>
      <c r="Z1085" s="35"/>
      <c r="AA1085" s="35"/>
      <c r="AB1085" s="35"/>
      <c r="AC1085" s="35"/>
      <c r="AD1085" s="35"/>
      <c r="AE1085" s="35"/>
      <c r="AT1085" s="18" t="s">
        <v>221</v>
      </c>
      <c r="AU1085" s="18" t="s">
        <v>90</v>
      </c>
    </row>
    <row r="1086" spans="1:65" s="14" customFormat="1" ht="10.199999999999999">
      <c r="B1086" s="227"/>
      <c r="C1086" s="228"/>
      <c r="D1086" s="198" t="s">
        <v>364</v>
      </c>
      <c r="E1086" s="229" t="s">
        <v>1</v>
      </c>
      <c r="F1086" s="230" t="s">
        <v>1168</v>
      </c>
      <c r="G1086" s="228"/>
      <c r="H1086" s="231">
        <v>0.33500000000000002</v>
      </c>
      <c r="I1086" s="232"/>
      <c r="J1086" s="228"/>
      <c r="K1086" s="228"/>
      <c r="L1086" s="233"/>
      <c r="M1086" s="234"/>
      <c r="N1086" s="235"/>
      <c r="O1086" s="235"/>
      <c r="P1086" s="235"/>
      <c r="Q1086" s="235"/>
      <c r="R1086" s="235"/>
      <c r="S1086" s="235"/>
      <c r="T1086" s="236"/>
      <c r="AT1086" s="237" t="s">
        <v>364</v>
      </c>
      <c r="AU1086" s="237" t="s">
        <v>90</v>
      </c>
      <c r="AV1086" s="14" t="s">
        <v>90</v>
      </c>
      <c r="AW1086" s="14" t="s">
        <v>36</v>
      </c>
      <c r="AX1086" s="14" t="s">
        <v>81</v>
      </c>
      <c r="AY1086" s="237" t="s">
        <v>215</v>
      </c>
    </row>
    <row r="1087" spans="1:65" s="15" customFormat="1" ht="10.199999999999999">
      <c r="B1087" s="238"/>
      <c r="C1087" s="239"/>
      <c r="D1087" s="198" t="s">
        <v>364</v>
      </c>
      <c r="E1087" s="240" t="s">
        <v>1</v>
      </c>
      <c r="F1087" s="241" t="s">
        <v>368</v>
      </c>
      <c r="G1087" s="239"/>
      <c r="H1087" s="242">
        <v>0.33500000000000002</v>
      </c>
      <c r="I1087" s="243"/>
      <c r="J1087" s="239"/>
      <c r="K1087" s="239"/>
      <c r="L1087" s="244"/>
      <c r="M1087" s="245"/>
      <c r="N1087" s="246"/>
      <c r="O1087" s="246"/>
      <c r="P1087" s="246"/>
      <c r="Q1087" s="246"/>
      <c r="R1087" s="246"/>
      <c r="S1087" s="246"/>
      <c r="T1087" s="247"/>
      <c r="AT1087" s="248" t="s">
        <v>364</v>
      </c>
      <c r="AU1087" s="248" t="s">
        <v>90</v>
      </c>
      <c r="AV1087" s="15" t="s">
        <v>214</v>
      </c>
      <c r="AW1087" s="15" t="s">
        <v>36</v>
      </c>
      <c r="AX1087" s="15" t="s">
        <v>88</v>
      </c>
      <c r="AY1087" s="248" t="s">
        <v>215</v>
      </c>
    </row>
    <row r="1088" spans="1:65" s="11" customFormat="1" ht="22.8" customHeight="1">
      <c r="B1088" s="171"/>
      <c r="C1088" s="172"/>
      <c r="D1088" s="173" t="s">
        <v>80</v>
      </c>
      <c r="E1088" s="213" t="s">
        <v>214</v>
      </c>
      <c r="F1088" s="213" t="s">
        <v>1169</v>
      </c>
      <c r="G1088" s="172"/>
      <c r="H1088" s="172"/>
      <c r="I1088" s="175"/>
      <c r="J1088" s="214">
        <f>BK1088</f>
        <v>0</v>
      </c>
      <c r="K1088" s="172"/>
      <c r="L1088" s="177"/>
      <c r="M1088" s="178"/>
      <c r="N1088" s="179"/>
      <c r="O1088" s="179"/>
      <c r="P1088" s="180">
        <f>SUM(P1089:P1399)</f>
        <v>0</v>
      </c>
      <c r="Q1088" s="179"/>
      <c r="R1088" s="180">
        <f>SUM(R1089:R1399)</f>
        <v>452.52111971000011</v>
      </c>
      <c r="S1088" s="179"/>
      <c r="T1088" s="181">
        <f>SUM(T1089:T1399)</f>
        <v>0</v>
      </c>
      <c r="AR1088" s="182" t="s">
        <v>88</v>
      </c>
      <c r="AT1088" s="183" t="s">
        <v>80</v>
      </c>
      <c r="AU1088" s="183" t="s">
        <v>88</v>
      </c>
      <c r="AY1088" s="182" t="s">
        <v>215</v>
      </c>
      <c r="BK1088" s="184">
        <f>SUM(BK1089:BK1399)</f>
        <v>0</v>
      </c>
    </row>
    <row r="1089" spans="1:65" s="2" customFormat="1" ht="21.75" customHeight="1">
      <c r="A1089" s="35"/>
      <c r="B1089" s="36"/>
      <c r="C1089" s="185" t="s">
        <v>1170</v>
      </c>
      <c r="D1089" s="185" t="s">
        <v>216</v>
      </c>
      <c r="E1089" s="186" t="s">
        <v>1171</v>
      </c>
      <c r="F1089" s="187" t="s">
        <v>1172</v>
      </c>
      <c r="G1089" s="188" t="s">
        <v>523</v>
      </c>
      <c r="H1089" s="189">
        <v>724.69</v>
      </c>
      <c r="I1089" s="190"/>
      <c r="J1089" s="191">
        <f>ROUND(I1089*H1089,2)</f>
        <v>0</v>
      </c>
      <c r="K1089" s="187" t="s">
        <v>1</v>
      </c>
      <c r="L1089" s="40"/>
      <c r="M1089" s="192" t="s">
        <v>1</v>
      </c>
      <c r="N1089" s="193" t="s">
        <v>46</v>
      </c>
      <c r="O1089" s="72"/>
      <c r="P1089" s="194">
        <f>O1089*H1089</f>
        <v>0</v>
      </c>
      <c r="Q1089" s="194">
        <v>0.32100000000000001</v>
      </c>
      <c r="R1089" s="194">
        <f>Q1089*H1089</f>
        <v>232.62549000000001</v>
      </c>
      <c r="S1089" s="194">
        <v>0</v>
      </c>
      <c r="T1089" s="195">
        <f>S1089*H1089</f>
        <v>0</v>
      </c>
      <c r="U1089" s="35"/>
      <c r="V1089" s="35"/>
      <c r="W1089" s="35"/>
      <c r="X1089" s="35"/>
      <c r="Y1089" s="35"/>
      <c r="Z1089" s="35"/>
      <c r="AA1089" s="35"/>
      <c r="AB1089" s="35"/>
      <c r="AC1089" s="35"/>
      <c r="AD1089" s="35"/>
      <c r="AE1089" s="35"/>
      <c r="AR1089" s="196" t="s">
        <v>214</v>
      </c>
      <c r="AT1089" s="196" t="s">
        <v>216</v>
      </c>
      <c r="AU1089" s="196" t="s">
        <v>90</v>
      </c>
      <c r="AY1089" s="18" t="s">
        <v>215</v>
      </c>
      <c r="BE1089" s="197">
        <f>IF(N1089="základní",J1089,0)</f>
        <v>0</v>
      </c>
      <c r="BF1089" s="197">
        <f>IF(N1089="snížená",J1089,0)</f>
        <v>0</v>
      </c>
      <c r="BG1089" s="197">
        <f>IF(N1089="zákl. přenesená",J1089,0)</f>
        <v>0</v>
      </c>
      <c r="BH1089" s="197">
        <f>IF(N1089="sníž. přenesená",J1089,0)</f>
        <v>0</v>
      </c>
      <c r="BI1089" s="197">
        <f>IF(N1089="nulová",J1089,0)</f>
        <v>0</v>
      </c>
      <c r="BJ1089" s="18" t="s">
        <v>88</v>
      </c>
      <c r="BK1089" s="197">
        <f>ROUND(I1089*H1089,2)</f>
        <v>0</v>
      </c>
      <c r="BL1089" s="18" t="s">
        <v>214</v>
      </c>
      <c r="BM1089" s="196" t="s">
        <v>1173</v>
      </c>
    </row>
    <row r="1090" spans="1:65" s="13" customFormat="1" ht="10.199999999999999">
      <c r="B1090" s="217"/>
      <c r="C1090" s="218"/>
      <c r="D1090" s="198" t="s">
        <v>364</v>
      </c>
      <c r="E1090" s="219" t="s">
        <v>1</v>
      </c>
      <c r="F1090" s="220" t="s">
        <v>1058</v>
      </c>
      <c r="G1090" s="218"/>
      <c r="H1090" s="219" t="s">
        <v>1</v>
      </c>
      <c r="I1090" s="221"/>
      <c r="J1090" s="218"/>
      <c r="K1090" s="218"/>
      <c r="L1090" s="222"/>
      <c r="M1090" s="223"/>
      <c r="N1090" s="224"/>
      <c r="O1090" s="224"/>
      <c r="P1090" s="224"/>
      <c r="Q1090" s="224"/>
      <c r="R1090" s="224"/>
      <c r="S1090" s="224"/>
      <c r="T1090" s="225"/>
      <c r="AT1090" s="226" t="s">
        <v>364</v>
      </c>
      <c r="AU1090" s="226" t="s">
        <v>90</v>
      </c>
      <c r="AV1090" s="13" t="s">
        <v>88</v>
      </c>
      <c r="AW1090" s="13" t="s">
        <v>36</v>
      </c>
      <c r="AX1090" s="13" t="s">
        <v>81</v>
      </c>
      <c r="AY1090" s="226" t="s">
        <v>215</v>
      </c>
    </row>
    <row r="1091" spans="1:65" s="14" customFormat="1" ht="10.199999999999999">
      <c r="B1091" s="227"/>
      <c r="C1091" s="228"/>
      <c r="D1091" s="198" t="s">
        <v>364</v>
      </c>
      <c r="E1091" s="229" t="s">
        <v>1</v>
      </c>
      <c r="F1091" s="230" t="s">
        <v>1174</v>
      </c>
      <c r="G1091" s="228"/>
      <c r="H1091" s="231">
        <v>467.23</v>
      </c>
      <c r="I1091" s="232"/>
      <c r="J1091" s="228"/>
      <c r="K1091" s="228"/>
      <c r="L1091" s="233"/>
      <c r="M1091" s="234"/>
      <c r="N1091" s="235"/>
      <c r="O1091" s="235"/>
      <c r="P1091" s="235"/>
      <c r="Q1091" s="235"/>
      <c r="R1091" s="235"/>
      <c r="S1091" s="235"/>
      <c r="T1091" s="236"/>
      <c r="AT1091" s="237" t="s">
        <v>364</v>
      </c>
      <c r="AU1091" s="237" t="s">
        <v>90</v>
      </c>
      <c r="AV1091" s="14" t="s">
        <v>90</v>
      </c>
      <c r="AW1091" s="14" t="s">
        <v>36</v>
      </c>
      <c r="AX1091" s="14" t="s">
        <v>81</v>
      </c>
      <c r="AY1091" s="237" t="s">
        <v>215</v>
      </c>
    </row>
    <row r="1092" spans="1:65" s="13" customFormat="1" ht="10.199999999999999">
      <c r="B1092" s="217"/>
      <c r="C1092" s="218"/>
      <c r="D1092" s="198" t="s">
        <v>364</v>
      </c>
      <c r="E1092" s="219" t="s">
        <v>1</v>
      </c>
      <c r="F1092" s="220" t="s">
        <v>1089</v>
      </c>
      <c r="G1092" s="218"/>
      <c r="H1092" s="219" t="s">
        <v>1</v>
      </c>
      <c r="I1092" s="221"/>
      <c r="J1092" s="218"/>
      <c r="K1092" s="218"/>
      <c r="L1092" s="222"/>
      <c r="M1092" s="223"/>
      <c r="N1092" s="224"/>
      <c r="O1092" s="224"/>
      <c r="P1092" s="224"/>
      <c r="Q1092" s="224"/>
      <c r="R1092" s="224"/>
      <c r="S1092" s="224"/>
      <c r="T1092" s="225"/>
      <c r="AT1092" s="226" t="s">
        <v>364</v>
      </c>
      <c r="AU1092" s="226" t="s">
        <v>90</v>
      </c>
      <c r="AV1092" s="13" t="s">
        <v>88</v>
      </c>
      <c r="AW1092" s="13" t="s">
        <v>36</v>
      </c>
      <c r="AX1092" s="13" t="s">
        <v>81</v>
      </c>
      <c r="AY1092" s="226" t="s">
        <v>215</v>
      </c>
    </row>
    <row r="1093" spans="1:65" s="14" customFormat="1" ht="10.199999999999999">
      <c r="B1093" s="227"/>
      <c r="C1093" s="228"/>
      <c r="D1093" s="198" t="s">
        <v>364</v>
      </c>
      <c r="E1093" s="229" t="s">
        <v>1</v>
      </c>
      <c r="F1093" s="230" t="s">
        <v>1175</v>
      </c>
      <c r="G1093" s="228"/>
      <c r="H1093" s="231">
        <v>257.45999999999998</v>
      </c>
      <c r="I1093" s="232"/>
      <c r="J1093" s="228"/>
      <c r="K1093" s="228"/>
      <c r="L1093" s="233"/>
      <c r="M1093" s="234"/>
      <c r="N1093" s="235"/>
      <c r="O1093" s="235"/>
      <c r="P1093" s="235"/>
      <c r="Q1093" s="235"/>
      <c r="R1093" s="235"/>
      <c r="S1093" s="235"/>
      <c r="T1093" s="236"/>
      <c r="AT1093" s="237" t="s">
        <v>364</v>
      </c>
      <c r="AU1093" s="237" t="s">
        <v>90</v>
      </c>
      <c r="AV1093" s="14" t="s">
        <v>90</v>
      </c>
      <c r="AW1093" s="14" t="s">
        <v>36</v>
      </c>
      <c r="AX1093" s="14" t="s">
        <v>81</v>
      </c>
      <c r="AY1093" s="237" t="s">
        <v>215</v>
      </c>
    </row>
    <row r="1094" spans="1:65" s="15" customFormat="1" ht="10.199999999999999">
      <c r="B1094" s="238"/>
      <c r="C1094" s="239"/>
      <c r="D1094" s="198" t="s">
        <v>364</v>
      </c>
      <c r="E1094" s="240" t="s">
        <v>1</v>
      </c>
      <c r="F1094" s="241" t="s">
        <v>368</v>
      </c>
      <c r="G1094" s="239"/>
      <c r="H1094" s="242">
        <v>724.69</v>
      </c>
      <c r="I1094" s="243"/>
      <c r="J1094" s="239"/>
      <c r="K1094" s="239"/>
      <c r="L1094" s="244"/>
      <c r="M1094" s="245"/>
      <c r="N1094" s="246"/>
      <c r="O1094" s="246"/>
      <c r="P1094" s="246"/>
      <c r="Q1094" s="246"/>
      <c r="R1094" s="246"/>
      <c r="S1094" s="246"/>
      <c r="T1094" s="247"/>
      <c r="AT1094" s="248" t="s">
        <v>364</v>
      </c>
      <c r="AU1094" s="248" t="s">
        <v>90</v>
      </c>
      <c r="AV1094" s="15" t="s">
        <v>214</v>
      </c>
      <c r="AW1094" s="15" t="s">
        <v>36</v>
      </c>
      <c r="AX1094" s="15" t="s">
        <v>88</v>
      </c>
      <c r="AY1094" s="248" t="s">
        <v>215</v>
      </c>
    </row>
    <row r="1095" spans="1:65" s="2" customFormat="1" ht="16.5" customHeight="1">
      <c r="A1095" s="35"/>
      <c r="B1095" s="36"/>
      <c r="C1095" s="185" t="s">
        <v>1176</v>
      </c>
      <c r="D1095" s="185" t="s">
        <v>216</v>
      </c>
      <c r="E1095" s="186" t="s">
        <v>1177</v>
      </c>
      <c r="F1095" s="187" t="s">
        <v>1178</v>
      </c>
      <c r="G1095" s="188" t="s">
        <v>358</v>
      </c>
      <c r="H1095" s="189">
        <v>5.9139999999999997</v>
      </c>
      <c r="I1095" s="190"/>
      <c r="J1095" s="191">
        <f>ROUND(I1095*H1095,2)</f>
        <v>0</v>
      </c>
      <c r="K1095" s="187" t="s">
        <v>359</v>
      </c>
      <c r="L1095" s="40"/>
      <c r="M1095" s="192" t="s">
        <v>1</v>
      </c>
      <c r="N1095" s="193" t="s">
        <v>46</v>
      </c>
      <c r="O1095" s="72"/>
      <c r="P1095" s="194">
        <f>O1095*H1095</f>
        <v>0</v>
      </c>
      <c r="Q1095" s="194">
        <v>2.6446800000000001</v>
      </c>
      <c r="R1095" s="194">
        <f>Q1095*H1095</f>
        <v>15.64063752</v>
      </c>
      <c r="S1095" s="194">
        <v>0</v>
      </c>
      <c r="T1095" s="195">
        <f>S1095*H1095</f>
        <v>0</v>
      </c>
      <c r="U1095" s="35"/>
      <c r="V1095" s="35"/>
      <c r="W1095" s="35"/>
      <c r="X1095" s="35"/>
      <c r="Y1095" s="35"/>
      <c r="Z1095" s="35"/>
      <c r="AA1095" s="35"/>
      <c r="AB1095" s="35"/>
      <c r="AC1095" s="35"/>
      <c r="AD1095" s="35"/>
      <c r="AE1095" s="35"/>
      <c r="AR1095" s="196" t="s">
        <v>214</v>
      </c>
      <c r="AT1095" s="196" t="s">
        <v>216</v>
      </c>
      <c r="AU1095" s="196" t="s">
        <v>90</v>
      </c>
      <c r="AY1095" s="18" t="s">
        <v>215</v>
      </c>
      <c r="BE1095" s="197">
        <f>IF(N1095="základní",J1095,0)</f>
        <v>0</v>
      </c>
      <c r="BF1095" s="197">
        <f>IF(N1095="snížená",J1095,0)</f>
        <v>0</v>
      </c>
      <c r="BG1095" s="197">
        <f>IF(N1095="zákl. přenesená",J1095,0)</f>
        <v>0</v>
      </c>
      <c r="BH1095" s="197">
        <f>IF(N1095="sníž. přenesená",J1095,0)</f>
        <v>0</v>
      </c>
      <c r="BI1095" s="197">
        <f>IF(N1095="nulová",J1095,0)</f>
        <v>0</v>
      </c>
      <c r="BJ1095" s="18" t="s">
        <v>88</v>
      </c>
      <c r="BK1095" s="197">
        <f>ROUND(I1095*H1095,2)</f>
        <v>0</v>
      </c>
      <c r="BL1095" s="18" t="s">
        <v>214</v>
      </c>
      <c r="BM1095" s="196" t="s">
        <v>1179</v>
      </c>
    </row>
    <row r="1096" spans="1:65" s="2" customFormat="1" ht="10.199999999999999">
      <c r="A1096" s="35"/>
      <c r="B1096" s="36"/>
      <c r="C1096" s="37"/>
      <c r="D1096" s="198" t="s">
        <v>221</v>
      </c>
      <c r="E1096" s="37"/>
      <c r="F1096" s="199" t="s">
        <v>1178</v>
      </c>
      <c r="G1096" s="37"/>
      <c r="H1096" s="37"/>
      <c r="I1096" s="200"/>
      <c r="J1096" s="37"/>
      <c r="K1096" s="37"/>
      <c r="L1096" s="40"/>
      <c r="M1096" s="201"/>
      <c r="N1096" s="202"/>
      <c r="O1096" s="72"/>
      <c r="P1096" s="72"/>
      <c r="Q1096" s="72"/>
      <c r="R1096" s="72"/>
      <c r="S1096" s="72"/>
      <c r="T1096" s="73"/>
      <c r="U1096" s="35"/>
      <c r="V1096" s="35"/>
      <c r="W1096" s="35"/>
      <c r="X1096" s="35"/>
      <c r="Y1096" s="35"/>
      <c r="Z1096" s="35"/>
      <c r="AA1096" s="35"/>
      <c r="AB1096" s="35"/>
      <c r="AC1096" s="35"/>
      <c r="AD1096" s="35"/>
      <c r="AE1096" s="35"/>
      <c r="AT1096" s="18" t="s">
        <v>221</v>
      </c>
      <c r="AU1096" s="18" t="s">
        <v>90</v>
      </c>
    </row>
    <row r="1097" spans="1:65" s="2" customFormat="1" ht="10.199999999999999">
      <c r="A1097" s="35"/>
      <c r="B1097" s="36"/>
      <c r="C1097" s="37"/>
      <c r="D1097" s="215" t="s">
        <v>362</v>
      </c>
      <c r="E1097" s="37"/>
      <c r="F1097" s="216" t="s">
        <v>1180</v>
      </c>
      <c r="G1097" s="37"/>
      <c r="H1097" s="37"/>
      <c r="I1097" s="200"/>
      <c r="J1097" s="37"/>
      <c r="K1097" s="37"/>
      <c r="L1097" s="40"/>
      <c r="M1097" s="201"/>
      <c r="N1097" s="202"/>
      <c r="O1097" s="72"/>
      <c r="P1097" s="72"/>
      <c r="Q1097" s="72"/>
      <c r="R1097" s="72"/>
      <c r="S1097" s="72"/>
      <c r="T1097" s="73"/>
      <c r="U1097" s="35"/>
      <c r="V1097" s="35"/>
      <c r="W1097" s="35"/>
      <c r="X1097" s="35"/>
      <c r="Y1097" s="35"/>
      <c r="Z1097" s="35"/>
      <c r="AA1097" s="35"/>
      <c r="AB1097" s="35"/>
      <c r="AC1097" s="35"/>
      <c r="AD1097" s="35"/>
      <c r="AE1097" s="35"/>
      <c r="AT1097" s="18" t="s">
        <v>362</v>
      </c>
      <c r="AU1097" s="18" t="s">
        <v>90</v>
      </c>
    </row>
    <row r="1098" spans="1:65" s="13" customFormat="1" ht="10.199999999999999">
      <c r="B1098" s="217"/>
      <c r="C1098" s="218"/>
      <c r="D1098" s="198" t="s">
        <v>364</v>
      </c>
      <c r="E1098" s="219" t="s">
        <v>1</v>
      </c>
      <c r="F1098" s="220" t="s">
        <v>1181</v>
      </c>
      <c r="G1098" s="218"/>
      <c r="H1098" s="219" t="s">
        <v>1</v>
      </c>
      <c r="I1098" s="221"/>
      <c r="J1098" s="218"/>
      <c r="K1098" s="218"/>
      <c r="L1098" s="222"/>
      <c r="M1098" s="223"/>
      <c r="N1098" s="224"/>
      <c r="O1098" s="224"/>
      <c r="P1098" s="224"/>
      <c r="Q1098" s="224"/>
      <c r="R1098" s="224"/>
      <c r="S1098" s="224"/>
      <c r="T1098" s="225"/>
      <c r="AT1098" s="226" t="s">
        <v>364</v>
      </c>
      <c r="AU1098" s="226" t="s">
        <v>90</v>
      </c>
      <c r="AV1098" s="13" t="s">
        <v>88</v>
      </c>
      <c r="AW1098" s="13" t="s">
        <v>36</v>
      </c>
      <c r="AX1098" s="13" t="s">
        <v>81</v>
      </c>
      <c r="AY1098" s="226" t="s">
        <v>215</v>
      </c>
    </row>
    <row r="1099" spans="1:65" s="13" customFormat="1" ht="10.199999999999999">
      <c r="B1099" s="217"/>
      <c r="C1099" s="218"/>
      <c r="D1099" s="198" t="s">
        <v>364</v>
      </c>
      <c r="E1099" s="219" t="s">
        <v>1</v>
      </c>
      <c r="F1099" s="220" t="s">
        <v>1058</v>
      </c>
      <c r="G1099" s="218"/>
      <c r="H1099" s="219" t="s">
        <v>1</v>
      </c>
      <c r="I1099" s="221"/>
      <c r="J1099" s="218"/>
      <c r="K1099" s="218"/>
      <c r="L1099" s="222"/>
      <c r="M1099" s="223"/>
      <c r="N1099" s="224"/>
      <c r="O1099" s="224"/>
      <c r="P1099" s="224"/>
      <c r="Q1099" s="224"/>
      <c r="R1099" s="224"/>
      <c r="S1099" s="224"/>
      <c r="T1099" s="225"/>
      <c r="AT1099" s="226" t="s">
        <v>364</v>
      </c>
      <c r="AU1099" s="226" t="s">
        <v>90</v>
      </c>
      <c r="AV1099" s="13" t="s">
        <v>88</v>
      </c>
      <c r="AW1099" s="13" t="s">
        <v>36</v>
      </c>
      <c r="AX1099" s="13" t="s">
        <v>81</v>
      </c>
      <c r="AY1099" s="226" t="s">
        <v>215</v>
      </c>
    </row>
    <row r="1100" spans="1:65" s="14" customFormat="1" ht="10.199999999999999">
      <c r="B1100" s="227"/>
      <c r="C1100" s="228"/>
      <c r="D1100" s="198" t="s">
        <v>364</v>
      </c>
      <c r="E1100" s="229" t="s">
        <v>1</v>
      </c>
      <c r="F1100" s="230" t="s">
        <v>1182</v>
      </c>
      <c r="G1100" s="228"/>
      <c r="H1100" s="231">
        <v>3.8130000000000002</v>
      </c>
      <c r="I1100" s="232"/>
      <c r="J1100" s="228"/>
      <c r="K1100" s="228"/>
      <c r="L1100" s="233"/>
      <c r="M1100" s="234"/>
      <c r="N1100" s="235"/>
      <c r="O1100" s="235"/>
      <c r="P1100" s="235"/>
      <c r="Q1100" s="235"/>
      <c r="R1100" s="235"/>
      <c r="S1100" s="235"/>
      <c r="T1100" s="236"/>
      <c r="AT1100" s="237" t="s">
        <v>364</v>
      </c>
      <c r="AU1100" s="237" t="s">
        <v>90</v>
      </c>
      <c r="AV1100" s="14" t="s">
        <v>90</v>
      </c>
      <c r="AW1100" s="14" t="s">
        <v>36</v>
      </c>
      <c r="AX1100" s="14" t="s">
        <v>81</v>
      </c>
      <c r="AY1100" s="237" t="s">
        <v>215</v>
      </c>
    </row>
    <row r="1101" spans="1:65" s="13" customFormat="1" ht="10.199999999999999">
      <c r="B1101" s="217"/>
      <c r="C1101" s="218"/>
      <c r="D1101" s="198" t="s">
        <v>364</v>
      </c>
      <c r="E1101" s="219" t="s">
        <v>1</v>
      </c>
      <c r="F1101" s="220" t="s">
        <v>1089</v>
      </c>
      <c r="G1101" s="218"/>
      <c r="H1101" s="219" t="s">
        <v>1</v>
      </c>
      <c r="I1101" s="221"/>
      <c r="J1101" s="218"/>
      <c r="K1101" s="218"/>
      <c r="L1101" s="222"/>
      <c r="M1101" s="223"/>
      <c r="N1101" s="224"/>
      <c r="O1101" s="224"/>
      <c r="P1101" s="224"/>
      <c r="Q1101" s="224"/>
      <c r="R1101" s="224"/>
      <c r="S1101" s="224"/>
      <c r="T1101" s="225"/>
      <c r="AT1101" s="226" t="s">
        <v>364</v>
      </c>
      <c r="AU1101" s="226" t="s">
        <v>90</v>
      </c>
      <c r="AV1101" s="13" t="s">
        <v>88</v>
      </c>
      <c r="AW1101" s="13" t="s">
        <v>36</v>
      </c>
      <c r="AX1101" s="13" t="s">
        <v>81</v>
      </c>
      <c r="AY1101" s="226" t="s">
        <v>215</v>
      </c>
    </row>
    <row r="1102" spans="1:65" s="14" customFormat="1" ht="10.199999999999999">
      <c r="B1102" s="227"/>
      <c r="C1102" s="228"/>
      <c r="D1102" s="198" t="s">
        <v>364</v>
      </c>
      <c r="E1102" s="229" t="s">
        <v>1</v>
      </c>
      <c r="F1102" s="230" t="s">
        <v>1183</v>
      </c>
      <c r="G1102" s="228"/>
      <c r="H1102" s="231">
        <v>2.101</v>
      </c>
      <c r="I1102" s="232"/>
      <c r="J1102" s="228"/>
      <c r="K1102" s="228"/>
      <c r="L1102" s="233"/>
      <c r="M1102" s="234"/>
      <c r="N1102" s="235"/>
      <c r="O1102" s="235"/>
      <c r="P1102" s="235"/>
      <c r="Q1102" s="235"/>
      <c r="R1102" s="235"/>
      <c r="S1102" s="235"/>
      <c r="T1102" s="236"/>
      <c r="AT1102" s="237" t="s">
        <v>364</v>
      </c>
      <c r="AU1102" s="237" t="s">
        <v>90</v>
      </c>
      <c r="AV1102" s="14" t="s">
        <v>90</v>
      </c>
      <c r="AW1102" s="14" t="s">
        <v>36</v>
      </c>
      <c r="AX1102" s="14" t="s">
        <v>81</v>
      </c>
      <c r="AY1102" s="237" t="s">
        <v>215</v>
      </c>
    </row>
    <row r="1103" spans="1:65" s="15" customFormat="1" ht="10.199999999999999">
      <c r="B1103" s="238"/>
      <c r="C1103" s="239"/>
      <c r="D1103" s="198" t="s">
        <v>364</v>
      </c>
      <c r="E1103" s="240" t="s">
        <v>1</v>
      </c>
      <c r="F1103" s="241" t="s">
        <v>368</v>
      </c>
      <c r="G1103" s="239"/>
      <c r="H1103" s="242">
        <v>5.9139999999999997</v>
      </c>
      <c r="I1103" s="243"/>
      <c r="J1103" s="239"/>
      <c r="K1103" s="239"/>
      <c r="L1103" s="244"/>
      <c r="M1103" s="245"/>
      <c r="N1103" s="246"/>
      <c r="O1103" s="246"/>
      <c r="P1103" s="246"/>
      <c r="Q1103" s="246"/>
      <c r="R1103" s="246"/>
      <c r="S1103" s="246"/>
      <c r="T1103" s="247"/>
      <c r="AT1103" s="248" t="s">
        <v>364</v>
      </c>
      <c r="AU1103" s="248" t="s">
        <v>90</v>
      </c>
      <c r="AV1103" s="15" t="s">
        <v>214</v>
      </c>
      <c r="AW1103" s="15" t="s">
        <v>36</v>
      </c>
      <c r="AX1103" s="15" t="s">
        <v>88</v>
      </c>
      <c r="AY1103" s="248" t="s">
        <v>215</v>
      </c>
    </row>
    <row r="1104" spans="1:65" s="2" customFormat="1" ht="24.15" customHeight="1">
      <c r="A1104" s="35"/>
      <c r="B1104" s="36"/>
      <c r="C1104" s="185" t="s">
        <v>1184</v>
      </c>
      <c r="D1104" s="185" t="s">
        <v>216</v>
      </c>
      <c r="E1104" s="186" t="s">
        <v>1185</v>
      </c>
      <c r="F1104" s="187" t="s">
        <v>1186</v>
      </c>
      <c r="G1104" s="188" t="s">
        <v>716</v>
      </c>
      <c r="H1104" s="189">
        <v>1</v>
      </c>
      <c r="I1104" s="190"/>
      <c r="J1104" s="191">
        <f>ROUND(I1104*H1104,2)</f>
        <v>0</v>
      </c>
      <c r="K1104" s="187" t="s">
        <v>1</v>
      </c>
      <c r="L1104" s="40"/>
      <c r="M1104" s="192" t="s">
        <v>1</v>
      </c>
      <c r="N1104" s="193" t="s">
        <v>46</v>
      </c>
      <c r="O1104" s="72"/>
      <c r="P1104" s="194">
        <f>O1104*H1104</f>
        <v>0</v>
      </c>
      <c r="Q1104" s="194">
        <v>15</v>
      </c>
      <c r="R1104" s="194">
        <f>Q1104*H1104</f>
        <v>15</v>
      </c>
      <c r="S1104" s="194">
        <v>0</v>
      </c>
      <c r="T1104" s="195">
        <f>S1104*H1104</f>
        <v>0</v>
      </c>
      <c r="U1104" s="35"/>
      <c r="V1104" s="35"/>
      <c r="W1104" s="35"/>
      <c r="X1104" s="35"/>
      <c r="Y1104" s="35"/>
      <c r="Z1104" s="35"/>
      <c r="AA1104" s="35"/>
      <c r="AB1104" s="35"/>
      <c r="AC1104" s="35"/>
      <c r="AD1104" s="35"/>
      <c r="AE1104" s="35"/>
      <c r="AR1104" s="196" t="s">
        <v>214</v>
      </c>
      <c r="AT1104" s="196" t="s">
        <v>216</v>
      </c>
      <c r="AU1104" s="196" t="s">
        <v>90</v>
      </c>
      <c r="AY1104" s="18" t="s">
        <v>215</v>
      </c>
      <c r="BE1104" s="197">
        <f>IF(N1104="základní",J1104,0)</f>
        <v>0</v>
      </c>
      <c r="BF1104" s="197">
        <f>IF(N1104="snížená",J1104,0)</f>
        <v>0</v>
      </c>
      <c r="BG1104" s="197">
        <f>IF(N1104="zákl. přenesená",J1104,0)</f>
        <v>0</v>
      </c>
      <c r="BH1104" s="197">
        <f>IF(N1104="sníž. přenesená",J1104,0)</f>
        <v>0</v>
      </c>
      <c r="BI1104" s="197">
        <f>IF(N1104="nulová",J1104,0)</f>
        <v>0</v>
      </c>
      <c r="BJ1104" s="18" t="s">
        <v>88</v>
      </c>
      <c r="BK1104" s="197">
        <f>ROUND(I1104*H1104,2)</f>
        <v>0</v>
      </c>
      <c r="BL1104" s="18" t="s">
        <v>214</v>
      </c>
      <c r="BM1104" s="196" t="s">
        <v>1187</v>
      </c>
    </row>
    <row r="1105" spans="1:65" s="2" customFormat="1" ht="24.15" customHeight="1">
      <c r="A1105" s="35"/>
      <c r="B1105" s="36"/>
      <c r="C1105" s="185" t="s">
        <v>1188</v>
      </c>
      <c r="D1105" s="185" t="s">
        <v>216</v>
      </c>
      <c r="E1105" s="186" t="s">
        <v>1189</v>
      </c>
      <c r="F1105" s="187" t="s">
        <v>1190</v>
      </c>
      <c r="G1105" s="188" t="s">
        <v>716</v>
      </c>
      <c r="H1105" s="189">
        <v>1</v>
      </c>
      <c r="I1105" s="190"/>
      <c r="J1105" s="191">
        <f>ROUND(I1105*H1105,2)</f>
        <v>0</v>
      </c>
      <c r="K1105" s="187" t="s">
        <v>1</v>
      </c>
      <c r="L1105" s="40"/>
      <c r="M1105" s="192" t="s">
        <v>1</v>
      </c>
      <c r="N1105" s="193" t="s">
        <v>46</v>
      </c>
      <c r="O1105" s="72"/>
      <c r="P1105" s="194">
        <f>O1105*H1105</f>
        <v>0</v>
      </c>
      <c r="Q1105" s="194">
        <v>0.35</v>
      </c>
      <c r="R1105" s="194">
        <f>Q1105*H1105</f>
        <v>0.35</v>
      </c>
      <c r="S1105" s="194">
        <v>0</v>
      </c>
      <c r="T1105" s="195">
        <f>S1105*H1105</f>
        <v>0</v>
      </c>
      <c r="U1105" s="35"/>
      <c r="V1105" s="35"/>
      <c r="W1105" s="35"/>
      <c r="X1105" s="35"/>
      <c r="Y1105" s="35"/>
      <c r="Z1105" s="35"/>
      <c r="AA1105" s="35"/>
      <c r="AB1105" s="35"/>
      <c r="AC1105" s="35"/>
      <c r="AD1105" s="35"/>
      <c r="AE1105" s="35"/>
      <c r="AR1105" s="196" t="s">
        <v>214</v>
      </c>
      <c r="AT1105" s="196" t="s">
        <v>216</v>
      </c>
      <c r="AU1105" s="196" t="s">
        <v>90</v>
      </c>
      <c r="AY1105" s="18" t="s">
        <v>215</v>
      </c>
      <c r="BE1105" s="197">
        <f>IF(N1105="základní",J1105,0)</f>
        <v>0</v>
      </c>
      <c r="BF1105" s="197">
        <f>IF(N1105="snížená",J1105,0)</f>
        <v>0</v>
      </c>
      <c r="BG1105" s="197">
        <f>IF(N1105="zákl. přenesená",J1105,0)</f>
        <v>0</v>
      </c>
      <c r="BH1105" s="197">
        <f>IF(N1105="sníž. přenesená",J1105,0)</f>
        <v>0</v>
      </c>
      <c r="BI1105" s="197">
        <f>IF(N1105="nulová",J1105,0)</f>
        <v>0</v>
      </c>
      <c r="BJ1105" s="18" t="s">
        <v>88</v>
      </c>
      <c r="BK1105" s="197">
        <f>ROUND(I1105*H1105,2)</f>
        <v>0</v>
      </c>
      <c r="BL1105" s="18" t="s">
        <v>214</v>
      </c>
      <c r="BM1105" s="196" t="s">
        <v>1191</v>
      </c>
    </row>
    <row r="1106" spans="1:65" s="2" customFormat="1" ht="33" customHeight="1">
      <c r="A1106" s="35"/>
      <c r="B1106" s="36"/>
      <c r="C1106" s="185" t="s">
        <v>1192</v>
      </c>
      <c r="D1106" s="185" t="s">
        <v>216</v>
      </c>
      <c r="E1106" s="186" t="s">
        <v>1193</v>
      </c>
      <c r="F1106" s="187" t="s">
        <v>1194</v>
      </c>
      <c r="G1106" s="188" t="s">
        <v>716</v>
      </c>
      <c r="H1106" s="189">
        <v>3</v>
      </c>
      <c r="I1106" s="190"/>
      <c r="J1106" s="191">
        <f>ROUND(I1106*H1106,2)</f>
        <v>0</v>
      </c>
      <c r="K1106" s="187" t="s">
        <v>1</v>
      </c>
      <c r="L1106" s="40"/>
      <c r="M1106" s="192" t="s">
        <v>1</v>
      </c>
      <c r="N1106" s="193" t="s">
        <v>46</v>
      </c>
      <c r="O1106" s="72"/>
      <c r="P1106" s="194">
        <f>O1106*H1106</f>
        <v>0</v>
      </c>
      <c r="Q1106" s="194">
        <v>0</v>
      </c>
      <c r="R1106" s="194">
        <f>Q1106*H1106</f>
        <v>0</v>
      </c>
      <c r="S1106" s="194">
        <v>0</v>
      </c>
      <c r="T1106" s="195">
        <f>S1106*H1106</f>
        <v>0</v>
      </c>
      <c r="U1106" s="35"/>
      <c r="V1106" s="35"/>
      <c r="W1106" s="35"/>
      <c r="X1106" s="35"/>
      <c r="Y1106" s="35"/>
      <c r="Z1106" s="35"/>
      <c r="AA1106" s="35"/>
      <c r="AB1106" s="35"/>
      <c r="AC1106" s="35"/>
      <c r="AD1106" s="35"/>
      <c r="AE1106" s="35"/>
      <c r="AR1106" s="196" t="s">
        <v>214</v>
      </c>
      <c r="AT1106" s="196" t="s">
        <v>216</v>
      </c>
      <c r="AU1106" s="196" t="s">
        <v>90</v>
      </c>
      <c r="AY1106" s="18" t="s">
        <v>215</v>
      </c>
      <c r="BE1106" s="197">
        <f>IF(N1106="základní",J1106,0)</f>
        <v>0</v>
      </c>
      <c r="BF1106" s="197">
        <f>IF(N1106="snížená",J1106,0)</f>
        <v>0</v>
      </c>
      <c r="BG1106" s="197">
        <f>IF(N1106="zákl. přenesená",J1106,0)</f>
        <v>0</v>
      </c>
      <c r="BH1106" s="197">
        <f>IF(N1106="sníž. přenesená",J1106,0)</f>
        <v>0</v>
      </c>
      <c r="BI1106" s="197">
        <f>IF(N1106="nulová",J1106,0)</f>
        <v>0</v>
      </c>
      <c r="BJ1106" s="18" t="s">
        <v>88</v>
      </c>
      <c r="BK1106" s="197">
        <f>ROUND(I1106*H1106,2)</f>
        <v>0</v>
      </c>
      <c r="BL1106" s="18" t="s">
        <v>214</v>
      </c>
      <c r="BM1106" s="196" t="s">
        <v>1195</v>
      </c>
    </row>
    <row r="1107" spans="1:65" s="2" customFormat="1" ht="19.2">
      <c r="A1107" s="35"/>
      <c r="B1107" s="36"/>
      <c r="C1107" s="37"/>
      <c r="D1107" s="198" t="s">
        <v>221</v>
      </c>
      <c r="E1107" s="37"/>
      <c r="F1107" s="199" t="s">
        <v>1196</v>
      </c>
      <c r="G1107" s="37"/>
      <c r="H1107" s="37"/>
      <c r="I1107" s="200"/>
      <c r="J1107" s="37"/>
      <c r="K1107" s="37"/>
      <c r="L1107" s="40"/>
      <c r="M1107" s="201"/>
      <c r="N1107" s="202"/>
      <c r="O1107" s="72"/>
      <c r="P1107" s="72"/>
      <c r="Q1107" s="72"/>
      <c r="R1107" s="72"/>
      <c r="S1107" s="72"/>
      <c r="T1107" s="73"/>
      <c r="U1107" s="35"/>
      <c r="V1107" s="35"/>
      <c r="W1107" s="35"/>
      <c r="X1107" s="35"/>
      <c r="Y1107" s="35"/>
      <c r="Z1107" s="35"/>
      <c r="AA1107" s="35"/>
      <c r="AB1107" s="35"/>
      <c r="AC1107" s="35"/>
      <c r="AD1107" s="35"/>
      <c r="AE1107" s="35"/>
      <c r="AT1107" s="18" t="s">
        <v>221</v>
      </c>
      <c r="AU1107" s="18" t="s">
        <v>90</v>
      </c>
    </row>
    <row r="1108" spans="1:65" s="2" customFormat="1" ht="24.15" customHeight="1">
      <c r="A1108" s="35"/>
      <c r="B1108" s="36"/>
      <c r="C1108" s="185" t="s">
        <v>1197</v>
      </c>
      <c r="D1108" s="185" t="s">
        <v>216</v>
      </c>
      <c r="E1108" s="186" t="s">
        <v>1198</v>
      </c>
      <c r="F1108" s="187" t="s">
        <v>1199</v>
      </c>
      <c r="G1108" s="188" t="s">
        <v>716</v>
      </c>
      <c r="H1108" s="189">
        <v>1</v>
      </c>
      <c r="I1108" s="190"/>
      <c r="J1108" s="191">
        <f>ROUND(I1108*H1108,2)</f>
        <v>0</v>
      </c>
      <c r="K1108" s="187" t="s">
        <v>1</v>
      </c>
      <c r="L1108" s="40"/>
      <c r="M1108" s="192" t="s">
        <v>1</v>
      </c>
      <c r="N1108" s="193" t="s">
        <v>46</v>
      </c>
      <c r="O1108" s="72"/>
      <c r="P1108" s="194">
        <f>O1108*H1108</f>
        <v>0</v>
      </c>
      <c r="Q1108" s="194">
        <v>0.51800000000000002</v>
      </c>
      <c r="R1108" s="194">
        <f>Q1108*H1108</f>
        <v>0.51800000000000002</v>
      </c>
      <c r="S1108" s="194">
        <v>0</v>
      </c>
      <c r="T1108" s="195">
        <f>S1108*H1108</f>
        <v>0</v>
      </c>
      <c r="U1108" s="35"/>
      <c r="V1108" s="35"/>
      <c r="W1108" s="35"/>
      <c r="X1108" s="35"/>
      <c r="Y1108" s="35"/>
      <c r="Z1108" s="35"/>
      <c r="AA1108" s="35"/>
      <c r="AB1108" s="35"/>
      <c r="AC1108" s="35"/>
      <c r="AD1108" s="35"/>
      <c r="AE1108" s="35"/>
      <c r="AR1108" s="196" t="s">
        <v>214</v>
      </c>
      <c r="AT1108" s="196" t="s">
        <v>216</v>
      </c>
      <c r="AU1108" s="196" t="s">
        <v>90</v>
      </c>
      <c r="AY1108" s="18" t="s">
        <v>215</v>
      </c>
      <c r="BE1108" s="197">
        <f>IF(N1108="základní",J1108,0)</f>
        <v>0</v>
      </c>
      <c r="BF1108" s="197">
        <f>IF(N1108="snížená",J1108,0)</f>
        <v>0</v>
      </c>
      <c r="BG1108" s="197">
        <f>IF(N1108="zákl. přenesená",J1108,0)</f>
        <v>0</v>
      </c>
      <c r="BH1108" s="197">
        <f>IF(N1108="sníž. přenesená",J1108,0)</f>
        <v>0</v>
      </c>
      <c r="BI1108" s="197">
        <f>IF(N1108="nulová",J1108,0)</f>
        <v>0</v>
      </c>
      <c r="BJ1108" s="18" t="s">
        <v>88</v>
      </c>
      <c r="BK1108" s="197">
        <f>ROUND(I1108*H1108,2)</f>
        <v>0</v>
      </c>
      <c r="BL1108" s="18" t="s">
        <v>214</v>
      </c>
      <c r="BM1108" s="196" t="s">
        <v>1200</v>
      </c>
    </row>
    <row r="1109" spans="1:65" s="2" customFormat="1" ht="16.5" customHeight="1">
      <c r="A1109" s="35"/>
      <c r="B1109" s="36"/>
      <c r="C1109" s="185" t="s">
        <v>1201</v>
      </c>
      <c r="D1109" s="185" t="s">
        <v>216</v>
      </c>
      <c r="E1109" s="186" t="s">
        <v>1202</v>
      </c>
      <c r="F1109" s="187" t="s">
        <v>1203</v>
      </c>
      <c r="G1109" s="188" t="s">
        <v>358</v>
      </c>
      <c r="H1109" s="189">
        <v>70.317999999999998</v>
      </c>
      <c r="I1109" s="190"/>
      <c r="J1109" s="191">
        <f>ROUND(I1109*H1109,2)</f>
        <v>0</v>
      </c>
      <c r="K1109" s="187" t="s">
        <v>359</v>
      </c>
      <c r="L1109" s="40"/>
      <c r="M1109" s="192" t="s">
        <v>1</v>
      </c>
      <c r="N1109" s="193" t="s">
        <v>46</v>
      </c>
      <c r="O1109" s="72"/>
      <c r="P1109" s="194">
        <f>O1109*H1109</f>
        <v>0</v>
      </c>
      <c r="Q1109" s="194">
        <v>2.5019800000000001</v>
      </c>
      <c r="R1109" s="194">
        <f>Q1109*H1109</f>
        <v>175.93422964000001</v>
      </c>
      <c r="S1109" s="194">
        <v>0</v>
      </c>
      <c r="T1109" s="195">
        <f>S1109*H1109</f>
        <v>0</v>
      </c>
      <c r="U1109" s="35"/>
      <c r="V1109" s="35"/>
      <c r="W1109" s="35"/>
      <c r="X1109" s="35"/>
      <c r="Y1109" s="35"/>
      <c r="Z1109" s="35"/>
      <c r="AA1109" s="35"/>
      <c r="AB1109" s="35"/>
      <c r="AC1109" s="35"/>
      <c r="AD1109" s="35"/>
      <c r="AE1109" s="35"/>
      <c r="AR1109" s="196" t="s">
        <v>214</v>
      </c>
      <c r="AT1109" s="196" t="s">
        <v>216</v>
      </c>
      <c r="AU1109" s="196" t="s">
        <v>90</v>
      </c>
      <c r="AY1109" s="18" t="s">
        <v>215</v>
      </c>
      <c r="BE1109" s="197">
        <f>IF(N1109="základní",J1109,0)</f>
        <v>0</v>
      </c>
      <c r="BF1109" s="197">
        <f>IF(N1109="snížená",J1109,0)</f>
        <v>0</v>
      </c>
      <c r="BG1109" s="197">
        <f>IF(N1109="zákl. přenesená",J1109,0)</f>
        <v>0</v>
      </c>
      <c r="BH1109" s="197">
        <f>IF(N1109="sníž. přenesená",J1109,0)</f>
        <v>0</v>
      </c>
      <c r="BI1109" s="197">
        <f>IF(N1109="nulová",J1109,0)</f>
        <v>0</v>
      </c>
      <c r="BJ1109" s="18" t="s">
        <v>88</v>
      </c>
      <c r="BK1109" s="197">
        <f>ROUND(I1109*H1109,2)</f>
        <v>0</v>
      </c>
      <c r="BL1109" s="18" t="s">
        <v>214</v>
      </c>
      <c r="BM1109" s="196" t="s">
        <v>1204</v>
      </c>
    </row>
    <row r="1110" spans="1:65" s="2" customFormat="1" ht="19.2">
      <c r="A1110" s="35"/>
      <c r="B1110" s="36"/>
      <c r="C1110" s="37"/>
      <c r="D1110" s="198" t="s">
        <v>221</v>
      </c>
      <c r="E1110" s="37"/>
      <c r="F1110" s="199" t="s">
        <v>1205</v>
      </c>
      <c r="G1110" s="37"/>
      <c r="H1110" s="37"/>
      <c r="I1110" s="200"/>
      <c r="J1110" s="37"/>
      <c r="K1110" s="37"/>
      <c r="L1110" s="40"/>
      <c r="M1110" s="201"/>
      <c r="N1110" s="202"/>
      <c r="O1110" s="72"/>
      <c r="P1110" s="72"/>
      <c r="Q1110" s="72"/>
      <c r="R1110" s="72"/>
      <c r="S1110" s="72"/>
      <c r="T1110" s="73"/>
      <c r="U1110" s="35"/>
      <c r="V1110" s="35"/>
      <c r="W1110" s="35"/>
      <c r="X1110" s="35"/>
      <c r="Y1110" s="35"/>
      <c r="Z1110" s="35"/>
      <c r="AA1110" s="35"/>
      <c r="AB1110" s="35"/>
      <c r="AC1110" s="35"/>
      <c r="AD1110" s="35"/>
      <c r="AE1110" s="35"/>
      <c r="AT1110" s="18" t="s">
        <v>221</v>
      </c>
      <c r="AU1110" s="18" t="s">
        <v>90</v>
      </c>
    </row>
    <row r="1111" spans="1:65" s="2" customFormat="1" ht="10.199999999999999">
      <c r="A1111" s="35"/>
      <c r="B1111" s="36"/>
      <c r="C1111" s="37"/>
      <c r="D1111" s="215" t="s">
        <v>362</v>
      </c>
      <c r="E1111" s="37"/>
      <c r="F1111" s="216" t="s">
        <v>1206</v>
      </c>
      <c r="G1111" s="37"/>
      <c r="H1111" s="37"/>
      <c r="I1111" s="200"/>
      <c r="J1111" s="37"/>
      <c r="K1111" s="37"/>
      <c r="L1111" s="40"/>
      <c r="M1111" s="201"/>
      <c r="N1111" s="202"/>
      <c r="O1111" s="72"/>
      <c r="P1111" s="72"/>
      <c r="Q1111" s="72"/>
      <c r="R1111" s="72"/>
      <c r="S1111" s="72"/>
      <c r="T1111" s="73"/>
      <c r="U1111" s="35"/>
      <c r="V1111" s="35"/>
      <c r="W1111" s="35"/>
      <c r="X1111" s="35"/>
      <c r="Y1111" s="35"/>
      <c r="Z1111" s="35"/>
      <c r="AA1111" s="35"/>
      <c r="AB1111" s="35"/>
      <c r="AC1111" s="35"/>
      <c r="AD1111" s="35"/>
      <c r="AE1111" s="35"/>
      <c r="AT1111" s="18" t="s">
        <v>362</v>
      </c>
      <c r="AU1111" s="18" t="s">
        <v>90</v>
      </c>
    </row>
    <row r="1112" spans="1:65" s="13" customFormat="1" ht="10.199999999999999">
      <c r="B1112" s="217"/>
      <c r="C1112" s="218"/>
      <c r="D1112" s="198" t="s">
        <v>364</v>
      </c>
      <c r="E1112" s="219" t="s">
        <v>1</v>
      </c>
      <c r="F1112" s="220" t="s">
        <v>1207</v>
      </c>
      <c r="G1112" s="218"/>
      <c r="H1112" s="219" t="s">
        <v>1</v>
      </c>
      <c r="I1112" s="221"/>
      <c r="J1112" s="218"/>
      <c r="K1112" s="218"/>
      <c r="L1112" s="222"/>
      <c r="M1112" s="223"/>
      <c r="N1112" s="224"/>
      <c r="O1112" s="224"/>
      <c r="P1112" s="224"/>
      <c r="Q1112" s="224"/>
      <c r="R1112" s="224"/>
      <c r="S1112" s="224"/>
      <c r="T1112" s="225"/>
      <c r="AT1112" s="226" t="s">
        <v>364</v>
      </c>
      <c r="AU1112" s="226" t="s">
        <v>90</v>
      </c>
      <c r="AV1112" s="13" t="s">
        <v>88</v>
      </c>
      <c r="AW1112" s="13" t="s">
        <v>36</v>
      </c>
      <c r="AX1112" s="13" t="s">
        <v>81</v>
      </c>
      <c r="AY1112" s="226" t="s">
        <v>215</v>
      </c>
    </row>
    <row r="1113" spans="1:65" s="13" customFormat="1" ht="10.199999999999999">
      <c r="B1113" s="217"/>
      <c r="C1113" s="218"/>
      <c r="D1113" s="198" t="s">
        <v>364</v>
      </c>
      <c r="E1113" s="219" t="s">
        <v>1</v>
      </c>
      <c r="F1113" s="220" t="s">
        <v>1208</v>
      </c>
      <c r="G1113" s="218"/>
      <c r="H1113" s="219" t="s">
        <v>1</v>
      </c>
      <c r="I1113" s="221"/>
      <c r="J1113" s="218"/>
      <c r="K1113" s="218"/>
      <c r="L1113" s="222"/>
      <c r="M1113" s="223"/>
      <c r="N1113" s="224"/>
      <c r="O1113" s="224"/>
      <c r="P1113" s="224"/>
      <c r="Q1113" s="224"/>
      <c r="R1113" s="224"/>
      <c r="S1113" s="224"/>
      <c r="T1113" s="225"/>
      <c r="AT1113" s="226" t="s">
        <v>364</v>
      </c>
      <c r="AU1113" s="226" t="s">
        <v>90</v>
      </c>
      <c r="AV1113" s="13" t="s">
        <v>88</v>
      </c>
      <c r="AW1113" s="13" t="s">
        <v>36</v>
      </c>
      <c r="AX1113" s="13" t="s">
        <v>81</v>
      </c>
      <c r="AY1113" s="226" t="s">
        <v>215</v>
      </c>
    </row>
    <row r="1114" spans="1:65" s="13" customFormat="1" ht="10.199999999999999">
      <c r="B1114" s="217"/>
      <c r="C1114" s="218"/>
      <c r="D1114" s="198" t="s">
        <v>364</v>
      </c>
      <c r="E1114" s="219" t="s">
        <v>1</v>
      </c>
      <c r="F1114" s="220" t="s">
        <v>389</v>
      </c>
      <c r="G1114" s="218"/>
      <c r="H1114" s="219" t="s">
        <v>1</v>
      </c>
      <c r="I1114" s="221"/>
      <c r="J1114" s="218"/>
      <c r="K1114" s="218"/>
      <c r="L1114" s="222"/>
      <c r="M1114" s="223"/>
      <c r="N1114" s="224"/>
      <c r="O1114" s="224"/>
      <c r="P1114" s="224"/>
      <c r="Q1114" s="224"/>
      <c r="R1114" s="224"/>
      <c r="S1114" s="224"/>
      <c r="T1114" s="225"/>
      <c r="AT1114" s="226" t="s">
        <v>364</v>
      </c>
      <c r="AU1114" s="226" t="s">
        <v>90</v>
      </c>
      <c r="AV1114" s="13" t="s">
        <v>88</v>
      </c>
      <c r="AW1114" s="13" t="s">
        <v>36</v>
      </c>
      <c r="AX1114" s="13" t="s">
        <v>81</v>
      </c>
      <c r="AY1114" s="226" t="s">
        <v>215</v>
      </c>
    </row>
    <row r="1115" spans="1:65" s="14" customFormat="1" ht="10.199999999999999">
      <c r="B1115" s="227"/>
      <c r="C1115" s="228"/>
      <c r="D1115" s="198" t="s">
        <v>364</v>
      </c>
      <c r="E1115" s="229" t="s">
        <v>1</v>
      </c>
      <c r="F1115" s="230" t="s">
        <v>1209</v>
      </c>
      <c r="G1115" s="228"/>
      <c r="H1115" s="231">
        <v>4.6429999999999998</v>
      </c>
      <c r="I1115" s="232"/>
      <c r="J1115" s="228"/>
      <c r="K1115" s="228"/>
      <c r="L1115" s="233"/>
      <c r="M1115" s="234"/>
      <c r="N1115" s="235"/>
      <c r="O1115" s="235"/>
      <c r="P1115" s="235"/>
      <c r="Q1115" s="235"/>
      <c r="R1115" s="235"/>
      <c r="S1115" s="235"/>
      <c r="T1115" s="236"/>
      <c r="AT1115" s="237" t="s">
        <v>364</v>
      </c>
      <c r="AU1115" s="237" t="s">
        <v>90</v>
      </c>
      <c r="AV1115" s="14" t="s">
        <v>90</v>
      </c>
      <c r="AW1115" s="14" t="s">
        <v>36</v>
      </c>
      <c r="AX1115" s="14" t="s">
        <v>81</v>
      </c>
      <c r="AY1115" s="237" t="s">
        <v>215</v>
      </c>
    </row>
    <row r="1116" spans="1:65" s="14" customFormat="1" ht="10.199999999999999">
      <c r="B1116" s="227"/>
      <c r="C1116" s="228"/>
      <c r="D1116" s="198" t="s">
        <v>364</v>
      </c>
      <c r="E1116" s="229" t="s">
        <v>1</v>
      </c>
      <c r="F1116" s="230" t="s">
        <v>1210</v>
      </c>
      <c r="G1116" s="228"/>
      <c r="H1116" s="231">
        <v>-0.36399999999999999</v>
      </c>
      <c r="I1116" s="232"/>
      <c r="J1116" s="228"/>
      <c r="K1116" s="228"/>
      <c r="L1116" s="233"/>
      <c r="M1116" s="234"/>
      <c r="N1116" s="235"/>
      <c r="O1116" s="235"/>
      <c r="P1116" s="235"/>
      <c r="Q1116" s="235"/>
      <c r="R1116" s="235"/>
      <c r="S1116" s="235"/>
      <c r="T1116" s="236"/>
      <c r="AT1116" s="237" t="s">
        <v>364</v>
      </c>
      <c r="AU1116" s="237" t="s">
        <v>90</v>
      </c>
      <c r="AV1116" s="14" t="s">
        <v>90</v>
      </c>
      <c r="AW1116" s="14" t="s">
        <v>36</v>
      </c>
      <c r="AX1116" s="14" t="s">
        <v>81</v>
      </c>
      <c r="AY1116" s="237" t="s">
        <v>215</v>
      </c>
    </row>
    <row r="1117" spans="1:65" s="14" customFormat="1" ht="10.199999999999999">
      <c r="B1117" s="227"/>
      <c r="C1117" s="228"/>
      <c r="D1117" s="198" t="s">
        <v>364</v>
      </c>
      <c r="E1117" s="229" t="s">
        <v>1</v>
      </c>
      <c r="F1117" s="230" t="s">
        <v>1211</v>
      </c>
      <c r="G1117" s="228"/>
      <c r="H1117" s="231">
        <v>2.5880000000000001</v>
      </c>
      <c r="I1117" s="232"/>
      <c r="J1117" s="228"/>
      <c r="K1117" s="228"/>
      <c r="L1117" s="233"/>
      <c r="M1117" s="234"/>
      <c r="N1117" s="235"/>
      <c r="O1117" s="235"/>
      <c r="P1117" s="235"/>
      <c r="Q1117" s="235"/>
      <c r="R1117" s="235"/>
      <c r="S1117" s="235"/>
      <c r="T1117" s="236"/>
      <c r="AT1117" s="237" t="s">
        <v>364</v>
      </c>
      <c r="AU1117" s="237" t="s">
        <v>90</v>
      </c>
      <c r="AV1117" s="14" t="s">
        <v>90</v>
      </c>
      <c r="AW1117" s="14" t="s">
        <v>36</v>
      </c>
      <c r="AX1117" s="14" t="s">
        <v>81</v>
      </c>
      <c r="AY1117" s="237" t="s">
        <v>215</v>
      </c>
    </row>
    <row r="1118" spans="1:65" s="14" customFormat="1" ht="10.199999999999999">
      <c r="B1118" s="227"/>
      <c r="C1118" s="228"/>
      <c r="D1118" s="198" t="s">
        <v>364</v>
      </c>
      <c r="E1118" s="229" t="s">
        <v>1</v>
      </c>
      <c r="F1118" s="230" t="s">
        <v>1212</v>
      </c>
      <c r="G1118" s="228"/>
      <c r="H1118" s="231">
        <v>0.61899999999999999</v>
      </c>
      <c r="I1118" s="232"/>
      <c r="J1118" s="228"/>
      <c r="K1118" s="228"/>
      <c r="L1118" s="233"/>
      <c r="M1118" s="234"/>
      <c r="N1118" s="235"/>
      <c r="O1118" s="235"/>
      <c r="P1118" s="235"/>
      <c r="Q1118" s="235"/>
      <c r="R1118" s="235"/>
      <c r="S1118" s="235"/>
      <c r="T1118" s="236"/>
      <c r="AT1118" s="237" t="s">
        <v>364</v>
      </c>
      <c r="AU1118" s="237" t="s">
        <v>90</v>
      </c>
      <c r="AV1118" s="14" t="s">
        <v>90</v>
      </c>
      <c r="AW1118" s="14" t="s">
        <v>36</v>
      </c>
      <c r="AX1118" s="14" t="s">
        <v>81</v>
      </c>
      <c r="AY1118" s="237" t="s">
        <v>215</v>
      </c>
    </row>
    <row r="1119" spans="1:65" s="14" customFormat="1" ht="10.199999999999999">
      <c r="B1119" s="227"/>
      <c r="C1119" s="228"/>
      <c r="D1119" s="198" t="s">
        <v>364</v>
      </c>
      <c r="E1119" s="229" t="s">
        <v>1</v>
      </c>
      <c r="F1119" s="230" t="s">
        <v>1213</v>
      </c>
      <c r="G1119" s="228"/>
      <c r="H1119" s="231">
        <v>0.16500000000000001</v>
      </c>
      <c r="I1119" s="232"/>
      <c r="J1119" s="228"/>
      <c r="K1119" s="228"/>
      <c r="L1119" s="233"/>
      <c r="M1119" s="234"/>
      <c r="N1119" s="235"/>
      <c r="O1119" s="235"/>
      <c r="P1119" s="235"/>
      <c r="Q1119" s="235"/>
      <c r="R1119" s="235"/>
      <c r="S1119" s="235"/>
      <c r="T1119" s="236"/>
      <c r="AT1119" s="237" t="s">
        <v>364</v>
      </c>
      <c r="AU1119" s="237" t="s">
        <v>90</v>
      </c>
      <c r="AV1119" s="14" t="s">
        <v>90</v>
      </c>
      <c r="AW1119" s="14" t="s">
        <v>36</v>
      </c>
      <c r="AX1119" s="14" t="s">
        <v>81</v>
      </c>
      <c r="AY1119" s="237" t="s">
        <v>215</v>
      </c>
    </row>
    <row r="1120" spans="1:65" s="13" customFormat="1" ht="10.199999999999999">
      <c r="B1120" s="217"/>
      <c r="C1120" s="218"/>
      <c r="D1120" s="198" t="s">
        <v>364</v>
      </c>
      <c r="E1120" s="219" t="s">
        <v>1</v>
      </c>
      <c r="F1120" s="220" t="s">
        <v>395</v>
      </c>
      <c r="G1120" s="218"/>
      <c r="H1120" s="219" t="s">
        <v>1</v>
      </c>
      <c r="I1120" s="221"/>
      <c r="J1120" s="218"/>
      <c r="K1120" s="218"/>
      <c r="L1120" s="222"/>
      <c r="M1120" s="223"/>
      <c r="N1120" s="224"/>
      <c r="O1120" s="224"/>
      <c r="P1120" s="224"/>
      <c r="Q1120" s="224"/>
      <c r="R1120" s="224"/>
      <c r="S1120" s="224"/>
      <c r="T1120" s="225"/>
      <c r="AT1120" s="226" t="s">
        <v>364</v>
      </c>
      <c r="AU1120" s="226" t="s">
        <v>90</v>
      </c>
      <c r="AV1120" s="13" t="s">
        <v>88</v>
      </c>
      <c r="AW1120" s="13" t="s">
        <v>36</v>
      </c>
      <c r="AX1120" s="13" t="s">
        <v>81</v>
      </c>
      <c r="AY1120" s="226" t="s">
        <v>215</v>
      </c>
    </row>
    <row r="1121" spans="2:51" s="14" customFormat="1" ht="10.199999999999999">
      <c r="B1121" s="227"/>
      <c r="C1121" s="228"/>
      <c r="D1121" s="198" t="s">
        <v>364</v>
      </c>
      <c r="E1121" s="229" t="s">
        <v>1</v>
      </c>
      <c r="F1121" s="230" t="s">
        <v>1214</v>
      </c>
      <c r="G1121" s="228"/>
      <c r="H1121" s="231">
        <v>0.436</v>
      </c>
      <c r="I1121" s="232"/>
      <c r="J1121" s="228"/>
      <c r="K1121" s="228"/>
      <c r="L1121" s="233"/>
      <c r="M1121" s="234"/>
      <c r="N1121" s="235"/>
      <c r="O1121" s="235"/>
      <c r="P1121" s="235"/>
      <c r="Q1121" s="235"/>
      <c r="R1121" s="235"/>
      <c r="S1121" s="235"/>
      <c r="T1121" s="236"/>
      <c r="AT1121" s="237" t="s">
        <v>364</v>
      </c>
      <c r="AU1121" s="237" t="s">
        <v>90</v>
      </c>
      <c r="AV1121" s="14" t="s">
        <v>90</v>
      </c>
      <c r="AW1121" s="14" t="s">
        <v>36</v>
      </c>
      <c r="AX1121" s="14" t="s">
        <v>81</v>
      </c>
      <c r="AY1121" s="237" t="s">
        <v>215</v>
      </c>
    </row>
    <row r="1122" spans="2:51" s="14" customFormat="1" ht="10.199999999999999">
      <c r="B1122" s="227"/>
      <c r="C1122" s="228"/>
      <c r="D1122" s="198" t="s">
        <v>364</v>
      </c>
      <c r="E1122" s="229" t="s">
        <v>1</v>
      </c>
      <c r="F1122" s="230" t="s">
        <v>1215</v>
      </c>
      <c r="G1122" s="228"/>
      <c r="H1122" s="231">
        <v>0.40400000000000003</v>
      </c>
      <c r="I1122" s="232"/>
      <c r="J1122" s="228"/>
      <c r="K1122" s="228"/>
      <c r="L1122" s="233"/>
      <c r="M1122" s="234"/>
      <c r="N1122" s="235"/>
      <c r="O1122" s="235"/>
      <c r="P1122" s="235"/>
      <c r="Q1122" s="235"/>
      <c r="R1122" s="235"/>
      <c r="S1122" s="235"/>
      <c r="T1122" s="236"/>
      <c r="AT1122" s="237" t="s">
        <v>364</v>
      </c>
      <c r="AU1122" s="237" t="s">
        <v>90</v>
      </c>
      <c r="AV1122" s="14" t="s">
        <v>90</v>
      </c>
      <c r="AW1122" s="14" t="s">
        <v>36</v>
      </c>
      <c r="AX1122" s="14" t="s">
        <v>81</v>
      </c>
      <c r="AY1122" s="237" t="s">
        <v>215</v>
      </c>
    </row>
    <row r="1123" spans="2:51" s="14" customFormat="1" ht="10.199999999999999">
      <c r="B1123" s="227"/>
      <c r="C1123" s="228"/>
      <c r="D1123" s="198" t="s">
        <v>364</v>
      </c>
      <c r="E1123" s="229" t="s">
        <v>1</v>
      </c>
      <c r="F1123" s="230" t="s">
        <v>1216</v>
      </c>
      <c r="G1123" s="228"/>
      <c r="H1123" s="231">
        <v>0.22500000000000001</v>
      </c>
      <c r="I1123" s="232"/>
      <c r="J1123" s="228"/>
      <c r="K1123" s="228"/>
      <c r="L1123" s="233"/>
      <c r="M1123" s="234"/>
      <c r="N1123" s="235"/>
      <c r="O1123" s="235"/>
      <c r="P1123" s="235"/>
      <c r="Q1123" s="235"/>
      <c r="R1123" s="235"/>
      <c r="S1123" s="235"/>
      <c r="T1123" s="236"/>
      <c r="AT1123" s="237" t="s">
        <v>364</v>
      </c>
      <c r="AU1123" s="237" t="s">
        <v>90</v>
      </c>
      <c r="AV1123" s="14" t="s">
        <v>90</v>
      </c>
      <c r="AW1123" s="14" t="s">
        <v>36</v>
      </c>
      <c r="AX1123" s="14" t="s">
        <v>81</v>
      </c>
      <c r="AY1123" s="237" t="s">
        <v>215</v>
      </c>
    </row>
    <row r="1124" spans="2:51" s="13" customFormat="1" ht="10.199999999999999">
      <c r="B1124" s="217"/>
      <c r="C1124" s="218"/>
      <c r="D1124" s="198" t="s">
        <v>364</v>
      </c>
      <c r="E1124" s="219" t="s">
        <v>1</v>
      </c>
      <c r="F1124" s="220" t="s">
        <v>401</v>
      </c>
      <c r="G1124" s="218"/>
      <c r="H1124" s="219" t="s">
        <v>1</v>
      </c>
      <c r="I1124" s="221"/>
      <c r="J1124" s="218"/>
      <c r="K1124" s="218"/>
      <c r="L1124" s="222"/>
      <c r="M1124" s="223"/>
      <c r="N1124" s="224"/>
      <c r="O1124" s="224"/>
      <c r="P1124" s="224"/>
      <c r="Q1124" s="224"/>
      <c r="R1124" s="224"/>
      <c r="S1124" s="224"/>
      <c r="T1124" s="225"/>
      <c r="AT1124" s="226" t="s">
        <v>364</v>
      </c>
      <c r="AU1124" s="226" t="s">
        <v>90</v>
      </c>
      <c r="AV1124" s="13" t="s">
        <v>88</v>
      </c>
      <c r="AW1124" s="13" t="s">
        <v>36</v>
      </c>
      <c r="AX1124" s="13" t="s">
        <v>81</v>
      </c>
      <c r="AY1124" s="226" t="s">
        <v>215</v>
      </c>
    </row>
    <row r="1125" spans="2:51" s="14" customFormat="1" ht="10.199999999999999">
      <c r="B1125" s="227"/>
      <c r="C1125" s="228"/>
      <c r="D1125" s="198" t="s">
        <v>364</v>
      </c>
      <c r="E1125" s="229" t="s">
        <v>1</v>
      </c>
      <c r="F1125" s="230" t="s">
        <v>1209</v>
      </c>
      <c r="G1125" s="228"/>
      <c r="H1125" s="231">
        <v>4.6429999999999998</v>
      </c>
      <c r="I1125" s="232"/>
      <c r="J1125" s="228"/>
      <c r="K1125" s="228"/>
      <c r="L1125" s="233"/>
      <c r="M1125" s="234"/>
      <c r="N1125" s="235"/>
      <c r="O1125" s="235"/>
      <c r="P1125" s="235"/>
      <c r="Q1125" s="235"/>
      <c r="R1125" s="235"/>
      <c r="S1125" s="235"/>
      <c r="T1125" s="236"/>
      <c r="AT1125" s="237" t="s">
        <v>364</v>
      </c>
      <c r="AU1125" s="237" t="s">
        <v>90</v>
      </c>
      <c r="AV1125" s="14" t="s">
        <v>90</v>
      </c>
      <c r="AW1125" s="14" t="s">
        <v>36</v>
      </c>
      <c r="AX1125" s="14" t="s">
        <v>81</v>
      </c>
      <c r="AY1125" s="237" t="s">
        <v>215</v>
      </c>
    </row>
    <row r="1126" spans="2:51" s="14" customFormat="1" ht="10.199999999999999">
      <c r="B1126" s="227"/>
      <c r="C1126" s="228"/>
      <c r="D1126" s="198" t="s">
        <v>364</v>
      </c>
      <c r="E1126" s="229" t="s">
        <v>1</v>
      </c>
      <c r="F1126" s="230" t="s">
        <v>1217</v>
      </c>
      <c r="G1126" s="228"/>
      <c r="H1126" s="231">
        <v>-0.38300000000000001</v>
      </c>
      <c r="I1126" s="232"/>
      <c r="J1126" s="228"/>
      <c r="K1126" s="228"/>
      <c r="L1126" s="233"/>
      <c r="M1126" s="234"/>
      <c r="N1126" s="235"/>
      <c r="O1126" s="235"/>
      <c r="P1126" s="235"/>
      <c r="Q1126" s="235"/>
      <c r="R1126" s="235"/>
      <c r="S1126" s="235"/>
      <c r="T1126" s="236"/>
      <c r="AT1126" s="237" t="s">
        <v>364</v>
      </c>
      <c r="AU1126" s="237" t="s">
        <v>90</v>
      </c>
      <c r="AV1126" s="14" t="s">
        <v>90</v>
      </c>
      <c r="AW1126" s="14" t="s">
        <v>36</v>
      </c>
      <c r="AX1126" s="14" t="s">
        <v>81</v>
      </c>
      <c r="AY1126" s="237" t="s">
        <v>215</v>
      </c>
    </row>
    <row r="1127" spans="2:51" s="14" customFormat="1" ht="10.199999999999999">
      <c r="B1127" s="227"/>
      <c r="C1127" s="228"/>
      <c r="D1127" s="198" t="s">
        <v>364</v>
      </c>
      <c r="E1127" s="229" t="s">
        <v>1</v>
      </c>
      <c r="F1127" s="230" t="s">
        <v>1218</v>
      </c>
      <c r="G1127" s="228"/>
      <c r="H1127" s="231">
        <v>1.339</v>
      </c>
      <c r="I1127" s="232"/>
      <c r="J1127" s="228"/>
      <c r="K1127" s="228"/>
      <c r="L1127" s="233"/>
      <c r="M1127" s="234"/>
      <c r="N1127" s="235"/>
      <c r="O1127" s="235"/>
      <c r="P1127" s="235"/>
      <c r="Q1127" s="235"/>
      <c r="R1127" s="235"/>
      <c r="S1127" s="235"/>
      <c r="T1127" s="236"/>
      <c r="AT1127" s="237" t="s">
        <v>364</v>
      </c>
      <c r="AU1127" s="237" t="s">
        <v>90</v>
      </c>
      <c r="AV1127" s="14" t="s">
        <v>90</v>
      </c>
      <c r="AW1127" s="14" t="s">
        <v>36</v>
      </c>
      <c r="AX1127" s="14" t="s">
        <v>81</v>
      </c>
      <c r="AY1127" s="237" t="s">
        <v>215</v>
      </c>
    </row>
    <row r="1128" spans="2:51" s="14" customFormat="1" ht="10.199999999999999">
      <c r="B1128" s="227"/>
      <c r="C1128" s="228"/>
      <c r="D1128" s="198" t="s">
        <v>364</v>
      </c>
      <c r="E1128" s="229" t="s">
        <v>1</v>
      </c>
      <c r="F1128" s="230" t="s">
        <v>1219</v>
      </c>
      <c r="G1128" s="228"/>
      <c r="H1128" s="231">
        <v>-0.13500000000000001</v>
      </c>
      <c r="I1128" s="232"/>
      <c r="J1128" s="228"/>
      <c r="K1128" s="228"/>
      <c r="L1128" s="233"/>
      <c r="M1128" s="234"/>
      <c r="N1128" s="235"/>
      <c r="O1128" s="235"/>
      <c r="P1128" s="235"/>
      <c r="Q1128" s="235"/>
      <c r="R1128" s="235"/>
      <c r="S1128" s="235"/>
      <c r="T1128" s="236"/>
      <c r="AT1128" s="237" t="s">
        <v>364</v>
      </c>
      <c r="AU1128" s="237" t="s">
        <v>90</v>
      </c>
      <c r="AV1128" s="14" t="s">
        <v>90</v>
      </c>
      <c r="AW1128" s="14" t="s">
        <v>36</v>
      </c>
      <c r="AX1128" s="14" t="s">
        <v>81</v>
      </c>
      <c r="AY1128" s="237" t="s">
        <v>215</v>
      </c>
    </row>
    <row r="1129" spans="2:51" s="14" customFormat="1" ht="10.199999999999999">
      <c r="B1129" s="227"/>
      <c r="C1129" s="228"/>
      <c r="D1129" s="198" t="s">
        <v>364</v>
      </c>
      <c r="E1129" s="229" t="s">
        <v>1</v>
      </c>
      <c r="F1129" s="230" t="s">
        <v>1220</v>
      </c>
      <c r="G1129" s="228"/>
      <c r="H1129" s="231">
        <v>-0.3</v>
      </c>
      <c r="I1129" s="232"/>
      <c r="J1129" s="228"/>
      <c r="K1129" s="228"/>
      <c r="L1129" s="233"/>
      <c r="M1129" s="234"/>
      <c r="N1129" s="235"/>
      <c r="O1129" s="235"/>
      <c r="P1129" s="235"/>
      <c r="Q1129" s="235"/>
      <c r="R1129" s="235"/>
      <c r="S1129" s="235"/>
      <c r="T1129" s="236"/>
      <c r="AT1129" s="237" t="s">
        <v>364</v>
      </c>
      <c r="AU1129" s="237" t="s">
        <v>90</v>
      </c>
      <c r="AV1129" s="14" t="s">
        <v>90</v>
      </c>
      <c r="AW1129" s="14" t="s">
        <v>36</v>
      </c>
      <c r="AX1129" s="14" t="s">
        <v>81</v>
      </c>
      <c r="AY1129" s="237" t="s">
        <v>215</v>
      </c>
    </row>
    <row r="1130" spans="2:51" s="14" customFormat="1" ht="10.199999999999999">
      <c r="B1130" s="227"/>
      <c r="C1130" s="228"/>
      <c r="D1130" s="198" t="s">
        <v>364</v>
      </c>
      <c r="E1130" s="229" t="s">
        <v>1</v>
      </c>
      <c r="F1130" s="230" t="s">
        <v>1221</v>
      </c>
      <c r="G1130" s="228"/>
      <c r="H1130" s="231">
        <v>1.294</v>
      </c>
      <c r="I1130" s="232"/>
      <c r="J1130" s="228"/>
      <c r="K1130" s="228"/>
      <c r="L1130" s="233"/>
      <c r="M1130" s="234"/>
      <c r="N1130" s="235"/>
      <c r="O1130" s="235"/>
      <c r="P1130" s="235"/>
      <c r="Q1130" s="235"/>
      <c r="R1130" s="235"/>
      <c r="S1130" s="235"/>
      <c r="T1130" s="236"/>
      <c r="AT1130" s="237" t="s">
        <v>364</v>
      </c>
      <c r="AU1130" s="237" t="s">
        <v>90</v>
      </c>
      <c r="AV1130" s="14" t="s">
        <v>90</v>
      </c>
      <c r="AW1130" s="14" t="s">
        <v>36</v>
      </c>
      <c r="AX1130" s="14" t="s">
        <v>81</v>
      </c>
      <c r="AY1130" s="237" t="s">
        <v>215</v>
      </c>
    </row>
    <row r="1131" spans="2:51" s="14" customFormat="1" ht="10.199999999999999">
      <c r="B1131" s="227"/>
      <c r="C1131" s="228"/>
      <c r="D1131" s="198" t="s">
        <v>364</v>
      </c>
      <c r="E1131" s="229" t="s">
        <v>1</v>
      </c>
      <c r="F1131" s="230" t="s">
        <v>1222</v>
      </c>
      <c r="G1131" s="228"/>
      <c r="H1131" s="231">
        <v>0.59599999999999997</v>
      </c>
      <c r="I1131" s="232"/>
      <c r="J1131" s="228"/>
      <c r="K1131" s="228"/>
      <c r="L1131" s="233"/>
      <c r="M1131" s="234"/>
      <c r="N1131" s="235"/>
      <c r="O1131" s="235"/>
      <c r="P1131" s="235"/>
      <c r="Q1131" s="235"/>
      <c r="R1131" s="235"/>
      <c r="S1131" s="235"/>
      <c r="T1131" s="236"/>
      <c r="AT1131" s="237" t="s">
        <v>364</v>
      </c>
      <c r="AU1131" s="237" t="s">
        <v>90</v>
      </c>
      <c r="AV1131" s="14" t="s">
        <v>90</v>
      </c>
      <c r="AW1131" s="14" t="s">
        <v>36</v>
      </c>
      <c r="AX1131" s="14" t="s">
        <v>81</v>
      </c>
      <c r="AY1131" s="237" t="s">
        <v>215</v>
      </c>
    </row>
    <row r="1132" spans="2:51" s="16" customFormat="1" ht="10.199999999999999">
      <c r="B1132" s="249"/>
      <c r="C1132" s="250"/>
      <c r="D1132" s="198" t="s">
        <v>364</v>
      </c>
      <c r="E1132" s="251" t="s">
        <v>1</v>
      </c>
      <c r="F1132" s="252" t="s">
        <v>403</v>
      </c>
      <c r="G1132" s="250"/>
      <c r="H1132" s="253">
        <v>15.77</v>
      </c>
      <c r="I1132" s="254"/>
      <c r="J1132" s="250"/>
      <c r="K1132" s="250"/>
      <c r="L1132" s="255"/>
      <c r="M1132" s="256"/>
      <c r="N1132" s="257"/>
      <c r="O1132" s="257"/>
      <c r="P1132" s="257"/>
      <c r="Q1132" s="257"/>
      <c r="R1132" s="257"/>
      <c r="S1132" s="257"/>
      <c r="T1132" s="258"/>
      <c r="AT1132" s="259" t="s">
        <v>364</v>
      </c>
      <c r="AU1132" s="259" t="s">
        <v>90</v>
      </c>
      <c r="AV1132" s="16" t="s">
        <v>227</v>
      </c>
      <c r="AW1132" s="16" t="s">
        <v>36</v>
      </c>
      <c r="AX1132" s="16" t="s">
        <v>81</v>
      </c>
      <c r="AY1132" s="259" t="s">
        <v>215</v>
      </c>
    </row>
    <row r="1133" spans="2:51" s="13" customFormat="1" ht="10.199999999999999">
      <c r="B1133" s="217"/>
      <c r="C1133" s="218"/>
      <c r="D1133" s="198" t="s">
        <v>364</v>
      </c>
      <c r="E1133" s="219" t="s">
        <v>1</v>
      </c>
      <c r="F1133" s="220" t="s">
        <v>853</v>
      </c>
      <c r="G1133" s="218"/>
      <c r="H1133" s="219" t="s">
        <v>1</v>
      </c>
      <c r="I1133" s="221"/>
      <c r="J1133" s="218"/>
      <c r="K1133" s="218"/>
      <c r="L1133" s="222"/>
      <c r="M1133" s="223"/>
      <c r="N1133" s="224"/>
      <c r="O1133" s="224"/>
      <c r="P1133" s="224"/>
      <c r="Q1133" s="224"/>
      <c r="R1133" s="224"/>
      <c r="S1133" s="224"/>
      <c r="T1133" s="225"/>
      <c r="AT1133" s="226" t="s">
        <v>364</v>
      </c>
      <c r="AU1133" s="226" t="s">
        <v>90</v>
      </c>
      <c r="AV1133" s="13" t="s">
        <v>88</v>
      </c>
      <c r="AW1133" s="13" t="s">
        <v>36</v>
      </c>
      <c r="AX1133" s="13" t="s">
        <v>81</v>
      </c>
      <c r="AY1133" s="226" t="s">
        <v>215</v>
      </c>
    </row>
    <row r="1134" spans="2:51" s="13" customFormat="1" ht="10.199999999999999">
      <c r="B1134" s="217"/>
      <c r="C1134" s="218"/>
      <c r="D1134" s="198" t="s">
        <v>364</v>
      </c>
      <c r="E1134" s="219" t="s">
        <v>1</v>
      </c>
      <c r="F1134" s="220" t="s">
        <v>389</v>
      </c>
      <c r="G1134" s="218"/>
      <c r="H1134" s="219" t="s">
        <v>1</v>
      </c>
      <c r="I1134" s="221"/>
      <c r="J1134" s="218"/>
      <c r="K1134" s="218"/>
      <c r="L1134" s="222"/>
      <c r="M1134" s="223"/>
      <c r="N1134" s="224"/>
      <c r="O1134" s="224"/>
      <c r="P1134" s="224"/>
      <c r="Q1134" s="224"/>
      <c r="R1134" s="224"/>
      <c r="S1134" s="224"/>
      <c r="T1134" s="225"/>
      <c r="AT1134" s="226" t="s">
        <v>364</v>
      </c>
      <c r="AU1134" s="226" t="s">
        <v>90</v>
      </c>
      <c r="AV1134" s="13" t="s">
        <v>88</v>
      </c>
      <c r="AW1134" s="13" t="s">
        <v>36</v>
      </c>
      <c r="AX1134" s="13" t="s">
        <v>81</v>
      </c>
      <c r="AY1134" s="226" t="s">
        <v>215</v>
      </c>
    </row>
    <row r="1135" spans="2:51" s="14" customFormat="1" ht="10.199999999999999">
      <c r="B1135" s="227"/>
      <c r="C1135" s="228"/>
      <c r="D1135" s="198" t="s">
        <v>364</v>
      </c>
      <c r="E1135" s="229" t="s">
        <v>1</v>
      </c>
      <c r="F1135" s="230" t="s">
        <v>1223</v>
      </c>
      <c r="G1135" s="228"/>
      <c r="H1135" s="231">
        <v>2.234</v>
      </c>
      <c r="I1135" s="232"/>
      <c r="J1135" s="228"/>
      <c r="K1135" s="228"/>
      <c r="L1135" s="233"/>
      <c r="M1135" s="234"/>
      <c r="N1135" s="235"/>
      <c r="O1135" s="235"/>
      <c r="P1135" s="235"/>
      <c r="Q1135" s="235"/>
      <c r="R1135" s="235"/>
      <c r="S1135" s="235"/>
      <c r="T1135" s="236"/>
      <c r="AT1135" s="237" t="s">
        <v>364</v>
      </c>
      <c r="AU1135" s="237" t="s">
        <v>90</v>
      </c>
      <c r="AV1135" s="14" t="s">
        <v>90</v>
      </c>
      <c r="AW1135" s="14" t="s">
        <v>36</v>
      </c>
      <c r="AX1135" s="14" t="s">
        <v>81</v>
      </c>
      <c r="AY1135" s="237" t="s">
        <v>215</v>
      </c>
    </row>
    <row r="1136" spans="2:51" s="13" customFormat="1" ht="10.199999999999999">
      <c r="B1136" s="217"/>
      <c r="C1136" s="218"/>
      <c r="D1136" s="198" t="s">
        <v>364</v>
      </c>
      <c r="E1136" s="219" t="s">
        <v>1</v>
      </c>
      <c r="F1136" s="220" t="s">
        <v>395</v>
      </c>
      <c r="G1136" s="218"/>
      <c r="H1136" s="219" t="s">
        <v>1</v>
      </c>
      <c r="I1136" s="221"/>
      <c r="J1136" s="218"/>
      <c r="K1136" s="218"/>
      <c r="L1136" s="222"/>
      <c r="M1136" s="223"/>
      <c r="N1136" s="224"/>
      <c r="O1136" s="224"/>
      <c r="P1136" s="224"/>
      <c r="Q1136" s="224"/>
      <c r="R1136" s="224"/>
      <c r="S1136" s="224"/>
      <c r="T1136" s="225"/>
      <c r="AT1136" s="226" t="s">
        <v>364</v>
      </c>
      <c r="AU1136" s="226" t="s">
        <v>90</v>
      </c>
      <c r="AV1136" s="13" t="s">
        <v>88</v>
      </c>
      <c r="AW1136" s="13" t="s">
        <v>36</v>
      </c>
      <c r="AX1136" s="13" t="s">
        <v>81</v>
      </c>
      <c r="AY1136" s="226" t="s">
        <v>215</v>
      </c>
    </row>
    <row r="1137" spans="2:51" s="14" customFormat="1" ht="10.199999999999999">
      <c r="B1137" s="227"/>
      <c r="C1137" s="228"/>
      <c r="D1137" s="198" t="s">
        <v>364</v>
      </c>
      <c r="E1137" s="229" t="s">
        <v>1</v>
      </c>
      <c r="F1137" s="230" t="s">
        <v>1224</v>
      </c>
      <c r="G1137" s="228"/>
      <c r="H1137" s="231">
        <v>0.73199999999999998</v>
      </c>
      <c r="I1137" s="232"/>
      <c r="J1137" s="228"/>
      <c r="K1137" s="228"/>
      <c r="L1137" s="233"/>
      <c r="M1137" s="234"/>
      <c r="N1137" s="235"/>
      <c r="O1137" s="235"/>
      <c r="P1137" s="235"/>
      <c r="Q1137" s="235"/>
      <c r="R1137" s="235"/>
      <c r="S1137" s="235"/>
      <c r="T1137" s="236"/>
      <c r="AT1137" s="237" t="s">
        <v>364</v>
      </c>
      <c r="AU1137" s="237" t="s">
        <v>90</v>
      </c>
      <c r="AV1137" s="14" t="s">
        <v>90</v>
      </c>
      <c r="AW1137" s="14" t="s">
        <v>36</v>
      </c>
      <c r="AX1137" s="14" t="s">
        <v>81</v>
      </c>
      <c r="AY1137" s="237" t="s">
        <v>215</v>
      </c>
    </row>
    <row r="1138" spans="2:51" s="14" customFormat="1" ht="10.199999999999999">
      <c r="B1138" s="227"/>
      <c r="C1138" s="228"/>
      <c r="D1138" s="198" t="s">
        <v>364</v>
      </c>
      <c r="E1138" s="229" t="s">
        <v>1</v>
      </c>
      <c r="F1138" s="230" t="s">
        <v>1225</v>
      </c>
      <c r="G1138" s="228"/>
      <c r="H1138" s="231">
        <v>0.48</v>
      </c>
      <c r="I1138" s="232"/>
      <c r="J1138" s="228"/>
      <c r="K1138" s="228"/>
      <c r="L1138" s="233"/>
      <c r="M1138" s="234"/>
      <c r="N1138" s="235"/>
      <c r="O1138" s="235"/>
      <c r="P1138" s="235"/>
      <c r="Q1138" s="235"/>
      <c r="R1138" s="235"/>
      <c r="S1138" s="235"/>
      <c r="T1138" s="236"/>
      <c r="AT1138" s="237" t="s">
        <v>364</v>
      </c>
      <c r="AU1138" s="237" t="s">
        <v>90</v>
      </c>
      <c r="AV1138" s="14" t="s">
        <v>90</v>
      </c>
      <c r="AW1138" s="14" t="s">
        <v>36</v>
      </c>
      <c r="AX1138" s="14" t="s">
        <v>81</v>
      </c>
      <c r="AY1138" s="237" t="s">
        <v>215</v>
      </c>
    </row>
    <row r="1139" spans="2:51" s="13" customFormat="1" ht="10.199999999999999">
      <c r="B1139" s="217"/>
      <c r="C1139" s="218"/>
      <c r="D1139" s="198" t="s">
        <v>364</v>
      </c>
      <c r="E1139" s="219" t="s">
        <v>1</v>
      </c>
      <c r="F1139" s="220" t="s">
        <v>401</v>
      </c>
      <c r="G1139" s="218"/>
      <c r="H1139" s="219" t="s">
        <v>1</v>
      </c>
      <c r="I1139" s="221"/>
      <c r="J1139" s="218"/>
      <c r="K1139" s="218"/>
      <c r="L1139" s="222"/>
      <c r="M1139" s="223"/>
      <c r="N1139" s="224"/>
      <c r="O1139" s="224"/>
      <c r="P1139" s="224"/>
      <c r="Q1139" s="224"/>
      <c r="R1139" s="224"/>
      <c r="S1139" s="224"/>
      <c r="T1139" s="225"/>
      <c r="AT1139" s="226" t="s">
        <v>364</v>
      </c>
      <c r="AU1139" s="226" t="s">
        <v>90</v>
      </c>
      <c r="AV1139" s="13" t="s">
        <v>88</v>
      </c>
      <c r="AW1139" s="13" t="s">
        <v>36</v>
      </c>
      <c r="AX1139" s="13" t="s">
        <v>81</v>
      </c>
      <c r="AY1139" s="226" t="s">
        <v>215</v>
      </c>
    </row>
    <row r="1140" spans="2:51" s="14" customFormat="1" ht="10.199999999999999">
      <c r="B1140" s="227"/>
      <c r="C1140" s="228"/>
      <c r="D1140" s="198" t="s">
        <v>364</v>
      </c>
      <c r="E1140" s="229" t="s">
        <v>1</v>
      </c>
      <c r="F1140" s="230" t="s">
        <v>1226</v>
      </c>
      <c r="G1140" s="228"/>
      <c r="H1140" s="231">
        <v>1.2809999999999999</v>
      </c>
      <c r="I1140" s="232"/>
      <c r="J1140" s="228"/>
      <c r="K1140" s="228"/>
      <c r="L1140" s="233"/>
      <c r="M1140" s="234"/>
      <c r="N1140" s="235"/>
      <c r="O1140" s="235"/>
      <c r="P1140" s="235"/>
      <c r="Q1140" s="235"/>
      <c r="R1140" s="235"/>
      <c r="S1140" s="235"/>
      <c r="T1140" s="236"/>
      <c r="AT1140" s="237" t="s">
        <v>364</v>
      </c>
      <c r="AU1140" s="237" t="s">
        <v>90</v>
      </c>
      <c r="AV1140" s="14" t="s">
        <v>90</v>
      </c>
      <c r="AW1140" s="14" t="s">
        <v>36</v>
      </c>
      <c r="AX1140" s="14" t="s">
        <v>81</v>
      </c>
      <c r="AY1140" s="237" t="s">
        <v>215</v>
      </c>
    </row>
    <row r="1141" spans="2:51" s="14" customFormat="1" ht="10.199999999999999">
      <c r="B1141" s="227"/>
      <c r="C1141" s="228"/>
      <c r="D1141" s="198" t="s">
        <v>364</v>
      </c>
      <c r="E1141" s="229" t="s">
        <v>1</v>
      </c>
      <c r="F1141" s="230" t="s">
        <v>1227</v>
      </c>
      <c r="G1141" s="228"/>
      <c r="H1141" s="231">
        <v>0.81799999999999995</v>
      </c>
      <c r="I1141" s="232"/>
      <c r="J1141" s="228"/>
      <c r="K1141" s="228"/>
      <c r="L1141" s="233"/>
      <c r="M1141" s="234"/>
      <c r="N1141" s="235"/>
      <c r="O1141" s="235"/>
      <c r="P1141" s="235"/>
      <c r="Q1141" s="235"/>
      <c r="R1141" s="235"/>
      <c r="S1141" s="235"/>
      <c r="T1141" s="236"/>
      <c r="AT1141" s="237" t="s">
        <v>364</v>
      </c>
      <c r="AU1141" s="237" t="s">
        <v>90</v>
      </c>
      <c r="AV1141" s="14" t="s">
        <v>90</v>
      </c>
      <c r="AW1141" s="14" t="s">
        <v>36</v>
      </c>
      <c r="AX1141" s="14" t="s">
        <v>81</v>
      </c>
      <c r="AY1141" s="237" t="s">
        <v>215</v>
      </c>
    </row>
    <row r="1142" spans="2:51" s="16" customFormat="1" ht="10.199999999999999">
      <c r="B1142" s="249"/>
      <c r="C1142" s="250"/>
      <c r="D1142" s="198" t="s">
        <v>364</v>
      </c>
      <c r="E1142" s="251" t="s">
        <v>1</v>
      </c>
      <c r="F1142" s="252" t="s">
        <v>403</v>
      </c>
      <c r="G1142" s="250"/>
      <c r="H1142" s="253">
        <v>5.5449999999999999</v>
      </c>
      <c r="I1142" s="254"/>
      <c r="J1142" s="250"/>
      <c r="K1142" s="250"/>
      <c r="L1142" s="255"/>
      <c r="M1142" s="256"/>
      <c r="N1142" s="257"/>
      <c r="O1142" s="257"/>
      <c r="P1142" s="257"/>
      <c r="Q1142" s="257"/>
      <c r="R1142" s="257"/>
      <c r="S1142" s="257"/>
      <c r="T1142" s="258"/>
      <c r="AT1142" s="259" t="s">
        <v>364</v>
      </c>
      <c r="AU1142" s="259" t="s">
        <v>90</v>
      </c>
      <c r="AV1142" s="16" t="s">
        <v>227</v>
      </c>
      <c r="AW1142" s="16" t="s">
        <v>36</v>
      </c>
      <c r="AX1142" s="16" t="s">
        <v>81</v>
      </c>
      <c r="AY1142" s="259" t="s">
        <v>215</v>
      </c>
    </row>
    <row r="1143" spans="2:51" s="13" customFormat="1" ht="10.199999999999999">
      <c r="B1143" s="217"/>
      <c r="C1143" s="218"/>
      <c r="D1143" s="198" t="s">
        <v>364</v>
      </c>
      <c r="E1143" s="219" t="s">
        <v>1</v>
      </c>
      <c r="F1143" s="220" t="s">
        <v>1228</v>
      </c>
      <c r="G1143" s="218"/>
      <c r="H1143" s="219" t="s">
        <v>1</v>
      </c>
      <c r="I1143" s="221"/>
      <c r="J1143" s="218"/>
      <c r="K1143" s="218"/>
      <c r="L1143" s="222"/>
      <c r="M1143" s="223"/>
      <c r="N1143" s="224"/>
      <c r="O1143" s="224"/>
      <c r="P1143" s="224"/>
      <c r="Q1143" s="224"/>
      <c r="R1143" s="224"/>
      <c r="S1143" s="224"/>
      <c r="T1143" s="225"/>
      <c r="AT1143" s="226" t="s">
        <v>364</v>
      </c>
      <c r="AU1143" s="226" t="s">
        <v>90</v>
      </c>
      <c r="AV1143" s="13" t="s">
        <v>88</v>
      </c>
      <c r="AW1143" s="13" t="s">
        <v>36</v>
      </c>
      <c r="AX1143" s="13" t="s">
        <v>81</v>
      </c>
      <c r="AY1143" s="226" t="s">
        <v>215</v>
      </c>
    </row>
    <row r="1144" spans="2:51" s="13" customFormat="1" ht="10.199999999999999">
      <c r="B1144" s="217"/>
      <c r="C1144" s="218"/>
      <c r="D1144" s="198" t="s">
        <v>364</v>
      </c>
      <c r="E1144" s="219" t="s">
        <v>1</v>
      </c>
      <c r="F1144" s="220" t="s">
        <v>389</v>
      </c>
      <c r="G1144" s="218"/>
      <c r="H1144" s="219" t="s">
        <v>1</v>
      </c>
      <c r="I1144" s="221"/>
      <c r="J1144" s="218"/>
      <c r="K1144" s="218"/>
      <c r="L1144" s="222"/>
      <c r="M1144" s="223"/>
      <c r="N1144" s="224"/>
      <c r="O1144" s="224"/>
      <c r="P1144" s="224"/>
      <c r="Q1144" s="224"/>
      <c r="R1144" s="224"/>
      <c r="S1144" s="224"/>
      <c r="T1144" s="225"/>
      <c r="AT1144" s="226" t="s">
        <v>364</v>
      </c>
      <c r="AU1144" s="226" t="s">
        <v>90</v>
      </c>
      <c r="AV1144" s="13" t="s">
        <v>88</v>
      </c>
      <c r="AW1144" s="13" t="s">
        <v>36</v>
      </c>
      <c r="AX1144" s="13" t="s">
        <v>81</v>
      </c>
      <c r="AY1144" s="226" t="s">
        <v>215</v>
      </c>
    </row>
    <row r="1145" spans="2:51" s="14" customFormat="1" ht="10.199999999999999">
      <c r="B1145" s="227"/>
      <c r="C1145" s="228"/>
      <c r="D1145" s="198" t="s">
        <v>364</v>
      </c>
      <c r="E1145" s="229" t="s">
        <v>1</v>
      </c>
      <c r="F1145" s="230" t="s">
        <v>1223</v>
      </c>
      <c r="G1145" s="228"/>
      <c r="H1145" s="231">
        <v>2.234</v>
      </c>
      <c r="I1145" s="232"/>
      <c r="J1145" s="228"/>
      <c r="K1145" s="228"/>
      <c r="L1145" s="233"/>
      <c r="M1145" s="234"/>
      <c r="N1145" s="235"/>
      <c r="O1145" s="235"/>
      <c r="P1145" s="235"/>
      <c r="Q1145" s="235"/>
      <c r="R1145" s="235"/>
      <c r="S1145" s="235"/>
      <c r="T1145" s="236"/>
      <c r="AT1145" s="237" t="s">
        <v>364</v>
      </c>
      <c r="AU1145" s="237" t="s">
        <v>90</v>
      </c>
      <c r="AV1145" s="14" t="s">
        <v>90</v>
      </c>
      <c r="AW1145" s="14" t="s">
        <v>36</v>
      </c>
      <c r="AX1145" s="14" t="s">
        <v>81</v>
      </c>
      <c r="AY1145" s="237" t="s">
        <v>215</v>
      </c>
    </row>
    <row r="1146" spans="2:51" s="13" customFormat="1" ht="10.199999999999999">
      <c r="B1146" s="217"/>
      <c r="C1146" s="218"/>
      <c r="D1146" s="198" t="s">
        <v>364</v>
      </c>
      <c r="E1146" s="219" t="s">
        <v>1</v>
      </c>
      <c r="F1146" s="220" t="s">
        <v>395</v>
      </c>
      <c r="G1146" s="218"/>
      <c r="H1146" s="219" t="s">
        <v>1</v>
      </c>
      <c r="I1146" s="221"/>
      <c r="J1146" s="218"/>
      <c r="K1146" s="218"/>
      <c r="L1146" s="222"/>
      <c r="M1146" s="223"/>
      <c r="N1146" s="224"/>
      <c r="O1146" s="224"/>
      <c r="P1146" s="224"/>
      <c r="Q1146" s="224"/>
      <c r="R1146" s="224"/>
      <c r="S1146" s="224"/>
      <c r="T1146" s="225"/>
      <c r="AT1146" s="226" t="s">
        <v>364</v>
      </c>
      <c r="AU1146" s="226" t="s">
        <v>90</v>
      </c>
      <c r="AV1146" s="13" t="s">
        <v>88</v>
      </c>
      <c r="AW1146" s="13" t="s">
        <v>36</v>
      </c>
      <c r="AX1146" s="13" t="s">
        <v>81</v>
      </c>
      <c r="AY1146" s="226" t="s">
        <v>215</v>
      </c>
    </row>
    <row r="1147" spans="2:51" s="14" customFormat="1" ht="10.199999999999999">
      <c r="B1147" s="227"/>
      <c r="C1147" s="228"/>
      <c r="D1147" s="198" t="s">
        <v>364</v>
      </c>
      <c r="E1147" s="229" t="s">
        <v>1</v>
      </c>
      <c r="F1147" s="230" t="s">
        <v>1224</v>
      </c>
      <c r="G1147" s="228"/>
      <c r="H1147" s="231">
        <v>0.73199999999999998</v>
      </c>
      <c r="I1147" s="232"/>
      <c r="J1147" s="228"/>
      <c r="K1147" s="228"/>
      <c r="L1147" s="233"/>
      <c r="M1147" s="234"/>
      <c r="N1147" s="235"/>
      <c r="O1147" s="235"/>
      <c r="P1147" s="235"/>
      <c r="Q1147" s="235"/>
      <c r="R1147" s="235"/>
      <c r="S1147" s="235"/>
      <c r="T1147" s="236"/>
      <c r="AT1147" s="237" t="s">
        <v>364</v>
      </c>
      <c r="AU1147" s="237" t="s">
        <v>90</v>
      </c>
      <c r="AV1147" s="14" t="s">
        <v>90</v>
      </c>
      <c r="AW1147" s="14" t="s">
        <v>36</v>
      </c>
      <c r="AX1147" s="14" t="s">
        <v>81</v>
      </c>
      <c r="AY1147" s="237" t="s">
        <v>215</v>
      </c>
    </row>
    <row r="1148" spans="2:51" s="14" customFormat="1" ht="10.199999999999999">
      <c r="B1148" s="227"/>
      <c r="C1148" s="228"/>
      <c r="D1148" s="198" t="s">
        <v>364</v>
      </c>
      <c r="E1148" s="229" t="s">
        <v>1</v>
      </c>
      <c r="F1148" s="230" t="s">
        <v>1225</v>
      </c>
      <c r="G1148" s="228"/>
      <c r="H1148" s="231">
        <v>0.48</v>
      </c>
      <c r="I1148" s="232"/>
      <c r="J1148" s="228"/>
      <c r="K1148" s="228"/>
      <c r="L1148" s="233"/>
      <c r="M1148" s="234"/>
      <c r="N1148" s="235"/>
      <c r="O1148" s="235"/>
      <c r="P1148" s="235"/>
      <c r="Q1148" s="235"/>
      <c r="R1148" s="235"/>
      <c r="S1148" s="235"/>
      <c r="T1148" s="236"/>
      <c r="AT1148" s="237" t="s">
        <v>364</v>
      </c>
      <c r="AU1148" s="237" t="s">
        <v>90</v>
      </c>
      <c r="AV1148" s="14" t="s">
        <v>90</v>
      </c>
      <c r="AW1148" s="14" t="s">
        <v>36</v>
      </c>
      <c r="AX1148" s="14" t="s">
        <v>81</v>
      </c>
      <c r="AY1148" s="237" t="s">
        <v>215</v>
      </c>
    </row>
    <row r="1149" spans="2:51" s="13" customFormat="1" ht="10.199999999999999">
      <c r="B1149" s="217"/>
      <c r="C1149" s="218"/>
      <c r="D1149" s="198" t="s">
        <v>364</v>
      </c>
      <c r="E1149" s="219" t="s">
        <v>1</v>
      </c>
      <c r="F1149" s="220" t="s">
        <v>401</v>
      </c>
      <c r="G1149" s="218"/>
      <c r="H1149" s="219" t="s">
        <v>1</v>
      </c>
      <c r="I1149" s="221"/>
      <c r="J1149" s="218"/>
      <c r="K1149" s="218"/>
      <c r="L1149" s="222"/>
      <c r="M1149" s="223"/>
      <c r="N1149" s="224"/>
      <c r="O1149" s="224"/>
      <c r="P1149" s="224"/>
      <c r="Q1149" s="224"/>
      <c r="R1149" s="224"/>
      <c r="S1149" s="224"/>
      <c r="T1149" s="225"/>
      <c r="AT1149" s="226" t="s">
        <v>364</v>
      </c>
      <c r="AU1149" s="226" t="s">
        <v>90</v>
      </c>
      <c r="AV1149" s="13" t="s">
        <v>88</v>
      </c>
      <c r="AW1149" s="13" t="s">
        <v>36</v>
      </c>
      <c r="AX1149" s="13" t="s">
        <v>81</v>
      </c>
      <c r="AY1149" s="226" t="s">
        <v>215</v>
      </c>
    </row>
    <row r="1150" spans="2:51" s="14" customFormat="1" ht="10.199999999999999">
      <c r="B1150" s="227"/>
      <c r="C1150" s="228"/>
      <c r="D1150" s="198" t="s">
        <v>364</v>
      </c>
      <c r="E1150" s="229" t="s">
        <v>1</v>
      </c>
      <c r="F1150" s="230" t="s">
        <v>1226</v>
      </c>
      <c r="G1150" s="228"/>
      <c r="H1150" s="231">
        <v>1.2809999999999999</v>
      </c>
      <c r="I1150" s="232"/>
      <c r="J1150" s="228"/>
      <c r="K1150" s="228"/>
      <c r="L1150" s="233"/>
      <c r="M1150" s="234"/>
      <c r="N1150" s="235"/>
      <c r="O1150" s="235"/>
      <c r="P1150" s="235"/>
      <c r="Q1150" s="235"/>
      <c r="R1150" s="235"/>
      <c r="S1150" s="235"/>
      <c r="T1150" s="236"/>
      <c r="AT1150" s="237" t="s">
        <v>364</v>
      </c>
      <c r="AU1150" s="237" t="s">
        <v>90</v>
      </c>
      <c r="AV1150" s="14" t="s">
        <v>90</v>
      </c>
      <c r="AW1150" s="14" t="s">
        <v>36</v>
      </c>
      <c r="AX1150" s="14" t="s">
        <v>81</v>
      </c>
      <c r="AY1150" s="237" t="s">
        <v>215</v>
      </c>
    </row>
    <row r="1151" spans="2:51" s="14" customFormat="1" ht="10.199999999999999">
      <c r="B1151" s="227"/>
      <c r="C1151" s="228"/>
      <c r="D1151" s="198" t="s">
        <v>364</v>
      </c>
      <c r="E1151" s="229" t="s">
        <v>1</v>
      </c>
      <c r="F1151" s="230" t="s">
        <v>1227</v>
      </c>
      <c r="G1151" s="228"/>
      <c r="H1151" s="231">
        <v>0.81799999999999995</v>
      </c>
      <c r="I1151" s="232"/>
      <c r="J1151" s="228"/>
      <c r="K1151" s="228"/>
      <c r="L1151" s="233"/>
      <c r="M1151" s="234"/>
      <c r="N1151" s="235"/>
      <c r="O1151" s="235"/>
      <c r="P1151" s="235"/>
      <c r="Q1151" s="235"/>
      <c r="R1151" s="235"/>
      <c r="S1151" s="235"/>
      <c r="T1151" s="236"/>
      <c r="AT1151" s="237" t="s">
        <v>364</v>
      </c>
      <c r="AU1151" s="237" t="s">
        <v>90</v>
      </c>
      <c r="AV1151" s="14" t="s">
        <v>90</v>
      </c>
      <c r="AW1151" s="14" t="s">
        <v>36</v>
      </c>
      <c r="AX1151" s="14" t="s">
        <v>81</v>
      </c>
      <c r="AY1151" s="237" t="s">
        <v>215</v>
      </c>
    </row>
    <row r="1152" spans="2:51" s="16" customFormat="1" ht="10.199999999999999">
      <c r="B1152" s="249"/>
      <c r="C1152" s="250"/>
      <c r="D1152" s="198" t="s">
        <v>364</v>
      </c>
      <c r="E1152" s="251" t="s">
        <v>1</v>
      </c>
      <c r="F1152" s="252" t="s">
        <v>403</v>
      </c>
      <c r="G1152" s="250"/>
      <c r="H1152" s="253">
        <v>5.5449999999999999</v>
      </c>
      <c r="I1152" s="254"/>
      <c r="J1152" s="250"/>
      <c r="K1152" s="250"/>
      <c r="L1152" s="255"/>
      <c r="M1152" s="256"/>
      <c r="N1152" s="257"/>
      <c r="O1152" s="257"/>
      <c r="P1152" s="257"/>
      <c r="Q1152" s="257"/>
      <c r="R1152" s="257"/>
      <c r="S1152" s="257"/>
      <c r="T1152" s="258"/>
      <c r="AT1152" s="259" t="s">
        <v>364</v>
      </c>
      <c r="AU1152" s="259" t="s">
        <v>90</v>
      </c>
      <c r="AV1152" s="16" t="s">
        <v>227</v>
      </c>
      <c r="AW1152" s="16" t="s">
        <v>36</v>
      </c>
      <c r="AX1152" s="16" t="s">
        <v>81</v>
      </c>
      <c r="AY1152" s="259" t="s">
        <v>215</v>
      </c>
    </row>
    <row r="1153" spans="2:51" s="13" customFormat="1" ht="10.199999999999999">
      <c r="B1153" s="217"/>
      <c r="C1153" s="218"/>
      <c r="D1153" s="198" t="s">
        <v>364</v>
      </c>
      <c r="E1153" s="219" t="s">
        <v>1</v>
      </c>
      <c r="F1153" s="220" t="s">
        <v>1229</v>
      </c>
      <c r="G1153" s="218"/>
      <c r="H1153" s="219" t="s">
        <v>1</v>
      </c>
      <c r="I1153" s="221"/>
      <c r="J1153" s="218"/>
      <c r="K1153" s="218"/>
      <c r="L1153" s="222"/>
      <c r="M1153" s="223"/>
      <c r="N1153" s="224"/>
      <c r="O1153" s="224"/>
      <c r="P1153" s="224"/>
      <c r="Q1153" s="224"/>
      <c r="R1153" s="224"/>
      <c r="S1153" s="224"/>
      <c r="T1153" s="225"/>
      <c r="AT1153" s="226" t="s">
        <v>364</v>
      </c>
      <c r="AU1153" s="226" t="s">
        <v>90</v>
      </c>
      <c r="AV1153" s="13" t="s">
        <v>88</v>
      </c>
      <c r="AW1153" s="13" t="s">
        <v>36</v>
      </c>
      <c r="AX1153" s="13" t="s">
        <v>81</v>
      </c>
      <c r="AY1153" s="226" t="s">
        <v>215</v>
      </c>
    </row>
    <row r="1154" spans="2:51" s="13" customFormat="1" ht="10.199999999999999">
      <c r="B1154" s="217"/>
      <c r="C1154" s="218"/>
      <c r="D1154" s="198" t="s">
        <v>364</v>
      </c>
      <c r="E1154" s="219" t="s">
        <v>1</v>
      </c>
      <c r="F1154" s="220" t="s">
        <v>389</v>
      </c>
      <c r="G1154" s="218"/>
      <c r="H1154" s="219" t="s">
        <v>1</v>
      </c>
      <c r="I1154" s="221"/>
      <c r="J1154" s="218"/>
      <c r="K1154" s="218"/>
      <c r="L1154" s="222"/>
      <c r="M1154" s="223"/>
      <c r="N1154" s="224"/>
      <c r="O1154" s="224"/>
      <c r="P1154" s="224"/>
      <c r="Q1154" s="224"/>
      <c r="R1154" s="224"/>
      <c r="S1154" s="224"/>
      <c r="T1154" s="225"/>
      <c r="AT1154" s="226" t="s">
        <v>364</v>
      </c>
      <c r="AU1154" s="226" t="s">
        <v>90</v>
      </c>
      <c r="AV1154" s="13" t="s">
        <v>88</v>
      </c>
      <c r="AW1154" s="13" t="s">
        <v>36</v>
      </c>
      <c r="AX1154" s="13" t="s">
        <v>81</v>
      </c>
      <c r="AY1154" s="226" t="s">
        <v>215</v>
      </c>
    </row>
    <row r="1155" spans="2:51" s="14" customFormat="1" ht="10.199999999999999">
      <c r="B1155" s="227"/>
      <c r="C1155" s="228"/>
      <c r="D1155" s="198" t="s">
        <v>364</v>
      </c>
      <c r="E1155" s="229" t="s">
        <v>1</v>
      </c>
      <c r="F1155" s="230" t="s">
        <v>1230</v>
      </c>
      <c r="G1155" s="228"/>
      <c r="H1155" s="231">
        <v>4.7629999999999999</v>
      </c>
      <c r="I1155" s="232"/>
      <c r="J1155" s="228"/>
      <c r="K1155" s="228"/>
      <c r="L1155" s="233"/>
      <c r="M1155" s="234"/>
      <c r="N1155" s="235"/>
      <c r="O1155" s="235"/>
      <c r="P1155" s="235"/>
      <c r="Q1155" s="235"/>
      <c r="R1155" s="235"/>
      <c r="S1155" s="235"/>
      <c r="T1155" s="236"/>
      <c r="AT1155" s="237" t="s">
        <v>364</v>
      </c>
      <c r="AU1155" s="237" t="s">
        <v>90</v>
      </c>
      <c r="AV1155" s="14" t="s">
        <v>90</v>
      </c>
      <c r="AW1155" s="14" t="s">
        <v>36</v>
      </c>
      <c r="AX1155" s="14" t="s">
        <v>81</v>
      </c>
      <c r="AY1155" s="237" t="s">
        <v>215</v>
      </c>
    </row>
    <row r="1156" spans="2:51" s="14" customFormat="1" ht="10.199999999999999">
      <c r="B1156" s="227"/>
      <c r="C1156" s="228"/>
      <c r="D1156" s="198" t="s">
        <v>364</v>
      </c>
      <c r="E1156" s="229" t="s">
        <v>1</v>
      </c>
      <c r="F1156" s="230" t="s">
        <v>1231</v>
      </c>
      <c r="G1156" s="228"/>
      <c r="H1156" s="231">
        <v>-0.92200000000000004</v>
      </c>
      <c r="I1156" s="232"/>
      <c r="J1156" s="228"/>
      <c r="K1156" s="228"/>
      <c r="L1156" s="233"/>
      <c r="M1156" s="234"/>
      <c r="N1156" s="235"/>
      <c r="O1156" s="235"/>
      <c r="P1156" s="235"/>
      <c r="Q1156" s="235"/>
      <c r="R1156" s="235"/>
      <c r="S1156" s="235"/>
      <c r="T1156" s="236"/>
      <c r="AT1156" s="237" t="s">
        <v>364</v>
      </c>
      <c r="AU1156" s="237" t="s">
        <v>90</v>
      </c>
      <c r="AV1156" s="14" t="s">
        <v>90</v>
      </c>
      <c r="AW1156" s="14" t="s">
        <v>36</v>
      </c>
      <c r="AX1156" s="14" t="s">
        <v>81</v>
      </c>
      <c r="AY1156" s="237" t="s">
        <v>215</v>
      </c>
    </row>
    <row r="1157" spans="2:51" s="13" customFormat="1" ht="10.199999999999999">
      <c r="B1157" s="217"/>
      <c r="C1157" s="218"/>
      <c r="D1157" s="198" t="s">
        <v>364</v>
      </c>
      <c r="E1157" s="219" t="s">
        <v>1</v>
      </c>
      <c r="F1157" s="220" t="s">
        <v>401</v>
      </c>
      <c r="G1157" s="218"/>
      <c r="H1157" s="219" t="s">
        <v>1</v>
      </c>
      <c r="I1157" s="221"/>
      <c r="J1157" s="218"/>
      <c r="K1157" s="218"/>
      <c r="L1157" s="222"/>
      <c r="M1157" s="223"/>
      <c r="N1157" s="224"/>
      <c r="O1157" s="224"/>
      <c r="P1157" s="224"/>
      <c r="Q1157" s="224"/>
      <c r="R1157" s="224"/>
      <c r="S1157" s="224"/>
      <c r="T1157" s="225"/>
      <c r="AT1157" s="226" t="s">
        <v>364</v>
      </c>
      <c r="AU1157" s="226" t="s">
        <v>90</v>
      </c>
      <c r="AV1157" s="13" t="s">
        <v>88</v>
      </c>
      <c r="AW1157" s="13" t="s">
        <v>36</v>
      </c>
      <c r="AX1157" s="13" t="s">
        <v>81</v>
      </c>
      <c r="AY1157" s="226" t="s">
        <v>215</v>
      </c>
    </row>
    <row r="1158" spans="2:51" s="14" customFormat="1" ht="10.199999999999999">
      <c r="B1158" s="227"/>
      <c r="C1158" s="228"/>
      <c r="D1158" s="198" t="s">
        <v>364</v>
      </c>
      <c r="E1158" s="229" t="s">
        <v>1</v>
      </c>
      <c r="F1158" s="230" t="s">
        <v>1230</v>
      </c>
      <c r="G1158" s="228"/>
      <c r="H1158" s="231">
        <v>4.7629999999999999</v>
      </c>
      <c r="I1158" s="232"/>
      <c r="J1158" s="228"/>
      <c r="K1158" s="228"/>
      <c r="L1158" s="233"/>
      <c r="M1158" s="234"/>
      <c r="N1158" s="235"/>
      <c r="O1158" s="235"/>
      <c r="P1158" s="235"/>
      <c r="Q1158" s="235"/>
      <c r="R1158" s="235"/>
      <c r="S1158" s="235"/>
      <c r="T1158" s="236"/>
      <c r="AT1158" s="237" t="s">
        <v>364</v>
      </c>
      <c r="AU1158" s="237" t="s">
        <v>90</v>
      </c>
      <c r="AV1158" s="14" t="s">
        <v>90</v>
      </c>
      <c r="AW1158" s="14" t="s">
        <v>36</v>
      </c>
      <c r="AX1158" s="14" t="s">
        <v>81</v>
      </c>
      <c r="AY1158" s="237" t="s">
        <v>215</v>
      </c>
    </row>
    <row r="1159" spans="2:51" s="14" customFormat="1" ht="10.199999999999999">
      <c r="B1159" s="227"/>
      <c r="C1159" s="228"/>
      <c r="D1159" s="198" t="s">
        <v>364</v>
      </c>
      <c r="E1159" s="229" t="s">
        <v>1</v>
      </c>
      <c r="F1159" s="230" t="s">
        <v>1232</v>
      </c>
      <c r="G1159" s="228"/>
      <c r="H1159" s="231">
        <v>-0.81799999999999995</v>
      </c>
      <c r="I1159" s="232"/>
      <c r="J1159" s="228"/>
      <c r="K1159" s="228"/>
      <c r="L1159" s="233"/>
      <c r="M1159" s="234"/>
      <c r="N1159" s="235"/>
      <c r="O1159" s="235"/>
      <c r="P1159" s="235"/>
      <c r="Q1159" s="235"/>
      <c r="R1159" s="235"/>
      <c r="S1159" s="235"/>
      <c r="T1159" s="236"/>
      <c r="AT1159" s="237" t="s">
        <v>364</v>
      </c>
      <c r="AU1159" s="237" t="s">
        <v>90</v>
      </c>
      <c r="AV1159" s="14" t="s">
        <v>90</v>
      </c>
      <c r="AW1159" s="14" t="s">
        <v>36</v>
      </c>
      <c r="AX1159" s="14" t="s">
        <v>81</v>
      </c>
      <c r="AY1159" s="237" t="s">
        <v>215</v>
      </c>
    </row>
    <row r="1160" spans="2:51" s="16" customFormat="1" ht="10.199999999999999">
      <c r="B1160" s="249"/>
      <c r="C1160" s="250"/>
      <c r="D1160" s="198" t="s">
        <v>364</v>
      </c>
      <c r="E1160" s="251" t="s">
        <v>1</v>
      </c>
      <c r="F1160" s="252" t="s">
        <v>403</v>
      </c>
      <c r="G1160" s="250"/>
      <c r="H1160" s="253">
        <v>7.7859999999999996</v>
      </c>
      <c r="I1160" s="254"/>
      <c r="J1160" s="250"/>
      <c r="K1160" s="250"/>
      <c r="L1160" s="255"/>
      <c r="M1160" s="256"/>
      <c r="N1160" s="257"/>
      <c r="O1160" s="257"/>
      <c r="P1160" s="257"/>
      <c r="Q1160" s="257"/>
      <c r="R1160" s="257"/>
      <c r="S1160" s="257"/>
      <c r="T1160" s="258"/>
      <c r="AT1160" s="259" t="s">
        <v>364</v>
      </c>
      <c r="AU1160" s="259" t="s">
        <v>90</v>
      </c>
      <c r="AV1160" s="16" t="s">
        <v>227</v>
      </c>
      <c r="AW1160" s="16" t="s">
        <v>36</v>
      </c>
      <c r="AX1160" s="16" t="s">
        <v>81</v>
      </c>
      <c r="AY1160" s="259" t="s">
        <v>215</v>
      </c>
    </row>
    <row r="1161" spans="2:51" s="13" customFormat="1" ht="10.199999999999999">
      <c r="B1161" s="217"/>
      <c r="C1161" s="218"/>
      <c r="D1161" s="198" t="s">
        <v>364</v>
      </c>
      <c r="E1161" s="219" t="s">
        <v>1</v>
      </c>
      <c r="F1161" s="220" t="s">
        <v>1233</v>
      </c>
      <c r="G1161" s="218"/>
      <c r="H1161" s="219" t="s">
        <v>1</v>
      </c>
      <c r="I1161" s="221"/>
      <c r="J1161" s="218"/>
      <c r="K1161" s="218"/>
      <c r="L1161" s="222"/>
      <c r="M1161" s="223"/>
      <c r="N1161" s="224"/>
      <c r="O1161" s="224"/>
      <c r="P1161" s="224"/>
      <c r="Q1161" s="224"/>
      <c r="R1161" s="224"/>
      <c r="S1161" s="224"/>
      <c r="T1161" s="225"/>
      <c r="AT1161" s="226" t="s">
        <v>364</v>
      </c>
      <c r="AU1161" s="226" t="s">
        <v>90</v>
      </c>
      <c r="AV1161" s="13" t="s">
        <v>88</v>
      </c>
      <c r="AW1161" s="13" t="s">
        <v>36</v>
      </c>
      <c r="AX1161" s="13" t="s">
        <v>81</v>
      </c>
      <c r="AY1161" s="226" t="s">
        <v>215</v>
      </c>
    </row>
    <row r="1162" spans="2:51" s="13" customFormat="1" ht="10.199999999999999">
      <c r="B1162" s="217"/>
      <c r="C1162" s="218"/>
      <c r="D1162" s="198" t="s">
        <v>364</v>
      </c>
      <c r="E1162" s="219" t="s">
        <v>1</v>
      </c>
      <c r="F1162" s="220" t="s">
        <v>853</v>
      </c>
      <c r="G1162" s="218"/>
      <c r="H1162" s="219" t="s">
        <v>1</v>
      </c>
      <c r="I1162" s="221"/>
      <c r="J1162" s="218"/>
      <c r="K1162" s="218"/>
      <c r="L1162" s="222"/>
      <c r="M1162" s="223"/>
      <c r="N1162" s="224"/>
      <c r="O1162" s="224"/>
      <c r="P1162" s="224"/>
      <c r="Q1162" s="224"/>
      <c r="R1162" s="224"/>
      <c r="S1162" s="224"/>
      <c r="T1162" s="225"/>
      <c r="AT1162" s="226" t="s">
        <v>364</v>
      </c>
      <c r="AU1162" s="226" t="s">
        <v>90</v>
      </c>
      <c r="AV1162" s="13" t="s">
        <v>88</v>
      </c>
      <c r="AW1162" s="13" t="s">
        <v>36</v>
      </c>
      <c r="AX1162" s="13" t="s">
        <v>81</v>
      </c>
      <c r="AY1162" s="226" t="s">
        <v>215</v>
      </c>
    </row>
    <row r="1163" spans="2:51" s="13" customFormat="1" ht="10.199999999999999">
      <c r="B1163" s="217"/>
      <c r="C1163" s="218"/>
      <c r="D1163" s="198" t="s">
        <v>364</v>
      </c>
      <c r="E1163" s="219" t="s">
        <v>1</v>
      </c>
      <c r="F1163" s="220" t="s">
        <v>389</v>
      </c>
      <c r="G1163" s="218"/>
      <c r="H1163" s="219" t="s">
        <v>1</v>
      </c>
      <c r="I1163" s="221"/>
      <c r="J1163" s="218"/>
      <c r="K1163" s="218"/>
      <c r="L1163" s="222"/>
      <c r="M1163" s="223"/>
      <c r="N1163" s="224"/>
      <c r="O1163" s="224"/>
      <c r="P1163" s="224"/>
      <c r="Q1163" s="224"/>
      <c r="R1163" s="224"/>
      <c r="S1163" s="224"/>
      <c r="T1163" s="225"/>
      <c r="AT1163" s="226" t="s">
        <v>364</v>
      </c>
      <c r="AU1163" s="226" t="s">
        <v>90</v>
      </c>
      <c r="AV1163" s="13" t="s">
        <v>88</v>
      </c>
      <c r="AW1163" s="13" t="s">
        <v>36</v>
      </c>
      <c r="AX1163" s="13" t="s">
        <v>81</v>
      </c>
      <c r="AY1163" s="226" t="s">
        <v>215</v>
      </c>
    </row>
    <row r="1164" spans="2:51" s="14" customFormat="1" ht="10.199999999999999">
      <c r="B1164" s="227"/>
      <c r="C1164" s="228"/>
      <c r="D1164" s="198" t="s">
        <v>364</v>
      </c>
      <c r="E1164" s="229" t="s">
        <v>1</v>
      </c>
      <c r="F1164" s="230" t="s">
        <v>1234</v>
      </c>
      <c r="G1164" s="228"/>
      <c r="H1164" s="231">
        <v>1.1000000000000001</v>
      </c>
      <c r="I1164" s="232"/>
      <c r="J1164" s="228"/>
      <c r="K1164" s="228"/>
      <c r="L1164" s="233"/>
      <c r="M1164" s="234"/>
      <c r="N1164" s="235"/>
      <c r="O1164" s="235"/>
      <c r="P1164" s="235"/>
      <c r="Q1164" s="235"/>
      <c r="R1164" s="235"/>
      <c r="S1164" s="235"/>
      <c r="T1164" s="236"/>
      <c r="AT1164" s="237" t="s">
        <v>364</v>
      </c>
      <c r="AU1164" s="237" t="s">
        <v>90</v>
      </c>
      <c r="AV1164" s="14" t="s">
        <v>90</v>
      </c>
      <c r="AW1164" s="14" t="s">
        <v>36</v>
      </c>
      <c r="AX1164" s="14" t="s">
        <v>81</v>
      </c>
      <c r="AY1164" s="237" t="s">
        <v>215</v>
      </c>
    </row>
    <row r="1165" spans="2:51" s="13" customFormat="1" ht="10.199999999999999">
      <c r="B1165" s="217"/>
      <c r="C1165" s="218"/>
      <c r="D1165" s="198" t="s">
        <v>364</v>
      </c>
      <c r="E1165" s="219" t="s">
        <v>1</v>
      </c>
      <c r="F1165" s="220" t="s">
        <v>395</v>
      </c>
      <c r="G1165" s="218"/>
      <c r="H1165" s="219" t="s">
        <v>1</v>
      </c>
      <c r="I1165" s="221"/>
      <c r="J1165" s="218"/>
      <c r="K1165" s="218"/>
      <c r="L1165" s="222"/>
      <c r="M1165" s="223"/>
      <c r="N1165" s="224"/>
      <c r="O1165" s="224"/>
      <c r="P1165" s="224"/>
      <c r="Q1165" s="224"/>
      <c r="R1165" s="224"/>
      <c r="S1165" s="224"/>
      <c r="T1165" s="225"/>
      <c r="AT1165" s="226" t="s">
        <v>364</v>
      </c>
      <c r="AU1165" s="226" t="s">
        <v>90</v>
      </c>
      <c r="AV1165" s="13" t="s">
        <v>88</v>
      </c>
      <c r="AW1165" s="13" t="s">
        <v>36</v>
      </c>
      <c r="AX1165" s="13" t="s">
        <v>81</v>
      </c>
      <c r="AY1165" s="226" t="s">
        <v>215</v>
      </c>
    </row>
    <row r="1166" spans="2:51" s="14" customFormat="1" ht="10.199999999999999">
      <c r="B1166" s="227"/>
      <c r="C1166" s="228"/>
      <c r="D1166" s="198" t="s">
        <v>364</v>
      </c>
      <c r="E1166" s="229" t="s">
        <v>1</v>
      </c>
      <c r="F1166" s="230" t="s">
        <v>1235</v>
      </c>
      <c r="G1166" s="228"/>
      <c r="H1166" s="231">
        <v>0.39500000000000002</v>
      </c>
      <c r="I1166" s="232"/>
      <c r="J1166" s="228"/>
      <c r="K1166" s="228"/>
      <c r="L1166" s="233"/>
      <c r="M1166" s="234"/>
      <c r="N1166" s="235"/>
      <c r="O1166" s="235"/>
      <c r="P1166" s="235"/>
      <c r="Q1166" s="235"/>
      <c r="R1166" s="235"/>
      <c r="S1166" s="235"/>
      <c r="T1166" s="236"/>
      <c r="AT1166" s="237" t="s">
        <v>364</v>
      </c>
      <c r="AU1166" s="237" t="s">
        <v>90</v>
      </c>
      <c r="AV1166" s="14" t="s">
        <v>90</v>
      </c>
      <c r="AW1166" s="14" t="s">
        <v>36</v>
      </c>
      <c r="AX1166" s="14" t="s">
        <v>81</v>
      </c>
      <c r="AY1166" s="237" t="s">
        <v>215</v>
      </c>
    </row>
    <row r="1167" spans="2:51" s="14" customFormat="1" ht="10.199999999999999">
      <c r="B1167" s="227"/>
      <c r="C1167" s="228"/>
      <c r="D1167" s="198" t="s">
        <v>364</v>
      </c>
      <c r="E1167" s="229" t="s">
        <v>1</v>
      </c>
      <c r="F1167" s="230" t="s">
        <v>1236</v>
      </c>
      <c r="G1167" s="228"/>
      <c r="H1167" s="231">
        <v>0.15</v>
      </c>
      <c r="I1167" s="232"/>
      <c r="J1167" s="228"/>
      <c r="K1167" s="228"/>
      <c r="L1167" s="233"/>
      <c r="M1167" s="234"/>
      <c r="N1167" s="235"/>
      <c r="O1167" s="235"/>
      <c r="P1167" s="235"/>
      <c r="Q1167" s="235"/>
      <c r="R1167" s="235"/>
      <c r="S1167" s="235"/>
      <c r="T1167" s="236"/>
      <c r="AT1167" s="237" t="s">
        <v>364</v>
      </c>
      <c r="AU1167" s="237" t="s">
        <v>90</v>
      </c>
      <c r="AV1167" s="14" t="s">
        <v>90</v>
      </c>
      <c r="AW1167" s="14" t="s">
        <v>36</v>
      </c>
      <c r="AX1167" s="14" t="s">
        <v>81</v>
      </c>
      <c r="AY1167" s="237" t="s">
        <v>215</v>
      </c>
    </row>
    <row r="1168" spans="2:51" s="13" customFormat="1" ht="10.199999999999999">
      <c r="B1168" s="217"/>
      <c r="C1168" s="218"/>
      <c r="D1168" s="198" t="s">
        <v>364</v>
      </c>
      <c r="E1168" s="219" t="s">
        <v>1</v>
      </c>
      <c r="F1168" s="220" t="s">
        <v>401</v>
      </c>
      <c r="G1168" s="218"/>
      <c r="H1168" s="219" t="s">
        <v>1</v>
      </c>
      <c r="I1168" s="221"/>
      <c r="J1168" s="218"/>
      <c r="K1168" s="218"/>
      <c r="L1168" s="222"/>
      <c r="M1168" s="223"/>
      <c r="N1168" s="224"/>
      <c r="O1168" s="224"/>
      <c r="P1168" s="224"/>
      <c r="Q1168" s="224"/>
      <c r="R1168" s="224"/>
      <c r="S1168" s="224"/>
      <c r="T1168" s="225"/>
      <c r="AT1168" s="226" t="s">
        <v>364</v>
      </c>
      <c r="AU1168" s="226" t="s">
        <v>90</v>
      </c>
      <c r="AV1168" s="13" t="s">
        <v>88</v>
      </c>
      <c r="AW1168" s="13" t="s">
        <v>36</v>
      </c>
      <c r="AX1168" s="13" t="s">
        <v>81</v>
      </c>
      <c r="AY1168" s="226" t="s">
        <v>215</v>
      </c>
    </row>
    <row r="1169" spans="2:51" s="14" customFormat="1" ht="10.199999999999999">
      <c r="B1169" s="227"/>
      <c r="C1169" s="228"/>
      <c r="D1169" s="198" t="s">
        <v>364</v>
      </c>
      <c r="E1169" s="229" t="s">
        <v>1</v>
      </c>
      <c r="F1169" s="230" t="s">
        <v>1237</v>
      </c>
      <c r="G1169" s="228"/>
      <c r="H1169" s="231">
        <v>0.39800000000000002</v>
      </c>
      <c r="I1169" s="232"/>
      <c r="J1169" s="228"/>
      <c r="K1169" s="228"/>
      <c r="L1169" s="233"/>
      <c r="M1169" s="234"/>
      <c r="N1169" s="235"/>
      <c r="O1169" s="235"/>
      <c r="P1169" s="235"/>
      <c r="Q1169" s="235"/>
      <c r="R1169" s="235"/>
      <c r="S1169" s="235"/>
      <c r="T1169" s="236"/>
      <c r="AT1169" s="237" t="s">
        <v>364</v>
      </c>
      <c r="AU1169" s="237" t="s">
        <v>90</v>
      </c>
      <c r="AV1169" s="14" t="s">
        <v>90</v>
      </c>
      <c r="AW1169" s="14" t="s">
        <v>36</v>
      </c>
      <c r="AX1169" s="14" t="s">
        <v>81</v>
      </c>
      <c r="AY1169" s="237" t="s">
        <v>215</v>
      </c>
    </row>
    <row r="1170" spans="2:51" s="14" customFormat="1" ht="10.199999999999999">
      <c r="B1170" s="227"/>
      <c r="C1170" s="228"/>
      <c r="D1170" s="198" t="s">
        <v>364</v>
      </c>
      <c r="E1170" s="229" t="s">
        <v>1</v>
      </c>
      <c r="F1170" s="230" t="s">
        <v>1238</v>
      </c>
      <c r="G1170" s="228"/>
      <c r="H1170" s="231">
        <v>0.40799999999999997</v>
      </c>
      <c r="I1170" s="232"/>
      <c r="J1170" s="228"/>
      <c r="K1170" s="228"/>
      <c r="L1170" s="233"/>
      <c r="M1170" s="234"/>
      <c r="N1170" s="235"/>
      <c r="O1170" s="235"/>
      <c r="P1170" s="235"/>
      <c r="Q1170" s="235"/>
      <c r="R1170" s="235"/>
      <c r="S1170" s="235"/>
      <c r="T1170" s="236"/>
      <c r="AT1170" s="237" t="s">
        <v>364</v>
      </c>
      <c r="AU1170" s="237" t="s">
        <v>90</v>
      </c>
      <c r="AV1170" s="14" t="s">
        <v>90</v>
      </c>
      <c r="AW1170" s="14" t="s">
        <v>36</v>
      </c>
      <c r="AX1170" s="14" t="s">
        <v>81</v>
      </c>
      <c r="AY1170" s="237" t="s">
        <v>215</v>
      </c>
    </row>
    <row r="1171" spans="2:51" s="14" customFormat="1" ht="10.199999999999999">
      <c r="B1171" s="227"/>
      <c r="C1171" s="228"/>
      <c r="D1171" s="198" t="s">
        <v>364</v>
      </c>
      <c r="E1171" s="229" t="s">
        <v>1</v>
      </c>
      <c r="F1171" s="230" t="s">
        <v>1239</v>
      </c>
      <c r="G1171" s="228"/>
      <c r="H1171" s="231">
        <v>0.63300000000000001</v>
      </c>
      <c r="I1171" s="232"/>
      <c r="J1171" s="228"/>
      <c r="K1171" s="228"/>
      <c r="L1171" s="233"/>
      <c r="M1171" s="234"/>
      <c r="N1171" s="235"/>
      <c r="O1171" s="235"/>
      <c r="P1171" s="235"/>
      <c r="Q1171" s="235"/>
      <c r="R1171" s="235"/>
      <c r="S1171" s="235"/>
      <c r="T1171" s="236"/>
      <c r="AT1171" s="237" t="s">
        <v>364</v>
      </c>
      <c r="AU1171" s="237" t="s">
        <v>90</v>
      </c>
      <c r="AV1171" s="14" t="s">
        <v>90</v>
      </c>
      <c r="AW1171" s="14" t="s">
        <v>36</v>
      </c>
      <c r="AX1171" s="14" t="s">
        <v>81</v>
      </c>
      <c r="AY1171" s="237" t="s">
        <v>215</v>
      </c>
    </row>
    <row r="1172" spans="2:51" s="16" customFormat="1" ht="10.199999999999999">
      <c r="B1172" s="249"/>
      <c r="C1172" s="250"/>
      <c r="D1172" s="198" t="s">
        <v>364</v>
      </c>
      <c r="E1172" s="251" t="s">
        <v>1</v>
      </c>
      <c r="F1172" s="252" t="s">
        <v>403</v>
      </c>
      <c r="G1172" s="250"/>
      <c r="H1172" s="253">
        <v>3.0840000000000001</v>
      </c>
      <c r="I1172" s="254"/>
      <c r="J1172" s="250"/>
      <c r="K1172" s="250"/>
      <c r="L1172" s="255"/>
      <c r="M1172" s="256"/>
      <c r="N1172" s="257"/>
      <c r="O1172" s="257"/>
      <c r="P1172" s="257"/>
      <c r="Q1172" s="257"/>
      <c r="R1172" s="257"/>
      <c r="S1172" s="257"/>
      <c r="T1172" s="258"/>
      <c r="AT1172" s="259" t="s">
        <v>364</v>
      </c>
      <c r="AU1172" s="259" t="s">
        <v>90</v>
      </c>
      <c r="AV1172" s="16" t="s">
        <v>227</v>
      </c>
      <c r="AW1172" s="16" t="s">
        <v>36</v>
      </c>
      <c r="AX1172" s="16" t="s">
        <v>81</v>
      </c>
      <c r="AY1172" s="259" t="s">
        <v>215</v>
      </c>
    </row>
    <row r="1173" spans="2:51" s="13" customFormat="1" ht="10.199999999999999">
      <c r="B1173" s="217"/>
      <c r="C1173" s="218"/>
      <c r="D1173" s="198" t="s">
        <v>364</v>
      </c>
      <c r="E1173" s="219" t="s">
        <v>1</v>
      </c>
      <c r="F1173" s="220" t="s">
        <v>1240</v>
      </c>
      <c r="G1173" s="218"/>
      <c r="H1173" s="219" t="s">
        <v>1</v>
      </c>
      <c r="I1173" s="221"/>
      <c r="J1173" s="218"/>
      <c r="K1173" s="218"/>
      <c r="L1173" s="222"/>
      <c r="M1173" s="223"/>
      <c r="N1173" s="224"/>
      <c r="O1173" s="224"/>
      <c r="P1173" s="224"/>
      <c r="Q1173" s="224"/>
      <c r="R1173" s="224"/>
      <c r="S1173" s="224"/>
      <c r="T1173" s="225"/>
      <c r="AT1173" s="226" t="s">
        <v>364</v>
      </c>
      <c r="AU1173" s="226" t="s">
        <v>90</v>
      </c>
      <c r="AV1173" s="13" t="s">
        <v>88</v>
      </c>
      <c r="AW1173" s="13" t="s">
        <v>36</v>
      </c>
      <c r="AX1173" s="13" t="s">
        <v>81</v>
      </c>
      <c r="AY1173" s="226" t="s">
        <v>215</v>
      </c>
    </row>
    <row r="1174" spans="2:51" s="13" customFormat="1" ht="10.199999999999999">
      <c r="B1174" s="217"/>
      <c r="C1174" s="218"/>
      <c r="D1174" s="198" t="s">
        <v>364</v>
      </c>
      <c r="E1174" s="219" t="s">
        <v>1</v>
      </c>
      <c r="F1174" s="220" t="s">
        <v>853</v>
      </c>
      <c r="G1174" s="218"/>
      <c r="H1174" s="219" t="s">
        <v>1</v>
      </c>
      <c r="I1174" s="221"/>
      <c r="J1174" s="218"/>
      <c r="K1174" s="218"/>
      <c r="L1174" s="222"/>
      <c r="M1174" s="223"/>
      <c r="N1174" s="224"/>
      <c r="O1174" s="224"/>
      <c r="P1174" s="224"/>
      <c r="Q1174" s="224"/>
      <c r="R1174" s="224"/>
      <c r="S1174" s="224"/>
      <c r="T1174" s="225"/>
      <c r="AT1174" s="226" t="s">
        <v>364</v>
      </c>
      <c r="AU1174" s="226" t="s">
        <v>90</v>
      </c>
      <c r="AV1174" s="13" t="s">
        <v>88</v>
      </c>
      <c r="AW1174" s="13" t="s">
        <v>36</v>
      </c>
      <c r="AX1174" s="13" t="s">
        <v>81</v>
      </c>
      <c r="AY1174" s="226" t="s">
        <v>215</v>
      </c>
    </row>
    <row r="1175" spans="2:51" s="13" customFormat="1" ht="10.199999999999999">
      <c r="B1175" s="217"/>
      <c r="C1175" s="218"/>
      <c r="D1175" s="198" t="s">
        <v>364</v>
      </c>
      <c r="E1175" s="219" t="s">
        <v>1</v>
      </c>
      <c r="F1175" s="220" t="s">
        <v>389</v>
      </c>
      <c r="G1175" s="218"/>
      <c r="H1175" s="219" t="s">
        <v>1</v>
      </c>
      <c r="I1175" s="221"/>
      <c r="J1175" s="218"/>
      <c r="K1175" s="218"/>
      <c r="L1175" s="222"/>
      <c r="M1175" s="223"/>
      <c r="N1175" s="224"/>
      <c r="O1175" s="224"/>
      <c r="P1175" s="224"/>
      <c r="Q1175" s="224"/>
      <c r="R1175" s="224"/>
      <c r="S1175" s="224"/>
      <c r="T1175" s="225"/>
      <c r="AT1175" s="226" t="s">
        <v>364</v>
      </c>
      <c r="AU1175" s="226" t="s">
        <v>90</v>
      </c>
      <c r="AV1175" s="13" t="s">
        <v>88</v>
      </c>
      <c r="AW1175" s="13" t="s">
        <v>36</v>
      </c>
      <c r="AX1175" s="13" t="s">
        <v>81</v>
      </c>
      <c r="AY1175" s="226" t="s">
        <v>215</v>
      </c>
    </row>
    <row r="1176" spans="2:51" s="14" customFormat="1" ht="10.199999999999999">
      <c r="B1176" s="227"/>
      <c r="C1176" s="228"/>
      <c r="D1176" s="198" t="s">
        <v>364</v>
      </c>
      <c r="E1176" s="229" t="s">
        <v>1</v>
      </c>
      <c r="F1176" s="230" t="s">
        <v>1241</v>
      </c>
      <c r="G1176" s="228"/>
      <c r="H1176" s="231">
        <v>0.623</v>
      </c>
      <c r="I1176" s="232"/>
      <c r="J1176" s="228"/>
      <c r="K1176" s="228"/>
      <c r="L1176" s="233"/>
      <c r="M1176" s="234"/>
      <c r="N1176" s="235"/>
      <c r="O1176" s="235"/>
      <c r="P1176" s="235"/>
      <c r="Q1176" s="235"/>
      <c r="R1176" s="235"/>
      <c r="S1176" s="235"/>
      <c r="T1176" s="236"/>
      <c r="AT1176" s="237" t="s">
        <v>364</v>
      </c>
      <c r="AU1176" s="237" t="s">
        <v>90</v>
      </c>
      <c r="AV1176" s="14" t="s">
        <v>90</v>
      </c>
      <c r="AW1176" s="14" t="s">
        <v>36</v>
      </c>
      <c r="AX1176" s="14" t="s">
        <v>81</v>
      </c>
      <c r="AY1176" s="237" t="s">
        <v>215</v>
      </c>
    </row>
    <row r="1177" spans="2:51" s="13" customFormat="1" ht="10.199999999999999">
      <c r="B1177" s="217"/>
      <c r="C1177" s="218"/>
      <c r="D1177" s="198" t="s">
        <v>364</v>
      </c>
      <c r="E1177" s="219" t="s">
        <v>1</v>
      </c>
      <c r="F1177" s="220" t="s">
        <v>401</v>
      </c>
      <c r="G1177" s="218"/>
      <c r="H1177" s="219" t="s">
        <v>1</v>
      </c>
      <c r="I1177" s="221"/>
      <c r="J1177" s="218"/>
      <c r="K1177" s="218"/>
      <c r="L1177" s="222"/>
      <c r="M1177" s="223"/>
      <c r="N1177" s="224"/>
      <c r="O1177" s="224"/>
      <c r="P1177" s="224"/>
      <c r="Q1177" s="224"/>
      <c r="R1177" s="224"/>
      <c r="S1177" s="224"/>
      <c r="T1177" s="225"/>
      <c r="AT1177" s="226" t="s">
        <v>364</v>
      </c>
      <c r="AU1177" s="226" t="s">
        <v>90</v>
      </c>
      <c r="AV1177" s="13" t="s">
        <v>88</v>
      </c>
      <c r="AW1177" s="13" t="s">
        <v>36</v>
      </c>
      <c r="AX1177" s="13" t="s">
        <v>81</v>
      </c>
      <c r="AY1177" s="226" t="s">
        <v>215</v>
      </c>
    </row>
    <row r="1178" spans="2:51" s="14" customFormat="1" ht="10.199999999999999">
      <c r="B1178" s="227"/>
      <c r="C1178" s="228"/>
      <c r="D1178" s="198" t="s">
        <v>364</v>
      </c>
      <c r="E1178" s="229" t="s">
        <v>1</v>
      </c>
      <c r="F1178" s="230" t="s">
        <v>1242</v>
      </c>
      <c r="G1178" s="228"/>
      <c r="H1178" s="231">
        <v>1.0840000000000001</v>
      </c>
      <c r="I1178" s="232"/>
      <c r="J1178" s="228"/>
      <c r="K1178" s="228"/>
      <c r="L1178" s="233"/>
      <c r="M1178" s="234"/>
      <c r="N1178" s="235"/>
      <c r="O1178" s="235"/>
      <c r="P1178" s="235"/>
      <c r="Q1178" s="235"/>
      <c r="R1178" s="235"/>
      <c r="S1178" s="235"/>
      <c r="T1178" s="236"/>
      <c r="AT1178" s="237" t="s">
        <v>364</v>
      </c>
      <c r="AU1178" s="237" t="s">
        <v>90</v>
      </c>
      <c r="AV1178" s="14" t="s">
        <v>90</v>
      </c>
      <c r="AW1178" s="14" t="s">
        <v>36</v>
      </c>
      <c r="AX1178" s="14" t="s">
        <v>81</v>
      </c>
      <c r="AY1178" s="237" t="s">
        <v>215</v>
      </c>
    </row>
    <row r="1179" spans="2:51" s="16" customFormat="1" ht="10.199999999999999">
      <c r="B1179" s="249"/>
      <c r="C1179" s="250"/>
      <c r="D1179" s="198" t="s">
        <v>364</v>
      </c>
      <c r="E1179" s="251" t="s">
        <v>1</v>
      </c>
      <c r="F1179" s="252" t="s">
        <v>403</v>
      </c>
      <c r="G1179" s="250"/>
      <c r="H1179" s="253">
        <v>1.7070000000000001</v>
      </c>
      <c r="I1179" s="254"/>
      <c r="J1179" s="250"/>
      <c r="K1179" s="250"/>
      <c r="L1179" s="255"/>
      <c r="M1179" s="256"/>
      <c r="N1179" s="257"/>
      <c r="O1179" s="257"/>
      <c r="P1179" s="257"/>
      <c r="Q1179" s="257"/>
      <c r="R1179" s="257"/>
      <c r="S1179" s="257"/>
      <c r="T1179" s="258"/>
      <c r="AT1179" s="259" t="s">
        <v>364</v>
      </c>
      <c r="AU1179" s="259" t="s">
        <v>90</v>
      </c>
      <c r="AV1179" s="16" t="s">
        <v>227</v>
      </c>
      <c r="AW1179" s="16" t="s">
        <v>36</v>
      </c>
      <c r="AX1179" s="16" t="s">
        <v>81</v>
      </c>
      <c r="AY1179" s="259" t="s">
        <v>215</v>
      </c>
    </row>
    <row r="1180" spans="2:51" s="13" customFormat="1" ht="10.199999999999999">
      <c r="B1180" s="217"/>
      <c r="C1180" s="218"/>
      <c r="D1180" s="198" t="s">
        <v>364</v>
      </c>
      <c r="E1180" s="219" t="s">
        <v>1</v>
      </c>
      <c r="F1180" s="220" t="s">
        <v>1243</v>
      </c>
      <c r="G1180" s="218"/>
      <c r="H1180" s="219" t="s">
        <v>1</v>
      </c>
      <c r="I1180" s="221"/>
      <c r="J1180" s="218"/>
      <c r="K1180" s="218"/>
      <c r="L1180" s="222"/>
      <c r="M1180" s="223"/>
      <c r="N1180" s="224"/>
      <c r="O1180" s="224"/>
      <c r="P1180" s="224"/>
      <c r="Q1180" s="224"/>
      <c r="R1180" s="224"/>
      <c r="S1180" s="224"/>
      <c r="T1180" s="225"/>
      <c r="AT1180" s="226" t="s">
        <v>364</v>
      </c>
      <c r="AU1180" s="226" t="s">
        <v>90</v>
      </c>
      <c r="AV1180" s="13" t="s">
        <v>88</v>
      </c>
      <c r="AW1180" s="13" t="s">
        <v>36</v>
      </c>
      <c r="AX1180" s="13" t="s">
        <v>81</v>
      </c>
      <c r="AY1180" s="226" t="s">
        <v>215</v>
      </c>
    </row>
    <row r="1181" spans="2:51" s="13" customFormat="1" ht="10.199999999999999">
      <c r="B1181" s="217"/>
      <c r="C1181" s="218"/>
      <c r="D1181" s="198" t="s">
        <v>364</v>
      </c>
      <c r="E1181" s="219" t="s">
        <v>1</v>
      </c>
      <c r="F1181" s="220" t="s">
        <v>1058</v>
      </c>
      <c r="G1181" s="218"/>
      <c r="H1181" s="219" t="s">
        <v>1</v>
      </c>
      <c r="I1181" s="221"/>
      <c r="J1181" s="218"/>
      <c r="K1181" s="218"/>
      <c r="L1181" s="222"/>
      <c r="M1181" s="223"/>
      <c r="N1181" s="224"/>
      <c r="O1181" s="224"/>
      <c r="P1181" s="224"/>
      <c r="Q1181" s="224"/>
      <c r="R1181" s="224"/>
      <c r="S1181" s="224"/>
      <c r="T1181" s="225"/>
      <c r="AT1181" s="226" t="s">
        <v>364</v>
      </c>
      <c r="AU1181" s="226" t="s">
        <v>90</v>
      </c>
      <c r="AV1181" s="13" t="s">
        <v>88</v>
      </c>
      <c r="AW1181" s="13" t="s">
        <v>36</v>
      </c>
      <c r="AX1181" s="13" t="s">
        <v>81</v>
      </c>
      <c r="AY1181" s="226" t="s">
        <v>215</v>
      </c>
    </row>
    <row r="1182" spans="2:51" s="13" customFormat="1" ht="10.199999999999999">
      <c r="B1182" s="217"/>
      <c r="C1182" s="218"/>
      <c r="D1182" s="198" t="s">
        <v>364</v>
      </c>
      <c r="E1182" s="219" t="s">
        <v>1</v>
      </c>
      <c r="F1182" s="220" t="s">
        <v>389</v>
      </c>
      <c r="G1182" s="218"/>
      <c r="H1182" s="219" t="s">
        <v>1</v>
      </c>
      <c r="I1182" s="221"/>
      <c r="J1182" s="218"/>
      <c r="K1182" s="218"/>
      <c r="L1182" s="222"/>
      <c r="M1182" s="223"/>
      <c r="N1182" s="224"/>
      <c r="O1182" s="224"/>
      <c r="P1182" s="224"/>
      <c r="Q1182" s="224"/>
      <c r="R1182" s="224"/>
      <c r="S1182" s="224"/>
      <c r="T1182" s="225"/>
      <c r="AT1182" s="226" t="s">
        <v>364</v>
      </c>
      <c r="AU1182" s="226" t="s">
        <v>90</v>
      </c>
      <c r="AV1182" s="13" t="s">
        <v>88</v>
      </c>
      <c r="AW1182" s="13" t="s">
        <v>36</v>
      </c>
      <c r="AX1182" s="13" t="s">
        <v>81</v>
      </c>
      <c r="AY1182" s="226" t="s">
        <v>215</v>
      </c>
    </row>
    <row r="1183" spans="2:51" s="14" customFormat="1" ht="10.199999999999999">
      <c r="B1183" s="227"/>
      <c r="C1183" s="228"/>
      <c r="D1183" s="198" t="s">
        <v>364</v>
      </c>
      <c r="E1183" s="229" t="s">
        <v>1</v>
      </c>
      <c r="F1183" s="230" t="s">
        <v>1244</v>
      </c>
      <c r="G1183" s="228"/>
      <c r="H1183" s="231">
        <v>3.0950000000000002</v>
      </c>
      <c r="I1183" s="232"/>
      <c r="J1183" s="228"/>
      <c r="K1183" s="228"/>
      <c r="L1183" s="233"/>
      <c r="M1183" s="234"/>
      <c r="N1183" s="235"/>
      <c r="O1183" s="235"/>
      <c r="P1183" s="235"/>
      <c r="Q1183" s="235"/>
      <c r="R1183" s="235"/>
      <c r="S1183" s="235"/>
      <c r="T1183" s="236"/>
      <c r="AT1183" s="237" t="s">
        <v>364</v>
      </c>
      <c r="AU1183" s="237" t="s">
        <v>90</v>
      </c>
      <c r="AV1183" s="14" t="s">
        <v>90</v>
      </c>
      <c r="AW1183" s="14" t="s">
        <v>36</v>
      </c>
      <c r="AX1183" s="14" t="s">
        <v>81</v>
      </c>
      <c r="AY1183" s="237" t="s">
        <v>215</v>
      </c>
    </row>
    <row r="1184" spans="2:51" s="14" customFormat="1" ht="10.199999999999999">
      <c r="B1184" s="227"/>
      <c r="C1184" s="228"/>
      <c r="D1184" s="198" t="s">
        <v>364</v>
      </c>
      <c r="E1184" s="229" t="s">
        <v>1</v>
      </c>
      <c r="F1184" s="230" t="s">
        <v>1245</v>
      </c>
      <c r="G1184" s="228"/>
      <c r="H1184" s="231">
        <v>-0.59</v>
      </c>
      <c r="I1184" s="232"/>
      <c r="J1184" s="228"/>
      <c r="K1184" s="228"/>
      <c r="L1184" s="233"/>
      <c r="M1184" s="234"/>
      <c r="N1184" s="235"/>
      <c r="O1184" s="235"/>
      <c r="P1184" s="235"/>
      <c r="Q1184" s="235"/>
      <c r="R1184" s="235"/>
      <c r="S1184" s="235"/>
      <c r="T1184" s="236"/>
      <c r="AT1184" s="237" t="s">
        <v>364</v>
      </c>
      <c r="AU1184" s="237" t="s">
        <v>90</v>
      </c>
      <c r="AV1184" s="14" t="s">
        <v>90</v>
      </c>
      <c r="AW1184" s="14" t="s">
        <v>36</v>
      </c>
      <c r="AX1184" s="14" t="s">
        <v>81</v>
      </c>
      <c r="AY1184" s="237" t="s">
        <v>215</v>
      </c>
    </row>
    <row r="1185" spans="2:51" s="13" customFormat="1" ht="10.199999999999999">
      <c r="B1185" s="217"/>
      <c r="C1185" s="218"/>
      <c r="D1185" s="198" t="s">
        <v>364</v>
      </c>
      <c r="E1185" s="219" t="s">
        <v>1</v>
      </c>
      <c r="F1185" s="220" t="s">
        <v>395</v>
      </c>
      <c r="G1185" s="218"/>
      <c r="H1185" s="219" t="s">
        <v>1</v>
      </c>
      <c r="I1185" s="221"/>
      <c r="J1185" s="218"/>
      <c r="K1185" s="218"/>
      <c r="L1185" s="222"/>
      <c r="M1185" s="223"/>
      <c r="N1185" s="224"/>
      <c r="O1185" s="224"/>
      <c r="P1185" s="224"/>
      <c r="Q1185" s="224"/>
      <c r="R1185" s="224"/>
      <c r="S1185" s="224"/>
      <c r="T1185" s="225"/>
      <c r="AT1185" s="226" t="s">
        <v>364</v>
      </c>
      <c r="AU1185" s="226" t="s">
        <v>90</v>
      </c>
      <c r="AV1185" s="13" t="s">
        <v>88</v>
      </c>
      <c r="AW1185" s="13" t="s">
        <v>36</v>
      </c>
      <c r="AX1185" s="13" t="s">
        <v>81</v>
      </c>
      <c r="AY1185" s="226" t="s">
        <v>215</v>
      </c>
    </row>
    <row r="1186" spans="2:51" s="14" customFormat="1" ht="10.199999999999999">
      <c r="B1186" s="227"/>
      <c r="C1186" s="228"/>
      <c r="D1186" s="198" t="s">
        <v>364</v>
      </c>
      <c r="E1186" s="229" t="s">
        <v>1</v>
      </c>
      <c r="F1186" s="230" t="s">
        <v>1246</v>
      </c>
      <c r="G1186" s="228"/>
      <c r="H1186" s="231">
        <v>0.67500000000000004</v>
      </c>
      <c r="I1186" s="232"/>
      <c r="J1186" s="228"/>
      <c r="K1186" s="228"/>
      <c r="L1186" s="233"/>
      <c r="M1186" s="234"/>
      <c r="N1186" s="235"/>
      <c r="O1186" s="235"/>
      <c r="P1186" s="235"/>
      <c r="Q1186" s="235"/>
      <c r="R1186" s="235"/>
      <c r="S1186" s="235"/>
      <c r="T1186" s="236"/>
      <c r="AT1186" s="237" t="s">
        <v>364</v>
      </c>
      <c r="AU1186" s="237" t="s">
        <v>90</v>
      </c>
      <c r="AV1186" s="14" t="s">
        <v>90</v>
      </c>
      <c r="AW1186" s="14" t="s">
        <v>36</v>
      </c>
      <c r="AX1186" s="14" t="s">
        <v>81</v>
      </c>
      <c r="AY1186" s="237" t="s">
        <v>215</v>
      </c>
    </row>
    <row r="1187" spans="2:51" s="14" customFormat="1" ht="10.199999999999999">
      <c r="B1187" s="227"/>
      <c r="C1187" s="228"/>
      <c r="D1187" s="198" t="s">
        <v>364</v>
      </c>
      <c r="E1187" s="229" t="s">
        <v>1</v>
      </c>
      <c r="F1187" s="230" t="s">
        <v>1247</v>
      </c>
      <c r="G1187" s="228"/>
      <c r="H1187" s="231">
        <v>0.15</v>
      </c>
      <c r="I1187" s="232"/>
      <c r="J1187" s="228"/>
      <c r="K1187" s="228"/>
      <c r="L1187" s="233"/>
      <c r="M1187" s="234"/>
      <c r="N1187" s="235"/>
      <c r="O1187" s="235"/>
      <c r="P1187" s="235"/>
      <c r="Q1187" s="235"/>
      <c r="R1187" s="235"/>
      <c r="S1187" s="235"/>
      <c r="T1187" s="236"/>
      <c r="AT1187" s="237" t="s">
        <v>364</v>
      </c>
      <c r="AU1187" s="237" t="s">
        <v>90</v>
      </c>
      <c r="AV1187" s="14" t="s">
        <v>90</v>
      </c>
      <c r="AW1187" s="14" t="s">
        <v>36</v>
      </c>
      <c r="AX1187" s="14" t="s">
        <v>81</v>
      </c>
      <c r="AY1187" s="237" t="s">
        <v>215</v>
      </c>
    </row>
    <row r="1188" spans="2:51" s="13" customFormat="1" ht="10.199999999999999">
      <c r="B1188" s="217"/>
      <c r="C1188" s="218"/>
      <c r="D1188" s="198" t="s">
        <v>364</v>
      </c>
      <c r="E1188" s="219" t="s">
        <v>1</v>
      </c>
      <c r="F1188" s="220" t="s">
        <v>401</v>
      </c>
      <c r="G1188" s="218"/>
      <c r="H1188" s="219" t="s">
        <v>1</v>
      </c>
      <c r="I1188" s="221"/>
      <c r="J1188" s="218"/>
      <c r="K1188" s="218"/>
      <c r="L1188" s="222"/>
      <c r="M1188" s="223"/>
      <c r="N1188" s="224"/>
      <c r="O1188" s="224"/>
      <c r="P1188" s="224"/>
      <c r="Q1188" s="224"/>
      <c r="R1188" s="224"/>
      <c r="S1188" s="224"/>
      <c r="T1188" s="225"/>
      <c r="AT1188" s="226" t="s">
        <v>364</v>
      </c>
      <c r="AU1188" s="226" t="s">
        <v>90</v>
      </c>
      <c r="AV1188" s="13" t="s">
        <v>88</v>
      </c>
      <c r="AW1188" s="13" t="s">
        <v>36</v>
      </c>
      <c r="AX1188" s="13" t="s">
        <v>81</v>
      </c>
      <c r="AY1188" s="226" t="s">
        <v>215</v>
      </c>
    </row>
    <row r="1189" spans="2:51" s="14" customFormat="1" ht="10.199999999999999">
      <c r="B1189" s="227"/>
      <c r="C1189" s="228"/>
      <c r="D1189" s="198" t="s">
        <v>364</v>
      </c>
      <c r="E1189" s="229" t="s">
        <v>1</v>
      </c>
      <c r="F1189" s="230" t="s">
        <v>1244</v>
      </c>
      <c r="G1189" s="228"/>
      <c r="H1189" s="231">
        <v>3.0950000000000002</v>
      </c>
      <c r="I1189" s="232"/>
      <c r="J1189" s="228"/>
      <c r="K1189" s="228"/>
      <c r="L1189" s="233"/>
      <c r="M1189" s="234"/>
      <c r="N1189" s="235"/>
      <c r="O1189" s="235"/>
      <c r="P1189" s="235"/>
      <c r="Q1189" s="235"/>
      <c r="R1189" s="235"/>
      <c r="S1189" s="235"/>
      <c r="T1189" s="236"/>
      <c r="AT1189" s="237" t="s">
        <v>364</v>
      </c>
      <c r="AU1189" s="237" t="s">
        <v>90</v>
      </c>
      <c r="AV1189" s="14" t="s">
        <v>90</v>
      </c>
      <c r="AW1189" s="14" t="s">
        <v>36</v>
      </c>
      <c r="AX1189" s="14" t="s">
        <v>81</v>
      </c>
      <c r="AY1189" s="237" t="s">
        <v>215</v>
      </c>
    </row>
    <row r="1190" spans="2:51" s="14" customFormat="1" ht="10.199999999999999">
      <c r="B1190" s="227"/>
      <c r="C1190" s="228"/>
      <c r="D1190" s="198" t="s">
        <v>364</v>
      </c>
      <c r="E1190" s="229" t="s">
        <v>1</v>
      </c>
      <c r="F1190" s="230" t="s">
        <v>1248</v>
      </c>
      <c r="G1190" s="228"/>
      <c r="H1190" s="231">
        <v>-0.65500000000000003</v>
      </c>
      <c r="I1190" s="232"/>
      <c r="J1190" s="228"/>
      <c r="K1190" s="228"/>
      <c r="L1190" s="233"/>
      <c r="M1190" s="234"/>
      <c r="N1190" s="235"/>
      <c r="O1190" s="235"/>
      <c r="P1190" s="235"/>
      <c r="Q1190" s="235"/>
      <c r="R1190" s="235"/>
      <c r="S1190" s="235"/>
      <c r="T1190" s="236"/>
      <c r="AT1190" s="237" t="s">
        <v>364</v>
      </c>
      <c r="AU1190" s="237" t="s">
        <v>90</v>
      </c>
      <c r="AV1190" s="14" t="s">
        <v>90</v>
      </c>
      <c r="AW1190" s="14" t="s">
        <v>36</v>
      </c>
      <c r="AX1190" s="14" t="s">
        <v>81</v>
      </c>
      <c r="AY1190" s="237" t="s">
        <v>215</v>
      </c>
    </row>
    <row r="1191" spans="2:51" s="16" customFormat="1" ht="10.199999999999999">
      <c r="B1191" s="249"/>
      <c r="C1191" s="250"/>
      <c r="D1191" s="198" t="s">
        <v>364</v>
      </c>
      <c r="E1191" s="251" t="s">
        <v>1</v>
      </c>
      <c r="F1191" s="252" t="s">
        <v>403</v>
      </c>
      <c r="G1191" s="250"/>
      <c r="H1191" s="253">
        <v>5.77</v>
      </c>
      <c r="I1191" s="254"/>
      <c r="J1191" s="250"/>
      <c r="K1191" s="250"/>
      <c r="L1191" s="255"/>
      <c r="M1191" s="256"/>
      <c r="N1191" s="257"/>
      <c r="O1191" s="257"/>
      <c r="P1191" s="257"/>
      <c r="Q1191" s="257"/>
      <c r="R1191" s="257"/>
      <c r="S1191" s="257"/>
      <c r="T1191" s="258"/>
      <c r="AT1191" s="259" t="s">
        <v>364</v>
      </c>
      <c r="AU1191" s="259" t="s">
        <v>90</v>
      </c>
      <c r="AV1191" s="16" t="s">
        <v>227</v>
      </c>
      <c r="AW1191" s="16" t="s">
        <v>36</v>
      </c>
      <c r="AX1191" s="16" t="s">
        <v>81</v>
      </c>
      <c r="AY1191" s="259" t="s">
        <v>215</v>
      </c>
    </row>
    <row r="1192" spans="2:51" s="13" customFormat="1" ht="10.199999999999999">
      <c r="B1192" s="217"/>
      <c r="C1192" s="218"/>
      <c r="D1192" s="198" t="s">
        <v>364</v>
      </c>
      <c r="E1192" s="219" t="s">
        <v>1</v>
      </c>
      <c r="F1192" s="220" t="s">
        <v>1089</v>
      </c>
      <c r="G1192" s="218"/>
      <c r="H1192" s="219" t="s">
        <v>1</v>
      </c>
      <c r="I1192" s="221"/>
      <c r="J1192" s="218"/>
      <c r="K1192" s="218"/>
      <c r="L1192" s="222"/>
      <c r="M1192" s="223"/>
      <c r="N1192" s="224"/>
      <c r="O1192" s="224"/>
      <c r="P1192" s="224"/>
      <c r="Q1192" s="224"/>
      <c r="R1192" s="224"/>
      <c r="S1192" s="224"/>
      <c r="T1192" s="225"/>
      <c r="AT1192" s="226" t="s">
        <v>364</v>
      </c>
      <c r="AU1192" s="226" t="s">
        <v>90</v>
      </c>
      <c r="AV1192" s="13" t="s">
        <v>88</v>
      </c>
      <c r="AW1192" s="13" t="s">
        <v>36</v>
      </c>
      <c r="AX1192" s="13" t="s">
        <v>81</v>
      </c>
      <c r="AY1192" s="226" t="s">
        <v>215</v>
      </c>
    </row>
    <row r="1193" spans="2:51" s="13" customFormat="1" ht="10.199999999999999">
      <c r="B1193" s="217"/>
      <c r="C1193" s="218"/>
      <c r="D1193" s="198" t="s">
        <v>364</v>
      </c>
      <c r="E1193" s="219" t="s">
        <v>1</v>
      </c>
      <c r="F1193" s="220" t="s">
        <v>389</v>
      </c>
      <c r="G1193" s="218"/>
      <c r="H1193" s="219" t="s">
        <v>1</v>
      </c>
      <c r="I1193" s="221"/>
      <c r="J1193" s="218"/>
      <c r="K1193" s="218"/>
      <c r="L1193" s="222"/>
      <c r="M1193" s="223"/>
      <c r="N1193" s="224"/>
      <c r="O1193" s="224"/>
      <c r="P1193" s="224"/>
      <c r="Q1193" s="224"/>
      <c r="R1193" s="224"/>
      <c r="S1193" s="224"/>
      <c r="T1193" s="225"/>
      <c r="AT1193" s="226" t="s">
        <v>364</v>
      </c>
      <c r="AU1193" s="226" t="s">
        <v>90</v>
      </c>
      <c r="AV1193" s="13" t="s">
        <v>88</v>
      </c>
      <c r="AW1193" s="13" t="s">
        <v>36</v>
      </c>
      <c r="AX1193" s="13" t="s">
        <v>81</v>
      </c>
      <c r="AY1193" s="226" t="s">
        <v>215</v>
      </c>
    </row>
    <row r="1194" spans="2:51" s="14" customFormat="1" ht="10.199999999999999">
      <c r="B1194" s="227"/>
      <c r="C1194" s="228"/>
      <c r="D1194" s="198" t="s">
        <v>364</v>
      </c>
      <c r="E1194" s="229" t="s">
        <v>1</v>
      </c>
      <c r="F1194" s="230" t="s">
        <v>1249</v>
      </c>
      <c r="G1194" s="228"/>
      <c r="H1194" s="231">
        <v>1.49</v>
      </c>
      <c r="I1194" s="232"/>
      <c r="J1194" s="228"/>
      <c r="K1194" s="228"/>
      <c r="L1194" s="233"/>
      <c r="M1194" s="234"/>
      <c r="N1194" s="235"/>
      <c r="O1194" s="235"/>
      <c r="P1194" s="235"/>
      <c r="Q1194" s="235"/>
      <c r="R1194" s="235"/>
      <c r="S1194" s="235"/>
      <c r="T1194" s="236"/>
      <c r="AT1194" s="237" t="s">
        <v>364</v>
      </c>
      <c r="AU1194" s="237" t="s">
        <v>90</v>
      </c>
      <c r="AV1194" s="14" t="s">
        <v>90</v>
      </c>
      <c r="AW1194" s="14" t="s">
        <v>36</v>
      </c>
      <c r="AX1194" s="14" t="s">
        <v>81</v>
      </c>
      <c r="AY1194" s="237" t="s">
        <v>215</v>
      </c>
    </row>
    <row r="1195" spans="2:51" s="13" customFormat="1" ht="10.199999999999999">
      <c r="B1195" s="217"/>
      <c r="C1195" s="218"/>
      <c r="D1195" s="198" t="s">
        <v>364</v>
      </c>
      <c r="E1195" s="219" t="s">
        <v>1</v>
      </c>
      <c r="F1195" s="220" t="s">
        <v>395</v>
      </c>
      <c r="G1195" s="218"/>
      <c r="H1195" s="219" t="s">
        <v>1</v>
      </c>
      <c r="I1195" s="221"/>
      <c r="J1195" s="218"/>
      <c r="K1195" s="218"/>
      <c r="L1195" s="222"/>
      <c r="M1195" s="223"/>
      <c r="N1195" s="224"/>
      <c r="O1195" s="224"/>
      <c r="P1195" s="224"/>
      <c r="Q1195" s="224"/>
      <c r="R1195" s="224"/>
      <c r="S1195" s="224"/>
      <c r="T1195" s="225"/>
      <c r="AT1195" s="226" t="s">
        <v>364</v>
      </c>
      <c r="AU1195" s="226" t="s">
        <v>90</v>
      </c>
      <c r="AV1195" s="13" t="s">
        <v>88</v>
      </c>
      <c r="AW1195" s="13" t="s">
        <v>36</v>
      </c>
      <c r="AX1195" s="13" t="s">
        <v>81</v>
      </c>
      <c r="AY1195" s="226" t="s">
        <v>215</v>
      </c>
    </row>
    <row r="1196" spans="2:51" s="14" customFormat="1" ht="10.199999999999999">
      <c r="B1196" s="227"/>
      <c r="C1196" s="228"/>
      <c r="D1196" s="198" t="s">
        <v>364</v>
      </c>
      <c r="E1196" s="229" t="s">
        <v>1</v>
      </c>
      <c r="F1196" s="230" t="s">
        <v>1250</v>
      </c>
      <c r="G1196" s="228"/>
      <c r="H1196" s="231">
        <v>0.48799999999999999</v>
      </c>
      <c r="I1196" s="232"/>
      <c r="J1196" s="228"/>
      <c r="K1196" s="228"/>
      <c r="L1196" s="233"/>
      <c r="M1196" s="234"/>
      <c r="N1196" s="235"/>
      <c r="O1196" s="235"/>
      <c r="P1196" s="235"/>
      <c r="Q1196" s="235"/>
      <c r="R1196" s="235"/>
      <c r="S1196" s="235"/>
      <c r="T1196" s="236"/>
      <c r="AT1196" s="237" t="s">
        <v>364</v>
      </c>
      <c r="AU1196" s="237" t="s">
        <v>90</v>
      </c>
      <c r="AV1196" s="14" t="s">
        <v>90</v>
      </c>
      <c r="AW1196" s="14" t="s">
        <v>36</v>
      </c>
      <c r="AX1196" s="14" t="s">
        <v>81</v>
      </c>
      <c r="AY1196" s="237" t="s">
        <v>215</v>
      </c>
    </row>
    <row r="1197" spans="2:51" s="14" customFormat="1" ht="10.199999999999999">
      <c r="B1197" s="227"/>
      <c r="C1197" s="228"/>
      <c r="D1197" s="198" t="s">
        <v>364</v>
      </c>
      <c r="E1197" s="229" t="s">
        <v>1</v>
      </c>
      <c r="F1197" s="230" t="s">
        <v>1251</v>
      </c>
      <c r="G1197" s="228"/>
      <c r="H1197" s="231">
        <v>0.32</v>
      </c>
      <c r="I1197" s="232"/>
      <c r="J1197" s="228"/>
      <c r="K1197" s="228"/>
      <c r="L1197" s="233"/>
      <c r="M1197" s="234"/>
      <c r="N1197" s="235"/>
      <c r="O1197" s="235"/>
      <c r="P1197" s="235"/>
      <c r="Q1197" s="235"/>
      <c r="R1197" s="235"/>
      <c r="S1197" s="235"/>
      <c r="T1197" s="236"/>
      <c r="AT1197" s="237" t="s">
        <v>364</v>
      </c>
      <c r="AU1197" s="237" t="s">
        <v>90</v>
      </c>
      <c r="AV1197" s="14" t="s">
        <v>90</v>
      </c>
      <c r="AW1197" s="14" t="s">
        <v>36</v>
      </c>
      <c r="AX1197" s="14" t="s">
        <v>81</v>
      </c>
      <c r="AY1197" s="237" t="s">
        <v>215</v>
      </c>
    </row>
    <row r="1198" spans="2:51" s="13" customFormat="1" ht="10.199999999999999">
      <c r="B1198" s="217"/>
      <c r="C1198" s="218"/>
      <c r="D1198" s="198" t="s">
        <v>364</v>
      </c>
      <c r="E1198" s="219" t="s">
        <v>1</v>
      </c>
      <c r="F1198" s="220" t="s">
        <v>401</v>
      </c>
      <c r="G1198" s="218"/>
      <c r="H1198" s="219" t="s">
        <v>1</v>
      </c>
      <c r="I1198" s="221"/>
      <c r="J1198" s="218"/>
      <c r="K1198" s="218"/>
      <c r="L1198" s="222"/>
      <c r="M1198" s="223"/>
      <c r="N1198" s="224"/>
      <c r="O1198" s="224"/>
      <c r="P1198" s="224"/>
      <c r="Q1198" s="224"/>
      <c r="R1198" s="224"/>
      <c r="S1198" s="224"/>
      <c r="T1198" s="225"/>
      <c r="AT1198" s="226" t="s">
        <v>364</v>
      </c>
      <c r="AU1198" s="226" t="s">
        <v>90</v>
      </c>
      <c r="AV1198" s="13" t="s">
        <v>88</v>
      </c>
      <c r="AW1198" s="13" t="s">
        <v>36</v>
      </c>
      <c r="AX1198" s="13" t="s">
        <v>81</v>
      </c>
      <c r="AY1198" s="226" t="s">
        <v>215</v>
      </c>
    </row>
    <row r="1199" spans="2:51" s="14" customFormat="1" ht="10.199999999999999">
      <c r="B1199" s="227"/>
      <c r="C1199" s="228"/>
      <c r="D1199" s="198" t="s">
        <v>364</v>
      </c>
      <c r="E1199" s="229" t="s">
        <v>1</v>
      </c>
      <c r="F1199" s="230" t="s">
        <v>1252</v>
      </c>
      <c r="G1199" s="228"/>
      <c r="H1199" s="231">
        <v>0.85399999999999998</v>
      </c>
      <c r="I1199" s="232"/>
      <c r="J1199" s="228"/>
      <c r="K1199" s="228"/>
      <c r="L1199" s="233"/>
      <c r="M1199" s="234"/>
      <c r="N1199" s="235"/>
      <c r="O1199" s="235"/>
      <c r="P1199" s="235"/>
      <c r="Q1199" s="235"/>
      <c r="R1199" s="235"/>
      <c r="S1199" s="235"/>
      <c r="T1199" s="236"/>
      <c r="AT1199" s="237" t="s">
        <v>364</v>
      </c>
      <c r="AU1199" s="237" t="s">
        <v>90</v>
      </c>
      <c r="AV1199" s="14" t="s">
        <v>90</v>
      </c>
      <c r="AW1199" s="14" t="s">
        <v>36</v>
      </c>
      <c r="AX1199" s="14" t="s">
        <v>81</v>
      </c>
      <c r="AY1199" s="237" t="s">
        <v>215</v>
      </c>
    </row>
    <row r="1200" spans="2:51" s="14" customFormat="1" ht="10.199999999999999">
      <c r="B1200" s="227"/>
      <c r="C1200" s="228"/>
      <c r="D1200" s="198" t="s">
        <v>364</v>
      </c>
      <c r="E1200" s="229" t="s">
        <v>1</v>
      </c>
      <c r="F1200" s="230" t="s">
        <v>1253</v>
      </c>
      <c r="G1200" s="228"/>
      <c r="H1200" s="231">
        <v>0.54500000000000004</v>
      </c>
      <c r="I1200" s="232"/>
      <c r="J1200" s="228"/>
      <c r="K1200" s="228"/>
      <c r="L1200" s="233"/>
      <c r="M1200" s="234"/>
      <c r="N1200" s="235"/>
      <c r="O1200" s="235"/>
      <c r="P1200" s="235"/>
      <c r="Q1200" s="235"/>
      <c r="R1200" s="235"/>
      <c r="S1200" s="235"/>
      <c r="T1200" s="236"/>
      <c r="AT1200" s="237" t="s">
        <v>364</v>
      </c>
      <c r="AU1200" s="237" t="s">
        <v>90</v>
      </c>
      <c r="AV1200" s="14" t="s">
        <v>90</v>
      </c>
      <c r="AW1200" s="14" t="s">
        <v>36</v>
      </c>
      <c r="AX1200" s="14" t="s">
        <v>81</v>
      </c>
      <c r="AY1200" s="237" t="s">
        <v>215</v>
      </c>
    </row>
    <row r="1201" spans="2:51" s="16" customFormat="1" ht="10.199999999999999">
      <c r="B1201" s="249"/>
      <c r="C1201" s="250"/>
      <c r="D1201" s="198" t="s">
        <v>364</v>
      </c>
      <c r="E1201" s="251" t="s">
        <v>1</v>
      </c>
      <c r="F1201" s="252" t="s">
        <v>403</v>
      </c>
      <c r="G1201" s="250"/>
      <c r="H1201" s="253">
        <v>3.6970000000000001</v>
      </c>
      <c r="I1201" s="254"/>
      <c r="J1201" s="250"/>
      <c r="K1201" s="250"/>
      <c r="L1201" s="255"/>
      <c r="M1201" s="256"/>
      <c r="N1201" s="257"/>
      <c r="O1201" s="257"/>
      <c r="P1201" s="257"/>
      <c r="Q1201" s="257"/>
      <c r="R1201" s="257"/>
      <c r="S1201" s="257"/>
      <c r="T1201" s="258"/>
      <c r="AT1201" s="259" t="s">
        <v>364</v>
      </c>
      <c r="AU1201" s="259" t="s">
        <v>90</v>
      </c>
      <c r="AV1201" s="16" t="s">
        <v>227</v>
      </c>
      <c r="AW1201" s="16" t="s">
        <v>36</v>
      </c>
      <c r="AX1201" s="16" t="s">
        <v>81</v>
      </c>
      <c r="AY1201" s="259" t="s">
        <v>215</v>
      </c>
    </row>
    <row r="1202" spans="2:51" s="13" customFormat="1" ht="10.199999999999999">
      <c r="B1202" s="217"/>
      <c r="C1202" s="218"/>
      <c r="D1202" s="198" t="s">
        <v>364</v>
      </c>
      <c r="E1202" s="219" t="s">
        <v>1</v>
      </c>
      <c r="F1202" s="220" t="s">
        <v>1058</v>
      </c>
      <c r="G1202" s="218"/>
      <c r="H1202" s="219" t="s">
        <v>1</v>
      </c>
      <c r="I1202" s="221"/>
      <c r="J1202" s="218"/>
      <c r="K1202" s="218"/>
      <c r="L1202" s="222"/>
      <c r="M1202" s="223"/>
      <c r="N1202" s="224"/>
      <c r="O1202" s="224"/>
      <c r="P1202" s="224"/>
      <c r="Q1202" s="224"/>
      <c r="R1202" s="224"/>
      <c r="S1202" s="224"/>
      <c r="T1202" s="225"/>
      <c r="AT1202" s="226" t="s">
        <v>364</v>
      </c>
      <c r="AU1202" s="226" t="s">
        <v>90</v>
      </c>
      <c r="AV1202" s="13" t="s">
        <v>88</v>
      </c>
      <c r="AW1202" s="13" t="s">
        <v>36</v>
      </c>
      <c r="AX1202" s="13" t="s">
        <v>81</v>
      </c>
      <c r="AY1202" s="226" t="s">
        <v>215</v>
      </c>
    </row>
    <row r="1203" spans="2:51" s="13" customFormat="1" ht="10.199999999999999">
      <c r="B1203" s="217"/>
      <c r="C1203" s="218"/>
      <c r="D1203" s="198" t="s">
        <v>364</v>
      </c>
      <c r="E1203" s="219" t="s">
        <v>1</v>
      </c>
      <c r="F1203" s="220" t="s">
        <v>1254</v>
      </c>
      <c r="G1203" s="218"/>
      <c r="H1203" s="219" t="s">
        <v>1</v>
      </c>
      <c r="I1203" s="221"/>
      <c r="J1203" s="218"/>
      <c r="K1203" s="218"/>
      <c r="L1203" s="222"/>
      <c r="M1203" s="223"/>
      <c r="N1203" s="224"/>
      <c r="O1203" s="224"/>
      <c r="P1203" s="224"/>
      <c r="Q1203" s="224"/>
      <c r="R1203" s="224"/>
      <c r="S1203" s="224"/>
      <c r="T1203" s="225"/>
      <c r="AT1203" s="226" t="s">
        <v>364</v>
      </c>
      <c r="AU1203" s="226" t="s">
        <v>90</v>
      </c>
      <c r="AV1203" s="13" t="s">
        <v>88</v>
      </c>
      <c r="AW1203" s="13" t="s">
        <v>36</v>
      </c>
      <c r="AX1203" s="13" t="s">
        <v>81</v>
      </c>
      <c r="AY1203" s="226" t="s">
        <v>215</v>
      </c>
    </row>
    <row r="1204" spans="2:51" s="13" customFormat="1" ht="10.199999999999999">
      <c r="B1204" s="217"/>
      <c r="C1204" s="218"/>
      <c r="D1204" s="198" t="s">
        <v>364</v>
      </c>
      <c r="E1204" s="219" t="s">
        <v>1</v>
      </c>
      <c r="F1204" s="220" t="s">
        <v>1255</v>
      </c>
      <c r="G1204" s="218"/>
      <c r="H1204" s="219" t="s">
        <v>1</v>
      </c>
      <c r="I1204" s="221"/>
      <c r="J1204" s="218"/>
      <c r="K1204" s="218"/>
      <c r="L1204" s="222"/>
      <c r="M1204" s="223"/>
      <c r="N1204" s="224"/>
      <c r="O1204" s="224"/>
      <c r="P1204" s="224"/>
      <c r="Q1204" s="224"/>
      <c r="R1204" s="224"/>
      <c r="S1204" s="224"/>
      <c r="T1204" s="225"/>
      <c r="AT1204" s="226" t="s">
        <v>364</v>
      </c>
      <c r="AU1204" s="226" t="s">
        <v>90</v>
      </c>
      <c r="AV1204" s="13" t="s">
        <v>88</v>
      </c>
      <c r="AW1204" s="13" t="s">
        <v>36</v>
      </c>
      <c r="AX1204" s="13" t="s">
        <v>81</v>
      </c>
      <c r="AY1204" s="226" t="s">
        <v>215</v>
      </c>
    </row>
    <row r="1205" spans="2:51" s="14" customFormat="1" ht="10.199999999999999">
      <c r="B1205" s="227"/>
      <c r="C1205" s="228"/>
      <c r="D1205" s="198" t="s">
        <v>364</v>
      </c>
      <c r="E1205" s="229" t="s">
        <v>1</v>
      </c>
      <c r="F1205" s="230" t="s">
        <v>1256</v>
      </c>
      <c r="G1205" s="228"/>
      <c r="H1205" s="231">
        <v>2.6779999999999999</v>
      </c>
      <c r="I1205" s="232"/>
      <c r="J1205" s="228"/>
      <c r="K1205" s="228"/>
      <c r="L1205" s="233"/>
      <c r="M1205" s="234"/>
      <c r="N1205" s="235"/>
      <c r="O1205" s="235"/>
      <c r="P1205" s="235"/>
      <c r="Q1205" s="235"/>
      <c r="R1205" s="235"/>
      <c r="S1205" s="235"/>
      <c r="T1205" s="236"/>
      <c r="AT1205" s="237" t="s">
        <v>364</v>
      </c>
      <c r="AU1205" s="237" t="s">
        <v>90</v>
      </c>
      <c r="AV1205" s="14" t="s">
        <v>90</v>
      </c>
      <c r="AW1205" s="14" t="s">
        <v>36</v>
      </c>
      <c r="AX1205" s="14" t="s">
        <v>81</v>
      </c>
      <c r="AY1205" s="237" t="s">
        <v>215</v>
      </c>
    </row>
    <row r="1206" spans="2:51" s="14" customFormat="1" ht="10.199999999999999">
      <c r="B1206" s="227"/>
      <c r="C1206" s="228"/>
      <c r="D1206" s="198" t="s">
        <v>364</v>
      </c>
      <c r="E1206" s="229" t="s">
        <v>1</v>
      </c>
      <c r="F1206" s="230" t="s">
        <v>1257</v>
      </c>
      <c r="G1206" s="228"/>
      <c r="H1206" s="231">
        <v>0.216</v>
      </c>
      <c r="I1206" s="232"/>
      <c r="J1206" s="228"/>
      <c r="K1206" s="228"/>
      <c r="L1206" s="233"/>
      <c r="M1206" s="234"/>
      <c r="N1206" s="235"/>
      <c r="O1206" s="235"/>
      <c r="P1206" s="235"/>
      <c r="Q1206" s="235"/>
      <c r="R1206" s="235"/>
      <c r="S1206" s="235"/>
      <c r="T1206" s="236"/>
      <c r="AT1206" s="237" t="s">
        <v>364</v>
      </c>
      <c r="AU1206" s="237" t="s">
        <v>90</v>
      </c>
      <c r="AV1206" s="14" t="s">
        <v>90</v>
      </c>
      <c r="AW1206" s="14" t="s">
        <v>36</v>
      </c>
      <c r="AX1206" s="14" t="s">
        <v>81</v>
      </c>
      <c r="AY1206" s="237" t="s">
        <v>215</v>
      </c>
    </row>
    <row r="1207" spans="2:51" s="13" customFormat="1" ht="10.199999999999999">
      <c r="B1207" s="217"/>
      <c r="C1207" s="218"/>
      <c r="D1207" s="198" t="s">
        <v>364</v>
      </c>
      <c r="E1207" s="219" t="s">
        <v>1</v>
      </c>
      <c r="F1207" s="220" t="s">
        <v>1258</v>
      </c>
      <c r="G1207" s="218"/>
      <c r="H1207" s="219" t="s">
        <v>1</v>
      </c>
      <c r="I1207" s="221"/>
      <c r="J1207" s="218"/>
      <c r="K1207" s="218"/>
      <c r="L1207" s="222"/>
      <c r="M1207" s="223"/>
      <c r="N1207" s="224"/>
      <c r="O1207" s="224"/>
      <c r="P1207" s="224"/>
      <c r="Q1207" s="224"/>
      <c r="R1207" s="224"/>
      <c r="S1207" s="224"/>
      <c r="T1207" s="225"/>
      <c r="AT1207" s="226" t="s">
        <v>364</v>
      </c>
      <c r="AU1207" s="226" t="s">
        <v>90</v>
      </c>
      <c r="AV1207" s="13" t="s">
        <v>88</v>
      </c>
      <c r="AW1207" s="13" t="s">
        <v>36</v>
      </c>
      <c r="AX1207" s="13" t="s">
        <v>81</v>
      </c>
      <c r="AY1207" s="226" t="s">
        <v>215</v>
      </c>
    </row>
    <row r="1208" spans="2:51" s="13" customFormat="1" ht="10.199999999999999">
      <c r="B1208" s="217"/>
      <c r="C1208" s="218"/>
      <c r="D1208" s="198" t="s">
        <v>364</v>
      </c>
      <c r="E1208" s="219" t="s">
        <v>1</v>
      </c>
      <c r="F1208" s="220" t="s">
        <v>1259</v>
      </c>
      <c r="G1208" s="218"/>
      <c r="H1208" s="219" t="s">
        <v>1</v>
      </c>
      <c r="I1208" s="221"/>
      <c r="J1208" s="218"/>
      <c r="K1208" s="218"/>
      <c r="L1208" s="222"/>
      <c r="M1208" s="223"/>
      <c r="N1208" s="224"/>
      <c r="O1208" s="224"/>
      <c r="P1208" s="224"/>
      <c r="Q1208" s="224"/>
      <c r="R1208" s="224"/>
      <c r="S1208" s="224"/>
      <c r="T1208" s="225"/>
      <c r="AT1208" s="226" t="s">
        <v>364</v>
      </c>
      <c r="AU1208" s="226" t="s">
        <v>90</v>
      </c>
      <c r="AV1208" s="13" t="s">
        <v>88</v>
      </c>
      <c r="AW1208" s="13" t="s">
        <v>36</v>
      </c>
      <c r="AX1208" s="13" t="s">
        <v>81</v>
      </c>
      <c r="AY1208" s="226" t="s">
        <v>215</v>
      </c>
    </row>
    <row r="1209" spans="2:51" s="14" customFormat="1" ht="10.199999999999999">
      <c r="B1209" s="227"/>
      <c r="C1209" s="228"/>
      <c r="D1209" s="198" t="s">
        <v>364</v>
      </c>
      <c r="E1209" s="229" t="s">
        <v>1</v>
      </c>
      <c r="F1209" s="230" t="s">
        <v>1260</v>
      </c>
      <c r="G1209" s="228"/>
      <c r="H1209" s="231">
        <v>0.34599999999999997</v>
      </c>
      <c r="I1209" s="232"/>
      <c r="J1209" s="228"/>
      <c r="K1209" s="228"/>
      <c r="L1209" s="233"/>
      <c r="M1209" s="234"/>
      <c r="N1209" s="235"/>
      <c r="O1209" s="235"/>
      <c r="P1209" s="235"/>
      <c r="Q1209" s="235"/>
      <c r="R1209" s="235"/>
      <c r="S1209" s="235"/>
      <c r="T1209" s="236"/>
      <c r="AT1209" s="237" t="s">
        <v>364</v>
      </c>
      <c r="AU1209" s="237" t="s">
        <v>90</v>
      </c>
      <c r="AV1209" s="14" t="s">
        <v>90</v>
      </c>
      <c r="AW1209" s="14" t="s">
        <v>36</v>
      </c>
      <c r="AX1209" s="14" t="s">
        <v>81</v>
      </c>
      <c r="AY1209" s="237" t="s">
        <v>215</v>
      </c>
    </row>
    <row r="1210" spans="2:51" s="14" customFormat="1" ht="10.199999999999999">
      <c r="B1210" s="227"/>
      <c r="C1210" s="228"/>
      <c r="D1210" s="198" t="s">
        <v>364</v>
      </c>
      <c r="E1210" s="229" t="s">
        <v>1</v>
      </c>
      <c r="F1210" s="230" t="s">
        <v>1261</v>
      </c>
      <c r="G1210" s="228"/>
      <c r="H1210" s="231">
        <v>0.23</v>
      </c>
      <c r="I1210" s="232"/>
      <c r="J1210" s="228"/>
      <c r="K1210" s="228"/>
      <c r="L1210" s="233"/>
      <c r="M1210" s="234"/>
      <c r="N1210" s="235"/>
      <c r="O1210" s="235"/>
      <c r="P1210" s="235"/>
      <c r="Q1210" s="235"/>
      <c r="R1210" s="235"/>
      <c r="S1210" s="235"/>
      <c r="T1210" s="236"/>
      <c r="AT1210" s="237" t="s">
        <v>364</v>
      </c>
      <c r="AU1210" s="237" t="s">
        <v>90</v>
      </c>
      <c r="AV1210" s="14" t="s">
        <v>90</v>
      </c>
      <c r="AW1210" s="14" t="s">
        <v>36</v>
      </c>
      <c r="AX1210" s="14" t="s">
        <v>81</v>
      </c>
      <c r="AY1210" s="237" t="s">
        <v>215</v>
      </c>
    </row>
    <row r="1211" spans="2:51" s="13" customFormat="1" ht="10.199999999999999">
      <c r="B1211" s="217"/>
      <c r="C1211" s="218"/>
      <c r="D1211" s="198" t="s">
        <v>364</v>
      </c>
      <c r="E1211" s="219" t="s">
        <v>1</v>
      </c>
      <c r="F1211" s="220" t="s">
        <v>1262</v>
      </c>
      <c r="G1211" s="218"/>
      <c r="H1211" s="219" t="s">
        <v>1</v>
      </c>
      <c r="I1211" s="221"/>
      <c r="J1211" s="218"/>
      <c r="K1211" s="218"/>
      <c r="L1211" s="222"/>
      <c r="M1211" s="223"/>
      <c r="N1211" s="224"/>
      <c r="O1211" s="224"/>
      <c r="P1211" s="224"/>
      <c r="Q1211" s="224"/>
      <c r="R1211" s="224"/>
      <c r="S1211" s="224"/>
      <c r="T1211" s="225"/>
      <c r="AT1211" s="226" t="s">
        <v>364</v>
      </c>
      <c r="AU1211" s="226" t="s">
        <v>90</v>
      </c>
      <c r="AV1211" s="13" t="s">
        <v>88</v>
      </c>
      <c r="AW1211" s="13" t="s">
        <v>36</v>
      </c>
      <c r="AX1211" s="13" t="s">
        <v>81</v>
      </c>
      <c r="AY1211" s="226" t="s">
        <v>215</v>
      </c>
    </row>
    <row r="1212" spans="2:51" s="14" customFormat="1" ht="10.199999999999999">
      <c r="B1212" s="227"/>
      <c r="C1212" s="228"/>
      <c r="D1212" s="198" t="s">
        <v>364</v>
      </c>
      <c r="E1212" s="229" t="s">
        <v>1</v>
      </c>
      <c r="F1212" s="230" t="s">
        <v>1263</v>
      </c>
      <c r="G1212" s="228"/>
      <c r="H1212" s="231">
        <v>0.33400000000000002</v>
      </c>
      <c r="I1212" s="232"/>
      <c r="J1212" s="228"/>
      <c r="K1212" s="228"/>
      <c r="L1212" s="233"/>
      <c r="M1212" s="234"/>
      <c r="N1212" s="235"/>
      <c r="O1212" s="235"/>
      <c r="P1212" s="235"/>
      <c r="Q1212" s="235"/>
      <c r="R1212" s="235"/>
      <c r="S1212" s="235"/>
      <c r="T1212" s="236"/>
      <c r="AT1212" s="237" t="s">
        <v>364</v>
      </c>
      <c r="AU1212" s="237" t="s">
        <v>90</v>
      </c>
      <c r="AV1212" s="14" t="s">
        <v>90</v>
      </c>
      <c r="AW1212" s="14" t="s">
        <v>36</v>
      </c>
      <c r="AX1212" s="14" t="s">
        <v>81</v>
      </c>
      <c r="AY1212" s="237" t="s">
        <v>215</v>
      </c>
    </row>
    <row r="1213" spans="2:51" s="14" customFormat="1" ht="10.199999999999999">
      <c r="B1213" s="227"/>
      <c r="C1213" s="228"/>
      <c r="D1213" s="198" t="s">
        <v>364</v>
      </c>
      <c r="E1213" s="229" t="s">
        <v>1</v>
      </c>
      <c r="F1213" s="230" t="s">
        <v>1264</v>
      </c>
      <c r="G1213" s="228"/>
      <c r="H1213" s="231">
        <v>0.53400000000000003</v>
      </c>
      <c r="I1213" s="232"/>
      <c r="J1213" s="228"/>
      <c r="K1213" s="228"/>
      <c r="L1213" s="233"/>
      <c r="M1213" s="234"/>
      <c r="N1213" s="235"/>
      <c r="O1213" s="235"/>
      <c r="P1213" s="235"/>
      <c r="Q1213" s="235"/>
      <c r="R1213" s="235"/>
      <c r="S1213" s="235"/>
      <c r="T1213" s="236"/>
      <c r="AT1213" s="237" t="s">
        <v>364</v>
      </c>
      <c r="AU1213" s="237" t="s">
        <v>90</v>
      </c>
      <c r="AV1213" s="14" t="s">
        <v>90</v>
      </c>
      <c r="AW1213" s="14" t="s">
        <v>36</v>
      </c>
      <c r="AX1213" s="14" t="s">
        <v>81</v>
      </c>
      <c r="AY1213" s="237" t="s">
        <v>215</v>
      </c>
    </row>
    <row r="1214" spans="2:51" s="13" customFormat="1" ht="10.199999999999999">
      <c r="B1214" s="217"/>
      <c r="C1214" s="218"/>
      <c r="D1214" s="198" t="s">
        <v>364</v>
      </c>
      <c r="E1214" s="219" t="s">
        <v>1</v>
      </c>
      <c r="F1214" s="220" t="s">
        <v>1265</v>
      </c>
      <c r="G1214" s="218"/>
      <c r="H1214" s="219" t="s">
        <v>1</v>
      </c>
      <c r="I1214" s="221"/>
      <c r="J1214" s="218"/>
      <c r="K1214" s="218"/>
      <c r="L1214" s="222"/>
      <c r="M1214" s="223"/>
      <c r="N1214" s="224"/>
      <c r="O1214" s="224"/>
      <c r="P1214" s="224"/>
      <c r="Q1214" s="224"/>
      <c r="R1214" s="224"/>
      <c r="S1214" s="224"/>
      <c r="T1214" s="225"/>
      <c r="AT1214" s="226" t="s">
        <v>364</v>
      </c>
      <c r="AU1214" s="226" t="s">
        <v>90</v>
      </c>
      <c r="AV1214" s="13" t="s">
        <v>88</v>
      </c>
      <c r="AW1214" s="13" t="s">
        <v>36</v>
      </c>
      <c r="AX1214" s="13" t="s">
        <v>81</v>
      </c>
      <c r="AY1214" s="226" t="s">
        <v>215</v>
      </c>
    </row>
    <row r="1215" spans="2:51" s="14" customFormat="1" ht="10.199999999999999">
      <c r="B1215" s="227"/>
      <c r="C1215" s="228"/>
      <c r="D1215" s="198" t="s">
        <v>364</v>
      </c>
      <c r="E1215" s="229" t="s">
        <v>1</v>
      </c>
      <c r="F1215" s="230" t="s">
        <v>1266</v>
      </c>
      <c r="G1215" s="228"/>
      <c r="H1215" s="231">
        <v>0.93600000000000005</v>
      </c>
      <c r="I1215" s="232"/>
      <c r="J1215" s="228"/>
      <c r="K1215" s="228"/>
      <c r="L1215" s="233"/>
      <c r="M1215" s="234"/>
      <c r="N1215" s="235"/>
      <c r="O1215" s="235"/>
      <c r="P1215" s="235"/>
      <c r="Q1215" s="235"/>
      <c r="R1215" s="235"/>
      <c r="S1215" s="235"/>
      <c r="T1215" s="236"/>
      <c r="AT1215" s="237" t="s">
        <v>364</v>
      </c>
      <c r="AU1215" s="237" t="s">
        <v>90</v>
      </c>
      <c r="AV1215" s="14" t="s">
        <v>90</v>
      </c>
      <c r="AW1215" s="14" t="s">
        <v>36</v>
      </c>
      <c r="AX1215" s="14" t="s">
        <v>81</v>
      </c>
      <c r="AY1215" s="237" t="s">
        <v>215</v>
      </c>
    </row>
    <row r="1216" spans="2:51" s="14" customFormat="1" ht="10.199999999999999">
      <c r="B1216" s="227"/>
      <c r="C1216" s="228"/>
      <c r="D1216" s="198" t="s">
        <v>364</v>
      </c>
      <c r="E1216" s="229" t="s">
        <v>1</v>
      </c>
      <c r="F1216" s="230" t="s">
        <v>1267</v>
      </c>
      <c r="G1216" s="228"/>
      <c r="H1216" s="231">
        <v>3.0419999999999998</v>
      </c>
      <c r="I1216" s="232"/>
      <c r="J1216" s="228"/>
      <c r="K1216" s="228"/>
      <c r="L1216" s="233"/>
      <c r="M1216" s="234"/>
      <c r="N1216" s="235"/>
      <c r="O1216" s="235"/>
      <c r="P1216" s="235"/>
      <c r="Q1216" s="235"/>
      <c r="R1216" s="235"/>
      <c r="S1216" s="235"/>
      <c r="T1216" s="236"/>
      <c r="AT1216" s="237" t="s">
        <v>364</v>
      </c>
      <c r="AU1216" s="237" t="s">
        <v>90</v>
      </c>
      <c r="AV1216" s="14" t="s">
        <v>90</v>
      </c>
      <c r="AW1216" s="14" t="s">
        <v>36</v>
      </c>
      <c r="AX1216" s="14" t="s">
        <v>81</v>
      </c>
      <c r="AY1216" s="237" t="s">
        <v>215</v>
      </c>
    </row>
    <row r="1217" spans="2:51" s="13" customFormat="1" ht="10.199999999999999">
      <c r="B1217" s="217"/>
      <c r="C1217" s="218"/>
      <c r="D1217" s="198" t="s">
        <v>364</v>
      </c>
      <c r="E1217" s="219" t="s">
        <v>1</v>
      </c>
      <c r="F1217" s="220" t="s">
        <v>1268</v>
      </c>
      <c r="G1217" s="218"/>
      <c r="H1217" s="219" t="s">
        <v>1</v>
      </c>
      <c r="I1217" s="221"/>
      <c r="J1217" s="218"/>
      <c r="K1217" s="218"/>
      <c r="L1217" s="222"/>
      <c r="M1217" s="223"/>
      <c r="N1217" s="224"/>
      <c r="O1217" s="224"/>
      <c r="P1217" s="224"/>
      <c r="Q1217" s="224"/>
      <c r="R1217" s="224"/>
      <c r="S1217" s="224"/>
      <c r="T1217" s="225"/>
      <c r="AT1217" s="226" t="s">
        <v>364</v>
      </c>
      <c r="AU1217" s="226" t="s">
        <v>90</v>
      </c>
      <c r="AV1217" s="13" t="s">
        <v>88</v>
      </c>
      <c r="AW1217" s="13" t="s">
        <v>36</v>
      </c>
      <c r="AX1217" s="13" t="s">
        <v>81</v>
      </c>
      <c r="AY1217" s="226" t="s">
        <v>215</v>
      </c>
    </row>
    <row r="1218" spans="2:51" s="14" customFormat="1" ht="10.199999999999999">
      <c r="B1218" s="227"/>
      <c r="C1218" s="228"/>
      <c r="D1218" s="198" t="s">
        <v>364</v>
      </c>
      <c r="E1218" s="229" t="s">
        <v>1</v>
      </c>
      <c r="F1218" s="230" t="s">
        <v>1269</v>
      </c>
      <c r="G1218" s="228"/>
      <c r="H1218" s="231">
        <v>0.2</v>
      </c>
      <c r="I1218" s="232"/>
      <c r="J1218" s="228"/>
      <c r="K1218" s="228"/>
      <c r="L1218" s="233"/>
      <c r="M1218" s="234"/>
      <c r="N1218" s="235"/>
      <c r="O1218" s="235"/>
      <c r="P1218" s="235"/>
      <c r="Q1218" s="235"/>
      <c r="R1218" s="235"/>
      <c r="S1218" s="235"/>
      <c r="T1218" s="236"/>
      <c r="AT1218" s="237" t="s">
        <v>364</v>
      </c>
      <c r="AU1218" s="237" t="s">
        <v>90</v>
      </c>
      <c r="AV1218" s="14" t="s">
        <v>90</v>
      </c>
      <c r="AW1218" s="14" t="s">
        <v>36</v>
      </c>
      <c r="AX1218" s="14" t="s">
        <v>81</v>
      </c>
      <c r="AY1218" s="237" t="s">
        <v>215</v>
      </c>
    </row>
    <row r="1219" spans="2:51" s="13" customFormat="1" ht="10.199999999999999">
      <c r="B1219" s="217"/>
      <c r="C1219" s="218"/>
      <c r="D1219" s="198" t="s">
        <v>364</v>
      </c>
      <c r="E1219" s="219" t="s">
        <v>1</v>
      </c>
      <c r="F1219" s="220" t="s">
        <v>1270</v>
      </c>
      <c r="G1219" s="218"/>
      <c r="H1219" s="219" t="s">
        <v>1</v>
      </c>
      <c r="I1219" s="221"/>
      <c r="J1219" s="218"/>
      <c r="K1219" s="218"/>
      <c r="L1219" s="222"/>
      <c r="M1219" s="223"/>
      <c r="N1219" s="224"/>
      <c r="O1219" s="224"/>
      <c r="P1219" s="224"/>
      <c r="Q1219" s="224"/>
      <c r="R1219" s="224"/>
      <c r="S1219" s="224"/>
      <c r="T1219" s="225"/>
      <c r="AT1219" s="226" t="s">
        <v>364</v>
      </c>
      <c r="AU1219" s="226" t="s">
        <v>90</v>
      </c>
      <c r="AV1219" s="13" t="s">
        <v>88</v>
      </c>
      <c r="AW1219" s="13" t="s">
        <v>36</v>
      </c>
      <c r="AX1219" s="13" t="s">
        <v>81</v>
      </c>
      <c r="AY1219" s="226" t="s">
        <v>215</v>
      </c>
    </row>
    <row r="1220" spans="2:51" s="14" customFormat="1" ht="10.199999999999999">
      <c r="B1220" s="227"/>
      <c r="C1220" s="228"/>
      <c r="D1220" s="198" t="s">
        <v>364</v>
      </c>
      <c r="E1220" s="229" t="s">
        <v>1</v>
      </c>
      <c r="F1220" s="230" t="s">
        <v>1271</v>
      </c>
      <c r="G1220" s="228"/>
      <c r="H1220" s="231">
        <v>1.3280000000000001</v>
      </c>
      <c r="I1220" s="232"/>
      <c r="J1220" s="228"/>
      <c r="K1220" s="228"/>
      <c r="L1220" s="233"/>
      <c r="M1220" s="234"/>
      <c r="N1220" s="235"/>
      <c r="O1220" s="235"/>
      <c r="P1220" s="235"/>
      <c r="Q1220" s="235"/>
      <c r="R1220" s="235"/>
      <c r="S1220" s="235"/>
      <c r="T1220" s="236"/>
      <c r="AT1220" s="237" t="s">
        <v>364</v>
      </c>
      <c r="AU1220" s="237" t="s">
        <v>90</v>
      </c>
      <c r="AV1220" s="14" t="s">
        <v>90</v>
      </c>
      <c r="AW1220" s="14" t="s">
        <v>36</v>
      </c>
      <c r="AX1220" s="14" t="s">
        <v>81</v>
      </c>
      <c r="AY1220" s="237" t="s">
        <v>215</v>
      </c>
    </row>
    <row r="1221" spans="2:51" s="13" customFormat="1" ht="10.199999999999999">
      <c r="B1221" s="217"/>
      <c r="C1221" s="218"/>
      <c r="D1221" s="198" t="s">
        <v>364</v>
      </c>
      <c r="E1221" s="219" t="s">
        <v>1</v>
      </c>
      <c r="F1221" s="220" t="s">
        <v>1272</v>
      </c>
      <c r="G1221" s="218"/>
      <c r="H1221" s="219" t="s">
        <v>1</v>
      </c>
      <c r="I1221" s="221"/>
      <c r="J1221" s="218"/>
      <c r="K1221" s="218"/>
      <c r="L1221" s="222"/>
      <c r="M1221" s="223"/>
      <c r="N1221" s="224"/>
      <c r="O1221" s="224"/>
      <c r="P1221" s="224"/>
      <c r="Q1221" s="224"/>
      <c r="R1221" s="224"/>
      <c r="S1221" s="224"/>
      <c r="T1221" s="225"/>
      <c r="AT1221" s="226" t="s">
        <v>364</v>
      </c>
      <c r="AU1221" s="226" t="s">
        <v>90</v>
      </c>
      <c r="AV1221" s="13" t="s">
        <v>88</v>
      </c>
      <c r="AW1221" s="13" t="s">
        <v>36</v>
      </c>
      <c r="AX1221" s="13" t="s">
        <v>81</v>
      </c>
      <c r="AY1221" s="226" t="s">
        <v>215</v>
      </c>
    </row>
    <row r="1222" spans="2:51" s="14" customFormat="1" ht="10.199999999999999">
      <c r="B1222" s="227"/>
      <c r="C1222" s="228"/>
      <c r="D1222" s="198" t="s">
        <v>364</v>
      </c>
      <c r="E1222" s="229" t="s">
        <v>1</v>
      </c>
      <c r="F1222" s="230" t="s">
        <v>1273</v>
      </c>
      <c r="G1222" s="228"/>
      <c r="H1222" s="231">
        <v>0.24299999999999999</v>
      </c>
      <c r="I1222" s="232"/>
      <c r="J1222" s="228"/>
      <c r="K1222" s="228"/>
      <c r="L1222" s="233"/>
      <c r="M1222" s="234"/>
      <c r="N1222" s="235"/>
      <c r="O1222" s="235"/>
      <c r="P1222" s="235"/>
      <c r="Q1222" s="235"/>
      <c r="R1222" s="235"/>
      <c r="S1222" s="235"/>
      <c r="T1222" s="236"/>
      <c r="AT1222" s="237" t="s">
        <v>364</v>
      </c>
      <c r="AU1222" s="237" t="s">
        <v>90</v>
      </c>
      <c r="AV1222" s="14" t="s">
        <v>90</v>
      </c>
      <c r="AW1222" s="14" t="s">
        <v>36</v>
      </c>
      <c r="AX1222" s="14" t="s">
        <v>81</v>
      </c>
      <c r="AY1222" s="237" t="s">
        <v>215</v>
      </c>
    </row>
    <row r="1223" spans="2:51" s="13" customFormat="1" ht="10.199999999999999">
      <c r="B1223" s="217"/>
      <c r="C1223" s="218"/>
      <c r="D1223" s="198" t="s">
        <v>364</v>
      </c>
      <c r="E1223" s="219" t="s">
        <v>1</v>
      </c>
      <c r="F1223" s="220" t="s">
        <v>1274</v>
      </c>
      <c r="G1223" s="218"/>
      <c r="H1223" s="219" t="s">
        <v>1</v>
      </c>
      <c r="I1223" s="221"/>
      <c r="J1223" s="218"/>
      <c r="K1223" s="218"/>
      <c r="L1223" s="222"/>
      <c r="M1223" s="223"/>
      <c r="N1223" s="224"/>
      <c r="O1223" s="224"/>
      <c r="P1223" s="224"/>
      <c r="Q1223" s="224"/>
      <c r="R1223" s="224"/>
      <c r="S1223" s="224"/>
      <c r="T1223" s="225"/>
      <c r="AT1223" s="226" t="s">
        <v>364</v>
      </c>
      <c r="AU1223" s="226" t="s">
        <v>90</v>
      </c>
      <c r="AV1223" s="13" t="s">
        <v>88</v>
      </c>
      <c r="AW1223" s="13" t="s">
        <v>36</v>
      </c>
      <c r="AX1223" s="13" t="s">
        <v>81</v>
      </c>
      <c r="AY1223" s="226" t="s">
        <v>215</v>
      </c>
    </row>
    <row r="1224" spans="2:51" s="14" customFormat="1" ht="10.199999999999999">
      <c r="B1224" s="227"/>
      <c r="C1224" s="228"/>
      <c r="D1224" s="198" t="s">
        <v>364</v>
      </c>
      <c r="E1224" s="229" t="s">
        <v>1</v>
      </c>
      <c r="F1224" s="230" t="s">
        <v>1275</v>
      </c>
      <c r="G1224" s="228"/>
      <c r="H1224" s="231">
        <v>0.191</v>
      </c>
      <c r="I1224" s="232"/>
      <c r="J1224" s="228"/>
      <c r="K1224" s="228"/>
      <c r="L1224" s="233"/>
      <c r="M1224" s="234"/>
      <c r="N1224" s="235"/>
      <c r="O1224" s="235"/>
      <c r="P1224" s="235"/>
      <c r="Q1224" s="235"/>
      <c r="R1224" s="235"/>
      <c r="S1224" s="235"/>
      <c r="T1224" s="236"/>
      <c r="AT1224" s="237" t="s">
        <v>364</v>
      </c>
      <c r="AU1224" s="237" t="s">
        <v>90</v>
      </c>
      <c r="AV1224" s="14" t="s">
        <v>90</v>
      </c>
      <c r="AW1224" s="14" t="s">
        <v>36</v>
      </c>
      <c r="AX1224" s="14" t="s">
        <v>81</v>
      </c>
      <c r="AY1224" s="237" t="s">
        <v>215</v>
      </c>
    </row>
    <row r="1225" spans="2:51" s="14" customFormat="1" ht="10.199999999999999">
      <c r="B1225" s="227"/>
      <c r="C1225" s="228"/>
      <c r="D1225" s="198" t="s">
        <v>364</v>
      </c>
      <c r="E1225" s="229" t="s">
        <v>1</v>
      </c>
      <c r="F1225" s="230" t="s">
        <v>1276</v>
      </c>
      <c r="G1225" s="228"/>
      <c r="H1225" s="231">
        <v>0.49099999999999999</v>
      </c>
      <c r="I1225" s="232"/>
      <c r="J1225" s="228"/>
      <c r="K1225" s="228"/>
      <c r="L1225" s="233"/>
      <c r="M1225" s="234"/>
      <c r="N1225" s="235"/>
      <c r="O1225" s="235"/>
      <c r="P1225" s="235"/>
      <c r="Q1225" s="235"/>
      <c r="R1225" s="235"/>
      <c r="S1225" s="235"/>
      <c r="T1225" s="236"/>
      <c r="AT1225" s="237" t="s">
        <v>364</v>
      </c>
      <c r="AU1225" s="237" t="s">
        <v>90</v>
      </c>
      <c r="AV1225" s="14" t="s">
        <v>90</v>
      </c>
      <c r="AW1225" s="14" t="s">
        <v>36</v>
      </c>
      <c r="AX1225" s="14" t="s">
        <v>81</v>
      </c>
      <c r="AY1225" s="237" t="s">
        <v>215</v>
      </c>
    </row>
    <row r="1226" spans="2:51" s="14" customFormat="1" ht="10.199999999999999">
      <c r="B1226" s="227"/>
      <c r="C1226" s="228"/>
      <c r="D1226" s="198" t="s">
        <v>364</v>
      </c>
      <c r="E1226" s="229" t="s">
        <v>1</v>
      </c>
      <c r="F1226" s="230" t="s">
        <v>1277</v>
      </c>
      <c r="G1226" s="228"/>
      <c r="H1226" s="231">
        <v>0.38300000000000001</v>
      </c>
      <c r="I1226" s="232"/>
      <c r="J1226" s="228"/>
      <c r="K1226" s="228"/>
      <c r="L1226" s="233"/>
      <c r="M1226" s="234"/>
      <c r="N1226" s="235"/>
      <c r="O1226" s="235"/>
      <c r="P1226" s="235"/>
      <c r="Q1226" s="235"/>
      <c r="R1226" s="235"/>
      <c r="S1226" s="235"/>
      <c r="T1226" s="236"/>
      <c r="AT1226" s="237" t="s">
        <v>364</v>
      </c>
      <c r="AU1226" s="237" t="s">
        <v>90</v>
      </c>
      <c r="AV1226" s="14" t="s">
        <v>90</v>
      </c>
      <c r="AW1226" s="14" t="s">
        <v>36</v>
      </c>
      <c r="AX1226" s="14" t="s">
        <v>81</v>
      </c>
      <c r="AY1226" s="237" t="s">
        <v>215</v>
      </c>
    </row>
    <row r="1227" spans="2:51" s="14" customFormat="1" ht="10.199999999999999">
      <c r="B1227" s="227"/>
      <c r="C1227" s="228"/>
      <c r="D1227" s="198" t="s">
        <v>364</v>
      </c>
      <c r="E1227" s="229" t="s">
        <v>1</v>
      </c>
      <c r="F1227" s="230" t="s">
        <v>1278</v>
      </c>
      <c r="G1227" s="228"/>
      <c r="H1227" s="231">
        <v>0.20599999999999999</v>
      </c>
      <c r="I1227" s="232"/>
      <c r="J1227" s="228"/>
      <c r="K1227" s="228"/>
      <c r="L1227" s="233"/>
      <c r="M1227" s="234"/>
      <c r="N1227" s="235"/>
      <c r="O1227" s="235"/>
      <c r="P1227" s="235"/>
      <c r="Q1227" s="235"/>
      <c r="R1227" s="235"/>
      <c r="S1227" s="235"/>
      <c r="T1227" s="236"/>
      <c r="AT1227" s="237" t="s">
        <v>364</v>
      </c>
      <c r="AU1227" s="237" t="s">
        <v>90</v>
      </c>
      <c r="AV1227" s="14" t="s">
        <v>90</v>
      </c>
      <c r="AW1227" s="14" t="s">
        <v>36</v>
      </c>
      <c r="AX1227" s="14" t="s">
        <v>81</v>
      </c>
      <c r="AY1227" s="237" t="s">
        <v>215</v>
      </c>
    </row>
    <row r="1228" spans="2:51" s="14" customFormat="1" ht="10.199999999999999">
      <c r="B1228" s="227"/>
      <c r="C1228" s="228"/>
      <c r="D1228" s="198" t="s">
        <v>364</v>
      </c>
      <c r="E1228" s="229" t="s">
        <v>1</v>
      </c>
      <c r="F1228" s="230" t="s">
        <v>1279</v>
      </c>
      <c r="G1228" s="228"/>
      <c r="H1228" s="231">
        <v>0.437</v>
      </c>
      <c r="I1228" s="232"/>
      <c r="J1228" s="228"/>
      <c r="K1228" s="228"/>
      <c r="L1228" s="233"/>
      <c r="M1228" s="234"/>
      <c r="N1228" s="235"/>
      <c r="O1228" s="235"/>
      <c r="P1228" s="235"/>
      <c r="Q1228" s="235"/>
      <c r="R1228" s="235"/>
      <c r="S1228" s="235"/>
      <c r="T1228" s="236"/>
      <c r="AT1228" s="237" t="s">
        <v>364</v>
      </c>
      <c r="AU1228" s="237" t="s">
        <v>90</v>
      </c>
      <c r="AV1228" s="14" t="s">
        <v>90</v>
      </c>
      <c r="AW1228" s="14" t="s">
        <v>36</v>
      </c>
      <c r="AX1228" s="14" t="s">
        <v>81</v>
      </c>
      <c r="AY1228" s="237" t="s">
        <v>215</v>
      </c>
    </row>
    <row r="1229" spans="2:51" s="16" customFormat="1" ht="10.199999999999999">
      <c r="B1229" s="249"/>
      <c r="C1229" s="250"/>
      <c r="D1229" s="198" t="s">
        <v>364</v>
      </c>
      <c r="E1229" s="251" t="s">
        <v>1</v>
      </c>
      <c r="F1229" s="252" t="s">
        <v>403</v>
      </c>
      <c r="G1229" s="250"/>
      <c r="H1229" s="253">
        <v>11.795</v>
      </c>
      <c r="I1229" s="254"/>
      <c r="J1229" s="250"/>
      <c r="K1229" s="250"/>
      <c r="L1229" s="255"/>
      <c r="M1229" s="256"/>
      <c r="N1229" s="257"/>
      <c r="O1229" s="257"/>
      <c r="P1229" s="257"/>
      <c r="Q1229" s="257"/>
      <c r="R1229" s="257"/>
      <c r="S1229" s="257"/>
      <c r="T1229" s="258"/>
      <c r="AT1229" s="259" t="s">
        <v>364</v>
      </c>
      <c r="AU1229" s="259" t="s">
        <v>90</v>
      </c>
      <c r="AV1229" s="16" t="s">
        <v>227</v>
      </c>
      <c r="AW1229" s="16" t="s">
        <v>36</v>
      </c>
      <c r="AX1229" s="16" t="s">
        <v>81</v>
      </c>
      <c r="AY1229" s="259" t="s">
        <v>215</v>
      </c>
    </row>
    <row r="1230" spans="2:51" s="13" customFormat="1" ht="10.199999999999999">
      <c r="B1230" s="217"/>
      <c r="C1230" s="218"/>
      <c r="D1230" s="198" t="s">
        <v>364</v>
      </c>
      <c r="E1230" s="219" t="s">
        <v>1</v>
      </c>
      <c r="F1230" s="220" t="s">
        <v>1089</v>
      </c>
      <c r="G1230" s="218"/>
      <c r="H1230" s="219" t="s">
        <v>1</v>
      </c>
      <c r="I1230" s="221"/>
      <c r="J1230" s="218"/>
      <c r="K1230" s="218"/>
      <c r="L1230" s="222"/>
      <c r="M1230" s="223"/>
      <c r="N1230" s="224"/>
      <c r="O1230" s="224"/>
      <c r="P1230" s="224"/>
      <c r="Q1230" s="224"/>
      <c r="R1230" s="224"/>
      <c r="S1230" s="224"/>
      <c r="T1230" s="225"/>
      <c r="AT1230" s="226" t="s">
        <v>364</v>
      </c>
      <c r="AU1230" s="226" t="s">
        <v>90</v>
      </c>
      <c r="AV1230" s="13" t="s">
        <v>88</v>
      </c>
      <c r="AW1230" s="13" t="s">
        <v>36</v>
      </c>
      <c r="AX1230" s="13" t="s">
        <v>81</v>
      </c>
      <c r="AY1230" s="226" t="s">
        <v>215</v>
      </c>
    </row>
    <row r="1231" spans="2:51" s="13" customFormat="1" ht="10.199999999999999">
      <c r="B1231" s="217"/>
      <c r="C1231" s="218"/>
      <c r="D1231" s="198" t="s">
        <v>364</v>
      </c>
      <c r="E1231" s="219" t="s">
        <v>1</v>
      </c>
      <c r="F1231" s="220" t="s">
        <v>1280</v>
      </c>
      <c r="G1231" s="218"/>
      <c r="H1231" s="219" t="s">
        <v>1</v>
      </c>
      <c r="I1231" s="221"/>
      <c r="J1231" s="218"/>
      <c r="K1231" s="218"/>
      <c r="L1231" s="222"/>
      <c r="M1231" s="223"/>
      <c r="N1231" s="224"/>
      <c r="O1231" s="224"/>
      <c r="P1231" s="224"/>
      <c r="Q1231" s="224"/>
      <c r="R1231" s="224"/>
      <c r="S1231" s="224"/>
      <c r="T1231" s="225"/>
      <c r="AT1231" s="226" t="s">
        <v>364</v>
      </c>
      <c r="AU1231" s="226" t="s">
        <v>90</v>
      </c>
      <c r="AV1231" s="13" t="s">
        <v>88</v>
      </c>
      <c r="AW1231" s="13" t="s">
        <v>36</v>
      </c>
      <c r="AX1231" s="13" t="s">
        <v>81</v>
      </c>
      <c r="AY1231" s="226" t="s">
        <v>215</v>
      </c>
    </row>
    <row r="1232" spans="2:51" s="14" customFormat="1" ht="10.199999999999999">
      <c r="B1232" s="227"/>
      <c r="C1232" s="228"/>
      <c r="D1232" s="198" t="s">
        <v>364</v>
      </c>
      <c r="E1232" s="229" t="s">
        <v>1</v>
      </c>
      <c r="F1232" s="230" t="s">
        <v>1281</v>
      </c>
      <c r="G1232" s="228"/>
      <c r="H1232" s="231">
        <v>1.31</v>
      </c>
      <c r="I1232" s="232"/>
      <c r="J1232" s="228"/>
      <c r="K1232" s="228"/>
      <c r="L1232" s="233"/>
      <c r="M1232" s="234"/>
      <c r="N1232" s="235"/>
      <c r="O1232" s="235"/>
      <c r="P1232" s="235"/>
      <c r="Q1232" s="235"/>
      <c r="R1232" s="235"/>
      <c r="S1232" s="235"/>
      <c r="T1232" s="236"/>
      <c r="AT1232" s="237" t="s">
        <v>364</v>
      </c>
      <c r="AU1232" s="237" t="s">
        <v>90</v>
      </c>
      <c r="AV1232" s="14" t="s">
        <v>90</v>
      </c>
      <c r="AW1232" s="14" t="s">
        <v>36</v>
      </c>
      <c r="AX1232" s="14" t="s">
        <v>81</v>
      </c>
      <c r="AY1232" s="237" t="s">
        <v>215</v>
      </c>
    </row>
    <row r="1233" spans="1:65" s="13" customFormat="1" ht="10.199999999999999">
      <c r="B1233" s="217"/>
      <c r="C1233" s="218"/>
      <c r="D1233" s="198" t="s">
        <v>364</v>
      </c>
      <c r="E1233" s="219" t="s">
        <v>1</v>
      </c>
      <c r="F1233" s="220" t="s">
        <v>1282</v>
      </c>
      <c r="G1233" s="218"/>
      <c r="H1233" s="219" t="s">
        <v>1</v>
      </c>
      <c r="I1233" s="221"/>
      <c r="J1233" s="218"/>
      <c r="K1233" s="218"/>
      <c r="L1233" s="222"/>
      <c r="M1233" s="223"/>
      <c r="N1233" s="224"/>
      <c r="O1233" s="224"/>
      <c r="P1233" s="224"/>
      <c r="Q1233" s="224"/>
      <c r="R1233" s="224"/>
      <c r="S1233" s="224"/>
      <c r="T1233" s="225"/>
      <c r="AT1233" s="226" t="s">
        <v>364</v>
      </c>
      <c r="AU1233" s="226" t="s">
        <v>90</v>
      </c>
      <c r="AV1233" s="13" t="s">
        <v>88</v>
      </c>
      <c r="AW1233" s="13" t="s">
        <v>36</v>
      </c>
      <c r="AX1233" s="13" t="s">
        <v>81</v>
      </c>
      <c r="AY1233" s="226" t="s">
        <v>215</v>
      </c>
    </row>
    <row r="1234" spans="1:65" s="14" customFormat="1" ht="10.199999999999999">
      <c r="B1234" s="227"/>
      <c r="C1234" s="228"/>
      <c r="D1234" s="198" t="s">
        <v>364</v>
      </c>
      <c r="E1234" s="229" t="s">
        <v>1</v>
      </c>
      <c r="F1234" s="230" t="s">
        <v>1283</v>
      </c>
      <c r="G1234" s="228"/>
      <c r="H1234" s="231">
        <v>0.54</v>
      </c>
      <c r="I1234" s="232"/>
      <c r="J1234" s="228"/>
      <c r="K1234" s="228"/>
      <c r="L1234" s="233"/>
      <c r="M1234" s="234"/>
      <c r="N1234" s="235"/>
      <c r="O1234" s="235"/>
      <c r="P1234" s="235"/>
      <c r="Q1234" s="235"/>
      <c r="R1234" s="235"/>
      <c r="S1234" s="235"/>
      <c r="T1234" s="236"/>
      <c r="AT1234" s="237" t="s">
        <v>364</v>
      </c>
      <c r="AU1234" s="237" t="s">
        <v>90</v>
      </c>
      <c r="AV1234" s="14" t="s">
        <v>90</v>
      </c>
      <c r="AW1234" s="14" t="s">
        <v>36</v>
      </c>
      <c r="AX1234" s="14" t="s">
        <v>81</v>
      </c>
      <c r="AY1234" s="237" t="s">
        <v>215</v>
      </c>
    </row>
    <row r="1235" spans="1:65" s="14" customFormat="1" ht="10.199999999999999">
      <c r="B1235" s="227"/>
      <c r="C1235" s="228"/>
      <c r="D1235" s="198" t="s">
        <v>364</v>
      </c>
      <c r="E1235" s="229" t="s">
        <v>1</v>
      </c>
      <c r="F1235" s="230" t="s">
        <v>1284</v>
      </c>
      <c r="G1235" s="228"/>
      <c r="H1235" s="231">
        <v>0.61499999999999999</v>
      </c>
      <c r="I1235" s="232"/>
      <c r="J1235" s="228"/>
      <c r="K1235" s="228"/>
      <c r="L1235" s="233"/>
      <c r="M1235" s="234"/>
      <c r="N1235" s="235"/>
      <c r="O1235" s="235"/>
      <c r="P1235" s="235"/>
      <c r="Q1235" s="235"/>
      <c r="R1235" s="235"/>
      <c r="S1235" s="235"/>
      <c r="T1235" s="236"/>
      <c r="AT1235" s="237" t="s">
        <v>364</v>
      </c>
      <c r="AU1235" s="237" t="s">
        <v>90</v>
      </c>
      <c r="AV1235" s="14" t="s">
        <v>90</v>
      </c>
      <c r="AW1235" s="14" t="s">
        <v>36</v>
      </c>
      <c r="AX1235" s="14" t="s">
        <v>81</v>
      </c>
      <c r="AY1235" s="237" t="s">
        <v>215</v>
      </c>
    </row>
    <row r="1236" spans="1:65" s="13" customFormat="1" ht="10.199999999999999">
      <c r="B1236" s="217"/>
      <c r="C1236" s="218"/>
      <c r="D1236" s="198" t="s">
        <v>364</v>
      </c>
      <c r="E1236" s="219" t="s">
        <v>1</v>
      </c>
      <c r="F1236" s="220" t="s">
        <v>1285</v>
      </c>
      <c r="G1236" s="218"/>
      <c r="H1236" s="219" t="s">
        <v>1</v>
      </c>
      <c r="I1236" s="221"/>
      <c r="J1236" s="218"/>
      <c r="K1236" s="218"/>
      <c r="L1236" s="222"/>
      <c r="M1236" s="223"/>
      <c r="N1236" s="224"/>
      <c r="O1236" s="224"/>
      <c r="P1236" s="224"/>
      <c r="Q1236" s="224"/>
      <c r="R1236" s="224"/>
      <c r="S1236" s="224"/>
      <c r="T1236" s="225"/>
      <c r="AT1236" s="226" t="s">
        <v>364</v>
      </c>
      <c r="AU1236" s="226" t="s">
        <v>90</v>
      </c>
      <c r="AV1236" s="13" t="s">
        <v>88</v>
      </c>
      <c r="AW1236" s="13" t="s">
        <v>36</v>
      </c>
      <c r="AX1236" s="13" t="s">
        <v>81</v>
      </c>
      <c r="AY1236" s="226" t="s">
        <v>215</v>
      </c>
    </row>
    <row r="1237" spans="1:65" s="14" customFormat="1" ht="10.199999999999999">
      <c r="B1237" s="227"/>
      <c r="C1237" s="228"/>
      <c r="D1237" s="198" t="s">
        <v>364</v>
      </c>
      <c r="E1237" s="229" t="s">
        <v>1</v>
      </c>
      <c r="F1237" s="230" t="s">
        <v>1286</v>
      </c>
      <c r="G1237" s="228"/>
      <c r="H1237" s="231">
        <v>2.532</v>
      </c>
      <c r="I1237" s="232"/>
      <c r="J1237" s="228"/>
      <c r="K1237" s="228"/>
      <c r="L1237" s="233"/>
      <c r="M1237" s="234"/>
      <c r="N1237" s="235"/>
      <c r="O1237" s="235"/>
      <c r="P1237" s="235"/>
      <c r="Q1237" s="235"/>
      <c r="R1237" s="235"/>
      <c r="S1237" s="235"/>
      <c r="T1237" s="236"/>
      <c r="AT1237" s="237" t="s">
        <v>364</v>
      </c>
      <c r="AU1237" s="237" t="s">
        <v>90</v>
      </c>
      <c r="AV1237" s="14" t="s">
        <v>90</v>
      </c>
      <c r="AW1237" s="14" t="s">
        <v>36</v>
      </c>
      <c r="AX1237" s="14" t="s">
        <v>81</v>
      </c>
      <c r="AY1237" s="237" t="s">
        <v>215</v>
      </c>
    </row>
    <row r="1238" spans="1:65" s="14" customFormat="1" ht="10.199999999999999">
      <c r="B1238" s="227"/>
      <c r="C1238" s="228"/>
      <c r="D1238" s="198" t="s">
        <v>364</v>
      </c>
      <c r="E1238" s="229" t="s">
        <v>1</v>
      </c>
      <c r="F1238" s="230" t="s">
        <v>1287</v>
      </c>
      <c r="G1238" s="228"/>
      <c r="H1238" s="231">
        <v>4.6219999999999999</v>
      </c>
      <c r="I1238" s="232"/>
      <c r="J1238" s="228"/>
      <c r="K1238" s="228"/>
      <c r="L1238" s="233"/>
      <c r="M1238" s="234"/>
      <c r="N1238" s="235"/>
      <c r="O1238" s="235"/>
      <c r="P1238" s="235"/>
      <c r="Q1238" s="235"/>
      <c r="R1238" s="235"/>
      <c r="S1238" s="235"/>
      <c r="T1238" s="236"/>
      <c r="AT1238" s="237" t="s">
        <v>364</v>
      </c>
      <c r="AU1238" s="237" t="s">
        <v>90</v>
      </c>
      <c r="AV1238" s="14" t="s">
        <v>90</v>
      </c>
      <c r="AW1238" s="14" t="s">
        <v>36</v>
      </c>
      <c r="AX1238" s="14" t="s">
        <v>81</v>
      </c>
      <c r="AY1238" s="237" t="s">
        <v>215</v>
      </c>
    </row>
    <row r="1239" spans="1:65" s="16" customFormat="1" ht="10.199999999999999">
      <c r="B1239" s="249"/>
      <c r="C1239" s="250"/>
      <c r="D1239" s="198" t="s">
        <v>364</v>
      </c>
      <c r="E1239" s="251" t="s">
        <v>1</v>
      </c>
      <c r="F1239" s="252" t="s">
        <v>403</v>
      </c>
      <c r="G1239" s="250"/>
      <c r="H1239" s="253">
        <v>9.6189999999999998</v>
      </c>
      <c r="I1239" s="254"/>
      <c r="J1239" s="250"/>
      <c r="K1239" s="250"/>
      <c r="L1239" s="255"/>
      <c r="M1239" s="256"/>
      <c r="N1239" s="257"/>
      <c r="O1239" s="257"/>
      <c r="P1239" s="257"/>
      <c r="Q1239" s="257"/>
      <c r="R1239" s="257"/>
      <c r="S1239" s="257"/>
      <c r="T1239" s="258"/>
      <c r="AT1239" s="259" t="s">
        <v>364</v>
      </c>
      <c r="AU1239" s="259" t="s">
        <v>90</v>
      </c>
      <c r="AV1239" s="16" t="s">
        <v>227</v>
      </c>
      <c r="AW1239" s="16" t="s">
        <v>36</v>
      </c>
      <c r="AX1239" s="16" t="s">
        <v>81</v>
      </c>
      <c r="AY1239" s="259" t="s">
        <v>215</v>
      </c>
    </row>
    <row r="1240" spans="1:65" s="15" customFormat="1" ht="10.199999999999999">
      <c r="B1240" s="238"/>
      <c r="C1240" s="239"/>
      <c r="D1240" s="198" t="s">
        <v>364</v>
      </c>
      <c r="E1240" s="240" t="s">
        <v>1</v>
      </c>
      <c r="F1240" s="241" t="s">
        <v>368</v>
      </c>
      <c r="G1240" s="239"/>
      <c r="H1240" s="242">
        <v>70.317999999999998</v>
      </c>
      <c r="I1240" s="243"/>
      <c r="J1240" s="239"/>
      <c r="K1240" s="239"/>
      <c r="L1240" s="244"/>
      <c r="M1240" s="245"/>
      <c r="N1240" s="246"/>
      <c r="O1240" s="246"/>
      <c r="P1240" s="246"/>
      <c r="Q1240" s="246"/>
      <c r="R1240" s="246"/>
      <c r="S1240" s="246"/>
      <c r="T1240" s="247"/>
      <c r="AT1240" s="248" t="s">
        <v>364</v>
      </c>
      <c r="AU1240" s="248" t="s">
        <v>90</v>
      </c>
      <c r="AV1240" s="15" t="s">
        <v>214</v>
      </c>
      <c r="AW1240" s="15" t="s">
        <v>36</v>
      </c>
      <c r="AX1240" s="15" t="s">
        <v>88</v>
      </c>
      <c r="AY1240" s="248" t="s">
        <v>215</v>
      </c>
    </row>
    <row r="1241" spans="1:65" s="2" customFormat="1" ht="16.5" customHeight="1">
      <c r="A1241" s="35"/>
      <c r="B1241" s="36"/>
      <c r="C1241" s="185" t="s">
        <v>1288</v>
      </c>
      <c r="D1241" s="185" t="s">
        <v>216</v>
      </c>
      <c r="E1241" s="186" t="s">
        <v>1289</v>
      </c>
      <c r="F1241" s="187" t="s">
        <v>1290</v>
      </c>
      <c r="G1241" s="188" t="s">
        <v>523</v>
      </c>
      <c r="H1241" s="189">
        <v>427.67599999999999</v>
      </c>
      <c r="I1241" s="190"/>
      <c r="J1241" s="191">
        <f>ROUND(I1241*H1241,2)</f>
        <v>0</v>
      </c>
      <c r="K1241" s="187" t="s">
        <v>359</v>
      </c>
      <c r="L1241" s="40"/>
      <c r="M1241" s="192" t="s">
        <v>1</v>
      </c>
      <c r="N1241" s="193" t="s">
        <v>46</v>
      </c>
      <c r="O1241" s="72"/>
      <c r="P1241" s="194">
        <f>O1241*H1241</f>
        <v>0</v>
      </c>
      <c r="Q1241" s="194">
        <v>1.1169999999999999E-2</v>
      </c>
      <c r="R1241" s="194">
        <f>Q1241*H1241</f>
        <v>4.7771409199999999</v>
      </c>
      <c r="S1241" s="194">
        <v>0</v>
      </c>
      <c r="T1241" s="195">
        <f>S1241*H1241</f>
        <v>0</v>
      </c>
      <c r="U1241" s="35"/>
      <c r="V1241" s="35"/>
      <c r="W1241" s="35"/>
      <c r="X1241" s="35"/>
      <c r="Y1241" s="35"/>
      <c r="Z1241" s="35"/>
      <c r="AA1241" s="35"/>
      <c r="AB1241" s="35"/>
      <c r="AC1241" s="35"/>
      <c r="AD1241" s="35"/>
      <c r="AE1241" s="35"/>
      <c r="AR1241" s="196" t="s">
        <v>214</v>
      </c>
      <c r="AT1241" s="196" t="s">
        <v>216</v>
      </c>
      <c r="AU1241" s="196" t="s">
        <v>90</v>
      </c>
      <c r="AY1241" s="18" t="s">
        <v>215</v>
      </c>
      <c r="BE1241" s="197">
        <f>IF(N1241="základní",J1241,0)</f>
        <v>0</v>
      </c>
      <c r="BF1241" s="197">
        <f>IF(N1241="snížená",J1241,0)</f>
        <v>0</v>
      </c>
      <c r="BG1241" s="197">
        <f>IF(N1241="zákl. přenesená",J1241,0)</f>
        <v>0</v>
      </c>
      <c r="BH1241" s="197">
        <f>IF(N1241="sníž. přenesená",J1241,0)</f>
        <v>0</v>
      </c>
      <c r="BI1241" s="197">
        <f>IF(N1241="nulová",J1241,0)</f>
        <v>0</v>
      </c>
      <c r="BJ1241" s="18" t="s">
        <v>88</v>
      </c>
      <c r="BK1241" s="197">
        <f>ROUND(I1241*H1241,2)</f>
        <v>0</v>
      </c>
      <c r="BL1241" s="18" t="s">
        <v>214</v>
      </c>
      <c r="BM1241" s="196" t="s">
        <v>1291</v>
      </c>
    </row>
    <row r="1242" spans="1:65" s="2" customFormat="1" ht="10.199999999999999">
      <c r="A1242" s="35"/>
      <c r="B1242" s="36"/>
      <c r="C1242" s="37"/>
      <c r="D1242" s="198" t="s">
        <v>221</v>
      </c>
      <c r="E1242" s="37"/>
      <c r="F1242" s="199" t="s">
        <v>1292</v>
      </c>
      <c r="G1242" s="37"/>
      <c r="H1242" s="37"/>
      <c r="I1242" s="200"/>
      <c r="J1242" s="37"/>
      <c r="K1242" s="37"/>
      <c r="L1242" s="40"/>
      <c r="M1242" s="201"/>
      <c r="N1242" s="202"/>
      <c r="O1242" s="72"/>
      <c r="P1242" s="72"/>
      <c r="Q1242" s="72"/>
      <c r="R1242" s="72"/>
      <c r="S1242" s="72"/>
      <c r="T1242" s="73"/>
      <c r="U1242" s="35"/>
      <c r="V1242" s="35"/>
      <c r="W1242" s="35"/>
      <c r="X1242" s="35"/>
      <c r="Y1242" s="35"/>
      <c r="Z1242" s="35"/>
      <c r="AA1242" s="35"/>
      <c r="AB1242" s="35"/>
      <c r="AC1242" s="35"/>
      <c r="AD1242" s="35"/>
      <c r="AE1242" s="35"/>
      <c r="AT1242" s="18" t="s">
        <v>221</v>
      </c>
      <c r="AU1242" s="18" t="s">
        <v>90</v>
      </c>
    </row>
    <row r="1243" spans="1:65" s="2" customFormat="1" ht="10.199999999999999">
      <c r="A1243" s="35"/>
      <c r="B1243" s="36"/>
      <c r="C1243" s="37"/>
      <c r="D1243" s="215" t="s">
        <v>362</v>
      </c>
      <c r="E1243" s="37"/>
      <c r="F1243" s="216" t="s">
        <v>1293</v>
      </c>
      <c r="G1243" s="37"/>
      <c r="H1243" s="37"/>
      <c r="I1243" s="200"/>
      <c r="J1243" s="37"/>
      <c r="K1243" s="37"/>
      <c r="L1243" s="40"/>
      <c r="M1243" s="201"/>
      <c r="N1243" s="202"/>
      <c r="O1243" s="72"/>
      <c r="P1243" s="72"/>
      <c r="Q1243" s="72"/>
      <c r="R1243" s="72"/>
      <c r="S1243" s="72"/>
      <c r="T1243" s="73"/>
      <c r="U1243" s="35"/>
      <c r="V1243" s="35"/>
      <c r="W1243" s="35"/>
      <c r="X1243" s="35"/>
      <c r="Y1243" s="35"/>
      <c r="Z1243" s="35"/>
      <c r="AA1243" s="35"/>
      <c r="AB1243" s="35"/>
      <c r="AC1243" s="35"/>
      <c r="AD1243" s="35"/>
      <c r="AE1243" s="35"/>
      <c r="AT1243" s="18" t="s">
        <v>362</v>
      </c>
      <c r="AU1243" s="18" t="s">
        <v>90</v>
      </c>
    </row>
    <row r="1244" spans="1:65" s="13" customFormat="1" ht="10.199999999999999">
      <c r="B1244" s="217"/>
      <c r="C1244" s="218"/>
      <c r="D1244" s="198" t="s">
        <v>364</v>
      </c>
      <c r="E1244" s="219" t="s">
        <v>1</v>
      </c>
      <c r="F1244" s="220" t="s">
        <v>1207</v>
      </c>
      <c r="G1244" s="218"/>
      <c r="H1244" s="219" t="s">
        <v>1</v>
      </c>
      <c r="I1244" s="221"/>
      <c r="J1244" s="218"/>
      <c r="K1244" s="218"/>
      <c r="L1244" s="222"/>
      <c r="M1244" s="223"/>
      <c r="N1244" s="224"/>
      <c r="O1244" s="224"/>
      <c r="P1244" s="224"/>
      <c r="Q1244" s="224"/>
      <c r="R1244" s="224"/>
      <c r="S1244" s="224"/>
      <c r="T1244" s="225"/>
      <c r="AT1244" s="226" t="s">
        <v>364</v>
      </c>
      <c r="AU1244" s="226" t="s">
        <v>90</v>
      </c>
      <c r="AV1244" s="13" t="s">
        <v>88</v>
      </c>
      <c r="AW1244" s="13" t="s">
        <v>36</v>
      </c>
      <c r="AX1244" s="13" t="s">
        <v>81</v>
      </c>
      <c r="AY1244" s="226" t="s">
        <v>215</v>
      </c>
    </row>
    <row r="1245" spans="1:65" s="13" customFormat="1" ht="10.199999999999999">
      <c r="B1245" s="217"/>
      <c r="C1245" s="218"/>
      <c r="D1245" s="198" t="s">
        <v>364</v>
      </c>
      <c r="E1245" s="219" t="s">
        <v>1</v>
      </c>
      <c r="F1245" s="220" t="s">
        <v>1208</v>
      </c>
      <c r="G1245" s="218"/>
      <c r="H1245" s="219" t="s">
        <v>1</v>
      </c>
      <c r="I1245" s="221"/>
      <c r="J1245" s="218"/>
      <c r="K1245" s="218"/>
      <c r="L1245" s="222"/>
      <c r="M1245" s="223"/>
      <c r="N1245" s="224"/>
      <c r="O1245" s="224"/>
      <c r="P1245" s="224"/>
      <c r="Q1245" s="224"/>
      <c r="R1245" s="224"/>
      <c r="S1245" s="224"/>
      <c r="T1245" s="225"/>
      <c r="AT1245" s="226" t="s">
        <v>364</v>
      </c>
      <c r="AU1245" s="226" t="s">
        <v>90</v>
      </c>
      <c r="AV1245" s="13" t="s">
        <v>88</v>
      </c>
      <c r="AW1245" s="13" t="s">
        <v>36</v>
      </c>
      <c r="AX1245" s="13" t="s">
        <v>81</v>
      </c>
      <c r="AY1245" s="226" t="s">
        <v>215</v>
      </c>
    </row>
    <row r="1246" spans="1:65" s="13" customFormat="1" ht="10.199999999999999">
      <c r="B1246" s="217"/>
      <c r="C1246" s="218"/>
      <c r="D1246" s="198" t="s">
        <v>364</v>
      </c>
      <c r="E1246" s="219" t="s">
        <v>1</v>
      </c>
      <c r="F1246" s="220" t="s">
        <v>389</v>
      </c>
      <c r="G1246" s="218"/>
      <c r="H1246" s="219" t="s">
        <v>1</v>
      </c>
      <c r="I1246" s="221"/>
      <c r="J1246" s="218"/>
      <c r="K1246" s="218"/>
      <c r="L1246" s="222"/>
      <c r="M1246" s="223"/>
      <c r="N1246" s="224"/>
      <c r="O1246" s="224"/>
      <c r="P1246" s="224"/>
      <c r="Q1246" s="224"/>
      <c r="R1246" s="224"/>
      <c r="S1246" s="224"/>
      <c r="T1246" s="225"/>
      <c r="AT1246" s="226" t="s">
        <v>364</v>
      </c>
      <c r="AU1246" s="226" t="s">
        <v>90</v>
      </c>
      <c r="AV1246" s="13" t="s">
        <v>88</v>
      </c>
      <c r="AW1246" s="13" t="s">
        <v>36</v>
      </c>
      <c r="AX1246" s="13" t="s">
        <v>81</v>
      </c>
      <c r="AY1246" s="226" t="s">
        <v>215</v>
      </c>
    </row>
    <row r="1247" spans="1:65" s="14" customFormat="1" ht="10.199999999999999">
      <c r="B1247" s="227"/>
      <c r="C1247" s="228"/>
      <c r="D1247" s="198" t="s">
        <v>364</v>
      </c>
      <c r="E1247" s="229" t="s">
        <v>1</v>
      </c>
      <c r="F1247" s="230" t="s">
        <v>1294</v>
      </c>
      <c r="G1247" s="228"/>
      <c r="H1247" s="231">
        <v>30.95</v>
      </c>
      <c r="I1247" s="232"/>
      <c r="J1247" s="228"/>
      <c r="K1247" s="228"/>
      <c r="L1247" s="233"/>
      <c r="M1247" s="234"/>
      <c r="N1247" s="235"/>
      <c r="O1247" s="235"/>
      <c r="P1247" s="235"/>
      <c r="Q1247" s="235"/>
      <c r="R1247" s="235"/>
      <c r="S1247" s="235"/>
      <c r="T1247" s="236"/>
      <c r="AT1247" s="237" t="s">
        <v>364</v>
      </c>
      <c r="AU1247" s="237" t="s">
        <v>90</v>
      </c>
      <c r="AV1247" s="14" t="s">
        <v>90</v>
      </c>
      <c r="AW1247" s="14" t="s">
        <v>36</v>
      </c>
      <c r="AX1247" s="14" t="s">
        <v>81</v>
      </c>
      <c r="AY1247" s="237" t="s">
        <v>215</v>
      </c>
    </row>
    <row r="1248" spans="1:65" s="14" customFormat="1" ht="10.199999999999999">
      <c r="B1248" s="227"/>
      <c r="C1248" s="228"/>
      <c r="D1248" s="198" t="s">
        <v>364</v>
      </c>
      <c r="E1248" s="229" t="s">
        <v>1</v>
      </c>
      <c r="F1248" s="230" t="s">
        <v>1295</v>
      </c>
      <c r="G1248" s="228"/>
      <c r="H1248" s="231">
        <v>-2.4249999999999998</v>
      </c>
      <c r="I1248" s="232"/>
      <c r="J1248" s="228"/>
      <c r="K1248" s="228"/>
      <c r="L1248" s="233"/>
      <c r="M1248" s="234"/>
      <c r="N1248" s="235"/>
      <c r="O1248" s="235"/>
      <c r="P1248" s="235"/>
      <c r="Q1248" s="235"/>
      <c r="R1248" s="235"/>
      <c r="S1248" s="235"/>
      <c r="T1248" s="236"/>
      <c r="AT1248" s="237" t="s">
        <v>364</v>
      </c>
      <c r="AU1248" s="237" t="s">
        <v>90</v>
      </c>
      <c r="AV1248" s="14" t="s">
        <v>90</v>
      </c>
      <c r="AW1248" s="14" t="s">
        <v>36</v>
      </c>
      <c r="AX1248" s="14" t="s">
        <v>81</v>
      </c>
      <c r="AY1248" s="237" t="s">
        <v>215</v>
      </c>
    </row>
    <row r="1249" spans="2:51" s="14" customFormat="1" ht="10.199999999999999">
      <c r="B1249" s="227"/>
      <c r="C1249" s="228"/>
      <c r="D1249" s="198" t="s">
        <v>364</v>
      </c>
      <c r="E1249" s="229" t="s">
        <v>1</v>
      </c>
      <c r="F1249" s="230" t="s">
        <v>1296</v>
      </c>
      <c r="G1249" s="228"/>
      <c r="H1249" s="231">
        <v>17.25</v>
      </c>
      <c r="I1249" s="232"/>
      <c r="J1249" s="228"/>
      <c r="K1249" s="228"/>
      <c r="L1249" s="233"/>
      <c r="M1249" s="234"/>
      <c r="N1249" s="235"/>
      <c r="O1249" s="235"/>
      <c r="P1249" s="235"/>
      <c r="Q1249" s="235"/>
      <c r="R1249" s="235"/>
      <c r="S1249" s="235"/>
      <c r="T1249" s="236"/>
      <c r="AT1249" s="237" t="s">
        <v>364</v>
      </c>
      <c r="AU1249" s="237" t="s">
        <v>90</v>
      </c>
      <c r="AV1249" s="14" t="s">
        <v>90</v>
      </c>
      <c r="AW1249" s="14" t="s">
        <v>36</v>
      </c>
      <c r="AX1249" s="14" t="s">
        <v>81</v>
      </c>
      <c r="AY1249" s="237" t="s">
        <v>215</v>
      </c>
    </row>
    <row r="1250" spans="2:51" s="14" customFormat="1" ht="10.199999999999999">
      <c r="B1250" s="227"/>
      <c r="C1250" s="228"/>
      <c r="D1250" s="198" t="s">
        <v>364</v>
      </c>
      <c r="E1250" s="229" t="s">
        <v>1</v>
      </c>
      <c r="F1250" s="230" t="s">
        <v>1297</v>
      </c>
      <c r="G1250" s="228"/>
      <c r="H1250" s="231">
        <v>4.125</v>
      </c>
      <c r="I1250" s="232"/>
      <c r="J1250" s="228"/>
      <c r="K1250" s="228"/>
      <c r="L1250" s="233"/>
      <c r="M1250" s="234"/>
      <c r="N1250" s="235"/>
      <c r="O1250" s="235"/>
      <c r="P1250" s="235"/>
      <c r="Q1250" s="235"/>
      <c r="R1250" s="235"/>
      <c r="S1250" s="235"/>
      <c r="T1250" s="236"/>
      <c r="AT1250" s="237" t="s">
        <v>364</v>
      </c>
      <c r="AU1250" s="237" t="s">
        <v>90</v>
      </c>
      <c r="AV1250" s="14" t="s">
        <v>90</v>
      </c>
      <c r="AW1250" s="14" t="s">
        <v>36</v>
      </c>
      <c r="AX1250" s="14" t="s">
        <v>81</v>
      </c>
      <c r="AY1250" s="237" t="s">
        <v>215</v>
      </c>
    </row>
    <row r="1251" spans="2:51" s="14" customFormat="1" ht="10.199999999999999">
      <c r="B1251" s="227"/>
      <c r="C1251" s="228"/>
      <c r="D1251" s="198" t="s">
        <v>364</v>
      </c>
      <c r="E1251" s="229" t="s">
        <v>1</v>
      </c>
      <c r="F1251" s="230" t="s">
        <v>1298</v>
      </c>
      <c r="G1251" s="228"/>
      <c r="H1251" s="231">
        <v>1.1000000000000001</v>
      </c>
      <c r="I1251" s="232"/>
      <c r="J1251" s="228"/>
      <c r="K1251" s="228"/>
      <c r="L1251" s="233"/>
      <c r="M1251" s="234"/>
      <c r="N1251" s="235"/>
      <c r="O1251" s="235"/>
      <c r="P1251" s="235"/>
      <c r="Q1251" s="235"/>
      <c r="R1251" s="235"/>
      <c r="S1251" s="235"/>
      <c r="T1251" s="236"/>
      <c r="AT1251" s="237" t="s">
        <v>364</v>
      </c>
      <c r="AU1251" s="237" t="s">
        <v>90</v>
      </c>
      <c r="AV1251" s="14" t="s">
        <v>90</v>
      </c>
      <c r="AW1251" s="14" t="s">
        <v>36</v>
      </c>
      <c r="AX1251" s="14" t="s">
        <v>81</v>
      </c>
      <c r="AY1251" s="237" t="s">
        <v>215</v>
      </c>
    </row>
    <row r="1252" spans="2:51" s="13" customFormat="1" ht="10.199999999999999">
      <c r="B1252" s="217"/>
      <c r="C1252" s="218"/>
      <c r="D1252" s="198" t="s">
        <v>364</v>
      </c>
      <c r="E1252" s="219" t="s">
        <v>1</v>
      </c>
      <c r="F1252" s="220" t="s">
        <v>395</v>
      </c>
      <c r="G1252" s="218"/>
      <c r="H1252" s="219" t="s">
        <v>1</v>
      </c>
      <c r="I1252" s="221"/>
      <c r="J1252" s="218"/>
      <c r="K1252" s="218"/>
      <c r="L1252" s="222"/>
      <c r="M1252" s="223"/>
      <c r="N1252" s="224"/>
      <c r="O1252" s="224"/>
      <c r="P1252" s="224"/>
      <c r="Q1252" s="224"/>
      <c r="R1252" s="224"/>
      <c r="S1252" s="224"/>
      <c r="T1252" s="225"/>
      <c r="AT1252" s="226" t="s">
        <v>364</v>
      </c>
      <c r="AU1252" s="226" t="s">
        <v>90</v>
      </c>
      <c r="AV1252" s="13" t="s">
        <v>88</v>
      </c>
      <c r="AW1252" s="13" t="s">
        <v>36</v>
      </c>
      <c r="AX1252" s="13" t="s">
        <v>81</v>
      </c>
      <c r="AY1252" s="226" t="s">
        <v>215</v>
      </c>
    </row>
    <row r="1253" spans="2:51" s="14" customFormat="1" ht="10.199999999999999">
      <c r="B1253" s="227"/>
      <c r="C1253" s="228"/>
      <c r="D1253" s="198" t="s">
        <v>364</v>
      </c>
      <c r="E1253" s="229" t="s">
        <v>1</v>
      </c>
      <c r="F1253" s="230" t="s">
        <v>1299</v>
      </c>
      <c r="G1253" s="228"/>
      <c r="H1253" s="231">
        <v>2.9049999999999998</v>
      </c>
      <c r="I1253" s="232"/>
      <c r="J1253" s="228"/>
      <c r="K1253" s="228"/>
      <c r="L1253" s="233"/>
      <c r="M1253" s="234"/>
      <c r="N1253" s="235"/>
      <c r="O1253" s="235"/>
      <c r="P1253" s="235"/>
      <c r="Q1253" s="235"/>
      <c r="R1253" s="235"/>
      <c r="S1253" s="235"/>
      <c r="T1253" s="236"/>
      <c r="AT1253" s="237" t="s">
        <v>364</v>
      </c>
      <c r="AU1253" s="237" t="s">
        <v>90</v>
      </c>
      <c r="AV1253" s="14" t="s">
        <v>90</v>
      </c>
      <c r="AW1253" s="14" t="s">
        <v>36</v>
      </c>
      <c r="AX1253" s="14" t="s">
        <v>81</v>
      </c>
      <c r="AY1253" s="237" t="s">
        <v>215</v>
      </c>
    </row>
    <row r="1254" spans="2:51" s="14" customFormat="1" ht="10.199999999999999">
      <c r="B1254" s="227"/>
      <c r="C1254" s="228"/>
      <c r="D1254" s="198" t="s">
        <v>364</v>
      </c>
      <c r="E1254" s="229" t="s">
        <v>1</v>
      </c>
      <c r="F1254" s="230" t="s">
        <v>1300</v>
      </c>
      <c r="G1254" s="228"/>
      <c r="H1254" s="231">
        <v>2.6949999999999998</v>
      </c>
      <c r="I1254" s="232"/>
      <c r="J1254" s="228"/>
      <c r="K1254" s="228"/>
      <c r="L1254" s="233"/>
      <c r="M1254" s="234"/>
      <c r="N1254" s="235"/>
      <c r="O1254" s="235"/>
      <c r="P1254" s="235"/>
      <c r="Q1254" s="235"/>
      <c r="R1254" s="235"/>
      <c r="S1254" s="235"/>
      <c r="T1254" s="236"/>
      <c r="AT1254" s="237" t="s">
        <v>364</v>
      </c>
      <c r="AU1254" s="237" t="s">
        <v>90</v>
      </c>
      <c r="AV1254" s="14" t="s">
        <v>90</v>
      </c>
      <c r="AW1254" s="14" t="s">
        <v>36</v>
      </c>
      <c r="AX1254" s="14" t="s">
        <v>81</v>
      </c>
      <c r="AY1254" s="237" t="s">
        <v>215</v>
      </c>
    </row>
    <row r="1255" spans="2:51" s="14" customFormat="1" ht="10.199999999999999">
      <c r="B1255" s="227"/>
      <c r="C1255" s="228"/>
      <c r="D1255" s="198" t="s">
        <v>364</v>
      </c>
      <c r="E1255" s="229" t="s">
        <v>1</v>
      </c>
      <c r="F1255" s="230" t="s">
        <v>1301</v>
      </c>
      <c r="G1255" s="228"/>
      <c r="H1255" s="231">
        <v>1.5</v>
      </c>
      <c r="I1255" s="232"/>
      <c r="J1255" s="228"/>
      <c r="K1255" s="228"/>
      <c r="L1255" s="233"/>
      <c r="M1255" s="234"/>
      <c r="N1255" s="235"/>
      <c r="O1255" s="235"/>
      <c r="P1255" s="235"/>
      <c r="Q1255" s="235"/>
      <c r="R1255" s="235"/>
      <c r="S1255" s="235"/>
      <c r="T1255" s="236"/>
      <c r="AT1255" s="237" t="s">
        <v>364</v>
      </c>
      <c r="AU1255" s="237" t="s">
        <v>90</v>
      </c>
      <c r="AV1255" s="14" t="s">
        <v>90</v>
      </c>
      <c r="AW1255" s="14" t="s">
        <v>36</v>
      </c>
      <c r="AX1255" s="14" t="s">
        <v>81</v>
      </c>
      <c r="AY1255" s="237" t="s">
        <v>215</v>
      </c>
    </row>
    <row r="1256" spans="2:51" s="13" customFormat="1" ht="10.199999999999999">
      <c r="B1256" s="217"/>
      <c r="C1256" s="218"/>
      <c r="D1256" s="198" t="s">
        <v>364</v>
      </c>
      <c r="E1256" s="219" t="s">
        <v>1</v>
      </c>
      <c r="F1256" s="220" t="s">
        <v>401</v>
      </c>
      <c r="G1256" s="218"/>
      <c r="H1256" s="219" t="s">
        <v>1</v>
      </c>
      <c r="I1256" s="221"/>
      <c r="J1256" s="218"/>
      <c r="K1256" s="218"/>
      <c r="L1256" s="222"/>
      <c r="M1256" s="223"/>
      <c r="N1256" s="224"/>
      <c r="O1256" s="224"/>
      <c r="P1256" s="224"/>
      <c r="Q1256" s="224"/>
      <c r="R1256" s="224"/>
      <c r="S1256" s="224"/>
      <c r="T1256" s="225"/>
      <c r="AT1256" s="226" t="s">
        <v>364</v>
      </c>
      <c r="AU1256" s="226" t="s">
        <v>90</v>
      </c>
      <c r="AV1256" s="13" t="s">
        <v>88</v>
      </c>
      <c r="AW1256" s="13" t="s">
        <v>36</v>
      </c>
      <c r="AX1256" s="13" t="s">
        <v>81</v>
      </c>
      <c r="AY1256" s="226" t="s">
        <v>215</v>
      </c>
    </row>
    <row r="1257" spans="2:51" s="14" customFormat="1" ht="10.199999999999999">
      <c r="B1257" s="227"/>
      <c r="C1257" s="228"/>
      <c r="D1257" s="198" t="s">
        <v>364</v>
      </c>
      <c r="E1257" s="229" t="s">
        <v>1</v>
      </c>
      <c r="F1257" s="230" t="s">
        <v>1294</v>
      </c>
      <c r="G1257" s="228"/>
      <c r="H1257" s="231">
        <v>30.95</v>
      </c>
      <c r="I1257" s="232"/>
      <c r="J1257" s="228"/>
      <c r="K1257" s="228"/>
      <c r="L1257" s="233"/>
      <c r="M1257" s="234"/>
      <c r="N1257" s="235"/>
      <c r="O1257" s="235"/>
      <c r="P1257" s="235"/>
      <c r="Q1257" s="235"/>
      <c r="R1257" s="235"/>
      <c r="S1257" s="235"/>
      <c r="T1257" s="236"/>
      <c r="AT1257" s="237" t="s">
        <v>364</v>
      </c>
      <c r="AU1257" s="237" t="s">
        <v>90</v>
      </c>
      <c r="AV1257" s="14" t="s">
        <v>90</v>
      </c>
      <c r="AW1257" s="14" t="s">
        <v>36</v>
      </c>
      <c r="AX1257" s="14" t="s">
        <v>81</v>
      </c>
      <c r="AY1257" s="237" t="s">
        <v>215</v>
      </c>
    </row>
    <row r="1258" spans="2:51" s="14" customFormat="1" ht="10.199999999999999">
      <c r="B1258" s="227"/>
      <c r="C1258" s="228"/>
      <c r="D1258" s="198" t="s">
        <v>364</v>
      </c>
      <c r="E1258" s="229" t="s">
        <v>1</v>
      </c>
      <c r="F1258" s="230" t="s">
        <v>1302</v>
      </c>
      <c r="G1258" s="228"/>
      <c r="H1258" s="231">
        <v>-2.5499999999999998</v>
      </c>
      <c r="I1258" s="232"/>
      <c r="J1258" s="228"/>
      <c r="K1258" s="228"/>
      <c r="L1258" s="233"/>
      <c r="M1258" s="234"/>
      <c r="N1258" s="235"/>
      <c r="O1258" s="235"/>
      <c r="P1258" s="235"/>
      <c r="Q1258" s="235"/>
      <c r="R1258" s="235"/>
      <c r="S1258" s="235"/>
      <c r="T1258" s="236"/>
      <c r="AT1258" s="237" t="s">
        <v>364</v>
      </c>
      <c r="AU1258" s="237" t="s">
        <v>90</v>
      </c>
      <c r="AV1258" s="14" t="s">
        <v>90</v>
      </c>
      <c r="AW1258" s="14" t="s">
        <v>36</v>
      </c>
      <c r="AX1258" s="14" t="s">
        <v>81</v>
      </c>
      <c r="AY1258" s="237" t="s">
        <v>215</v>
      </c>
    </row>
    <row r="1259" spans="2:51" s="14" customFormat="1" ht="10.199999999999999">
      <c r="B1259" s="227"/>
      <c r="C1259" s="228"/>
      <c r="D1259" s="198" t="s">
        <v>364</v>
      </c>
      <c r="E1259" s="229" t="s">
        <v>1</v>
      </c>
      <c r="F1259" s="230" t="s">
        <v>1303</v>
      </c>
      <c r="G1259" s="228"/>
      <c r="H1259" s="231">
        <v>8.9250000000000007</v>
      </c>
      <c r="I1259" s="232"/>
      <c r="J1259" s="228"/>
      <c r="K1259" s="228"/>
      <c r="L1259" s="233"/>
      <c r="M1259" s="234"/>
      <c r="N1259" s="235"/>
      <c r="O1259" s="235"/>
      <c r="P1259" s="235"/>
      <c r="Q1259" s="235"/>
      <c r="R1259" s="235"/>
      <c r="S1259" s="235"/>
      <c r="T1259" s="236"/>
      <c r="AT1259" s="237" t="s">
        <v>364</v>
      </c>
      <c r="AU1259" s="237" t="s">
        <v>90</v>
      </c>
      <c r="AV1259" s="14" t="s">
        <v>90</v>
      </c>
      <c r="AW1259" s="14" t="s">
        <v>36</v>
      </c>
      <c r="AX1259" s="14" t="s">
        <v>81</v>
      </c>
      <c r="AY1259" s="237" t="s">
        <v>215</v>
      </c>
    </row>
    <row r="1260" spans="2:51" s="14" customFormat="1" ht="10.199999999999999">
      <c r="B1260" s="227"/>
      <c r="C1260" s="228"/>
      <c r="D1260" s="198" t="s">
        <v>364</v>
      </c>
      <c r="E1260" s="229" t="s">
        <v>1</v>
      </c>
      <c r="F1260" s="230" t="s">
        <v>1304</v>
      </c>
      <c r="G1260" s="228"/>
      <c r="H1260" s="231">
        <v>-0.9</v>
      </c>
      <c r="I1260" s="232"/>
      <c r="J1260" s="228"/>
      <c r="K1260" s="228"/>
      <c r="L1260" s="233"/>
      <c r="M1260" s="234"/>
      <c r="N1260" s="235"/>
      <c r="O1260" s="235"/>
      <c r="P1260" s="235"/>
      <c r="Q1260" s="235"/>
      <c r="R1260" s="235"/>
      <c r="S1260" s="235"/>
      <c r="T1260" s="236"/>
      <c r="AT1260" s="237" t="s">
        <v>364</v>
      </c>
      <c r="AU1260" s="237" t="s">
        <v>90</v>
      </c>
      <c r="AV1260" s="14" t="s">
        <v>90</v>
      </c>
      <c r="AW1260" s="14" t="s">
        <v>36</v>
      </c>
      <c r="AX1260" s="14" t="s">
        <v>81</v>
      </c>
      <c r="AY1260" s="237" t="s">
        <v>215</v>
      </c>
    </row>
    <row r="1261" spans="2:51" s="14" customFormat="1" ht="10.199999999999999">
      <c r="B1261" s="227"/>
      <c r="C1261" s="228"/>
      <c r="D1261" s="198" t="s">
        <v>364</v>
      </c>
      <c r="E1261" s="229" t="s">
        <v>1</v>
      </c>
      <c r="F1261" s="230" t="s">
        <v>1305</v>
      </c>
      <c r="G1261" s="228"/>
      <c r="H1261" s="231">
        <v>-2</v>
      </c>
      <c r="I1261" s="232"/>
      <c r="J1261" s="228"/>
      <c r="K1261" s="228"/>
      <c r="L1261" s="233"/>
      <c r="M1261" s="234"/>
      <c r="N1261" s="235"/>
      <c r="O1261" s="235"/>
      <c r="P1261" s="235"/>
      <c r="Q1261" s="235"/>
      <c r="R1261" s="235"/>
      <c r="S1261" s="235"/>
      <c r="T1261" s="236"/>
      <c r="AT1261" s="237" t="s">
        <v>364</v>
      </c>
      <c r="AU1261" s="237" t="s">
        <v>90</v>
      </c>
      <c r="AV1261" s="14" t="s">
        <v>90</v>
      </c>
      <c r="AW1261" s="14" t="s">
        <v>36</v>
      </c>
      <c r="AX1261" s="14" t="s">
        <v>81</v>
      </c>
      <c r="AY1261" s="237" t="s">
        <v>215</v>
      </c>
    </row>
    <row r="1262" spans="2:51" s="14" customFormat="1" ht="10.199999999999999">
      <c r="B1262" s="227"/>
      <c r="C1262" s="228"/>
      <c r="D1262" s="198" t="s">
        <v>364</v>
      </c>
      <c r="E1262" s="229" t="s">
        <v>1</v>
      </c>
      <c r="F1262" s="230" t="s">
        <v>1306</v>
      </c>
      <c r="G1262" s="228"/>
      <c r="H1262" s="231">
        <v>8.625</v>
      </c>
      <c r="I1262" s="232"/>
      <c r="J1262" s="228"/>
      <c r="K1262" s="228"/>
      <c r="L1262" s="233"/>
      <c r="M1262" s="234"/>
      <c r="N1262" s="235"/>
      <c r="O1262" s="235"/>
      <c r="P1262" s="235"/>
      <c r="Q1262" s="235"/>
      <c r="R1262" s="235"/>
      <c r="S1262" s="235"/>
      <c r="T1262" s="236"/>
      <c r="AT1262" s="237" t="s">
        <v>364</v>
      </c>
      <c r="AU1262" s="237" t="s">
        <v>90</v>
      </c>
      <c r="AV1262" s="14" t="s">
        <v>90</v>
      </c>
      <c r="AW1262" s="14" t="s">
        <v>36</v>
      </c>
      <c r="AX1262" s="14" t="s">
        <v>81</v>
      </c>
      <c r="AY1262" s="237" t="s">
        <v>215</v>
      </c>
    </row>
    <row r="1263" spans="2:51" s="14" customFormat="1" ht="10.199999999999999">
      <c r="B1263" s="227"/>
      <c r="C1263" s="228"/>
      <c r="D1263" s="198" t="s">
        <v>364</v>
      </c>
      <c r="E1263" s="229" t="s">
        <v>1</v>
      </c>
      <c r="F1263" s="230" t="s">
        <v>1307</v>
      </c>
      <c r="G1263" s="228"/>
      <c r="H1263" s="231">
        <v>3.9750000000000001</v>
      </c>
      <c r="I1263" s="232"/>
      <c r="J1263" s="228"/>
      <c r="K1263" s="228"/>
      <c r="L1263" s="233"/>
      <c r="M1263" s="234"/>
      <c r="N1263" s="235"/>
      <c r="O1263" s="235"/>
      <c r="P1263" s="235"/>
      <c r="Q1263" s="235"/>
      <c r="R1263" s="235"/>
      <c r="S1263" s="235"/>
      <c r="T1263" s="236"/>
      <c r="AT1263" s="237" t="s">
        <v>364</v>
      </c>
      <c r="AU1263" s="237" t="s">
        <v>90</v>
      </c>
      <c r="AV1263" s="14" t="s">
        <v>90</v>
      </c>
      <c r="AW1263" s="14" t="s">
        <v>36</v>
      </c>
      <c r="AX1263" s="14" t="s">
        <v>81</v>
      </c>
      <c r="AY1263" s="237" t="s">
        <v>215</v>
      </c>
    </row>
    <row r="1264" spans="2:51" s="16" customFormat="1" ht="10.199999999999999">
      <c r="B1264" s="249"/>
      <c r="C1264" s="250"/>
      <c r="D1264" s="198" t="s">
        <v>364</v>
      </c>
      <c r="E1264" s="251" t="s">
        <v>1</v>
      </c>
      <c r="F1264" s="252" t="s">
        <v>403</v>
      </c>
      <c r="G1264" s="250"/>
      <c r="H1264" s="253">
        <v>105.125</v>
      </c>
      <c r="I1264" s="254"/>
      <c r="J1264" s="250"/>
      <c r="K1264" s="250"/>
      <c r="L1264" s="255"/>
      <c r="M1264" s="256"/>
      <c r="N1264" s="257"/>
      <c r="O1264" s="257"/>
      <c r="P1264" s="257"/>
      <c r="Q1264" s="257"/>
      <c r="R1264" s="257"/>
      <c r="S1264" s="257"/>
      <c r="T1264" s="258"/>
      <c r="AT1264" s="259" t="s">
        <v>364</v>
      </c>
      <c r="AU1264" s="259" t="s">
        <v>90</v>
      </c>
      <c r="AV1264" s="16" t="s">
        <v>227</v>
      </c>
      <c r="AW1264" s="16" t="s">
        <v>36</v>
      </c>
      <c r="AX1264" s="16" t="s">
        <v>81</v>
      </c>
      <c r="AY1264" s="259" t="s">
        <v>215</v>
      </c>
    </row>
    <row r="1265" spans="2:51" s="13" customFormat="1" ht="10.199999999999999">
      <c r="B1265" s="217"/>
      <c r="C1265" s="218"/>
      <c r="D1265" s="198" t="s">
        <v>364</v>
      </c>
      <c r="E1265" s="219" t="s">
        <v>1</v>
      </c>
      <c r="F1265" s="220" t="s">
        <v>853</v>
      </c>
      <c r="G1265" s="218"/>
      <c r="H1265" s="219" t="s">
        <v>1</v>
      </c>
      <c r="I1265" s="221"/>
      <c r="J1265" s="218"/>
      <c r="K1265" s="218"/>
      <c r="L1265" s="222"/>
      <c r="M1265" s="223"/>
      <c r="N1265" s="224"/>
      <c r="O1265" s="224"/>
      <c r="P1265" s="224"/>
      <c r="Q1265" s="224"/>
      <c r="R1265" s="224"/>
      <c r="S1265" s="224"/>
      <c r="T1265" s="225"/>
      <c r="AT1265" s="226" t="s">
        <v>364</v>
      </c>
      <c r="AU1265" s="226" t="s">
        <v>90</v>
      </c>
      <c r="AV1265" s="13" t="s">
        <v>88</v>
      </c>
      <c r="AW1265" s="13" t="s">
        <v>36</v>
      </c>
      <c r="AX1265" s="13" t="s">
        <v>81</v>
      </c>
      <c r="AY1265" s="226" t="s">
        <v>215</v>
      </c>
    </row>
    <row r="1266" spans="2:51" s="13" customFormat="1" ht="10.199999999999999">
      <c r="B1266" s="217"/>
      <c r="C1266" s="218"/>
      <c r="D1266" s="198" t="s">
        <v>364</v>
      </c>
      <c r="E1266" s="219" t="s">
        <v>1</v>
      </c>
      <c r="F1266" s="220" t="s">
        <v>389</v>
      </c>
      <c r="G1266" s="218"/>
      <c r="H1266" s="219" t="s">
        <v>1</v>
      </c>
      <c r="I1266" s="221"/>
      <c r="J1266" s="218"/>
      <c r="K1266" s="218"/>
      <c r="L1266" s="222"/>
      <c r="M1266" s="223"/>
      <c r="N1266" s="224"/>
      <c r="O1266" s="224"/>
      <c r="P1266" s="224"/>
      <c r="Q1266" s="224"/>
      <c r="R1266" s="224"/>
      <c r="S1266" s="224"/>
      <c r="T1266" s="225"/>
      <c r="AT1266" s="226" t="s">
        <v>364</v>
      </c>
      <c r="AU1266" s="226" t="s">
        <v>90</v>
      </c>
      <c r="AV1266" s="13" t="s">
        <v>88</v>
      </c>
      <c r="AW1266" s="13" t="s">
        <v>36</v>
      </c>
      <c r="AX1266" s="13" t="s">
        <v>81</v>
      </c>
      <c r="AY1266" s="226" t="s">
        <v>215</v>
      </c>
    </row>
    <row r="1267" spans="2:51" s="14" customFormat="1" ht="20.399999999999999">
      <c r="B1267" s="227"/>
      <c r="C1267" s="228"/>
      <c r="D1267" s="198" t="s">
        <v>364</v>
      </c>
      <c r="E1267" s="229" t="s">
        <v>1</v>
      </c>
      <c r="F1267" s="230" t="s">
        <v>1308</v>
      </c>
      <c r="G1267" s="228"/>
      <c r="H1267" s="231">
        <v>14.895</v>
      </c>
      <c r="I1267" s="232"/>
      <c r="J1267" s="228"/>
      <c r="K1267" s="228"/>
      <c r="L1267" s="233"/>
      <c r="M1267" s="234"/>
      <c r="N1267" s="235"/>
      <c r="O1267" s="235"/>
      <c r="P1267" s="235"/>
      <c r="Q1267" s="235"/>
      <c r="R1267" s="235"/>
      <c r="S1267" s="235"/>
      <c r="T1267" s="236"/>
      <c r="AT1267" s="237" t="s">
        <v>364</v>
      </c>
      <c r="AU1267" s="237" t="s">
        <v>90</v>
      </c>
      <c r="AV1267" s="14" t="s">
        <v>90</v>
      </c>
      <c r="AW1267" s="14" t="s">
        <v>36</v>
      </c>
      <c r="AX1267" s="14" t="s">
        <v>81</v>
      </c>
      <c r="AY1267" s="237" t="s">
        <v>215</v>
      </c>
    </row>
    <row r="1268" spans="2:51" s="13" customFormat="1" ht="10.199999999999999">
      <c r="B1268" s="217"/>
      <c r="C1268" s="218"/>
      <c r="D1268" s="198" t="s">
        <v>364</v>
      </c>
      <c r="E1268" s="219" t="s">
        <v>1</v>
      </c>
      <c r="F1268" s="220" t="s">
        <v>395</v>
      </c>
      <c r="G1268" s="218"/>
      <c r="H1268" s="219" t="s">
        <v>1</v>
      </c>
      <c r="I1268" s="221"/>
      <c r="J1268" s="218"/>
      <c r="K1268" s="218"/>
      <c r="L1268" s="222"/>
      <c r="M1268" s="223"/>
      <c r="N1268" s="224"/>
      <c r="O1268" s="224"/>
      <c r="P1268" s="224"/>
      <c r="Q1268" s="224"/>
      <c r="R1268" s="224"/>
      <c r="S1268" s="224"/>
      <c r="T1268" s="225"/>
      <c r="AT1268" s="226" t="s">
        <v>364</v>
      </c>
      <c r="AU1268" s="226" t="s">
        <v>90</v>
      </c>
      <c r="AV1268" s="13" t="s">
        <v>88</v>
      </c>
      <c r="AW1268" s="13" t="s">
        <v>36</v>
      </c>
      <c r="AX1268" s="13" t="s">
        <v>81</v>
      </c>
      <c r="AY1268" s="226" t="s">
        <v>215</v>
      </c>
    </row>
    <row r="1269" spans="2:51" s="14" customFormat="1" ht="10.199999999999999">
      <c r="B1269" s="227"/>
      <c r="C1269" s="228"/>
      <c r="D1269" s="198" t="s">
        <v>364</v>
      </c>
      <c r="E1269" s="229" t="s">
        <v>1</v>
      </c>
      <c r="F1269" s="230" t="s">
        <v>1309</v>
      </c>
      <c r="G1269" s="228"/>
      <c r="H1269" s="231">
        <v>4.88</v>
      </c>
      <c r="I1269" s="232"/>
      <c r="J1269" s="228"/>
      <c r="K1269" s="228"/>
      <c r="L1269" s="233"/>
      <c r="M1269" s="234"/>
      <c r="N1269" s="235"/>
      <c r="O1269" s="235"/>
      <c r="P1269" s="235"/>
      <c r="Q1269" s="235"/>
      <c r="R1269" s="235"/>
      <c r="S1269" s="235"/>
      <c r="T1269" s="236"/>
      <c r="AT1269" s="237" t="s">
        <v>364</v>
      </c>
      <c r="AU1269" s="237" t="s">
        <v>90</v>
      </c>
      <c r="AV1269" s="14" t="s">
        <v>90</v>
      </c>
      <c r="AW1269" s="14" t="s">
        <v>36</v>
      </c>
      <c r="AX1269" s="14" t="s">
        <v>81</v>
      </c>
      <c r="AY1269" s="237" t="s">
        <v>215</v>
      </c>
    </row>
    <row r="1270" spans="2:51" s="14" customFormat="1" ht="10.199999999999999">
      <c r="B1270" s="227"/>
      <c r="C1270" s="228"/>
      <c r="D1270" s="198" t="s">
        <v>364</v>
      </c>
      <c r="E1270" s="229" t="s">
        <v>1</v>
      </c>
      <c r="F1270" s="230" t="s">
        <v>1310</v>
      </c>
      <c r="G1270" s="228"/>
      <c r="H1270" s="231">
        <v>3.2</v>
      </c>
      <c r="I1270" s="232"/>
      <c r="J1270" s="228"/>
      <c r="K1270" s="228"/>
      <c r="L1270" s="233"/>
      <c r="M1270" s="234"/>
      <c r="N1270" s="235"/>
      <c r="O1270" s="235"/>
      <c r="P1270" s="235"/>
      <c r="Q1270" s="235"/>
      <c r="R1270" s="235"/>
      <c r="S1270" s="235"/>
      <c r="T1270" s="236"/>
      <c r="AT1270" s="237" t="s">
        <v>364</v>
      </c>
      <c r="AU1270" s="237" t="s">
        <v>90</v>
      </c>
      <c r="AV1270" s="14" t="s">
        <v>90</v>
      </c>
      <c r="AW1270" s="14" t="s">
        <v>36</v>
      </c>
      <c r="AX1270" s="14" t="s">
        <v>81</v>
      </c>
      <c r="AY1270" s="237" t="s">
        <v>215</v>
      </c>
    </row>
    <row r="1271" spans="2:51" s="13" customFormat="1" ht="10.199999999999999">
      <c r="B1271" s="217"/>
      <c r="C1271" s="218"/>
      <c r="D1271" s="198" t="s">
        <v>364</v>
      </c>
      <c r="E1271" s="219" t="s">
        <v>1</v>
      </c>
      <c r="F1271" s="220" t="s">
        <v>401</v>
      </c>
      <c r="G1271" s="218"/>
      <c r="H1271" s="219" t="s">
        <v>1</v>
      </c>
      <c r="I1271" s="221"/>
      <c r="J1271" s="218"/>
      <c r="K1271" s="218"/>
      <c r="L1271" s="222"/>
      <c r="M1271" s="223"/>
      <c r="N1271" s="224"/>
      <c r="O1271" s="224"/>
      <c r="P1271" s="224"/>
      <c r="Q1271" s="224"/>
      <c r="R1271" s="224"/>
      <c r="S1271" s="224"/>
      <c r="T1271" s="225"/>
      <c r="AT1271" s="226" t="s">
        <v>364</v>
      </c>
      <c r="AU1271" s="226" t="s">
        <v>90</v>
      </c>
      <c r="AV1271" s="13" t="s">
        <v>88</v>
      </c>
      <c r="AW1271" s="13" t="s">
        <v>36</v>
      </c>
      <c r="AX1271" s="13" t="s">
        <v>81</v>
      </c>
      <c r="AY1271" s="226" t="s">
        <v>215</v>
      </c>
    </row>
    <row r="1272" spans="2:51" s="14" customFormat="1" ht="10.199999999999999">
      <c r="B1272" s="227"/>
      <c r="C1272" s="228"/>
      <c r="D1272" s="198" t="s">
        <v>364</v>
      </c>
      <c r="E1272" s="229" t="s">
        <v>1</v>
      </c>
      <c r="F1272" s="230" t="s">
        <v>1311</v>
      </c>
      <c r="G1272" s="228"/>
      <c r="H1272" s="231">
        <v>8.5399999999999991</v>
      </c>
      <c r="I1272" s="232"/>
      <c r="J1272" s="228"/>
      <c r="K1272" s="228"/>
      <c r="L1272" s="233"/>
      <c r="M1272" s="234"/>
      <c r="N1272" s="235"/>
      <c r="O1272" s="235"/>
      <c r="P1272" s="235"/>
      <c r="Q1272" s="235"/>
      <c r="R1272" s="235"/>
      <c r="S1272" s="235"/>
      <c r="T1272" s="236"/>
      <c r="AT1272" s="237" t="s">
        <v>364</v>
      </c>
      <c r="AU1272" s="237" t="s">
        <v>90</v>
      </c>
      <c r="AV1272" s="14" t="s">
        <v>90</v>
      </c>
      <c r="AW1272" s="14" t="s">
        <v>36</v>
      </c>
      <c r="AX1272" s="14" t="s">
        <v>81</v>
      </c>
      <c r="AY1272" s="237" t="s">
        <v>215</v>
      </c>
    </row>
    <row r="1273" spans="2:51" s="14" customFormat="1" ht="10.199999999999999">
      <c r="B1273" s="227"/>
      <c r="C1273" s="228"/>
      <c r="D1273" s="198" t="s">
        <v>364</v>
      </c>
      <c r="E1273" s="229" t="s">
        <v>1</v>
      </c>
      <c r="F1273" s="230" t="s">
        <v>1312</v>
      </c>
      <c r="G1273" s="228"/>
      <c r="H1273" s="231">
        <v>5.45</v>
      </c>
      <c r="I1273" s="232"/>
      <c r="J1273" s="228"/>
      <c r="K1273" s="228"/>
      <c r="L1273" s="233"/>
      <c r="M1273" s="234"/>
      <c r="N1273" s="235"/>
      <c r="O1273" s="235"/>
      <c r="P1273" s="235"/>
      <c r="Q1273" s="235"/>
      <c r="R1273" s="235"/>
      <c r="S1273" s="235"/>
      <c r="T1273" s="236"/>
      <c r="AT1273" s="237" t="s">
        <v>364</v>
      </c>
      <c r="AU1273" s="237" t="s">
        <v>90</v>
      </c>
      <c r="AV1273" s="14" t="s">
        <v>90</v>
      </c>
      <c r="AW1273" s="14" t="s">
        <v>36</v>
      </c>
      <c r="AX1273" s="14" t="s">
        <v>81</v>
      </c>
      <c r="AY1273" s="237" t="s">
        <v>215</v>
      </c>
    </row>
    <row r="1274" spans="2:51" s="16" customFormat="1" ht="10.199999999999999">
      <c r="B1274" s="249"/>
      <c r="C1274" s="250"/>
      <c r="D1274" s="198" t="s">
        <v>364</v>
      </c>
      <c r="E1274" s="251" t="s">
        <v>1</v>
      </c>
      <c r="F1274" s="252" t="s">
        <v>403</v>
      </c>
      <c r="G1274" s="250"/>
      <c r="H1274" s="253">
        <v>36.965000000000003</v>
      </c>
      <c r="I1274" s="254"/>
      <c r="J1274" s="250"/>
      <c r="K1274" s="250"/>
      <c r="L1274" s="255"/>
      <c r="M1274" s="256"/>
      <c r="N1274" s="257"/>
      <c r="O1274" s="257"/>
      <c r="P1274" s="257"/>
      <c r="Q1274" s="257"/>
      <c r="R1274" s="257"/>
      <c r="S1274" s="257"/>
      <c r="T1274" s="258"/>
      <c r="AT1274" s="259" t="s">
        <v>364</v>
      </c>
      <c r="AU1274" s="259" t="s">
        <v>90</v>
      </c>
      <c r="AV1274" s="16" t="s">
        <v>227</v>
      </c>
      <c r="AW1274" s="16" t="s">
        <v>36</v>
      </c>
      <c r="AX1274" s="16" t="s">
        <v>81</v>
      </c>
      <c r="AY1274" s="259" t="s">
        <v>215</v>
      </c>
    </row>
    <row r="1275" spans="2:51" s="13" customFormat="1" ht="10.199999999999999">
      <c r="B1275" s="217"/>
      <c r="C1275" s="218"/>
      <c r="D1275" s="198" t="s">
        <v>364</v>
      </c>
      <c r="E1275" s="219" t="s">
        <v>1</v>
      </c>
      <c r="F1275" s="220" t="s">
        <v>1228</v>
      </c>
      <c r="G1275" s="218"/>
      <c r="H1275" s="219" t="s">
        <v>1</v>
      </c>
      <c r="I1275" s="221"/>
      <c r="J1275" s="218"/>
      <c r="K1275" s="218"/>
      <c r="L1275" s="222"/>
      <c r="M1275" s="223"/>
      <c r="N1275" s="224"/>
      <c r="O1275" s="224"/>
      <c r="P1275" s="224"/>
      <c r="Q1275" s="224"/>
      <c r="R1275" s="224"/>
      <c r="S1275" s="224"/>
      <c r="T1275" s="225"/>
      <c r="AT1275" s="226" t="s">
        <v>364</v>
      </c>
      <c r="AU1275" s="226" t="s">
        <v>90</v>
      </c>
      <c r="AV1275" s="13" t="s">
        <v>88</v>
      </c>
      <c r="AW1275" s="13" t="s">
        <v>36</v>
      </c>
      <c r="AX1275" s="13" t="s">
        <v>81</v>
      </c>
      <c r="AY1275" s="226" t="s">
        <v>215</v>
      </c>
    </row>
    <row r="1276" spans="2:51" s="13" customFormat="1" ht="10.199999999999999">
      <c r="B1276" s="217"/>
      <c r="C1276" s="218"/>
      <c r="D1276" s="198" t="s">
        <v>364</v>
      </c>
      <c r="E1276" s="219" t="s">
        <v>1</v>
      </c>
      <c r="F1276" s="220" t="s">
        <v>389</v>
      </c>
      <c r="G1276" s="218"/>
      <c r="H1276" s="219" t="s">
        <v>1</v>
      </c>
      <c r="I1276" s="221"/>
      <c r="J1276" s="218"/>
      <c r="K1276" s="218"/>
      <c r="L1276" s="222"/>
      <c r="M1276" s="223"/>
      <c r="N1276" s="224"/>
      <c r="O1276" s="224"/>
      <c r="P1276" s="224"/>
      <c r="Q1276" s="224"/>
      <c r="R1276" s="224"/>
      <c r="S1276" s="224"/>
      <c r="T1276" s="225"/>
      <c r="AT1276" s="226" t="s">
        <v>364</v>
      </c>
      <c r="AU1276" s="226" t="s">
        <v>90</v>
      </c>
      <c r="AV1276" s="13" t="s">
        <v>88</v>
      </c>
      <c r="AW1276" s="13" t="s">
        <v>36</v>
      </c>
      <c r="AX1276" s="13" t="s">
        <v>81</v>
      </c>
      <c r="AY1276" s="226" t="s">
        <v>215</v>
      </c>
    </row>
    <row r="1277" spans="2:51" s="14" customFormat="1" ht="20.399999999999999">
      <c r="B1277" s="227"/>
      <c r="C1277" s="228"/>
      <c r="D1277" s="198" t="s">
        <v>364</v>
      </c>
      <c r="E1277" s="229" t="s">
        <v>1</v>
      </c>
      <c r="F1277" s="230" t="s">
        <v>1308</v>
      </c>
      <c r="G1277" s="228"/>
      <c r="H1277" s="231">
        <v>14.895</v>
      </c>
      <c r="I1277" s="232"/>
      <c r="J1277" s="228"/>
      <c r="K1277" s="228"/>
      <c r="L1277" s="233"/>
      <c r="M1277" s="234"/>
      <c r="N1277" s="235"/>
      <c r="O1277" s="235"/>
      <c r="P1277" s="235"/>
      <c r="Q1277" s="235"/>
      <c r="R1277" s="235"/>
      <c r="S1277" s="235"/>
      <c r="T1277" s="236"/>
      <c r="AT1277" s="237" t="s">
        <v>364</v>
      </c>
      <c r="AU1277" s="237" t="s">
        <v>90</v>
      </c>
      <c r="AV1277" s="14" t="s">
        <v>90</v>
      </c>
      <c r="AW1277" s="14" t="s">
        <v>36</v>
      </c>
      <c r="AX1277" s="14" t="s">
        <v>81</v>
      </c>
      <c r="AY1277" s="237" t="s">
        <v>215</v>
      </c>
    </row>
    <row r="1278" spans="2:51" s="13" customFormat="1" ht="10.199999999999999">
      <c r="B1278" s="217"/>
      <c r="C1278" s="218"/>
      <c r="D1278" s="198" t="s">
        <v>364</v>
      </c>
      <c r="E1278" s="219" t="s">
        <v>1</v>
      </c>
      <c r="F1278" s="220" t="s">
        <v>395</v>
      </c>
      <c r="G1278" s="218"/>
      <c r="H1278" s="219" t="s">
        <v>1</v>
      </c>
      <c r="I1278" s="221"/>
      <c r="J1278" s="218"/>
      <c r="K1278" s="218"/>
      <c r="L1278" s="222"/>
      <c r="M1278" s="223"/>
      <c r="N1278" s="224"/>
      <c r="O1278" s="224"/>
      <c r="P1278" s="224"/>
      <c r="Q1278" s="224"/>
      <c r="R1278" s="224"/>
      <c r="S1278" s="224"/>
      <c r="T1278" s="225"/>
      <c r="AT1278" s="226" t="s">
        <v>364</v>
      </c>
      <c r="AU1278" s="226" t="s">
        <v>90</v>
      </c>
      <c r="AV1278" s="13" t="s">
        <v>88</v>
      </c>
      <c r="AW1278" s="13" t="s">
        <v>36</v>
      </c>
      <c r="AX1278" s="13" t="s">
        <v>81</v>
      </c>
      <c r="AY1278" s="226" t="s">
        <v>215</v>
      </c>
    </row>
    <row r="1279" spans="2:51" s="14" customFormat="1" ht="10.199999999999999">
      <c r="B1279" s="227"/>
      <c r="C1279" s="228"/>
      <c r="D1279" s="198" t="s">
        <v>364</v>
      </c>
      <c r="E1279" s="229" t="s">
        <v>1</v>
      </c>
      <c r="F1279" s="230" t="s">
        <v>1309</v>
      </c>
      <c r="G1279" s="228"/>
      <c r="H1279" s="231">
        <v>4.88</v>
      </c>
      <c r="I1279" s="232"/>
      <c r="J1279" s="228"/>
      <c r="K1279" s="228"/>
      <c r="L1279" s="233"/>
      <c r="M1279" s="234"/>
      <c r="N1279" s="235"/>
      <c r="O1279" s="235"/>
      <c r="P1279" s="235"/>
      <c r="Q1279" s="235"/>
      <c r="R1279" s="235"/>
      <c r="S1279" s="235"/>
      <c r="T1279" s="236"/>
      <c r="AT1279" s="237" t="s">
        <v>364</v>
      </c>
      <c r="AU1279" s="237" t="s">
        <v>90</v>
      </c>
      <c r="AV1279" s="14" t="s">
        <v>90</v>
      </c>
      <c r="AW1279" s="14" t="s">
        <v>36</v>
      </c>
      <c r="AX1279" s="14" t="s">
        <v>81</v>
      </c>
      <c r="AY1279" s="237" t="s">
        <v>215</v>
      </c>
    </row>
    <row r="1280" spans="2:51" s="14" customFormat="1" ht="10.199999999999999">
      <c r="B1280" s="227"/>
      <c r="C1280" s="228"/>
      <c r="D1280" s="198" t="s">
        <v>364</v>
      </c>
      <c r="E1280" s="229" t="s">
        <v>1</v>
      </c>
      <c r="F1280" s="230" t="s">
        <v>1310</v>
      </c>
      <c r="G1280" s="228"/>
      <c r="H1280" s="231">
        <v>3.2</v>
      </c>
      <c r="I1280" s="232"/>
      <c r="J1280" s="228"/>
      <c r="K1280" s="228"/>
      <c r="L1280" s="233"/>
      <c r="M1280" s="234"/>
      <c r="N1280" s="235"/>
      <c r="O1280" s="235"/>
      <c r="P1280" s="235"/>
      <c r="Q1280" s="235"/>
      <c r="R1280" s="235"/>
      <c r="S1280" s="235"/>
      <c r="T1280" s="236"/>
      <c r="AT1280" s="237" t="s">
        <v>364</v>
      </c>
      <c r="AU1280" s="237" t="s">
        <v>90</v>
      </c>
      <c r="AV1280" s="14" t="s">
        <v>90</v>
      </c>
      <c r="AW1280" s="14" t="s">
        <v>36</v>
      </c>
      <c r="AX1280" s="14" t="s">
        <v>81</v>
      </c>
      <c r="AY1280" s="237" t="s">
        <v>215</v>
      </c>
    </row>
    <row r="1281" spans="2:51" s="13" customFormat="1" ht="10.199999999999999">
      <c r="B1281" s="217"/>
      <c r="C1281" s="218"/>
      <c r="D1281" s="198" t="s">
        <v>364</v>
      </c>
      <c r="E1281" s="219" t="s">
        <v>1</v>
      </c>
      <c r="F1281" s="220" t="s">
        <v>401</v>
      </c>
      <c r="G1281" s="218"/>
      <c r="H1281" s="219" t="s">
        <v>1</v>
      </c>
      <c r="I1281" s="221"/>
      <c r="J1281" s="218"/>
      <c r="K1281" s="218"/>
      <c r="L1281" s="222"/>
      <c r="M1281" s="223"/>
      <c r="N1281" s="224"/>
      <c r="O1281" s="224"/>
      <c r="P1281" s="224"/>
      <c r="Q1281" s="224"/>
      <c r="R1281" s="224"/>
      <c r="S1281" s="224"/>
      <c r="T1281" s="225"/>
      <c r="AT1281" s="226" t="s">
        <v>364</v>
      </c>
      <c r="AU1281" s="226" t="s">
        <v>90</v>
      </c>
      <c r="AV1281" s="13" t="s">
        <v>88</v>
      </c>
      <c r="AW1281" s="13" t="s">
        <v>36</v>
      </c>
      <c r="AX1281" s="13" t="s">
        <v>81</v>
      </c>
      <c r="AY1281" s="226" t="s">
        <v>215</v>
      </c>
    </row>
    <row r="1282" spans="2:51" s="14" customFormat="1" ht="10.199999999999999">
      <c r="B1282" s="227"/>
      <c r="C1282" s="228"/>
      <c r="D1282" s="198" t="s">
        <v>364</v>
      </c>
      <c r="E1282" s="229" t="s">
        <v>1</v>
      </c>
      <c r="F1282" s="230" t="s">
        <v>1311</v>
      </c>
      <c r="G1282" s="228"/>
      <c r="H1282" s="231">
        <v>8.5399999999999991</v>
      </c>
      <c r="I1282" s="232"/>
      <c r="J1282" s="228"/>
      <c r="K1282" s="228"/>
      <c r="L1282" s="233"/>
      <c r="M1282" s="234"/>
      <c r="N1282" s="235"/>
      <c r="O1282" s="235"/>
      <c r="P1282" s="235"/>
      <c r="Q1282" s="235"/>
      <c r="R1282" s="235"/>
      <c r="S1282" s="235"/>
      <c r="T1282" s="236"/>
      <c r="AT1282" s="237" t="s">
        <v>364</v>
      </c>
      <c r="AU1282" s="237" t="s">
        <v>90</v>
      </c>
      <c r="AV1282" s="14" t="s">
        <v>90</v>
      </c>
      <c r="AW1282" s="14" t="s">
        <v>36</v>
      </c>
      <c r="AX1282" s="14" t="s">
        <v>81</v>
      </c>
      <c r="AY1282" s="237" t="s">
        <v>215</v>
      </c>
    </row>
    <row r="1283" spans="2:51" s="14" customFormat="1" ht="10.199999999999999">
      <c r="B1283" s="227"/>
      <c r="C1283" s="228"/>
      <c r="D1283" s="198" t="s">
        <v>364</v>
      </c>
      <c r="E1283" s="229" t="s">
        <v>1</v>
      </c>
      <c r="F1283" s="230" t="s">
        <v>1312</v>
      </c>
      <c r="G1283" s="228"/>
      <c r="H1283" s="231">
        <v>5.45</v>
      </c>
      <c r="I1283" s="232"/>
      <c r="J1283" s="228"/>
      <c r="K1283" s="228"/>
      <c r="L1283" s="233"/>
      <c r="M1283" s="234"/>
      <c r="N1283" s="235"/>
      <c r="O1283" s="235"/>
      <c r="P1283" s="235"/>
      <c r="Q1283" s="235"/>
      <c r="R1283" s="235"/>
      <c r="S1283" s="235"/>
      <c r="T1283" s="236"/>
      <c r="AT1283" s="237" t="s">
        <v>364</v>
      </c>
      <c r="AU1283" s="237" t="s">
        <v>90</v>
      </c>
      <c r="AV1283" s="14" t="s">
        <v>90</v>
      </c>
      <c r="AW1283" s="14" t="s">
        <v>36</v>
      </c>
      <c r="AX1283" s="14" t="s">
        <v>81</v>
      </c>
      <c r="AY1283" s="237" t="s">
        <v>215</v>
      </c>
    </row>
    <row r="1284" spans="2:51" s="16" customFormat="1" ht="10.199999999999999">
      <c r="B1284" s="249"/>
      <c r="C1284" s="250"/>
      <c r="D1284" s="198" t="s">
        <v>364</v>
      </c>
      <c r="E1284" s="251" t="s">
        <v>1</v>
      </c>
      <c r="F1284" s="252" t="s">
        <v>403</v>
      </c>
      <c r="G1284" s="250"/>
      <c r="H1284" s="253">
        <v>36.965000000000003</v>
      </c>
      <c r="I1284" s="254"/>
      <c r="J1284" s="250"/>
      <c r="K1284" s="250"/>
      <c r="L1284" s="255"/>
      <c r="M1284" s="256"/>
      <c r="N1284" s="257"/>
      <c r="O1284" s="257"/>
      <c r="P1284" s="257"/>
      <c r="Q1284" s="257"/>
      <c r="R1284" s="257"/>
      <c r="S1284" s="257"/>
      <c r="T1284" s="258"/>
      <c r="AT1284" s="259" t="s">
        <v>364</v>
      </c>
      <c r="AU1284" s="259" t="s">
        <v>90</v>
      </c>
      <c r="AV1284" s="16" t="s">
        <v>227</v>
      </c>
      <c r="AW1284" s="16" t="s">
        <v>36</v>
      </c>
      <c r="AX1284" s="16" t="s">
        <v>81</v>
      </c>
      <c r="AY1284" s="259" t="s">
        <v>215</v>
      </c>
    </row>
    <row r="1285" spans="2:51" s="13" customFormat="1" ht="10.199999999999999">
      <c r="B1285" s="217"/>
      <c r="C1285" s="218"/>
      <c r="D1285" s="198" t="s">
        <v>364</v>
      </c>
      <c r="E1285" s="219" t="s">
        <v>1</v>
      </c>
      <c r="F1285" s="220" t="s">
        <v>1229</v>
      </c>
      <c r="G1285" s="218"/>
      <c r="H1285" s="219" t="s">
        <v>1</v>
      </c>
      <c r="I1285" s="221"/>
      <c r="J1285" s="218"/>
      <c r="K1285" s="218"/>
      <c r="L1285" s="222"/>
      <c r="M1285" s="223"/>
      <c r="N1285" s="224"/>
      <c r="O1285" s="224"/>
      <c r="P1285" s="224"/>
      <c r="Q1285" s="224"/>
      <c r="R1285" s="224"/>
      <c r="S1285" s="224"/>
      <c r="T1285" s="225"/>
      <c r="AT1285" s="226" t="s">
        <v>364</v>
      </c>
      <c r="AU1285" s="226" t="s">
        <v>90</v>
      </c>
      <c r="AV1285" s="13" t="s">
        <v>88</v>
      </c>
      <c r="AW1285" s="13" t="s">
        <v>36</v>
      </c>
      <c r="AX1285" s="13" t="s">
        <v>81</v>
      </c>
      <c r="AY1285" s="226" t="s">
        <v>215</v>
      </c>
    </row>
    <row r="1286" spans="2:51" s="13" customFormat="1" ht="10.199999999999999">
      <c r="B1286" s="217"/>
      <c r="C1286" s="218"/>
      <c r="D1286" s="198" t="s">
        <v>364</v>
      </c>
      <c r="E1286" s="219" t="s">
        <v>1</v>
      </c>
      <c r="F1286" s="220" t="s">
        <v>389</v>
      </c>
      <c r="G1286" s="218"/>
      <c r="H1286" s="219" t="s">
        <v>1</v>
      </c>
      <c r="I1286" s="221"/>
      <c r="J1286" s="218"/>
      <c r="K1286" s="218"/>
      <c r="L1286" s="222"/>
      <c r="M1286" s="223"/>
      <c r="N1286" s="224"/>
      <c r="O1286" s="224"/>
      <c r="P1286" s="224"/>
      <c r="Q1286" s="224"/>
      <c r="R1286" s="224"/>
      <c r="S1286" s="224"/>
      <c r="T1286" s="225"/>
      <c r="AT1286" s="226" t="s">
        <v>364</v>
      </c>
      <c r="AU1286" s="226" t="s">
        <v>90</v>
      </c>
      <c r="AV1286" s="13" t="s">
        <v>88</v>
      </c>
      <c r="AW1286" s="13" t="s">
        <v>36</v>
      </c>
      <c r="AX1286" s="13" t="s">
        <v>81</v>
      </c>
      <c r="AY1286" s="226" t="s">
        <v>215</v>
      </c>
    </row>
    <row r="1287" spans="2:51" s="14" customFormat="1" ht="10.199999999999999">
      <c r="B1287" s="227"/>
      <c r="C1287" s="228"/>
      <c r="D1287" s="198" t="s">
        <v>364</v>
      </c>
      <c r="E1287" s="229" t="s">
        <v>1</v>
      </c>
      <c r="F1287" s="230" t="s">
        <v>1313</v>
      </c>
      <c r="G1287" s="228"/>
      <c r="H1287" s="231">
        <v>31.75</v>
      </c>
      <c r="I1287" s="232"/>
      <c r="J1287" s="228"/>
      <c r="K1287" s="228"/>
      <c r="L1287" s="233"/>
      <c r="M1287" s="234"/>
      <c r="N1287" s="235"/>
      <c r="O1287" s="235"/>
      <c r="P1287" s="235"/>
      <c r="Q1287" s="235"/>
      <c r="R1287" s="235"/>
      <c r="S1287" s="235"/>
      <c r="T1287" s="236"/>
      <c r="AT1287" s="237" t="s">
        <v>364</v>
      </c>
      <c r="AU1287" s="237" t="s">
        <v>90</v>
      </c>
      <c r="AV1287" s="14" t="s">
        <v>90</v>
      </c>
      <c r="AW1287" s="14" t="s">
        <v>36</v>
      </c>
      <c r="AX1287" s="14" t="s">
        <v>81</v>
      </c>
      <c r="AY1287" s="237" t="s">
        <v>215</v>
      </c>
    </row>
    <row r="1288" spans="2:51" s="14" customFormat="1" ht="10.199999999999999">
      <c r="B1288" s="227"/>
      <c r="C1288" s="228"/>
      <c r="D1288" s="198" t="s">
        <v>364</v>
      </c>
      <c r="E1288" s="229" t="s">
        <v>1</v>
      </c>
      <c r="F1288" s="230" t="s">
        <v>1314</v>
      </c>
      <c r="G1288" s="228"/>
      <c r="H1288" s="231">
        <v>-6.1449999999999996</v>
      </c>
      <c r="I1288" s="232"/>
      <c r="J1288" s="228"/>
      <c r="K1288" s="228"/>
      <c r="L1288" s="233"/>
      <c r="M1288" s="234"/>
      <c r="N1288" s="235"/>
      <c r="O1288" s="235"/>
      <c r="P1288" s="235"/>
      <c r="Q1288" s="235"/>
      <c r="R1288" s="235"/>
      <c r="S1288" s="235"/>
      <c r="T1288" s="236"/>
      <c r="AT1288" s="237" t="s">
        <v>364</v>
      </c>
      <c r="AU1288" s="237" t="s">
        <v>90</v>
      </c>
      <c r="AV1288" s="14" t="s">
        <v>90</v>
      </c>
      <c r="AW1288" s="14" t="s">
        <v>36</v>
      </c>
      <c r="AX1288" s="14" t="s">
        <v>81</v>
      </c>
      <c r="AY1288" s="237" t="s">
        <v>215</v>
      </c>
    </row>
    <row r="1289" spans="2:51" s="13" customFormat="1" ht="10.199999999999999">
      <c r="B1289" s="217"/>
      <c r="C1289" s="218"/>
      <c r="D1289" s="198" t="s">
        <v>364</v>
      </c>
      <c r="E1289" s="219" t="s">
        <v>1</v>
      </c>
      <c r="F1289" s="220" t="s">
        <v>401</v>
      </c>
      <c r="G1289" s="218"/>
      <c r="H1289" s="219" t="s">
        <v>1</v>
      </c>
      <c r="I1289" s="221"/>
      <c r="J1289" s="218"/>
      <c r="K1289" s="218"/>
      <c r="L1289" s="222"/>
      <c r="M1289" s="223"/>
      <c r="N1289" s="224"/>
      <c r="O1289" s="224"/>
      <c r="P1289" s="224"/>
      <c r="Q1289" s="224"/>
      <c r="R1289" s="224"/>
      <c r="S1289" s="224"/>
      <c r="T1289" s="225"/>
      <c r="AT1289" s="226" t="s">
        <v>364</v>
      </c>
      <c r="AU1289" s="226" t="s">
        <v>90</v>
      </c>
      <c r="AV1289" s="13" t="s">
        <v>88</v>
      </c>
      <c r="AW1289" s="13" t="s">
        <v>36</v>
      </c>
      <c r="AX1289" s="13" t="s">
        <v>81</v>
      </c>
      <c r="AY1289" s="226" t="s">
        <v>215</v>
      </c>
    </row>
    <row r="1290" spans="2:51" s="14" customFormat="1" ht="10.199999999999999">
      <c r="B1290" s="227"/>
      <c r="C1290" s="228"/>
      <c r="D1290" s="198" t="s">
        <v>364</v>
      </c>
      <c r="E1290" s="229" t="s">
        <v>1</v>
      </c>
      <c r="F1290" s="230" t="s">
        <v>1313</v>
      </c>
      <c r="G1290" s="228"/>
      <c r="H1290" s="231">
        <v>31.75</v>
      </c>
      <c r="I1290" s="232"/>
      <c r="J1290" s="228"/>
      <c r="K1290" s="228"/>
      <c r="L1290" s="233"/>
      <c r="M1290" s="234"/>
      <c r="N1290" s="235"/>
      <c r="O1290" s="235"/>
      <c r="P1290" s="235"/>
      <c r="Q1290" s="235"/>
      <c r="R1290" s="235"/>
      <c r="S1290" s="235"/>
      <c r="T1290" s="236"/>
      <c r="AT1290" s="237" t="s">
        <v>364</v>
      </c>
      <c r="AU1290" s="237" t="s">
        <v>90</v>
      </c>
      <c r="AV1290" s="14" t="s">
        <v>90</v>
      </c>
      <c r="AW1290" s="14" t="s">
        <v>36</v>
      </c>
      <c r="AX1290" s="14" t="s">
        <v>81</v>
      </c>
      <c r="AY1290" s="237" t="s">
        <v>215</v>
      </c>
    </row>
    <row r="1291" spans="2:51" s="14" customFormat="1" ht="10.199999999999999">
      <c r="B1291" s="227"/>
      <c r="C1291" s="228"/>
      <c r="D1291" s="198" t="s">
        <v>364</v>
      </c>
      <c r="E1291" s="229" t="s">
        <v>1</v>
      </c>
      <c r="F1291" s="230" t="s">
        <v>1315</v>
      </c>
      <c r="G1291" s="228"/>
      <c r="H1291" s="231">
        <v>-5.45</v>
      </c>
      <c r="I1291" s="232"/>
      <c r="J1291" s="228"/>
      <c r="K1291" s="228"/>
      <c r="L1291" s="233"/>
      <c r="M1291" s="234"/>
      <c r="N1291" s="235"/>
      <c r="O1291" s="235"/>
      <c r="P1291" s="235"/>
      <c r="Q1291" s="235"/>
      <c r="R1291" s="235"/>
      <c r="S1291" s="235"/>
      <c r="T1291" s="236"/>
      <c r="AT1291" s="237" t="s">
        <v>364</v>
      </c>
      <c r="AU1291" s="237" t="s">
        <v>90</v>
      </c>
      <c r="AV1291" s="14" t="s">
        <v>90</v>
      </c>
      <c r="AW1291" s="14" t="s">
        <v>36</v>
      </c>
      <c r="AX1291" s="14" t="s">
        <v>81</v>
      </c>
      <c r="AY1291" s="237" t="s">
        <v>215</v>
      </c>
    </row>
    <row r="1292" spans="2:51" s="16" customFormat="1" ht="10.199999999999999">
      <c r="B1292" s="249"/>
      <c r="C1292" s="250"/>
      <c r="D1292" s="198" t="s">
        <v>364</v>
      </c>
      <c r="E1292" s="251" t="s">
        <v>1</v>
      </c>
      <c r="F1292" s="252" t="s">
        <v>403</v>
      </c>
      <c r="G1292" s="250"/>
      <c r="H1292" s="253">
        <v>51.905000000000001</v>
      </c>
      <c r="I1292" s="254"/>
      <c r="J1292" s="250"/>
      <c r="K1292" s="250"/>
      <c r="L1292" s="255"/>
      <c r="M1292" s="256"/>
      <c r="N1292" s="257"/>
      <c r="O1292" s="257"/>
      <c r="P1292" s="257"/>
      <c r="Q1292" s="257"/>
      <c r="R1292" s="257"/>
      <c r="S1292" s="257"/>
      <c r="T1292" s="258"/>
      <c r="AT1292" s="259" t="s">
        <v>364</v>
      </c>
      <c r="AU1292" s="259" t="s">
        <v>90</v>
      </c>
      <c r="AV1292" s="16" t="s">
        <v>227</v>
      </c>
      <c r="AW1292" s="16" t="s">
        <v>36</v>
      </c>
      <c r="AX1292" s="16" t="s">
        <v>81</v>
      </c>
      <c r="AY1292" s="259" t="s">
        <v>215</v>
      </c>
    </row>
    <row r="1293" spans="2:51" s="13" customFormat="1" ht="10.199999999999999">
      <c r="B1293" s="217"/>
      <c r="C1293" s="218"/>
      <c r="D1293" s="198" t="s">
        <v>364</v>
      </c>
      <c r="E1293" s="219" t="s">
        <v>1</v>
      </c>
      <c r="F1293" s="220" t="s">
        <v>1233</v>
      </c>
      <c r="G1293" s="218"/>
      <c r="H1293" s="219" t="s">
        <v>1</v>
      </c>
      <c r="I1293" s="221"/>
      <c r="J1293" s="218"/>
      <c r="K1293" s="218"/>
      <c r="L1293" s="222"/>
      <c r="M1293" s="223"/>
      <c r="N1293" s="224"/>
      <c r="O1293" s="224"/>
      <c r="P1293" s="224"/>
      <c r="Q1293" s="224"/>
      <c r="R1293" s="224"/>
      <c r="S1293" s="224"/>
      <c r="T1293" s="225"/>
      <c r="AT1293" s="226" t="s">
        <v>364</v>
      </c>
      <c r="AU1293" s="226" t="s">
        <v>90</v>
      </c>
      <c r="AV1293" s="13" t="s">
        <v>88</v>
      </c>
      <c r="AW1293" s="13" t="s">
        <v>36</v>
      </c>
      <c r="AX1293" s="13" t="s">
        <v>81</v>
      </c>
      <c r="AY1293" s="226" t="s">
        <v>215</v>
      </c>
    </row>
    <row r="1294" spans="2:51" s="13" customFormat="1" ht="10.199999999999999">
      <c r="B1294" s="217"/>
      <c r="C1294" s="218"/>
      <c r="D1294" s="198" t="s">
        <v>364</v>
      </c>
      <c r="E1294" s="219" t="s">
        <v>1</v>
      </c>
      <c r="F1294" s="220" t="s">
        <v>853</v>
      </c>
      <c r="G1294" s="218"/>
      <c r="H1294" s="219" t="s">
        <v>1</v>
      </c>
      <c r="I1294" s="221"/>
      <c r="J1294" s="218"/>
      <c r="K1294" s="218"/>
      <c r="L1294" s="222"/>
      <c r="M1294" s="223"/>
      <c r="N1294" s="224"/>
      <c r="O1294" s="224"/>
      <c r="P1294" s="224"/>
      <c r="Q1294" s="224"/>
      <c r="R1294" s="224"/>
      <c r="S1294" s="224"/>
      <c r="T1294" s="225"/>
      <c r="AT1294" s="226" t="s">
        <v>364</v>
      </c>
      <c r="AU1294" s="226" t="s">
        <v>90</v>
      </c>
      <c r="AV1294" s="13" t="s">
        <v>88</v>
      </c>
      <c r="AW1294" s="13" t="s">
        <v>36</v>
      </c>
      <c r="AX1294" s="13" t="s">
        <v>81</v>
      </c>
      <c r="AY1294" s="226" t="s">
        <v>215</v>
      </c>
    </row>
    <row r="1295" spans="2:51" s="13" customFormat="1" ht="10.199999999999999">
      <c r="B1295" s="217"/>
      <c r="C1295" s="218"/>
      <c r="D1295" s="198" t="s">
        <v>364</v>
      </c>
      <c r="E1295" s="219" t="s">
        <v>1</v>
      </c>
      <c r="F1295" s="220" t="s">
        <v>389</v>
      </c>
      <c r="G1295" s="218"/>
      <c r="H1295" s="219" t="s">
        <v>1</v>
      </c>
      <c r="I1295" s="221"/>
      <c r="J1295" s="218"/>
      <c r="K1295" s="218"/>
      <c r="L1295" s="222"/>
      <c r="M1295" s="223"/>
      <c r="N1295" s="224"/>
      <c r="O1295" s="224"/>
      <c r="P1295" s="224"/>
      <c r="Q1295" s="224"/>
      <c r="R1295" s="224"/>
      <c r="S1295" s="224"/>
      <c r="T1295" s="225"/>
      <c r="AT1295" s="226" t="s">
        <v>364</v>
      </c>
      <c r="AU1295" s="226" t="s">
        <v>90</v>
      </c>
      <c r="AV1295" s="13" t="s">
        <v>88</v>
      </c>
      <c r="AW1295" s="13" t="s">
        <v>36</v>
      </c>
      <c r="AX1295" s="13" t="s">
        <v>81</v>
      </c>
      <c r="AY1295" s="226" t="s">
        <v>215</v>
      </c>
    </row>
    <row r="1296" spans="2:51" s="14" customFormat="1" ht="10.199999999999999">
      <c r="B1296" s="227"/>
      <c r="C1296" s="228"/>
      <c r="D1296" s="198" t="s">
        <v>364</v>
      </c>
      <c r="E1296" s="229" t="s">
        <v>1</v>
      </c>
      <c r="F1296" s="230" t="s">
        <v>1316</v>
      </c>
      <c r="G1296" s="228"/>
      <c r="H1296" s="231">
        <v>10.994999999999999</v>
      </c>
      <c r="I1296" s="232"/>
      <c r="J1296" s="228"/>
      <c r="K1296" s="228"/>
      <c r="L1296" s="233"/>
      <c r="M1296" s="234"/>
      <c r="N1296" s="235"/>
      <c r="O1296" s="235"/>
      <c r="P1296" s="235"/>
      <c r="Q1296" s="235"/>
      <c r="R1296" s="235"/>
      <c r="S1296" s="235"/>
      <c r="T1296" s="236"/>
      <c r="AT1296" s="237" t="s">
        <v>364</v>
      </c>
      <c r="AU1296" s="237" t="s">
        <v>90</v>
      </c>
      <c r="AV1296" s="14" t="s">
        <v>90</v>
      </c>
      <c r="AW1296" s="14" t="s">
        <v>36</v>
      </c>
      <c r="AX1296" s="14" t="s">
        <v>81</v>
      </c>
      <c r="AY1296" s="237" t="s">
        <v>215</v>
      </c>
    </row>
    <row r="1297" spans="2:51" s="13" customFormat="1" ht="10.199999999999999">
      <c r="B1297" s="217"/>
      <c r="C1297" s="218"/>
      <c r="D1297" s="198" t="s">
        <v>364</v>
      </c>
      <c r="E1297" s="219" t="s">
        <v>1</v>
      </c>
      <c r="F1297" s="220" t="s">
        <v>395</v>
      </c>
      <c r="G1297" s="218"/>
      <c r="H1297" s="219" t="s">
        <v>1</v>
      </c>
      <c r="I1297" s="221"/>
      <c r="J1297" s="218"/>
      <c r="K1297" s="218"/>
      <c r="L1297" s="222"/>
      <c r="M1297" s="223"/>
      <c r="N1297" s="224"/>
      <c r="O1297" s="224"/>
      <c r="P1297" s="224"/>
      <c r="Q1297" s="224"/>
      <c r="R1297" s="224"/>
      <c r="S1297" s="224"/>
      <c r="T1297" s="225"/>
      <c r="AT1297" s="226" t="s">
        <v>364</v>
      </c>
      <c r="AU1297" s="226" t="s">
        <v>90</v>
      </c>
      <c r="AV1297" s="13" t="s">
        <v>88</v>
      </c>
      <c r="AW1297" s="13" t="s">
        <v>36</v>
      </c>
      <c r="AX1297" s="13" t="s">
        <v>81</v>
      </c>
      <c r="AY1297" s="226" t="s">
        <v>215</v>
      </c>
    </row>
    <row r="1298" spans="2:51" s="14" customFormat="1" ht="10.199999999999999">
      <c r="B1298" s="227"/>
      <c r="C1298" s="228"/>
      <c r="D1298" s="198" t="s">
        <v>364</v>
      </c>
      <c r="E1298" s="229" t="s">
        <v>1</v>
      </c>
      <c r="F1298" s="230" t="s">
        <v>1317</v>
      </c>
      <c r="G1298" s="228"/>
      <c r="H1298" s="231">
        <v>3.9449999999999998</v>
      </c>
      <c r="I1298" s="232"/>
      <c r="J1298" s="228"/>
      <c r="K1298" s="228"/>
      <c r="L1298" s="233"/>
      <c r="M1298" s="234"/>
      <c r="N1298" s="235"/>
      <c r="O1298" s="235"/>
      <c r="P1298" s="235"/>
      <c r="Q1298" s="235"/>
      <c r="R1298" s="235"/>
      <c r="S1298" s="235"/>
      <c r="T1298" s="236"/>
      <c r="AT1298" s="237" t="s">
        <v>364</v>
      </c>
      <c r="AU1298" s="237" t="s">
        <v>90</v>
      </c>
      <c r="AV1298" s="14" t="s">
        <v>90</v>
      </c>
      <c r="AW1298" s="14" t="s">
        <v>36</v>
      </c>
      <c r="AX1298" s="14" t="s">
        <v>81</v>
      </c>
      <c r="AY1298" s="237" t="s">
        <v>215</v>
      </c>
    </row>
    <row r="1299" spans="2:51" s="14" customFormat="1" ht="10.199999999999999">
      <c r="B1299" s="227"/>
      <c r="C1299" s="228"/>
      <c r="D1299" s="198" t="s">
        <v>364</v>
      </c>
      <c r="E1299" s="229" t="s">
        <v>1</v>
      </c>
      <c r="F1299" s="230" t="s">
        <v>1318</v>
      </c>
      <c r="G1299" s="228"/>
      <c r="H1299" s="231">
        <v>1.5</v>
      </c>
      <c r="I1299" s="232"/>
      <c r="J1299" s="228"/>
      <c r="K1299" s="228"/>
      <c r="L1299" s="233"/>
      <c r="M1299" s="234"/>
      <c r="N1299" s="235"/>
      <c r="O1299" s="235"/>
      <c r="P1299" s="235"/>
      <c r="Q1299" s="235"/>
      <c r="R1299" s="235"/>
      <c r="S1299" s="235"/>
      <c r="T1299" s="236"/>
      <c r="AT1299" s="237" t="s">
        <v>364</v>
      </c>
      <c r="AU1299" s="237" t="s">
        <v>90</v>
      </c>
      <c r="AV1299" s="14" t="s">
        <v>90</v>
      </c>
      <c r="AW1299" s="14" t="s">
        <v>36</v>
      </c>
      <c r="AX1299" s="14" t="s">
        <v>81</v>
      </c>
      <c r="AY1299" s="237" t="s">
        <v>215</v>
      </c>
    </row>
    <row r="1300" spans="2:51" s="13" customFormat="1" ht="10.199999999999999">
      <c r="B1300" s="217"/>
      <c r="C1300" s="218"/>
      <c r="D1300" s="198" t="s">
        <v>364</v>
      </c>
      <c r="E1300" s="219" t="s">
        <v>1</v>
      </c>
      <c r="F1300" s="220" t="s">
        <v>401</v>
      </c>
      <c r="G1300" s="218"/>
      <c r="H1300" s="219" t="s">
        <v>1</v>
      </c>
      <c r="I1300" s="221"/>
      <c r="J1300" s="218"/>
      <c r="K1300" s="218"/>
      <c r="L1300" s="222"/>
      <c r="M1300" s="223"/>
      <c r="N1300" s="224"/>
      <c r="O1300" s="224"/>
      <c r="P1300" s="224"/>
      <c r="Q1300" s="224"/>
      <c r="R1300" s="224"/>
      <c r="S1300" s="224"/>
      <c r="T1300" s="225"/>
      <c r="AT1300" s="226" t="s">
        <v>364</v>
      </c>
      <c r="AU1300" s="226" t="s">
        <v>90</v>
      </c>
      <c r="AV1300" s="13" t="s">
        <v>88</v>
      </c>
      <c r="AW1300" s="13" t="s">
        <v>36</v>
      </c>
      <c r="AX1300" s="13" t="s">
        <v>81</v>
      </c>
      <c r="AY1300" s="226" t="s">
        <v>215</v>
      </c>
    </row>
    <row r="1301" spans="2:51" s="14" customFormat="1" ht="10.199999999999999">
      <c r="B1301" s="227"/>
      <c r="C1301" s="228"/>
      <c r="D1301" s="198" t="s">
        <v>364</v>
      </c>
      <c r="E1301" s="229" t="s">
        <v>1</v>
      </c>
      <c r="F1301" s="230" t="s">
        <v>1307</v>
      </c>
      <c r="G1301" s="228"/>
      <c r="H1301" s="231">
        <v>3.9750000000000001</v>
      </c>
      <c r="I1301" s="232"/>
      <c r="J1301" s="228"/>
      <c r="K1301" s="228"/>
      <c r="L1301" s="233"/>
      <c r="M1301" s="234"/>
      <c r="N1301" s="235"/>
      <c r="O1301" s="235"/>
      <c r="P1301" s="235"/>
      <c r="Q1301" s="235"/>
      <c r="R1301" s="235"/>
      <c r="S1301" s="235"/>
      <c r="T1301" s="236"/>
      <c r="AT1301" s="237" t="s">
        <v>364</v>
      </c>
      <c r="AU1301" s="237" t="s">
        <v>90</v>
      </c>
      <c r="AV1301" s="14" t="s">
        <v>90</v>
      </c>
      <c r="AW1301" s="14" t="s">
        <v>36</v>
      </c>
      <c r="AX1301" s="14" t="s">
        <v>81</v>
      </c>
      <c r="AY1301" s="237" t="s">
        <v>215</v>
      </c>
    </row>
    <row r="1302" spans="2:51" s="14" customFormat="1" ht="10.199999999999999">
      <c r="B1302" s="227"/>
      <c r="C1302" s="228"/>
      <c r="D1302" s="198" t="s">
        <v>364</v>
      </c>
      <c r="E1302" s="229" t="s">
        <v>1</v>
      </c>
      <c r="F1302" s="230" t="s">
        <v>1319</v>
      </c>
      <c r="G1302" s="228"/>
      <c r="H1302" s="231">
        <v>4.0750000000000002</v>
      </c>
      <c r="I1302" s="232"/>
      <c r="J1302" s="228"/>
      <c r="K1302" s="228"/>
      <c r="L1302" s="233"/>
      <c r="M1302" s="234"/>
      <c r="N1302" s="235"/>
      <c r="O1302" s="235"/>
      <c r="P1302" s="235"/>
      <c r="Q1302" s="235"/>
      <c r="R1302" s="235"/>
      <c r="S1302" s="235"/>
      <c r="T1302" s="236"/>
      <c r="AT1302" s="237" t="s">
        <v>364</v>
      </c>
      <c r="AU1302" s="237" t="s">
        <v>90</v>
      </c>
      <c r="AV1302" s="14" t="s">
        <v>90</v>
      </c>
      <c r="AW1302" s="14" t="s">
        <v>36</v>
      </c>
      <c r="AX1302" s="14" t="s">
        <v>81</v>
      </c>
      <c r="AY1302" s="237" t="s">
        <v>215</v>
      </c>
    </row>
    <row r="1303" spans="2:51" s="14" customFormat="1" ht="10.199999999999999">
      <c r="B1303" s="227"/>
      <c r="C1303" s="228"/>
      <c r="D1303" s="198" t="s">
        <v>364</v>
      </c>
      <c r="E1303" s="229" t="s">
        <v>1</v>
      </c>
      <c r="F1303" s="230" t="s">
        <v>1320</v>
      </c>
      <c r="G1303" s="228"/>
      <c r="H1303" s="231">
        <v>6.3250000000000002</v>
      </c>
      <c r="I1303" s="232"/>
      <c r="J1303" s="228"/>
      <c r="K1303" s="228"/>
      <c r="L1303" s="233"/>
      <c r="M1303" s="234"/>
      <c r="N1303" s="235"/>
      <c r="O1303" s="235"/>
      <c r="P1303" s="235"/>
      <c r="Q1303" s="235"/>
      <c r="R1303" s="235"/>
      <c r="S1303" s="235"/>
      <c r="T1303" s="236"/>
      <c r="AT1303" s="237" t="s">
        <v>364</v>
      </c>
      <c r="AU1303" s="237" t="s">
        <v>90</v>
      </c>
      <c r="AV1303" s="14" t="s">
        <v>90</v>
      </c>
      <c r="AW1303" s="14" t="s">
        <v>36</v>
      </c>
      <c r="AX1303" s="14" t="s">
        <v>81</v>
      </c>
      <c r="AY1303" s="237" t="s">
        <v>215</v>
      </c>
    </row>
    <row r="1304" spans="2:51" s="16" customFormat="1" ht="10.199999999999999">
      <c r="B1304" s="249"/>
      <c r="C1304" s="250"/>
      <c r="D1304" s="198" t="s">
        <v>364</v>
      </c>
      <c r="E1304" s="251" t="s">
        <v>1</v>
      </c>
      <c r="F1304" s="252" t="s">
        <v>403</v>
      </c>
      <c r="G1304" s="250"/>
      <c r="H1304" s="253">
        <v>30.815000000000001</v>
      </c>
      <c r="I1304" s="254"/>
      <c r="J1304" s="250"/>
      <c r="K1304" s="250"/>
      <c r="L1304" s="255"/>
      <c r="M1304" s="256"/>
      <c r="N1304" s="257"/>
      <c r="O1304" s="257"/>
      <c r="P1304" s="257"/>
      <c r="Q1304" s="257"/>
      <c r="R1304" s="257"/>
      <c r="S1304" s="257"/>
      <c r="T1304" s="258"/>
      <c r="AT1304" s="259" t="s">
        <v>364</v>
      </c>
      <c r="AU1304" s="259" t="s">
        <v>90</v>
      </c>
      <c r="AV1304" s="16" t="s">
        <v>227</v>
      </c>
      <c r="AW1304" s="16" t="s">
        <v>36</v>
      </c>
      <c r="AX1304" s="16" t="s">
        <v>81</v>
      </c>
      <c r="AY1304" s="259" t="s">
        <v>215</v>
      </c>
    </row>
    <row r="1305" spans="2:51" s="13" customFormat="1" ht="10.199999999999999">
      <c r="B1305" s="217"/>
      <c r="C1305" s="218"/>
      <c r="D1305" s="198" t="s">
        <v>364</v>
      </c>
      <c r="E1305" s="219" t="s">
        <v>1</v>
      </c>
      <c r="F1305" s="220" t="s">
        <v>1240</v>
      </c>
      <c r="G1305" s="218"/>
      <c r="H1305" s="219" t="s">
        <v>1</v>
      </c>
      <c r="I1305" s="221"/>
      <c r="J1305" s="218"/>
      <c r="K1305" s="218"/>
      <c r="L1305" s="222"/>
      <c r="M1305" s="223"/>
      <c r="N1305" s="224"/>
      <c r="O1305" s="224"/>
      <c r="P1305" s="224"/>
      <c r="Q1305" s="224"/>
      <c r="R1305" s="224"/>
      <c r="S1305" s="224"/>
      <c r="T1305" s="225"/>
      <c r="AT1305" s="226" t="s">
        <v>364</v>
      </c>
      <c r="AU1305" s="226" t="s">
        <v>90</v>
      </c>
      <c r="AV1305" s="13" t="s">
        <v>88</v>
      </c>
      <c r="AW1305" s="13" t="s">
        <v>36</v>
      </c>
      <c r="AX1305" s="13" t="s">
        <v>81</v>
      </c>
      <c r="AY1305" s="226" t="s">
        <v>215</v>
      </c>
    </row>
    <row r="1306" spans="2:51" s="13" customFormat="1" ht="10.199999999999999">
      <c r="B1306" s="217"/>
      <c r="C1306" s="218"/>
      <c r="D1306" s="198" t="s">
        <v>364</v>
      </c>
      <c r="E1306" s="219" t="s">
        <v>1</v>
      </c>
      <c r="F1306" s="220" t="s">
        <v>853</v>
      </c>
      <c r="G1306" s="218"/>
      <c r="H1306" s="219" t="s">
        <v>1</v>
      </c>
      <c r="I1306" s="221"/>
      <c r="J1306" s="218"/>
      <c r="K1306" s="218"/>
      <c r="L1306" s="222"/>
      <c r="M1306" s="223"/>
      <c r="N1306" s="224"/>
      <c r="O1306" s="224"/>
      <c r="P1306" s="224"/>
      <c r="Q1306" s="224"/>
      <c r="R1306" s="224"/>
      <c r="S1306" s="224"/>
      <c r="T1306" s="225"/>
      <c r="AT1306" s="226" t="s">
        <v>364</v>
      </c>
      <c r="AU1306" s="226" t="s">
        <v>90</v>
      </c>
      <c r="AV1306" s="13" t="s">
        <v>88</v>
      </c>
      <c r="AW1306" s="13" t="s">
        <v>36</v>
      </c>
      <c r="AX1306" s="13" t="s">
        <v>81</v>
      </c>
      <c r="AY1306" s="226" t="s">
        <v>215</v>
      </c>
    </row>
    <row r="1307" spans="2:51" s="13" customFormat="1" ht="10.199999999999999">
      <c r="B1307" s="217"/>
      <c r="C1307" s="218"/>
      <c r="D1307" s="198" t="s">
        <v>364</v>
      </c>
      <c r="E1307" s="219" t="s">
        <v>1</v>
      </c>
      <c r="F1307" s="220" t="s">
        <v>389</v>
      </c>
      <c r="G1307" s="218"/>
      <c r="H1307" s="219" t="s">
        <v>1</v>
      </c>
      <c r="I1307" s="221"/>
      <c r="J1307" s="218"/>
      <c r="K1307" s="218"/>
      <c r="L1307" s="222"/>
      <c r="M1307" s="223"/>
      <c r="N1307" s="224"/>
      <c r="O1307" s="224"/>
      <c r="P1307" s="224"/>
      <c r="Q1307" s="224"/>
      <c r="R1307" s="224"/>
      <c r="S1307" s="224"/>
      <c r="T1307" s="225"/>
      <c r="AT1307" s="226" t="s">
        <v>364</v>
      </c>
      <c r="AU1307" s="226" t="s">
        <v>90</v>
      </c>
      <c r="AV1307" s="13" t="s">
        <v>88</v>
      </c>
      <c r="AW1307" s="13" t="s">
        <v>36</v>
      </c>
      <c r="AX1307" s="13" t="s">
        <v>81</v>
      </c>
      <c r="AY1307" s="226" t="s">
        <v>215</v>
      </c>
    </row>
    <row r="1308" spans="2:51" s="14" customFormat="1" ht="10.199999999999999">
      <c r="B1308" s="227"/>
      <c r="C1308" s="228"/>
      <c r="D1308" s="198" t="s">
        <v>364</v>
      </c>
      <c r="E1308" s="229" t="s">
        <v>1</v>
      </c>
      <c r="F1308" s="230" t="s">
        <v>1321</v>
      </c>
      <c r="G1308" s="228"/>
      <c r="H1308" s="231">
        <v>4.1500000000000004</v>
      </c>
      <c r="I1308" s="232"/>
      <c r="J1308" s="228"/>
      <c r="K1308" s="228"/>
      <c r="L1308" s="233"/>
      <c r="M1308" s="234"/>
      <c r="N1308" s="235"/>
      <c r="O1308" s="235"/>
      <c r="P1308" s="235"/>
      <c r="Q1308" s="235"/>
      <c r="R1308" s="235"/>
      <c r="S1308" s="235"/>
      <c r="T1308" s="236"/>
      <c r="AT1308" s="237" t="s">
        <v>364</v>
      </c>
      <c r="AU1308" s="237" t="s">
        <v>90</v>
      </c>
      <c r="AV1308" s="14" t="s">
        <v>90</v>
      </c>
      <c r="AW1308" s="14" t="s">
        <v>36</v>
      </c>
      <c r="AX1308" s="14" t="s">
        <v>81</v>
      </c>
      <c r="AY1308" s="237" t="s">
        <v>215</v>
      </c>
    </row>
    <row r="1309" spans="2:51" s="13" customFormat="1" ht="10.199999999999999">
      <c r="B1309" s="217"/>
      <c r="C1309" s="218"/>
      <c r="D1309" s="198" t="s">
        <v>364</v>
      </c>
      <c r="E1309" s="219" t="s">
        <v>1</v>
      </c>
      <c r="F1309" s="220" t="s">
        <v>401</v>
      </c>
      <c r="G1309" s="218"/>
      <c r="H1309" s="219" t="s">
        <v>1</v>
      </c>
      <c r="I1309" s="221"/>
      <c r="J1309" s="218"/>
      <c r="K1309" s="218"/>
      <c r="L1309" s="222"/>
      <c r="M1309" s="223"/>
      <c r="N1309" s="224"/>
      <c r="O1309" s="224"/>
      <c r="P1309" s="224"/>
      <c r="Q1309" s="224"/>
      <c r="R1309" s="224"/>
      <c r="S1309" s="224"/>
      <c r="T1309" s="225"/>
      <c r="AT1309" s="226" t="s">
        <v>364</v>
      </c>
      <c r="AU1309" s="226" t="s">
        <v>90</v>
      </c>
      <c r="AV1309" s="13" t="s">
        <v>88</v>
      </c>
      <c r="AW1309" s="13" t="s">
        <v>36</v>
      </c>
      <c r="AX1309" s="13" t="s">
        <v>81</v>
      </c>
      <c r="AY1309" s="226" t="s">
        <v>215</v>
      </c>
    </row>
    <row r="1310" spans="2:51" s="14" customFormat="1" ht="10.199999999999999">
      <c r="B1310" s="227"/>
      <c r="C1310" s="228"/>
      <c r="D1310" s="198" t="s">
        <v>364</v>
      </c>
      <c r="E1310" s="229" t="s">
        <v>1</v>
      </c>
      <c r="F1310" s="230" t="s">
        <v>1322</v>
      </c>
      <c r="G1310" s="228"/>
      <c r="H1310" s="231">
        <v>7.2249999999999996</v>
      </c>
      <c r="I1310" s="232"/>
      <c r="J1310" s="228"/>
      <c r="K1310" s="228"/>
      <c r="L1310" s="233"/>
      <c r="M1310" s="234"/>
      <c r="N1310" s="235"/>
      <c r="O1310" s="235"/>
      <c r="P1310" s="235"/>
      <c r="Q1310" s="235"/>
      <c r="R1310" s="235"/>
      <c r="S1310" s="235"/>
      <c r="T1310" s="236"/>
      <c r="AT1310" s="237" t="s">
        <v>364</v>
      </c>
      <c r="AU1310" s="237" t="s">
        <v>90</v>
      </c>
      <c r="AV1310" s="14" t="s">
        <v>90</v>
      </c>
      <c r="AW1310" s="14" t="s">
        <v>36</v>
      </c>
      <c r="AX1310" s="14" t="s">
        <v>81</v>
      </c>
      <c r="AY1310" s="237" t="s">
        <v>215</v>
      </c>
    </row>
    <row r="1311" spans="2:51" s="16" customFormat="1" ht="10.199999999999999">
      <c r="B1311" s="249"/>
      <c r="C1311" s="250"/>
      <c r="D1311" s="198" t="s">
        <v>364</v>
      </c>
      <c r="E1311" s="251" t="s">
        <v>1</v>
      </c>
      <c r="F1311" s="252" t="s">
        <v>403</v>
      </c>
      <c r="G1311" s="250"/>
      <c r="H1311" s="253">
        <v>11.375</v>
      </c>
      <c r="I1311" s="254"/>
      <c r="J1311" s="250"/>
      <c r="K1311" s="250"/>
      <c r="L1311" s="255"/>
      <c r="M1311" s="256"/>
      <c r="N1311" s="257"/>
      <c r="O1311" s="257"/>
      <c r="P1311" s="257"/>
      <c r="Q1311" s="257"/>
      <c r="R1311" s="257"/>
      <c r="S1311" s="257"/>
      <c r="T1311" s="258"/>
      <c r="AT1311" s="259" t="s">
        <v>364</v>
      </c>
      <c r="AU1311" s="259" t="s">
        <v>90</v>
      </c>
      <c r="AV1311" s="16" t="s">
        <v>227</v>
      </c>
      <c r="AW1311" s="16" t="s">
        <v>36</v>
      </c>
      <c r="AX1311" s="16" t="s">
        <v>81</v>
      </c>
      <c r="AY1311" s="259" t="s">
        <v>215</v>
      </c>
    </row>
    <row r="1312" spans="2:51" s="13" customFormat="1" ht="10.199999999999999">
      <c r="B1312" s="217"/>
      <c r="C1312" s="218"/>
      <c r="D1312" s="198" t="s">
        <v>364</v>
      </c>
      <c r="E1312" s="219" t="s">
        <v>1</v>
      </c>
      <c r="F1312" s="220" t="s">
        <v>1243</v>
      </c>
      <c r="G1312" s="218"/>
      <c r="H1312" s="219" t="s">
        <v>1</v>
      </c>
      <c r="I1312" s="221"/>
      <c r="J1312" s="218"/>
      <c r="K1312" s="218"/>
      <c r="L1312" s="222"/>
      <c r="M1312" s="223"/>
      <c r="N1312" s="224"/>
      <c r="O1312" s="224"/>
      <c r="P1312" s="224"/>
      <c r="Q1312" s="224"/>
      <c r="R1312" s="224"/>
      <c r="S1312" s="224"/>
      <c r="T1312" s="225"/>
      <c r="AT1312" s="226" t="s">
        <v>364</v>
      </c>
      <c r="AU1312" s="226" t="s">
        <v>90</v>
      </c>
      <c r="AV1312" s="13" t="s">
        <v>88</v>
      </c>
      <c r="AW1312" s="13" t="s">
        <v>36</v>
      </c>
      <c r="AX1312" s="13" t="s">
        <v>81</v>
      </c>
      <c r="AY1312" s="226" t="s">
        <v>215</v>
      </c>
    </row>
    <row r="1313" spans="2:51" s="13" customFormat="1" ht="10.199999999999999">
      <c r="B1313" s="217"/>
      <c r="C1313" s="218"/>
      <c r="D1313" s="198" t="s">
        <v>364</v>
      </c>
      <c r="E1313" s="219" t="s">
        <v>1</v>
      </c>
      <c r="F1313" s="220" t="s">
        <v>1058</v>
      </c>
      <c r="G1313" s="218"/>
      <c r="H1313" s="219" t="s">
        <v>1</v>
      </c>
      <c r="I1313" s="221"/>
      <c r="J1313" s="218"/>
      <c r="K1313" s="218"/>
      <c r="L1313" s="222"/>
      <c r="M1313" s="223"/>
      <c r="N1313" s="224"/>
      <c r="O1313" s="224"/>
      <c r="P1313" s="224"/>
      <c r="Q1313" s="224"/>
      <c r="R1313" s="224"/>
      <c r="S1313" s="224"/>
      <c r="T1313" s="225"/>
      <c r="AT1313" s="226" t="s">
        <v>364</v>
      </c>
      <c r="AU1313" s="226" t="s">
        <v>90</v>
      </c>
      <c r="AV1313" s="13" t="s">
        <v>88</v>
      </c>
      <c r="AW1313" s="13" t="s">
        <v>36</v>
      </c>
      <c r="AX1313" s="13" t="s">
        <v>81</v>
      </c>
      <c r="AY1313" s="226" t="s">
        <v>215</v>
      </c>
    </row>
    <row r="1314" spans="2:51" s="13" customFormat="1" ht="10.199999999999999">
      <c r="B1314" s="217"/>
      <c r="C1314" s="218"/>
      <c r="D1314" s="198" t="s">
        <v>364</v>
      </c>
      <c r="E1314" s="219" t="s">
        <v>1</v>
      </c>
      <c r="F1314" s="220" t="s">
        <v>389</v>
      </c>
      <c r="G1314" s="218"/>
      <c r="H1314" s="219" t="s">
        <v>1</v>
      </c>
      <c r="I1314" s="221"/>
      <c r="J1314" s="218"/>
      <c r="K1314" s="218"/>
      <c r="L1314" s="222"/>
      <c r="M1314" s="223"/>
      <c r="N1314" s="224"/>
      <c r="O1314" s="224"/>
      <c r="P1314" s="224"/>
      <c r="Q1314" s="224"/>
      <c r="R1314" s="224"/>
      <c r="S1314" s="224"/>
      <c r="T1314" s="225"/>
      <c r="AT1314" s="226" t="s">
        <v>364</v>
      </c>
      <c r="AU1314" s="226" t="s">
        <v>90</v>
      </c>
      <c r="AV1314" s="13" t="s">
        <v>88</v>
      </c>
      <c r="AW1314" s="13" t="s">
        <v>36</v>
      </c>
      <c r="AX1314" s="13" t="s">
        <v>81</v>
      </c>
      <c r="AY1314" s="226" t="s">
        <v>215</v>
      </c>
    </row>
    <row r="1315" spans="2:51" s="14" customFormat="1" ht="10.199999999999999">
      <c r="B1315" s="227"/>
      <c r="C1315" s="228"/>
      <c r="D1315" s="198" t="s">
        <v>364</v>
      </c>
      <c r="E1315" s="229" t="s">
        <v>1</v>
      </c>
      <c r="F1315" s="230" t="s">
        <v>1323</v>
      </c>
      <c r="G1315" s="228"/>
      <c r="H1315" s="231">
        <v>15.475</v>
      </c>
      <c r="I1315" s="232"/>
      <c r="J1315" s="228"/>
      <c r="K1315" s="228"/>
      <c r="L1315" s="233"/>
      <c r="M1315" s="234"/>
      <c r="N1315" s="235"/>
      <c r="O1315" s="235"/>
      <c r="P1315" s="235"/>
      <c r="Q1315" s="235"/>
      <c r="R1315" s="235"/>
      <c r="S1315" s="235"/>
      <c r="T1315" s="236"/>
      <c r="AT1315" s="237" t="s">
        <v>364</v>
      </c>
      <c r="AU1315" s="237" t="s">
        <v>90</v>
      </c>
      <c r="AV1315" s="14" t="s">
        <v>90</v>
      </c>
      <c r="AW1315" s="14" t="s">
        <v>36</v>
      </c>
      <c r="AX1315" s="14" t="s">
        <v>81</v>
      </c>
      <c r="AY1315" s="237" t="s">
        <v>215</v>
      </c>
    </row>
    <row r="1316" spans="2:51" s="14" customFormat="1" ht="10.199999999999999">
      <c r="B1316" s="227"/>
      <c r="C1316" s="228"/>
      <c r="D1316" s="198" t="s">
        <v>364</v>
      </c>
      <c r="E1316" s="229" t="s">
        <v>1</v>
      </c>
      <c r="F1316" s="230" t="s">
        <v>1324</v>
      </c>
      <c r="G1316" s="228"/>
      <c r="H1316" s="231">
        <v>-2.95</v>
      </c>
      <c r="I1316" s="232"/>
      <c r="J1316" s="228"/>
      <c r="K1316" s="228"/>
      <c r="L1316" s="233"/>
      <c r="M1316" s="234"/>
      <c r="N1316" s="235"/>
      <c r="O1316" s="235"/>
      <c r="P1316" s="235"/>
      <c r="Q1316" s="235"/>
      <c r="R1316" s="235"/>
      <c r="S1316" s="235"/>
      <c r="T1316" s="236"/>
      <c r="AT1316" s="237" t="s">
        <v>364</v>
      </c>
      <c r="AU1316" s="237" t="s">
        <v>90</v>
      </c>
      <c r="AV1316" s="14" t="s">
        <v>90</v>
      </c>
      <c r="AW1316" s="14" t="s">
        <v>36</v>
      </c>
      <c r="AX1316" s="14" t="s">
        <v>81</v>
      </c>
      <c r="AY1316" s="237" t="s">
        <v>215</v>
      </c>
    </row>
    <row r="1317" spans="2:51" s="13" customFormat="1" ht="10.199999999999999">
      <c r="B1317" s="217"/>
      <c r="C1317" s="218"/>
      <c r="D1317" s="198" t="s">
        <v>364</v>
      </c>
      <c r="E1317" s="219" t="s">
        <v>1</v>
      </c>
      <c r="F1317" s="220" t="s">
        <v>395</v>
      </c>
      <c r="G1317" s="218"/>
      <c r="H1317" s="219" t="s">
        <v>1</v>
      </c>
      <c r="I1317" s="221"/>
      <c r="J1317" s="218"/>
      <c r="K1317" s="218"/>
      <c r="L1317" s="222"/>
      <c r="M1317" s="223"/>
      <c r="N1317" s="224"/>
      <c r="O1317" s="224"/>
      <c r="P1317" s="224"/>
      <c r="Q1317" s="224"/>
      <c r="R1317" s="224"/>
      <c r="S1317" s="224"/>
      <c r="T1317" s="225"/>
      <c r="AT1317" s="226" t="s">
        <v>364</v>
      </c>
      <c r="AU1317" s="226" t="s">
        <v>90</v>
      </c>
      <c r="AV1317" s="13" t="s">
        <v>88</v>
      </c>
      <c r="AW1317" s="13" t="s">
        <v>36</v>
      </c>
      <c r="AX1317" s="13" t="s">
        <v>81</v>
      </c>
      <c r="AY1317" s="226" t="s">
        <v>215</v>
      </c>
    </row>
    <row r="1318" spans="2:51" s="14" customFormat="1" ht="10.199999999999999">
      <c r="B1318" s="227"/>
      <c r="C1318" s="228"/>
      <c r="D1318" s="198" t="s">
        <v>364</v>
      </c>
      <c r="E1318" s="229" t="s">
        <v>1</v>
      </c>
      <c r="F1318" s="230" t="s">
        <v>1325</v>
      </c>
      <c r="G1318" s="228"/>
      <c r="H1318" s="231">
        <v>3.375</v>
      </c>
      <c r="I1318" s="232"/>
      <c r="J1318" s="228"/>
      <c r="K1318" s="228"/>
      <c r="L1318" s="233"/>
      <c r="M1318" s="234"/>
      <c r="N1318" s="235"/>
      <c r="O1318" s="235"/>
      <c r="P1318" s="235"/>
      <c r="Q1318" s="235"/>
      <c r="R1318" s="235"/>
      <c r="S1318" s="235"/>
      <c r="T1318" s="236"/>
      <c r="AT1318" s="237" t="s">
        <v>364</v>
      </c>
      <c r="AU1318" s="237" t="s">
        <v>90</v>
      </c>
      <c r="AV1318" s="14" t="s">
        <v>90</v>
      </c>
      <c r="AW1318" s="14" t="s">
        <v>36</v>
      </c>
      <c r="AX1318" s="14" t="s">
        <v>81</v>
      </c>
      <c r="AY1318" s="237" t="s">
        <v>215</v>
      </c>
    </row>
    <row r="1319" spans="2:51" s="14" customFormat="1" ht="10.199999999999999">
      <c r="B1319" s="227"/>
      <c r="C1319" s="228"/>
      <c r="D1319" s="198" t="s">
        <v>364</v>
      </c>
      <c r="E1319" s="229" t="s">
        <v>1</v>
      </c>
      <c r="F1319" s="230" t="s">
        <v>1326</v>
      </c>
      <c r="G1319" s="228"/>
      <c r="H1319" s="231">
        <v>0.75</v>
      </c>
      <c r="I1319" s="232"/>
      <c r="J1319" s="228"/>
      <c r="K1319" s="228"/>
      <c r="L1319" s="233"/>
      <c r="M1319" s="234"/>
      <c r="N1319" s="235"/>
      <c r="O1319" s="235"/>
      <c r="P1319" s="235"/>
      <c r="Q1319" s="235"/>
      <c r="R1319" s="235"/>
      <c r="S1319" s="235"/>
      <c r="T1319" s="236"/>
      <c r="AT1319" s="237" t="s">
        <v>364</v>
      </c>
      <c r="AU1319" s="237" t="s">
        <v>90</v>
      </c>
      <c r="AV1319" s="14" t="s">
        <v>90</v>
      </c>
      <c r="AW1319" s="14" t="s">
        <v>36</v>
      </c>
      <c r="AX1319" s="14" t="s">
        <v>81</v>
      </c>
      <c r="AY1319" s="237" t="s">
        <v>215</v>
      </c>
    </row>
    <row r="1320" spans="2:51" s="13" customFormat="1" ht="10.199999999999999">
      <c r="B1320" s="217"/>
      <c r="C1320" s="218"/>
      <c r="D1320" s="198" t="s">
        <v>364</v>
      </c>
      <c r="E1320" s="219" t="s">
        <v>1</v>
      </c>
      <c r="F1320" s="220" t="s">
        <v>401</v>
      </c>
      <c r="G1320" s="218"/>
      <c r="H1320" s="219" t="s">
        <v>1</v>
      </c>
      <c r="I1320" s="221"/>
      <c r="J1320" s="218"/>
      <c r="K1320" s="218"/>
      <c r="L1320" s="222"/>
      <c r="M1320" s="223"/>
      <c r="N1320" s="224"/>
      <c r="O1320" s="224"/>
      <c r="P1320" s="224"/>
      <c r="Q1320" s="224"/>
      <c r="R1320" s="224"/>
      <c r="S1320" s="224"/>
      <c r="T1320" s="225"/>
      <c r="AT1320" s="226" t="s">
        <v>364</v>
      </c>
      <c r="AU1320" s="226" t="s">
        <v>90</v>
      </c>
      <c r="AV1320" s="13" t="s">
        <v>88</v>
      </c>
      <c r="AW1320" s="13" t="s">
        <v>36</v>
      </c>
      <c r="AX1320" s="13" t="s">
        <v>81</v>
      </c>
      <c r="AY1320" s="226" t="s">
        <v>215</v>
      </c>
    </row>
    <row r="1321" spans="2:51" s="14" customFormat="1" ht="10.199999999999999">
      <c r="B1321" s="227"/>
      <c r="C1321" s="228"/>
      <c r="D1321" s="198" t="s">
        <v>364</v>
      </c>
      <c r="E1321" s="229" t="s">
        <v>1</v>
      </c>
      <c r="F1321" s="230" t="s">
        <v>1323</v>
      </c>
      <c r="G1321" s="228"/>
      <c r="H1321" s="231">
        <v>15.475</v>
      </c>
      <c r="I1321" s="232"/>
      <c r="J1321" s="228"/>
      <c r="K1321" s="228"/>
      <c r="L1321" s="233"/>
      <c r="M1321" s="234"/>
      <c r="N1321" s="235"/>
      <c r="O1321" s="235"/>
      <c r="P1321" s="235"/>
      <c r="Q1321" s="235"/>
      <c r="R1321" s="235"/>
      <c r="S1321" s="235"/>
      <c r="T1321" s="236"/>
      <c r="AT1321" s="237" t="s">
        <v>364</v>
      </c>
      <c r="AU1321" s="237" t="s">
        <v>90</v>
      </c>
      <c r="AV1321" s="14" t="s">
        <v>90</v>
      </c>
      <c r="AW1321" s="14" t="s">
        <v>36</v>
      </c>
      <c r="AX1321" s="14" t="s">
        <v>81</v>
      </c>
      <c r="AY1321" s="237" t="s">
        <v>215</v>
      </c>
    </row>
    <row r="1322" spans="2:51" s="14" customFormat="1" ht="10.199999999999999">
      <c r="B1322" s="227"/>
      <c r="C1322" s="228"/>
      <c r="D1322" s="198" t="s">
        <v>364</v>
      </c>
      <c r="E1322" s="229" t="s">
        <v>1</v>
      </c>
      <c r="F1322" s="230" t="s">
        <v>1327</v>
      </c>
      <c r="G1322" s="228"/>
      <c r="H1322" s="231">
        <v>-3.2749999999999999</v>
      </c>
      <c r="I1322" s="232"/>
      <c r="J1322" s="228"/>
      <c r="K1322" s="228"/>
      <c r="L1322" s="233"/>
      <c r="M1322" s="234"/>
      <c r="N1322" s="235"/>
      <c r="O1322" s="235"/>
      <c r="P1322" s="235"/>
      <c r="Q1322" s="235"/>
      <c r="R1322" s="235"/>
      <c r="S1322" s="235"/>
      <c r="T1322" s="236"/>
      <c r="AT1322" s="237" t="s">
        <v>364</v>
      </c>
      <c r="AU1322" s="237" t="s">
        <v>90</v>
      </c>
      <c r="AV1322" s="14" t="s">
        <v>90</v>
      </c>
      <c r="AW1322" s="14" t="s">
        <v>36</v>
      </c>
      <c r="AX1322" s="14" t="s">
        <v>81</v>
      </c>
      <c r="AY1322" s="237" t="s">
        <v>215</v>
      </c>
    </row>
    <row r="1323" spans="2:51" s="16" customFormat="1" ht="10.199999999999999">
      <c r="B1323" s="249"/>
      <c r="C1323" s="250"/>
      <c r="D1323" s="198" t="s">
        <v>364</v>
      </c>
      <c r="E1323" s="251" t="s">
        <v>1</v>
      </c>
      <c r="F1323" s="252" t="s">
        <v>403</v>
      </c>
      <c r="G1323" s="250"/>
      <c r="H1323" s="253">
        <v>28.85</v>
      </c>
      <c r="I1323" s="254"/>
      <c r="J1323" s="250"/>
      <c r="K1323" s="250"/>
      <c r="L1323" s="255"/>
      <c r="M1323" s="256"/>
      <c r="N1323" s="257"/>
      <c r="O1323" s="257"/>
      <c r="P1323" s="257"/>
      <c r="Q1323" s="257"/>
      <c r="R1323" s="257"/>
      <c r="S1323" s="257"/>
      <c r="T1323" s="258"/>
      <c r="AT1323" s="259" t="s">
        <v>364</v>
      </c>
      <c r="AU1323" s="259" t="s">
        <v>90</v>
      </c>
      <c r="AV1323" s="16" t="s">
        <v>227</v>
      </c>
      <c r="AW1323" s="16" t="s">
        <v>36</v>
      </c>
      <c r="AX1323" s="16" t="s">
        <v>81</v>
      </c>
      <c r="AY1323" s="259" t="s">
        <v>215</v>
      </c>
    </row>
    <row r="1324" spans="2:51" s="13" customFormat="1" ht="10.199999999999999">
      <c r="B1324" s="217"/>
      <c r="C1324" s="218"/>
      <c r="D1324" s="198" t="s">
        <v>364</v>
      </c>
      <c r="E1324" s="219" t="s">
        <v>1</v>
      </c>
      <c r="F1324" s="220" t="s">
        <v>1089</v>
      </c>
      <c r="G1324" s="218"/>
      <c r="H1324" s="219" t="s">
        <v>1</v>
      </c>
      <c r="I1324" s="221"/>
      <c r="J1324" s="218"/>
      <c r="K1324" s="218"/>
      <c r="L1324" s="222"/>
      <c r="M1324" s="223"/>
      <c r="N1324" s="224"/>
      <c r="O1324" s="224"/>
      <c r="P1324" s="224"/>
      <c r="Q1324" s="224"/>
      <c r="R1324" s="224"/>
      <c r="S1324" s="224"/>
      <c r="T1324" s="225"/>
      <c r="AT1324" s="226" t="s">
        <v>364</v>
      </c>
      <c r="AU1324" s="226" t="s">
        <v>90</v>
      </c>
      <c r="AV1324" s="13" t="s">
        <v>88</v>
      </c>
      <c r="AW1324" s="13" t="s">
        <v>36</v>
      </c>
      <c r="AX1324" s="13" t="s">
        <v>81</v>
      </c>
      <c r="AY1324" s="226" t="s">
        <v>215</v>
      </c>
    </row>
    <row r="1325" spans="2:51" s="13" customFormat="1" ht="10.199999999999999">
      <c r="B1325" s="217"/>
      <c r="C1325" s="218"/>
      <c r="D1325" s="198" t="s">
        <v>364</v>
      </c>
      <c r="E1325" s="219" t="s">
        <v>1</v>
      </c>
      <c r="F1325" s="220" t="s">
        <v>389</v>
      </c>
      <c r="G1325" s="218"/>
      <c r="H1325" s="219" t="s">
        <v>1</v>
      </c>
      <c r="I1325" s="221"/>
      <c r="J1325" s="218"/>
      <c r="K1325" s="218"/>
      <c r="L1325" s="222"/>
      <c r="M1325" s="223"/>
      <c r="N1325" s="224"/>
      <c r="O1325" s="224"/>
      <c r="P1325" s="224"/>
      <c r="Q1325" s="224"/>
      <c r="R1325" s="224"/>
      <c r="S1325" s="224"/>
      <c r="T1325" s="225"/>
      <c r="AT1325" s="226" t="s">
        <v>364</v>
      </c>
      <c r="AU1325" s="226" t="s">
        <v>90</v>
      </c>
      <c r="AV1325" s="13" t="s">
        <v>88</v>
      </c>
      <c r="AW1325" s="13" t="s">
        <v>36</v>
      </c>
      <c r="AX1325" s="13" t="s">
        <v>81</v>
      </c>
      <c r="AY1325" s="226" t="s">
        <v>215</v>
      </c>
    </row>
    <row r="1326" spans="2:51" s="14" customFormat="1" ht="10.199999999999999">
      <c r="B1326" s="227"/>
      <c r="C1326" s="228"/>
      <c r="D1326" s="198" t="s">
        <v>364</v>
      </c>
      <c r="E1326" s="229" t="s">
        <v>1</v>
      </c>
      <c r="F1326" s="230" t="s">
        <v>1328</v>
      </c>
      <c r="G1326" s="228"/>
      <c r="H1326" s="231">
        <v>7.4480000000000004</v>
      </c>
      <c r="I1326" s="232"/>
      <c r="J1326" s="228"/>
      <c r="K1326" s="228"/>
      <c r="L1326" s="233"/>
      <c r="M1326" s="234"/>
      <c r="N1326" s="235"/>
      <c r="O1326" s="235"/>
      <c r="P1326" s="235"/>
      <c r="Q1326" s="235"/>
      <c r="R1326" s="235"/>
      <c r="S1326" s="235"/>
      <c r="T1326" s="236"/>
      <c r="AT1326" s="237" t="s">
        <v>364</v>
      </c>
      <c r="AU1326" s="237" t="s">
        <v>90</v>
      </c>
      <c r="AV1326" s="14" t="s">
        <v>90</v>
      </c>
      <c r="AW1326" s="14" t="s">
        <v>36</v>
      </c>
      <c r="AX1326" s="14" t="s">
        <v>81</v>
      </c>
      <c r="AY1326" s="237" t="s">
        <v>215</v>
      </c>
    </row>
    <row r="1327" spans="2:51" s="13" customFormat="1" ht="10.199999999999999">
      <c r="B1327" s="217"/>
      <c r="C1327" s="218"/>
      <c r="D1327" s="198" t="s">
        <v>364</v>
      </c>
      <c r="E1327" s="219" t="s">
        <v>1</v>
      </c>
      <c r="F1327" s="220" t="s">
        <v>395</v>
      </c>
      <c r="G1327" s="218"/>
      <c r="H1327" s="219" t="s">
        <v>1</v>
      </c>
      <c r="I1327" s="221"/>
      <c r="J1327" s="218"/>
      <c r="K1327" s="218"/>
      <c r="L1327" s="222"/>
      <c r="M1327" s="223"/>
      <c r="N1327" s="224"/>
      <c r="O1327" s="224"/>
      <c r="P1327" s="224"/>
      <c r="Q1327" s="224"/>
      <c r="R1327" s="224"/>
      <c r="S1327" s="224"/>
      <c r="T1327" s="225"/>
      <c r="AT1327" s="226" t="s">
        <v>364</v>
      </c>
      <c r="AU1327" s="226" t="s">
        <v>90</v>
      </c>
      <c r="AV1327" s="13" t="s">
        <v>88</v>
      </c>
      <c r="AW1327" s="13" t="s">
        <v>36</v>
      </c>
      <c r="AX1327" s="13" t="s">
        <v>81</v>
      </c>
      <c r="AY1327" s="226" t="s">
        <v>215</v>
      </c>
    </row>
    <row r="1328" spans="2:51" s="14" customFormat="1" ht="10.199999999999999">
      <c r="B1328" s="227"/>
      <c r="C1328" s="228"/>
      <c r="D1328" s="198" t="s">
        <v>364</v>
      </c>
      <c r="E1328" s="229" t="s">
        <v>1</v>
      </c>
      <c r="F1328" s="230" t="s">
        <v>1329</v>
      </c>
      <c r="G1328" s="228"/>
      <c r="H1328" s="231">
        <v>2.44</v>
      </c>
      <c r="I1328" s="232"/>
      <c r="J1328" s="228"/>
      <c r="K1328" s="228"/>
      <c r="L1328" s="233"/>
      <c r="M1328" s="234"/>
      <c r="N1328" s="235"/>
      <c r="O1328" s="235"/>
      <c r="P1328" s="235"/>
      <c r="Q1328" s="235"/>
      <c r="R1328" s="235"/>
      <c r="S1328" s="235"/>
      <c r="T1328" s="236"/>
      <c r="AT1328" s="237" t="s">
        <v>364</v>
      </c>
      <c r="AU1328" s="237" t="s">
        <v>90</v>
      </c>
      <c r="AV1328" s="14" t="s">
        <v>90</v>
      </c>
      <c r="AW1328" s="14" t="s">
        <v>36</v>
      </c>
      <c r="AX1328" s="14" t="s">
        <v>81</v>
      </c>
      <c r="AY1328" s="237" t="s">
        <v>215</v>
      </c>
    </row>
    <row r="1329" spans="2:51" s="14" customFormat="1" ht="10.199999999999999">
      <c r="B1329" s="227"/>
      <c r="C1329" s="228"/>
      <c r="D1329" s="198" t="s">
        <v>364</v>
      </c>
      <c r="E1329" s="229" t="s">
        <v>1</v>
      </c>
      <c r="F1329" s="230" t="s">
        <v>1330</v>
      </c>
      <c r="G1329" s="228"/>
      <c r="H1329" s="231">
        <v>1.6</v>
      </c>
      <c r="I1329" s="232"/>
      <c r="J1329" s="228"/>
      <c r="K1329" s="228"/>
      <c r="L1329" s="233"/>
      <c r="M1329" s="234"/>
      <c r="N1329" s="235"/>
      <c r="O1329" s="235"/>
      <c r="P1329" s="235"/>
      <c r="Q1329" s="235"/>
      <c r="R1329" s="235"/>
      <c r="S1329" s="235"/>
      <c r="T1329" s="236"/>
      <c r="AT1329" s="237" t="s">
        <v>364</v>
      </c>
      <c r="AU1329" s="237" t="s">
        <v>90</v>
      </c>
      <c r="AV1329" s="14" t="s">
        <v>90</v>
      </c>
      <c r="AW1329" s="14" t="s">
        <v>36</v>
      </c>
      <c r="AX1329" s="14" t="s">
        <v>81</v>
      </c>
      <c r="AY1329" s="237" t="s">
        <v>215</v>
      </c>
    </row>
    <row r="1330" spans="2:51" s="13" customFormat="1" ht="10.199999999999999">
      <c r="B1330" s="217"/>
      <c r="C1330" s="218"/>
      <c r="D1330" s="198" t="s">
        <v>364</v>
      </c>
      <c r="E1330" s="219" t="s">
        <v>1</v>
      </c>
      <c r="F1330" s="220" t="s">
        <v>401</v>
      </c>
      <c r="G1330" s="218"/>
      <c r="H1330" s="219" t="s">
        <v>1</v>
      </c>
      <c r="I1330" s="221"/>
      <c r="J1330" s="218"/>
      <c r="K1330" s="218"/>
      <c r="L1330" s="222"/>
      <c r="M1330" s="223"/>
      <c r="N1330" s="224"/>
      <c r="O1330" s="224"/>
      <c r="P1330" s="224"/>
      <c r="Q1330" s="224"/>
      <c r="R1330" s="224"/>
      <c r="S1330" s="224"/>
      <c r="T1330" s="225"/>
      <c r="AT1330" s="226" t="s">
        <v>364</v>
      </c>
      <c r="AU1330" s="226" t="s">
        <v>90</v>
      </c>
      <c r="AV1330" s="13" t="s">
        <v>88</v>
      </c>
      <c r="AW1330" s="13" t="s">
        <v>36</v>
      </c>
      <c r="AX1330" s="13" t="s">
        <v>81</v>
      </c>
      <c r="AY1330" s="226" t="s">
        <v>215</v>
      </c>
    </row>
    <row r="1331" spans="2:51" s="14" customFormat="1" ht="10.199999999999999">
      <c r="B1331" s="227"/>
      <c r="C1331" s="228"/>
      <c r="D1331" s="198" t="s">
        <v>364</v>
      </c>
      <c r="E1331" s="229" t="s">
        <v>1</v>
      </c>
      <c r="F1331" s="230" t="s">
        <v>1331</v>
      </c>
      <c r="G1331" s="228"/>
      <c r="H1331" s="231">
        <v>4.2699999999999996</v>
      </c>
      <c r="I1331" s="232"/>
      <c r="J1331" s="228"/>
      <c r="K1331" s="228"/>
      <c r="L1331" s="233"/>
      <c r="M1331" s="234"/>
      <c r="N1331" s="235"/>
      <c r="O1331" s="235"/>
      <c r="P1331" s="235"/>
      <c r="Q1331" s="235"/>
      <c r="R1331" s="235"/>
      <c r="S1331" s="235"/>
      <c r="T1331" s="236"/>
      <c r="AT1331" s="237" t="s">
        <v>364</v>
      </c>
      <c r="AU1331" s="237" t="s">
        <v>90</v>
      </c>
      <c r="AV1331" s="14" t="s">
        <v>90</v>
      </c>
      <c r="AW1331" s="14" t="s">
        <v>36</v>
      </c>
      <c r="AX1331" s="14" t="s">
        <v>81</v>
      </c>
      <c r="AY1331" s="237" t="s">
        <v>215</v>
      </c>
    </row>
    <row r="1332" spans="2:51" s="14" customFormat="1" ht="10.199999999999999">
      <c r="B1332" s="227"/>
      <c r="C1332" s="228"/>
      <c r="D1332" s="198" t="s">
        <v>364</v>
      </c>
      <c r="E1332" s="229" t="s">
        <v>1</v>
      </c>
      <c r="F1332" s="230" t="s">
        <v>1332</v>
      </c>
      <c r="G1332" s="228"/>
      <c r="H1332" s="231">
        <v>2.7250000000000001</v>
      </c>
      <c r="I1332" s="232"/>
      <c r="J1332" s="228"/>
      <c r="K1332" s="228"/>
      <c r="L1332" s="233"/>
      <c r="M1332" s="234"/>
      <c r="N1332" s="235"/>
      <c r="O1332" s="235"/>
      <c r="P1332" s="235"/>
      <c r="Q1332" s="235"/>
      <c r="R1332" s="235"/>
      <c r="S1332" s="235"/>
      <c r="T1332" s="236"/>
      <c r="AT1332" s="237" t="s">
        <v>364</v>
      </c>
      <c r="AU1332" s="237" t="s">
        <v>90</v>
      </c>
      <c r="AV1332" s="14" t="s">
        <v>90</v>
      </c>
      <c r="AW1332" s="14" t="s">
        <v>36</v>
      </c>
      <c r="AX1332" s="14" t="s">
        <v>81</v>
      </c>
      <c r="AY1332" s="237" t="s">
        <v>215</v>
      </c>
    </row>
    <row r="1333" spans="2:51" s="16" customFormat="1" ht="10.199999999999999">
      <c r="B1333" s="249"/>
      <c r="C1333" s="250"/>
      <c r="D1333" s="198" t="s">
        <v>364</v>
      </c>
      <c r="E1333" s="251" t="s">
        <v>1</v>
      </c>
      <c r="F1333" s="252" t="s">
        <v>403</v>
      </c>
      <c r="G1333" s="250"/>
      <c r="H1333" s="253">
        <v>18.483000000000001</v>
      </c>
      <c r="I1333" s="254"/>
      <c r="J1333" s="250"/>
      <c r="K1333" s="250"/>
      <c r="L1333" s="255"/>
      <c r="M1333" s="256"/>
      <c r="N1333" s="257"/>
      <c r="O1333" s="257"/>
      <c r="P1333" s="257"/>
      <c r="Q1333" s="257"/>
      <c r="R1333" s="257"/>
      <c r="S1333" s="257"/>
      <c r="T1333" s="258"/>
      <c r="AT1333" s="259" t="s">
        <v>364</v>
      </c>
      <c r="AU1333" s="259" t="s">
        <v>90</v>
      </c>
      <c r="AV1333" s="16" t="s">
        <v>227</v>
      </c>
      <c r="AW1333" s="16" t="s">
        <v>36</v>
      </c>
      <c r="AX1333" s="16" t="s">
        <v>81</v>
      </c>
      <c r="AY1333" s="259" t="s">
        <v>215</v>
      </c>
    </row>
    <row r="1334" spans="2:51" s="13" customFormat="1" ht="10.199999999999999">
      <c r="B1334" s="217"/>
      <c r="C1334" s="218"/>
      <c r="D1334" s="198" t="s">
        <v>364</v>
      </c>
      <c r="E1334" s="219" t="s">
        <v>1</v>
      </c>
      <c r="F1334" s="220" t="s">
        <v>1058</v>
      </c>
      <c r="G1334" s="218"/>
      <c r="H1334" s="219" t="s">
        <v>1</v>
      </c>
      <c r="I1334" s="221"/>
      <c r="J1334" s="218"/>
      <c r="K1334" s="218"/>
      <c r="L1334" s="222"/>
      <c r="M1334" s="223"/>
      <c r="N1334" s="224"/>
      <c r="O1334" s="224"/>
      <c r="P1334" s="224"/>
      <c r="Q1334" s="224"/>
      <c r="R1334" s="224"/>
      <c r="S1334" s="224"/>
      <c r="T1334" s="225"/>
      <c r="AT1334" s="226" t="s">
        <v>364</v>
      </c>
      <c r="AU1334" s="226" t="s">
        <v>90</v>
      </c>
      <c r="AV1334" s="13" t="s">
        <v>88</v>
      </c>
      <c r="AW1334" s="13" t="s">
        <v>36</v>
      </c>
      <c r="AX1334" s="13" t="s">
        <v>81</v>
      </c>
      <c r="AY1334" s="226" t="s">
        <v>215</v>
      </c>
    </row>
    <row r="1335" spans="2:51" s="13" customFormat="1" ht="10.199999999999999">
      <c r="B1335" s="217"/>
      <c r="C1335" s="218"/>
      <c r="D1335" s="198" t="s">
        <v>364</v>
      </c>
      <c r="E1335" s="219" t="s">
        <v>1</v>
      </c>
      <c r="F1335" s="220" t="s">
        <v>1258</v>
      </c>
      <c r="G1335" s="218"/>
      <c r="H1335" s="219" t="s">
        <v>1</v>
      </c>
      <c r="I1335" s="221"/>
      <c r="J1335" s="218"/>
      <c r="K1335" s="218"/>
      <c r="L1335" s="222"/>
      <c r="M1335" s="223"/>
      <c r="N1335" s="224"/>
      <c r="O1335" s="224"/>
      <c r="P1335" s="224"/>
      <c r="Q1335" s="224"/>
      <c r="R1335" s="224"/>
      <c r="S1335" s="224"/>
      <c r="T1335" s="225"/>
      <c r="AT1335" s="226" t="s">
        <v>364</v>
      </c>
      <c r="AU1335" s="226" t="s">
        <v>90</v>
      </c>
      <c r="AV1335" s="13" t="s">
        <v>88</v>
      </c>
      <c r="AW1335" s="13" t="s">
        <v>36</v>
      </c>
      <c r="AX1335" s="13" t="s">
        <v>81</v>
      </c>
      <c r="AY1335" s="226" t="s">
        <v>215</v>
      </c>
    </row>
    <row r="1336" spans="2:51" s="13" customFormat="1" ht="10.199999999999999">
      <c r="B1336" s="217"/>
      <c r="C1336" s="218"/>
      <c r="D1336" s="198" t="s">
        <v>364</v>
      </c>
      <c r="E1336" s="219" t="s">
        <v>1</v>
      </c>
      <c r="F1336" s="220" t="s">
        <v>1259</v>
      </c>
      <c r="G1336" s="218"/>
      <c r="H1336" s="219" t="s">
        <v>1</v>
      </c>
      <c r="I1336" s="221"/>
      <c r="J1336" s="218"/>
      <c r="K1336" s="218"/>
      <c r="L1336" s="222"/>
      <c r="M1336" s="223"/>
      <c r="N1336" s="224"/>
      <c r="O1336" s="224"/>
      <c r="P1336" s="224"/>
      <c r="Q1336" s="224"/>
      <c r="R1336" s="224"/>
      <c r="S1336" s="224"/>
      <c r="T1336" s="225"/>
      <c r="AT1336" s="226" t="s">
        <v>364</v>
      </c>
      <c r="AU1336" s="226" t="s">
        <v>90</v>
      </c>
      <c r="AV1336" s="13" t="s">
        <v>88</v>
      </c>
      <c r="AW1336" s="13" t="s">
        <v>36</v>
      </c>
      <c r="AX1336" s="13" t="s">
        <v>81</v>
      </c>
      <c r="AY1336" s="226" t="s">
        <v>215</v>
      </c>
    </row>
    <row r="1337" spans="2:51" s="14" customFormat="1" ht="10.199999999999999">
      <c r="B1337" s="227"/>
      <c r="C1337" s="228"/>
      <c r="D1337" s="198" t="s">
        <v>364</v>
      </c>
      <c r="E1337" s="229" t="s">
        <v>1</v>
      </c>
      <c r="F1337" s="230" t="s">
        <v>1333</v>
      </c>
      <c r="G1337" s="228"/>
      <c r="H1337" s="231">
        <v>2.3039999999999998</v>
      </c>
      <c r="I1337" s="232"/>
      <c r="J1337" s="228"/>
      <c r="K1337" s="228"/>
      <c r="L1337" s="233"/>
      <c r="M1337" s="234"/>
      <c r="N1337" s="235"/>
      <c r="O1337" s="235"/>
      <c r="P1337" s="235"/>
      <c r="Q1337" s="235"/>
      <c r="R1337" s="235"/>
      <c r="S1337" s="235"/>
      <c r="T1337" s="236"/>
      <c r="AT1337" s="237" t="s">
        <v>364</v>
      </c>
      <c r="AU1337" s="237" t="s">
        <v>90</v>
      </c>
      <c r="AV1337" s="14" t="s">
        <v>90</v>
      </c>
      <c r="AW1337" s="14" t="s">
        <v>36</v>
      </c>
      <c r="AX1337" s="14" t="s">
        <v>81</v>
      </c>
      <c r="AY1337" s="237" t="s">
        <v>215</v>
      </c>
    </row>
    <row r="1338" spans="2:51" s="14" customFormat="1" ht="10.199999999999999">
      <c r="B1338" s="227"/>
      <c r="C1338" s="228"/>
      <c r="D1338" s="198" t="s">
        <v>364</v>
      </c>
      <c r="E1338" s="229" t="s">
        <v>1</v>
      </c>
      <c r="F1338" s="230" t="s">
        <v>1334</v>
      </c>
      <c r="G1338" s="228"/>
      <c r="H1338" s="231">
        <v>1.536</v>
      </c>
      <c r="I1338" s="232"/>
      <c r="J1338" s="228"/>
      <c r="K1338" s="228"/>
      <c r="L1338" s="233"/>
      <c r="M1338" s="234"/>
      <c r="N1338" s="235"/>
      <c r="O1338" s="235"/>
      <c r="P1338" s="235"/>
      <c r="Q1338" s="235"/>
      <c r="R1338" s="235"/>
      <c r="S1338" s="235"/>
      <c r="T1338" s="236"/>
      <c r="AT1338" s="237" t="s">
        <v>364</v>
      </c>
      <c r="AU1338" s="237" t="s">
        <v>90</v>
      </c>
      <c r="AV1338" s="14" t="s">
        <v>90</v>
      </c>
      <c r="AW1338" s="14" t="s">
        <v>36</v>
      </c>
      <c r="AX1338" s="14" t="s">
        <v>81</v>
      </c>
      <c r="AY1338" s="237" t="s">
        <v>215</v>
      </c>
    </row>
    <row r="1339" spans="2:51" s="13" customFormat="1" ht="10.199999999999999">
      <c r="B1339" s="217"/>
      <c r="C1339" s="218"/>
      <c r="D1339" s="198" t="s">
        <v>364</v>
      </c>
      <c r="E1339" s="219" t="s">
        <v>1</v>
      </c>
      <c r="F1339" s="220" t="s">
        <v>1262</v>
      </c>
      <c r="G1339" s="218"/>
      <c r="H1339" s="219" t="s">
        <v>1</v>
      </c>
      <c r="I1339" s="221"/>
      <c r="J1339" s="218"/>
      <c r="K1339" s="218"/>
      <c r="L1339" s="222"/>
      <c r="M1339" s="223"/>
      <c r="N1339" s="224"/>
      <c r="O1339" s="224"/>
      <c r="P1339" s="224"/>
      <c r="Q1339" s="224"/>
      <c r="R1339" s="224"/>
      <c r="S1339" s="224"/>
      <c r="T1339" s="225"/>
      <c r="AT1339" s="226" t="s">
        <v>364</v>
      </c>
      <c r="AU1339" s="226" t="s">
        <v>90</v>
      </c>
      <c r="AV1339" s="13" t="s">
        <v>88</v>
      </c>
      <c r="AW1339" s="13" t="s">
        <v>36</v>
      </c>
      <c r="AX1339" s="13" t="s">
        <v>81</v>
      </c>
      <c r="AY1339" s="226" t="s">
        <v>215</v>
      </c>
    </row>
    <row r="1340" spans="2:51" s="14" customFormat="1" ht="10.199999999999999">
      <c r="B1340" s="227"/>
      <c r="C1340" s="228"/>
      <c r="D1340" s="198" t="s">
        <v>364</v>
      </c>
      <c r="E1340" s="229" t="s">
        <v>1</v>
      </c>
      <c r="F1340" s="230" t="s">
        <v>1335</v>
      </c>
      <c r="G1340" s="228"/>
      <c r="H1340" s="231">
        <v>2.2250000000000001</v>
      </c>
      <c r="I1340" s="232"/>
      <c r="J1340" s="228"/>
      <c r="K1340" s="228"/>
      <c r="L1340" s="233"/>
      <c r="M1340" s="234"/>
      <c r="N1340" s="235"/>
      <c r="O1340" s="235"/>
      <c r="P1340" s="235"/>
      <c r="Q1340" s="235"/>
      <c r="R1340" s="235"/>
      <c r="S1340" s="235"/>
      <c r="T1340" s="236"/>
      <c r="AT1340" s="237" t="s">
        <v>364</v>
      </c>
      <c r="AU1340" s="237" t="s">
        <v>90</v>
      </c>
      <c r="AV1340" s="14" t="s">
        <v>90</v>
      </c>
      <c r="AW1340" s="14" t="s">
        <v>36</v>
      </c>
      <c r="AX1340" s="14" t="s">
        <v>81</v>
      </c>
      <c r="AY1340" s="237" t="s">
        <v>215</v>
      </c>
    </row>
    <row r="1341" spans="2:51" s="14" customFormat="1" ht="10.199999999999999">
      <c r="B1341" s="227"/>
      <c r="C1341" s="228"/>
      <c r="D1341" s="198" t="s">
        <v>364</v>
      </c>
      <c r="E1341" s="229" t="s">
        <v>1</v>
      </c>
      <c r="F1341" s="230" t="s">
        <v>1336</v>
      </c>
      <c r="G1341" s="228"/>
      <c r="H1341" s="231">
        <v>3.56</v>
      </c>
      <c r="I1341" s="232"/>
      <c r="J1341" s="228"/>
      <c r="K1341" s="228"/>
      <c r="L1341" s="233"/>
      <c r="M1341" s="234"/>
      <c r="N1341" s="235"/>
      <c r="O1341" s="235"/>
      <c r="P1341" s="235"/>
      <c r="Q1341" s="235"/>
      <c r="R1341" s="235"/>
      <c r="S1341" s="235"/>
      <c r="T1341" s="236"/>
      <c r="AT1341" s="237" t="s">
        <v>364</v>
      </c>
      <c r="AU1341" s="237" t="s">
        <v>90</v>
      </c>
      <c r="AV1341" s="14" t="s">
        <v>90</v>
      </c>
      <c r="AW1341" s="14" t="s">
        <v>36</v>
      </c>
      <c r="AX1341" s="14" t="s">
        <v>81</v>
      </c>
      <c r="AY1341" s="237" t="s">
        <v>215</v>
      </c>
    </row>
    <row r="1342" spans="2:51" s="13" customFormat="1" ht="10.199999999999999">
      <c r="B1342" s="217"/>
      <c r="C1342" s="218"/>
      <c r="D1342" s="198" t="s">
        <v>364</v>
      </c>
      <c r="E1342" s="219" t="s">
        <v>1</v>
      </c>
      <c r="F1342" s="220" t="s">
        <v>1265</v>
      </c>
      <c r="G1342" s="218"/>
      <c r="H1342" s="219" t="s">
        <v>1</v>
      </c>
      <c r="I1342" s="221"/>
      <c r="J1342" s="218"/>
      <c r="K1342" s="218"/>
      <c r="L1342" s="222"/>
      <c r="M1342" s="223"/>
      <c r="N1342" s="224"/>
      <c r="O1342" s="224"/>
      <c r="P1342" s="224"/>
      <c r="Q1342" s="224"/>
      <c r="R1342" s="224"/>
      <c r="S1342" s="224"/>
      <c r="T1342" s="225"/>
      <c r="AT1342" s="226" t="s">
        <v>364</v>
      </c>
      <c r="AU1342" s="226" t="s">
        <v>90</v>
      </c>
      <c r="AV1342" s="13" t="s">
        <v>88</v>
      </c>
      <c r="AW1342" s="13" t="s">
        <v>36</v>
      </c>
      <c r="AX1342" s="13" t="s">
        <v>81</v>
      </c>
      <c r="AY1342" s="226" t="s">
        <v>215</v>
      </c>
    </row>
    <row r="1343" spans="2:51" s="14" customFormat="1" ht="10.199999999999999">
      <c r="B1343" s="227"/>
      <c r="C1343" s="228"/>
      <c r="D1343" s="198" t="s">
        <v>364</v>
      </c>
      <c r="E1343" s="229" t="s">
        <v>1</v>
      </c>
      <c r="F1343" s="230" t="s">
        <v>1337</v>
      </c>
      <c r="G1343" s="228"/>
      <c r="H1343" s="231">
        <v>6.24</v>
      </c>
      <c r="I1343" s="232"/>
      <c r="J1343" s="228"/>
      <c r="K1343" s="228"/>
      <c r="L1343" s="233"/>
      <c r="M1343" s="234"/>
      <c r="N1343" s="235"/>
      <c r="O1343" s="235"/>
      <c r="P1343" s="235"/>
      <c r="Q1343" s="235"/>
      <c r="R1343" s="235"/>
      <c r="S1343" s="235"/>
      <c r="T1343" s="236"/>
      <c r="AT1343" s="237" t="s">
        <v>364</v>
      </c>
      <c r="AU1343" s="237" t="s">
        <v>90</v>
      </c>
      <c r="AV1343" s="14" t="s">
        <v>90</v>
      </c>
      <c r="AW1343" s="14" t="s">
        <v>36</v>
      </c>
      <c r="AX1343" s="14" t="s">
        <v>81</v>
      </c>
      <c r="AY1343" s="237" t="s">
        <v>215</v>
      </c>
    </row>
    <row r="1344" spans="2:51" s="14" customFormat="1" ht="10.199999999999999">
      <c r="B1344" s="227"/>
      <c r="C1344" s="228"/>
      <c r="D1344" s="198" t="s">
        <v>364</v>
      </c>
      <c r="E1344" s="229" t="s">
        <v>1</v>
      </c>
      <c r="F1344" s="230" t="s">
        <v>1338</v>
      </c>
      <c r="G1344" s="228"/>
      <c r="H1344" s="231">
        <v>20.28</v>
      </c>
      <c r="I1344" s="232"/>
      <c r="J1344" s="228"/>
      <c r="K1344" s="228"/>
      <c r="L1344" s="233"/>
      <c r="M1344" s="234"/>
      <c r="N1344" s="235"/>
      <c r="O1344" s="235"/>
      <c r="P1344" s="235"/>
      <c r="Q1344" s="235"/>
      <c r="R1344" s="235"/>
      <c r="S1344" s="235"/>
      <c r="T1344" s="236"/>
      <c r="AT1344" s="237" t="s">
        <v>364</v>
      </c>
      <c r="AU1344" s="237" t="s">
        <v>90</v>
      </c>
      <c r="AV1344" s="14" t="s">
        <v>90</v>
      </c>
      <c r="AW1344" s="14" t="s">
        <v>36</v>
      </c>
      <c r="AX1344" s="14" t="s">
        <v>81</v>
      </c>
      <c r="AY1344" s="237" t="s">
        <v>215</v>
      </c>
    </row>
    <row r="1345" spans="2:51" s="13" customFormat="1" ht="10.199999999999999">
      <c r="B1345" s="217"/>
      <c r="C1345" s="218"/>
      <c r="D1345" s="198" t="s">
        <v>364</v>
      </c>
      <c r="E1345" s="219" t="s">
        <v>1</v>
      </c>
      <c r="F1345" s="220" t="s">
        <v>1268</v>
      </c>
      <c r="G1345" s="218"/>
      <c r="H1345" s="219" t="s">
        <v>1</v>
      </c>
      <c r="I1345" s="221"/>
      <c r="J1345" s="218"/>
      <c r="K1345" s="218"/>
      <c r="L1345" s="222"/>
      <c r="M1345" s="223"/>
      <c r="N1345" s="224"/>
      <c r="O1345" s="224"/>
      <c r="P1345" s="224"/>
      <c r="Q1345" s="224"/>
      <c r="R1345" s="224"/>
      <c r="S1345" s="224"/>
      <c r="T1345" s="225"/>
      <c r="AT1345" s="226" t="s">
        <v>364</v>
      </c>
      <c r="AU1345" s="226" t="s">
        <v>90</v>
      </c>
      <c r="AV1345" s="13" t="s">
        <v>88</v>
      </c>
      <c r="AW1345" s="13" t="s">
        <v>36</v>
      </c>
      <c r="AX1345" s="13" t="s">
        <v>81</v>
      </c>
      <c r="AY1345" s="226" t="s">
        <v>215</v>
      </c>
    </row>
    <row r="1346" spans="2:51" s="14" customFormat="1" ht="10.199999999999999">
      <c r="B1346" s="227"/>
      <c r="C1346" s="228"/>
      <c r="D1346" s="198" t="s">
        <v>364</v>
      </c>
      <c r="E1346" s="229" t="s">
        <v>1</v>
      </c>
      <c r="F1346" s="230" t="s">
        <v>1339</v>
      </c>
      <c r="G1346" s="228"/>
      <c r="H1346" s="231">
        <v>1</v>
      </c>
      <c r="I1346" s="232"/>
      <c r="J1346" s="228"/>
      <c r="K1346" s="228"/>
      <c r="L1346" s="233"/>
      <c r="M1346" s="234"/>
      <c r="N1346" s="235"/>
      <c r="O1346" s="235"/>
      <c r="P1346" s="235"/>
      <c r="Q1346" s="235"/>
      <c r="R1346" s="235"/>
      <c r="S1346" s="235"/>
      <c r="T1346" s="236"/>
      <c r="AT1346" s="237" t="s">
        <v>364</v>
      </c>
      <c r="AU1346" s="237" t="s">
        <v>90</v>
      </c>
      <c r="AV1346" s="14" t="s">
        <v>90</v>
      </c>
      <c r="AW1346" s="14" t="s">
        <v>36</v>
      </c>
      <c r="AX1346" s="14" t="s">
        <v>81</v>
      </c>
      <c r="AY1346" s="237" t="s">
        <v>215</v>
      </c>
    </row>
    <row r="1347" spans="2:51" s="13" customFormat="1" ht="10.199999999999999">
      <c r="B1347" s="217"/>
      <c r="C1347" s="218"/>
      <c r="D1347" s="198" t="s">
        <v>364</v>
      </c>
      <c r="E1347" s="219" t="s">
        <v>1</v>
      </c>
      <c r="F1347" s="220" t="s">
        <v>1270</v>
      </c>
      <c r="G1347" s="218"/>
      <c r="H1347" s="219" t="s">
        <v>1</v>
      </c>
      <c r="I1347" s="221"/>
      <c r="J1347" s="218"/>
      <c r="K1347" s="218"/>
      <c r="L1347" s="222"/>
      <c r="M1347" s="223"/>
      <c r="N1347" s="224"/>
      <c r="O1347" s="224"/>
      <c r="P1347" s="224"/>
      <c r="Q1347" s="224"/>
      <c r="R1347" s="224"/>
      <c r="S1347" s="224"/>
      <c r="T1347" s="225"/>
      <c r="AT1347" s="226" t="s">
        <v>364</v>
      </c>
      <c r="AU1347" s="226" t="s">
        <v>90</v>
      </c>
      <c r="AV1347" s="13" t="s">
        <v>88</v>
      </c>
      <c r="AW1347" s="13" t="s">
        <v>36</v>
      </c>
      <c r="AX1347" s="13" t="s">
        <v>81</v>
      </c>
      <c r="AY1347" s="226" t="s">
        <v>215</v>
      </c>
    </row>
    <row r="1348" spans="2:51" s="14" customFormat="1" ht="10.199999999999999">
      <c r="B1348" s="227"/>
      <c r="C1348" s="228"/>
      <c r="D1348" s="198" t="s">
        <v>364</v>
      </c>
      <c r="E1348" s="229" t="s">
        <v>1</v>
      </c>
      <c r="F1348" s="230" t="s">
        <v>1340</v>
      </c>
      <c r="G1348" s="228"/>
      <c r="H1348" s="231">
        <v>4.4249999999999998</v>
      </c>
      <c r="I1348" s="232"/>
      <c r="J1348" s="228"/>
      <c r="K1348" s="228"/>
      <c r="L1348" s="233"/>
      <c r="M1348" s="234"/>
      <c r="N1348" s="235"/>
      <c r="O1348" s="235"/>
      <c r="P1348" s="235"/>
      <c r="Q1348" s="235"/>
      <c r="R1348" s="235"/>
      <c r="S1348" s="235"/>
      <c r="T1348" s="236"/>
      <c r="AT1348" s="237" t="s">
        <v>364</v>
      </c>
      <c r="AU1348" s="237" t="s">
        <v>90</v>
      </c>
      <c r="AV1348" s="14" t="s">
        <v>90</v>
      </c>
      <c r="AW1348" s="14" t="s">
        <v>36</v>
      </c>
      <c r="AX1348" s="14" t="s">
        <v>81</v>
      </c>
      <c r="AY1348" s="237" t="s">
        <v>215</v>
      </c>
    </row>
    <row r="1349" spans="2:51" s="13" customFormat="1" ht="10.199999999999999">
      <c r="B1349" s="217"/>
      <c r="C1349" s="218"/>
      <c r="D1349" s="198" t="s">
        <v>364</v>
      </c>
      <c r="E1349" s="219" t="s">
        <v>1</v>
      </c>
      <c r="F1349" s="220" t="s">
        <v>1274</v>
      </c>
      <c r="G1349" s="218"/>
      <c r="H1349" s="219" t="s">
        <v>1</v>
      </c>
      <c r="I1349" s="221"/>
      <c r="J1349" s="218"/>
      <c r="K1349" s="218"/>
      <c r="L1349" s="222"/>
      <c r="M1349" s="223"/>
      <c r="N1349" s="224"/>
      <c r="O1349" s="224"/>
      <c r="P1349" s="224"/>
      <c r="Q1349" s="224"/>
      <c r="R1349" s="224"/>
      <c r="S1349" s="224"/>
      <c r="T1349" s="225"/>
      <c r="AT1349" s="226" t="s">
        <v>364</v>
      </c>
      <c r="AU1349" s="226" t="s">
        <v>90</v>
      </c>
      <c r="AV1349" s="13" t="s">
        <v>88</v>
      </c>
      <c r="AW1349" s="13" t="s">
        <v>36</v>
      </c>
      <c r="AX1349" s="13" t="s">
        <v>81</v>
      </c>
      <c r="AY1349" s="226" t="s">
        <v>215</v>
      </c>
    </row>
    <row r="1350" spans="2:51" s="14" customFormat="1" ht="10.199999999999999">
      <c r="B1350" s="227"/>
      <c r="C1350" s="228"/>
      <c r="D1350" s="198" t="s">
        <v>364</v>
      </c>
      <c r="E1350" s="229" t="s">
        <v>1</v>
      </c>
      <c r="F1350" s="230" t="s">
        <v>1341</v>
      </c>
      <c r="G1350" s="228"/>
      <c r="H1350" s="231">
        <v>1.2749999999999999</v>
      </c>
      <c r="I1350" s="232"/>
      <c r="J1350" s="228"/>
      <c r="K1350" s="228"/>
      <c r="L1350" s="233"/>
      <c r="M1350" s="234"/>
      <c r="N1350" s="235"/>
      <c r="O1350" s="235"/>
      <c r="P1350" s="235"/>
      <c r="Q1350" s="235"/>
      <c r="R1350" s="235"/>
      <c r="S1350" s="235"/>
      <c r="T1350" s="236"/>
      <c r="AT1350" s="237" t="s">
        <v>364</v>
      </c>
      <c r="AU1350" s="237" t="s">
        <v>90</v>
      </c>
      <c r="AV1350" s="14" t="s">
        <v>90</v>
      </c>
      <c r="AW1350" s="14" t="s">
        <v>36</v>
      </c>
      <c r="AX1350" s="14" t="s">
        <v>81</v>
      </c>
      <c r="AY1350" s="237" t="s">
        <v>215</v>
      </c>
    </row>
    <row r="1351" spans="2:51" s="14" customFormat="1" ht="10.199999999999999">
      <c r="B1351" s="227"/>
      <c r="C1351" s="228"/>
      <c r="D1351" s="198" t="s">
        <v>364</v>
      </c>
      <c r="E1351" s="229" t="s">
        <v>1</v>
      </c>
      <c r="F1351" s="230" t="s">
        <v>1342</v>
      </c>
      <c r="G1351" s="228"/>
      <c r="H1351" s="231">
        <v>3.2749999999999999</v>
      </c>
      <c r="I1351" s="232"/>
      <c r="J1351" s="228"/>
      <c r="K1351" s="228"/>
      <c r="L1351" s="233"/>
      <c r="M1351" s="234"/>
      <c r="N1351" s="235"/>
      <c r="O1351" s="235"/>
      <c r="P1351" s="235"/>
      <c r="Q1351" s="235"/>
      <c r="R1351" s="235"/>
      <c r="S1351" s="235"/>
      <c r="T1351" s="236"/>
      <c r="AT1351" s="237" t="s">
        <v>364</v>
      </c>
      <c r="AU1351" s="237" t="s">
        <v>90</v>
      </c>
      <c r="AV1351" s="14" t="s">
        <v>90</v>
      </c>
      <c r="AW1351" s="14" t="s">
        <v>36</v>
      </c>
      <c r="AX1351" s="14" t="s">
        <v>81</v>
      </c>
      <c r="AY1351" s="237" t="s">
        <v>215</v>
      </c>
    </row>
    <row r="1352" spans="2:51" s="14" customFormat="1" ht="10.199999999999999">
      <c r="B1352" s="227"/>
      <c r="C1352" s="228"/>
      <c r="D1352" s="198" t="s">
        <v>364</v>
      </c>
      <c r="E1352" s="229" t="s">
        <v>1</v>
      </c>
      <c r="F1352" s="230" t="s">
        <v>1343</v>
      </c>
      <c r="G1352" s="228"/>
      <c r="H1352" s="231">
        <v>2.5499999999999998</v>
      </c>
      <c r="I1352" s="232"/>
      <c r="J1352" s="228"/>
      <c r="K1352" s="228"/>
      <c r="L1352" s="233"/>
      <c r="M1352" s="234"/>
      <c r="N1352" s="235"/>
      <c r="O1352" s="235"/>
      <c r="P1352" s="235"/>
      <c r="Q1352" s="235"/>
      <c r="R1352" s="235"/>
      <c r="S1352" s="235"/>
      <c r="T1352" s="236"/>
      <c r="AT1352" s="237" t="s">
        <v>364</v>
      </c>
      <c r="AU1352" s="237" t="s">
        <v>90</v>
      </c>
      <c r="AV1352" s="14" t="s">
        <v>90</v>
      </c>
      <c r="AW1352" s="14" t="s">
        <v>36</v>
      </c>
      <c r="AX1352" s="14" t="s">
        <v>81</v>
      </c>
      <c r="AY1352" s="237" t="s">
        <v>215</v>
      </c>
    </row>
    <row r="1353" spans="2:51" s="14" customFormat="1" ht="10.199999999999999">
      <c r="B1353" s="227"/>
      <c r="C1353" s="228"/>
      <c r="D1353" s="198" t="s">
        <v>364</v>
      </c>
      <c r="E1353" s="229" t="s">
        <v>1</v>
      </c>
      <c r="F1353" s="230" t="s">
        <v>1344</v>
      </c>
      <c r="G1353" s="228"/>
      <c r="H1353" s="231">
        <v>1.375</v>
      </c>
      <c r="I1353" s="232"/>
      <c r="J1353" s="228"/>
      <c r="K1353" s="228"/>
      <c r="L1353" s="233"/>
      <c r="M1353" s="234"/>
      <c r="N1353" s="235"/>
      <c r="O1353" s="235"/>
      <c r="P1353" s="235"/>
      <c r="Q1353" s="235"/>
      <c r="R1353" s="235"/>
      <c r="S1353" s="235"/>
      <c r="T1353" s="236"/>
      <c r="AT1353" s="237" t="s">
        <v>364</v>
      </c>
      <c r="AU1353" s="237" t="s">
        <v>90</v>
      </c>
      <c r="AV1353" s="14" t="s">
        <v>90</v>
      </c>
      <c r="AW1353" s="14" t="s">
        <v>36</v>
      </c>
      <c r="AX1353" s="14" t="s">
        <v>81</v>
      </c>
      <c r="AY1353" s="237" t="s">
        <v>215</v>
      </c>
    </row>
    <row r="1354" spans="2:51" s="14" customFormat="1" ht="10.199999999999999">
      <c r="B1354" s="227"/>
      <c r="C1354" s="228"/>
      <c r="D1354" s="198" t="s">
        <v>364</v>
      </c>
      <c r="E1354" s="229" t="s">
        <v>1</v>
      </c>
      <c r="F1354" s="230" t="s">
        <v>1345</v>
      </c>
      <c r="G1354" s="228"/>
      <c r="H1354" s="231">
        <v>2.91</v>
      </c>
      <c r="I1354" s="232"/>
      <c r="J1354" s="228"/>
      <c r="K1354" s="228"/>
      <c r="L1354" s="233"/>
      <c r="M1354" s="234"/>
      <c r="N1354" s="235"/>
      <c r="O1354" s="235"/>
      <c r="P1354" s="235"/>
      <c r="Q1354" s="235"/>
      <c r="R1354" s="235"/>
      <c r="S1354" s="235"/>
      <c r="T1354" s="236"/>
      <c r="AT1354" s="237" t="s">
        <v>364</v>
      </c>
      <c r="AU1354" s="237" t="s">
        <v>90</v>
      </c>
      <c r="AV1354" s="14" t="s">
        <v>90</v>
      </c>
      <c r="AW1354" s="14" t="s">
        <v>36</v>
      </c>
      <c r="AX1354" s="14" t="s">
        <v>81</v>
      </c>
      <c r="AY1354" s="237" t="s">
        <v>215</v>
      </c>
    </row>
    <row r="1355" spans="2:51" s="16" customFormat="1" ht="10.199999999999999">
      <c r="B1355" s="249"/>
      <c r="C1355" s="250"/>
      <c r="D1355" s="198" t="s">
        <v>364</v>
      </c>
      <c r="E1355" s="251" t="s">
        <v>1</v>
      </c>
      <c r="F1355" s="252" t="s">
        <v>403</v>
      </c>
      <c r="G1355" s="250"/>
      <c r="H1355" s="253">
        <v>52.954999999999998</v>
      </c>
      <c r="I1355" s="254"/>
      <c r="J1355" s="250"/>
      <c r="K1355" s="250"/>
      <c r="L1355" s="255"/>
      <c r="M1355" s="256"/>
      <c r="N1355" s="257"/>
      <c r="O1355" s="257"/>
      <c r="P1355" s="257"/>
      <c r="Q1355" s="257"/>
      <c r="R1355" s="257"/>
      <c r="S1355" s="257"/>
      <c r="T1355" s="258"/>
      <c r="AT1355" s="259" t="s">
        <v>364</v>
      </c>
      <c r="AU1355" s="259" t="s">
        <v>90</v>
      </c>
      <c r="AV1355" s="16" t="s">
        <v>227</v>
      </c>
      <c r="AW1355" s="16" t="s">
        <v>36</v>
      </c>
      <c r="AX1355" s="16" t="s">
        <v>81</v>
      </c>
      <c r="AY1355" s="259" t="s">
        <v>215</v>
      </c>
    </row>
    <row r="1356" spans="2:51" s="13" customFormat="1" ht="10.199999999999999">
      <c r="B1356" s="217"/>
      <c r="C1356" s="218"/>
      <c r="D1356" s="198" t="s">
        <v>364</v>
      </c>
      <c r="E1356" s="219" t="s">
        <v>1</v>
      </c>
      <c r="F1356" s="220" t="s">
        <v>1089</v>
      </c>
      <c r="G1356" s="218"/>
      <c r="H1356" s="219" t="s">
        <v>1</v>
      </c>
      <c r="I1356" s="221"/>
      <c r="J1356" s="218"/>
      <c r="K1356" s="218"/>
      <c r="L1356" s="222"/>
      <c r="M1356" s="223"/>
      <c r="N1356" s="224"/>
      <c r="O1356" s="224"/>
      <c r="P1356" s="224"/>
      <c r="Q1356" s="224"/>
      <c r="R1356" s="224"/>
      <c r="S1356" s="224"/>
      <c r="T1356" s="225"/>
      <c r="AT1356" s="226" t="s">
        <v>364</v>
      </c>
      <c r="AU1356" s="226" t="s">
        <v>90</v>
      </c>
      <c r="AV1356" s="13" t="s">
        <v>88</v>
      </c>
      <c r="AW1356" s="13" t="s">
        <v>36</v>
      </c>
      <c r="AX1356" s="13" t="s">
        <v>81</v>
      </c>
      <c r="AY1356" s="226" t="s">
        <v>215</v>
      </c>
    </row>
    <row r="1357" spans="2:51" s="13" customFormat="1" ht="10.199999999999999">
      <c r="B1357" s="217"/>
      <c r="C1357" s="218"/>
      <c r="D1357" s="198" t="s">
        <v>364</v>
      </c>
      <c r="E1357" s="219" t="s">
        <v>1</v>
      </c>
      <c r="F1357" s="220" t="s">
        <v>1280</v>
      </c>
      <c r="G1357" s="218"/>
      <c r="H1357" s="219" t="s">
        <v>1</v>
      </c>
      <c r="I1357" s="221"/>
      <c r="J1357" s="218"/>
      <c r="K1357" s="218"/>
      <c r="L1357" s="222"/>
      <c r="M1357" s="223"/>
      <c r="N1357" s="224"/>
      <c r="O1357" s="224"/>
      <c r="P1357" s="224"/>
      <c r="Q1357" s="224"/>
      <c r="R1357" s="224"/>
      <c r="S1357" s="224"/>
      <c r="T1357" s="225"/>
      <c r="AT1357" s="226" t="s">
        <v>364</v>
      </c>
      <c r="AU1357" s="226" t="s">
        <v>90</v>
      </c>
      <c r="AV1357" s="13" t="s">
        <v>88</v>
      </c>
      <c r="AW1357" s="13" t="s">
        <v>36</v>
      </c>
      <c r="AX1357" s="13" t="s">
        <v>81</v>
      </c>
      <c r="AY1357" s="226" t="s">
        <v>215</v>
      </c>
    </row>
    <row r="1358" spans="2:51" s="14" customFormat="1" ht="10.199999999999999">
      <c r="B1358" s="227"/>
      <c r="C1358" s="228"/>
      <c r="D1358" s="198" t="s">
        <v>364</v>
      </c>
      <c r="E1358" s="229" t="s">
        <v>1</v>
      </c>
      <c r="F1358" s="230" t="s">
        <v>1346</v>
      </c>
      <c r="G1358" s="228"/>
      <c r="H1358" s="231">
        <v>6.548</v>
      </c>
      <c r="I1358" s="232"/>
      <c r="J1358" s="228"/>
      <c r="K1358" s="228"/>
      <c r="L1358" s="233"/>
      <c r="M1358" s="234"/>
      <c r="N1358" s="235"/>
      <c r="O1358" s="235"/>
      <c r="P1358" s="235"/>
      <c r="Q1358" s="235"/>
      <c r="R1358" s="235"/>
      <c r="S1358" s="235"/>
      <c r="T1358" s="236"/>
      <c r="AT1358" s="237" t="s">
        <v>364</v>
      </c>
      <c r="AU1358" s="237" t="s">
        <v>90</v>
      </c>
      <c r="AV1358" s="14" t="s">
        <v>90</v>
      </c>
      <c r="AW1358" s="14" t="s">
        <v>36</v>
      </c>
      <c r="AX1358" s="14" t="s">
        <v>81</v>
      </c>
      <c r="AY1358" s="237" t="s">
        <v>215</v>
      </c>
    </row>
    <row r="1359" spans="2:51" s="13" customFormat="1" ht="10.199999999999999">
      <c r="B1359" s="217"/>
      <c r="C1359" s="218"/>
      <c r="D1359" s="198" t="s">
        <v>364</v>
      </c>
      <c r="E1359" s="219" t="s">
        <v>1</v>
      </c>
      <c r="F1359" s="220" t="s">
        <v>1285</v>
      </c>
      <c r="G1359" s="218"/>
      <c r="H1359" s="219" t="s">
        <v>1</v>
      </c>
      <c r="I1359" s="221"/>
      <c r="J1359" s="218"/>
      <c r="K1359" s="218"/>
      <c r="L1359" s="222"/>
      <c r="M1359" s="223"/>
      <c r="N1359" s="224"/>
      <c r="O1359" s="224"/>
      <c r="P1359" s="224"/>
      <c r="Q1359" s="224"/>
      <c r="R1359" s="224"/>
      <c r="S1359" s="224"/>
      <c r="T1359" s="225"/>
      <c r="AT1359" s="226" t="s">
        <v>364</v>
      </c>
      <c r="AU1359" s="226" t="s">
        <v>90</v>
      </c>
      <c r="AV1359" s="13" t="s">
        <v>88</v>
      </c>
      <c r="AW1359" s="13" t="s">
        <v>36</v>
      </c>
      <c r="AX1359" s="13" t="s">
        <v>81</v>
      </c>
      <c r="AY1359" s="226" t="s">
        <v>215</v>
      </c>
    </row>
    <row r="1360" spans="2:51" s="14" customFormat="1" ht="10.199999999999999">
      <c r="B1360" s="227"/>
      <c r="C1360" s="228"/>
      <c r="D1360" s="198" t="s">
        <v>364</v>
      </c>
      <c r="E1360" s="229" t="s">
        <v>1</v>
      </c>
      <c r="F1360" s="230" t="s">
        <v>1347</v>
      </c>
      <c r="G1360" s="228"/>
      <c r="H1360" s="231">
        <v>16.88</v>
      </c>
      <c r="I1360" s="232"/>
      <c r="J1360" s="228"/>
      <c r="K1360" s="228"/>
      <c r="L1360" s="233"/>
      <c r="M1360" s="234"/>
      <c r="N1360" s="235"/>
      <c r="O1360" s="235"/>
      <c r="P1360" s="235"/>
      <c r="Q1360" s="235"/>
      <c r="R1360" s="235"/>
      <c r="S1360" s="235"/>
      <c r="T1360" s="236"/>
      <c r="AT1360" s="237" t="s">
        <v>364</v>
      </c>
      <c r="AU1360" s="237" t="s">
        <v>90</v>
      </c>
      <c r="AV1360" s="14" t="s">
        <v>90</v>
      </c>
      <c r="AW1360" s="14" t="s">
        <v>36</v>
      </c>
      <c r="AX1360" s="14" t="s">
        <v>81</v>
      </c>
      <c r="AY1360" s="237" t="s">
        <v>215</v>
      </c>
    </row>
    <row r="1361" spans="1:65" s="14" customFormat="1" ht="10.199999999999999">
      <c r="B1361" s="227"/>
      <c r="C1361" s="228"/>
      <c r="D1361" s="198" t="s">
        <v>364</v>
      </c>
      <c r="E1361" s="229" t="s">
        <v>1</v>
      </c>
      <c r="F1361" s="230" t="s">
        <v>1348</v>
      </c>
      <c r="G1361" s="228"/>
      <c r="H1361" s="231">
        <v>30.81</v>
      </c>
      <c r="I1361" s="232"/>
      <c r="J1361" s="228"/>
      <c r="K1361" s="228"/>
      <c r="L1361" s="233"/>
      <c r="M1361" s="234"/>
      <c r="N1361" s="235"/>
      <c r="O1361" s="235"/>
      <c r="P1361" s="235"/>
      <c r="Q1361" s="235"/>
      <c r="R1361" s="235"/>
      <c r="S1361" s="235"/>
      <c r="T1361" s="236"/>
      <c r="AT1361" s="237" t="s">
        <v>364</v>
      </c>
      <c r="AU1361" s="237" t="s">
        <v>90</v>
      </c>
      <c r="AV1361" s="14" t="s">
        <v>90</v>
      </c>
      <c r="AW1361" s="14" t="s">
        <v>36</v>
      </c>
      <c r="AX1361" s="14" t="s">
        <v>81</v>
      </c>
      <c r="AY1361" s="237" t="s">
        <v>215</v>
      </c>
    </row>
    <row r="1362" spans="1:65" s="16" customFormat="1" ht="10.199999999999999">
      <c r="B1362" s="249"/>
      <c r="C1362" s="250"/>
      <c r="D1362" s="198" t="s">
        <v>364</v>
      </c>
      <c r="E1362" s="251" t="s">
        <v>1</v>
      </c>
      <c r="F1362" s="252" t="s">
        <v>403</v>
      </c>
      <c r="G1362" s="250"/>
      <c r="H1362" s="253">
        <v>54.238</v>
      </c>
      <c r="I1362" s="254"/>
      <c r="J1362" s="250"/>
      <c r="K1362" s="250"/>
      <c r="L1362" s="255"/>
      <c r="M1362" s="256"/>
      <c r="N1362" s="257"/>
      <c r="O1362" s="257"/>
      <c r="P1362" s="257"/>
      <c r="Q1362" s="257"/>
      <c r="R1362" s="257"/>
      <c r="S1362" s="257"/>
      <c r="T1362" s="258"/>
      <c r="AT1362" s="259" t="s">
        <v>364</v>
      </c>
      <c r="AU1362" s="259" t="s">
        <v>90</v>
      </c>
      <c r="AV1362" s="16" t="s">
        <v>227</v>
      </c>
      <c r="AW1362" s="16" t="s">
        <v>36</v>
      </c>
      <c r="AX1362" s="16" t="s">
        <v>81</v>
      </c>
      <c r="AY1362" s="259" t="s">
        <v>215</v>
      </c>
    </row>
    <row r="1363" spans="1:65" s="15" customFormat="1" ht="10.199999999999999">
      <c r="B1363" s="238"/>
      <c r="C1363" s="239"/>
      <c r="D1363" s="198" t="s">
        <v>364</v>
      </c>
      <c r="E1363" s="240" t="s">
        <v>1</v>
      </c>
      <c r="F1363" s="241" t="s">
        <v>368</v>
      </c>
      <c r="G1363" s="239"/>
      <c r="H1363" s="242">
        <v>427.67599999999999</v>
      </c>
      <c r="I1363" s="243"/>
      <c r="J1363" s="239"/>
      <c r="K1363" s="239"/>
      <c r="L1363" s="244"/>
      <c r="M1363" s="245"/>
      <c r="N1363" s="246"/>
      <c r="O1363" s="246"/>
      <c r="P1363" s="246"/>
      <c r="Q1363" s="246"/>
      <c r="R1363" s="246"/>
      <c r="S1363" s="246"/>
      <c r="T1363" s="247"/>
      <c r="AT1363" s="248" t="s">
        <v>364</v>
      </c>
      <c r="AU1363" s="248" t="s">
        <v>90</v>
      </c>
      <c r="AV1363" s="15" t="s">
        <v>214</v>
      </c>
      <c r="AW1363" s="15" t="s">
        <v>36</v>
      </c>
      <c r="AX1363" s="15" t="s">
        <v>88</v>
      </c>
      <c r="AY1363" s="248" t="s">
        <v>215</v>
      </c>
    </row>
    <row r="1364" spans="1:65" s="2" customFormat="1" ht="16.5" customHeight="1">
      <c r="A1364" s="35"/>
      <c r="B1364" s="36"/>
      <c r="C1364" s="185" t="s">
        <v>1349</v>
      </c>
      <c r="D1364" s="185" t="s">
        <v>216</v>
      </c>
      <c r="E1364" s="186" t="s">
        <v>1350</v>
      </c>
      <c r="F1364" s="187" t="s">
        <v>1351</v>
      </c>
      <c r="G1364" s="188" t="s">
        <v>523</v>
      </c>
      <c r="H1364" s="189">
        <v>427.67599999999999</v>
      </c>
      <c r="I1364" s="190"/>
      <c r="J1364" s="191">
        <f>ROUND(I1364*H1364,2)</f>
        <v>0</v>
      </c>
      <c r="K1364" s="187" t="s">
        <v>359</v>
      </c>
      <c r="L1364" s="40"/>
      <c r="M1364" s="192" t="s">
        <v>1</v>
      </c>
      <c r="N1364" s="193" t="s">
        <v>46</v>
      </c>
      <c r="O1364" s="72"/>
      <c r="P1364" s="194">
        <f>O1364*H1364</f>
        <v>0</v>
      </c>
      <c r="Q1364" s="194">
        <v>0</v>
      </c>
      <c r="R1364" s="194">
        <f>Q1364*H1364</f>
        <v>0</v>
      </c>
      <c r="S1364" s="194">
        <v>0</v>
      </c>
      <c r="T1364" s="195">
        <f>S1364*H1364</f>
        <v>0</v>
      </c>
      <c r="U1364" s="35"/>
      <c r="V1364" s="35"/>
      <c r="W1364" s="35"/>
      <c r="X1364" s="35"/>
      <c r="Y1364" s="35"/>
      <c r="Z1364" s="35"/>
      <c r="AA1364" s="35"/>
      <c r="AB1364" s="35"/>
      <c r="AC1364" s="35"/>
      <c r="AD1364" s="35"/>
      <c r="AE1364" s="35"/>
      <c r="AR1364" s="196" t="s">
        <v>214</v>
      </c>
      <c r="AT1364" s="196" t="s">
        <v>216</v>
      </c>
      <c r="AU1364" s="196" t="s">
        <v>90</v>
      </c>
      <c r="AY1364" s="18" t="s">
        <v>215</v>
      </c>
      <c r="BE1364" s="197">
        <f>IF(N1364="základní",J1364,0)</f>
        <v>0</v>
      </c>
      <c r="BF1364" s="197">
        <f>IF(N1364="snížená",J1364,0)</f>
        <v>0</v>
      </c>
      <c r="BG1364" s="197">
        <f>IF(N1364="zákl. přenesená",J1364,0)</f>
        <v>0</v>
      </c>
      <c r="BH1364" s="197">
        <f>IF(N1364="sníž. přenesená",J1364,0)</f>
        <v>0</v>
      </c>
      <c r="BI1364" s="197">
        <f>IF(N1364="nulová",J1364,0)</f>
        <v>0</v>
      </c>
      <c r="BJ1364" s="18" t="s">
        <v>88</v>
      </c>
      <c r="BK1364" s="197">
        <f>ROUND(I1364*H1364,2)</f>
        <v>0</v>
      </c>
      <c r="BL1364" s="18" t="s">
        <v>214</v>
      </c>
      <c r="BM1364" s="196" t="s">
        <v>1352</v>
      </c>
    </row>
    <row r="1365" spans="1:65" s="2" customFormat="1" ht="19.2">
      <c r="A1365" s="35"/>
      <c r="B1365" s="36"/>
      <c r="C1365" s="37"/>
      <c r="D1365" s="198" t="s">
        <v>221</v>
      </c>
      <c r="E1365" s="37"/>
      <c r="F1365" s="199" t="s">
        <v>1353</v>
      </c>
      <c r="G1365" s="37"/>
      <c r="H1365" s="37"/>
      <c r="I1365" s="200"/>
      <c r="J1365" s="37"/>
      <c r="K1365" s="37"/>
      <c r="L1365" s="40"/>
      <c r="M1365" s="201"/>
      <c r="N1365" s="202"/>
      <c r="O1365" s="72"/>
      <c r="P1365" s="72"/>
      <c r="Q1365" s="72"/>
      <c r="R1365" s="72"/>
      <c r="S1365" s="72"/>
      <c r="T1365" s="73"/>
      <c r="U1365" s="35"/>
      <c r="V1365" s="35"/>
      <c r="W1365" s="35"/>
      <c r="X1365" s="35"/>
      <c r="Y1365" s="35"/>
      <c r="Z1365" s="35"/>
      <c r="AA1365" s="35"/>
      <c r="AB1365" s="35"/>
      <c r="AC1365" s="35"/>
      <c r="AD1365" s="35"/>
      <c r="AE1365" s="35"/>
      <c r="AT1365" s="18" t="s">
        <v>221</v>
      </c>
      <c r="AU1365" s="18" t="s">
        <v>90</v>
      </c>
    </row>
    <row r="1366" spans="1:65" s="2" customFormat="1" ht="10.199999999999999">
      <c r="A1366" s="35"/>
      <c r="B1366" s="36"/>
      <c r="C1366" s="37"/>
      <c r="D1366" s="215" t="s">
        <v>362</v>
      </c>
      <c r="E1366" s="37"/>
      <c r="F1366" s="216" t="s">
        <v>1354</v>
      </c>
      <c r="G1366" s="37"/>
      <c r="H1366" s="37"/>
      <c r="I1366" s="200"/>
      <c r="J1366" s="37"/>
      <c r="K1366" s="37"/>
      <c r="L1366" s="40"/>
      <c r="M1366" s="201"/>
      <c r="N1366" s="202"/>
      <c r="O1366" s="72"/>
      <c r="P1366" s="72"/>
      <c r="Q1366" s="72"/>
      <c r="R1366" s="72"/>
      <c r="S1366" s="72"/>
      <c r="T1366" s="73"/>
      <c r="U1366" s="35"/>
      <c r="V1366" s="35"/>
      <c r="W1366" s="35"/>
      <c r="X1366" s="35"/>
      <c r="Y1366" s="35"/>
      <c r="Z1366" s="35"/>
      <c r="AA1366" s="35"/>
      <c r="AB1366" s="35"/>
      <c r="AC1366" s="35"/>
      <c r="AD1366" s="35"/>
      <c r="AE1366" s="35"/>
      <c r="AT1366" s="18" t="s">
        <v>362</v>
      </c>
      <c r="AU1366" s="18" t="s">
        <v>90</v>
      </c>
    </row>
    <row r="1367" spans="1:65" s="2" customFormat="1" ht="24.15" customHeight="1">
      <c r="A1367" s="35"/>
      <c r="B1367" s="36"/>
      <c r="C1367" s="185" t="s">
        <v>1355</v>
      </c>
      <c r="D1367" s="185" t="s">
        <v>216</v>
      </c>
      <c r="E1367" s="186" t="s">
        <v>1356</v>
      </c>
      <c r="F1367" s="187" t="s">
        <v>1357</v>
      </c>
      <c r="G1367" s="188" t="s">
        <v>583</v>
      </c>
      <c r="H1367" s="189">
        <v>6.976</v>
      </c>
      <c r="I1367" s="190"/>
      <c r="J1367" s="191">
        <f>ROUND(I1367*H1367,2)</f>
        <v>0</v>
      </c>
      <c r="K1367" s="187" t="s">
        <v>359</v>
      </c>
      <c r="L1367" s="40"/>
      <c r="M1367" s="192" t="s">
        <v>1</v>
      </c>
      <c r="N1367" s="193" t="s">
        <v>46</v>
      </c>
      <c r="O1367" s="72"/>
      <c r="P1367" s="194">
        <f>O1367*H1367</f>
        <v>0</v>
      </c>
      <c r="Q1367" s="194">
        <v>1.05291</v>
      </c>
      <c r="R1367" s="194">
        <f>Q1367*H1367</f>
        <v>7.3451001600000003</v>
      </c>
      <c r="S1367" s="194">
        <v>0</v>
      </c>
      <c r="T1367" s="195">
        <f>S1367*H1367</f>
        <v>0</v>
      </c>
      <c r="U1367" s="35"/>
      <c r="V1367" s="35"/>
      <c r="W1367" s="35"/>
      <c r="X1367" s="35"/>
      <c r="Y1367" s="35"/>
      <c r="Z1367" s="35"/>
      <c r="AA1367" s="35"/>
      <c r="AB1367" s="35"/>
      <c r="AC1367" s="35"/>
      <c r="AD1367" s="35"/>
      <c r="AE1367" s="35"/>
      <c r="AR1367" s="196" t="s">
        <v>214</v>
      </c>
      <c r="AT1367" s="196" t="s">
        <v>216</v>
      </c>
      <c r="AU1367" s="196" t="s">
        <v>90</v>
      </c>
      <c r="AY1367" s="18" t="s">
        <v>215</v>
      </c>
      <c r="BE1367" s="197">
        <f>IF(N1367="základní",J1367,0)</f>
        <v>0</v>
      </c>
      <c r="BF1367" s="197">
        <f>IF(N1367="snížená",J1367,0)</f>
        <v>0</v>
      </c>
      <c r="BG1367" s="197">
        <f>IF(N1367="zákl. přenesená",J1367,0)</f>
        <v>0</v>
      </c>
      <c r="BH1367" s="197">
        <f>IF(N1367="sníž. přenesená",J1367,0)</f>
        <v>0</v>
      </c>
      <c r="BI1367" s="197">
        <f>IF(N1367="nulová",J1367,0)</f>
        <v>0</v>
      </c>
      <c r="BJ1367" s="18" t="s">
        <v>88</v>
      </c>
      <c r="BK1367" s="197">
        <f>ROUND(I1367*H1367,2)</f>
        <v>0</v>
      </c>
      <c r="BL1367" s="18" t="s">
        <v>214</v>
      </c>
      <c r="BM1367" s="196" t="s">
        <v>1358</v>
      </c>
    </row>
    <row r="1368" spans="1:65" s="2" customFormat="1" ht="19.2">
      <c r="A1368" s="35"/>
      <c r="B1368" s="36"/>
      <c r="C1368" s="37"/>
      <c r="D1368" s="198" t="s">
        <v>221</v>
      </c>
      <c r="E1368" s="37"/>
      <c r="F1368" s="199" t="s">
        <v>1359</v>
      </c>
      <c r="G1368" s="37"/>
      <c r="H1368" s="37"/>
      <c r="I1368" s="200"/>
      <c r="J1368" s="37"/>
      <c r="K1368" s="37"/>
      <c r="L1368" s="40"/>
      <c r="M1368" s="201"/>
      <c r="N1368" s="202"/>
      <c r="O1368" s="72"/>
      <c r="P1368" s="72"/>
      <c r="Q1368" s="72"/>
      <c r="R1368" s="72"/>
      <c r="S1368" s="72"/>
      <c r="T1368" s="73"/>
      <c r="U1368" s="35"/>
      <c r="V1368" s="35"/>
      <c r="W1368" s="35"/>
      <c r="X1368" s="35"/>
      <c r="Y1368" s="35"/>
      <c r="Z1368" s="35"/>
      <c r="AA1368" s="35"/>
      <c r="AB1368" s="35"/>
      <c r="AC1368" s="35"/>
      <c r="AD1368" s="35"/>
      <c r="AE1368" s="35"/>
      <c r="AT1368" s="18" t="s">
        <v>221</v>
      </c>
      <c r="AU1368" s="18" t="s">
        <v>90</v>
      </c>
    </row>
    <row r="1369" spans="1:65" s="2" customFormat="1" ht="10.199999999999999">
      <c r="A1369" s="35"/>
      <c r="B1369" s="36"/>
      <c r="C1369" s="37"/>
      <c r="D1369" s="215" t="s">
        <v>362</v>
      </c>
      <c r="E1369" s="37"/>
      <c r="F1369" s="216" t="s">
        <v>1360</v>
      </c>
      <c r="G1369" s="37"/>
      <c r="H1369" s="37"/>
      <c r="I1369" s="200"/>
      <c r="J1369" s="37"/>
      <c r="K1369" s="37"/>
      <c r="L1369" s="40"/>
      <c r="M1369" s="201"/>
      <c r="N1369" s="202"/>
      <c r="O1369" s="72"/>
      <c r="P1369" s="72"/>
      <c r="Q1369" s="72"/>
      <c r="R1369" s="72"/>
      <c r="S1369" s="72"/>
      <c r="T1369" s="73"/>
      <c r="U1369" s="35"/>
      <c r="V1369" s="35"/>
      <c r="W1369" s="35"/>
      <c r="X1369" s="35"/>
      <c r="Y1369" s="35"/>
      <c r="Z1369" s="35"/>
      <c r="AA1369" s="35"/>
      <c r="AB1369" s="35"/>
      <c r="AC1369" s="35"/>
      <c r="AD1369" s="35"/>
      <c r="AE1369" s="35"/>
      <c r="AT1369" s="18" t="s">
        <v>362</v>
      </c>
      <c r="AU1369" s="18" t="s">
        <v>90</v>
      </c>
    </row>
    <row r="1370" spans="1:65" s="13" customFormat="1" ht="10.199999999999999">
      <c r="B1370" s="217"/>
      <c r="C1370" s="218"/>
      <c r="D1370" s="198" t="s">
        <v>364</v>
      </c>
      <c r="E1370" s="219" t="s">
        <v>1</v>
      </c>
      <c r="F1370" s="220" t="s">
        <v>1058</v>
      </c>
      <c r="G1370" s="218"/>
      <c r="H1370" s="219" t="s">
        <v>1</v>
      </c>
      <c r="I1370" s="221"/>
      <c r="J1370" s="218"/>
      <c r="K1370" s="218"/>
      <c r="L1370" s="222"/>
      <c r="M1370" s="223"/>
      <c r="N1370" s="224"/>
      <c r="O1370" s="224"/>
      <c r="P1370" s="224"/>
      <c r="Q1370" s="224"/>
      <c r="R1370" s="224"/>
      <c r="S1370" s="224"/>
      <c r="T1370" s="225"/>
      <c r="AT1370" s="226" t="s">
        <v>364</v>
      </c>
      <c r="AU1370" s="226" t="s">
        <v>90</v>
      </c>
      <c r="AV1370" s="13" t="s">
        <v>88</v>
      </c>
      <c r="AW1370" s="13" t="s">
        <v>36</v>
      </c>
      <c r="AX1370" s="13" t="s">
        <v>81</v>
      </c>
      <c r="AY1370" s="226" t="s">
        <v>215</v>
      </c>
    </row>
    <row r="1371" spans="1:65" s="14" customFormat="1" ht="10.199999999999999">
      <c r="B1371" s="227"/>
      <c r="C1371" s="228"/>
      <c r="D1371" s="198" t="s">
        <v>364</v>
      </c>
      <c r="E1371" s="229" t="s">
        <v>1</v>
      </c>
      <c r="F1371" s="230" t="s">
        <v>1361</v>
      </c>
      <c r="G1371" s="228"/>
      <c r="H1371" s="231">
        <v>4.4279999999999999</v>
      </c>
      <c r="I1371" s="232"/>
      <c r="J1371" s="228"/>
      <c r="K1371" s="228"/>
      <c r="L1371" s="233"/>
      <c r="M1371" s="234"/>
      <c r="N1371" s="235"/>
      <c r="O1371" s="235"/>
      <c r="P1371" s="235"/>
      <c r="Q1371" s="235"/>
      <c r="R1371" s="235"/>
      <c r="S1371" s="235"/>
      <c r="T1371" s="236"/>
      <c r="AT1371" s="237" t="s">
        <v>364</v>
      </c>
      <c r="AU1371" s="237" t="s">
        <v>90</v>
      </c>
      <c r="AV1371" s="14" t="s">
        <v>90</v>
      </c>
      <c r="AW1371" s="14" t="s">
        <v>36</v>
      </c>
      <c r="AX1371" s="14" t="s">
        <v>81</v>
      </c>
      <c r="AY1371" s="237" t="s">
        <v>215</v>
      </c>
    </row>
    <row r="1372" spans="1:65" s="13" customFormat="1" ht="10.199999999999999">
      <c r="B1372" s="217"/>
      <c r="C1372" s="218"/>
      <c r="D1372" s="198" t="s">
        <v>364</v>
      </c>
      <c r="E1372" s="219" t="s">
        <v>1</v>
      </c>
      <c r="F1372" s="220" t="s">
        <v>1089</v>
      </c>
      <c r="G1372" s="218"/>
      <c r="H1372" s="219" t="s">
        <v>1</v>
      </c>
      <c r="I1372" s="221"/>
      <c r="J1372" s="218"/>
      <c r="K1372" s="218"/>
      <c r="L1372" s="222"/>
      <c r="M1372" s="223"/>
      <c r="N1372" s="224"/>
      <c r="O1372" s="224"/>
      <c r="P1372" s="224"/>
      <c r="Q1372" s="224"/>
      <c r="R1372" s="224"/>
      <c r="S1372" s="224"/>
      <c r="T1372" s="225"/>
      <c r="AT1372" s="226" t="s">
        <v>364</v>
      </c>
      <c r="AU1372" s="226" t="s">
        <v>90</v>
      </c>
      <c r="AV1372" s="13" t="s">
        <v>88</v>
      </c>
      <c r="AW1372" s="13" t="s">
        <v>36</v>
      </c>
      <c r="AX1372" s="13" t="s">
        <v>81</v>
      </c>
      <c r="AY1372" s="226" t="s">
        <v>215</v>
      </c>
    </row>
    <row r="1373" spans="1:65" s="14" customFormat="1" ht="10.199999999999999">
      <c r="B1373" s="227"/>
      <c r="C1373" s="228"/>
      <c r="D1373" s="198" t="s">
        <v>364</v>
      </c>
      <c r="E1373" s="229" t="s">
        <v>1</v>
      </c>
      <c r="F1373" s="230" t="s">
        <v>1362</v>
      </c>
      <c r="G1373" s="228"/>
      <c r="H1373" s="231">
        <v>2.548</v>
      </c>
      <c r="I1373" s="232"/>
      <c r="J1373" s="228"/>
      <c r="K1373" s="228"/>
      <c r="L1373" s="233"/>
      <c r="M1373" s="234"/>
      <c r="N1373" s="235"/>
      <c r="O1373" s="235"/>
      <c r="P1373" s="235"/>
      <c r="Q1373" s="235"/>
      <c r="R1373" s="235"/>
      <c r="S1373" s="235"/>
      <c r="T1373" s="236"/>
      <c r="AT1373" s="237" t="s">
        <v>364</v>
      </c>
      <c r="AU1373" s="237" t="s">
        <v>90</v>
      </c>
      <c r="AV1373" s="14" t="s">
        <v>90</v>
      </c>
      <c r="AW1373" s="14" t="s">
        <v>36</v>
      </c>
      <c r="AX1373" s="14" t="s">
        <v>81</v>
      </c>
      <c r="AY1373" s="237" t="s">
        <v>215</v>
      </c>
    </row>
    <row r="1374" spans="1:65" s="15" customFormat="1" ht="10.199999999999999">
      <c r="B1374" s="238"/>
      <c r="C1374" s="239"/>
      <c r="D1374" s="198" t="s">
        <v>364</v>
      </c>
      <c r="E1374" s="240" t="s">
        <v>1</v>
      </c>
      <c r="F1374" s="241" t="s">
        <v>368</v>
      </c>
      <c r="G1374" s="239"/>
      <c r="H1374" s="242">
        <v>6.976</v>
      </c>
      <c r="I1374" s="243"/>
      <c r="J1374" s="239"/>
      <c r="K1374" s="239"/>
      <c r="L1374" s="244"/>
      <c r="M1374" s="245"/>
      <c r="N1374" s="246"/>
      <c r="O1374" s="246"/>
      <c r="P1374" s="246"/>
      <c r="Q1374" s="246"/>
      <c r="R1374" s="246"/>
      <c r="S1374" s="246"/>
      <c r="T1374" s="247"/>
      <c r="AT1374" s="248" t="s">
        <v>364</v>
      </c>
      <c r="AU1374" s="248" t="s">
        <v>90</v>
      </c>
      <c r="AV1374" s="15" t="s">
        <v>214</v>
      </c>
      <c r="AW1374" s="15" t="s">
        <v>36</v>
      </c>
      <c r="AX1374" s="15" t="s">
        <v>88</v>
      </c>
      <c r="AY1374" s="248" t="s">
        <v>215</v>
      </c>
    </row>
    <row r="1375" spans="1:65" s="2" customFormat="1" ht="21.75" customHeight="1">
      <c r="A1375" s="35"/>
      <c r="B1375" s="36"/>
      <c r="C1375" s="185" t="s">
        <v>1363</v>
      </c>
      <c r="D1375" s="185" t="s">
        <v>216</v>
      </c>
      <c r="E1375" s="186" t="s">
        <v>1364</v>
      </c>
      <c r="F1375" s="187" t="s">
        <v>1365</v>
      </c>
      <c r="G1375" s="188" t="s">
        <v>583</v>
      </c>
      <c r="H1375" s="189">
        <v>0.311</v>
      </c>
      <c r="I1375" s="190"/>
      <c r="J1375" s="191">
        <f>ROUND(I1375*H1375,2)</f>
        <v>0</v>
      </c>
      <c r="K1375" s="187" t="s">
        <v>359</v>
      </c>
      <c r="L1375" s="40"/>
      <c r="M1375" s="192" t="s">
        <v>1</v>
      </c>
      <c r="N1375" s="193" t="s">
        <v>46</v>
      </c>
      <c r="O1375" s="72"/>
      <c r="P1375" s="194">
        <f>O1375*H1375</f>
        <v>0</v>
      </c>
      <c r="Q1375" s="194">
        <v>1.06277</v>
      </c>
      <c r="R1375" s="194">
        <f>Q1375*H1375</f>
        <v>0.33052146999999998</v>
      </c>
      <c r="S1375" s="194">
        <v>0</v>
      </c>
      <c r="T1375" s="195">
        <f>S1375*H1375</f>
        <v>0</v>
      </c>
      <c r="U1375" s="35"/>
      <c r="V1375" s="35"/>
      <c r="W1375" s="35"/>
      <c r="X1375" s="35"/>
      <c r="Y1375" s="35"/>
      <c r="Z1375" s="35"/>
      <c r="AA1375" s="35"/>
      <c r="AB1375" s="35"/>
      <c r="AC1375" s="35"/>
      <c r="AD1375" s="35"/>
      <c r="AE1375" s="35"/>
      <c r="AR1375" s="196" t="s">
        <v>214</v>
      </c>
      <c r="AT1375" s="196" t="s">
        <v>216</v>
      </c>
      <c r="AU1375" s="196" t="s">
        <v>90</v>
      </c>
      <c r="AY1375" s="18" t="s">
        <v>215</v>
      </c>
      <c r="BE1375" s="197">
        <f>IF(N1375="základní",J1375,0)</f>
        <v>0</v>
      </c>
      <c r="BF1375" s="197">
        <f>IF(N1375="snížená",J1375,0)</f>
        <v>0</v>
      </c>
      <c r="BG1375" s="197">
        <f>IF(N1375="zákl. přenesená",J1375,0)</f>
        <v>0</v>
      </c>
      <c r="BH1375" s="197">
        <f>IF(N1375="sníž. přenesená",J1375,0)</f>
        <v>0</v>
      </c>
      <c r="BI1375" s="197">
        <f>IF(N1375="nulová",J1375,0)</f>
        <v>0</v>
      </c>
      <c r="BJ1375" s="18" t="s">
        <v>88</v>
      </c>
      <c r="BK1375" s="197">
        <f>ROUND(I1375*H1375,2)</f>
        <v>0</v>
      </c>
      <c r="BL1375" s="18" t="s">
        <v>214</v>
      </c>
      <c r="BM1375" s="196" t="s">
        <v>1366</v>
      </c>
    </row>
    <row r="1376" spans="1:65" s="2" customFormat="1" ht="19.2">
      <c r="A1376" s="35"/>
      <c r="B1376" s="36"/>
      <c r="C1376" s="37"/>
      <c r="D1376" s="198" t="s">
        <v>221</v>
      </c>
      <c r="E1376" s="37"/>
      <c r="F1376" s="199" t="s">
        <v>1367</v>
      </c>
      <c r="G1376" s="37"/>
      <c r="H1376" s="37"/>
      <c r="I1376" s="200"/>
      <c r="J1376" s="37"/>
      <c r="K1376" s="37"/>
      <c r="L1376" s="40"/>
      <c r="M1376" s="201"/>
      <c r="N1376" s="202"/>
      <c r="O1376" s="72"/>
      <c r="P1376" s="72"/>
      <c r="Q1376" s="72"/>
      <c r="R1376" s="72"/>
      <c r="S1376" s="72"/>
      <c r="T1376" s="73"/>
      <c r="U1376" s="35"/>
      <c r="V1376" s="35"/>
      <c r="W1376" s="35"/>
      <c r="X1376" s="35"/>
      <c r="Y1376" s="35"/>
      <c r="Z1376" s="35"/>
      <c r="AA1376" s="35"/>
      <c r="AB1376" s="35"/>
      <c r="AC1376" s="35"/>
      <c r="AD1376" s="35"/>
      <c r="AE1376" s="35"/>
      <c r="AT1376" s="18" t="s">
        <v>221</v>
      </c>
      <c r="AU1376" s="18" t="s">
        <v>90</v>
      </c>
    </row>
    <row r="1377" spans="1:51" s="2" customFormat="1" ht="10.199999999999999">
      <c r="A1377" s="35"/>
      <c r="B1377" s="36"/>
      <c r="C1377" s="37"/>
      <c r="D1377" s="215" t="s">
        <v>362</v>
      </c>
      <c r="E1377" s="37"/>
      <c r="F1377" s="216" t="s">
        <v>1368</v>
      </c>
      <c r="G1377" s="37"/>
      <c r="H1377" s="37"/>
      <c r="I1377" s="200"/>
      <c r="J1377" s="37"/>
      <c r="K1377" s="37"/>
      <c r="L1377" s="40"/>
      <c r="M1377" s="201"/>
      <c r="N1377" s="202"/>
      <c r="O1377" s="72"/>
      <c r="P1377" s="72"/>
      <c r="Q1377" s="72"/>
      <c r="R1377" s="72"/>
      <c r="S1377" s="72"/>
      <c r="T1377" s="73"/>
      <c r="U1377" s="35"/>
      <c r="V1377" s="35"/>
      <c r="W1377" s="35"/>
      <c r="X1377" s="35"/>
      <c r="Y1377" s="35"/>
      <c r="Z1377" s="35"/>
      <c r="AA1377" s="35"/>
      <c r="AB1377" s="35"/>
      <c r="AC1377" s="35"/>
      <c r="AD1377" s="35"/>
      <c r="AE1377" s="35"/>
      <c r="AT1377" s="18" t="s">
        <v>362</v>
      </c>
      <c r="AU1377" s="18" t="s">
        <v>90</v>
      </c>
    </row>
    <row r="1378" spans="1:51" s="13" customFormat="1" ht="10.199999999999999">
      <c r="B1378" s="217"/>
      <c r="C1378" s="218"/>
      <c r="D1378" s="198" t="s">
        <v>364</v>
      </c>
      <c r="E1378" s="219" t="s">
        <v>1</v>
      </c>
      <c r="F1378" s="220" t="s">
        <v>1058</v>
      </c>
      <c r="G1378" s="218"/>
      <c r="H1378" s="219" t="s">
        <v>1</v>
      </c>
      <c r="I1378" s="221"/>
      <c r="J1378" s="218"/>
      <c r="K1378" s="218"/>
      <c r="L1378" s="222"/>
      <c r="M1378" s="223"/>
      <c r="N1378" s="224"/>
      <c r="O1378" s="224"/>
      <c r="P1378" s="224"/>
      <c r="Q1378" s="224"/>
      <c r="R1378" s="224"/>
      <c r="S1378" s="224"/>
      <c r="T1378" s="225"/>
      <c r="AT1378" s="226" t="s">
        <v>364</v>
      </c>
      <c r="AU1378" s="226" t="s">
        <v>90</v>
      </c>
      <c r="AV1378" s="13" t="s">
        <v>88</v>
      </c>
      <c r="AW1378" s="13" t="s">
        <v>36</v>
      </c>
      <c r="AX1378" s="13" t="s">
        <v>81</v>
      </c>
      <c r="AY1378" s="226" t="s">
        <v>215</v>
      </c>
    </row>
    <row r="1379" spans="1:51" s="13" customFormat="1" ht="10.199999999999999">
      <c r="B1379" s="217"/>
      <c r="C1379" s="218"/>
      <c r="D1379" s="198" t="s">
        <v>364</v>
      </c>
      <c r="E1379" s="219" t="s">
        <v>1</v>
      </c>
      <c r="F1379" s="220" t="s">
        <v>1254</v>
      </c>
      <c r="G1379" s="218"/>
      <c r="H1379" s="219" t="s">
        <v>1</v>
      </c>
      <c r="I1379" s="221"/>
      <c r="J1379" s="218"/>
      <c r="K1379" s="218"/>
      <c r="L1379" s="222"/>
      <c r="M1379" s="223"/>
      <c r="N1379" s="224"/>
      <c r="O1379" s="224"/>
      <c r="P1379" s="224"/>
      <c r="Q1379" s="224"/>
      <c r="R1379" s="224"/>
      <c r="S1379" s="224"/>
      <c r="T1379" s="225"/>
      <c r="AT1379" s="226" t="s">
        <v>364</v>
      </c>
      <c r="AU1379" s="226" t="s">
        <v>90</v>
      </c>
      <c r="AV1379" s="13" t="s">
        <v>88</v>
      </c>
      <c r="AW1379" s="13" t="s">
        <v>36</v>
      </c>
      <c r="AX1379" s="13" t="s">
        <v>81</v>
      </c>
      <c r="AY1379" s="226" t="s">
        <v>215</v>
      </c>
    </row>
    <row r="1380" spans="1:51" s="13" customFormat="1" ht="10.199999999999999">
      <c r="B1380" s="217"/>
      <c r="C1380" s="218"/>
      <c r="D1380" s="198" t="s">
        <v>364</v>
      </c>
      <c r="E1380" s="219" t="s">
        <v>1</v>
      </c>
      <c r="F1380" s="220" t="s">
        <v>1259</v>
      </c>
      <c r="G1380" s="218"/>
      <c r="H1380" s="219" t="s">
        <v>1</v>
      </c>
      <c r="I1380" s="221"/>
      <c r="J1380" s="218"/>
      <c r="K1380" s="218"/>
      <c r="L1380" s="222"/>
      <c r="M1380" s="223"/>
      <c r="N1380" s="224"/>
      <c r="O1380" s="224"/>
      <c r="P1380" s="224"/>
      <c r="Q1380" s="224"/>
      <c r="R1380" s="224"/>
      <c r="S1380" s="224"/>
      <c r="T1380" s="225"/>
      <c r="AT1380" s="226" t="s">
        <v>364</v>
      </c>
      <c r="AU1380" s="226" t="s">
        <v>90</v>
      </c>
      <c r="AV1380" s="13" t="s">
        <v>88</v>
      </c>
      <c r="AW1380" s="13" t="s">
        <v>36</v>
      </c>
      <c r="AX1380" s="13" t="s">
        <v>81</v>
      </c>
      <c r="AY1380" s="226" t="s">
        <v>215</v>
      </c>
    </row>
    <row r="1381" spans="1:51" s="14" customFormat="1" ht="10.199999999999999">
      <c r="B1381" s="227"/>
      <c r="C1381" s="228"/>
      <c r="D1381" s="198" t="s">
        <v>364</v>
      </c>
      <c r="E1381" s="229" t="s">
        <v>1</v>
      </c>
      <c r="F1381" s="230" t="s">
        <v>1369</v>
      </c>
      <c r="G1381" s="228"/>
      <c r="H1381" s="231">
        <v>2.3E-2</v>
      </c>
      <c r="I1381" s="232"/>
      <c r="J1381" s="228"/>
      <c r="K1381" s="228"/>
      <c r="L1381" s="233"/>
      <c r="M1381" s="234"/>
      <c r="N1381" s="235"/>
      <c r="O1381" s="235"/>
      <c r="P1381" s="235"/>
      <c r="Q1381" s="235"/>
      <c r="R1381" s="235"/>
      <c r="S1381" s="235"/>
      <c r="T1381" s="236"/>
      <c r="AT1381" s="237" t="s">
        <v>364</v>
      </c>
      <c r="AU1381" s="237" t="s">
        <v>90</v>
      </c>
      <c r="AV1381" s="14" t="s">
        <v>90</v>
      </c>
      <c r="AW1381" s="14" t="s">
        <v>36</v>
      </c>
      <c r="AX1381" s="14" t="s">
        <v>81</v>
      </c>
      <c r="AY1381" s="237" t="s">
        <v>215</v>
      </c>
    </row>
    <row r="1382" spans="1:51" s="13" customFormat="1" ht="10.199999999999999">
      <c r="B1382" s="217"/>
      <c r="C1382" s="218"/>
      <c r="D1382" s="198" t="s">
        <v>364</v>
      </c>
      <c r="E1382" s="219" t="s">
        <v>1</v>
      </c>
      <c r="F1382" s="220" t="s">
        <v>1262</v>
      </c>
      <c r="G1382" s="218"/>
      <c r="H1382" s="219" t="s">
        <v>1</v>
      </c>
      <c r="I1382" s="221"/>
      <c r="J1382" s="218"/>
      <c r="K1382" s="218"/>
      <c r="L1382" s="222"/>
      <c r="M1382" s="223"/>
      <c r="N1382" s="224"/>
      <c r="O1382" s="224"/>
      <c r="P1382" s="224"/>
      <c r="Q1382" s="224"/>
      <c r="R1382" s="224"/>
      <c r="S1382" s="224"/>
      <c r="T1382" s="225"/>
      <c r="AT1382" s="226" t="s">
        <v>364</v>
      </c>
      <c r="AU1382" s="226" t="s">
        <v>90</v>
      </c>
      <c r="AV1382" s="13" t="s">
        <v>88</v>
      </c>
      <c r="AW1382" s="13" t="s">
        <v>36</v>
      </c>
      <c r="AX1382" s="13" t="s">
        <v>81</v>
      </c>
      <c r="AY1382" s="226" t="s">
        <v>215</v>
      </c>
    </row>
    <row r="1383" spans="1:51" s="14" customFormat="1" ht="10.199999999999999">
      <c r="B1383" s="227"/>
      <c r="C1383" s="228"/>
      <c r="D1383" s="198" t="s">
        <v>364</v>
      </c>
      <c r="E1383" s="229" t="s">
        <v>1</v>
      </c>
      <c r="F1383" s="230" t="s">
        <v>1370</v>
      </c>
      <c r="G1383" s="228"/>
      <c r="H1383" s="231">
        <v>2.1999999999999999E-2</v>
      </c>
      <c r="I1383" s="232"/>
      <c r="J1383" s="228"/>
      <c r="K1383" s="228"/>
      <c r="L1383" s="233"/>
      <c r="M1383" s="234"/>
      <c r="N1383" s="235"/>
      <c r="O1383" s="235"/>
      <c r="P1383" s="235"/>
      <c r="Q1383" s="235"/>
      <c r="R1383" s="235"/>
      <c r="S1383" s="235"/>
      <c r="T1383" s="236"/>
      <c r="AT1383" s="237" t="s">
        <v>364</v>
      </c>
      <c r="AU1383" s="237" t="s">
        <v>90</v>
      </c>
      <c r="AV1383" s="14" t="s">
        <v>90</v>
      </c>
      <c r="AW1383" s="14" t="s">
        <v>36</v>
      </c>
      <c r="AX1383" s="14" t="s">
        <v>81</v>
      </c>
      <c r="AY1383" s="237" t="s">
        <v>215</v>
      </c>
    </row>
    <row r="1384" spans="1:51" s="13" customFormat="1" ht="10.199999999999999">
      <c r="B1384" s="217"/>
      <c r="C1384" s="218"/>
      <c r="D1384" s="198" t="s">
        <v>364</v>
      </c>
      <c r="E1384" s="219" t="s">
        <v>1</v>
      </c>
      <c r="F1384" s="220" t="s">
        <v>1265</v>
      </c>
      <c r="G1384" s="218"/>
      <c r="H1384" s="219" t="s">
        <v>1</v>
      </c>
      <c r="I1384" s="221"/>
      <c r="J1384" s="218"/>
      <c r="K1384" s="218"/>
      <c r="L1384" s="222"/>
      <c r="M1384" s="223"/>
      <c r="N1384" s="224"/>
      <c r="O1384" s="224"/>
      <c r="P1384" s="224"/>
      <c r="Q1384" s="224"/>
      <c r="R1384" s="224"/>
      <c r="S1384" s="224"/>
      <c r="T1384" s="225"/>
      <c r="AT1384" s="226" t="s">
        <v>364</v>
      </c>
      <c r="AU1384" s="226" t="s">
        <v>90</v>
      </c>
      <c r="AV1384" s="13" t="s">
        <v>88</v>
      </c>
      <c r="AW1384" s="13" t="s">
        <v>36</v>
      </c>
      <c r="AX1384" s="13" t="s">
        <v>81</v>
      </c>
      <c r="AY1384" s="226" t="s">
        <v>215</v>
      </c>
    </row>
    <row r="1385" spans="1:51" s="14" customFormat="1" ht="10.199999999999999">
      <c r="B1385" s="227"/>
      <c r="C1385" s="228"/>
      <c r="D1385" s="198" t="s">
        <v>364</v>
      </c>
      <c r="E1385" s="229" t="s">
        <v>1</v>
      </c>
      <c r="F1385" s="230" t="s">
        <v>1371</v>
      </c>
      <c r="G1385" s="228"/>
      <c r="H1385" s="231">
        <v>0.08</v>
      </c>
      <c r="I1385" s="232"/>
      <c r="J1385" s="228"/>
      <c r="K1385" s="228"/>
      <c r="L1385" s="233"/>
      <c r="M1385" s="234"/>
      <c r="N1385" s="235"/>
      <c r="O1385" s="235"/>
      <c r="P1385" s="235"/>
      <c r="Q1385" s="235"/>
      <c r="R1385" s="235"/>
      <c r="S1385" s="235"/>
      <c r="T1385" s="236"/>
      <c r="AT1385" s="237" t="s">
        <v>364</v>
      </c>
      <c r="AU1385" s="237" t="s">
        <v>90</v>
      </c>
      <c r="AV1385" s="14" t="s">
        <v>90</v>
      </c>
      <c r="AW1385" s="14" t="s">
        <v>36</v>
      </c>
      <c r="AX1385" s="14" t="s">
        <v>81</v>
      </c>
      <c r="AY1385" s="237" t="s">
        <v>215</v>
      </c>
    </row>
    <row r="1386" spans="1:51" s="13" customFormat="1" ht="10.199999999999999">
      <c r="B1386" s="217"/>
      <c r="C1386" s="218"/>
      <c r="D1386" s="198" t="s">
        <v>364</v>
      </c>
      <c r="E1386" s="219" t="s">
        <v>1</v>
      </c>
      <c r="F1386" s="220" t="s">
        <v>1274</v>
      </c>
      <c r="G1386" s="218"/>
      <c r="H1386" s="219" t="s">
        <v>1</v>
      </c>
      <c r="I1386" s="221"/>
      <c r="J1386" s="218"/>
      <c r="K1386" s="218"/>
      <c r="L1386" s="222"/>
      <c r="M1386" s="223"/>
      <c r="N1386" s="224"/>
      <c r="O1386" s="224"/>
      <c r="P1386" s="224"/>
      <c r="Q1386" s="224"/>
      <c r="R1386" s="224"/>
      <c r="S1386" s="224"/>
      <c r="T1386" s="225"/>
      <c r="AT1386" s="226" t="s">
        <v>364</v>
      </c>
      <c r="AU1386" s="226" t="s">
        <v>90</v>
      </c>
      <c r="AV1386" s="13" t="s">
        <v>88</v>
      </c>
      <c r="AW1386" s="13" t="s">
        <v>36</v>
      </c>
      <c r="AX1386" s="13" t="s">
        <v>81</v>
      </c>
      <c r="AY1386" s="226" t="s">
        <v>215</v>
      </c>
    </row>
    <row r="1387" spans="1:51" s="14" customFormat="1" ht="10.199999999999999">
      <c r="B1387" s="227"/>
      <c r="C1387" s="228"/>
      <c r="D1387" s="198" t="s">
        <v>364</v>
      </c>
      <c r="E1387" s="229" t="s">
        <v>1</v>
      </c>
      <c r="F1387" s="230" t="s">
        <v>1372</v>
      </c>
      <c r="G1387" s="228"/>
      <c r="H1387" s="231">
        <v>3.0000000000000001E-3</v>
      </c>
      <c r="I1387" s="232"/>
      <c r="J1387" s="228"/>
      <c r="K1387" s="228"/>
      <c r="L1387" s="233"/>
      <c r="M1387" s="234"/>
      <c r="N1387" s="235"/>
      <c r="O1387" s="235"/>
      <c r="P1387" s="235"/>
      <c r="Q1387" s="235"/>
      <c r="R1387" s="235"/>
      <c r="S1387" s="235"/>
      <c r="T1387" s="236"/>
      <c r="AT1387" s="237" t="s">
        <v>364</v>
      </c>
      <c r="AU1387" s="237" t="s">
        <v>90</v>
      </c>
      <c r="AV1387" s="14" t="s">
        <v>90</v>
      </c>
      <c r="AW1387" s="14" t="s">
        <v>36</v>
      </c>
      <c r="AX1387" s="14" t="s">
        <v>81</v>
      </c>
      <c r="AY1387" s="237" t="s">
        <v>215</v>
      </c>
    </row>
    <row r="1388" spans="1:51" s="14" customFormat="1" ht="10.199999999999999">
      <c r="B1388" s="227"/>
      <c r="C1388" s="228"/>
      <c r="D1388" s="198" t="s">
        <v>364</v>
      </c>
      <c r="E1388" s="229" t="s">
        <v>1</v>
      </c>
      <c r="F1388" s="230" t="s">
        <v>1373</v>
      </c>
      <c r="G1388" s="228"/>
      <c r="H1388" s="231">
        <v>0.01</v>
      </c>
      <c r="I1388" s="232"/>
      <c r="J1388" s="228"/>
      <c r="K1388" s="228"/>
      <c r="L1388" s="233"/>
      <c r="M1388" s="234"/>
      <c r="N1388" s="235"/>
      <c r="O1388" s="235"/>
      <c r="P1388" s="235"/>
      <c r="Q1388" s="235"/>
      <c r="R1388" s="235"/>
      <c r="S1388" s="235"/>
      <c r="T1388" s="236"/>
      <c r="AT1388" s="237" t="s">
        <v>364</v>
      </c>
      <c r="AU1388" s="237" t="s">
        <v>90</v>
      </c>
      <c r="AV1388" s="14" t="s">
        <v>90</v>
      </c>
      <c r="AW1388" s="14" t="s">
        <v>36</v>
      </c>
      <c r="AX1388" s="14" t="s">
        <v>81</v>
      </c>
      <c r="AY1388" s="237" t="s">
        <v>215</v>
      </c>
    </row>
    <row r="1389" spans="1:51" s="14" customFormat="1" ht="10.199999999999999">
      <c r="B1389" s="227"/>
      <c r="C1389" s="228"/>
      <c r="D1389" s="198" t="s">
        <v>364</v>
      </c>
      <c r="E1389" s="229" t="s">
        <v>1</v>
      </c>
      <c r="F1389" s="230" t="s">
        <v>1374</v>
      </c>
      <c r="G1389" s="228"/>
      <c r="H1389" s="231">
        <v>8.9999999999999993E-3</v>
      </c>
      <c r="I1389" s="232"/>
      <c r="J1389" s="228"/>
      <c r="K1389" s="228"/>
      <c r="L1389" s="233"/>
      <c r="M1389" s="234"/>
      <c r="N1389" s="235"/>
      <c r="O1389" s="235"/>
      <c r="P1389" s="235"/>
      <c r="Q1389" s="235"/>
      <c r="R1389" s="235"/>
      <c r="S1389" s="235"/>
      <c r="T1389" s="236"/>
      <c r="AT1389" s="237" t="s">
        <v>364</v>
      </c>
      <c r="AU1389" s="237" t="s">
        <v>90</v>
      </c>
      <c r="AV1389" s="14" t="s">
        <v>90</v>
      </c>
      <c r="AW1389" s="14" t="s">
        <v>36</v>
      </c>
      <c r="AX1389" s="14" t="s">
        <v>81</v>
      </c>
      <c r="AY1389" s="237" t="s">
        <v>215</v>
      </c>
    </row>
    <row r="1390" spans="1:51" s="14" customFormat="1" ht="10.199999999999999">
      <c r="B1390" s="227"/>
      <c r="C1390" s="228"/>
      <c r="D1390" s="198" t="s">
        <v>364</v>
      </c>
      <c r="E1390" s="229" t="s">
        <v>1</v>
      </c>
      <c r="F1390" s="230" t="s">
        <v>1375</v>
      </c>
      <c r="G1390" s="228"/>
      <c r="H1390" s="231">
        <v>2.7E-2</v>
      </c>
      <c r="I1390" s="232"/>
      <c r="J1390" s="228"/>
      <c r="K1390" s="228"/>
      <c r="L1390" s="233"/>
      <c r="M1390" s="234"/>
      <c r="N1390" s="235"/>
      <c r="O1390" s="235"/>
      <c r="P1390" s="235"/>
      <c r="Q1390" s="235"/>
      <c r="R1390" s="235"/>
      <c r="S1390" s="235"/>
      <c r="T1390" s="236"/>
      <c r="AT1390" s="237" t="s">
        <v>364</v>
      </c>
      <c r="AU1390" s="237" t="s">
        <v>90</v>
      </c>
      <c r="AV1390" s="14" t="s">
        <v>90</v>
      </c>
      <c r="AW1390" s="14" t="s">
        <v>36</v>
      </c>
      <c r="AX1390" s="14" t="s">
        <v>81</v>
      </c>
      <c r="AY1390" s="237" t="s">
        <v>215</v>
      </c>
    </row>
    <row r="1391" spans="1:51" s="14" customFormat="1" ht="10.199999999999999">
      <c r="B1391" s="227"/>
      <c r="C1391" s="228"/>
      <c r="D1391" s="198" t="s">
        <v>364</v>
      </c>
      <c r="E1391" s="229" t="s">
        <v>1</v>
      </c>
      <c r="F1391" s="230" t="s">
        <v>1376</v>
      </c>
      <c r="G1391" s="228"/>
      <c r="H1391" s="231">
        <v>7.0000000000000001E-3</v>
      </c>
      <c r="I1391" s="232"/>
      <c r="J1391" s="228"/>
      <c r="K1391" s="228"/>
      <c r="L1391" s="233"/>
      <c r="M1391" s="234"/>
      <c r="N1391" s="235"/>
      <c r="O1391" s="235"/>
      <c r="P1391" s="235"/>
      <c r="Q1391" s="235"/>
      <c r="R1391" s="235"/>
      <c r="S1391" s="235"/>
      <c r="T1391" s="236"/>
      <c r="AT1391" s="237" t="s">
        <v>364</v>
      </c>
      <c r="AU1391" s="237" t="s">
        <v>90</v>
      </c>
      <c r="AV1391" s="14" t="s">
        <v>90</v>
      </c>
      <c r="AW1391" s="14" t="s">
        <v>36</v>
      </c>
      <c r="AX1391" s="14" t="s">
        <v>81</v>
      </c>
      <c r="AY1391" s="237" t="s">
        <v>215</v>
      </c>
    </row>
    <row r="1392" spans="1:51" s="14" customFormat="1" ht="10.199999999999999">
      <c r="B1392" s="227"/>
      <c r="C1392" s="228"/>
      <c r="D1392" s="198" t="s">
        <v>364</v>
      </c>
      <c r="E1392" s="229" t="s">
        <v>1</v>
      </c>
      <c r="F1392" s="230" t="s">
        <v>1377</v>
      </c>
      <c r="G1392" s="228"/>
      <c r="H1392" s="231">
        <v>2.1000000000000001E-2</v>
      </c>
      <c r="I1392" s="232"/>
      <c r="J1392" s="228"/>
      <c r="K1392" s="228"/>
      <c r="L1392" s="233"/>
      <c r="M1392" s="234"/>
      <c r="N1392" s="235"/>
      <c r="O1392" s="235"/>
      <c r="P1392" s="235"/>
      <c r="Q1392" s="235"/>
      <c r="R1392" s="235"/>
      <c r="S1392" s="235"/>
      <c r="T1392" s="236"/>
      <c r="AT1392" s="237" t="s">
        <v>364</v>
      </c>
      <c r="AU1392" s="237" t="s">
        <v>90</v>
      </c>
      <c r="AV1392" s="14" t="s">
        <v>90</v>
      </c>
      <c r="AW1392" s="14" t="s">
        <v>36</v>
      </c>
      <c r="AX1392" s="14" t="s">
        <v>81</v>
      </c>
      <c r="AY1392" s="237" t="s">
        <v>215</v>
      </c>
    </row>
    <row r="1393" spans="1:65" s="14" customFormat="1" ht="10.199999999999999">
      <c r="B1393" s="227"/>
      <c r="C1393" s="228"/>
      <c r="D1393" s="198" t="s">
        <v>364</v>
      </c>
      <c r="E1393" s="229" t="s">
        <v>1</v>
      </c>
      <c r="F1393" s="230" t="s">
        <v>1378</v>
      </c>
      <c r="G1393" s="228"/>
      <c r="H1393" s="231">
        <v>4.0000000000000001E-3</v>
      </c>
      <c r="I1393" s="232"/>
      <c r="J1393" s="228"/>
      <c r="K1393" s="228"/>
      <c r="L1393" s="233"/>
      <c r="M1393" s="234"/>
      <c r="N1393" s="235"/>
      <c r="O1393" s="235"/>
      <c r="P1393" s="235"/>
      <c r="Q1393" s="235"/>
      <c r="R1393" s="235"/>
      <c r="S1393" s="235"/>
      <c r="T1393" s="236"/>
      <c r="AT1393" s="237" t="s">
        <v>364</v>
      </c>
      <c r="AU1393" s="237" t="s">
        <v>90</v>
      </c>
      <c r="AV1393" s="14" t="s">
        <v>90</v>
      </c>
      <c r="AW1393" s="14" t="s">
        <v>36</v>
      </c>
      <c r="AX1393" s="14" t="s">
        <v>81</v>
      </c>
      <c r="AY1393" s="237" t="s">
        <v>215</v>
      </c>
    </row>
    <row r="1394" spans="1:65" s="14" customFormat="1" ht="10.199999999999999">
      <c r="B1394" s="227"/>
      <c r="C1394" s="228"/>
      <c r="D1394" s="198" t="s">
        <v>364</v>
      </c>
      <c r="E1394" s="229" t="s">
        <v>1</v>
      </c>
      <c r="F1394" s="230" t="s">
        <v>1379</v>
      </c>
      <c r="G1394" s="228"/>
      <c r="H1394" s="231">
        <v>1.0999999999999999E-2</v>
      </c>
      <c r="I1394" s="232"/>
      <c r="J1394" s="228"/>
      <c r="K1394" s="228"/>
      <c r="L1394" s="233"/>
      <c r="M1394" s="234"/>
      <c r="N1394" s="235"/>
      <c r="O1394" s="235"/>
      <c r="P1394" s="235"/>
      <c r="Q1394" s="235"/>
      <c r="R1394" s="235"/>
      <c r="S1394" s="235"/>
      <c r="T1394" s="236"/>
      <c r="AT1394" s="237" t="s">
        <v>364</v>
      </c>
      <c r="AU1394" s="237" t="s">
        <v>90</v>
      </c>
      <c r="AV1394" s="14" t="s">
        <v>90</v>
      </c>
      <c r="AW1394" s="14" t="s">
        <v>36</v>
      </c>
      <c r="AX1394" s="14" t="s">
        <v>81</v>
      </c>
      <c r="AY1394" s="237" t="s">
        <v>215</v>
      </c>
    </row>
    <row r="1395" spans="1:65" s="14" customFormat="1" ht="10.199999999999999">
      <c r="B1395" s="227"/>
      <c r="C1395" s="228"/>
      <c r="D1395" s="198" t="s">
        <v>364</v>
      </c>
      <c r="E1395" s="229" t="s">
        <v>1</v>
      </c>
      <c r="F1395" s="230" t="s">
        <v>1380</v>
      </c>
      <c r="G1395" s="228"/>
      <c r="H1395" s="231">
        <v>6.0000000000000001E-3</v>
      </c>
      <c r="I1395" s="232"/>
      <c r="J1395" s="228"/>
      <c r="K1395" s="228"/>
      <c r="L1395" s="233"/>
      <c r="M1395" s="234"/>
      <c r="N1395" s="235"/>
      <c r="O1395" s="235"/>
      <c r="P1395" s="235"/>
      <c r="Q1395" s="235"/>
      <c r="R1395" s="235"/>
      <c r="S1395" s="235"/>
      <c r="T1395" s="236"/>
      <c r="AT1395" s="237" t="s">
        <v>364</v>
      </c>
      <c r="AU1395" s="237" t="s">
        <v>90</v>
      </c>
      <c r="AV1395" s="14" t="s">
        <v>90</v>
      </c>
      <c r="AW1395" s="14" t="s">
        <v>36</v>
      </c>
      <c r="AX1395" s="14" t="s">
        <v>81</v>
      </c>
      <c r="AY1395" s="237" t="s">
        <v>215</v>
      </c>
    </row>
    <row r="1396" spans="1:65" s="14" customFormat="1" ht="10.199999999999999">
      <c r="B1396" s="227"/>
      <c r="C1396" s="228"/>
      <c r="D1396" s="198" t="s">
        <v>364</v>
      </c>
      <c r="E1396" s="229" t="s">
        <v>1</v>
      </c>
      <c r="F1396" s="230" t="s">
        <v>1381</v>
      </c>
      <c r="G1396" s="228"/>
      <c r="H1396" s="231">
        <v>2.5999999999999999E-2</v>
      </c>
      <c r="I1396" s="232"/>
      <c r="J1396" s="228"/>
      <c r="K1396" s="228"/>
      <c r="L1396" s="233"/>
      <c r="M1396" s="234"/>
      <c r="N1396" s="235"/>
      <c r="O1396" s="235"/>
      <c r="P1396" s="235"/>
      <c r="Q1396" s="235"/>
      <c r="R1396" s="235"/>
      <c r="S1396" s="235"/>
      <c r="T1396" s="236"/>
      <c r="AT1396" s="237" t="s">
        <v>364</v>
      </c>
      <c r="AU1396" s="237" t="s">
        <v>90</v>
      </c>
      <c r="AV1396" s="14" t="s">
        <v>90</v>
      </c>
      <c r="AW1396" s="14" t="s">
        <v>36</v>
      </c>
      <c r="AX1396" s="14" t="s">
        <v>81</v>
      </c>
      <c r="AY1396" s="237" t="s">
        <v>215</v>
      </c>
    </row>
    <row r="1397" spans="1:65" s="16" customFormat="1" ht="10.199999999999999">
      <c r="B1397" s="249"/>
      <c r="C1397" s="250"/>
      <c r="D1397" s="198" t="s">
        <v>364</v>
      </c>
      <c r="E1397" s="251" t="s">
        <v>1</v>
      </c>
      <c r="F1397" s="252" t="s">
        <v>403</v>
      </c>
      <c r="G1397" s="250"/>
      <c r="H1397" s="253">
        <v>0.249</v>
      </c>
      <c r="I1397" s="254"/>
      <c r="J1397" s="250"/>
      <c r="K1397" s="250"/>
      <c r="L1397" s="255"/>
      <c r="M1397" s="256"/>
      <c r="N1397" s="257"/>
      <c r="O1397" s="257"/>
      <c r="P1397" s="257"/>
      <c r="Q1397" s="257"/>
      <c r="R1397" s="257"/>
      <c r="S1397" s="257"/>
      <c r="T1397" s="258"/>
      <c r="AT1397" s="259" t="s">
        <v>364</v>
      </c>
      <c r="AU1397" s="259" t="s">
        <v>90</v>
      </c>
      <c r="AV1397" s="16" t="s">
        <v>227</v>
      </c>
      <c r="AW1397" s="16" t="s">
        <v>36</v>
      </c>
      <c r="AX1397" s="16" t="s">
        <v>81</v>
      </c>
      <c r="AY1397" s="259" t="s">
        <v>215</v>
      </c>
    </row>
    <row r="1398" spans="1:65" s="14" customFormat="1" ht="10.199999999999999">
      <c r="B1398" s="227"/>
      <c r="C1398" s="228"/>
      <c r="D1398" s="198" t="s">
        <v>364</v>
      </c>
      <c r="E1398" s="229" t="s">
        <v>1</v>
      </c>
      <c r="F1398" s="230" t="s">
        <v>1382</v>
      </c>
      <c r="G1398" s="228"/>
      <c r="H1398" s="231">
        <v>6.2E-2</v>
      </c>
      <c r="I1398" s="232"/>
      <c r="J1398" s="228"/>
      <c r="K1398" s="228"/>
      <c r="L1398" s="233"/>
      <c r="M1398" s="234"/>
      <c r="N1398" s="235"/>
      <c r="O1398" s="235"/>
      <c r="P1398" s="235"/>
      <c r="Q1398" s="235"/>
      <c r="R1398" s="235"/>
      <c r="S1398" s="235"/>
      <c r="T1398" s="236"/>
      <c r="AT1398" s="237" t="s">
        <v>364</v>
      </c>
      <c r="AU1398" s="237" t="s">
        <v>90</v>
      </c>
      <c r="AV1398" s="14" t="s">
        <v>90</v>
      </c>
      <c r="AW1398" s="14" t="s">
        <v>36</v>
      </c>
      <c r="AX1398" s="14" t="s">
        <v>81</v>
      </c>
      <c r="AY1398" s="237" t="s">
        <v>215</v>
      </c>
    </row>
    <row r="1399" spans="1:65" s="15" customFormat="1" ht="10.199999999999999">
      <c r="B1399" s="238"/>
      <c r="C1399" s="239"/>
      <c r="D1399" s="198" t="s">
        <v>364</v>
      </c>
      <c r="E1399" s="240" t="s">
        <v>1</v>
      </c>
      <c r="F1399" s="241" t="s">
        <v>368</v>
      </c>
      <c r="G1399" s="239"/>
      <c r="H1399" s="242">
        <v>0.311</v>
      </c>
      <c r="I1399" s="243"/>
      <c r="J1399" s="239"/>
      <c r="K1399" s="239"/>
      <c r="L1399" s="244"/>
      <c r="M1399" s="245"/>
      <c r="N1399" s="246"/>
      <c r="O1399" s="246"/>
      <c r="P1399" s="246"/>
      <c r="Q1399" s="246"/>
      <c r="R1399" s="246"/>
      <c r="S1399" s="246"/>
      <c r="T1399" s="247"/>
      <c r="AT1399" s="248" t="s">
        <v>364</v>
      </c>
      <c r="AU1399" s="248" t="s">
        <v>90</v>
      </c>
      <c r="AV1399" s="15" t="s">
        <v>214</v>
      </c>
      <c r="AW1399" s="15" t="s">
        <v>36</v>
      </c>
      <c r="AX1399" s="15" t="s">
        <v>88</v>
      </c>
      <c r="AY1399" s="248" t="s">
        <v>215</v>
      </c>
    </row>
    <row r="1400" spans="1:65" s="11" customFormat="1" ht="22.8" customHeight="1">
      <c r="B1400" s="171"/>
      <c r="C1400" s="172"/>
      <c r="D1400" s="173" t="s">
        <v>80</v>
      </c>
      <c r="E1400" s="213" t="s">
        <v>241</v>
      </c>
      <c r="F1400" s="213" t="s">
        <v>1383</v>
      </c>
      <c r="G1400" s="172"/>
      <c r="H1400" s="172"/>
      <c r="I1400" s="175"/>
      <c r="J1400" s="214">
        <f>BK1400</f>
        <v>0</v>
      </c>
      <c r="K1400" s="172"/>
      <c r="L1400" s="177"/>
      <c r="M1400" s="178"/>
      <c r="N1400" s="179"/>
      <c r="O1400" s="179"/>
      <c r="P1400" s="180">
        <f>P1401+P1705+P1922+P2169</f>
        <v>0</v>
      </c>
      <c r="Q1400" s="179"/>
      <c r="R1400" s="180">
        <f>R1401+R1705+R1922+R2169</f>
        <v>337.43507471000004</v>
      </c>
      <c r="S1400" s="179"/>
      <c r="T1400" s="181">
        <f>T1401+T1705+T1922+T2169</f>
        <v>1.144122E-2</v>
      </c>
      <c r="AR1400" s="182" t="s">
        <v>88</v>
      </c>
      <c r="AT1400" s="183" t="s">
        <v>80</v>
      </c>
      <c r="AU1400" s="183" t="s">
        <v>88</v>
      </c>
      <c r="AY1400" s="182" t="s">
        <v>215</v>
      </c>
      <c r="BK1400" s="184">
        <f>BK1401+BK1705+BK1922+BK2169</f>
        <v>0</v>
      </c>
    </row>
    <row r="1401" spans="1:65" s="11" customFormat="1" ht="20.85" customHeight="1">
      <c r="B1401" s="171"/>
      <c r="C1401" s="172"/>
      <c r="D1401" s="173" t="s">
        <v>80</v>
      </c>
      <c r="E1401" s="213" t="s">
        <v>1022</v>
      </c>
      <c r="F1401" s="213" t="s">
        <v>1384</v>
      </c>
      <c r="G1401" s="172"/>
      <c r="H1401" s="172"/>
      <c r="I1401" s="175"/>
      <c r="J1401" s="214">
        <f>BK1401</f>
        <v>0</v>
      </c>
      <c r="K1401" s="172"/>
      <c r="L1401" s="177"/>
      <c r="M1401" s="178"/>
      <c r="N1401" s="179"/>
      <c r="O1401" s="179"/>
      <c r="P1401" s="180">
        <f>SUM(P1402:P1704)</f>
        <v>0</v>
      </c>
      <c r="Q1401" s="179"/>
      <c r="R1401" s="180">
        <f>SUM(R1402:R1704)</f>
        <v>88.291251410000001</v>
      </c>
      <c r="S1401" s="179"/>
      <c r="T1401" s="181">
        <f>SUM(T1402:T1704)</f>
        <v>9.8067599999999994E-3</v>
      </c>
      <c r="AR1401" s="182" t="s">
        <v>88</v>
      </c>
      <c r="AT1401" s="183" t="s">
        <v>80</v>
      </c>
      <c r="AU1401" s="183" t="s">
        <v>90</v>
      </c>
      <c r="AY1401" s="182" t="s">
        <v>215</v>
      </c>
      <c r="BK1401" s="184">
        <f>SUM(BK1402:BK1704)</f>
        <v>0</v>
      </c>
    </row>
    <row r="1402" spans="1:65" s="2" customFormat="1" ht="24.15" customHeight="1">
      <c r="A1402" s="35"/>
      <c r="B1402" s="36"/>
      <c r="C1402" s="185" t="s">
        <v>1385</v>
      </c>
      <c r="D1402" s="185" t="s">
        <v>216</v>
      </c>
      <c r="E1402" s="186" t="s">
        <v>1386</v>
      </c>
      <c r="F1402" s="187" t="s">
        <v>1387</v>
      </c>
      <c r="G1402" s="188" t="s">
        <v>523</v>
      </c>
      <c r="H1402" s="189">
        <v>106.926</v>
      </c>
      <c r="I1402" s="190"/>
      <c r="J1402" s="191">
        <f>ROUND(I1402*H1402,2)</f>
        <v>0</v>
      </c>
      <c r="K1402" s="187" t="s">
        <v>359</v>
      </c>
      <c r="L1402" s="40"/>
      <c r="M1402" s="192" t="s">
        <v>1</v>
      </c>
      <c r="N1402" s="193" t="s">
        <v>46</v>
      </c>
      <c r="O1402" s="72"/>
      <c r="P1402" s="194">
        <f>O1402*H1402</f>
        <v>0</v>
      </c>
      <c r="Q1402" s="194">
        <v>2.5999999999999998E-4</v>
      </c>
      <c r="R1402" s="194">
        <f>Q1402*H1402</f>
        <v>2.7800759999999997E-2</v>
      </c>
      <c r="S1402" s="194">
        <v>0</v>
      </c>
      <c r="T1402" s="195">
        <f>S1402*H1402</f>
        <v>0</v>
      </c>
      <c r="U1402" s="35"/>
      <c r="V1402" s="35"/>
      <c r="W1402" s="35"/>
      <c r="X1402" s="35"/>
      <c r="Y1402" s="35"/>
      <c r="Z1402" s="35"/>
      <c r="AA1402" s="35"/>
      <c r="AB1402" s="35"/>
      <c r="AC1402" s="35"/>
      <c r="AD1402" s="35"/>
      <c r="AE1402" s="35"/>
      <c r="AR1402" s="196" t="s">
        <v>214</v>
      </c>
      <c r="AT1402" s="196" t="s">
        <v>216</v>
      </c>
      <c r="AU1402" s="196" t="s">
        <v>227</v>
      </c>
      <c r="AY1402" s="18" t="s">
        <v>215</v>
      </c>
      <c r="BE1402" s="197">
        <f>IF(N1402="základní",J1402,0)</f>
        <v>0</v>
      </c>
      <c r="BF1402" s="197">
        <f>IF(N1402="snížená",J1402,0)</f>
        <v>0</v>
      </c>
      <c r="BG1402" s="197">
        <f>IF(N1402="zákl. přenesená",J1402,0)</f>
        <v>0</v>
      </c>
      <c r="BH1402" s="197">
        <f>IF(N1402="sníž. přenesená",J1402,0)</f>
        <v>0</v>
      </c>
      <c r="BI1402" s="197">
        <f>IF(N1402="nulová",J1402,0)</f>
        <v>0</v>
      </c>
      <c r="BJ1402" s="18" t="s">
        <v>88</v>
      </c>
      <c r="BK1402" s="197">
        <f>ROUND(I1402*H1402,2)</f>
        <v>0</v>
      </c>
      <c r="BL1402" s="18" t="s">
        <v>214</v>
      </c>
      <c r="BM1402" s="196" t="s">
        <v>1388</v>
      </c>
    </row>
    <row r="1403" spans="1:65" s="2" customFormat="1" ht="19.2">
      <c r="A1403" s="35"/>
      <c r="B1403" s="36"/>
      <c r="C1403" s="37"/>
      <c r="D1403" s="198" t="s">
        <v>221</v>
      </c>
      <c r="E1403" s="37"/>
      <c r="F1403" s="199" t="s">
        <v>1389</v>
      </c>
      <c r="G1403" s="37"/>
      <c r="H1403" s="37"/>
      <c r="I1403" s="200"/>
      <c r="J1403" s="37"/>
      <c r="K1403" s="37"/>
      <c r="L1403" s="40"/>
      <c r="M1403" s="201"/>
      <c r="N1403" s="202"/>
      <c r="O1403" s="72"/>
      <c r="P1403" s="72"/>
      <c r="Q1403" s="72"/>
      <c r="R1403" s="72"/>
      <c r="S1403" s="72"/>
      <c r="T1403" s="73"/>
      <c r="U1403" s="35"/>
      <c r="V1403" s="35"/>
      <c r="W1403" s="35"/>
      <c r="X1403" s="35"/>
      <c r="Y1403" s="35"/>
      <c r="Z1403" s="35"/>
      <c r="AA1403" s="35"/>
      <c r="AB1403" s="35"/>
      <c r="AC1403" s="35"/>
      <c r="AD1403" s="35"/>
      <c r="AE1403" s="35"/>
      <c r="AT1403" s="18" t="s">
        <v>221</v>
      </c>
      <c r="AU1403" s="18" t="s">
        <v>227</v>
      </c>
    </row>
    <row r="1404" spans="1:65" s="2" customFormat="1" ht="10.199999999999999">
      <c r="A1404" s="35"/>
      <c r="B1404" s="36"/>
      <c r="C1404" s="37"/>
      <c r="D1404" s="215" t="s">
        <v>362</v>
      </c>
      <c r="E1404" s="37"/>
      <c r="F1404" s="216" t="s">
        <v>1390</v>
      </c>
      <c r="G1404" s="37"/>
      <c r="H1404" s="37"/>
      <c r="I1404" s="200"/>
      <c r="J1404" s="37"/>
      <c r="K1404" s="37"/>
      <c r="L1404" s="40"/>
      <c r="M1404" s="201"/>
      <c r="N1404" s="202"/>
      <c r="O1404" s="72"/>
      <c r="P1404" s="72"/>
      <c r="Q1404" s="72"/>
      <c r="R1404" s="72"/>
      <c r="S1404" s="72"/>
      <c r="T1404" s="73"/>
      <c r="U1404" s="35"/>
      <c r="V1404" s="35"/>
      <c r="W1404" s="35"/>
      <c r="X1404" s="35"/>
      <c r="Y1404" s="35"/>
      <c r="Z1404" s="35"/>
      <c r="AA1404" s="35"/>
      <c r="AB1404" s="35"/>
      <c r="AC1404" s="35"/>
      <c r="AD1404" s="35"/>
      <c r="AE1404" s="35"/>
      <c r="AT1404" s="18" t="s">
        <v>362</v>
      </c>
      <c r="AU1404" s="18" t="s">
        <v>227</v>
      </c>
    </row>
    <row r="1405" spans="1:65" s="13" customFormat="1" ht="10.199999999999999">
      <c r="B1405" s="217"/>
      <c r="C1405" s="218"/>
      <c r="D1405" s="198" t="s">
        <v>364</v>
      </c>
      <c r="E1405" s="219" t="s">
        <v>1</v>
      </c>
      <c r="F1405" s="220" t="s">
        <v>822</v>
      </c>
      <c r="G1405" s="218"/>
      <c r="H1405" s="219" t="s">
        <v>1</v>
      </c>
      <c r="I1405" s="221"/>
      <c r="J1405" s="218"/>
      <c r="K1405" s="218"/>
      <c r="L1405" s="222"/>
      <c r="M1405" s="223"/>
      <c r="N1405" s="224"/>
      <c r="O1405" s="224"/>
      <c r="P1405" s="224"/>
      <c r="Q1405" s="224"/>
      <c r="R1405" s="224"/>
      <c r="S1405" s="224"/>
      <c r="T1405" s="225"/>
      <c r="AT1405" s="226" t="s">
        <v>364</v>
      </c>
      <c r="AU1405" s="226" t="s">
        <v>227</v>
      </c>
      <c r="AV1405" s="13" t="s">
        <v>88</v>
      </c>
      <c r="AW1405" s="13" t="s">
        <v>36</v>
      </c>
      <c r="AX1405" s="13" t="s">
        <v>81</v>
      </c>
      <c r="AY1405" s="226" t="s">
        <v>215</v>
      </c>
    </row>
    <row r="1406" spans="1:65" s="13" customFormat="1" ht="10.199999999999999">
      <c r="B1406" s="217"/>
      <c r="C1406" s="218"/>
      <c r="D1406" s="198" t="s">
        <v>364</v>
      </c>
      <c r="E1406" s="219" t="s">
        <v>1</v>
      </c>
      <c r="F1406" s="220" t="s">
        <v>1391</v>
      </c>
      <c r="G1406" s="218"/>
      <c r="H1406" s="219" t="s">
        <v>1</v>
      </c>
      <c r="I1406" s="221"/>
      <c r="J1406" s="218"/>
      <c r="K1406" s="218"/>
      <c r="L1406" s="222"/>
      <c r="M1406" s="223"/>
      <c r="N1406" s="224"/>
      <c r="O1406" s="224"/>
      <c r="P1406" s="224"/>
      <c r="Q1406" s="224"/>
      <c r="R1406" s="224"/>
      <c r="S1406" s="224"/>
      <c r="T1406" s="225"/>
      <c r="AT1406" s="226" t="s">
        <v>364</v>
      </c>
      <c r="AU1406" s="226" t="s">
        <v>227</v>
      </c>
      <c r="AV1406" s="13" t="s">
        <v>88</v>
      </c>
      <c r="AW1406" s="13" t="s">
        <v>36</v>
      </c>
      <c r="AX1406" s="13" t="s">
        <v>81</v>
      </c>
      <c r="AY1406" s="226" t="s">
        <v>215</v>
      </c>
    </row>
    <row r="1407" spans="1:65" s="14" customFormat="1" ht="10.199999999999999">
      <c r="B1407" s="227"/>
      <c r="C1407" s="228"/>
      <c r="D1407" s="198" t="s">
        <v>364</v>
      </c>
      <c r="E1407" s="229" t="s">
        <v>1</v>
      </c>
      <c r="F1407" s="230" t="s">
        <v>1392</v>
      </c>
      <c r="G1407" s="228"/>
      <c r="H1407" s="231">
        <v>6.24</v>
      </c>
      <c r="I1407" s="232"/>
      <c r="J1407" s="228"/>
      <c r="K1407" s="228"/>
      <c r="L1407" s="233"/>
      <c r="M1407" s="234"/>
      <c r="N1407" s="235"/>
      <c r="O1407" s="235"/>
      <c r="P1407" s="235"/>
      <c r="Q1407" s="235"/>
      <c r="R1407" s="235"/>
      <c r="S1407" s="235"/>
      <c r="T1407" s="236"/>
      <c r="AT1407" s="237" t="s">
        <v>364</v>
      </c>
      <c r="AU1407" s="237" t="s">
        <v>227</v>
      </c>
      <c r="AV1407" s="14" t="s">
        <v>90</v>
      </c>
      <c r="AW1407" s="14" t="s">
        <v>36</v>
      </c>
      <c r="AX1407" s="14" t="s">
        <v>81</v>
      </c>
      <c r="AY1407" s="237" t="s">
        <v>215</v>
      </c>
    </row>
    <row r="1408" spans="1:65" s="13" customFormat="1" ht="10.199999999999999">
      <c r="B1408" s="217"/>
      <c r="C1408" s="218"/>
      <c r="D1408" s="198" t="s">
        <v>364</v>
      </c>
      <c r="E1408" s="219" t="s">
        <v>1</v>
      </c>
      <c r="F1408" s="220" t="s">
        <v>1028</v>
      </c>
      <c r="G1408" s="218"/>
      <c r="H1408" s="219" t="s">
        <v>1</v>
      </c>
      <c r="I1408" s="221"/>
      <c r="J1408" s="218"/>
      <c r="K1408" s="218"/>
      <c r="L1408" s="222"/>
      <c r="M1408" s="223"/>
      <c r="N1408" s="224"/>
      <c r="O1408" s="224"/>
      <c r="P1408" s="224"/>
      <c r="Q1408" s="224"/>
      <c r="R1408" s="224"/>
      <c r="S1408" s="224"/>
      <c r="T1408" s="225"/>
      <c r="AT1408" s="226" t="s">
        <v>364</v>
      </c>
      <c r="AU1408" s="226" t="s">
        <v>227</v>
      </c>
      <c r="AV1408" s="13" t="s">
        <v>88</v>
      </c>
      <c r="AW1408" s="13" t="s">
        <v>36</v>
      </c>
      <c r="AX1408" s="13" t="s">
        <v>81</v>
      </c>
      <c r="AY1408" s="226" t="s">
        <v>215</v>
      </c>
    </row>
    <row r="1409" spans="2:51" s="14" customFormat="1" ht="10.199999999999999">
      <c r="B1409" s="227"/>
      <c r="C1409" s="228"/>
      <c r="D1409" s="198" t="s">
        <v>364</v>
      </c>
      <c r="E1409" s="229" t="s">
        <v>1</v>
      </c>
      <c r="F1409" s="230" t="s">
        <v>1393</v>
      </c>
      <c r="G1409" s="228"/>
      <c r="H1409" s="231">
        <v>6.24</v>
      </c>
      <c r="I1409" s="232"/>
      <c r="J1409" s="228"/>
      <c r="K1409" s="228"/>
      <c r="L1409" s="233"/>
      <c r="M1409" s="234"/>
      <c r="N1409" s="235"/>
      <c r="O1409" s="235"/>
      <c r="P1409" s="235"/>
      <c r="Q1409" s="235"/>
      <c r="R1409" s="235"/>
      <c r="S1409" s="235"/>
      <c r="T1409" s="236"/>
      <c r="AT1409" s="237" t="s">
        <v>364</v>
      </c>
      <c r="AU1409" s="237" t="s">
        <v>227</v>
      </c>
      <c r="AV1409" s="14" t="s">
        <v>90</v>
      </c>
      <c r="AW1409" s="14" t="s">
        <v>36</v>
      </c>
      <c r="AX1409" s="14" t="s">
        <v>81</v>
      </c>
      <c r="AY1409" s="237" t="s">
        <v>215</v>
      </c>
    </row>
    <row r="1410" spans="2:51" s="13" customFormat="1" ht="10.199999999999999">
      <c r="B1410" s="217"/>
      <c r="C1410" s="218"/>
      <c r="D1410" s="198" t="s">
        <v>364</v>
      </c>
      <c r="E1410" s="219" t="s">
        <v>1</v>
      </c>
      <c r="F1410" s="220" t="s">
        <v>1394</v>
      </c>
      <c r="G1410" s="218"/>
      <c r="H1410" s="219" t="s">
        <v>1</v>
      </c>
      <c r="I1410" s="221"/>
      <c r="J1410" s="218"/>
      <c r="K1410" s="218"/>
      <c r="L1410" s="222"/>
      <c r="M1410" s="223"/>
      <c r="N1410" s="224"/>
      <c r="O1410" s="224"/>
      <c r="P1410" s="224"/>
      <c r="Q1410" s="224"/>
      <c r="R1410" s="224"/>
      <c r="S1410" s="224"/>
      <c r="T1410" s="225"/>
      <c r="AT1410" s="226" t="s">
        <v>364</v>
      </c>
      <c r="AU1410" s="226" t="s">
        <v>227</v>
      </c>
      <c r="AV1410" s="13" t="s">
        <v>88</v>
      </c>
      <c r="AW1410" s="13" t="s">
        <v>36</v>
      </c>
      <c r="AX1410" s="13" t="s">
        <v>81</v>
      </c>
      <c r="AY1410" s="226" t="s">
        <v>215</v>
      </c>
    </row>
    <row r="1411" spans="2:51" s="14" customFormat="1" ht="10.199999999999999">
      <c r="B1411" s="227"/>
      <c r="C1411" s="228"/>
      <c r="D1411" s="198" t="s">
        <v>364</v>
      </c>
      <c r="E1411" s="229" t="s">
        <v>1</v>
      </c>
      <c r="F1411" s="230" t="s">
        <v>1395</v>
      </c>
      <c r="G1411" s="228"/>
      <c r="H1411" s="231">
        <v>4.8</v>
      </c>
      <c r="I1411" s="232"/>
      <c r="J1411" s="228"/>
      <c r="K1411" s="228"/>
      <c r="L1411" s="233"/>
      <c r="M1411" s="234"/>
      <c r="N1411" s="235"/>
      <c r="O1411" s="235"/>
      <c r="P1411" s="235"/>
      <c r="Q1411" s="235"/>
      <c r="R1411" s="235"/>
      <c r="S1411" s="235"/>
      <c r="T1411" s="236"/>
      <c r="AT1411" s="237" t="s">
        <v>364</v>
      </c>
      <c r="AU1411" s="237" t="s">
        <v>227</v>
      </c>
      <c r="AV1411" s="14" t="s">
        <v>90</v>
      </c>
      <c r="AW1411" s="14" t="s">
        <v>36</v>
      </c>
      <c r="AX1411" s="14" t="s">
        <v>81</v>
      </c>
      <c r="AY1411" s="237" t="s">
        <v>215</v>
      </c>
    </row>
    <row r="1412" spans="2:51" s="13" customFormat="1" ht="10.199999999999999">
      <c r="B1412" s="217"/>
      <c r="C1412" s="218"/>
      <c r="D1412" s="198" t="s">
        <v>364</v>
      </c>
      <c r="E1412" s="219" t="s">
        <v>1</v>
      </c>
      <c r="F1412" s="220" t="s">
        <v>1396</v>
      </c>
      <c r="G1412" s="218"/>
      <c r="H1412" s="219" t="s">
        <v>1</v>
      </c>
      <c r="I1412" s="221"/>
      <c r="J1412" s="218"/>
      <c r="K1412" s="218"/>
      <c r="L1412" s="222"/>
      <c r="M1412" s="223"/>
      <c r="N1412" s="224"/>
      <c r="O1412" s="224"/>
      <c r="P1412" s="224"/>
      <c r="Q1412" s="224"/>
      <c r="R1412" s="224"/>
      <c r="S1412" s="224"/>
      <c r="T1412" s="225"/>
      <c r="AT1412" s="226" t="s">
        <v>364</v>
      </c>
      <c r="AU1412" s="226" t="s">
        <v>227</v>
      </c>
      <c r="AV1412" s="13" t="s">
        <v>88</v>
      </c>
      <c r="AW1412" s="13" t="s">
        <v>36</v>
      </c>
      <c r="AX1412" s="13" t="s">
        <v>81</v>
      </c>
      <c r="AY1412" s="226" t="s">
        <v>215</v>
      </c>
    </row>
    <row r="1413" spans="2:51" s="14" customFormat="1" ht="10.199999999999999">
      <c r="B1413" s="227"/>
      <c r="C1413" s="228"/>
      <c r="D1413" s="198" t="s">
        <v>364</v>
      </c>
      <c r="E1413" s="229" t="s">
        <v>1</v>
      </c>
      <c r="F1413" s="230" t="s">
        <v>1397</v>
      </c>
      <c r="G1413" s="228"/>
      <c r="H1413" s="231">
        <v>3.16</v>
      </c>
      <c r="I1413" s="232"/>
      <c r="J1413" s="228"/>
      <c r="K1413" s="228"/>
      <c r="L1413" s="233"/>
      <c r="M1413" s="234"/>
      <c r="N1413" s="235"/>
      <c r="O1413" s="235"/>
      <c r="P1413" s="235"/>
      <c r="Q1413" s="235"/>
      <c r="R1413" s="235"/>
      <c r="S1413" s="235"/>
      <c r="T1413" s="236"/>
      <c r="AT1413" s="237" t="s">
        <v>364</v>
      </c>
      <c r="AU1413" s="237" t="s">
        <v>227</v>
      </c>
      <c r="AV1413" s="14" t="s">
        <v>90</v>
      </c>
      <c r="AW1413" s="14" t="s">
        <v>36</v>
      </c>
      <c r="AX1413" s="14" t="s">
        <v>81</v>
      </c>
      <c r="AY1413" s="237" t="s">
        <v>215</v>
      </c>
    </row>
    <row r="1414" spans="2:51" s="13" customFormat="1" ht="10.199999999999999">
      <c r="B1414" s="217"/>
      <c r="C1414" s="218"/>
      <c r="D1414" s="198" t="s">
        <v>364</v>
      </c>
      <c r="E1414" s="219" t="s">
        <v>1</v>
      </c>
      <c r="F1414" s="220" t="s">
        <v>1398</v>
      </c>
      <c r="G1414" s="218"/>
      <c r="H1414" s="219" t="s">
        <v>1</v>
      </c>
      <c r="I1414" s="221"/>
      <c r="J1414" s="218"/>
      <c r="K1414" s="218"/>
      <c r="L1414" s="222"/>
      <c r="M1414" s="223"/>
      <c r="N1414" s="224"/>
      <c r="O1414" s="224"/>
      <c r="P1414" s="224"/>
      <c r="Q1414" s="224"/>
      <c r="R1414" s="224"/>
      <c r="S1414" s="224"/>
      <c r="T1414" s="225"/>
      <c r="AT1414" s="226" t="s">
        <v>364</v>
      </c>
      <c r="AU1414" s="226" t="s">
        <v>227</v>
      </c>
      <c r="AV1414" s="13" t="s">
        <v>88</v>
      </c>
      <c r="AW1414" s="13" t="s">
        <v>36</v>
      </c>
      <c r="AX1414" s="13" t="s">
        <v>81</v>
      </c>
      <c r="AY1414" s="226" t="s">
        <v>215</v>
      </c>
    </row>
    <row r="1415" spans="2:51" s="14" customFormat="1" ht="10.199999999999999">
      <c r="B1415" s="227"/>
      <c r="C1415" s="228"/>
      <c r="D1415" s="198" t="s">
        <v>364</v>
      </c>
      <c r="E1415" s="229" t="s">
        <v>1</v>
      </c>
      <c r="F1415" s="230" t="s">
        <v>1399</v>
      </c>
      <c r="G1415" s="228"/>
      <c r="H1415" s="231">
        <v>3.2</v>
      </c>
      <c r="I1415" s="232"/>
      <c r="J1415" s="228"/>
      <c r="K1415" s="228"/>
      <c r="L1415" s="233"/>
      <c r="M1415" s="234"/>
      <c r="N1415" s="235"/>
      <c r="O1415" s="235"/>
      <c r="P1415" s="235"/>
      <c r="Q1415" s="235"/>
      <c r="R1415" s="235"/>
      <c r="S1415" s="235"/>
      <c r="T1415" s="236"/>
      <c r="AT1415" s="237" t="s">
        <v>364</v>
      </c>
      <c r="AU1415" s="237" t="s">
        <v>227</v>
      </c>
      <c r="AV1415" s="14" t="s">
        <v>90</v>
      </c>
      <c r="AW1415" s="14" t="s">
        <v>36</v>
      </c>
      <c r="AX1415" s="14" t="s">
        <v>81</v>
      </c>
      <c r="AY1415" s="237" t="s">
        <v>215</v>
      </c>
    </row>
    <row r="1416" spans="2:51" s="13" customFormat="1" ht="10.199999999999999">
      <c r="B1416" s="217"/>
      <c r="C1416" s="218"/>
      <c r="D1416" s="198" t="s">
        <v>364</v>
      </c>
      <c r="E1416" s="219" t="s">
        <v>1</v>
      </c>
      <c r="F1416" s="220" t="s">
        <v>1400</v>
      </c>
      <c r="G1416" s="218"/>
      <c r="H1416" s="219" t="s">
        <v>1</v>
      </c>
      <c r="I1416" s="221"/>
      <c r="J1416" s="218"/>
      <c r="K1416" s="218"/>
      <c r="L1416" s="222"/>
      <c r="M1416" s="223"/>
      <c r="N1416" s="224"/>
      <c r="O1416" s="224"/>
      <c r="P1416" s="224"/>
      <c r="Q1416" s="224"/>
      <c r="R1416" s="224"/>
      <c r="S1416" s="224"/>
      <c r="T1416" s="225"/>
      <c r="AT1416" s="226" t="s">
        <v>364</v>
      </c>
      <c r="AU1416" s="226" t="s">
        <v>227</v>
      </c>
      <c r="AV1416" s="13" t="s">
        <v>88</v>
      </c>
      <c r="AW1416" s="13" t="s">
        <v>36</v>
      </c>
      <c r="AX1416" s="13" t="s">
        <v>81</v>
      </c>
      <c r="AY1416" s="226" t="s">
        <v>215</v>
      </c>
    </row>
    <row r="1417" spans="2:51" s="14" customFormat="1" ht="10.199999999999999">
      <c r="B1417" s="227"/>
      <c r="C1417" s="228"/>
      <c r="D1417" s="198" t="s">
        <v>364</v>
      </c>
      <c r="E1417" s="229" t="s">
        <v>1</v>
      </c>
      <c r="F1417" s="230" t="s">
        <v>1399</v>
      </c>
      <c r="G1417" s="228"/>
      <c r="H1417" s="231">
        <v>3.2</v>
      </c>
      <c r="I1417" s="232"/>
      <c r="J1417" s="228"/>
      <c r="K1417" s="228"/>
      <c r="L1417" s="233"/>
      <c r="M1417" s="234"/>
      <c r="N1417" s="235"/>
      <c r="O1417" s="235"/>
      <c r="P1417" s="235"/>
      <c r="Q1417" s="235"/>
      <c r="R1417" s="235"/>
      <c r="S1417" s="235"/>
      <c r="T1417" s="236"/>
      <c r="AT1417" s="237" t="s">
        <v>364</v>
      </c>
      <c r="AU1417" s="237" t="s">
        <v>227</v>
      </c>
      <c r="AV1417" s="14" t="s">
        <v>90</v>
      </c>
      <c r="AW1417" s="14" t="s">
        <v>36</v>
      </c>
      <c r="AX1417" s="14" t="s">
        <v>81</v>
      </c>
      <c r="AY1417" s="237" t="s">
        <v>215</v>
      </c>
    </row>
    <row r="1418" spans="2:51" s="13" customFormat="1" ht="10.199999999999999">
      <c r="B1418" s="217"/>
      <c r="C1418" s="218"/>
      <c r="D1418" s="198" t="s">
        <v>364</v>
      </c>
      <c r="E1418" s="219" t="s">
        <v>1</v>
      </c>
      <c r="F1418" s="220" t="s">
        <v>1401</v>
      </c>
      <c r="G1418" s="218"/>
      <c r="H1418" s="219" t="s">
        <v>1</v>
      </c>
      <c r="I1418" s="221"/>
      <c r="J1418" s="218"/>
      <c r="K1418" s="218"/>
      <c r="L1418" s="222"/>
      <c r="M1418" s="223"/>
      <c r="N1418" s="224"/>
      <c r="O1418" s="224"/>
      <c r="P1418" s="224"/>
      <c r="Q1418" s="224"/>
      <c r="R1418" s="224"/>
      <c r="S1418" s="224"/>
      <c r="T1418" s="225"/>
      <c r="AT1418" s="226" t="s">
        <v>364</v>
      </c>
      <c r="AU1418" s="226" t="s">
        <v>227</v>
      </c>
      <c r="AV1418" s="13" t="s">
        <v>88</v>
      </c>
      <c r="AW1418" s="13" t="s">
        <v>36</v>
      </c>
      <c r="AX1418" s="13" t="s">
        <v>81</v>
      </c>
      <c r="AY1418" s="226" t="s">
        <v>215</v>
      </c>
    </row>
    <row r="1419" spans="2:51" s="14" customFormat="1" ht="10.199999999999999">
      <c r="B1419" s="227"/>
      <c r="C1419" s="228"/>
      <c r="D1419" s="198" t="s">
        <v>364</v>
      </c>
      <c r="E1419" s="229" t="s">
        <v>1</v>
      </c>
      <c r="F1419" s="230" t="s">
        <v>1397</v>
      </c>
      <c r="G1419" s="228"/>
      <c r="H1419" s="231">
        <v>3.16</v>
      </c>
      <c r="I1419" s="232"/>
      <c r="J1419" s="228"/>
      <c r="K1419" s="228"/>
      <c r="L1419" s="233"/>
      <c r="M1419" s="234"/>
      <c r="N1419" s="235"/>
      <c r="O1419" s="235"/>
      <c r="P1419" s="235"/>
      <c r="Q1419" s="235"/>
      <c r="R1419" s="235"/>
      <c r="S1419" s="235"/>
      <c r="T1419" s="236"/>
      <c r="AT1419" s="237" t="s">
        <v>364</v>
      </c>
      <c r="AU1419" s="237" t="s">
        <v>227</v>
      </c>
      <c r="AV1419" s="14" t="s">
        <v>90</v>
      </c>
      <c r="AW1419" s="14" t="s">
        <v>36</v>
      </c>
      <c r="AX1419" s="14" t="s">
        <v>81</v>
      </c>
      <c r="AY1419" s="237" t="s">
        <v>215</v>
      </c>
    </row>
    <row r="1420" spans="2:51" s="13" customFormat="1" ht="10.199999999999999">
      <c r="B1420" s="217"/>
      <c r="C1420" s="218"/>
      <c r="D1420" s="198" t="s">
        <v>364</v>
      </c>
      <c r="E1420" s="219" t="s">
        <v>1</v>
      </c>
      <c r="F1420" s="220" t="s">
        <v>1402</v>
      </c>
      <c r="G1420" s="218"/>
      <c r="H1420" s="219" t="s">
        <v>1</v>
      </c>
      <c r="I1420" s="221"/>
      <c r="J1420" s="218"/>
      <c r="K1420" s="218"/>
      <c r="L1420" s="222"/>
      <c r="M1420" s="223"/>
      <c r="N1420" s="224"/>
      <c r="O1420" s="224"/>
      <c r="P1420" s="224"/>
      <c r="Q1420" s="224"/>
      <c r="R1420" s="224"/>
      <c r="S1420" s="224"/>
      <c r="T1420" s="225"/>
      <c r="AT1420" s="226" t="s">
        <v>364</v>
      </c>
      <c r="AU1420" s="226" t="s">
        <v>227</v>
      </c>
      <c r="AV1420" s="13" t="s">
        <v>88</v>
      </c>
      <c r="AW1420" s="13" t="s">
        <v>36</v>
      </c>
      <c r="AX1420" s="13" t="s">
        <v>81</v>
      </c>
      <c r="AY1420" s="226" t="s">
        <v>215</v>
      </c>
    </row>
    <row r="1421" spans="2:51" s="14" customFormat="1" ht="10.199999999999999">
      <c r="B1421" s="227"/>
      <c r="C1421" s="228"/>
      <c r="D1421" s="198" t="s">
        <v>364</v>
      </c>
      <c r="E1421" s="229" t="s">
        <v>1</v>
      </c>
      <c r="F1421" s="230" t="s">
        <v>1397</v>
      </c>
      <c r="G1421" s="228"/>
      <c r="H1421" s="231">
        <v>3.16</v>
      </c>
      <c r="I1421" s="232"/>
      <c r="J1421" s="228"/>
      <c r="K1421" s="228"/>
      <c r="L1421" s="233"/>
      <c r="M1421" s="234"/>
      <c r="N1421" s="235"/>
      <c r="O1421" s="235"/>
      <c r="P1421" s="235"/>
      <c r="Q1421" s="235"/>
      <c r="R1421" s="235"/>
      <c r="S1421" s="235"/>
      <c r="T1421" s="236"/>
      <c r="AT1421" s="237" t="s">
        <v>364</v>
      </c>
      <c r="AU1421" s="237" t="s">
        <v>227</v>
      </c>
      <c r="AV1421" s="14" t="s">
        <v>90</v>
      </c>
      <c r="AW1421" s="14" t="s">
        <v>36</v>
      </c>
      <c r="AX1421" s="14" t="s">
        <v>81</v>
      </c>
      <c r="AY1421" s="237" t="s">
        <v>215</v>
      </c>
    </row>
    <row r="1422" spans="2:51" s="13" customFormat="1" ht="10.199999999999999">
      <c r="B1422" s="217"/>
      <c r="C1422" s="218"/>
      <c r="D1422" s="198" t="s">
        <v>364</v>
      </c>
      <c r="E1422" s="219" t="s">
        <v>1</v>
      </c>
      <c r="F1422" s="220" t="s">
        <v>1137</v>
      </c>
      <c r="G1422" s="218"/>
      <c r="H1422" s="219" t="s">
        <v>1</v>
      </c>
      <c r="I1422" s="221"/>
      <c r="J1422" s="218"/>
      <c r="K1422" s="218"/>
      <c r="L1422" s="222"/>
      <c r="M1422" s="223"/>
      <c r="N1422" s="224"/>
      <c r="O1422" s="224"/>
      <c r="P1422" s="224"/>
      <c r="Q1422" s="224"/>
      <c r="R1422" s="224"/>
      <c r="S1422" s="224"/>
      <c r="T1422" s="225"/>
      <c r="AT1422" s="226" t="s">
        <v>364</v>
      </c>
      <c r="AU1422" s="226" t="s">
        <v>227</v>
      </c>
      <c r="AV1422" s="13" t="s">
        <v>88</v>
      </c>
      <c r="AW1422" s="13" t="s">
        <v>36</v>
      </c>
      <c r="AX1422" s="13" t="s">
        <v>81</v>
      </c>
      <c r="AY1422" s="226" t="s">
        <v>215</v>
      </c>
    </row>
    <row r="1423" spans="2:51" s="14" customFormat="1" ht="10.199999999999999">
      <c r="B1423" s="227"/>
      <c r="C1423" s="228"/>
      <c r="D1423" s="198" t="s">
        <v>364</v>
      </c>
      <c r="E1423" s="229" t="s">
        <v>1</v>
      </c>
      <c r="F1423" s="230" t="s">
        <v>1403</v>
      </c>
      <c r="G1423" s="228"/>
      <c r="H1423" s="231">
        <v>1.36</v>
      </c>
      <c r="I1423" s="232"/>
      <c r="J1423" s="228"/>
      <c r="K1423" s="228"/>
      <c r="L1423" s="233"/>
      <c r="M1423" s="234"/>
      <c r="N1423" s="235"/>
      <c r="O1423" s="235"/>
      <c r="P1423" s="235"/>
      <c r="Q1423" s="235"/>
      <c r="R1423" s="235"/>
      <c r="S1423" s="235"/>
      <c r="T1423" s="236"/>
      <c r="AT1423" s="237" t="s">
        <v>364</v>
      </c>
      <c r="AU1423" s="237" t="s">
        <v>227</v>
      </c>
      <c r="AV1423" s="14" t="s">
        <v>90</v>
      </c>
      <c r="AW1423" s="14" t="s">
        <v>36</v>
      </c>
      <c r="AX1423" s="14" t="s">
        <v>81</v>
      </c>
      <c r="AY1423" s="237" t="s">
        <v>215</v>
      </c>
    </row>
    <row r="1424" spans="2:51" s="13" customFormat="1" ht="10.199999999999999">
      <c r="B1424" s="217"/>
      <c r="C1424" s="218"/>
      <c r="D1424" s="198" t="s">
        <v>364</v>
      </c>
      <c r="E1424" s="219" t="s">
        <v>1</v>
      </c>
      <c r="F1424" s="220" t="s">
        <v>1404</v>
      </c>
      <c r="G1424" s="218"/>
      <c r="H1424" s="219" t="s">
        <v>1</v>
      </c>
      <c r="I1424" s="221"/>
      <c r="J1424" s="218"/>
      <c r="K1424" s="218"/>
      <c r="L1424" s="222"/>
      <c r="M1424" s="223"/>
      <c r="N1424" s="224"/>
      <c r="O1424" s="224"/>
      <c r="P1424" s="224"/>
      <c r="Q1424" s="224"/>
      <c r="R1424" s="224"/>
      <c r="S1424" s="224"/>
      <c r="T1424" s="225"/>
      <c r="AT1424" s="226" t="s">
        <v>364</v>
      </c>
      <c r="AU1424" s="226" t="s">
        <v>227</v>
      </c>
      <c r="AV1424" s="13" t="s">
        <v>88</v>
      </c>
      <c r="AW1424" s="13" t="s">
        <v>36</v>
      </c>
      <c r="AX1424" s="13" t="s">
        <v>81</v>
      </c>
      <c r="AY1424" s="226" t="s">
        <v>215</v>
      </c>
    </row>
    <row r="1425" spans="2:51" s="14" customFormat="1" ht="10.199999999999999">
      <c r="B1425" s="227"/>
      <c r="C1425" s="228"/>
      <c r="D1425" s="198" t="s">
        <v>364</v>
      </c>
      <c r="E1425" s="229" t="s">
        <v>1</v>
      </c>
      <c r="F1425" s="230" t="s">
        <v>1405</v>
      </c>
      <c r="G1425" s="228"/>
      <c r="H1425" s="231">
        <v>1.52</v>
      </c>
      <c r="I1425" s="232"/>
      <c r="J1425" s="228"/>
      <c r="K1425" s="228"/>
      <c r="L1425" s="233"/>
      <c r="M1425" s="234"/>
      <c r="N1425" s="235"/>
      <c r="O1425" s="235"/>
      <c r="P1425" s="235"/>
      <c r="Q1425" s="235"/>
      <c r="R1425" s="235"/>
      <c r="S1425" s="235"/>
      <c r="T1425" s="236"/>
      <c r="AT1425" s="237" t="s">
        <v>364</v>
      </c>
      <c r="AU1425" s="237" t="s">
        <v>227</v>
      </c>
      <c r="AV1425" s="14" t="s">
        <v>90</v>
      </c>
      <c r="AW1425" s="14" t="s">
        <v>36</v>
      </c>
      <c r="AX1425" s="14" t="s">
        <v>81</v>
      </c>
      <c r="AY1425" s="237" t="s">
        <v>215</v>
      </c>
    </row>
    <row r="1426" spans="2:51" s="16" customFormat="1" ht="10.199999999999999">
      <c r="B1426" s="249"/>
      <c r="C1426" s="250"/>
      <c r="D1426" s="198" t="s">
        <v>364</v>
      </c>
      <c r="E1426" s="251" t="s">
        <v>1</v>
      </c>
      <c r="F1426" s="252" t="s">
        <v>403</v>
      </c>
      <c r="G1426" s="250"/>
      <c r="H1426" s="253">
        <v>36.04</v>
      </c>
      <c r="I1426" s="254"/>
      <c r="J1426" s="250"/>
      <c r="K1426" s="250"/>
      <c r="L1426" s="255"/>
      <c r="M1426" s="256"/>
      <c r="N1426" s="257"/>
      <c r="O1426" s="257"/>
      <c r="P1426" s="257"/>
      <c r="Q1426" s="257"/>
      <c r="R1426" s="257"/>
      <c r="S1426" s="257"/>
      <c r="T1426" s="258"/>
      <c r="AT1426" s="259" t="s">
        <v>364</v>
      </c>
      <c r="AU1426" s="259" t="s">
        <v>227</v>
      </c>
      <c r="AV1426" s="16" t="s">
        <v>227</v>
      </c>
      <c r="AW1426" s="16" t="s">
        <v>36</v>
      </c>
      <c r="AX1426" s="16" t="s">
        <v>81</v>
      </c>
      <c r="AY1426" s="259" t="s">
        <v>215</v>
      </c>
    </row>
    <row r="1427" spans="2:51" s="13" customFormat="1" ht="10.199999999999999">
      <c r="B1427" s="217"/>
      <c r="C1427" s="218"/>
      <c r="D1427" s="198" t="s">
        <v>364</v>
      </c>
      <c r="E1427" s="219" t="s">
        <v>1</v>
      </c>
      <c r="F1427" s="220" t="s">
        <v>853</v>
      </c>
      <c r="G1427" s="218"/>
      <c r="H1427" s="219" t="s">
        <v>1</v>
      </c>
      <c r="I1427" s="221"/>
      <c r="J1427" s="218"/>
      <c r="K1427" s="218"/>
      <c r="L1427" s="222"/>
      <c r="M1427" s="223"/>
      <c r="N1427" s="224"/>
      <c r="O1427" s="224"/>
      <c r="P1427" s="224"/>
      <c r="Q1427" s="224"/>
      <c r="R1427" s="224"/>
      <c r="S1427" s="224"/>
      <c r="T1427" s="225"/>
      <c r="AT1427" s="226" t="s">
        <v>364</v>
      </c>
      <c r="AU1427" s="226" t="s">
        <v>227</v>
      </c>
      <c r="AV1427" s="13" t="s">
        <v>88</v>
      </c>
      <c r="AW1427" s="13" t="s">
        <v>36</v>
      </c>
      <c r="AX1427" s="13" t="s">
        <v>81</v>
      </c>
      <c r="AY1427" s="226" t="s">
        <v>215</v>
      </c>
    </row>
    <row r="1428" spans="2:51" s="13" customFormat="1" ht="10.199999999999999">
      <c r="B1428" s="217"/>
      <c r="C1428" s="218"/>
      <c r="D1428" s="198" t="s">
        <v>364</v>
      </c>
      <c r="E1428" s="219" t="s">
        <v>1</v>
      </c>
      <c r="F1428" s="220" t="s">
        <v>1406</v>
      </c>
      <c r="G1428" s="218"/>
      <c r="H1428" s="219" t="s">
        <v>1</v>
      </c>
      <c r="I1428" s="221"/>
      <c r="J1428" s="218"/>
      <c r="K1428" s="218"/>
      <c r="L1428" s="222"/>
      <c r="M1428" s="223"/>
      <c r="N1428" s="224"/>
      <c r="O1428" s="224"/>
      <c r="P1428" s="224"/>
      <c r="Q1428" s="224"/>
      <c r="R1428" s="224"/>
      <c r="S1428" s="224"/>
      <c r="T1428" s="225"/>
      <c r="AT1428" s="226" t="s">
        <v>364</v>
      </c>
      <c r="AU1428" s="226" t="s">
        <v>227</v>
      </c>
      <c r="AV1428" s="13" t="s">
        <v>88</v>
      </c>
      <c r="AW1428" s="13" t="s">
        <v>36</v>
      </c>
      <c r="AX1428" s="13" t="s">
        <v>81</v>
      </c>
      <c r="AY1428" s="226" t="s">
        <v>215</v>
      </c>
    </row>
    <row r="1429" spans="2:51" s="14" customFormat="1" ht="10.199999999999999">
      <c r="B1429" s="227"/>
      <c r="C1429" s="228"/>
      <c r="D1429" s="198" t="s">
        <v>364</v>
      </c>
      <c r="E1429" s="229" t="s">
        <v>1</v>
      </c>
      <c r="F1429" s="230" t="s">
        <v>1407</v>
      </c>
      <c r="G1429" s="228"/>
      <c r="H1429" s="231">
        <v>3.33</v>
      </c>
      <c r="I1429" s="232"/>
      <c r="J1429" s="228"/>
      <c r="K1429" s="228"/>
      <c r="L1429" s="233"/>
      <c r="M1429" s="234"/>
      <c r="N1429" s="235"/>
      <c r="O1429" s="235"/>
      <c r="P1429" s="235"/>
      <c r="Q1429" s="235"/>
      <c r="R1429" s="235"/>
      <c r="S1429" s="235"/>
      <c r="T1429" s="236"/>
      <c r="AT1429" s="237" t="s">
        <v>364</v>
      </c>
      <c r="AU1429" s="237" t="s">
        <v>227</v>
      </c>
      <c r="AV1429" s="14" t="s">
        <v>90</v>
      </c>
      <c r="AW1429" s="14" t="s">
        <v>36</v>
      </c>
      <c r="AX1429" s="14" t="s">
        <v>81</v>
      </c>
      <c r="AY1429" s="237" t="s">
        <v>215</v>
      </c>
    </row>
    <row r="1430" spans="2:51" s="13" customFormat="1" ht="10.199999999999999">
      <c r="B1430" s="217"/>
      <c r="C1430" s="218"/>
      <c r="D1430" s="198" t="s">
        <v>364</v>
      </c>
      <c r="E1430" s="219" t="s">
        <v>1</v>
      </c>
      <c r="F1430" s="220" t="s">
        <v>1408</v>
      </c>
      <c r="G1430" s="218"/>
      <c r="H1430" s="219" t="s">
        <v>1</v>
      </c>
      <c r="I1430" s="221"/>
      <c r="J1430" s="218"/>
      <c r="K1430" s="218"/>
      <c r="L1430" s="222"/>
      <c r="M1430" s="223"/>
      <c r="N1430" s="224"/>
      <c r="O1430" s="224"/>
      <c r="P1430" s="224"/>
      <c r="Q1430" s="224"/>
      <c r="R1430" s="224"/>
      <c r="S1430" s="224"/>
      <c r="T1430" s="225"/>
      <c r="AT1430" s="226" t="s">
        <v>364</v>
      </c>
      <c r="AU1430" s="226" t="s">
        <v>227</v>
      </c>
      <c r="AV1430" s="13" t="s">
        <v>88</v>
      </c>
      <c r="AW1430" s="13" t="s">
        <v>36</v>
      </c>
      <c r="AX1430" s="13" t="s">
        <v>81</v>
      </c>
      <c r="AY1430" s="226" t="s">
        <v>215</v>
      </c>
    </row>
    <row r="1431" spans="2:51" s="14" customFormat="1" ht="10.199999999999999">
      <c r="B1431" s="227"/>
      <c r="C1431" s="228"/>
      <c r="D1431" s="198" t="s">
        <v>364</v>
      </c>
      <c r="E1431" s="229" t="s">
        <v>1</v>
      </c>
      <c r="F1431" s="230" t="s">
        <v>1409</v>
      </c>
      <c r="G1431" s="228"/>
      <c r="H1431" s="231">
        <v>1.48</v>
      </c>
      <c r="I1431" s="232"/>
      <c r="J1431" s="228"/>
      <c r="K1431" s="228"/>
      <c r="L1431" s="233"/>
      <c r="M1431" s="234"/>
      <c r="N1431" s="235"/>
      <c r="O1431" s="235"/>
      <c r="P1431" s="235"/>
      <c r="Q1431" s="235"/>
      <c r="R1431" s="235"/>
      <c r="S1431" s="235"/>
      <c r="T1431" s="236"/>
      <c r="AT1431" s="237" t="s">
        <v>364</v>
      </c>
      <c r="AU1431" s="237" t="s">
        <v>227</v>
      </c>
      <c r="AV1431" s="14" t="s">
        <v>90</v>
      </c>
      <c r="AW1431" s="14" t="s">
        <v>36</v>
      </c>
      <c r="AX1431" s="14" t="s">
        <v>81</v>
      </c>
      <c r="AY1431" s="237" t="s">
        <v>215</v>
      </c>
    </row>
    <row r="1432" spans="2:51" s="13" customFormat="1" ht="10.199999999999999">
      <c r="B1432" s="217"/>
      <c r="C1432" s="218"/>
      <c r="D1432" s="198" t="s">
        <v>364</v>
      </c>
      <c r="E1432" s="219" t="s">
        <v>1</v>
      </c>
      <c r="F1432" s="220" t="s">
        <v>1410</v>
      </c>
      <c r="G1432" s="218"/>
      <c r="H1432" s="219" t="s">
        <v>1</v>
      </c>
      <c r="I1432" s="221"/>
      <c r="J1432" s="218"/>
      <c r="K1432" s="218"/>
      <c r="L1432" s="222"/>
      <c r="M1432" s="223"/>
      <c r="N1432" s="224"/>
      <c r="O1432" s="224"/>
      <c r="P1432" s="224"/>
      <c r="Q1432" s="224"/>
      <c r="R1432" s="224"/>
      <c r="S1432" s="224"/>
      <c r="T1432" s="225"/>
      <c r="AT1432" s="226" t="s">
        <v>364</v>
      </c>
      <c r="AU1432" s="226" t="s">
        <v>227</v>
      </c>
      <c r="AV1432" s="13" t="s">
        <v>88</v>
      </c>
      <c r="AW1432" s="13" t="s">
        <v>36</v>
      </c>
      <c r="AX1432" s="13" t="s">
        <v>81</v>
      </c>
      <c r="AY1432" s="226" t="s">
        <v>215</v>
      </c>
    </row>
    <row r="1433" spans="2:51" s="14" customFormat="1" ht="10.199999999999999">
      <c r="B1433" s="227"/>
      <c r="C1433" s="228"/>
      <c r="D1433" s="198" t="s">
        <v>364</v>
      </c>
      <c r="E1433" s="229" t="s">
        <v>1</v>
      </c>
      <c r="F1433" s="230" t="s">
        <v>1411</v>
      </c>
      <c r="G1433" s="228"/>
      <c r="H1433" s="231">
        <v>3.28</v>
      </c>
      <c r="I1433" s="232"/>
      <c r="J1433" s="228"/>
      <c r="K1433" s="228"/>
      <c r="L1433" s="233"/>
      <c r="M1433" s="234"/>
      <c r="N1433" s="235"/>
      <c r="O1433" s="235"/>
      <c r="P1433" s="235"/>
      <c r="Q1433" s="235"/>
      <c r="R1433" s="235"/>
      <c r="S1433" s="235"/>
      <c r="T1433" s="236"/>
      <c r="AT1433" s="237" t="s">
        <v>364</v>
      </c>
      <c r="AU1433" s="237" t="s">
        <v>227</v>
      </c>
      <c r="AV1433" s="14" t="s">
        <v>90</v>
      </c>
      <c r="AW1433" s="14" t="s">
        <v>36</v>
      </c>
      <c r="AX1433" s="14" t="s">
        <v>81</v>
      </c>
      <c r="AY1433" s="237" t="s">
        <v>215</v>
      </c>
    </row>
    <row r="1434" spans="2:51" s="13" customFormat="1" ht="10.199999999999999">
      <c r="B1434" s="217"/>
      <c r="C1434" s="218"/>
      <c r="D1434" s="198" t="s">
        <v>364</v>
      </c>
      <c r="E1434" s="219" t="s">
        <v>1</v>
      </c>
      <c r="F1434" s="220" t="s">
        <v>1412</v>
      </c>
      <c r="G1434" s="218"/>
      <c r="H1434" s="219" t="s">
        <v>1</v>
      </c>
      <c r="I1434" s="221"/>
      <c r="J1434" s="218"/>
      <c r="K1434" s="218"/>
      <c r="L1434" s="222"/>
      <c r="M1434" s="223"/>
      <c r="N1434" s="224"/>
      <c r="O1434" s="224"/>
      <c r="P1434" s="224"/>
      <c r="Q1434" s="224"/>
      <c r="R1434" s="224"/>
      <c r="S1434" s="224"/>
      <c r="T1434" s="225"/>
      <c r="AT1434" s="226" t="s">
        <v>364</v>
      </c>
      <c r="AU1434" s="226" t="s">
        <v>227</v>
      </c>
      <c r="AV1434" s="13" t="s">
        <v>88</v>
      </c>
      <c r="AW1434" s="13" t="s">
        <v>36</v>
      </c>
      <c r="AX1434" s="13" t="s">
        <v>81</v>
      </c>
      <c r="AY1434" s="226" t="s">
        <v>215</v>
      </c>
    </row>
    <row r="1435" spans="2:51" s="14" customFormat="1" ht="10.199999999999999">
      <c r="B1435" s="227"/>
      <c r="C1435" s="228"/>
      <c r="D1435" s="198" t="s">
        <v>364</v>
      </c>
      <c r="E1435" s="229" t="s">
        <v>1</v>
      </c>
      <c r="F1435" s="230" t="s">
        <v>1413</v>
      </c>
      <c r="G1435" s="228"/>
      <c r="H1435" s="231">
        <v>4.3920000000000003</v>
      </c>
      <c r="I1435" s="232"/>
      <c r="J1435" s="228"/>
      <c r="K1435" s="228"/>
      <c r="L1435" s="233"/>
      <c r="M1435" s="234"/>
      <c r="N1435" s="235"/>
      <c r="O1435" s="235"/>
      <c r="P1435" s="235"/>
      <c r="Q1435" s="235"/>
      <c r="R1435" s="235"/>
      <c r="S1435" s="235"/>
      <c r="T1435" s="236"/>
      <c r="AT1435" s="237" t="s">
        <v>364</v>
      </c>
      <c r="AU1435" s="237" t="s">
        <v>227</v>
      </c>
      <c r="AV1435" s="14" t="s">
        <v>90</v>
      </c>
      <c r="AW1435" s="14" t="s">
        <v>36</v>
      </c>
      <c r="AX1435" s="14" t="s">
        <v>81</v>
      </c>
      <c r="AY1435" s="237" t="s">
        <v>215</v>
      </c>
    </row>
    <row r="1436" spans="2:51" s="13" customFormat="1" ht="10.199999999999999">
      <c r="B1436" s="217"/>
      <c r="C1436" s="218"/>
      <c r="D1436" s="198" t="s">
        <v>364</v>
      </c>
      <c r="E1436" s="219" t="s">
        <v>1</v>
      </c>
      <c r="F1436" s="220" t="s">
        <v>1414</v>
      </c>
      <c r="G1436" s="218"/>
      <c r="H1436" s="219" t="s">
        <v>1</v>
      </c>
      <c r="I1436" s="221"/>
      <c r="J1436" s="218"/>
      <c r="K1436" s="218"/>
      <c r="L1436" s="222"/>
      <c r="M1436" s="223"/>
      <c r="N1436" s="224"/>
      <c r="O1436" s="224"/>
      <c r="P1436" s="224"/>
      <c r="Q1436" s="224"/>
      <c r="R1436" s="224"/>
      <c r="S1436" s="224"/>
      <c r="T1436" s="225"/>
      <c r="AT1436" s="226" t="s">
        <v>364</v>
      </c>
      <c r="AU1436" s="226" t="s">
        <v>227</v>
      </c>
      <c r="AV1436" s="13" t="s">
        <v>88</v>
      </c>
      <c r="AW1436" s="13" t="s">
        <v>36</v>
      </c>
      <c r="AX1436" s="13" t="s">
        <v>81</v>
      </c>
      <c r="AY1436" s="226" t="s">
        <v>215</v>
      </c>
    </row>
    <row r="1437" spans="2:51" s="14" customFormat="1" ht="10.199999999999999">
      <c r="B1437" s="227"/>
      <c r="C1437" s="228"/>
      <c r="D1437" s="198" t="s">
        <v>364</v>
      </c>
      <c r="E1437" s="229" t="s">
        <v>1</v>
      </c>
      <c r="F1437" s="230" t="s">
        <v>1415</v>
      </c>
      <c r="G1437" s="228"/>
      <c r="H1437" s="231">
        <v>4.9409999999999998</v>
      </c>
      <c r="I1437" s="232"/>
      <c r="J1437" s="228"/>
      <c r="K1437" s="228"/>
      <c r="L1437" s="233"/>
      <c r="M1437" s="234"/>
      <c r="N1437" s="235"/>
      <c r="O1437" s="235"/>
      <c r="P1437" s="235"/>
      <c r="Q1437" s="235"/>
      <c r="R1437" s="235"/>
      <c r="S1437" s="235"/>
      <c r="T1437" s="236"/>
      <c r="AT1437" s="237" t="s">
        <v>364</v>
      </c>
      <c r="AU1437" s="237" t="s">
        <v>227</v>
      </c>
      <c r="AV1437" s="14" t="s">
        <v>90</v>
      </c>
      <c r="AW1437" s="14" t="s">
        <v>36</v>
      </c>
      <c r="AX1437" s="14" t="s">
        <v>81</v>
      </c>
      <c r="AY1437" s="237" t="s">
        <v>215</v>
      </c>
    </row>
    <row r="1438" spans="2:51" s="16" customFormat="1" ht="10.199999999999999">
      <c r="B1438" s="249"/>
      <c r="C1438" s="250"/>
      <c r="D1438" s="198" t="s">
        <v>364</v>
      </c>
      <c r="E1438" s="251" t="s">
        <v>1</v>
      </c>
      <c r="F1438" s="252" t="s">
        <v>403</v>
      </c>
      <c r="G1438" s="250"/>
      <c r="H1438" s="253">
        <v>17.422999999999998</v>
      </c>
      <c r="I1438" s="254"/>
      <c r="J1438" s="250"/>
      <c r="K1438" s="250"/>
      <c r="L1438" s="255"/>
      <c r="M1438" s="256"/>
      <c r="N1438" s="257"/>
      <c r="O1438" s="257"/>
      <c r="P1438" s="257"/>
      <c r="Q1438" s="257"/>
      <c r="R1438" s="257"/>
      <c r="S1438" s="257"/>
      <c r="T1438" s="258"/>
      <c r="AT1438" s="259" t="s">
        <v>364</v>
      </c>
      <c r="AU1438" s="259" t="s">
        <v>227</v>
      </c>
      <c r="AV1438" s="16" t="s">
        <v>227</v>
      </c>
      <c r="AW1438" s="16" t="s">
        <v>36</v>
      </c>
      <c r="AX1438" s="16" t="s">
        <v>81</v>
      </c>
      <c r="AY1438" s="259" t="s">
        <v>215</v>
      </c>
    </row>
    <row r="1439" spans="2:51" s="14" customFormat="1" ht="10.199999999999999">
      <c r="B1439" s="227"/>
      <c r="C1439" s="228"/>
      <c r="D1439" s="198" t="s">
        <v>364</v>
      </c>
      <c r="E1439" s="229" t="s">
        <v>1</v>
      </c>
      <c r="F1439" s="230" t="s">
        <v>1416</v>
      </c>
      <c r="G1439" s="228"/>
      <c r="H1439" s="231">
        <v>36.04</v>
      </c>
      <c r="I1439" s="232"/>
      <c r="J1439" s="228"/>
      <c r="K1439" s="228"/>
      <c r="L1439" s="233"/>
      <c r="M1439" s="234"/>
      <c r="N1439" s="235"/>
      <c r="O1439" s="235"/>
      <c r="P1439" s="235"/>
      <c r="Q1439" s="235"/>
      <c r="R1439" s="235"/>
      <c r="S1439" s="235"/>
      <c r="T1439" s="236"/>
      <c r="AT1439" s="237" t="s">
        <v>364</v>
      </c>
      <c r="AU1439" s="237" t="s">
        <v>227</v>
      </c>
      <c r="AV1439" s="14" t="s">
        <v>90</v>
      </c>
      <c r="AW1439" s="14" t="s">
        <v>36</v>
      </c>
      <c r="AX1439" s="14" t="s">
        <v>81</v>
      </c>
      <c r="AY1439" s="237" t="s">
        <v>215</v>
      </c>
    </row>
    <row r="1440" spans="2:51" s="14" customFormat="1" ht="10.199999999999999">
      <c r="B1440" s="227"/>
      <c r="C1440" s="228"/>
      <c r="D1440" s="198" t="s">
        <v>364</v>
      </c>
      <c r="E1440" s="229" t="s">
        <v>1</v>
      </c>
      <c r="F1440" s="230" t="s">
        <v>1417</v>
      </c>
      <c r="G1440" s="228"/>
      <c r="H1440" s="231">
        <v>17.422999999999998</v>
      </c>
      <c r="I1440" s="232"/>
      <c r="J1440" s="228"/>
      <c r="K1440" s="228"/>
      <c r="L1440" s="233"/>
      <c r="M1440" s="234"/>
      <c r="N1440" s="235"/>
      <c r="O1440" s="235"/>
      <c r="P1440" s="235"/>
      <c r="Q1440" s="235"/>
      <c r="R1440" s="235"/>
      <c r="S1440" s="235"/>
      <c r="T1440" s="236"/>
      <c r="AT1440" s="237" t="s">
        <v>364</v>
      </c>
      <c r="AU1440" s="237" t="s">
        <v>227</v>
      </c>
      <c r="AV1440" s="14" t="s">
        <v>90</v>
      </c>
      <c r="AW1440" s="14" t="s">
        <v>36</v>
      </c>
      <c r="AX1440" s="14" t="s">
        <v>81</v>
      </c>
      <c r="AY1440" s="237" t="s">
        <v>215</v>
      </c>
    </row>
    <row r="1441" spans="1:65" s="15" customFormat="1" ht="10.199999999999999">
      <c r="B1441" s="238"/>
      <c r="C1441" s="239"/>
      <c r="D1441" s="198" t="s">
        <v>364</v>
      </c>
      <c r="E1441" s="240" t="s">
        <v>1</v>
      </c>
      <c r="F1441" s="241" t="s">
        <v>368</v>
      </c>
      <c r="G1441" s="239"/>
      <c r="H1441" s="242">
        <v>106.926</v>
      </c>
      <c r="I1441" s="243"/>
      <c r="J1441" s="239"/>
      <c r="K1441" s="239"/>
      <c r="L1441" s="244"/>
      <c r="M1441" s="245"/>
      <c r="N1441" s="246"/>
      <c r="O1441" s="246"/>
      <c r="P1441" s="246"/>
      <c r="Q1441" s="246"/>
      <c r="R1441" s="246"/>
      <c r="S1441" s="246"/>
      <c r="T1441" s="247"/>
      <c r="AT1441" s="248" t="s">
        <v>364</v>
      </c>
      <c r="AU1441" s="248" t="s">
        <v>227</v>
      </c>
      <c r="AV1441" s="15" t="s">
        <v>214</v>
      </c>
      <c r="AW1441" s="15" t="s">
        <v>36</v>
      </c>
      <c r="AX1441" s="15" t="s">
        <v>88</v>
      </c>
      <c r="AY1441" s="248" t="s">
        <v>215</v>
      </c>
    </row>
    <row r="1442" spans="1:65" s="2" customFormat="1" ht="44.25" customHeight="1">
      <c r="A1442" s="35"/>
      <c r="B1442" s="36"/>
      <c r="C1442" s="185" t="s">
        <v>1418</v>
      </c>
      <c r="D1442" s="185" t="s">
        <v>216</v>
      </c>
      <c r="E1442" s="186" t="s">
        <v>1419</v>
      </c>
      <c r="F1442" s="187" t="s">
        <v>1420</v>
      </c>
      <c r="G1442" s="188" t="s">
        <v>523</v>
      </c>
      <c r="H1442" s="189">
        <v>106.926</v>
      </c>
      <c r="I1442" s="190"/>
      <c r="J1442" s="191">
        <f>ROUND(I1442*H1442,2)</f>
        <v>0</v>
      </c>
      <c r="K1442" s="187" t="s">
        <v>359</v>
      </c>
      <c r="L1442" s="40"/>
      <c r="M1442" s="192" t="s">
        <v>1</v>
      </c>
      <c r="N1442" s="193" t="s">
        <v>46</v>
      </c>
      <c r="O1442" s="72"/>
      <c r="P1442" s="194">
        <f>O1442*H1442</f>
        <v>0</v>
      </c>
      <c r="Q1442" s="194">
        <v>1.6279999999999999E-2</v>
      </c>
      <c r="R1442" s="194">
        <f>Q1442*H1442</f>
        <v>1.7407552799999999</v>
      </c>
      <c r="S1442" s="194">
        <v>0</v>
      </c>
      <c r="T1442" s="195">
        <f>S1442*H1442</f>
        <v>0</v>
      </c>
      <c r="U1442" s="35"/>
      <c r="V1442" s="35"/>
      <c r="W1442" s="35"/>
      <c r="X1442" s="35"/>
      <c r="Y1442" s="35"/>
      <c r="Z1442" s="35"/>
      <c r="AA1442" s="35"/>
      <c r="AB1442" s="35"/>
      <c r="AC1442" s="35"/>
      <c r="AD1442" s="35"/>
      <c r="AE1442" s="35"/>
      <c r="AR1442" s="196" t="s">
        <v>214</v>
      </c>
      <c r="AT1442" s="196" t="s">
        <v>216</v>
      </c>
      <c r="AU1442" s="196" t="s">
        <v>227</v>
      </c>
      <c r="AY1442" s="18" t="s">
        <v>215</v>
      </c>
      <c r="BE1442" s="197">
        <f>IF(N1442="základní",J1442,0)</f>
        <v>0</v>
      </c>
      <c r="BF1442" s="197">
        <f>IF(N1442="snížená",J1442,0)</f>
        <v>0</v>
      </c>
      <c r="BG1442" s="197">
        <f>IF(N1442="zákl. přenesená",J1442,0)</f>
        <v>0</v>
      </c>
      <c r="BH1442" s="197">
        <f>IF(N1442="sníž. přenesená",J1442,0)</f>
        <v>0</v>
      </c>
      <c r="BI1442" s="197">
        <f>IF(N1442="nulová",J1442,0)</f>
        <v>0</v>
      </c>
      <c r="BJ1442" s="18" t="s">
        <v>88</v>
      </c>
      <c r="BK1442" s="197">
        <f>ROUND(I1442*H1442,2)</f>
        <v>0</v>
      </c>
      <c r="BL1442" s="18" t="s">
        <v>214</v>
      </c>
      <c r="BM1442" s="196" t="s">
        <v>1421</v>
      </c>
    </row>
    <row r="1443" spans="1:65" s="2" customFormat="1" ht="38.4">
      <c r="A1443" s="35"/>
      <c r="B1443" s="36"/>
      <c r="C1443" s="37"/>
      <c r="D1443" s="198" t="s">
        <v>221</v>
      </c>
      <c r="E1443" s="37"/>
      <c r="F1443" s="199" t="s">
        <v>1422</v>
      </c>
      <c r="G1443" s="37"/>
      <c r="H1443" s="37"/>
      <c r="I1443" s="200"/>
      <c r="J1443" s="37"/>
      <c r="K1443" s="37"/>
      <c r="L1443" s="40"/>
      <c r="M1443" s="201"/>
      <c r="N1443" s="202"/>
      <c r="O1443" s="72"/>
      <c r="P1443" s="72"/>
      <c r="Q1443" s="72"/>
      <c r="R1443" s="72"/>
      <c r="S1443" s="72"/>
      <c r="T1443" s="73"/>
      <c r="U1443" s="35"/>
      <c r="V1443" s="35"/>
      <c r="W1443" s="35"/>
      <c r="X1443" s="35"/>
      <c r="Y1443" s="35"/>
      <c r="Z1443" s="35"/>
      <c r="AA1443" s="35"/>
      <c r="AB1443" s="35"/>
      <c r="AC1443" s="35"/>
      <c r="AD1443" s="35"/>
      <c r="AE1443" s="35"/>
      <c r="AT1443" s="18" t="s">
        <v>221</v>
      </c>
      <c r="AU1443" s="18" t="s">
        <v>227</v>
      </c>
    </row>
    <row r="1444" spans="1:65" s="2" customFormat="1" ht="10.199999999999999">
      <c r="A1444" s="35"/>
      <c r="B1444" s="36"/>
      <c r="C1444" s="37"/>
      <c r="D1444" s="215" t="s">
        <v>362</v>
      </c>
      <c r="E1444" s="37"/>
      <c r="F1444" s="216" t="s">
        <v>1423</v>
      </c>
      <c r="G1444" s="37"/>
      <c r="H1444" s="37"/>
      <c r="I1444" s="200"/>
      <c r="J1444" s="37"/>
      <c r="K1444" s="37"/>
      <c r="L1444" s="40"/>
      <c r="M1444" s="201"/>
      <c r="N1444" s="202"/>
      <c r="O1444" s="72"/>
      <c r="P1444" s="72"/>
      <c r="Q1444" s="72"/>
      <c r="R1444" s="72"/>
      <c r="S1444" s="72"/>
      <c r="T1444" s="73"/>
      <c r="U1444" s="35"/>
      <c r="V1444" s="35"/>
      <c r="W1444" s="35"/>
      <c r="X1444" s="35"/>
      <c r="Y1444" s="35"/>
      <c r="Z1444" s="35"/>
      <c r="AA1444" s="35"/>
      <c r="AB1444" s="35"/>
      <c r="AC1444" s="35"/>
      <c r="AD1444" s="35"/>
      <c r="AE1444" s="35"/>
      <c r="AT1444" s="18" t="s">
        <v>362</v>
      </c>
      <c r="AU1444" s="18" t="s">
        <v>227</v>
      </c>
    </row>
    <row r="1445" spans="1:65" s="14" customFormat="1" ht="10.199999999999999">
      <c r="B1445" s="227"/>
      <c r="C1445" s="228"/>
      <c r="D1445" s="198" t="s">
        <v>364</v>
      </c>
      <c r="E1445" s="229" t="s">
        <v>1</v>
      </c>
      <c r="F1445" s="230" t="s">
        <v>1424</v>
      </c>
      <c r="G1445" s="228"/>
      <c r="H1445" s="231">
        <v>106.926</v>
      </c>
      <c r="I1445" s="232"/>
      <c r="J1445" s="228"/>
      <c r="K1445" s="228"/>
      <c r="L1445" s="233"/>
      <c r="M1445" s="234"/>
      <c r="N1445" s="235"/>
      <c r="O1445" s="235"/>
      <c r="P1445" s="235"/>
      <c r="Q1445" s="235"/>
      <c r="R1445" s="235"/>
      <c r="S1445" s="235"/>
      <c r="T1445" s="236"/>
      <c r="AT1445" s="237" t="s">
        <v>364</v>
      </c>
      <c r="AU1445" s="237" t="s">
        <v>227</v>
      </c>
      <c r="AV1445" s="14" t="s">
        <v>90</v>
      </c>
      <c r="AW1445" s="14" t="s">
        <v>36</v>
      </c>
      <c r="AX1445" s="14" t="s">
        <v>81</v>
      </c>
      <c r="AY1445" s="237" t="s">
        <v>215</v>
      </c>
    </row>
    <row r="1446" spans="1:65" s="15" customFormat="1" ht="10.199999999999999">
      <c r="B1446" s="238"/>
      <c r="C1446" s="239"/>
      <c r="D1446" s="198" t="s">
        <v>364</v>
      </c>
      <c r="E1446" s="240" t="s">
        <v>1</v>
      </c>
      <c r="F1446" s="241" t="s">
        <v>368</v>
      </c>
      <c r="G1446" s="239"/>
      <c r="H1446" s="242">
        <v>106.926</v>
      </c>
      <c r="I1446" s="243"/>
      <c r="J1446" s="239"/>
      <c r="K1446" s="239"/>
      <c r="L1446" s="244"/>
      <c r="M1446" s="245"/>
      <c r="N1446" s="246"/>
      <c r="O1446" s="246"/>
      <c r="P1446" s="246"/>
      <c r="Q1446" s="246"/>
      <c r="R1446" s="246"/>
      <c r="S1446" s="246"/>
      <c r="T1446" s="247"/>
      <c r="AT1446" s="248" t="s">
        <v>364</v>
      </c>
      <c r="AU1446" s="248" t="s">
        <v>227</v>
      </c>
      <c r="AV1446" s="15" t="s">
        <v>214</v>
      </c>
      <c r="AW1446" s="15" t="s">
        <v>36</v>
      </c>
      <c r="AX1446" s="15" t="s">
        <v>88</v>
      </c>
      <c r="AY1446" s="248" t="s">
        <v>215</v>
      </c>
    </row>
    <row r="1447" spans="1:65" s="2" customFormat="1" ht="24.15" customHeight="1">
      <c r="A1447" s="35"/>
      <c r="B1447" s="36"/>
      <c r="C1447" s="185" t="s">
        <v>1425</v>
      </c>
      <c r="D1447" s="185" t="s">
        <v>216</v>
      </c>
      <c r="E1447" s="186" t="s">
        <v>1426</v>
      </c>
      <c r="F1447" s="187" t="s">
        <v>1427</v>
      </c>
      <c r="G1447" s="188" t="s">
        <v>523</v>
      </c>
      <c r="H1447" s="189">
        <v>106.926</v>
      </c>
      <c r="I1447" s="190"/>
      <c r="J1447" s="191">
        <f>ROUND(I1447*H1447,2)</f>
        <v>0</v>
      </c>
      <c r="K1447" s="187" t="s">
        <v>359</v>
      </c>
      <c r="L1447" s="40"/>
      <c r="M1447" s="192" t="s">
        <v>1</v>
      </c>
      <c r="N1447" s="193" t="s">
        <v>46</v>
      </c>
      <c r="O1447" s="72"/>
      <c r="P1447" s="194">
        <f>O1447*H1447</f>
        <v>0</v>
      </c>
      <c r="Q1447" s="194">
        <v>6.7999999999999996E-3</v>
      </c>
      <c r="R1447" s="194">
        <f>Q1447*H1447</f>
        <v>0.72709679999999999</v>
      </c>
      <c r="S1447" s="194">
        <v>0</v>
      </c>
      <c r="T1447" s="195">
        <f>S1447*H1447</f>
        <v>0</v>
      </c>
      <c r="U1447" s="35"/>
      <c r="V1447" s="35"/>
      <c r="W1447" s="35"/>
      <c r="X1447" s="35"/>
      <c r="Y1447" s="35"/>
      <c r="Z1447" s="35"/>
      <c r="AA1447" s="35"/>
      <c r="AB1447" s="35"/>
      <c r="AC1447" s="35"/>
      <c r="AD1447" s="35"/>
      <c r="AE1447" s="35"/>
      <c r="AR1447" s="196" t="s">
        <v>214</v>
      </c>
      <c r="AT1447" s="196" t="s">
        <v>216</v>
      </c>
      <c r="AU1447" s="196" t="s">
        <v>227</v>
      </c>
      <c r="AY1447" s="18" t="s">
        <v>215</v>
      </c>
      <c r="BE1447" s="197">
        <f>IF(N1447="základní",J1447,0)</f>
        <v>0</v>
      </c>
      <c r="BF1447" s="197">
        <f>IF(N1447="snížená",J1447,0)</f>
        <v>0</v>
      </c>
      <c r="BG1447" s="197">
        <f>IF(N1447="zákl. přenesená",J1447,0)</f>
        <v>0</v>
      </c>
      <c r="BH1447" s="197">
        <f>IF(N1447="sníž. přenesená",J1447,0)</f>
        <v>0</v>
      </c>
      <c r="BI1447" s="197">
        <f>IF(N1447="nulová",J1447,0)</f>
        <v>0</v>
      </c>
      <c r="BJ1447" s="18" t="s">
        <v>88</v>
      </c>
      <c r="BK1447" s="197">
        <f>ROUND(I1447*H1447,2)</f>
        <v>0</v>
      </c>
      <c r="BL1447" s="18" t="s">
        <v>214</v>
      </c>
      <c r="BM1447" s="196" t="s">
        <v>1428</v>
      </c>
    </row>
    <row r="1448" spans="1:65" s="2" customFormat="1" ht="28.8">
      <c r="A1448" s="35"/>
      <c r="B1448" s="36"/>
      <c r="C1448" s="37"/>
      <c r="D1448" s="198" t="s">
        <v>221</v>
      </c>
      <c r="E1448" s="37"/>
      <c r="F1448" s="199" t="s">
        <v>1429</v>
      </c>
      <c r="G1448" s="37"/>
      <c r="H1448" s="37"/>
      <c r="I1448" s="200"/>
      <c r="J1448" s="37"/>
      <c r="K1448" s="37"/>
      <c r="L1448" s="40"/>
      <c r="M1448" s="201"/>
      <c r="N1448" s="202"/>
      <c r="O1448" s="72"/>
      <c r="P1448" s="72"/>
      <c r="Q1448" s="72"/>
      <c r="R1448" s="72"/>
      <c r="S1448" s="72"/>
      <c r="T1448" s="73"/>
      <c r="U1448" s="35"/>
      <c r="V1448" s="35"/>
      <c r="W1448" s="35"/>
      <c r="X1448" s="35"/>
      <c r="Y1448" s="35"/>
      <c r="Z1448" s="35"/>
      <c r="AA1448" s="35"/>
      <c r="AB1448" s="35"/>
      <c r="AC1448" s="35"/>
      <c r="AD1448" s="35"/>
      <c r="AE1448" s="35"/>
      <c r="AT1448" s="18" t="s">
        <v>221</v>
      </c>
      <c r="AU1448" s="18" t="s">
        <v>227</v>
      </c>
    </row>
    <row r="1449" spans="1:65" s="2" customFormat="1" ht="10.199999999999999">
      <c r="A1449" s="35"/>
      <c r="B1449" s="36"/>
      <c r="C1449" s="37"/>
      <c r="D1449" s="215" t="s">
        <v>362</v>
      </c>
      <c r="E1449" s="37"/>
      <c r="F1449" s="216" t="s">
        <v>1430</v>
      </c>
      <c r="G1449" s="37"/>
      <c r="H1449" s="37"/>
      <c r="I1449" s="200"/>
      <c r="J1449" s="37"/>
      <c r="K1449" s="37"/>
      <c r="L1449" s="40"/>
      <c r="M1449" s="201"/>
      <c r="N1449" s="202"/>
      <c r="O1449" s="72"/>
      <c r="P1449" s="72"/>
      <c r="Q1449" s="72"/>
      <c r="R1449" s="72"/>
      <c r="S1449" s="72"/>
      <c r="T1449" s="73"/>
      <c r="U1449" s="35"/>
      <c r="V1449" s="35"/>
      <c r="W1449" s="35"/>
      <c r="X1449" s="35"/>
      <c r="Y1449" s="35"/>
      <c r="Z1449" s="35"/>
      <c r="AA1449" s="35"/>
      <c r="AB1449" s="35"/>
      <c r="AC1449" s="35"/>
      <c r="AD1449" s="35"/>
      <c r="AE1449" s="35"/>
      <c r="AT1449" s="18" t="s">
        <v>362</v>
      </c>
      <c r="AU1449" s="18" t="s">
        <v>227</v>
      </c>
    </row>
    <row r="1450" spans="1:65" s="14" customFormat="1" ht="10.199999999999999">
      <c r="B1450" s="227"/>
      <c r="C1450" s="228"/>
      <c r="D1450" s="198" t="s">
        <v>364</v>
      </c>
      <c r="E1450" s="229" t="s">
        <v>1</v>
      </c>
      <c r="F1450" s="230" t="s">
        <v>1424</v>
      </c>
      <c r="G1450" s="228"/>
      <c r="H1450" s="231">
        <v>106.926</v>
      </c>
      <c r="I1450" s="232"/>
      <c r="J1450" s="228"/>
      <c r="K1450" s="228"/>
      <c r="L1450" s="233"/>
      <c r="M1450" s="234"/>
      <c r="N1450" s="235"/>
      <c r="O1450" s="235"/>
      <c r="P1450" s="235"/>
      <c r="Q1450" s="235"/>
      <c r="R1450" s="235"/>
      <c r="S1450" s="235"/>
      <c r="T1450" s="236"/>
      <c r="AT1450" s="237" t="s">
        <v>364</v>
      </c>
      <c r="AU1450" s="237" t="s">
        <v>227</v>
      </c>
      <c r="AV1450" s="14" t="s">
        <v>90</v>
      </c>
      <c r="AW1450" s="14" t="s">
        <v>36</v>
      </c>
      <c r="AX1450" s="14" t="s">
        <v>81</v>
      </c>
      <c r="AY1450" s="237" t="s">
        <v>215</v>
      </c>
    </row>
    <row r="1451" spans="1:65" s="15" customFormat="1" ht="10.199999999999999">
      <c r="B1451" s="238"/>
      <c r="C1451" s="239"/>
      <c r="D1451" s="198" t="s">
        <v>364</v>
      </c>
      <c r="E1451" s="240" t="s">
        <v>1</v>
      </c>
      <c r="F1451" s="241" t="s">
        <v>368</v>
      </c>
      <c r="G1451" s="239"/>
      <c r="H1451" s="242">
        <v>106.926</v>
      </c>
      <c r="I1451" s="243"/>
      <c r="J1451" s="239"/>
      <c r="K1451" s="239"/>
      <c r="L1451" s="244"/>
      <c r="M1451" s="245"/>
      <c r="N1451" s="246"/>
      <c r="O1451" s="246"/>
      <c r="P1451" s="246"/>
      <c r="Q1451" s="246"/>
      <c r="R1451" s="246"/>
      <c r="S1451" s="246"/>
      <c r="T1451" s="247"/>
      <c r="AT1451" s="248" t="s">
        <v>364</v>
      </c>
      <c r="AU1451" s="248" t="s">
        <v>227</v>
      </c>
      <c r="AV1451" s="15" t="s">
        <v>214</v>
      </c>
      <c r="AW1451" s="15" t="s">
        <v>36</v>
      </c>
      <c r="AX1451" s="15" t="s">
        <v>88</v>
      </c>
      <c r="AY1451" s="248" t="s">
        <v>215</v>
      </c>
    </row>
    <row r="1452" spans="1:65" s="2" customFormat="1" ht="24.15" customHeight="1">
      <c r="A1452" s="35"/>
      <c r="B1452" s="36"/>
      <c r="C1452" s="185" t="s">
        <v>1431</v>
      </c>
      <c r="D1452" s="185" t="s">
        <v>216</v>
      </c>
      <c r="E1452" s="186" t="s">
        <v>1386</v>
      </c>
      <c r="F1452" s="187" t="s">
        <v>1387</v>
      </c>
      <c r="G1452" s="188" t="s">
        <v>523</v>
      </c>
      <c r="H1452" s="189">
        <v>278.08999999999997</v>
      </c>
      <c r="I1452" s="190"/>
      <c r="J1452" s="191">
        <f>ROUND(I1452*H1452,2)</f>
        <v>0</v>
      </c>
      <c r="K1452" s="187" t="s">
        <v>359</v>
      </c>
      <c r="L1452" s="40"/>
      <c r="M1452" s="192" t="s">
        <v>1</v>
      </c>
      <c r="N1452" s="193" t="s">
        <v>46</v>
      </c>
      <c r="O1452" s="72"/>
      <c r="P1452" s="194">
        <f>O1452*H1452</f>
        <v>0</v>
      </c>
      <c r="Q1452" s="194">
        <v>2.5999999999999998E-4</v>
      </c>
      <c r="R1452" s="194">
        <f>Q1452*H1452</f>
        <v>7.230339999999999E-2</v>
      </c>
      <c r="S1452" s="194">
        <v>0</v>
      </c>
      <c r="T1452" s="195">
        <f>S1452*H1452</f>
        <v>0</v>
      </c>
      <c r="U1452" s="35"/>
      <c r="V1452" s="35"/>
      <c r="W1452" s="35"/>
      <c r="X1452" s="35"/>
      <c r="Y1452" s="35"/>
      <c r="Z1452" s="35"/>
      <c r="AA1452" s="35"/>
      <c r="AB1452" s="35"/>
      <c r="AC1452" s="35"/>
      <c r="AD1452" s="35"/>
      <c r="AE1452" s="35"/>
      <c r="AR1452" s="196" t="s">
        <v>214</v>
      </c>
      <c r="AT1452" s="196" t="s">
        <v>216</v>
      </c>
      <c r="AU1452" s="196" t="s">
        <v>227</v>
      </c>
      <c r="AY1452" s="18" t="s">
        <v>215</v>
      </c>
      <c r="BE1452" s="197">
        <f>IF(N1452="základní",J1452,0)</f>
        <v>0</v>
      </c>
      <c r="BF1452" s="197">
        <f>IF(N1452="snížená",J1452,0)</f>
        <v>0</v>
      </c>
      <c r="BG1452" s="197">
        <f>IF(N1452="zákl. přenesená",J1452,0)</f>
        <v>0</v>
      </c>
      <c r="BH1452" s="197">
        <f>IF(N1452="sníž. přenesená",J1452,0)</f>
        <v>0</v>
      </c>
      <c r="BI1452" s="197">
        <f>IF(N1452="nulová",J1452,0)</f>
        <v>0</v>
      </c>
      <c r="BJ1452" s="18" t="s">
        <v>88</v>
      </c>
      <c r="BK1452" s="197">
        <f>ROUND(I1452*H1452,2)</f>
        <v>0</v>
      </c>
      <c r="BL1452" s="18" t="s">
        <v>214</v>
      </c>
      <c r="BM1452" s="196" t="s">
        <v>1432</v>
      </c>
    </row>
    <row r="1453" spans="1:65" s="2" customFormat="1" ht="19.2">
      <c r="A1453" s="35"/>
      <c r="B1453" s="36"/>
      <c r="C1453" s="37"/>
      <c r="D1453" s="198" t="s">
        <v>221</v>
      </c>
      <c r="E1453" s="37"/>
      <c r="F1453" s="199" t="s">
        <v>1389</v>
      </c>
      <c r="G1453" s="37"/>
      <c r="H1453" s="37"/>
      <c r="I1453" s="200"/>
      <c r="J1453" s="37"/>
      <c r="K1453" s="37"/>
      <c r="L1453" s="40"/>
      <c r="M1453" s="201"/>
      <c r="N1453" s="202"/>
      <c r="O1453" s="72"/>
      <c r="P1453" s="72"/>
      <c r="Q1453" s="72"/>
      <c r="R1453" s="72"/>
      <c r="S1453" s="72"/>
      <c r="T1453" s="73"/>
      <c r="U1453" s="35"/>
      <c r="V1453" s="35"/>
      <c r="W1453" s="35"/>
      <c r="X1453" s="35"/>
      <c r="Y1453" s="35"/>
      <c r="Z1453" s="35"/>
      <c r="AA1453" s="35"/>
      <c r="AB1453" s="35"/>
      <c r="AC1453" s="35"/>
      <c r="AD1453" s="35"/>
      <c r="AE1453" s="35"/>
      <c r="AT1453" s="18" t="s">
        <v>221</v>
      </c>
      <c r="AU1453" s="18" t="s">
        <v>227</v>
      </c>
    </row>
    <row r="1454" spans="1:65" s="2" customFormat="1" ht="10.199999999999999">
      <c r="A1454" s="35"/>
      <c r="B1454" s="36"/>
      <c r="C1454" s="37"/>
      <c r="D1454" s="215" t="s">
        <v>362</v>
      </c>
      <c r="E1454" s="37"/>
      <c r="F1454" s="216" t="s">
        <v>1390</v>
      </c>
      <c r="G1454" s="37"/>
      <c r="H1454" s="37"/>
      <c r="I1454" s="200"/>
      <c r="J1454" s="37"/>
      <c r="K1454" s="37"/>
      <c r="L1454" s="40"/>
      <c r="M1454" s="201"/>
      <c r="N1454" s="202"/>
      <c r="O1454" s="72"/>
      <c r="P1454" s="72"/>
      <c r="Q1454" s="72"/>
      <c r="R1454" s="72"/>
      <c r="S1454" s="72"/>
      <c r="T1454" s="73"/>
      <c r="U1454" s="35"/>
      <c r="V1454" s="35"/>
      <c r="W1454" s="35"/>
      <c r="X1454" s="35"/>
      <c r="Y1454" s="35"/>
      <c r="Z1454" s="35"/>
      <c r="AA1454" s="35"/>
      <c r="AB1454" s="35"/>
      <c r="AC1454" s="35"/>
      <c r="AD1454" s="35"/>
      <c r="AE1454" s="35"/>
      <c r="AT1454" s="18" t="s">
        <v>362</v>
      </c>
      <c r="AU1454" s="18" t="s">
        <v>227</v>
      </c>
    </row>
    <row r="1455" spans="1:65" s="13" customFormat="1" ht="10.199999999999999">
      <c r="B1455" s="217"/>
      <c r="C1455" s="218"/>
      <c r="D1455" s="198" t="s">
        <v>364</v>
      </c>
      <c r="E1455" s="219" t="s">
        <v>1</v>
      </c>
      <c r="F1455" s="220" t="s">
        <v>1433</v>
      </c>
      <c r="G1455" s="218"/>
      <c r="H1455" s="219" t="s">
        <v>1</v>
      </c>
      <c r="I1455" s="221"/>
      <c r="J1455" s="218"/>
      <c r="K1455" s="218"/>
      <c r="L1455" s="222"/>
      <c r="M1455" s="223"/>
      <c r="N1455" s="224"/>
      <c r="O1455" s="224"/>
      <c r="P1455" s="224"/>
      <c r="Q1455" s="224"/>
      <c r="R1455" s="224"/>
      <c r="S1455" s="224"/>
      <c r="T1455" s="225"/>
      <c r="AT1455" s="226" t="s">
        <v>364</v>
      </c>
      <c r="AU1455" s="226" t="s">
        <v>227</v>
      </c>
      <c r="AV1455" s="13" t="s">
        <v>88</v>
      </c>
      <c r="AW1455" s="13" t="s">
        <v>36</v>
      </c>
      <c r="AX1455" s="13" t="s">
        <v>81</v>
      </c>
      <c r="AY1455" s="226" t="s">
        <v>215</v>
      </c>
    </row>
    <row r="1456" spans="1:65" s="13" customFormat="1" ht="10.199999999999999">
      <c r="B1456" s="217"/>
      <c r="C1456" s="218"/>
      <c r="D1456" s="198" t="s">
        <v>364</v>
      </c>
      <c r="E1456" s="219" t="s">
        <v>1</v>
      </c>
      <c r="F1456" s="220" t="s">
        <v>822</v>
      </c>
      <c r="G1456" s="218"/>
      <c r="H1456" s="219" t="s">
        <v>1</v>
      </c>
      <c r="I1456" s="221"/>
      <c r="J1456" s="218"/>
      <c r="K1456" s="218"/>
      <c r="L1456" s="222"/>
      <c r="M1456" s="223"/>
      <c r="N1456" s="224"/>
      <c r="O1456" s="224"/>
      <c r="P1456" s="224"/>
      <c r="Q1456" s="224"/>
      <c r="R1456" s="224"/>
      <c r="S1456" s="224"/>
      <c r="T1456" s="225"/>
      <c r="AT1456" s="226" t="s">
        <v>364</v>
      </c>
      <c r="AU1456" s="226" t="s">
        <v>227</v>
      </c>
      <c r="AV1456" s="13" t="s">
        <v>88</v>
      </c>
      <c r="AW1456" s="13" t="s">
        <v>36</v>
      </c>
      <c r="AX1456" s="13" t="s">
        <v>81</v>
      </c>
      <c r="AY1456" s="226" t="s">
        <v>215</v>
      </c>
    </row>
    <row r="1457" spans="1:65" s="14" customFormat="1" ht="10.199999999999999">
      <c r="B1457" s="227"/>
      <c r="C1457" s="228"/>
      <c r="D1457" s="198" t="s">
        <v>364</v>
      </c>
      <c r="E1457" s="229" t="s">
        <v>1</v>
      </c>
      <c r="F1457" s="230" t="s">
        <v>1434</v>
      </c>
      <c r="G1457" s="228"/>
      <c r="H1457" s="231">
        <v>278.08999999999997</v>
      </c>
      <c r="I1457" s="232"/>
      <c r="J1457" s="228"/>
      <c r="K1457" s="228"/>
      <c r="L1457" s="233"/>
      <c r="M1457" s="234"/>
      <c r="N1457" s="235"/>
      <c r="O1457" s="235"/>
      <c r="P1457" s="235"/>
      <c r="Q1457" s="235"/>
      <c r="R1457" s="235"/>
      <c r="S1457" s="235"/>
      <c r="T1457" s="236"/>
      <c r="AT1457" s="237" t="s">
        <v>364</v>
      </c>
      <c r="AU1457" s="237" t="s">
        <v>227</v>
      </c>
      <c r="AV1457" s="14" t="s">
        <v>90</v>
      </c>
      <c r="AW1457" s="14" t="s">
        <v>36</v>
      </c>
      <c r="AX1457" s="14" t="s">
        <v>81</v>
      </c>
      <c r="AY1457" s="237" t="s">
        <v>215</v>
      </c>
    </row>
    <row r="1458" spans="1:65" s="15" customFormat="1" ht="10.199999999999999">
      <c r="B1458" s="238"/>
      <c r="C1458" s="239"/>
      <c r="D1458" s="198" t="s">
        <v>364</v>
      </c>
      <c r="E1458" s="240" t="s">
        <v>1</v>
      </c>
      <c r="F1458" s="241" t="s">
        <v>368</v>
      </c>
      <c r="G1458" s="239"/>
      <c r="H1458" s="242">
        <v>278.08999999999997</v>
      </c>
      <c r="I1458" s="243"/>
      <c r="J1458" s="239"/>
      <c r="K1458" s="239"/>
      <c r="L1458" s="244"/>
      <c r="M1458" s="245"/>
      <c r="N1458" s="246"/>
      <c r="O1458" s="246"/>
      <c r="P1458" s="246"/>
      <c r="Q1458" s="246"/>
      <c r="R1458" s="246"/>
      <c r="S1458" s="246"/>
      <c r="T1458" s="247"/>
      <c r="AT1458" s="248" t="s">
        <v>364</v>
      </c>
      <c r="AU1458" s="248" t="s">
        <v>227</v>
      </c>
      <c r="AV1458" s="15" t="s">
        <v>214</v>
      </c>
      <c r="AW1458" s="15" t="s">
        <v>36</v>
      </c>
      <c r="AX1458" s="15" t="s">
        <v>88</v>
      </c>
      <c r="AY1458" s="248" t="s">
        <v>215</v>
      </c>
    </row>
    <row r="1459" spans="1:65" s="2" customFormat="1" ht="24.15" customHeight="1">
      <c r="A1459" s="35"/>
      <c r="B1459" s="36"/>
      <c r="C1459" s="185" t="s">
        <v>1435</v>
      </c>
      <c r="D1459" s="185" t="s">
        <v>216</v>
      </c>
      <c r="E1459" s="186" t="s">
        <v>1436</v>
      </c>
      <c r="F1459" s="187" t="s">
        <v>1437</v>
      </c>
      <c r="G1459" s="188" t="s">
        <v>523</v>
      </c>
      <c r="H1459" s="189">
        <v>278.08999999999997</v>
      </c>
      <c r="I1459" s="190"/>
      <c r="J1459" s="191">
        <f>ROUND(I1459*H1459,2)</f>
        <v>0</v>
      </c>
      <c r="K1459" s="187" t="s">
        <v>359</v>
      </c>
      <c r="L1459" s="40"/>
      <c r="M1459" s="192" t="s">
        <v>1</v>
      </c>
      <c r="N1459" s="193" t="s">
        <v>46</v>
      </c>
      <c r="O1459" s="72"/>
      <c r="P1459" s="194">
        <f>O1459*H1459</f>
        <v>0</v>
      </c>
      <c r="Q1459" s="194">
        <v>2.8400000000000001E-3</v>
      </c>
      <c r="R1459" s="194">
        <f>Q1459*H1459</f>
        <v>0.78977559999999991</v>
      </c>
      <c r="S1459" s="194">
        <v>0</v>
      </c>
      <c r="T1459" s="195">
        <f>S1459*H1459</f>
        <v>0</v>
      </c>
      <c r="U1459" s="35"/>
      <c r="V1459" s="35"/>
      <c r="W1459" s="35"/>
      <c r="X1459" s="35"/>
      <c r="Y1459" s="35"/>
      <c r="Z1459" s="35"/>
      <c r="AA1459" s="35"/>
      <c r="AB1459" s="35"/>
      <c r="AC1459" s="35"/>
      <c r="AD1459" s="35"/>
      <c r="AE1459" s="35"/>
      <c r="AR1459" s="196" t="s">
        <v>214</v>
      </c>
      <c r="AT1459" s="196" t="s">
        <v>216</v>
      </c>
      <c r="AU1459" s="196" t="s">
        <v>227</v>
      </c>
      <c r="AY1459" s="18" t="s">
        <v>215</v>
      </c>
      <c r="BE1459" s="197">
        <f>IF(N1459="základní",J1459,0)</f>
        <v>0</v>
      </c>
      <c r="BF1459" s="197">
        <f>IF(N1459="snížená",J1459,0)</f>
        <v>0</v>
      </c>
      <c r="BG1459" s="197">
        <f>IF(N1459="zákl. přenesená",J1459,0)</f>
        <v>0</v>
      </c>
      <c r="BH1459" s="197">
        <f>IF(N1459="sníž. přenesená",J1459,0)</f>
        <v>0</v>
      </c>
      <c r="BI1459" s="197">
        <f>IF(N1459="nulová",J1459,0)</f>
        <v>0</v>
      </c>
      <c r="BJ1459" s="18" t="s">
        <v>88</v>
      </c>
      <c r="BK1459" s="197">
        <f>ROUND(I1459*H1459,2)</f>
        <v>0</v>
      </c>
      <c r="BL1459" s="18" t="s">
        <v>214</v>
      </c>
      <c r="BM1459" s="196" t="s">
        <v>1438</v>
      </c>
    </row>
    <row r="1460" spans="1:65" s="2" customFormat="1" ht="28.8">
      <c r="A1460" s="35"/>
      <c r="B1460" s="36"/>
      <c r="C1460" s="37"/>
      <c r="D1460" s="198" t="s">
        <v>221</v>
      </c>
      <c r="E1460" s="37"/>
      <c r="F1460" s="199" t="s">
        <v>1439</v>
      </c>
      <c r="G1460" s="37"/>
      <c r="H1460" s="37"/>
      <c r="I1460" s="200"/>
      <c r="J1460" s="37"/>
      <c r="K1460" s="37"/>
      <c r="L1460" s="40"/>
      <c r="M1460" s="201"/>
      <c r="N1460" s="202"/>
      <c r="O1460" s="72"/>
      <c r="P1460" s="72"/>
      <c r="Q1460" s="72"/>
      <c r="R1460" s="72"/>
      <c r="S1460" s="72"/>
      <c r="T1460" s="73"/>
      <c r="U1460" s="35"/>
      <c r="V1460" s="35"/>
      <c r="W1460" s="35"/>
      <c r="X1460" s="35"/>
      <c r="Y1460" s="35"/>
      <c r="Z1460" s="35"/>
      <c r="AA1460" s="35"/>
      <c r="AB1460" s="35"/>
      <c r="AC1460" s="35"/>
      <c r="AD1460" s="35"/>
      <c r="AE1460" s="35"/>
      <c r="AT1460" s="18" t="s">
        <v>221</v>
      </c>
      <c r="AU1460" s="18" t="s">
        <v>227</v>
      </c>
    </row>
    <row r="1461" spans="1:65" s="2" customFormat="1" ht="10.199999999999999">
      <c r="A1461" s="35"/>
      <c r="B1461" s="36"/>
      <c r="C1461" s="37"/>
      <c r="D1461" s="215" t="s">
        <v>362</v>
      </c>
      <c r="E1461" s="37"/>
      <c r="F1461" s="216" t="s">
        <v>1440</v>
      </c>
      <c r="G1461" s="37"/>
      <c r="H1461" s="37"/>
      <c r="I1461" s="200"/>
      <c r="J1461" s="37"/>
      <c r="K1461" s="37"/>
      <c r="L1461" s="40"/>
      <c r="M1461" s="201"/>
      <c r="N1461" s="202"/>
      <c r="O1461" s="72"/>
      <c r="P1461" s="72"/>
      <c r="Q1461" s="72"/>
      <c r="R1461" s="72"/>
      <c r="S1461" s="72"/>
      <c r="T1461" s="73"/>
      <c r="U1461" s="35"/>
      <c r="V1461" s="35"/>
      <c r="W1461" s="35"/>
      <c r="X1461" s="35"/>
      <c r="Y1461" s="35"/>
      <c r="Z1461" s="35"/>
      <c r="AA1461" s="35"/>
      <c r="AB1461" s="35"/>
      <c r="AC1461" s="35"/>
      <c r="AD1461" s="35"/>
      <c r="AE1461" s="35"/>
      <c r="AT1461" s="18" t="s">
        <v>362</v>
      </c>
      <c r="AU1461" s="18" t="s">
        <v>227</v>
      </c>
    </row>
    <row r="1462" spans="1:65" s="2" customFormat="1" ht="24.15" customHeight="1">
      <c r="A1462" s="35"/>
      <c r="B1462" s="36"/>
      <c r="C1462" s="185" t="s">
        <v>1441</v>
      </c>
      <c r="D1462" s="185" t="s">
        <v>216</v>
      </c>
      <c r="E1462" s="186" t="s">
        <v>1442</v>
      </c>
      <c r="F1462" s="187" t="s">
        <v>1443</v>
      </c>
      <c r="G1462" s="188" t="s">
        <v>523</v>
      </c>
      <c r="H1462" s="189">
        <v>33.25</v>
      </c>
      <c r="I1462" s="190"/>
      <c r="J1462" s="191">
        <f>ROUND(I1462*H1462,2)</f>
        <v>0</v>
      </c>
      <c r="K1462" s="187" t="s">
        <v>359</v>
      </c>
      <c r="L1462" s="40"/>
      <c r="M1462" s="192" t="s">
        <v>1</v>
      </c>
      <c r="N1462" s="193" t="s">
        <v>46</v>
      </c>
      <c r="O1462" s="72"/>
      <c r="P1462" s="194">
        <f>O1462*H1462</f>
        <v>0</v>
      </c>
      <c r="Q1462" s="194">
        <v>2.5999999999999998E-4</v>
      </c>
      <c r="R1462" s="194">
        <f>Q1462*H1462</f>
        <v>8.6449999999999999E-3</v>
      </c>
      <c r="S1462" s="194">
        <v>0</v>
      </c>
      <c r="T1462" s="195">
        <f>S1462*H1462</f>
        <v>0</v>
      </c>
      <c r="U1462" s="35"/>
      <c r="V1462" s="35"/>
      <c r="W1462" s="35"/>
      <c r="X1462" s="35"/>
      <c r="Y1462" s="35"/>
      <c r="Z1462" s="35"/>
      <c r="AA1462" s="35"/>
      <c r="AB1462" s="35"/>
      <c r="AC1462" s="35"/>
      <c r="AD1462" s="35"/>
      <c r="AE1462" s="35"/>
      <c r="AR1462" s="196" t="s">
        <v>214</v>
      </c>
      <c r="AT1462" s="196" t="s">
        <v>216</v>
      </c>
      <c r="AU1462" s="196" t="s">
        <v>227</v>
      </c>
      <c r="AY1462" s="18" t="s">
        <v>215</v>
      </c>
      <c r="BE1462" s="197">
        <f>IF(N1462="základní",J1462,0)</f>
        <v>0</v>
      </c>
      <c r="BF1462" s="197">
        <f>IF(N1462="snížená",J1462,0)</f>
        <v>0</v>
      </c>
      <c r="BG1462" s="197">
        <f>IF(N1462="zákl. přenesená",J1462,0)</f>
        <v>0</v>
      </c>
      <c r="BH1462" s="197">
        <f>IF(N1462="sníž. přenesená",J1462,0)</f>
        <v>0</v>
      </c>
      <c r="BI1462" s="197">
        <f>IF(N1462="nulová",J1462,0)</f>
        <v>0</v>
      </c>
      <c r="BJ1462" s="18" t="s">
        <v>88</v>
      </c>
      <c r="BK1462" s="197">
        <f>ROUND(I1462*H1462,2)</f>
        <v>0</v>
      </c>
      <c r="BL1462" s="18" t="s">
        <v>214</v>
      </c>
      <c r="BM1462" s="196" t="s">
        <v>1444</v>
      </c>
    </row>
    <row r="1463" spans="1:65" s="2" customFormat="1" ht="28.8">
      <c r="A1463" s="35"/>
      <c r="B1463" s="36"/>
      <c r="C1463" s="37"/>
      <c r="D1463" s="198" t="s">
        <v>221</v>
      </c>
      <c r="E1463" s="37"/>
      <c r="F1463" s="199" t="s">
        <v>1445</v>
      </c>
      <c r="G1463" s="37"/>
      <c r="H1463" s="37"/>
      <c r="I1463" s="200"/>
      <c r="J1463" s="37"/>
      <c r="K1463" s="37"/>
      <c r="L1463" s="40"/>
      <c r="M1463" s="201"/>
      <c r="N1463" s="202"/>
      <c r="O1463" s="72"/>
      <c r="P1463" s="72"/>
      <c r="Q1463" s="72"/>
      <c r="R1463" s="72"/>
      <c r="S1463" s="72"/>
      <c r="T1463" s="73"/>
      <c r="U1463" s="35"/>
      <c r="V1463" s="35"/>
      <c r="W1463" s="35"/>
      <c r="X1463" s="35"/>
      <c r="Y1463" s="35"/>
      <c r="Z1463" s="35"/>
      <c r="AA1463" s="35"/>
      <c r="AB1463" s="35"/>
      <c r="AC1463" s="35"/>
      <c r="AD1463" s="35"/>
      <c r="AE1463" s="35"/>
      <c r="AT1463" s="18" t="s">
        <v>221</v>
      </c>
      <c r="AU1463" s="18" t="s">
        <v>227</v>
      </c>
    </row>
    <row r="1464" spans="1:65" s="2" customFormat="1" ht="10.199999999999999">
      <c r="A1464" s="35"/>
      <c r="B1464" s="36"/>
      <c r="C1464" s="37"/>
      <c r="D1464" s="215" t="s">
        <v>362</v>
      </c>
      <c r="E1464" s="37"/>
      <c r="F1464" s="216" t="s">
        <v>1446</v>
      </c>
      <c r="G1464" s="37"/>
      <c r="H1464" s="37"/>
      <c r="I1464" s="200"/>
      <c r="J1464" s="37"/>
      <c r="K1464" s="37"/>
      <c r="L1464" s="40"/>
      <c r="M1464" s="201"/>
      <c r="N1464" s="202"/>
      <c r="O1464" s="72"/>
      <c r="P1464" s="72"/>
      <c r="Q1464" s="72"/>
      <c r="R1464" s="72"/>
      <c r="S1464" s="72"/>
      <c r="T1464" s="73"/>
      <c r="U1464" s="35"/>
      <c r="V1464" s="35"/>
      <c r="W1464" s="35"/>
      <c r="X1464" s="35"/>
      <c r="Y1464" s="35"/>
      <c r="Z1464" s="35"/>
      <c r="AA1464" s="35"/>
      <c r="AB1464" s="35"/>
      <c r="AC1464" s="35"/>
      <c r="AD1464" s="35"/>
      <c r="AE1464" s="35"/>
      <c r="AT1464" s="18" t="s">
        <v>362</v>
      </c>
      <c r="AU1464" s="18" t="s">
        <v>227</v>
      </c>
    </row>
    <row r="1465" spans="1:65" s="13" customFormat="1" ht="10.199999999999999">
      <c r="B1465" s="217"/>
      <c r="C1465" s="218"/>
      <c r="D1465" s="198" t="s">
        <v>364</v>
      </c>
      <c r="E1465" s="219" t="s">
        <v>1</v>
      </c>
      <c r="F1465" s="220" t="s">
        <v>1447</v>
      </c>
      <c r="G1465" s="218"/>
      <c r="H1465" s="219" t="s">
        <v>1</v>
      </c>
      <c r="I1465" s="221"/>
      <c r="J1465" s="218"/>
      <c r="K1465" s="218"/>
      <c r="L1465" s="222"/>
      <c r="M1465" s="223"/>
      <c r="N1465" s="224"/>
      <c r="O1465" s="224"/>
      <c r="P1465" s="224"/>
      <c r="Q1465" s="224"/>
      <c r="R1465" s="224"/>
      <c r="S1465" s="224"/>
      <c r="T1465" s="225"/>
      <c r="AT1465" s="226" t="s">
        <v>364</v>
      </c>
      <c r="AU1465" s="226" t="s">
        <v>227</v>
      </c>
      <c r="AV1465" s="13" t="s">
        <v>88</v>
      </c>
      <c r="AW1465" s="13" t="s">
        <v>36</v>
      </c>
      <c r="AX1465" s="13" t="s">
        <v>81</v>
      </c>
      <c r="AY1465" s="226" t="s">
        <v>215</v>
      </c>
    </row>
    <row r="1466" spans="1:65" s="13" customFormat="1" ht="10.199999999999999">
      <c r="B1466" s="217"/>
      <c r="C1466" s="218"/>
      <c r="D1466" s="198" t="s">
        <v>364</v>
      </c>
      <c r="E1466" s="219" t="s">
        <v>1</v>
      </c>
      <c r="F1466" s="220" t="s">
        <v>1448</v>
      </c>
      <c r="G1466" s="218"/>
      <c r="H1466" s="219" t="s">
        <v>1</v>
      </c>
      <c r="I1466" s="221"/>
      <c r="J1466" s="218"/>
      <c r="K1466" s="218"/>
      <c r="L1466" s="222"/>
      <c r="M1466" s="223"/>
      <c r="N1466" s="224"/>
      <c r="O1466" s="224"/>
      <c r="P1466" s="224"/>
      <c r="Q1466" s="224"/>
      <c r="R1466" s="224"/>
      <c r="S1466" s="224"/>
      <c r="T1466" s="225"/>
      <c r="AT1466" s="226" t="s">
        <v>364</v>
      </c>
      <c r="AU1466" s="226" t="s">
        <v>227</v>
      </c>
      <c r="AV1466" s="13" t="s">
        <v>88</v>
      </c>
      <c r="AW1466" s="13" t="s">
        <v>36</v>
      </c>
      <c r="AX1466" s="13" t="s">
        <v>81</v>
      </c>
      <c r="AY1466" s="226" t="s">
        <v>215</v>
      </c>
    </row>
    <row r="1467" spans="1:65" s="14" customFormat="1" ht="10.199999999999999">
      <c r="B1467" s="227"/>
      <c r="C1467" s="228"/>
      <c r="D1467" s="198" t="s">
        <v>364</v>
      </c>
      <c r="E1467" s="229" t="s">
        <v>1</v>
      </c>
      <c r="F1467" s="230" t="s">
        <v>1449</v>
      </c>
      <c r="G1467" s="228"/>
      <c r="H1467" s="231">
        <v>16.625</v>
      </c>
      <c r="I1467" s="232"/>
      <c r="J1467" s="228"/>
      <c r="K1467" s="228"/>
      <c r="L1467" s="233"/>
      <c r="M1467" s="234"/>
      <c r="N1467" s="235"/>
      <c r="O1467" s="235"/>
      <c r="P1467" s="235"/>
      <c r="Q1467" s="235"/>
      <c r="R1467" s="235"/>
      <c r="S1467" s="235"/>
      <c r="T1467" s="236"/>
      <c r="AT1467" s="237" t="s">
        <v>364</v>
      </c>
      <c r="AU1467" s="237" t="s">
        <v>227</v>
      </c>
      <c r="AV1467" s="14" t="s">
        <v>90</v>
      </c>
      <c r="AW1467" s="14" t="s">
        <v>36</v>
      </c>
      <c r="AX1467" s="14" t="s">
        <v>81</v>
      </c>
      <c r="AY1467" s="237" t="s">
        <v>215</v>
      </c>
    </row>
    <row r="1468" spans="1:65" s="14" customFormat="1" ht="10.199999999999999">
      <c r="B1468" s="227"/>
      <c r="C1468" s="228"/>
      <c r="D1468" s="198" t="s">
        <v>364</v>
      </c>
      <c r="E1468" s="229" t="s">
        <v>1</v>
      </c>
      <c r="F1468" s="230" t="s">
        <v>1450</v>
      </c>
      <c r="G1468" s="228"/>
      <c r="H1468" s="231">
        <v>16.625</v>
      </c>
      <c r="I1468" s="232"/>
      <c r="J1468" s="228"/>
      <c r="K1468" s="228"/>
      <c r="L1468" s="233"/>
      <c r="M1468" s="234"/>
      <c r="N1468" s="235"/>
      <c r="O1468" s="235"/>
      <c r="P1468" s="235"/>
      <c r="Q1468" s="235"/>
      <c r="R1468" s="235"/>
      <c r="S1468" s="235"/>
      <c r="T1468" s="236"/>
      <c r="AT1468" s="237" t="s">
        <v>364</v>
      </c>
      <c r="AU1468" s="237" t="s">
        <v>227</v>
      </c>
      <c r="AV1468" s="14" t="s">
        <v>90</v>
      </c>
      <c r="AW1468" s="14" t="s">
        <v>36</v>
      </c>
      <c r="AX1468" s="14" t="s">
        <v>81</v>
      </c>
      <c r="AY1468" s="237" t="s">
        <v>215</v>
      </c>
    </row>
    <row r="1469" spans="1:65" s="15" customFormat="1" ht="10.199999999999999">
      <c r="B1469" s="238"/>
      <c r="C1469" s="239"/>
      <c r="D1469" s="198" t="s">
        <v>364</v>
      </c>
      <c r="E1469" s="240" t="s">
        <v>1</v>
      </c>
      <c r="F1469" s="241" t="s">
        <v>368</v>
      </c>
      <c r="G1469" s="239"/>
      <c r="H1469" s="242">
        <v>33.25</v>
      </c>
      <c r="I1469" s="243"/>
      <c r="J1469" s="239"/>
      <c r="K1469" s="239"/>
      <c r="L1469" s="244"/>
      <c r="M1469" s="245"/>
      <c r="N1469" s="246"/>
      <c r="O1469" s="246"/>
      <c r="P1469" s="246"/>
      <c r="Q1469" s="246"/>
      <c r="R1469" s="246"/>
      <c r="S1469" s="246"/>
      <c r="T1469" s="247"/>
      <c r="AT1469" s="248" t="s">
        <v>364</v>
      </c>
      <c r="AU1469" s="248" t="s">
        <v>227</v>
      </c>
      <c r="AV1469" s="15" t="s">
        <v>214</v>
      </c>
      <c r="AW1469" s="15" t="s">
        <v>36</v>
      </c>
      <c r="AX1469" s="15" t="s">
        <v>88</v>
      </c>
      <c r="AY1469" s="248" t="s">
        <v>215</v>
      </c>
    </row>
    <row r="1470" spans="1:65" s="2" customFormat="1" ht="44.25" customHeight="1">
      <c r="A1470" s="35"/>
      <c r="B1470" s="36"/>
      <c r="C1470" s="185" t="s">
        <v>1451</v>
      </c>
      <c r="D1470" s="185" t="s">
        <v>216</v>
      </c>
      <c r="E1470" s="186" t="s">
        <v>1452</v>
      </c>
      <c r="F1470" s="187" t="s">
        <v>1453</v>
      </c>
      <c r="G1470" s="188" t="s">
        <v>523</v>
      </c>
      <c r="H1470" s="189">
        <v>33.25</v>
      </c>
      <c r="I1470" s="190"/>
      <c r="J1470" s="191">
        <f>ROUND(I1470*H1470,2)</f>
        <v>0</v>
      </c>
      <c r="K1470" s="187" t="s">
        <v>359</v>
      </c>
      <c r="L1470" s="40"/>
      <c r="M1470" s="192" t="s">
        <v>1</v>
      </c>
      <c r="N1470" s="193" t="s">
        <v>46</v>
      </c>
      <c r="O1470" s="72"/>
      <c r="P1470" s="194">
        <f>O1470*H1470</f>
        <v>0</v>
      </c>
      <c r="Q1470" s="194">
        <v>1.6279999999999999E-2</v>
      </c>
      <c r="R1470" s="194">
        <f>Q1470*H1470</f>
        <v>0.54130999999999996</v>
      </c>
      <c r="S1470" s="194">
        <v>0</v>
      </c>
      <c r="T1470" s="195">
        <f>S1470*H1470</f>
        <v>0</v>
      </c>
      <c r="U1470" s="35"/>
      <c r="V1470" s="35"/>
      <c r="W1470" s="35"/>
      <c r="X1470" s="35"/>
      <c r="Y1470" s="35"/>
      <c r="Z1470" s="35"/>
      <c r="AA1470" s="35"/>
      <c r="AB1470" s="35"/>
      <c r="AC1470" s="35"/>
      <c r="AD1470" s="35"/>
      <c r="AE1470" s="35"/>
      <c r="AR1470" s="196" t="s">
        <v>214</v>
      </c>
      <c r="AT1470" s="196" t="s">
        <v>216</v>
      </c>
      <c r="AU1470" s="196" t="s">
        <v>227</v>
      </c>
      <c r="AY1470" s="18" t="s">
        <v>215</v>
      </c>
      <c r="BE1470" s="197">
        <f>IF(N1470="základní",J1470,0)</f>
        <v>0</v>
      </c>
      <c r="BF1470" s="197">
        <f>IF(N1470="snížená",J1470,0)</f>
        <v>0</v>
      </c>
      <c r="BG1470" s="197">
        <f>IF(N1470="zákl. přenesená",J1470,0)</f>
        <v>0</v>
      </c>
      <c r="BH1470" s="197">
        <f>IF(N1470="sníž. přenesená",J1470,0)</f>
        <v>0</v>
      </c>
      <c r="BI1470" s="197">
        <f>IF(N1470="nulová",J1470,0)</f>
        <v>0</v>
      </c>
      <c r="BJ1470" s="18" t="s">
        <v>88</v>
      </c>
      <c r="BK1470" s="197">
        <f>ROUND(I1470*H1470,2)</f>
        <v>0</v>
      </c>
      <c r="BL1470" s="18" t="s">
        <v>214</v>
      </c>
      <c r="BM1470" s="196" t="s">
        <v>1454</v>
      </c>
    </row>
    <row r="1471" spans="1:65" s="2" customFormat="1" ht="38.4">
      <c r="A1471" s="35"/>
      <c r="B1471" s="36"/>
      <c r="C1471" s="37"/>
      <c r="D1471" s="198" t="s">
        <v>221</v>
      </c>
      <c r="E1471" s="37"/>
      <c r="F1471" s="199" t="s">
        <v>1455</v>
      </c>
      <c r="G1471" s="37"/>
      <c r="H1471" s="37"/>
      <c r="I1471" s="200"/>
      <c r="J1471" s="37"/>
      <c r="K1471" s="37"/>
      <c r="L1471" s="40"/>
      <c r="M1471" s="201"/>
      <c r="N1471" s="202"/>
      <c r="O1471" s="72"/>
      <c r="P1471" s="72"/>
      <c r="Q1471" s="72"/>
      <c r="R1471" s="72"/>
      <c r="S1471" s="72"/>
      <c r="T1471" s="73"/>
      <c r="U1471" s="35"/>
      <c r="V1471" s="35"/>
      <c r="W1471" s="35"/>
      <c r="X1471" s="35"/>
      <c r="Y1471" s="35"/>
      <c r="Z1471" s="35"/>
      <c r="AA1471" s="35"/>
      <c r="AB1471" s="35"/>
      <c r="AC1471" s="35"/>
      <c r="AD1471" s="35"/>
      <c r="AE1471" s="35"/>
      <c r="AT1471" s="18" t="s">
        <v>221</v>
      </c>
      <c r="AU1471" s="18" t="s">
        <v>227</v>
      </c>
    </row>
    <row r="1472" spans="1:65" s="2" customFormat="1" ht="10.199999999999999">
      <c r="A1472" s="35"/>
      <c r="B1472" s="36"/>
      <c r="C1472" s="37"/>
      <c r="D1472" s="215" t="s">
        <v>362</v>
      </c>
      <c r="E1472" s="37"/>
      <c r="F1472" s="216" t="s">
        <v>1456</v>
      </c>
      <c r="G1472" s="37"/>
      <c r="H1472" s="37"/>
      <c r="I1472" s="200"/>
      <c r="J1472" s="37"/>
      <c r="K1472" s="37"/>
      <c r="L1472" s="40"/>
      <c r="M1472" s="201"/>
      <c r="N1472" s="202"/>
      <c r="O1472" s="72"/>
      <c r="P1472" s="72"/>
      <c r="Q1472" s="72"/>
      <c r="R1472" s="72"/>
      <c r="S1472" s="72"/>
      <c r="T1472" s="73"/>
      <c r="U1472" s="35"/>
      <c r="V1472" s="35"/>
      <c r="W1472" s="35"/>
      <c r="X1472" s="35"/>
      <c r="Y1472" s="35"/>
      <c r="Z1472" s="35"/>
      <c r="AA1472" s="35"/>
      <c r="AB1472" s="35"/>
      <c r="AC1472" s="35"/>
      <c r="AD1472" s="35"/>
      <c r="AE1472" s="35"/>
      <c r="AT1472" s="18" t="s">
        <v>362</v>
      </c>
      <c r="AU1472" s="18" t="s">
        <v>227</v>
      </c>
    </row>
    <row r="1473" spans="1:65" s="2" customFormat="1" ht="33" customHeight="1">
      <c r="A1473" s="35"/>
      <c r="B1473" s="36"/>
      <c r="C1473" s="185" t="s">
        <v>1457</v>
      </c>
      <c r="D1473" s="185" t="s">
        <v>216</v>
      </c>
      <c r="E1473" s="186" t="s">
        <v>1458</v>
      </c>
      <c r="F1473" s="187" t="s">
        <v>1459</v>
      </c>
      <c r="G1473" s="188" t="s">
        <v>523</v>
      </c>
      <c r="H1473" s="189">
        <v>33.25</v>
      </c>
      <c r="I1473" s="190"/>
      <c r="J1473" s="191">
        <f>ROUND(I1473*H1473,2)</f>
        <v>0</v>
      </c>
      <c r="K1473" s="187" t="s">
        <v>359</v>
      </c>
      <c r="L1473" s="40"/>
      <c r="M1473" s="192" t="s">
        <v>1</v>
      </c>
      <c r="N1473" s="193" t="s">
        <v>46</v>
      </c>
      <c r="O1473" s="72"/>
      <c r="P1473" s="194">
        <f>O1473*H1473</f>
        <v>0</v>
      </c>
      <c r="Q1473" s="194">
        <v>6.7999999999999996E-3</v>
      </c>
      <c r="R1473" s="194">
        <f>Q1473*H1473</f>
        <v>0.2261</v>
      </c>
      <c r="S1473" s="194">
        <v>0</v>
      </c>
      <c r="T1473" s="195">
        <f>S1473*H1473</f>
        <v>0</v>
      </c>
      <c r="U1473" s="35"/>
      <c r="V1473" s="35"/>
      <c r="W1473" s="35"/>
      <c r="X1473" s="35"/>
      <c r="Y1473" s="35"/>
      <c r="Z1473" s="35"/>
      <c r="AA1473" s="35"/>
      <c r="AB1473" s="35"/>
      <c r="AC1473" s="35"/>
      <c r="AD1473" s="35"/>
      <c r="AE1473" s="35"/>
      <c r="AR1473" s="196" t="s">
        <v>214</v>
      </c>
      <c r="AT1473" s="196" t="s">
        <v>216</v>
      </c>
      <c r="AU1473" s="196" t="s">
        <v>227</v>
      </c>
      <c r="AY1473" s="18" t="s">
        <v>215</v>
      </c>
      <c r="BE1473" s="197">
        <f>IF(N1473="základní",J1473,0)</f>
        <v>0</v>
      </c>
      <c r="BF1473" s="197">
        <f>IF(N1473="snížená",J1473,0)</f>
        <v>0</v>
      </c>
      <c r="BG1473" s="197">
        <f>IF(N1473="zákl. přenesená",J1473,0)</f>
        <v>0</v>
      </c>
      <c r="BH1473" s="197">
        <f>IF(N1473="sníž. přenesená",J1473,0)</f>
        <v>0</v>
      </c>
      <c r="BI1473" s="197">
        <f>IF(N1473="nulová",J1473,0)</f>
        <v>0</v>
      </c>
      <c r="BJ1473" s="18" t="s">
        <v>88</v>
      </c>
      <c r="BK1473" s="197">
        <f>ROUND(I1473*H1473,2)</f>
        <v>0</v>
      </c>
      <c r="BL1473" s="18" t="s">
        <v>214</v>
      </c>
      <c r="BM1473" s="196" t="s">
        <v>1460</v>
      </c>
    </row>
    <row r="1474" spans="1:65" s="2" customFormat="1" ht="28.8">
      <c r="A1474" s="35"/>
      <c r="B1474" s="36"/>
      <c r="C1474" s="37"/>
      <c r="D1474" s="198" t="s">
        <v>221</v>
      </c>
      <c r="E1474" s="37"/>
      <c r="F1474" s="199" t="s">
        <v>1461</v>
      </c>
      <c r="G1474" s="37"/>
      <c r="H1474" s="37"/>
      <c r="I1474" s="200"/>
      <c r="J1474" s="37"/>
      <c r="K1474" s="37"/>
      <c r="L1474" s="40"/>
      <c r="M1474" s="201"/>
      <c r="N1474" s="202"/>
      <c r="O1474" s="72"/>
      <c r="P1474" s="72"/>
      <c r="Q1474" s="72"/>
      <c r="R1474" s="72"/>
      <c r="S1474" s="72"/>
      <c r="T1474" s="73"/>
      <c r="U1474" s="35"/>
      <c r="V1474" s="35"/>
      <c r="W1474" s="35"/>
      <c r="X1474" s="35"/>
      <c r="Y1474" s="35"/>
      <c r="Z1474" s="35"/>
      <c r="AA1474" s="35"/>
      <c r="AB1474" s="35"/>
      <c r="AC1474" s="35"/>
      <c r="AD1474" s="35"/>
      <c r="AE1474" s="35"/>
      <c r="AT1474" s="18" t="s">
        <v>221</v>
      </c>
      <c r="AU1474" s="18" t="s">
        <v>227</v>
      </c>
    </row>
    <row r="1475" spans="1:65" s="2" customFormat="1" ht="10.199999999999999">
      <c r="A1475" s="35"/>
      <c r="B1475" s="36"/>
      <c r="C1475" s="37"/>
      <c r="D1475" s="215" t="s">
        <v>362</v>
      </c>
      <c r="E1475" s="37"/>
      <c r="F1475" s="216" t="s">
        <v>1462</v>
      </c>
      <c r="G1475" s="37"/>
      <c r="H1475" s="37"/>
      <c r="I1475" s="200"/>
      <c r="J1475" s="37"/>
      <c r="K1475" s="37"/>
      <c r="L1475" s="40"/>
      <c r="M1475" s="201"/>
      <c r="N1475" s="202"/>
      <c r="O1475" s="72"/>
      <c r="P1475" s="72"/>
      <c r="Q1475" s="72"/>
      <c r="R1475" s="72"/>
      <c r="S1475" s="72"/>
      <c r="T1475" s="73"/>
      <c r="U1475" s="35"/>
      <c r="V1475" s="35"/>
      <c r="W1475" s="35"/>
      <c r="X1475" s="35"/>
      <c r="Y1475" s="35"/>
      <c r="Z1475" s="35"/>
      <c r="AA1475" s="35"/>
      <c r="AB1475" s="35"/>
      <c r="AC1475" s="35"/>
      <c r="AD1475" s="35"/>
      <c r="AE1475" s="35"/>
      <c r="AT1475" s="18" t="s">
        <v>362</v>
      </c>
      <c r="AU1475" s="18" t="s">
        <v>227</v>
      </c>
    </row>
    <row r="1476" spans="1:65" s="2" customFormat="1" ht="24.15" customHeight="1">
      <c r="A1476" s="35"/>
      <c r="B1476" s="36"/>
      <c r="C1476" s="185" t="s">
        <v>1463</v>
      </c>
      <c r="D1476" s="185" t="s">
        <v>216</v>
      </c>
      <c r="E1476" s="186" t="s">
        <v>1464</v>
      </c>
      <c r="F1476" s="187" t="s">
        <v>1465</v>
      </c>
      <c r="G1476" s="188" t="s">
        <v>523</v>
      </c>
      <c r="H1476" s="189">
        <v>2192.933</v>
      </c>
      <c r="I1476" s="190"/>
      <c r="J1476" s="191">
        <f>ROUND(I1476*H1476,2)</f>
        <v>0</v>
      </c>
      <c r="K1476" s="187" t="s">
        <v>359</v>
      </c>
      <c r="L1476" s="40"/>
      <c r="M1476" s="192" t="s">
        <v>1</v>
      </c>
      <c r="N1476" s="193" t="s">
        <v>46</v>
      </c>
      <c r="O1476" s="72"/>
      <c r="P1476" s="194">
        <f>O1476*H1476</f>
        <v>0</v>
      </c>
      <c r="Q1476" s="194">
        <v>7.3499999999999998E-3</v>
      </c>
      <c r="R1476" s="194">
        <f>Q1476*H1476</f>
        <v>16.11805755</v>
      </c>
      <c r="S1476" s="194">
        <v>0</v>
      </c>
      <c r="T1476" s="195">
        <f>S1476*H1476</f>
        <v>0</v>
      </c>
      <c r="U1476" s="35"/>
      <c r="V1476" s="35"/>
      <c r="W1476" s="35"/>
      <c r="X1476" s="35"/>
      <c r="Y1476" s="35"/>
      <c r="Z1476" s="35"/>
      <c r="AA1476" s="35"/>
      <c r="AB1476" s="35"/>
      <c r="AC1476" s="35"/>
      <c r="AD1476" s="35"/>
      <c r="AE1476" s="35"/>
      <c r="AR1476" s="196" t="s">
        <v>214</v>
      </c>
      <c r="AT1476" s="196" t="s">
        <v>216</v>
      </c>
      <c r="AU1476" s="196" t="s">
        <v>227</v>
      </c>
      <c r="AY1476" s="18" t="s">
        <v>215</v>
      </c>
      <c r="BE1476" s="197">
        <f>IF(N1476="základní",J1476,0)</f>
        <v>0</v>
      </c>
      <c r="BF1476" s="197">
        <f>IF(N1476="snížená",J1476,0)</f>
        <v>0</v>
      </c>
      <c r="BG1476" s="197">
        <f>IF(N1476="zákl. přenesená",J1476,0)</f>
        <v>0</v>
      </c>
      <c r="BH1476" s="197">
        <f>IF(N1476="sníž. přenesená",J1476,0)</f>
        <v>0</v>
      </c>
      <c r="BI1476" s="197">
        <f>IF(N1476="nulová",J1476,0)</f>
        <v>0</v>
      </c>
      <c r="BJ1476" s="18" t="s">
        <v>88</v>
      </c>
      <c r="BK1476" s="197">
        <f>ROUND(I1476*H1476,2)</f>
        <v>0</v>
      </c>
      <c r="BL1476" s="18" t="s">
        <v>214</v>
      </c>
      <c r="BM1476" s="196" t="s">
        <v>1466</v>
      </c>
    </row>
    <row r="1477" spans="1:65" s="2" customFormat="1" ht="19.2">
      <c r="A1477" s="35"/>
      <c r="B1477" s="36"/>
      <c r="C1477" s="37"/>
      <c r="D1477" s="198" t="s">
        <v>221</v>
      </c>
      <c r="E1477" s="37"/>
      <c r="F1477" s="199" t="s">
        <v>1467</v>
      </c>
      <c r="G1477" s="37"/>
      <c r="H1477" s="37"/>
      <c r="I1477" s="200"/>
      <c r="J1477" s="37"/>
      <c r="K1477" s="37"/>
      <c r="L1477" s="40"/>
      <c r="M1477" s="201"/>
      <c r="N1477" s="202"/>
      <c r="O1477" s="72"/>
      <c r="P1477" s="72"/>
      <c r="Q1477" s="72"/>
      <c r="R1477" s="72"/>
      <c r="S1477" s="72"/>
      <c r="T1477" s="73"/>
      <c r="U1477" s="35"/>
      <c r="V1477" s="35"/>
      <c r="W1477" s="35"/>
      <c r="X1477" s="35"/>
      <c r="Y1477" s="35"/>
      <c r="Z1477" s="35"/>
      <c r="AA1477" s="35"/>
      <c r="AB1477" s="35"/>
      <c r="AC1477" s="35"/>
      <c r="AD1477" s="35"/>
      <c r="AE1477" s="35"/>
      <c r="AT1477" s="18" t="s">
        <v>221</v>
      </c>
      <c r="AU1477" s="18" t="s">
        <v>227</v>
      </c>
    </row>
    <row r="1478" spans="1:65" s="2" customFormat="1" ht="10.199999999999999">
      <c r="A1478" s="35"/>
      <c r="B1478" s="36"/>
      <c r="C1478" s="37"/>
      <c r="D1478" s="215" t="s">
        <v>362</v>
      </c>
      <c r="E1478" s="37"/>
      <c r="F1478" s="216" t="s">
        <v>1468</v>
      </c>
      <c r="G1478" s="37"/>
      <c r="H1478" s="37"/>
      <c r="I1478" s="200"/>
      <c r="J1478" s="37"/>
      <c r="K1478" s="37"/>
      <c r="L1478" s="40"/>
      <c r="M1478" s="201"/>
      <c r="N1478" s="202"/>
      <c r="O1478" s="72"/>
      <c r="P1478" s="72"/>
      <c r="Q1478" s="72"/>
      <c r="R1478" s="72"/>
      <c r="S1478" s="72"/>
      <c r="T1478" s="73"/>
      <c r="U1478" s="35"/>
      <c r="V1478" s="35"/>
      <c r="W1478" s="35"/>
      <c r="X1478" s="35"/>
      <c r="Y1478" s="35"/>
      <c r="Z1478" s="35"/>
      <c r="AA1478" s="35"/>
      <c r="AB1478" s="35"/>
      <c r="AC1478" s="35"/>
      <c r="AD1478" s="35"/>
      <c r="AE1478" s="35"/>
      <c r="AT1478" s="18" t="s">
        <v>362</v>
      </c>
      <c r="AU1478" s="18" t="s">
        <v>227</v>
      </c>
    </row>
    <row r="1479" spans="1:65" s="13" customFormat="1" ht="10.199999999999999">
      <c r="B1479" s="217"/>
      <c r="C1479" s="218"/>
      <c r="D1479" s="198" t="s">
        <v>364</v>
      </c>
      <c r="E1479" s="219" t="s">
        <v>1</v>
      </c>
      <c r="F1479" s="220" t="s">
        <v>1469</v>
      </c>
      <c r="G1479" s="218"/>
      <c r="H1479" s="219" t="s">
        <v>1</v>
      </c>
      <c r="I1479" s="221"/>
      <c r="J1479" s="218"/>
      <c r="K1479" s="218"/>
      <c r="L1479" s="222"/>
      <c r="M1479" s="223"/>
      <c r="N1479" s="224"/>
      <c r="O1479" s="224"/>
      <c r="P1479" s="224"/>
      <c r="Q1479" s="224"/>
      <c r="R1479" s="224"/>
      <c r="S1479" s="224"/>
      <c r="T1479" s="225"/>
      <c r="AT1479" s="226" t="s">
        <v>364</v>
      </c>
      <c r="AU1479" s="226" t="s">
        <v>227</v>
      </c>
      <c r="AV1479" s="13" t="s">
        <v>88</v>
      </c>
      <c r="AW1479" s="13" t="s">
        <v>36</v>
      </c>
      <c r="AX1479" s="13" t="s">
        <v>81</v>
      </c>
      <c r="AY1479" s="226" t="s">
        <v>215</v>
      </c>
    </row>
    <row r="1480" spans="1:65" s="13" customFormat="1" ht="10.199999999999999">
      <c r="B1480" s="217"/>
      <c r="C1480" s="218"/>
      <c r="D1480" s="198" t="s">
        <v>364</v>
      </c>
      <c r="E1480" s="219" t="s">
        <v>1</v>
      </c>
      <c r="F1480" s="220" t="s">
        <v>822</v>
      </c>
      <c r="G1480" s="218"/>
      <c r="H1480" s="219" t="s">
        <v>1</v>
      </c>
      <c r="I1480" s="221"/>
      <c r="J1480" s="218"/>
      <c r="K1480" s="218"/>
      <c r="L1480" s="222"/>
      <c r="M1480" s="223"/>
      <c r="N1480" s="224"/>
      <c r="O1480" s="224"/>
      <c r="P1480" s="224"/>
      <c r="Q1480" s="224"/>
      <c r="R1480" s="224"/>
      <c r="S1480" s="224"/>
      <c r="T1480" s="225"/>
      <c r="AT1480" s="226" t="s">
        <v>364</v>
      </c>
      <c r="AU1480" s="226" t="s">
        <v>227</v>
      </c>
      <c r="AV1480" s="13" t="s">
        <v>88</v>
      </c>
      <c r="AW1480" s="13" t="s">
        <v>36</v>
      </c>
      <c r="AX1480" s="13" t="s">
        <v>81</v>
      </c>
      <c r="AY1480" s="226" t="s">
        <v>215</v>
      </c>
    </row>
    <row r="1481" spans="1:65" s="13" customFormat="1" ht="10.199999999999999">
      <c r="B1481" s="217"/>
      <c r="C1481" s="218"/>
      <c r="D1481" s="198" t="s">
        <v>364</v>
      </c>
      <c r="E1481" s="219" t="s">
        <v>1</v>
      </c>
      <c r="F1481" s="220" t="s">
        <v>1391</v>
      </c>
      <c r="G1481" s="218"/>
      <c r="H1481" s="219" t="s">
        <v>1</v>
      </c>
      <c r="I1481" s="221"/>
      <c r="J1481" s="218"/>
      <c r="K1481" s="218"/>
      <c r="L1481" s="222"/>
      <c r="M1481" s="223"/>
      <c r="N1481" s="224"/>
      <c r="O1481" s="224"/>
      <c r="P1481" s="224"/>
      <c r="Q1481" s="224"/>
      <c r="R1481" s="224"/>
      <c r="S1481" s="224"/>
      <c r="T1481" s="225"/>
      <c r="AT1481" s="226" t="s">
        <v>364</v>
      </c>
      <c r="AU1481" s="226" t="s">
        <v>227</v>
      </c>
      <c r="AV1481" s="13" t="s">
        <v>88</v>
      </c>
      <c r="AW1481" s="13" t="s">
        <v>36</v>
      </c>
      <c r="AX1481" s="13" t="s">
        <v>81</v>
      </c>
      <c r="AY1481" s="226" t="s">
        <v>215</v>
      </c>
    </row>
    <row r="1482" spans="1:65" s="14" customFormat="1" ht="10.199999999999999">
      <c r="B1482" s="227"/>
      <c r="C1482" s="228"/>
      <c r="D1482" s="198" t="s">
        <v>364</v>
      </c>
      <c r="E1482" s="229" t="s">
        <v>1</v>
      </c>
      <c r="F1482" s="230" t="s">
        <v>1470</v>
      </c>
      <c r="G1482" s="228"/>
      <c r="H1482" s="231">
        <v>104.544</v>
      </c>
      <c r="I1482" s="232"/>
      <c r="J1482" s="228"/>
      <c r="K1482" s="228"/>
      <c r="L1482" s="233"/>
      <c r="M1482" s="234"/>
      <c r="N1482" s="235"/>
      <c r="O1482" s="235"/>
      <c r="P1482" s="235"/>
      <c r="Q1482" s="235"/>
      <c r="R1482" s="235"/>
      <c r="S1482" s="235"/>
      <c r="T1482" s="236"/>
      <c r="AT1482" s="237" t="s">
        <v>364</v>
      </c>
      <c r="AU1482" s="237" t="s">
        <v>227</v>
      </c>
      <c r="AV1482" s="14" t="s">
        <v>90</v>
      </c>
      <c r="AW1482" s="14" t="s">
        <v>36</v>
      </c>
      <c r="AX1482" s="14" t="s">
        <v>81</v>
      </c>
      <c r="AY1482" s="237" t="s">
        <v>215</v>
      </c>
    </row>
    <row r="1483" spans="1:65" s="14" customFormat="1" ht="10.199999999999999">
      <c r="B1483" s="227"/>
      <c r="C1483" s="228"/>
      <c r="D1483" s="198" t="s">
        <v>364</v>
      </c>
      <c r="E1483" s="229" t="s">
        <v>1</v>
      </c>
      <c r="F1483" s="230" t="s">
        <v>1471</v>
      </c>
      <c r="G1483" s="228"/>
      <c r="H1483" s="231">
        <v>-17.22</v>
      </c>
      <c r="I1483" s="232"/>
      <c r="J1483" s="228"/>
      <c r="K1483" s="228"/>
      <c r="L1483" s="233"/>
      <c r="M1483" s="234"/>
      <c r="N1483" s="235"/>
      <c r="O1483" s="235"/>
      <c r="P1483" s="235"/>
      <c r="Q1483" s="235"/>
      <c r="R1483" s="235"/>
      <c r="S1483" s="235"/>
      <c r="T1483" s="236"/>
      <c r="AT1483" s="237" t="s">
        <v>364</v>
      </c>
      <c r="AU1483" s="237" t="s">
        <v>227</v>
      </c>
      <c r="AV1483" s="14" t="s">
        <v>90</v>
      </c>
      <c r="AW1483" s="14" t="s">
        <v>36</v>
      </c>
      <c r="AX1483" s="14" t="s">
        <v>81</v>
      </c>
      <c r="AY1483" s="237" t="s">
        <v>215</v>
      </c>
    </row>
    <row r="1484" spans="1:65" s="14" customFormat="1" ht="10.199999999999999">
      <c r="B1484" s="227"/>
      <c r="C1484" s="228"/>
      <c r="D1484" s="198" t="s">
        <v>364</v>
      </c>
      <c r="E1484" s="229" t="s">
        <v>1</v>
      </c>
      <c r="F1484" s="230" t="s">
        <v>1472</v>
      </c>
      <c r="G1484" s="228"/>
      <c r="H1484" s="231">
        <v>-7.0650000000000004</v>
      </c>
      <c r="I1484" s="232"/>
      <c r="J1484" s="228"/>
      <c r="K1484" s="228"/>
      <c r="L1484" s="233"/>
      <c r="M1484" s="234"/>
      <c r="N1484" s="235"/>
      <c r="O1484" s="235"/>
      <c r="P1484" s="235"/>
      <c r="Q1484" s="235"/>
      <c r="R1484" s="235"/>
      <c r="S1484" s="235"/>
      <c r="T1484" s="236"/>
      <c r="AT1484" s="237" t="s">
        <v>364</v>
      </c>
      <c r="AU1484" s="237" t="s">
        <v>227</v>
      </c>
      <c r="AV1484" s="14" t="s">
        <v>90</v>
      </c>
      <c r="AW1484" s="14" t="s">
        <v>36</v>
      </c>
      <c r="AX1484" s="14" t="s">
        <v>81</v>
      </c>
      <c r="AY1484" s="237" t="s">
        <v>215</v>
      </c>
    </row>
    <row r="1485" spans="1:65" s="13" customFormat="1" ht="10.199999999999999">
      <c r="B1485" s="217"/>
      <c r="C1485" s="218"/>
      <c r="D1485" s="198" t="s">
        <v>364</v>
      </c>
      <c r="E1485" s="219" t="s">
        <v>1</v>
      </c>
      <c r="F1485" s="220" t="s">
        <v>1028</v>
      </c>
      <c r="G1485" s="218"/>
      <c r="H1485" s="219" t="s">
        <v>1</v>
      </c>
      <c r="I1485" s="221"/>
      <c r="J1485" s="218"/>
      <c r="K1485" s="218"/>
      <c r="L1485" s="222"/>
      <c r="M1485" s="223"/>
      <c r="N1485" s="224"/>
      <c r="O1485" s="224"/>
      <c r="P1485" s="224"/>
      <c r="Q1485" s="224"/>
      <c r="R1485" s="224"/>
      <c r="S1485" s="224"/>
      <c r="T1485" s="225"/>
      <c r="AT1485" s="226" t="s">
        <v>364</v>
      </c>
      <c r="AU1485" s="226" t="s">
        <v>227</v>
      </c>
      <c r="AV1485" s="13" t="s">
        <v>88</v>
      </c>
      <c r="AW1485" s="13" t="s">
        <v>36</v>
      </c>
      <c r="AX1485" s="13" t="s">
        <v>81</v>
      </c>
      <c r="AY1485" s="226" t="s">
        <v>215</v>
      </c>
    </row>
    <row r="1486" spans="1:65" s="14" customFormat="1" ht="10.199999999999999">
      <c r="B1486" s="227"/>
      <c r="C1486" s="228"/>
      <c r="D1486" s="198" t="s">
        <v>364</v>
      </c>
      <c r="E1486" s="229" t="s">
        <v>1</v>
      </c>
      <c r="F1486" s="230" t="s">
        <v>1473</v>
      </c>
      <c r="G1486" s="228"/>
      <c r="H1486" s="231">
        <v>176.58</v>
      </c>
      <c r="I1486" s="232"/>
      <c r="J1486" s="228"/>
      <c r="K1486" s="228"/>
      <c r="L1486" s="233"/>
      <c r="M1486" s="234"/>
      <c r="N1486" s="235"/>
      <c r="O1486" s="235"/>
      <c r="P1486" s="235"/>
      <c r="Q1486" s="235"/>
      <c r="R1486" s="235"/>
      <c r="S1486" s="235"/>
      <c r="T1486" s="236"/>
      <c r="AT1486" s="237" t="s">
        <v>364</v>
      </c>
      <c r="AU1486" s="237" t="s">
        <v>227</v>
      </c>
      <c r="AV1486" s="14" t="s">
        <v>90</v>
      </c>
      <c r="AW1486" s="14" t="s">
        <v>36</v>
      </c>
      <c r="AX1486" s="14" t="s">
        <v>81</v>
      </c>
      <c r="AY1486" s="237" t="s">
        <v>215</v>
      </c>
    </row>
    <row r="1487" spans="1:65" s="14" customFormat="1" ht="10.199999999999999">
      <c r="B1487" s="227"/>
      <c r="C1487" s="228"/>
      <c r="D1487" s="198" t="s">
        <v>364</v>
      </c>
      <c r="E1487" s="229" t="s">
        <v>1</v>
      </c>
      <c r="F1487" s="230" t="s">
        <v>1472</v>
      </c>
      <c r="G1487" s="228"/>
      <c r="H1487" s="231">
        <v>-7.0650000000000004</v>
      </c>
      <c r="I1487" s="232"/>
      <c r="J1487" s="228"/>
      <c r="K1487" s="228"/>
      <c r="L1487" s="233"/>
      <c r="M1487" s="234"/>
      <c r="N1487" s="235"/>
      <c r="O1487" s="235"/>
      <c r="P1487" s="235"/>
      <c r="Q1487" s="235"/>
      <c r="R1487" s="235"/>
      <c r="S1487" s="235"/>
      <c r="T1487" s="236"/>
      <c r="AT1487" s="237" t="s">
        <v>364</v>
      </c>
      <c r="AU1487" s="237" t="s">
        <v>227</v>
      </c>
      <c r="AV1487" s="14" t="s">
        <v>90</v>
      </c>
      <c r="AW1487" s="14" t="s">
        <v>36</v>
      </c>
      <c r="AX1487" s="14" t="s">
        <v>81</v>
      </c>
      <c r="AY1487" s="237" t="s">
        <v>215</v>
      </c>
    </row>
    <row r="1488" spans="1:65" s="14" customFormat="1" ht="10.199999999999999">
      <c r="B1488" s="227"/>
      <c r="C1488" s="228"/>
      <c r="D1488" s="198" t="s">
        <v>364</v>
      </c>
      <c r="E1488" s="229" t="s">
        <v>1</v>
      </c>
      <c r="F1488" s="230" t="s">
        <v>1474</v>
      </c>
      <c r="G1488" s="228"/>
      <c r="H1488" s="231">
        <v>-18</v>
      </c>
      <c r="I1488" s="232"/>
      <c r="J1488" s="228"/>
      <c r="K1488" s="228"/>
      <c r="L1488" s="233"/>
      <c r="M1488" s="234"/>
      <c r="N1488" s="235"/>
      <c r="O1488" s="235"/>
      <c r="P1488" s="235"/>
      <c r="Q1488" s="235"/>
      <c r="R1488" s="235"/>
      <c r="S1488" s="235"/>
      <c r="T1488" s="236"/>
      <c r="AT1488" s="237" t="s">
        <v>364</v>
      </c>
      <c r="AU1488" s="237" t="s">
        <v>227</v>
      </c>
      <c r="AV1488" s="14" t="s">
        <v>90</v>
      </c>
      <c r="AW1488" s="14" t="s">
        <v>36</v>
      </c>
      <c r="AX1488" s="14" t="s">
        <v>81</v>
      </c>
      <c r="AY1488" s="237" t="s">
        <v>215</v>
      </c>
    </row>
    <row r="1489" spans="2:51" s="13" customFormat="1" ht="10.199999999999999">
      <c r="B1489" s="217"/>
      <c r="C1489" s="218"/>
      <c r="D1489" s="198" t="s">
        <v>364</v>
      </c>
      <c r="E1489" s="219" t="s">
        <v>1</v>
      </c>
      <c r="F1489" s="220" t="s">
        <v>1394</v>
      </c>
      <c r="G1489" s="218"/>
      <c r="H1489" s="219" t="s">
        <v>1</v>
      </c>
      <c r="I1489" s="221"/>
      <c r="J1489" s="218"/>
      <c r="K1489" s="218"/>
      <c r="L1489" s="222"/>
      <c r="M1489" s="223"/>
      <c r="N1489" s="224"/>
      <c r="O1489" s="224"/>
      <c r="P1489" s="224"/>
      <c r="Q1489" s="224"/>
      <c r="R1489" s="224"/>
      <c r="S1489" s="224"/>
      <c r="T1489" s="225"/>
      <c r="AT1489" s="226" t="s">
        <v>364</v>
      </c>
      <c r="AU1489" s="226" t="s">
        <v>227</v>
      </c>
      <c r="AV1489" s="13" t="s">
        <v>88</v>
      </c>
      <c r="AW1489" s="13" t="s">
        <v>36</v>
      </c>
      <c r="AX1489" s="13" t="s">
        <v>81</v>
      </c>
      <c r="AY1489" s="226" t="s">
        <v>215</v>
      </c>
    </row>
    <row r="1490" spans="2:51" s="14" customFormat="1" ht="10.199999999999999">
      <c r="B1490" s="227"/>
      <c r="C1490" s="228"/>
      <c r="D1490" s="198" t="s">
        <v>364</v>
      </c>
      <c r="E1490" s="229" t="s">
        <v>1</v>
      </c>
      <c r="F1490" s="230" t="s">
        <v>1475</v>
      </c>
      <c r="G1490" s="228"/>
      <c r="H1490" s="231">
        <v>86.94</v>
      </c>
      <c r="I1490" s="232"/>
      <c r="J1490" s="228"/>
      <c r="K1490" s="228"/>
      <c r="L1490" s="233"/>
      <c r="M1490" s="234"/>
      <c r="N1490" s="235"/>
      <c r="O1490" s="235"/>
      <c r="P1490" s="235"/>
      <c r="Q1490" s="235"/>
      <c r="R1490" s="235"/>
      <c r="S1490" s="235"/>
      <c r="T1490" s="236"/>
      <c r="AT1490" s="237" t="s">
        <v>364</v>
      </c>
      <c r="AU1490" s="237" t="s">
        <v>227</v>
      </c>
      <c r="AV1490" s="14" t="s">
        <v>90</v>
      </c>
      <c r="AW1490" s="14" t="s">
        <v>36</v>
      </c>
      <c r="AX1490" s="14" t="s">
        <v>81</v>
      </c>
      <c r="AY1490" s="237" t="s">
        <v>215</v>
      </c>
    </row>
    <row r="1491" spans="2:51" s="14" customFormat="1" ht="10.199999999999999">
      <c r="B1491" s="227"/>
      <c r="C1491" s="228"/>
      <c r="D1491" s="198" t="s">
        <v>364</v>
      </c>
      <c r="E1491" s="229" t="s">
        <v>1</v>
      </c>
      <c r="F1491" s="230" t="s">
        <v>1476</v>
      </c>
      <c r="G1491" s="228"/>
      <c r="H1491" s="231">
        <v>-3.81</v>
      </c>
      <c r="I1491" s="232"/>
      <c r="J1491" s="228"/>
      <c r="K1491" s="228"/>
      <c r="L1491" s="233"/>
      <c r="M1491" s="234"/>
      <c r="N1491" s="235"/>
      <c r="O1491" s="235"/>
      <c r="P1491" s="235"/>
      <c r="Q1491" s="235"/>
      <c r="R1491" s="235"/>
      <c r="S1491" s="235"/>
      <c r="T1491" s="236"/>
      <c r="AT1491" s="237" t="s">
        <v>364</v>
      </c>
      <c r="AU1491" s="237" t="s">
        <v>227</v>
      </c>
      <c r="AV1491" s="14" t="s">
        <v>90</v>
      </c>
      <c r="AW1491" s="14" t="s">
        <v>36</v>
      </c>
      <c r="AX1491" s="14" t="s">
        <v>81</v>
      </c>
      <c r="AY1491" s="237" t="s">
        <v>215</v>
      </c>
    </row>
    <row r="1492" spans="2:51" s="13" customFormat="1" ht="10.199999999999999">
      <c r="B1492" s="217"/>
      <c r="C1492" s="218"/>
      <c r="D1492" s="198" t="s">
        <v>364</v>
      </c>
      <c r="E1492" s="219" t="s">
        <v>1</v>
      </c>
      <c r="F1492" s="220" t="s">
        <v>1477</v>
      </c>
      <c r="G1492" s="218"/>
      <c r="H1492" s="219" t="s">
        <v>1</v>
      </c>
      <c r="I1492" s="221"/>
      <c r="J1492" s="218"/>
      <c r="K1492" s="218"/>
      <c r="L1492" s="222"/>
      <c r="M1492" s="223"/>
      <c r="N1492" s="224"/>
      <c r="O1492" s="224"/>
      <c r="P1492" s="224"/>
      <c r="Q1492" s="224"/>
      <c r="R1492" s="224"/>
      <c r="S1492" s="224"/>
      <c r="T1492" s="225"/>
      <c r="AT1492" s="226" t="s">
        <v>364</v>
      </c>
      <c r="AU1492" s="226" t="s">
        <v>227</v>
      </c>
      <c r="AV1492" s="13" t="s">
        <v>88</v>
      </c>
      <c r="AW1492" s="13" t="s">
        <v>36</v>
      </c>
      <c r="AX1492" s="13" t="s">
        <v>81</v>
      </c>
      <c r="AY1492" s="226" t="s">
        <v>215</v>
      </c>
    </row>
    <row r="1493" spans="2:51" s="14" customFormat="1" ht="10.199999999999999">
      <c r="B1493" s="227"/>
      <c r="C1493" s="228"/>
      <c r="D1493" s="198" t="s">
        <v>364</v>
      </c>
      <c r="E1493" s="229" t="s">
        <v>1</v>
      </c>
      <c r="F1493" s="230" t="s">
        <v>1478</v>
      </c>
      <c r="G1493" s="228"/>
      <c r="H1493" s="231">
        <v>64.44</v>
      </c>
      <c r="I1493" s="232"/>
      <c r="J1493" s="228"/>
      <c r="K1493" s="228"/>
      <c r="L1493" s="233"/>
      <c r="M1493" s="234"/>
      <c r="N1493" s="235"/>
      <c r="O1493" s="235"/>
      <c r="P1493" s="235"/>
      <c r="Q1493" s="235"/>
      <c r="R1493" s="235"/>
      <c r="S1493" s="235"/>
      <c r="T1493" s="236"/>
      <c r="AT1493" s="237" t="s">
        <v>364</v>
      </c>
      <c r="AU1493" s="237" t="s">
        <v>227</v>
      </c>
      <c r="AV1493" s="14" t="s">
        <v>90</v>
      </c>
      <c r="AW1493" s="14" t="s">
        <v>36</v>
      </c>
      <c r="AX1493" s="14" t="s">
        <v>81</v>
      </c>
      <c r="AY1493" s="237" t="s">
        <v>215</v>
      </c>
    </row>
    <row r="1494" spans="2:51" s="14" customFormat="1" ht="10.199999999999999">
      <c r="B1494" s="227"/>
      <c r="C1494" s="228"/>
      <c r="D1494" s="198" t="s">
        <v>364</v>
      </c>
      <c r="E1494" s="229" t="s">
        <v>1</v>
      </c>
      <c r="F1494" s="230" t="s">
        <v>1479</v>
      </c>
      <c r="G1494" s="228"/>
      <c r="H1494" s="231">
        <v>-1.2</v>
      </c>
      <c r="I1494" s="232"/>
      <c r="J1494" s="228"/>
      <c r="K1494" s="228"/>
      <c r="L1494" s="233"/>
      <c r="M1494" s="234"/>
      <c r="N1494" s="235"/>
      <c r="O1494" s="235"/>
      <c r="P1494" s="235"/>
      <c r="Q1494" s="235"/>
      <c r="R1494" s="235"/>
      <c r="S1494" s="235"/>
      <c r="T1494" s="236"/>
      <c r="AT1494" s="237" t="s">
        <v>364</v>
      </c>
      <c r="AU1494" s="237" t="s">
        <v>227</v>
      </c>
      <c r="AV1494" s="14" t="s">
        <v>90</v>
      </c>
      <c r="AW1494" s="14" t="s">
        <v>36</v>
      </c>
      <c r="AX1494" s="14" t="s">
        <v>81</v>
      </c>
      <c r="AY1494" s="237" t="s">
        <v>215</v>
      </c>
    </row>
    <row r="1495" spans="2:51" s="14" customFormat="1" ht="10.199999999999999">
      <c r="B1495" s="227"/>
      <c r="C1495" s="228"/>
      <c r="D1495" s="198" t="s">
        <v>364</v>
      </c>
      <c r="E1495" s="229" t="s">
        <v>1</v>
      </c>
      <c r="F1495" s="230" t="s">
        <v>832</v>
      </c>
      <c r="G1495" s="228"/>
      <c r="H1495" s="231">
        <v>-1.8</v>
      </c>
      <c r="I1495" s="232"/>
      <c r="J1495" s="228"/>
      <c r="K1495" s="228"/>
      <c r="L1495" s="233"/>
      <c r="M1495" s="234"/>
      <c r="N1495" s="235"/>
      <c r="O1495" s="235"/>
      <c r="P1495" s="235"/>
      <c r="Q1495" s="235"/>
      <c r="R1495" s="235"/>
      <c r="S1495" s="235"/>
      <c r="T1495" s="236"/>
      <c r="AT1495" s="237" t="s">
        <v>364</v>
      </c>
      <c r="AU1495" s="237" t="s">
        <v>227</v>
      </c>
      <c r="AV1495" s="14" t="s">
        <v>90</v>
      </c>
      <c r="AW1495" s="14" t="s">
        <v>36</v>
      </c>
      <c r="AX1495" s="14" t="s">
        <v>81</v>
      </c>
      <c r="AY1495" s="237" t="s">
        <v>215</v>
      </c>
    </row>
    <row r="1496" spans="2:51" s="13" customFormat="1" ht="10.199999999999999">
      <c r="B1496" s="217"/>
      <c r="C1496" s="218"/>
      <c r="D1496" s="198" t="s">
        <v>364</v>
      </c>
      <c r="E1496" s="219" t="s">
        <v>1</v>
      </c>
      <c r="F1496" s="220" t="s">
        <v>1135</v>
      </c>
      <c r="G1496" s="218"/>
      <c r="H1496" s="219" t="s">
        <v>1</v>
      </c>
      <c r="I1496" s="221"/>
      <c r="J1496" s="218"/>
      <c r="K1496" s="218"/>
      <c r="L1496" s="222"/>
      <c r="M1496" s="223"/>
      <c r="N1496" s="224"/>
      <c r="O1496" s="224"/>
      <c r="P1496" s="224"/>
      <c r="Q1496" s="224"/>
      <c r="R1496" s="224"/>
      <c r="S1496" s="224"/>
      <c r="T1496" s="225"/>
      <c r="AT1496" s="226" t="s">
        <v>364</v>
      </c>
      <c r="AU1496" s="226" t="s">
        <v>227</v>
      </c>
      <c r="AV1496" s="13" t="s">
        <v>88</v>
      </c>
      <c r="AW1496" s="13" t="s">
        <v>36</v>
      </c>
      <c r="AX1496" s="13" t="s">
        <v>81</v>
      </c>
      <c r="AY1496" s="226" t="s">
        <v>215</v>
      </c>
    </row>
    <row r="1497" spans="2:51" s="14" customFormat="1" ht="10.199999999999999">
      <c r="B1497" s="227"/>
      <c r="C1497" s="228"/>
      <c r="D1497" s="198" t="s">
        <v>364</v>
      </c>
      <c r="E1497" s="229" t="s">
        <v>1</v>
      </c>
      <c r="F1497" s="230" t="s">
        <v>1480</v>
      </c>
      <c r="G1497" s="228"/>
      <c r="H1497" s="231">
        <v>63</v>
      </c>
      <c r="I1497" s="232"/>
      <c r="J1497" s="228"/>
      <c r="K1497" s="228"/>
      <c r="L1497" s="233"/>
      <c r="M1497" s="234"/>
      <c r="N1497" s="235"/>
      <c r="O1497" s="235"/>
      <c r="P1497" s="235"/>
      <c r="Q1497" s="235"/>
      <c r="R1497" s="235"/>
      <c r="S1497" s="235"/>
      <c r="T1497" s="236"/>
      <c r="AT1497" s="237" t="s">
        <v>364</v>
      </c>
      <c r="AU1497" s="237" t="s">
        <v>227</v>
      </c>
      <c r="AV1497" s="14" t="s">
        <v>90</v>
      </c>
      <c r="AW1497" s="14" t="s">
        <v>36</v>
      </c>
      <c r="AX1497" s="14" t="s">
        <v>81</v>
      </c>
      <c r="AY1497" s="237" t="s">
        <v>215</v>
      </c>
    </row>
    <row r="1498" spans="2:51" s="14" customFormat="1" ht="10.199999999999999">
      <c r="B1498" s="227"/>
      <c r="C1498" s="228"/>
      <c r="D1498" s="198" t="s">
        <v>364</v>
      </c>
      <c r="E1498" s="229" t="s">
        <v>1</v>
      </c>
      <c r="F1498" s="230" t="s">
        <v>1481</v>
      </c>
      <c r="G1498" s="228"/>
      <c r="H1498" s="231">
        <v>-2.16</v>
      </c>
      <c r="I1498" s="232"/>
      <c r="J1498" s="228"/>
      <c r="K1498" s="228"/>
      <c r="L1498" s="233"/>
      <c r="M1498" s="234"/>
      <c r="N1498" s="235"/>
      <c r="O1498" s="235"/>
      <c r="P1498" s="235"/>
      <c r="Q1498" s="235"/>
      <c r="R1498" s="235"/>
      <c r="S1498" s="235"/>
      <c r="T1498" s="236"/>
      <c r="AT1498" s="237" t="s">
        <v>364</v>
      </c>
      <c r="AU1498" s="237" t="s">
        <v>227</v>
      </c>
      <c r="AV1498" s="14" t="s">
        <v>90</v>
      </c>
      <c r="AW1498" s="14" t="s">
        <v>36</v>
      </c>
      <c r="AX1498" s="14" t="s">
        <v>81</v>
      </c>
      <c r="AY1498" s="237" t="s">
        <v>215</v>
      </c>
    </row>
    <row r="1499" spans="2:51" s="14" customFormat="1" ht="10.199999999999999">
      <c r="B1499" s="227"/>
      <c r="C1499" s="228"/>
      <c r="D1499" s="198" t="s">
        <v>364</v>
      </c>
      <c r="E1499" s="229" t="s">
        <v>1</v>
      </c>
      <c r="F1499" s="230" t="s">
        <v>1482</v>
      </c>
      <c r="G1499" s="228"/>
      <c r="H1499" s="231">
        <v>-4.0199999999999996</v>
      </c>
      <c r="I1499" s="232"/>
      <c r="J1499" s="228"/>
      <c r="K1499" s="228"/>
      <c r="L1499" s="233"/>
      <c r="M1499" s="234"/>
      <c r="N1499" s="235"/>
      <c r="O1499" s="235"/>
      <c r="P1499" s="235"/>
      <c r="Q1499" s="235"/>
      <c r="R1499" s="235"/>
      <c r="S1499" s="235"/>
      <c r="T1499" s="236"/>
      <c r="AT1499" s="237" t="s">
        <v>364</v>
      </c>
      <c r="AU1499" s="237" t="s">
        <v>227</v>
      </c>
      <c r="AV1499" s="14" t="s">
        <v>90</v>
      </c>
      <c r="AW1499" s="14" t="s">
        <v>36</v>
      </c>
      <c r="AX1499" s="14" t="s">
        <v>81</v>
      </c>
      <c r="AY1499" s="237" t="s">
        <v>215</v>
      </c>
    </row>
    <row r="1500" spans="2:51" s="13" customFormat="1" ht="10.199999999999999">
      <c r="B1500" s="217"/>
      <c r="C1500" s="218"/>
      <c r="D1500" s="198" t="s">
        <v>364</v>
      </c>
      <c r="E1500" s="219" t="s">
        <v>1</v>
      </c>
      <c r="F1500" s="220" t="s">
        <v>1483</v>
      </c>
      <c r="G1500" s="218"/>
      <c r="H1500" s="219" t="s">
        <v>1</v>
      </c>
      <c r="I1500" s="221"/>
      <c r="J1500" s="218"/>
      <c r="K1500" s="218"/>
      <c r="L1500" s="222"/>
      <c r="M1500" s="223"/>
      <c r="N1500" s="224"/>
      <c r="O1500" s="224"/>
      <c r="P1500" s="224"/>
      <c r="Q1500" s="224"/>
      <c r="R1500" s="224"/>
      <c r="S1500" s="224"/>
      <c r="T1500" s="225"/>
      <c r="AT1500" s="226" t="s">
        <v>364</v>
      </c>
      <c r="AU1500" s="226" t="s">
        <v>227</v>
      </c>
      <c r="AV1500" s="13" t="s">
        <v>88</v>
      </c>
      <c r="AW1500" s="13" t="s">
        <v>36</v>
      </c>
      <c r="AX1500" s="13" t="s">
        <v>81</v>
      </c>
      <c r="AY1500" s="226" t="s">
        <v>215</v>
      </c>
    </row>
    <row r="1501" spans="2:51" s="14" customFormat="1" ht="10.199999999999999">
      <c r="B1501" s="227"/>
      <c r="C1501" s="228"/>
      <c r="D1501" s="198" t="s">
        <v>364</v>
      </c>
      <c r="E1501" s="229" t="s">
        <v>1</v>
      </c>
      <c r="F1501" s="230" t="s">
        <v>1484</v>
      </c>
      <c r="G1501" s="228"/>
      <c r="H1501" s="231">
        <v>48.6</v>
      </c>
      <c r="I1501" s="232"/>
      <c r="J1501" s="228"/>
      <c r="K1501" s="228"/>
      <c r="L1501" s="233"/>
      <c r="M1501" s="234"/>
      <c r="N1501" s="235"/>
      <c r="O1501" s="235"/>
      <c r="P1501" s="235"/>
      <c r="Q1501" s="235"/>
      <c r="R1501" s="235"/>
      <c r="S1501" s="235"/>
      <c r="T1501" s="236"/>
      <c r="AT1501" s="237" t="s">
        <v>364</v>
      </c>
      <c r="AU1501" s="237" t="s">
        <v>227</v>
      </c>
      <c r="AV1501" s="14" t="s">
        <v>90</v>
      </c>
      <c r="AW1501" s="14" t="s">
        <v>36</v>
      </c>
      <c r="AX1501" s="14" t="s">
        <v>81</v>
      </c>
      <c r="AY1501" s="237" t="s">
        <v>215</v>
      </c>
    </row>
    <row r="1502" spans="2:51" s="14" customFormat="1" ht="10.199999999999999">
      <c r="B1502" s="227"/>
      <c r="C1502" s="228"/>
      <c r="D1502" s="198" t="s">
        <v>364</v>
      </c>
      <c r="E1502" s="229" t="s">
        <v>1</v>
      </c>
      <c r="F1502" s="230" t="s">
        <v>1485</v>
      </c>
      <c r="G1502" s="228"/>
      <c r="H1502" s="231">
        <v>-0.6</v>
      </c>
      <c r="I1502" s="232"/>
      <c r="J1502" s="228"/>
      <c r="K1502" s="228"/>
      <c r="L1502" s="233"/>
      <c r="M1502" s="234"/>
      <c r="N1502" s="235"/>
      <c r="O1502" s="235"/>
      <c r="P1502" s="235"/>
      <c r="Q1502" s="235"/>
      <c r="R1502" s="235"/>
      <c r="S1502" s="235"/>
      <c r="T1502" s="236"/>
      <c r="AT1502" s="237" t="s">
        <v>364</v>
      </c>
      <c r="AU1502" s="237" t="s">
        <v>227</v>
      </c>
      <c r="AV1502" s="14" t="s">
        <v>90</v>
      </c>
      <c r="AW1502" s="14" t="s">
        <v>36</v>
      </c>
      <c r="AX1502" s="14" t="s">
        <v>81</v>
      </c>
      <c r="AY1502" s="237" t="s">
        <v>215</v>
      </c>
    </row>
    <row r="1503" spans="2:51" s="14" customFormat="1" ht="10.199999999999999">
      <c r="B1503" s="227"/>
      <c r="C1503" s="228"/>
      <c r="D1503" s="198" t="s">
        <v>364</v>
      </c>
      <c r="E1503" s="229" t="s">
        <v>1</v>
      </c>
      <c r="F1503" s="230" t="s">
        <v>1486</v>
      </c>
      <c r="G1503" s="228"/>
      <c r="H1503" s="231">
        <v>-0.18</v>
      </c>
      <c r="I1503" s="232"/>
      <c r="J1503" s="228"/>
      <c r="K1503" s="228"/>
      <c r="L1503" s="233"/>
      <c r="M1503" s="234"/>
      <c r="N1503" s="235"/>
      <c r="O1503" s="235"/>
      <c r="P1503" s="235"/>
      <c r="Q1503" s="235"/>
      <c r="R1503" s="235"/>
      <c r="S1503" s="235"/>
      <c r="T1503" s="236"/>
      <c r="AT1503" s="237" t="s">
        <v>364</v>
      </c>
      <c r="AU1503" s="237" t="s">
        <v>227</v>
      </c>
      <c r="AV1503" s="14" t="s">
        <v>90</v>
      </c>
      <c r="AW1503" s="14" t="s">
        <v>36</v>
      </c>
      <c r="AX1503" s="14" t="s">
        <v>81</v>
      </c>
      <c r="AY1503" s="237" t="s">
        <v>215</v>
      </c>
    </row>
    <row r="1504" spans="2:51" s="14" customFormat="1" ht="10.199999999999999">
      <c r="B1504" s="227"/>
      <c r="C1504" s="228"/>
      <c r="D1504" s="198" t="s">
        <v>364</v>
      </c>
      <c r="E1504" s="229" t="s">
        <v>1</v>
      </c>
      <c r="F1504" s="230" t="s">
        <v>1487</v>
      </c>
      <c r="G1504" s="228"/>
      <c r="H1504" s="231">
        <v>-0.74</v>
      </c>
      <c r="I1504" s="232"/>
      <c r="J1504" s="228"/>
      <c r="K1504" s="228"/>
      <c r="L1504" s="233"/>
      <c r="M1504" s="234"/>
      <c r="N1504" s="235"/>
      <c r="O1504" s="235"/>
      <c r="P1504" s="235"/>
      <c r="Q1504" s="235"/>
      <c r="R1504" s="235"/>
      <c r="S1504" s="235"/>
      <c r="T1504" s="236"/>
      <c r="AT1504" s="237" t="s">
        <v>364</v>
      </c>
      <c r="AU1504" s="237" t="s">
        <v>227</v>
      </c>
      <c r="AV1504" s="14" t="s">
        <v>90</v>
      </c>
      <c r="AW1504" s="14" t="s">
        <v>36</v>
      </c>
      <c r="AX1504" s="14" t="s">
        <v>81</v>
      </c>
      <c r="AY1504" s="237" t="s">
        <v>215</v>
      </c>
    </row>
    <row r="1505" spans="2:51" s="13" customFormat="1" ht="10.199999999999999">
      <c r="B1505" s="217"/>
      <c r="C1505" s="218"/>
      <c r="D1505" s="198" t="s">
        <v>364</v>
      </c>
      <c r="E1505" s="219" t="s">
        <v>1</v>
      </c>
      <c r="F1505" s="220" t="s">
        <v>1396</v>
      </c>
      <c r="G1505" s="218"/>
      <c r="H1505" s="219" t="s">
        <v>1</v>
      </c>
      <c r="I1505" s="221"/>
      <c r="J1505" s="218"/>
      <c r="K1505" s="218"/>
      <c r="L1505" s="222"/>
      <c r="M1505" s="223"/>
      <c r="N1505" s="224"/>
      <c r="O1505" s="224"/>
      <c r="P1505" s="224"/>
      <c r="Q1505" s="224"/>
      <c r="R1505" s="224"/>
      <c r="S1505" s="224"/>
      <c r="T1505" s="225"/>
      <c r="AT1505" s="226" t="s">
        <v>364</v>
      </c>
      <c r="AU1505" s="226" t="s">
        <v>227</v>
      </c>
      <c r="AV1505" s="13" t="s">
        <v>88</v>
      </c>
      <c r="AW1505" s="13" t="s">
        <v>36</v>
      </c>
      <c r="AX1505" s="13" t="s">
        <v>81</v>
      </c>
      <c r="AY1505" s="226" t="s">
        <v>215</v>
      </c>
    </row>
    <row r="1506" spans="2:51" s="14" customFormat="1" ht="10.199999999999999">
      <c r="B1506" s="227"/>
      <c r="C1506" s="228"/>
      <c r="D1506" s="198" t="s">
        <v>364</v>
      </c>
      <c r="E1506" s="229" t="s">
        <v>1</v>
      </c>
      <c r="F1506" s="230" t="s">
        <v>1488</v>
      </c>
      <c r="G1506" s="228"/>
      <c r="H1506" s="231">
        <v>100.44</v>
      </c>
      <c r="I1506" s="232"/>
      <c r="J1506" s="228"/>
      <c r="K1506" s="228"/>
      <c r="L1506" s="233"/>
      <c r="M1506" s="234"/>
      <c r="N1506" s="235"/>
      <c r="O1506" s="235"/>
      <c r="P1506" s="235"/>
      <c r="Q1506" s="235"/>
      <c r="R1506" s="235"/>
      <c r="S1506" s="235"/>
      <c r="T1506" s="236"/>
      <c r="AT1506" s="237" t="s">
        <v>364</v>
      </c>
      <c r="AU1506" s="237" t="s">
        <v>227</v>
      </c>
      <c r="AV1506" s="14" t="s">
        <v>90</v>
      </c>
      <c r="AW1506" s="14" t="s">
        <v>36</v>
      </c>
      <c r="AX1506" s="14" t="s">
        <v>81</v>
      </c>
      <c r="AY1506" s="237" t="s">
        <v>215</v>
      </c>
    </row>
    <row r="1507" spans="2:51" s="14" customFormat="1" ht="10.199999999999999">
      <c r="B1507" s="227"/>
      <c r="C1507" s="228"/>
      <c r="D1507" s="198" t="s">
        <v>364</v>
      </c>
      <c r="E1507" s="229" t="s">
        <v>1</v>
      </c>
      <c r="F1507" s="230" t="s">
        <v>1489</v>
      </c>
      <c r="G1507" s="228"/>
      <c r="H1507" s="231">
        <v>-9.9</v>
      </c>
      <c r="I1507" s="232"/>
      <c r="J1507" s="228"/>
      <c r="K1507" s="228"/>
      <c r="L1507" s="233"/>
      <c r="M1507" s="234"/>
      <c r="N1507" s="235"/>
      <c r="O1507" s="235"/>
      <c r="P1507" s="235"/>
      <c r="Q1507" s="235"/>
      <c r="R1507" s="235"/>
      <c r="S1507" s="235"/>
      <c r="T1507" s="236"/>
      <c r="AT1507" s="237" t="s">
        <v>364</v>
      </c>
      <c r="AU1507" s="237" t="s">
        <v>227</v>
      </c>
      <c r="AV1507" s="14" t="s">
        <v>90</v>
      </c>
      <c r="AW1507" s="14" t="s">
        <v>36</v>
      </c>
      <c r="AX1507" s="14" t="s">
        <v>81</v>
      </c>
      <c r="AY1507" s="237" t="s">
        <v>215</v>
      </c>
    </row>
    <row r="1508" spans="2:51" s="14" customFormat="1" ht="10.199999999999999">
      <c r="B1508" s="227"/>
      <c r="C1508" s="228"/>
      <c r="D1508" s="198" t="s">
        <v>364</v>
      </c>
      <c r="E1508" s="229" t="s">
        <v>1</v>
      </c>
      <c r="F1508" s="230" t="s">
        <v>1490</v>
      </c>
      <c r="G1508" s="228"/>
      <c r="H1508" s="231">
        <v>-5.6</v>
      </c>
      <c r="I1508" s="232"/>
      <c r="J1508" s="228"/>
      <c r="K1508" s="228"/>
      <c r="L1508" s="233"/>
      <c r="M1508" s="234"/>
      <c r="N1508" s="235"/>
      <c r="O1508" s="235"/>
      <c r="P1508" s="235"/>
      <c r="Q1508" s="235"/>
      <c r="R1508" s="235"/>
      <c r="S1508" s="235"/>
      <c r="T1508" s="236"/>
      <c r="AT1508" s="237" t="s">
        <v>364</v>
      </c>
      <c r="AU1508" s="237" t="s">
        <v>227</v>
      </c>
      <c r="AV1508" s="14" t="s">
        <v>90</v>
      </c>
      <c r="AW1508" s="14" t="s">
        <v>36</v>
      </c>
      <c r="AX1508" s="14" t="s">
        <v>81</v>
      </c>
      <c r="AY1508" s="237" t="s">
        <v>215</v>
      </c>
    </row>
    <row r="1509" spans="2:51" s="14" customFormat="1" ht="10.199999999999999">
      <c r="B1509" s="227"/>
      <c r="C1509" s="228"/>
      <c r="D1509" s="198" t="s">
        <v>364</v>
      </c>
      <c r="E1509" s="229" t="s">
        <v>1</v>
      </c>
      <c r="F1509" s="230" t="s">
        <v>1491</v>
      </c>
      <c r="G1509" s="228"/>
      <c r="H1509" s="231">
        <v>-3.81</v>
      </c>
      <c r="I1509" s="232"/>
      <c r="J1509" s="228"/>
      <c r="K1509" s="228"/>
      <c r="L1509" s="233"/>
      <c r="M1509" s="234"/>
      <c r="N1509" s="235"/>
      <c r="O1509" s="235"/>
      <c r="P1509" s="235"/>
      <c r="Q1509" s="235"/>
      <c r="R1509" s="235"/>
      <c r="S1509" s="235"/>
      <c r="T1509" s="236"/>
      <c r="AT1509" s="237" t="s">
        <v>364</v>
      </c>
      <c r="AU1509" s="237" t="s">
        <v>227</v>
      </c>
      <c r="AV1509" s="14" t="s">
        <v>90</v>
      </c>
      <c r="AW1509" s="14" t="s">
        <v>36</v>
      </c>
      <c r="AX1509" s="14" t="s">
        <v>81</v>
      </c>
      <c r="AY1509" s="237" t="s">
        <v>215</v>
      </c>
    </row>
    <row r="1510" spans="2:51" s="13" customFormat="1" ht="10.199999999999999">
      <c r="B1510" s="217"/>
      <c r="C1510" s="218"/>
      <c r="D1510" s="198" t="s">
        <v>364</v>
      </c>
      <c r="E1510" s="219" t="s">
        <v>1</v>
      </c>
      <c r="F1510" s="220" t="s">
        <v>1398</v>
      </c>
      <c r="G1510" s="218"/>
      <c r="H1510" s="219" t="s">
        <v>1</v>
      </c>
      <c r="I1510" s="221"/>
      <c r="J1510" s="218"/>
      <c r="K1510" s="218"/>
      <c r="L1510" s="222"/>
      <c r="M1510" s="223"/>
      <c r="N1510" s="224"/>
      <c r="O1510" s="224"/>
      <c r="P1510" s="224"/>
      <c r="Q1510" s="224"/>
      <c r="R1510" s="224"/>
      <c r="S1510" s="224"/>
      <c r="T1510" s="225"/>
      <c r="AT1510" s="226" t="s">
        <v>364</v>
      </c>
      <c r="AU1510" s="226" t="s">
        <v>227</v>
      </c>
      <c r="AV1510" s="13" t="s">
        <v>88</v>
      </c>
      <c r="AW1510" s="13" t="s">
        <v>36</v>
      </c>
      <c r="AX1510" s="13" t="s">
        <v>81</v>
      </c>
      <c r="AY1510" s="226" t="s">
        <v>215</v>
      </c>
    </row>
    <row r="1511" spans="2:51" s="14" customFormat="1" ht="10.199999999999999">
      <c r="B1511" s="227"/>
      <c r="C1511" s="228"/>
      <c r="D1511" s="198" t="s">
        <v>364</v>
      </c>
      <c r="E1511" s="229" t="s">
        <v>1</v>
      </c>
      <c r="F1511" s="230" t="s">
        <v>1492</v>
      </c>
      <c r="G1511" s="228"/>
      <c r="H1511" s="231">
        <v>100.8</v>
      </c>
      <c r="I1511" s="232"/>
      <c r="J1511" s="228"/>
      <c r="K1511" s="228"/>
      <c r="L1511" s="233"/>
      <c r="M1511" s="234"/>
      <c r="N1511" s="235"/>
      <c r="O1511" s="235"/>
      <c r="P1511" s="235"/>
      <c r="Q1511" s="235"/>
      <c r="R1511" s="235"/>
      <c r="S1511" s="235"/>
      <c r="T1511" s="236"/>
      <c r="AT1511" s="237" t="s">
        <v>364</v>
      </c>
      <c r="AU1511" s="237" t="s">
        <v>227</v>
      </c>
      <c r="AV1511" s="14" t="s">
        <v>90</v>
      </c>
      <c r="AW1511" s="14" t="s">
        <v>36</v>
      </c>
      <c r="AX1511" s="14" t="s">
        <v>81</v>
      </c>
      <c r="AY1511" s="237" t="s">
        <v>215</v>
      </c>
    </row>
    <row r="1512" spans="2:51" s="14" customFormat="1" ht="10.199999999999999">
      <c r="B1512" s="227"/>
      <c r="C1512" s="228"/>
      <c r="D1512" s="198" t="s">
        <v>364</v>
      </c>
      <c r="E1512" s="229" t="s">
        <v>1</v>
      </c>
      <c r="F1512" s="230" t="s">
        <v>1489</v>
      </c>
      <c r="G1512" s="228"/>
      <c r="H1512" s="231">
        <v>-9.9</v>
      </c>
      <c r="I1512" s="232"/>
      <c r="J1512" s="228"/>
      <c r="K1512" s="228"/>
      <c r="L1512" s="233"/>
      <c r="M1512" s="234"/>
      <c r="N1512" s="235"/>
      <c r="O1512" s="235"/>
      <c r="P1512" s="235"/>
      <c r="Q1512" s="235"/>
      <c r="R1512" s="235"/>
      <c r="S1512" s="235"/>
      <c r="T1512" s="236"/>
      <c r="AT1512" s="237" t="s">
        <v>364</v>
      </c>
      <c r="AU1512" s="237" t="s">
        <v>227</v>
      </c>
      <c r="AV1512" s="14" t="s">
        <v>90</v>
      </c>
      <c r="AW1512" s="14" t="s">
        <v>36</v>
      </c>
      <c r="AX1512" s="14" t="s">
        <v>81</v>
      </c>
      <c r="AY1512" s="237" t="s">
        <v>215</v>
      </c>
    </row>
    <row r="1513" spans="2:51" s="14" customFormat="1" ht="10.199999999999999">
      <c r="B1513" s="227"/>
      <c r="C1513" s="228"/>
      <c r="D1513" s="198" t="s">
        <v>364</v>
      </c>
      <c r="E1513" s="229" t="s">
        <v>1</v>
      </c>
      <c r="F1513" s="230" t="s">
        <v>1493</v>
      </c>
      <c r="G1513" s="228"/>
      <c r="H1513" s="231">
        <v>-8</v>
      </c>
      <c r="I1513" s="232"/>
      <c r="J1513" s="228"/>
      <c r="K1513" s="228"/>
      <c r="L1513" s="233"/>
      <c r="M1513" s="234"/>
      <c r="N1513" s="235"/>
      <c r="O1513" s="235"/>
      <c r="P1513" s="235"/>
      <c r="Q1513" s="235"/>
      <c r="R1513" s="235"/>
      <c r="S1513" s="235"/>
      <c r="T1513" s="236"/>
      <c r="AT1513" s="237" t="s">
        <v>364</v>
      </c>
      <c r="AU1513" s="237" t="s">
        <v>227</v>
      </c>
      <c r="AV1513" s="14" t="s">
        <v>90</v>
      </c>
      <c r="AW1513" s="14" t="s">
        <v>36</v>
      </c>
      <c r="AX1513" s="14" t="s">
        <v>81</v>
      </c>
      <c r="AY1513" s="237" t="s">
        <v>215</v>
      </c>
    </row>
    <row r="1514" spans="2:51" s="14" customFormat="1" ht="10.199999999999999">
      <c r="B1514" s="227"/>
      <c r="C1514" s="228"/>
      <c r="D1514" s="198" t="s">
        <v>364</v>
      </c>
      <c r="E1514" s="229" t="s">
        <v>1</v>
      </c>
      <c r="F1514" s="230" t="s">
        <v>1494</v>
      </c>
      <c r="G1514" s="228"/>
      <c r="H1514" s="231">
        <v>-0.21</v>
      </c>
      <c r="I1514" s="232"/>
      <c r="J1514" s="228"/>
      <c r="K1514" s="228"/>
      <c r="L1514" s="233"/>
      <c r="M1514" s="234"/>
      <c r="N1514" s="235"/>
      <c r="O1514" s="235"/>
      <c r="P1514" s="235"/>
      <c r="Q1514" s="235"/>
      <c r="R1514" s="235"/>
      <c r="S1514" s="235"/>
      <c r="T1514" s="236"/>
      <c r="AT1514" s="237" t="s">
        <v>364</v>
      </c>
      <c r="AU1514" s="237" t="s">
        <v>227</v>
      </c>
      <c r="AV1514" s="14" t="s">
        <v>90</v>
      </c>
      <c r="AW1514" s="14" t="s">
        <v>36</v>
      </c>
      <c r="AX1514" s="14" t="s">
        <v>81</v>
      </c>
      <c r="AY1514" s="237" t="s">
        <v>215</v>
      </c>
    </row>
    <row r="1515" spans="2:51" s="13" customFormat="1" ht="10.199999999999999">
      <c r="B1515" s="217"/>
      <c r="C1515" s="218"/>
      <c r="D1515" s="198" t="s">
        <v>364</v>
      </c>
      <c r="E1515" s="219" t="s">
        <v>1</v>
      </c>
      <c r="F1515" s="220" t="s">
        <v>1400</v>
      </c>
      <c r="G1515" s="218"/>
      <c r="H1515" s="219" t="s">
        <v>1</v>
      </c>
      <c r="I1515" s="221"/>
      <c r="J1515" s="218"/>
      <c r="K1515" s="218"/>
      <c r="L1515" s="222"/>
      <c r="M1515" s="223"/>
      <c r="N1515" s="224"/>
      <c r="O1515" s="224"/>
      <c r="P1515" s="224"/>
      <c r="Q1515" s="224"/>
      <c r="R1515" s="224"/>
      <c r="S1515" s="224"/>
      <c r="T1515" s="225"/>
      <c r="AT1515" s="226" t="s">
        <v>364</v>
      </c>
      <c r="AU1515" s="226" t="s">
        <v>227</v>
      </c>
      <c r="AV1515" s="13" t="s">
        <v>88</v>
      </c>
      <c r="AW1515" s="13" t="s">
        <v>36</v>
      </c>
      <c r="AX1515" s="13" t="s">
        <v>81</v>
      </c>
      <c r="AY1515" s="226" t="s">
        <v>215</v>
      </c>
    </row>
    <row r="1516" spans="2:51" s="14" customFormat="1" ht="10.199999999999999">
      <c r="B1516" s="227"/>
      <c r="C1516" s="228"/>
      <c r="D1516" s="198" t="s">
        <v>364</v>
      </c>
      <c r="E1516" s="229" t="s">
        <v>1</v>
      </c>
      <c r="F1516" s="230" t="s">
        <v>1492</v>
      </c>
      <c r="G1516" s="228"/>
      <c r="H1516" s="231">
        <v>100.8</v>
      </c>
      <c r="I1516" s="232"/>
      <c r="J1516" s="228"/>
      <c r="K1516" s="228"/>
      <c r="L1516" s="233"/>
      <c r="M1516" s="234"/>
      <c r="N1516" s="235"/>
      <c r="O1516" s="235"/>
      <c r="P1516" s="235"/>
      <c r="Q1516" s="235"/>
      <c r="R1516" s="235"/>
      <c r="S1516" s="235"/>
      <c r="T1516" s="236"/>
      <c r="AT1516" s="237" t="s">
        <v>364</v>
      </c>
      <c r="AU1516" s="237" t="s">
        <v>227</v>
      </c>
      <c r="AV1516" s="14" t="s">
        <v>90</v>
      </c>
      <c r="AW1516" s="14" t="s">
        <v>36</v>
      </c>
      <c r="AX1516" s="14" t="s">
        <v>81</v>
      </c>
      <c r="AY1516" s="237" t="s">
        <v>215</v>
      </c>
    </row>
    <row r="1517" spans="2:51" s="14" customFormat="1" ht="10.199999999999999">
      <c r="B1517" s="227"/>
      <c r="C1517" s="228"/>
      <c r="D1517" s="198" t="s">
        <v>364</v>
      </c>
      <c r="E1517" s="229" t="s">
        <v>1</v>
      </c>
      <c r="F1517" s="230" t="s">
        <v>1489</v>
      </c>
      <c r="G1517" s="228"/>
      <c r="H1517" s="231">
        <v>-9.9</v>
      </c>
      <c r="I1517" s="232"/>
      <c r="J1517" s="228"/>
      <c r="K1517" s="228"/>
      <c r="L1517" s="233"/>
      <c r="M1517" s="234"/>
      <c r="N1517" s="235"/>
      <c r="O1517" s="235"/>
      <c r="P1517" s="235"/>
      <c r="Q1517" s="235"/>
      <c r="R1517" s="235"/>
      <c r="S1517" s="235"/>
      <c r="T1517" s="236"/>
      <c r="AT1517" s="237" t="s">
        <v>364</v>
      </c>
      <c r="AU1517" s="237" t="s">
        <v>227</v>
      </c>
      <c r="AV1517" s="14" t="s">
        <v>90</v>
      </c>
      <c r="AW1517" s="14" t="s">
        <v>36</v>
      </c>
      <c r="AX1517" s="14" t="s">
        <v>81</v>
      </c>
      <c r="AY1517" s="237" t="s">
        <v>215</v>
      </c>
    </row>
    <row r="1518" spans="2:51" s="14" customFormat="1" ht="10.199999999999999">
      <c r="B1518" s="227"/>
      <c r="C1518" s="228"/>
      <c r="D1518" s="198" t="s">
        <v>364</v>
      </c>
      <c r="E1518" s="229" t="s">
        <v>1</v>
      </c>
      <c r="F1518" s="230" t="s">
        <v>1495</v>
      </c>
      <c r="G1518" s="228"/>
      <c r="H1518" s="231">
        <v>-4.4000000000000004</v>
      </c>
      <c r="I1518" s="232"/>
      <c r="J1518" s="228"/>
      <c r="K1518" s="228"/>
      <c r="L1518" s="233"/>
      <c r="M1518" s="234"/>
      <c r="N1518" s="235"/>
      <c r="O1518" s="235"/>
      <c r="P1518" s="235"/>
      <c r="Q1518" s="235"/>
      <c r="R1518" s="235"/>
      <c r="S1518" s="235"/>
      <c r="T1518" s="236"/>
      <c r="AT1518" s="237" t="s">
        <v>364</v>
      </c>
      <c r="AU1518" s="237" t="s">
        <v>227</v>
      </c>
      <c r="AV1518" s="14" t="s">
        <v>90</v>
      </c>
      <c r="AW1518" s="14" t="s">
        <v>36</v>
      </c>
      <c r="AX1518" s="14" t="s">
        <v>81</v>
      </c>
      <c r="AY1518" s="237" t="s">
        <v>215</v>
      </c>
    </row>
    <row r="1519" spans="2:51" s="14" customFormat="1" ht="10.199999999999999">
      <c r="B1519" s="227"/>
      <c r="C1519" s="228"/>
      <c r="D1519" s="198" t="s">
        <v>364</v>
      </c>
      <c r="E1519" s="229" t="s">
        <v>1</v>
      </c>
      <c r="F1519" s="230" t="s">
        <v>1494</v>
      </c>
      <c r="G1519" s="228"/>
      <c r="H1519" s="231">
        <v>-0.21</v>
      </c>
      <c r="I1519" s="232"/>
      <c r="J1519" s="228"/>
      <c r="K1519" s="228"/>
      <c r="L1519" s="233"/>
      <c r="M1519" s="234"/>
      <c r="N1519" s="235"/>
      <c r="O1519" s="235"/>
      <c r="P1519" s="235"/>
      <c r="Q1519" s="235"/>
      <c r="R1519" s="235"/>
      <c r="S1519" s="235"/>
      <c r="T1519" s="236"/>
      <c r="AT1519" s="237" t="s">
        <v>364</v>
      </c>
      <c r="AU1519" s="237" t="s">
        <v>227</v>
      </c>
      <c r="AV1519" s="14" t="s">
        <v>90</v>
      </c>
      <c r="AW1519" s="14" t="s">
        <v>36</v>
      </c>
      <c r="AX1519" s="14" t="s">
        <v>81</v>
      </c>
      <c r="AY1519" s="237" t="s">
        <v>215</v>
      </c>
    </row>
    <row r="1520" spans="2:51" s="13" customFormat="1" ht="10.199999999999999">
      <c r="B1520" s="217"/>
      <c r="C1520" s="218"/>
      <c r="D1520" s="198" t="s">
        <v>364</v>
      </c>
      <c r="E1520" s="219" t="s">
        <v>1</v>
      </c>
      <c r="F1520" s="220" t="s">
        <v>1401</v>
      </c>
      <c r="G1520" s="218"/>
      <c r="H1520" s="219" t="s">
        <v>1</v>
      </c>
      <c r="I1520" s="221"/>
      <c r="J1520" s="218"/>
      <c r="K1520" s="218"/>
      <c r="L1520" s="222"/>
      <c r="M1520" s="223"/>
      <c r="N1520" s="224"/>
      <c r="O1520" s="224"/>
      <c r="P1520" s="224"/>
      <c r="Q1520" s="224"/>
      <c r="R1520" s="224"/>
      <c r="S1520" s="224"/>
      <c r="T1520" s="225"/>
      <c r="AT1520" s="226" t="s">
        <v>364</v>
      </c>
      <c r="AU1520" s="226" t="s">
        <v>227</v>
      </c>
      <c r="AV1520" s="13" t="s">
        <v>88</v>
      </c>
      <c r="AW1520" s="13" t="s">
        <v>36</v>
      </c>
      <c r="AX1520" s="13" t="s">
        <v>81</v>
      </c>
      <c r="AY1520" s="226" t="s">
        <v>215</v>
      </c>
    </row>
    <row r="1521" spans="2:51" s="14" customFormat="1" ht="10.199999999999999">
      <c r="B1521" s="227"/>
      <c r="C1521" s="228"/>
      <c r="D1521" s="198" t="s">
        <v>364</v>
      </c>
      <c r="E1521" s="229" t="s">
        <v>1</v>
      </c>
      <c r="F1521" s="230" t="s">
        <v>1488</v>
      </c>
      <c r="G1521" s="228"/>
      <c r="H1521" s="231">
        <v>100.44</v>
      </c>
      <c r="I1521" s="232"/>
      <c r="J1521" s="228"/>
      <c r="K1521" s="228"/>
      <c r="L1521" s="233"/>
      <c r="M1521" s="234"/>
      <c r="N1521" s="235"/>
      <c r="O1521" s="235"/>
      <c r="P1521" s="235"/>
      <c r="Q1521" s="235"/>
      <c r="R1521" s="235"/>
      <c r="S1521" s="235"/>
      <c r="T1521" s="236"/>
      <c r="AT1521" s="237" t="s">
        <v>364</v>
      </c>
      <c r="AU1521" s="237" t="s">
        <v>227</v>
      </c>
      <c r="AV1521" s="14" t="s">
        <v>90</v>
      </c>
      <c r="AW1521" s="14" t="s">
        <v>36</v>
      </c>
      <c r="AX1521" s="14" t="s">
        <v>81</v>
      </c>
      <c r="AY1521" s="237" t="s">
        <v>215</v>
      </c>
    </row>
    <row r="1522" spans="2:51" s="14" customFormat="1" ht="10.199999999999999">
      <c r="B1522" s="227"/>
      <c r="C1522" s="228"/>
      <c r="D1522" s="198" t="s">
        <v>364</v>
      </c>
      <c r="E1522" s="229" t="s">
        <v>1</v>
      </c>
      <c r="F1522" s="230" t="s">
        <v>1489</v>
      </c>
      <c r="G1522" s="228"/>
      <c r="H1522" s="231">
        <v>-9.9</v>
      </c>
      <c r="I1522" s="232"/>
      <c r="J1522" s="228"/>
      <c r="K1522" s="228"/>
      <c r="L1522" s="233"/>
      <c r="M1522" s="234"/>
      <c r="N1522" s="235"/>
      <c r="O1522" s="235"/>
      <c r="P1522" s="235"/>
      <c r="Q1522" s="235"/>
      <c r="R1522" s="235"/>
      <c r="S1522" s="235"/>
      <c r="T1522" s="236"/>
      <c r="AT1522" s="237" t="s">
        <v>364</v>
      </c>
      <c r="AU1522" s="237" t="s">
        <v>227</v>
      </c>
      <c r="AV1522" s="14" t="s">
        <v>90</v>
      </c>
      <c r="AW1522" s="14" t="s">
        <v>36</v>
      </c>
      <c r="AX1522" s="14" t="s">
        <v>81</v>
      </c>
      <c r="AY1522" s="237" t="s">
        <v>215</v>
      </c>
    </row>
    <row r="1523" spans="2:51" s="14" customFormat="1" ht="10.199999999999999">
      <c r="B1523" s="227"/>
      <c r="C1523" s="228"/>
      <c r="D1523" s="198" t="s">
        <v>364</v>
      </c>
      <c r="E1523" s="229" t="s">
        <v>1</v>
      </c>
      <c r="F1523" s="230" t="s">
        <v>1496</v>
      </c>
      <c r="G1523" s="228"/>
      <c r="H1523" s="231">
        <v>-12.4</v>
      </c>
      <c r="I1523" s="232"/>
      <c r="J1523" s="228"/>
      <c r="K1523" s="228"/>
      <c r="L1523" s="233"/>
      <c r="M1523" s="234"/>
      <c r="N1523" s="235"/>
      <c r="O1523" s="235"/>
      <c r="P1523" s="235"/>
      <c r="Q1523" s="235"/>
      <c r="R1523" s="235"/>
      <c r="S1523" s="235"/>
      <c r="T1523" s="236"/>
      <c r="AT1523" s="237" t="s">
        <v>364</v>
      </c>
      <c r="AU1523" s="237" t="s">
        <v>227</v>
      </c>
      <c r="AV1523" s="14" t="s">
        <v>90</v>
      </c>
      <c r="AW1523" s="14" t="s">
        <v>36</v>
      </c>
      <c r="AX1523" s="14" t="s">
        <v>81</v>
      </c>
      <c r="AY1523" s="237" t="s">
        <v>215</v>
      </c>
    </row>
    <row r="1524" spans="2:51" s="14" customFormat="1" ht="10.199999999999999">
      <c r="B1524" s="227"/>
      <c r="C1524" s="228"/>
      <c r="D1524" s="198" t="s">
        <v>364</v>
      </c>
      <c r="E1524" s="229" t="s">
        <v>1</v>
      </c>
      <c r="F1524" s="230" t="s">
        <v>1497</v>
      </c>
      <c r="G1524" s="228"/>
      <c r="H1524" s="231">
        <v>-1.0049999999999999</v>
      </c>
      <c r="I1524" s="232"/>
      <c r="J1524" s="228"/>
      <c r="K1524" s="228"/>
      <c r="L1524" s="233"/>
      <c r="M1524" s="234"/>
      <c r="N1524" s="235"/>
      <c r="O1524" s="235"/>
      <c r="P1524" s="235"/>
      <c r="Q1524" s="235"/>
      <c r="R1524" s="235"/>
      <c r="S1524" s="235"/>
      <c r="T1524" s="236"/>
      <c r="AT1524" s="237" t="s">
        <v>364</v>
      </c>
      <c r="AU1524" s="237" t="s">
        <v>227</v>
      </c>
      <c r="AV1524" s="14" t="s">
        <v>90</v>
      </c>
      <c r="AW1524" s="14" t="s">
        <v>36</v>
      </c>
      <c r="AX1524" s="14" t="s">
        <v>81</v>
      </c>
      <c r="AY1524" s="237" t="s">
        <v>215</v>
      </c>
    </row>
    <row r="1525" spans="2:51" s="13" customFormat="1" ht="10.199999999999999">
      <c r="B1525" s="217"/>
      <c r="C1525" s="218"/>
      <c r="D1525" s="198" t="s">
        <v>364</v>
      </c>
      <c r="E1525" s="219" t="s">
        <v>1</v>
      </c>
      <c r="F1525" s="220" t="s">
        <v>1498</v>
      </c>
      <c r="G1525" s="218"/>
      <c r="H1525" s="219" t="s">
        <v>1</v>
      </c>
      <c r="I1525" s="221"/>
      <c r="J1525" s="218"/>
      <c r="K1525" s="218"/>
      <c r="L1525" s="222"/>
      <c r="M1525" s="223"/>
      <c r="N1525" s="224"/>
      <c r="O1525" s="224"/>
      <c r="P1525" s="224"/>
      <c r="Q1525" s="224"/>
      <c r="R1525" s="224"/>
      <c r="S1525" s="224"/>
      <c r="T1525" s="225"/>
      <c r="AT1525" s="226" t="s">
        <v>364</v>
      </c>
      <c r="AU1525" s="226" t="s">
        <v>227</v>
      </c>
      <c r="AV1525" s="13" t="s">
        <v>88</v>
      </c>
      <c r="AW1525" s="13" t="s">
        <v>36</v>
      </c>
      <c r="AX1525" s="13" t="s">
        <v>81</v>
      </c>
      <c r="AY1525" s="226" t="s">
        <v>215</v>
      </c>
    </row>
    <row r="1526" spans="2:51" s="14" customFormat="1" ht="10.199999999999999">
      <c r="B1526" s="227"/>
      <c r="C1526" s="228"/>
      <c r="D1526" s="198" t="s">
        <v>364</v>
      </c>
      <c r="E1526" s="229" t="s">
        <v>1</v>
      </c>
      <c r="F1526" s="230" t="s">
        <v>1499</v>
      </c>
      <c r="G1526" s="228"/>
      <c r="H1526" s="231">
        <v>88.56</v>
      </c>
      <c r="I1526" s="232"/>
      <c r="J1526" s="228"/>
      <c r="K1526" s="228"/>
      <c r="L1526" s="233"/>
      <c r="M1526" s="234"/>
      <c r="N1526" s="235"/>
      <c r="O1526" s="235"/>
      <c r="P1526" s="235"/>
      <c r="Q1526" s="235"/>
      <c r="R1526" s="235"/>
      <c r="S1526" s="235"/>
      <c r="T1526" s="236"/>
      <c r="AT1526" s="237" t="s">
        <v>364</v>
      </c>
      <c r="AU1526" s="237" t="s">
        <v>227</v>
      </c>
      <c r="AV1526" s="14" t="s">
        <v>90</v>
      </c>
      <c r="AW1526" s="14" t="s">
        <v>36</v>
      </c>
      <c r="AX1526" s="14" t="s">
        <v>81</v>
      </c>
      <c r="AY1526" s="237" t="s">
        <v>215</v>
      </c>
    </row>
    <row r="1527" spans="2:51" s="14" customFormat="1" ht="10.199999999999999">
      <c r="B1527" s="227"/>
      <c r="C1527" s="228"/>
      <c r="D1527" s="198" t="s">
        <v>364</v>
      </c>
      <c r="E1527" s="229" t="s">
        <v>1</v>
      </c>
      <c r="F1527" s="230" t="s">
        <v>1489</v>
      </c>
      <c r="G1527" s="228"/>
      <c r="H1527" s="231">
        <v>-9.9</v>
      </c>
      <c r="I1527" s="232"/>
      <c r="J1527" s="228"/>
      <c r="K1527" s="228"/>
      <c r="L1527" s="233"/>
      <c r="M1527" s="234"/>
      <c r="N1527" s="235"/>
      <c r="O1527" s="235"/>
      <c r="P1527" s="235"/>
      <c r="Q1527" s="235"/>
      <c r="R1527" s="235"/>
      <c r="S1527" s="235"/>
      <c r="T1527" s="236"/>
      <c r="AT1527" s="237" t="s">
        <v>364</v>
      </c>
      <c r="AU1527" s="237" t="s">
        <v>227</v>
      </c>
      <c r="AV1527" s="14" t="s">
        <v>90</v>
      </c>
      <c r="AW1527" s="14" t="s">
        <v>36</v>
      </c>
      <c r="AX1527" s="14" t="s">
        <v>81</v>
      </c>
      <c r="AY1527" s="237" t="s">
        <v>215</v>
      </c>
    </row>
    <row r="1528" spans="2:51" s="14" customFormat="1" ht="10.199999999999999">
      <c r="B1528" s="227"/>
      <c r="C1528" s="228"/>
      <c r="D1528" s="198" t="s">
        <v>364</v>
      </c>
      <c r="E1528" s="229" t="s">
        <v>1</v>
      </c>
      <c r="F1528" s="230" t="s">
        <v>849</v>
      </c>
      <c r="G1528" s="228"/>
      <c r="H1528" s="231">
        <v>-8</v>
      </c>
      <c r="I1528" s="232"/>
      <c r="J1528" s="228"/>
      <c r="K1528" s="228"/>
      <c r="L1528" s="233"/>
      <c r="M1528" s="234"/>
      <c r="N1528" s="235"/>
      <c r="O1528" s="235"/>
      <c r="P1528" s="235"/>
      <c r="Q1528" s="235"/>
      <c r="R1528" s="235"/>
      <c r="S1528" s="235"/>
      <c r="T1528" s="236"/>
      <c r="AT1528" s="237" t="s">
        <v>364</v>
      </c>
      <c r="AU1528" s="237" t="s">
        <v>227</v>
      </c>
      <c r="AV1528" s="14" t="s">
        <v>90</v>
      </c>
      <c r="AW1528" s="14" t="s">
        <v>36</v>
      </c>
      <c r="AX1528" s="14" t="s">
        <v>81</v>
      </c>
      <c r="AY1528" s="237" t="s">
        <v>215</v>
      </c>
    </row>
    <row r="1529" spans="2:51" s="14" customFormat="1" ht="10.199999999999999">
      <c r="B1529" s="227"/>
      <c r="C1529" s="228"/>
      <c r="D1529" s="198" t="s">
        <v>364</v>
      </c>
      <c r="E1529" s="229" t="s">
        <v>1</v>
      </c>
      <c r="F1529" s="230" t="s">
        <v>1485</v>
      </c>
      <c r="G1529" s="228"/>
      <c r="H1529" s="231">
        <v>-0.6</v>
      </c>
      <c r="I1529" s="232"/>
      <c r="J1529" s="228"/>
      <c r="K1529" s="228"/>
      <c r="L1529" s="233"/>
      <c r="M1529" s="234"/>
      <c r="N1529" s="235"/>
      <c r="O1529" s="235"/>
      <c r="P1529" s="235"/>
      <c r="Q1529" s="235"/>
      <c r="R1529" s="235"/>
      <c r="S1529" s="235"/>
      <c r="T1529" s="236"/>
      <c r="AT1529" s="237" t="s">
        <v>364</v>
      </c>
      <c r="AU1529" s="237" t="s">
        <v>227</v>
      </c>
      <c r="AV1529" s="14" t="s">
        <v>90</v>
      </c>
      <c r="AW1529" s="14" t="s">
        <v>36</v>
      </c>
      <c r="AX1529" s="14" t="s">
        <v>81</v>
      </c>
      <c r="AY1529" s="237" t="s">
        <v>215</v>
      </c>
    </row>
    <row r="1530" spans="2:51" s="14" customFormat="1" ht="10.199999999999999">
      <c r="B1530" s="227"/>
      <c r="C1530" s="228"/>
      <c r="D1530" s="198" t="s">
        <v>364</v>
      </c>
      <c r="E1530" s="229" t="s">
        <v>1</v>
      </c>
      <c r="F1530" s="230" t="s">
        <v>832</v>
      </c>
      <c r="G1530" s="228"/>
      <c r="H1530" s="231">
        <v>-1.8</v>
      </c>
      <c r="I1530" s="232"/>
      <c r="J1530" s="228"/>
      <c r="K1530" s="228"/>
      <c r="L1530" s="233"/>
      <c r="M1530" s="234"/>
      <c r="N1530" s="235"/>
      <c r="O1530" s="235"/>
      <c r="P1530" s="235"/>
      <c r="Q1530" s="235"/>
      <c r="R1530" s="235"/>
      <c r="S1530" s="235"/>
      <c r="T1530" s="236"/>
      <c r="AT1530" s="237" t="s">
        <v>364</v>
      </c>
      <c r="AU1530" s="237" t="s">
        <v>227</v>
      </c>
      <c r="AV1530" s="14" t="s">
        <v>90</v>
      </c>
      <c r="AW1530" s="14" t="s">
        <v>36</v>
      </c>
      <c r="AX1530" s="14" t="s">
        <v>81</v>
      </c>
      <c r="AY1530" s="237" t="s">
        <v>215</v>
      </c>
    </row>
    <row r="1531" spans="2:51" s="13" customFormat="1" ht="10.199999999999999">
      <c r="B1531" s="217"/>
      <c r="C1531" s="218"/>
      <c r="D1531" s="198" t="s">
        <v>364</v>
      </c>
      <c r="E1531" s="219" t="s">
        <v>1</v>
      </c>
      <c r="F1531" s="220" t="s">
        <v>1500</v>
      </c>
      <c r="G1531" s="218"/>
      <c r="H1531" s="219" t="s">
        <v>1</v>
      </c>
      <c r="I1531" s="221"/>
      <c r="J1531" s="218"/>
      <c r="K1531" s="218"/>
      <c r="L1531" s="222"/>
      <c r="M1531" s="223"/>
      <c r="N1531" s="224"/>
      <c r="O1531" s="224"/>
      <c r="P1531" s="224"/>
      <c r="Q1531" s="224"/>
      <c r="R1531" s="224"/>
      <c r="S1531" s="224"/>
      <c r="T1531" s="225"/>
      <c r="AT1531" s="226" t="s">
        <v>364</v>
      </c>
      <c r="AU1531" s="226" t="s">
        <v>227</v>
      </c>
      <c r="AV1531" s="13" t="s">
        <v>88</v>
      </c>
      <c r="AW1531" s="13" t="s">
        <v>36</v>
      </c>
      <c r="AX1531" s="13" t="s">
        <v>81</v>
      </c>
      <c r="AY1531" s="226" t="s">
        <v>215</v>
      </c>
    </row>
    <row r="1532" spans="2:51" s="14" customFormat="1" ht="10.199999999999999">
      <c r="B1532" s="227"/>
      <c r="C1532" s="228"/>
      <c r="D1532" s="198" t="s">
        <v>364</v>
      </c>
      <c r="E1532" s="229" t="s">
        <v>1</v>
      </c>
      <c r="F1532" s="230" t="s">
        <v>1501</v>
      </c>
      <c r="G1532" s="228"/>
      <c r="H1532" s="231">
        <v>91.44</v>
      </c>
      <c r="I1532" s="232"/>
      <c r="J1532" s="228"/>
      <c r="K1532" s="228"/>
      <c r="L1532" s="233"/>
      <c r="M1532" s="234"/>
      <c r="N1532" s="235"/>
      <c r="O1532" s="235"/>
      <c r="P1532" s="235"/>
      <c r="Q1532" s="235"/>
      <c r="R1532" s="235"/>
      <c r="S1532" s="235"/>
      <c r="T1532" s="236"/>
      <c r="AT1532" s="237" t="s">
        <v>364</v>
      </c>
      <c r="AU1532" s="237" t="s">
        <v>227</v>
      </c>
      <c r="AV1532" s="14" t="s">
        <v>90</v>
      </c>
      <c r="AW1532" s="14" t="s">
        <v>36</v>
      </c>
      <c r="AX1532" s="14" t="s">
        <v>81</v>
      </c>
      <c r="AY1532" s="237" t="s">
        <v>215</v>
      </c>
    </row>
    <row r="1533" spans="2:51" s="14" customFormat="1" ht="10.199999999999999">
      <c r="B1533" s="227"/>
      <c r="C1533" s="228"/>
      <c r="D1533" s="198" t="s">
        <v>364</v>
      </c>
      <c r="E1533" s="229" t="s">
        <v>1</v>
      </c>
      <c r="F1533" s="230" t="s">
        <v>1502</v>
      </c>
      <c r="G1533" s="228"/>
      <c r="H1533" s="231">
        <v>-4.32</v>
      </c>
      <c r="I1533" s="232"/>
      <c r="J1533" s="228"/>
      <c r="K1533" s="228"/>
      <c r="L1533" s="233"/>
      <c r="M1533" s="234"/>
      <c r="N1533" s="235"/>
      <c r="O1533" s="235"/>
      <c r="P1533" s="235"/>
      <c r="Q1533" s="235"/>
      <c r="R1533" s="235"/>
      <c r="S1533" s="235"/>
      <c r="T1533" s="236"/>
      <c r="AT1533" s="237" t="s">
        <v>364</v>
      </c>
      <c r="AU1533" s="237" t="s">
        <v>227</v>
      </c>
      <c r="AV1533" s="14" t="s">
        <v>90</v>
      </c>
      <c r="AW1533" s="14" t="s">
        <v>36</v>
      </c>
      <c r="AX1533" s="14" t="s">
        <v>81</v>
      </c>
      <c r="AY1533" s="237" t="s">
        <v>215</v>
      </c>
    </row>
    <row r="1534" spans="2:51" s="14" customFormat="1" ht="10.199999999999999">
      <c r="B1534" s="227"/>
      <c r="C1534" s="228"/>
      <c r="D1534" s="198" t="s">
        <v>364</v>
      </c>
      <c r="E1534" s="229" t="s">
        <v>1</v>
      </c>
      <c r="F1534" s="230" t="s">
        <v>1485</v>
      </c>
      <c r="G1534" s="228"/>
      <c r="H1534" s="231">
        <v>-0.6</v>
      </c>
      <c r="I1534" s="232"/>
      <c r="J1534" s="228"/>
      <c r="K1534" s="228"/>
      <c r="L1534" s="233"/>
      <c r="M1534" s="234"/>
      <c r="N1534" s="235"/>
      <c r="O1534" s="235"/>
      <c r="P1534" s="235"/>
      <c r="Q1534" s="235"/>
      <c r="R1534" s="235"/>
      <c r="S1534" s="235"/>
      <c r="T1534" s="236"/>
      <c r="AT1534" s="237" t="s">
        <v>364</v>
      </c>
      <c r="AU1534" s="237" t="s">
        <v>227</v>
      </c>
      <c r="AV1534" s="14" t="s">
        <v>90</v>
      </c>
      <c r="AW1534" s="14" t="s">
        <v>36</v>
      </c>
      <c r="AX1534" s="14" t="s">
        <v>81</v>
      </c>
      <c r="AY1534" s="237" t="s">
        <v>215</v>
      </c>
    </row>
    <row r="1535" spans="2:51" s="14" customFormat="1" ht="10.199999999999999">
      <c r="B1535" s="227"/>
      <c r="C1535" s="228"/>
      <c r="D1535" s="198" t="s">
        <v>364</v>
      </c>
      <c r="E1535" s="229" t="s">
        <v>1</v>
      </c>
      <c r="F1535" s="230" t="s">
        <v>1503</v>
      </c>
      <c r="G1535" s="228"/>
      <c r="H1535" s="231">
        <v>-2.8050000000000002</v>
      </c>
      <c r="I1535" s="232"/>
      <c r="J1535" s="228"/>
      <c r="K1535" s="228"/>
      <c r="L1535" s="233"/>
      <c r="M1535" s="234"/>
      <c r="N1535" s="235"/>
      <c r="O1535" s="235"/>
      <c r="P1535" s="235"/>
      <c r="Q1535" s="235"/>
      <c r="R1535" s="235"/>
      <c r="S1535" s="235"/>
      <c r="T1535" s="236"/>
      <c r="AT1535" s="237" t="s">
        <v>364</v>
      </c>
      <c r="AU1535" s="237" t="s">
        <v>227</v>
      </c>
      <c r="AV1535" s="14" t="s">
        <v>90</v>
      </c>
      <c r="AW1535" s="14" t="s">
        <v>36</v>
      </c>
      <c r="AX1535" s="14" t="s">
        <v>81</v>
      </c>
      <c r="AY1535" s="237" t="s">
        <v>215</v>
      </c>
    </row>
    <row r="1536" spans="2:51" s="13" customFormat="1" ht="10.199999999999999">
      <c r="B1536" s="217"/>
      <c r="C1536" s="218"/>
      <c r="D1536" s="198" t="s">
        <v>364</v>
      </c>
      <c r="E1536" s="219" t="s">
        <v>1</v>
      </c>
      <c r="F1536" s="220" t="s">
        <v>1402</v>
      </c>
      <c r="G1536" s="218"/>
      <c r="H1536" s="219" t="s">
        <v>1</v>
      </c>
      <c r="I1536" s="221"/>
      <c r="J1536" s="218"/>
      <c r="K1536" s="218"/>
      <c r="L1536" s="222"/>
      <c r="M1536" s="223"/>
      <c r="N1536" s="224"/>
      <c r="O1536" s="224"/>
      <c r="P1536" s="224"/>
      <c r="Q1536" s="224"/>
      <c r="R1536" s="224"/>
      <c r="S1536" s="224"/>
      <c r="T1536" s="225"/>
      <c r="AT1536" s="226" t="s">
        <v>364</v>
      </c>
      <c r="AU1536" s="226" t="s">
        <v>227</v>
      </c>
      <c r="AV1536" s="13" t="s">
        <v>88</v>
      </c>
      <c r="AW1536" s="13" t="s">
        <v>36</v>
      </c>
      <c r="AX1536" s="13" t="s">
        <v>81</v>
      </c>
      <c r="AY1536" s="226" t="s">
        <v>215</v>
      </c>
    </row>
    <row r="1537" spans="2:51" s="14" customFormat="1" ht="10.199999999999999">
      <c r="B1537" s="227"/>
      <c r="C1537" s="228"/>
      <c r="D1537" s="198" t="s">
        <v>364</v>
      </c>
      <c r="E1537" s="229" t="s">
        <v>1</v>
      </c>
      <c r="F1537" s="230" t="s">
        <v>1478</v>
      </c>
      <c r="G1537" s="228"/>
      <c r="H1537" s="231">
        <v>64.44</v>
      </c>
      <c r="I1537" s="232"/>
      <c r="J1537" s="228"/>
      <c r="K1537" s="228"/>
      <c r="L1537" s="233"/>
      <c r="M1537" s="234"/>
      <c r="N1537" s="235"/>
      <c r="O1537" s="235"/>
      <c r="P1537" s="235"/>
      <c r="Q1537" s="235"/>
      <c r="R1537" s="235"/>
      <c r="S1537" s="235"/>
      <c r="T1537" s="236"/>
      <c r="AT1537" s="237" t="s">
        <v>364</v>
      </c>
      <c r="AU1537" s="237" t="s">
        <v>227</v>
      </c>
      <c r="AV1537" s="14" t="s">
        <v>90</v>
      </c>
      <c r="AW1537" s="14" t="s">
        <v>36</v>
      </c>
      <c r="AX1537" s="14" t="s">
        <v>81</v>
      </c>
      <c r="AY1537" s="237" t="s">
        <v>215</v>
      </c>
    </row>
    <row r="1538" spans="2:51" s="14" customFormat="1" ht="10.199999999999999">
      <c r="B1538" s="227"/>
      <c r="C1538" s="228"/>
      <c r="D1538" s="198" t="s">
        <v>364</v>
      </c>
      <c r="E1538" s="229" t="s">
        <v>1</v>
      </c>
      <c r="F1538" s="230" t="s">
        <v>1504</v>
      </c>
      <c r="G1538" s="228"/>
      <c r="H1538" s="231">
        <v>-0.45</v>
      </c>
      <c r="I1538" s="232"/>
      <c r="J1538" s="228"/>
      <c r="K1538" s="228"/>
      <c r="L1538" s="233"/>
      <c r="M1538" s="234"/>
      <c r="N1538" s="235"/>
      <c r="O1538" s="235"/>
      <c r="P1538" s="235"/>
      <c r="Q1538" s="235"/>
      <c r="R1538" s="235"/>
      <c r="S1538" s="235"/>
      <c r="T1538" s="236"/>
      <c r="AT1538" s="237" t="s">
        <v>364</v>
      </c>
      <c r="AU1538" s="237" t="s">
        <v>227</v>
      </c>
      <c r="AV1538" s="14" t="s">
        <v>90</v>
      </c>
      <c r="AW1538" s="14" t="s">
        <v>36</v>
      </c>
      <c r="AX1538" s="14" t="s">
        <v>81</v>
      </c>
      <c r="AY1538" s="237" t="s">
        <v>215</v>
      </c>
    </row>
    <row r="1539" spans="2:51" s="14" customFormat="1" ht="10.199999999999999">
      <c r="B1539" s="227"/>
      <c r="C1539" s="228"/>
      <c r="D1539" s="198" t="s">
        <v>364</v>
      </c>
      <c r="E1539" s="229" t="s">
        <v>1</v>
      </c>
      <c r="F1539" s="230" t="s">
        <v>1505</v>
      </c>
      <c r="G1539" s="228"/>
      <c r="H1539" s="231">
        <v>-0.04</v>
      </c>
      <c r="I1539" s="232"/>
      <c r="J1539" s="228"/>
      <c r="K1539" s="228"/>
      <c r="L1539" s="233"/>
      <c r="M1539" s="234"/>
      <c r="N1539" s="235"/>
      <c r="O1539" s="235"/>
      <c r="P1539" s="235"/>
      <c r="Q1539" s="235"/>
      <c r="R1539" s="235"/>
      <c r="S1539" s="235"/>
      <c r="T1539" s="236"/>
      <c r="AT1539" s="237" t="s">
        <v>364</v>
      </c>
      <c r="AU1539" s="237" t="s">
        <v>227</v>
      </c>
      <c r="AV1539" s="14" t="s">
        <v>90</v>
      </c>
      <c r="AW1539" s="14" t="s">
        <v>36</v>
      </c>
      <c r="AX1539" s="14" t="s">
        <v>81</v>
      </c>
      <c r="AY1539" s="237" t="s">
        <v>215</v>
      </c>
    </row>
    <row r="1540" spans="2:51" s="14" customFormat="1" ht="10.199999999999999">
      <c r="B1540" s="227"/>
      <c r="C1540" s="228"/>
      <c r="D1540" s="198" t="s">
        <v>364</v>
      </c>
      <c r="E1540" s="229" t="s">
        <v>1</v>
      </c>
      <c r="F1540" s="230" t="s">
        <v>1494</v>
      </c>
      <c r="G1540" s="228"/>
      <c r="H1540" s="231">
        <v>-0.21</v>
      </c>
      <c r="I1540" s="232"/>
      <c r="J1540" s="228"/>
      <c r="K1540" s="228"/>
      <c r="L1540" s="233"/>
      <c r="M1540" s="234"/>
      <c r="N1540" s="235"/>
      <c r="O1540" s="235"/>
      <c r="P1540" s="235"/>
      <c r="Q1540" s="235"/>
      <c r="R1540" s="235"/>
      <c r="S1540" s="235"/>
      <c r="T1540" s="236"/>
      <c r="AT1540" s="237" t="s">
        <v>364</v>
      </c>
      <c r="AU1540" s="237" t="s">
        <v>227</v>
      </c>
      <c r="AV1540" s="14" t="s">
        <v>90</v>
      </c>
      <c r="AW1540" s="14" t="s">
        <v>36</v>
      </c>
      <c r="AX1540" s="14" t="s">
        <v>81</v>
      </c>
      <c r="AY1540" s="237" t="s">
        <v>215</v>
      </c>
    </row>
    <row r="1541" spans="2:51" s="13" customFormat="1" ht="10.199999999999999">
      <c r="B1541" s="217"/>
      <c r="C1541" s="218"/>
      <c r="D1541" s="198" t="s">
        <v>364</v>
      </c>
      <c r="E1541" s="219" t="s">
        <v>1</v>
      </c>
      <c r="F1541" s="220" t="s">
        <v>1137</v>
      </c>
      <c r="G1541" s="218"/>
      <c r="H1541" s="219" t="s">
        <v>1</v>
      </c>
      <c r="I1541" s="221"/>
      <c r="J1541" s="218"/>
      <c r="K1541" s="218"/>
      <c r="L1541" s="222"/>
      <c r="M1541" s="223"/>
      <c r="N1541" s="224"/>
      <c r="O1541" s="224"/>
      <c r="P1541" s="224"/>
      <c r="Q1541" s="224"/>
      <c r="R1541" s="224"/>
      <c r="S1541" s="224"/>
      <c r="T1541" s="225"/>
      <c r="AT1541" s="226" t="s">
        <v>364</v>
      </c>
      <c r="AU1541" s="226" t="s">
        <v>227</v>
      </c>
      <c r="AV1541" s="13" t="s">
        <v>88</v>
      </c>
      <c r="AW1541" s="13" t="s">
        <v>36</v>
      </c>
      <c r="AX1541" s="13" t="s">
        <v>81</v>
      </c>
      <c r="AY1541" s="226" t="s">
        <v>215</v>
      </c>
    </row>
    <row r="1542" spans="2:51" s="14" customFormat="1" ht="10.199999999999999">
      <c r="B1542" s="227"/>
      <c r="C1542" s="228"/>
      <c r="D1542" s="198" t="s">
        <v>364</v>
      </c>
      <c r="E1542" s="229" t="s">
        <v>1</v>
      </c>
      <c r="F1542" s="230" t="s">
        <v>1506</v>
      </c>
      <c r="G1542" s="228"/>
      <c r="H1542" s="231">
        <v>26.64</v>
      </c>
      <c r="I1542" s="232"/>
      <c r="J1542" s="228"/>
      <c r="K1542" s="228"/>
      <c r="L1542" s="233"/>
      <c r="M1542" s="234"/>
      <c r="N1542" s="235"/>
      <c r="O1542" s="235"/>
      <c r="P1542" s="235"/>
      <c r="Q1542" s="235"/>
      <c r="R1542" s="235"/>
      <c r="S1542" s="235"/>
      <c r="T1542" s="236"/>
      <c r="AT1542" s="237" t="s">
        <v>364</v>
      </c>
      <c r="AU1542" s="237" t="s">
        <v>227</v>
      </c>
      <c r="AV1542" s="14" t="s">
        <v>90</v>
      </c>
      <c r="AW1542" s="14" t="s">
        <v>36</v>
      </c>
      <c r="AX1542" s="14" t="s">
        <v>81</v>
      </c>
      <c r="AY1542" s="237" t="s">
        <v>215</v>
      </c>
    </row>
    <row r="1543" spans="2:51" s="14" customFormat="1" ht="10.199999999999999">
      <c r="B1543" s="227"/>
      <c r="C1543" s="228"/>
      <c r="D1543" s="198" t="s">
        <v>364</v>
      </c>
      <c r="E1543" s="229" t="s">
        <v>1</v>
      </c>
      <c r="F1543" s="230" t="s">
        <v>1507</v>
      </c>
      <c r="G1543" s="228"/>
      <c r="H1543" s="231">
        <v>-0.03</v>
      </c>
      <c r="I1543" s="232"/>
      <c r="J1543" s="228"/>
      <c r="K1543" s="228"/>
      <c r="L1543" s="233"/>
      <c r="M1543" s="234"/>
      <c r="N1543" s="235"/>
      <c r="O1543" s="235"/>
      <c r="P1543" s="235"/>
      <c r="Q1543" s="235"/>
      <c r="R1543" s="235"/>
      <c r="S1543" s="235"/>
      <c r="T1543" s="236"/>
      <c r="AT1543" s="237" t="s">
        <v>364</v>
      </c>
      <c r="AU1543" s="237" t="s">
        <v>227</v>
      </c>
      <c r="AV1543" s="14" t="s">
        <v>90</v>
      </c>
      <c r="AW1543" s="14" t="s">
        <v>36</v>
      </c>
      <c r="AX1543" s="14" t="s">
        <v>81</v>
      </c>
      <c r="AY1543" s="237" t="s">
        <v>215</v>
      </c>
    </row>
    <row r="1544" spans="2:51" s="14" customFormat="1" ht="10.199999999999999">
      <c r="B1544" s="227"/>
      <c r="C1544" s="228"/>
      <c r="D1544" s="198" t="s">
        <v>364</v>
      </c>
      <c r="E1544" s="229" t="s">
        <v>1</v>
      </c>
      <c r="F1544" s="230" t="s">
        <v>831</v>
      </c>
      <c r="G1544" s="228"/>
      <c r="H1544" s="231">
        <v>-1.6</v>
      </c>
      <c r="I1544" s="232"/>
      <c r="J1544" s="228"/>
      <c r="K1544" s="228"/>
      <c r="L1544" s="233"/>
      <c r="M1544" s="234"/>
      <c r="N1544" s="235"/>
      <c r="O1544" s="235"/>
      <c r="P1544" s="235"/>
      <c r="Q1544" s="235"/>
      <c r="R1544" s="235"/>
      <c r="S1544" s="235"/>
      <c r="T1544" s="236"/>
      <c r="AT1544" s="237" t="s">
        <v>364</v>
      </c>
      <c r="AU1544" s="237" t="s">
        <v>227</v>
      </c>
      <c r="AV1544" s="14" t="s">
        <v>90</v>
      </c>
      <c r="AW1544" s="14" t="s">
        <v>36</v>
      </c>
      <c r="AX1544" s="14" t="s">
        <v>81</v>
      </c>
      <c r="AY1544" s="237" t="s">
        <v>215</v>
      </c>
    </row>
    <row r="1545" spans="2:51" s="13" customFormat="1" ht="10.199999999999999">
      <c r="B1545" s="217"/>
      <c r="C1545" s="218"/>
      <c r="D1545" s="198" t="s">
        <v>364</v>
      </c>
      <c r="E1545" s="219" t="s">
        <v>1</v>
      </c>
      <c r="F1545" s="220" t="s">
        <v>1139</v>
      </c>
      <c r="G1545" s="218"/>
      <c r="H1545" s="219" t="s">
        <v>1</v>
      </c>
      <c r="I1545" s="221"/>
      <c r="J1545" s="218"/>
      <c r="K1545" s="218"/>
      <c r="L1545" s="222"/>
      <c r="M1545" s="223"/>
      <c r="N1545" s="224"/>
      <c r="O1545" s="224"/>
      <c r="P1545" s="224"/>
      <c r="Q1545" s="224"/>
      <c r="R1545" s="224"/>
      <c r="S1545" s="224"/>
      <c r="T1545" s="225"/>
      <c r="AT1545" s="226" t="s">
        <v>364</v>
      </c>
      <c r="AU1545" s="226" t="s">
        <v>227</v>
      </c>
      <c r="AV1545" s="13" t="s">
        <v>88</v>
      </c>
      <c r="AW1545" s="13" t="s">
        <v>36</v>
      </c>
      <c r="AX1545" s="13" t="s">
        <v>81</v>
      </c>
      <c r="AY1545" s="226" t="s">
        <v>215</v>
      </c>
    </row>
    <row r="1546" spans="2:51" s="14" customFormat="1" ht="10.199999999999999">
      <c r="B1546" s="227"/>
      <c r="C1546" s="228"/>
      <c r="D1546" s="198" t="s">
        <v>364</v>
      </c>
      <c r="E1546" s="229" t="s">
        <v>1</v>
      </c>
      <c r="F1546" s="230" t="s">
        <v>1508</v>
      </c>
      <c r="G1546" s="228"/>
      <c r="H1546" s="231">
        <v>27</v>
      </c>
      <c r="I1546" s="232"/>
      <c r="J1546" s="228"/>
      <c r="K1546" s="228"/>
      <c r="L1546" s="233"/>
      <c r="M1546" s="234"/>
      <c r="N1546" s="235"/>
      <c r="O1546" s="235"/>
      <c r="P1546" s="235"/>
      <c r="Q1546" s="235"/>
      <c r="R1546" s="235"/>
      <c r="S1546" s="235"/>
      <c r="T1546" s="236"/>
      <c r="AT1546" s="237" t="s">
        <v>364</v>
      </c>
      <c r="AU1546" s="237" t="s">
        <v>227</v>
      </c>
      <c r="AV1546" s="14" t="s">
        <v>90</v>
      </c>
      <c r="AW1546" s="14" t="s">
        <v>36</v>
      </c>
      <c r="AX1546" s="14" t="s">
        <v>81</v>
      </c>
      <c r="AY1546" s="237" t="s">
        <v>215</v>
      </c>
    </row>
    <row r="1547" spans="2:51" s="14" customFormat="1" ht="10.199999999999999">
      <c r="B1547" s="227"/>
      <c r="C1547" s="228"/>
      <c r="D1547" s="198" t="s">
        <v>364</v>
      </c>
      <c r="E1547" s="229" t="s">
        <v>1</v>
      </c>
      <c r="F1547" s="230" t="s">
        <v>1102</v>
      </c>
      <c r="G1547" s="228"/>
      <c r="H1547" s="231">
        <v>-3.2</v>
      </c>
      <c r="I1547" s="232"/>
      <c r="J1547" s="228"/>
      <c r="K1547" s="228"/>
      <c r="L1547" s="233"/>
      <c r="M1547" s="234"/>
      <c r="N1547" s="235"/>
      <c r="O1547" s="235"/>
      <c r="P1547" s="235"/>
      <c r="Q1547" s="235"/>
      <c r="R1547" s="235"/>
      <c r="S1547" s="235"/>
      <c r="T1547" s="236"/>
      <c r="AT1547" s="237" t="s">
        <v>364</v>
      </c>
      <c r="AU1547" s="237" t="s">
        <v>227</v>
      </c>
      <c r="AV1547" s="14" t="s">
        <v>90</v>
      </c>
      <c r="AW1547" s="14" t="s">
        <v>36</v>
      </c>
      <c r="AX1547" s="14" t="s">
        <v>81</v>
      </c>
      <c r="AY1547" s="237" t="s">
        <v>215</v>
      </c>
    </row>
    <row r="1548" spans="2:51" s="13" customFormat="1" ht="10.199999999999999">
      <c r="B1548" s="217"/>
      <c r="C1548" s="218"/>
      <c r="D1548" s="198" t="s">
        <v>364</v>
      </c>
      <c r="E1548" s="219" t="s">
        <v>1</v>
      </c>
      <c r="F1548" s="220" t="s">
        <v>1509</v>
      </c>
      <c r="G1548" s="218"/>
      <c r="H1548" s="219" t="s">
        <v>1</v>
      </c>
      <c r="I1548" s="221"/>
      <c r="J1548" s="218"/>
      <c r="K1548" s="218"/>
      <c r="L1548" s="222"/>
      <c r="M1548" s="223"/>
      <c r="N1548" s="224"/>
      <c r="O1548" s="224"/>
      <c r="P1548" s="224"/>
      <c r="Q1548" s="224"/>
      <c r="R1548" s="224"/>
      <c r="S1548" s="224"/>
      <c r="T1548" s="225"/>
      <c r="AT1548" s="226" t="s">
        <v>364</v>
      </c>
      <c r="AU1548" s="226" t="s">
        <v>227</v>
      </c>
      <c r="AV1548" s="13" t="s">
        <v>88</v>
      </c>
      <c r="AW1548" s="13" t="s">
        <v>36</v>
      </c>
      <c r="AX1548" s="13" t="s">
        <v>81</v>
      </c>
      <c r="AY1548" s="226" t="s">
        <v>215</v>
      </c>
    </row>
    <row r="1549" spans="2:51" s="14" customFormat="1" ht="10.199999999999999">
      <c r="B1549" s="227"/>
      <c r="C1549" s="228"/>
      <c r="D1549" s="198" t="s">
        <v>364</v>
      </c>
      <c r="E1549" s="229" t="s">
        <v>1</v>
      </c>
      <c r="F1549" s="230" t="s">
        <v>1510</v>
      </c>
      <c r="G1549" s="228"/>
      <c r="H1549" s="231">
        <v>22.32</v>
      </c>
      <c r="I1549" s="232"/>
      <c r="J1549" s="228"/>
      <c r="K1549" s="228"/>
      <c r="L1549" s="233"/>
      <c r="M1549" s="234"/>
      <c r="N1549" s="235"/>
      <c r="O1549" s="235"/>
      <c r="P1549" s="235"/>
      <c r="Q1549" s="235"/>
      <c r="R1549" s="235"/>
      <c r="S1549" s="235"/>
      <c r="T1549" s="236"/>
      <c r="AT1549" s="237" t="s">
        <v>364</v>
      </c>
      <c r="AU1549" s="237" t="s">
        <v>227</v>
      </c>
      <c r="AV1549" s="14" t="s">
        <v>90</v>
      </c>
      <c r="AW1549" s="14" t="s">
        <v>36</v>
      </c>
      <c r="AX1549" s="14" t="s">
        <v>81</v>
      </c>
      <c r="AY1549" s="237" t="s">
        <v>215</v>
      </c>
    </row>
    <row r="1550" spans="2:51" s="14" customFormat="1" ht="10.199999999999999">
      <c r="B1550" s="227"/>
      <c r="C1550" s="228"/>
      <c r="D1550" s="198" t="s">
        <v>364</v>
      </c>
      <c r="E1550" s="229" t="s">
        <v>1</v>
      </c>
      <c r="F1550" s="230" t="s">
        <v>831</v>
      </c>
      <c r="G1550" s="228"/>
      <c r="H1550" s="231">
        <v>-1.6</v>
      </c>
      <c r="I1550" s="232"/>
      <c r="J1550" s="228"/>
      <c r="K1550" s="228"/>
      <c r="L1550" s="233"/>
      <c r="M1550" s="234"/>
      <c r="N1550" s="235"/>
      <c r="O1550" s="235"/>
      <c r="P1550" s="235"/>
      <c r="Q1550" s="235"/>
      <c r="R1550" s="235"/>
      <c r="S1550" s="235"/>
      <c r="T1550" s="236"/>
      <c r="AT1550" s="237" t="s">
        <v>364</v>
      </c>
      <c r="AU1550" s="237" t="s">
        <v>227</v>
      </c>
      <c r="AV1550" s="14" t="s">
        <v>90</v>
      </c>
      <c r="AW1550" s="14" t="s">
        <v>36</v>
      </c>
      <c r="AX1550" s="14" t="s">
        <v>81</v>
      </c>
      <c r="AY1550" s="237" t="s">
        <v>215</v>
      </c>
    </row>
    <row r="1551" spans="2:51" s="13" customFormat="1" ht="10.199999999999999">
      <c r="B1551" s="217"/>
      <c r="C1551" s="218"/>
      <c r="D1551" s="198" t="s">
        <v>364</v>
      </c>
      <c r="E1551" s="219" t="s">
        <v>1</v>
      </c>
      <c r="F1551" s="220" t="s">
        <v>1141</v>
      </c>
      <c r="G1551" s="218"/>
      <c r="H1551" s="219" t="s">
        <v>1</v>
      </c>
      <c r="I1551" s="221"/>
      <c r="J1551" s="218"/>
      <c r="K1551" s="218"/>
      <c r="L1551" s="222"/>
      <c r="M1551" s="223"/>
      <c r="N1551" s="224"/>
      <c r="O1551" s="224"/>
      <c r="P1551" s="224"/>
      <c r="Q1551" s="224"/>
      <c r="R1551" s="224"/>
      <c r="S1551" s="224"/>
      <c r="T1551" s="225"/>
      <c r="AT1551" s="226" t="s">
        <v>364</v>
      </c>
      <c r="AU1551" s="226" t="s">
        <v>227</v>
      </c>
      <c r="AV1551" s="13" t="s">
        <v>88</v>
      </c>
      <c r="AW1551" s="13" t="s">
        <v>36</v>
      </c>
      <c r="AX1551" s="13" t="s">
        <v>81</v>
      </c>
      <c r="AY1551" s="226" t="s">
        <v>215</v>
      </c>
    </row>
    <row r="1552" spans="2:51" s="14" customFormat="1" ht="10.199999999999999">
      <c r="B1552" s="227"/>
      <c r="C1552" s="228"/>
      <c r="D1552" s="198" t="s">
        <v>364</v>
      </c>
      <c r="E1552" s="229" t="s">
        <v>1</v>
      </c>
      <c r="F1552" s="230" t="s">
        <v>1511</v>
      </c>
      <c r="G1552" s="228"/>
      <c r="H1552" s="231">
        <v>27</v>
      </c>
      <c r="I1552" s="232"/>
      <c r="J1552" s="228"/>
      <c r="K1552" s="228"/>
      <c r="L1552" s="233"/>
      <c r="M1552" s="234"/>
      <c r="N1552" s="235"/>
      <c r="O1552" s="235"/>
      <c r="P1552" s="235"/>
      <c r="Q1552" s="235"/>
      <c r="R1552" s="235"/>
      <c r="S1552" s="235"/>
      <c r="T1552" s="236"/>
      <c r="AT1552" s="237" t="s">
        <v>364</v>
      </c>
      <c r="AU1552" s="237" t="s">
        <v>227</v>
      </c>
      <c r="AV1552" s="14" t="s">
        <v>90</v>
      </c>
      <c r="AW1552" s="14" t="s">
        <v>36</v>
      </c>
      <c r="AX1552" s="14" t="s">
        <v>81</v>
      </c>
      <c r="AY1552" s="237" t="s">
        <v>215</v>
      </c>
    </row>
    <row r="1553" spans="2:51" s="14" customFormat="1" ht="10.199999999999999">
      <c r="B1553" s="227"/>
      <c r="C1553" s="228"/>
      <c r="D1553" s="198" t="s">
        <v>364</v>
      </c>
      <c r="E1553" s="229" t="s">
        <v>1</v>
      </c>
      <c r="F1553" s="230" t="s">
        <v>1507</v>
      </c>
      <c r="G1553" s="228"/>
      <c r="H1553" s="231">
        <v>-0.03</v>
      </c>
      <c r="I1553" s="232"/>
      <c r="J1553" s="228"/>
      <c r="K1553" s="228"/>
      <c r="L1553" s="233"/>
      <c r="M1553" s="234"/>
      <c r="N1553" s="235"/>
      <c r="O1553" s="235"/>
      <c r="P1553" s="235"/>
      <c r="Q1553" s="235"/>
      <c r="R1553" s="235"/>
      <c r="S1553" s="235"/>
      <c r="T1553" s="236"/>
      <c r="AT1553" s="237" t="s">
        <v>364</v>
      </c>
      <c r="AU1553" s="237" t="s">
        <v>227</v>
      </c>
      <c r="AV1553" s="14" t="s">
        <v>90</v>
      </c>
      <c r="AW1553" s="14" t="s">
        <v>36</v>
      </c>
      <c r="AX1553" s="14" t="s">
        <v>81</v>
      </c>
      <c r="AY1553" s="237" t="s">
        <v>215</v>
      </c>
    </row>
    <row r="1554" spans="2:51" s="14" customFormat="1" ht="10.199999999999999">
      <c r="B1554" s="227"/>
      <c r="C1554" s="228"/>
      <c r="D1554" s="198" t="s">
        <v>364</v>
      </c>
      <c r="E1554" s="229" t="s">
        <v>1</v>
      </c>
      <c r="F1554" s="230" t="s">
        <v>831</v>
      </c>
      <c r="G1554" s="228"/>
      <c r="H1554" s="231">
        <v>-1.6</v>
      </c>
      <c r="I1554" s="232"/>
      <c r="J1554" s="228"/>
      <c r="K1554" s="228"/>
      <c r="L1554" s="233"/>
      <c r="M1554" s="234"/>
      <c r="N1554" s="235"/>
      <c r="O1554" s="235"/>
      <c r="P1554" s="235"/>
      <c r="Q1554" s="235"/>
      <c r="R1554" s="235"/>
      <c r="S1554" s="235"/>
      <c r="T1554" s="236"/>
      <c r="AT1554" s="237" t="s">
        <v>364</v>
      </c>
      <c r="AU1554" s="237" t="s">
        <v>227</v>
      </c>
      <c r="AV1554" s="14" t="s">
        <v>90</v>
      </c>
      <c r="AW1554" s="14" t="s">
        <v>36</v>
      </c>
      <c r="AX1554" s="14" t="s">
        <v>81</v>
      </c>
      <c r="AY1554" s="237" t="s">
        <v>215</v>
      </c>
    </row>
    <row r="1555" spans="2:51" s="13" customFormat="1" ht="10.199999999999999">
      <c r="B1555" s="217"/>
      <c r="C1555" s="218"/>
      <c r="D1555" s="198" t="s">
        <v>364</v>
      </c>
      <c r="E1555" s="219" t="s">
        <v>1</v>
      </c>
      <c r="F1555" s="220" t="s">
        <v>1143</v>
      </c>
      <c r="G1555" s="218"/>
      <c r="H1555" s="219" t="s">
        <v>1</v>
      </c>
      <c r="I1555" s="221"/>
      <c r="J1555" s="218"/>
      <c r="K1555" s="218"/>
      <c r="L1555" s="222"/>
      <c r="M1555" s="223"/>
      <c r="N1555" s="224"/>
      <c r="O1555" s="224"/>
      <c r="P1555" s="224"/>
      <c r="Q1555" s="224"/>
      <c r="R1555" s="224"/>
      <c r="S1555" s="224"/>
      <c r="T1555" s="225"/>
      <c r="AT1555" s="226" t="s">
        <v>364</v>
      </c>
      <c r="AU1555" s="226" t="s">
        <v>227</v>
      </c>
      <c r="AV1555" s="13" t="s">
        <v>88</v>
      </c>
      <c r="AW1555" s="13" t="s">
        <v>36</v>
      </c>
      <c r="AX1555" s="13" t="s">
        <v>81</v>
      </c>
      <c r="AY1555" s="226" t="s">
        <v>215</v>
      </c>
    </row>
    <row r="1556" spans="2:51" s="14" customFormat="1" ht="10.199999999999999">
      <c r="B1556" s="227"/>
      <c r="C1556" s="228"/>
      <c r="D1556" s="198" t="s">
        <v>364</v>
      </c>
      <c r="E1556" s="229" t="s">
        <v>1</v>
      </c>
      <c r="F1556" s="230" t="s">
        <v>1512</v>
      </c>
      <c r="G1556" s="228"/>
      <c r="H1556" s="231">
        <v>27.36</v>
      </c>
      <c r="I1556" s="232"/>
      <c r="J1556" s="228"/>
      <c r="K1556" s="228"/>
      <c r="L1556" s="233"/>
      <c r="M1556" s="234"/>
      <c r="N1556" s="235"/>
      <c r="O1556" s="235"/>
      <c r="P1556" s="235"/>
      <c r="Q1556" s="235"/>
      <c r="R1556" s="235"/>
      <c r="S1556" s="235"/>
      <c r="T1556" s="236"/>
      <c r="AT1556" s="237" t="s">
        <v>364</v>
      </c>
      <c r="AU1556" s="237" t="s">
        <v>227</v>
      </c>
      <c r="AV1556" s="14" t="s">
        <v>90</v>
      </c>
      <c r="AW1556" s="14" t="s">
        <v>36</v>
      </c>
      <c r="AX1556" s="14" t="s">
        <v>81</v>
      </c>
      <c r="AY1556" s="237" t="s">
        <v>215</v>
      </c>
    </row>
    <row r="1557" spans="2:51" s="14" customFormat="1" ht="10.199999999999999">
      <c r="B1557" s="227"/>
      <c r="C1557" s="228"/>
      <c r="D1557" s="198" t="s">
        <v>364</v>
      </c>
      <c r="E1557" s="229" t="s">
        <v>1</v>
      </c>
      <c r="F1557" s="230" t="s">
        <v>1513</v>
      </c>
      <c r="G1557" s="228"/>
      <c r="H1557" s="231">
        <v>-4.8</v>
      </c>
      <c r="I1557" s="232"/>
      <c r="J1557" s="228"/>
      <c r="K1557" s="228"/>
      <c r="L1557" s="233"/>
      <c r="M1557" s="234"/>
      <c r="N1557" s="235"/>
      <c r="O1557" s="235"/>
      <c r="P1557" s="235"/>
      <c r="Q1557" s="235"/>
      <c r="R1557" s="235"/>
      <c r="S1557" s="235"/>
      <c r="T1557" s="236"/>
      <c r="AT1557" s="237" t="s">
        <v>364</v>
      </c>
      <c r="AU1557" s="237" t="s">
        <v>227</v>
      </c>
      <c r="AV1557" s="14" t="s">
        <v>90</v>
      </c>
      <c r="AW1557" s="14" t="s">
        <v>36</v>
      </c>
      <c r="AX1557" s="14" t="s">
        <v>81</v>
      </c>
      <c r="AY1557" s="237" t="s">
        <v>215</v>
      </c>
    </row>
    <row r="1558" spans="2:51" s="13" customFormat="1" ht="10.199999999999999">
      <c r="B1558" s="217"/>
      <c r="C1558" s="218"/>
      <c r="D1558" s="198" t="s">
        <v>364</v>
      </c>
      <c r="E1558" s="219" t="s">
        <v>1</v>
      </c>
      <c r="F1558" s="220" t="s">
        <v>1514</v>
      </c>
      <c r="G1558" s="218"/>
      <c r="H1558" s="219" t="s">
        <v>1</v>
      </c>
      <c r="I1558" s="221"/>
      <c r="J1558" s="218"/>
      <c r="K1558" s="218"/>
      <c r="L1558" s="222"/>
      <c r="M1558" s="223"/>
      <c r="N1558" s="224"/>
      <c r="O1558" s="224"/>
      <c r="P1558" s="224"/>
      <c r="Q1558" s="224"/>
      <c r="R1558" s="224"/>
      <c r="S1558" s="224"/>
      <c r="T1558" s="225"/>
      <c r="AT1558" s="226" t="s">
        <v>364</v>
      </c>
      <c r="AU1558" s="226" t="s">
        <v>227</v>
      </c>
      <c r="AV1558" s="13" t="s">
        <v>88</v>
      </c>
      <c r="AW1558" s="13" t="s">
        <v>36</v>
      </c>
      <c r="AX1558" s="13" t="s">
        <v>81</v>
      </c>
      <c r="AY1558" s="226" t="s">
        <v>215</v>
      </c>
    </row>
    <row r="1559" spans="2:51" s="14" customFormat="1" ht="10.199999999999999">
      <c r="B1559" s="227"/>
      <c r="C1559" s="228"/>
      <c r="D1559" s="198" t="s">
        <v>364</v>
      </c>
      <c r="E1559" s="229" t="s">
        <v>1</v>
      </c>
      <c r="F1559" s="230" t="s">
        <v>1515</v>
      </c>
      <c r="G1559" s="228"/>
      <c r="H1559" s="231">
        <v>22.68</v>
      </c>
      <c r="I1559" s="232"/>
      <c r="J1559" s="228"/>
      <c r="K1559" s="228"/>
      <c r="L1559" s="233"/>
      <c r="M1559" s="234"/>
      <c r="N1559" s="235"/>
      <c r="O1559" s="235"/>
      <c r="P1559" s="235"/>
      <c r="Q1559" s="235"/>
      <c r="R1559" s="235"/>
      <c r="S1559" s="235"/>
      <c r="T1559" s="236"/>
      <c r="AT1559" s="237" t="s">
        <v>364</v>
      </c>
      <c r="AU1559" s="237" t="s">
        <v>227</v>
      </c>
      <c r="AV1559" s="14" t="s">
        <v>90</v>
      </c>
      <c r="AW1559" s="14" t="s">
        <v>36</v>
      </c>
      <c r="AX1559" s="14" t="s">
        <v>81</v>
      </c>
      <c r="AY1559" s="237" t="s">
        <v>215</v>
      </c>
    </row>
    <row r="1560" spans="2:51" s="14" customFormat="1" ht="10.199999999999999">
      <c r="B1560" s="227"/>
      <c r="C1560" s="228"/>
      <c r="D1560" s="198" t="s">
        <v>364</v>
      </c>
      <c r="E1560" s="229" t="s">
        <v>1</v>
      </c>
      <c r="F1560" s="230" t="s">
        <v>831</v>
      </c>
      <c r="G1560" s="228"/>
      <c r="H1560" s="231">
        <v>-1.6</v>
      </c>
      <c r="I1560" s="232"/>
      <c r="J1560" s="228"/>
      <c r="K1560" s="228"/>
      <c r="L1560" s="233"/>
      <c r="M1560" s="234"/>
      <c r="N1560" s="235"/>
      <c r="O1560" s="235"/>
      <c r="P1560" s="235"/>
      <c r="Q1560" s="235"/>
      <c r="R1560" s="235"/>
      <c r="S1560" s="235"/>
      <c r="T1560" s="236"/>
      <c r="AT1560" s="237" t="s">
        <v>364</v>
      </c>
      <c r="AU1560" s="237" t="s">
        <v>227</v>
      </c>
      <c r="AV1560" s="14" t="s">
        <v>90</v>
      </c>
      <c r="AW1560" s="14" t="s">
        <v>36</v>
      </c>
      <c r="AX1560" s="14" t="s">
        <v>81</v>
      </c>
      <c r="AY1560" s="237" t="s">
        <v>215</v>
      </c>
    </row>
    <row r="1561" spans="2:51" s="13" customFormat="1" ht="10.199999999999999">
      <c r="B1561" s="217"/>
      <c r="C1561" s="218"/>
      <c r="D1561" s="198" t="s">
        <v>364</v>
      </c>
      <c r="E1561" s="219" t="s">
        <v>1</v>
      </c>
      <c r="F1561" s="220" t="s">
        <v>1516</v>
      </c>
      <c r="G1561" s="218"/>
      <c r="H1561" s="219" t="s">
        <v>1</v>
      </c>
      <c r="I1561" s="221"/>
      <c r="J1561" s="218"/>
      <c r="K1561" s="218"/>
      <c r="L1561" s="222"/>
      <c r="M1561" s="223"/>
      <c r="N1561" s="224"/>
      <c r="O1561" s="224"/>
      <c r="P1561" s="224"/>
      <c r="Q1561" s="224"/>
      <c r="R1561" s="224"/>
      <c r="S1561" s="224"/>
      <c r="T1561" s="225"/>
      <c r="AT1561" s="226" t="s">
        <v>364</v>
      </c>
      <c r="AU1561" s="226" t="s">
        <v>227</v>
      </c>
      <c r="AV1561" s="13" t="s">
        <v>88</v>
      </c>
      <c r="AW1561" s="13" t="s">
        <v>36</v>
      </c>
      <c r="AX1561" s="13" t="s">
        <v>81</v>
      </c>
      <c r="AY1561" s="226" t="s">
        <v>215</v>
      </c>
    </row>
    <row r="1562" spans="2:51" s="14" customFormat="1" ht="10.199999999999999">
      <c r="B1562" s="227"/>
      <c r="C1562" s="228"/>
      <c r="D1562" s="198" t="s">
        <v>364</v>
      </c>
      <c r="E1562" s="229" t="s">
        <v>1</v>
      </c>
      <c r="F1562" s="230" t="s">
        <v>1478</v>
      </c>
      <c r="G1562" s="228"/>
      <c r="H1562" s="231">
        <v>64.44</v>
      </c>
      <c r="I1562" s="232"/>
      <c r="J1562" s="228"/>
      <c r="K1562" s="228"/>
      <c r="L1562" s="233"/>
      <c r="M1562" s="234"/>
      <c r="N1562" s="235"/>
      <c r="O1562" s="235"/>
      <c r="P1562" s="235"/>
      <c r="Q1562" s="235"/>
      <c r="R1562" s="235"/>
      <c r="S1562" s="235"/>
      <c r="T1562" s="236"/>
      <c r="AT1562" s="237" t="s">
        <v>364</v>
      </c>
      <c r="AU1562" s="237" t="s">
        <v>227</v>
      </c>
      <c r="AV1562" s="14" t="s">
        <v>90</v>
      </c>
      <c r="AW1562" s="14" t="s">
        <v>36</v>
      </c>
      <c r="AX1562" s="14" t="s">
        <v>81</v>
      </c>
      <c r="AY1562" s="237" t="s">
        <v>215</v>
      </c>
    </row>
    <row r="1563" spans="2:51" s="14" customFormat="1" ht="10.199999999999999">
      <c r="B1563" s="227"/>
      <c r="C1563" s="228"/>
      <c r="D1563" s="198" t="s">
        <v>364</v>
      </c>
      <c r="E1563" s="229" t="s">
        <v>1</v>
      </c>
      <c r="F1563" s="230" t="s">
        <v>1505</v>
      </c>
      <c r="G1563" s="228"/>
      <c r="H1563" s="231">
        <v>-0.04</v>
      </c>
      <c r="I1563" s="232"/>
      <c r="J1563" s="228"/>
      <c r="K1563" s="228"/>
      <c r="L1563" s="233"/>
      <c r="M1563" s="234"/>
      <c r="N1563" s="235"/>
      <c r="O1563" s="235"/>
      <c r="P1563" s="235"/>
      <c r="Q1563" s="235"/>
      <c r="R1563" s="235"/>
      <c r="S1563" s="235"/>
      <c r="T1563" s="236"/>
      <c r="AT1563" s="237" t="s">
        <v>364</v>
      </c>
      <c r="AU1563" s="237" t="s">
        <v>227</v>
      </c>
      <c r="AV1563" s="14" t="s">
        <v>90</v>
      </c>
      <c r="AW1563" s="14" t="s">
        <v>36</v>
      </c>
      <c r="AX1563" s="14" t="s">
        <v>81</v>
      </c>
      <c r="AY1563" s="237" t="s">
        <v>215</v>
      </c>
    </row>
    <row r="1564" spans="2:51" s="14" customFormat="1" ht="10.199999999999999">
      <c r="B1564" s="227"/>
      <c r="C1564" s="228"/>
      <c r="D1564" s="198" t="s">
        <v>364</v>
      </c>
      <c r="E1564" s="229" t="s">
        <v>1</v>
      </c>
      <c r="F1564" s="230" t="s">
        <v>832</v>
      </c>
      <c r="G1564" s="228"/>
      <c r="H1564" s="231">
        <v>-1.8</v>
      </c>
      <c r="I1564" s="232"/>
      <c r="J1564" s="228"/>
      <c r="K1564" s="228"/>
      <c r="L1564" s="233"/>
      <c r="M1564" s="234"/>
      <c r="N1564" s="235"/>
      <c r="O1564" s="235"/>
      <c r="P1564" s="235"/>
      <c r="Q1564" s="235"/>
      <c r="R1564" s="235"/>
      <c r="S1564" s="235"/>
      <c r="T1564" s="236"/>
      <c r="AT1564" s="237" t="s">
        <v>364</v>
      </c>
      <c r="AU1564" s="237" t="s">
        <v>227</v>
      </c>
      <c r="AV1564" s="14" t="s">
        <v>90</v>
      </c>
      <c r="AW1564" s="14" t="s">
        <v>36</v>
      </c>
      <c r="AX1564" s="14" t="s">
        <v>81</v>
      </c>
      <c r="AY1564" s="237" t="s">
        <v>215</v>
      </c>
    </row>
    <row r="1565" spans="2:51" s="14" customFormat="1" ht="10.199999999999999">
      <c r="B1565" s="227"/>
      <c r="C1565" s="228"/>
      <c r="D1565" s="198" t="s">
        <v>364</v>
      </c>
      <c r="E1565" s="229" t="s">
        <v>1</v>
      </c>
      <c r="F1565" s="230" t="s">
        <v>1504</v>
      </c>
      <c r="G1565" s="228"/>
      <c r="H1565" s="231">
        <v>-0.45</v>
      </c>
      <c r="I1565" s="232"/>
      <c r="J1565" s="228"/>
      <c r="K1565" s="228"/>
      <c r="L1565" s="233"/>
      <c r="M1565" s="234"/>
      <c r="N1565" s="235"/>
      <c r="O1565" s="235"/>
      <c r="P1565" s="235"/>
      <c r="Q1565" s="235"/>
      <c r="R1565" s="235"/>
      <c r="S1565" s="235"/>
      <c r="T1565" s="236"/>
      <c r="AT1565" s="237" t="s">
        <v>364</v>
      </c>
      <c r="AU1565" s="237" t="s">
        <v>227</v>
      </c>
      <c r="AV1565" s="14" t="s">
        <v>90</v>
      </c>
      <c r="AW1565" s="14" t="s">
        <v>36</v>
      </c>
      <c r="AX1565" s="14" t="s">
        <v>81</v>
      </c>
      <c r="AY1565" s="237" t="s">
        <v>215</v>
      </c>
    </row>
    <row r="1566" spans="2:51" s="13" customFormat="1" ht="10.199999999999999">
      <c r="B1566" s="217"/>
      <c r="C1566" s="218"/>
      <c r="D1566" s="198" t="s">
        <v>364</v>
      </c>
      <c r="E1566" s="219" t="s">
        <v>1</v>
      </c>
      <c r="F1566" s="220" t="s">
        <v>1404</v>
      </c>
      <c r="G1566" s="218"/>
      <c r="H1566" s="219" t="s">
        <v>1</v>
      </c>
      <c r="I1566" s="221"/>
      <c r="J1566" s="218"/>
      <c r="K1566" s="218"/>
      <c r="L1566" s="222"/>
      <c r="M1566" s="223"/>
      <c r="N1566" s="224"/>
      <c r="O1566" s="224"/>
      <c r="P1566" s="224"/>
      <c r="Q1566" s="224"/>
      <c r="R1566" s="224"/>
      <c r="S1566" s="224"/>
      <c r="T1566" s="225"/>
      <c r="AT1566" s="226" t="s">
        <v>364</v>
      </c>
      <c r="AU1566" s="226" t="s">
        <v>227</v>
      </c>
      <c r="AV1566" s="13" t="s">
        <v>88</v>
      </c>
      <c r="AW1566" s="13" t="s">
        <v>36</v>
      </c>
      <c r="AX1566" s="13" t="s">
        <v>81</v>
      </c>
      <c r="AY1566" s="226" t="s">
        <v>215</v>
      </c>
    </row>
    <row r="1567" spans="2:51" s="14" customFormat="1" ht="10.199999999999999">
      <c r="B1567" s="227"/>
      <c r="C1567" s="228"/>
      <c r="D1567" s="198" t="s">
        <v>364</v>
      </c>
      <c r="E1567" s="229" t="s">
        <v>1</v>
      </c>
      <c r="F1567" s="230" t="s">
        <v>1517</v>
      </c>
      <c r="G1567" s="228"/>
      <c r="H1567" s="231">
        <v>51.06</v>
      </c>
      <c r="I1567" s="232"/>
      <c r="J1567" s="228"/>
      <c r="K1567" s="228"/>
      <c r="L1567" s="233"/>
      <c r="M1567" s="234"/>
      <c r="N1567" s="235"/>
      <c r="O1567" s="235"/>
      <c r="P1567" s="235"/>
      <c r="Q1567" s="235"/>
      <c r="R1567" s="235"/>
      <c r="S1567" s="235"/>
      <c r="T1567" s="236"/>
      <c r="AT1567" s="237" t="s">
        <v>364</v>
      </c>
      <c r="AU1567" s="237" t="s">
        <v>227</v>
      </c>
      <c r="AV1567" s="14" t="s">
        <v>90</v>
      </c>
      <c r="AW1567" s="14" t="s">
        <v>36</v>
      </c>
      <c r="AX1567" s="14" t="s">
        <v>81</v>
      </c>
      <c r="AY1567" s="237" t="s">
        <v>215</v>
      </c>
    </row>
    <row r="1568" spans="2:51" s="14" customFormat="1" ht="10.199999999999999">
      <c r="B1568" s="227"/>
      <c r="C1568" s="228"/>
      <c r="D1568" s="198" t="s">
        <v>364</v>
      </c>
      <c r="E1568" s="229" t="s">
        <v>1</v>
      </c>
      <c r="F1568" s="230" t="s">
        <v>832</v>
      </c>
      <c r="G1568" s="228"/>
      <c r="H1568" s="231">
        <v>-1.8</v>
      </c>
      <c r="I1568" s="232"/>
      <c r="J1568" s="228"/>
      <c r="K1568" s="228"/>
      <c r="L1568" s="233"/>
      <c r="M1568" s="234"/>
      <c r="N1568" s="235"/>
      <c r="O1568" s="235"/>
      <c r="P1568" s="235"/>
      <c r="Q1568" s="235"/>
      <c r="R1568" s="235"/>
      <c r="S1568" s="235"/>
      <c r="T1568" s="236"/>
      <c r="AT1568" s="237" t="s">
        <v>364</v>
      </c>
      <c r="AU1568" s="237" t="s">
        <v>227</v>
      </c>
      <c r="AV1568" s="14" t="s">
        <v>90</v>
      </c>
      <c r="AW1568" s="14" t="s">
        <v>36</v>
      </c>
      <c r="AX1568" s="14" t="s">
        <v>81</v>
      </c>
      <c r="AY1568" s="237" t="s">
        <v>215</v>
      </c>
    </row>
    <row r="1569" spans="2:51" s="16" customFormat="1" ht="10.199999999999999">
      <c r="B1569" s="249"/>
      <c r="C1569" s="250"/>
      <c r="D1569" s="198" t="s">
        <v>364</v>
      </c>
      <c r="E1569" s="251" t="s">
        <v>1</v>
      </c>
      <c r="F1569" s="252" t="s">
        <v>403</v>
      </c>
      <c r="G1569" s="250"/>
      <c r="H1569" s="253">
        <v>1273.154</v>
      </c>
      <c r="I1569" s="254"/>
      <c r="J1569" s="250"/>
      <c r="K1569" s="250"/>
      <c r="L1569" s="255"/>
      <c r="M1569" s="256"/>
      <c r="N1569" s="257"/>
      <c r="O1569" s="257"/>
      <c r="P1569" s="257"/>
      <c r="Q1569" s="257"/>
      <c r="R1569" s="257"/>
      <c r="S1569" s="257"/>
      <c r="T1569" s="258"/>
      <c r="AT1569" s="259" t="s">
        <v>364</v>
      </c>
      <c r="AU1569" s="259" t="s">
        <v>227</v>
      </c>
      <c r="AV1569" s="16" t="s">
        <v>227</v>
      </c>
      <c r="AW1569" s="16" t="s">
        <v>36</v>
      </c>
      <c r="AX1569" s="16" t="s">
        <v>81</v>
      </c>
      <c r="AY1569" s="259" t="s">
        <v>215</v>
      </c>
    </row>
    <row r="1570" spans="2:51" s="13" customFormat="1" ht="10.199999999999999">
      <c r="B1570" s="217"/>
      <c r="C1570" s="218"/>
      <c r="D1570" s="198" t="s">
        <v>364</v>
      </c>
      <c r="E1570" s="219" t="s">
        <v>1</v>
      </c>
      <c r="F1570" s="220" t="s">
        <v>853</v>
      </c>
      <c r="G1570" s="218"/>
      <c r="H1570" s="219" t="s">
        <v>1</v>
      </c>
      <c r="I1570" s="221"/>
      <c r="J1570" s="218"/>
      <c r="K1570" s="218"/>
      <c r="L1570" s="222"/>
      <c r="M1570" s="223"/>
      <c r="N1570" s="224"/>
      <c r="O1570" s="224"/>
      <c r="P1570" s="224"/>
      <c r="Q1570" s="224"/>
      <c r="R1570" s="224"/>
      <c r="S1570" s="224"/>
      <c r="T1570" s="225"/>
      <c r="AT1570" s="226" t="s">
        <v>364</v>
      </c>
      <c r="AU1570" s="226" t="s">
        <v>227</v>
      </c>
      <c r="AV1570" s="13" t="s">
        <v>88</v>
      </c>
      <c r="AW1570" s="13" t="s">
        <v>36</v>
      </c>
      <c r="AX1570" s="13" t="s">
        <v>81</v>
      </c>
      <c r="AY1570" s="226" t="s">
        <v>215</v>
      </c>
    </row>
    <row r="1571" spans="2:51" s="13" customFormat="1" ht="10.199999999999999">
      <c r="B1571" s="217"/>
      <c r="C1571" s="218"/>
      <c r="D1571" s="198" t="s">
        <v>364</v>
      </c>
      <c r="E1571" s="219" t="s">
        <v>1</v>
      </c>
      <c r="F1571" s="220" t="s">
        <v>1406</v>
      </c>
      <c r="G1571" s="218"/>
      <c r="H1571" s="219" t="s">
        <v>1</v>
      </c>
      <c r="I1571" s="221"/>
      <c r="J1571" s="218"/>
      <c r="K1571" s="218"/>
      <c r="L1571" s="222"/>
      <c r="M1571" s="223"/>
      <c r="N1571" s="224"/>
      <c r="O1571" s="224"/>
      <c r="P1571" s="224"/>
      <c r="Q1571" s="224"/>
      <c r="R1571" s="224"/>
      <c r="S1571" s="224"/>
      <c r="T1571" s="225"/>
      <c r="AT1571" s="226" t="s">
        <v>364</v>
      </c>
      <c r="AU1571" s="226" t="s">
        <v>227</v>
      </c>
      <c r="AV1571" s="13" t="s">
        <v>88</v>
      </c>
      <c r="AW1571" s="13" t="s">
        <v>36</v>
      </c>
      <c r="AX1571" s="13" t="s">
        <v>81</v>
      </c>
      <c r="AY1571" s="226" t="s">
        <v>215</v>
      </c>
    </row>
    <row r="1572" spans="2:51" s="14" customFormat="1" ht="10.199999999999999">
      <c r="B1572" s="227"/>
      <c r="C1572" s="228"/>
      <c r="D1572" s="198" t="s">
        <v>364</v>
      </c>
      <c r="E1572" s="229" t="s">
        <v>1</v>
      </c>
      <c r="F1572" s="230" t="s">
        <v>1518</v>
      </c>
      <c r="G1572" s="228"/>
      <c r="H1572" s="231">
        <v>136.97399999999999</v>
      </c>
      <c r="I1572" s="232"/>
      <c r="J1572" s="228"/>
      <c r="K1572" s="228"/>
      <c r="L1572" s="233"/>
      <c r="M1572" s="234"/>
      <c r="N1572" s="235"/>
      <c r="O1572" s="235"/>
      <c r="P1572" s="235"/>
      <c r="Q1572" s="235"/>
      <c r="R1572" s="235"/>
      <c r="S1572" s="235"/>
      <c r="T1572" s="236"/>
      <c r="AT1572" s="237" t="s">
        <v>364</v>
      </c>
      <c r="AU1572" s="237" t="s">
        <v>227</v>
      </c>
      <c r="AV1572" s="14" t="s">
        <v>90</v>
      </c>
      <c r="AW1572" s="14" t="s">
        <v>36</v>
      </c>
      <c r="AX1572" s="14" t="s">
        <v>81</v>
      </c>
      <c r="AY1572" s="237" t="s">
        <v>215</v>
      </c>
    </row>
    <row r="1573" spans="2:51" s="14" customFormat="1" ht="10.199999999999999">
      <c r="B1573" s="227"/>
      <c r="C1573" s="228"/>
      <c r="D1573" s="198" t="s">
        <v>364</v>
      </c>
      <c r="E1573" s="229" t="s">
        <v>1</v>
      </c>
      <c r="F1573" s="230" t="s">
        <v>1481</v>
      </c>
      <c r="G1573" s="228"/>
      <c r="H1573" s="231">
        <v>-2.16</v>
      </c>
      <c r="I1573" s="232"/>
      <c r="J1573" s="228"/>
      <c r="K1573" s="228"/>
      <c r="L1573" s="233"/>
      <c r="M1573" s="234"/>
      <c r="N1573" s="235"/>
      <c r="O1573" s="235"/>
      <c r="P1573" s="235"/>
      <c r="Q1573" s="235"/>
      <c r="R1573" s="235"/>
      <c r="S1573" s="235"/>
      <c r="T1573" s="236"/>
      <c r="AT1573" s="237" t="s">
        <v>364</v>
      </c>
      <c r="AU1573" s="237" t="s">
        <v>227</v>
      </c>
      <c r="AV1573" s="14" t="s">
        <v>90</v>
      </c>
      <c r="AW1573" s="14" t="s">
        <v>36</v>
      </c>
      <c r="AX1573" s="14" t="s">
        <v>81</v>
      </c>
      <c r="AY1573" s="237" t="s">
        <v>215</v>
      </c>
    </row>
    <row r="1574" spans="2:51" s="14" customFormat="1" ht="10.199999999999999">
      <c r="B1574" s="227"/>
      <c r="C1574" s="228"/>
      <c r="D1574" s="198" t="s">
        <v>364</v>
      </c>
      <c r="E1574" s="229" t="s">
        <v>1</v>
      </c>
      <c r="F1574" s="230" t="s">
        <v>831</v>
      </c>
      <c r="G1574" s="228"/>
      <c r="H1574" s="231">
        <v>-1.6</v>
      </c>
      <c r="I1574" s="232"/>
      <c r="J1574" s="228"/>
      <c r="K1574" s="228"/>
      <c r="L1574" s="233"/>
      <c r="M1574" s="234"/>
      <c r="N1574" s="235"/>
      <c r="O1574" s="235"/>
      <c r="P1574" s="235"/>
      <c r="Q1574" s="235"/>
      <c r="R1574" s="235"/>
      <c r="S1574" s="235"/>
      <c r="T1574" s="236"/>
      <c r="AT1574" s="237" t="s">
        <v>364</v>
      </c>
      <c r="AU1574" s="237" t="s">
        <v>227</v>
      </c>
      <c r="AV1574" s="14" t="s">
        <v>90</v>
      </c>
      <c r="AW1574" s="14" t="s">
        <v>36</v>
      </c>
      <c r="AX1574" s="14" t="s">
        <v>81</v>
      </c>
      <c r="AY1574" s="237" t="s">
        <v>215</v>
      </c>
    </row>
    <row r="1575" spans="2:51" s="14" customFormat="1" ht="10.199999999999999">
      <c r="B1575" s="227"/>
      <c r="C1575" s="228"/>
      <c r="D1575" s="198" t="s">
        <v>364</v>
      </c>
      <c r="E1575" s="229" t="s">
        <v>1</v>
      </c>
      <c r="F1575" s="230" t="s">
        <v>1519</v>
      </c>
      <c r="G1575" s="228"/>
      <c r="H1575" s="231">
        <v>-16.2</v>
      </c>
      <c r="I1575" s="232"/>
      <c r="J1575" s="228"/>
      <c r="K1575" s="228"/>
      <c r="L1575" s="233"/>
      <c r="M1575" s="234"/>
      <c r="N1575" s="235"/>
      <c r="O1575" s="235"/>
      <c r="P1575" s="235"/>
      <c r="Q1575" s="235"/>
      <c r="R1575" s="235"/>
      <c r="S1575" s="235"/>
      <c r="T1575" s="236"/>
      <c r="AT1575" s="237" t="s">
        <v>364</v>
      </c>
      <c r="AU1575" s="237" t="s">
        <v>227</v>
      </c>
      <c r="AV1575" s="14" t="s">
        <v>90</v>
      </c>
      <c r="AW1575" s="14" t="s">
        <v>36</v>
      </c>
      <c r="AX1575" s="14" t="s">
        <v>81</v>
      </c>
      <c r="AY1575" s="237" t="s">
        <v>215</v>
      </c>
    </row>
    <row r="1576" spans="2:51" s="13" customFormat="1" ht="10.199999999999999">
      <c r="B1576" s="217"/>
      <c r="C1576" s="218"/>
      <c r="D1576" s="198" t="s">
        <v>364</v>
      </c>
      <c r="E1576" s="219" t="s">
        <v>1</v>
      </c>
      <c r="F1576" s="220" t="s">
        <v>1408</v>
      </c>
      <c r="G1576" s="218"/>
      <c r="H1576" s="219" t="s">
        <v>1</v>
      </c>
      <c r="I1576" s="221"/>
      <c r="J1576" s="218"/>
      <c r="K1576" s="218"/>
      <c r="L1576" s="222"/>
      <c r="M1576" s="223"/>
      <c r="N1576" s="224"/>
      <c r="O1576" s="224"/>
      <c r="P1576" s="224"/>
      <c r="Q1576" s="224"/>
      <c r="R1576" s="224"/>
      <c r="S1576" s="224"/>
      <c r="T1576" s="225"/>
      <c r="AT1576" s="226" t="s">
        <v>364</v>
      </c>
      <c r="AU1576" s="226" t="s">
        <v>227</v>
      </c>
      <c r="AV1576" s="13" t="s">
        <v>88</v>
      </c>
      <c r="AW1576" s="13" t="s">
        <v>36</v>
      </c>
      <c r="AX1576" s="13" t="s">
        <v>81</v>
      </c>
      <c r="AY1576" s="226" t="s">
        <v>215</v>
      </c>
    </row>
    <row r="1577" spans="2:51" s="14" customFormat="1" ht="10.199999999999999">
      <c r="B1577" s="227"/>
      <c r="C1577" s="228"/>
      <c r="D1577" s="198" t="s">
        <v>364</v>
      </c>
      <c r="E1577" s="229" t="s">
        <v>1</v>
      </c>
      <c r="F1577" s="230" t="s">
        <v>1520</v>
      </c>
      <c r="G1577" s="228"/>
      <c r="H1577" s="231">
        <v>74.739999999999995</v>
      </c>
      <c r="I1577" s="232"/>
      <c r="J1577" s="228"/>
      <c r="K1577" s="228"/>
      <c r="L1577" s="233"/>
      <c r="M1577" s="234"/>
      <c r="N1577" s="235"/>
      <c r="O1577" s="235"/>
      <c r="P1577" s="235"/>
      <c r="Q1577" s="235"/>
      <c r="R1577" s="235"/>
      <c r="S1577" s="235"/>
      <c r="T1577" s="236"/>
      <c r="AT1577" s="237" t="s">
        <v>364</v>
      </c>
      <c r="AU1577" s="237" t="s">
        <v>227</v>
      </c>
      <c r="AV1577" s="14" t="s">
        <v>90</v>
      </c>
      <c r="AW1577" s="14" t="s">
        <v>36</v>
      </c>
      <c r="AX1577" s="14" t="s">
        <v>81</v>
      </c>
      <c r="AY1577" s="237" t="s">
        <v>215</v>
      </c>
    </row>
    <row r="1578" spans="2:51" s="14" customFormat="1" ht="10.199999999999999">
      <c r="B1578" s="227"/>
      <c r="C1578" s="228"/>
      <c r="D1578" s="198" t="s">
        <v>364</v>
      </c>
      <c r="E1578" s="229" t="s">
        <v>1</v>
      </c>
      <c r="F1578" s="230" t="s">
        <v>1521</v>
      </c>
      <c r="G1578" s="228"/>
      <c r="H1578" s="231">
        <v>-1.92</v>
      </c>
      <c r="I1578" s="232"/>
      <c r="J1578" s="228"/>
      <c r="K1578" s="228"/>
      <c r="L1578" s="233"/>
      <c r="M1578" s="234"/>
      <c r="N1578" s="235"/>
      <c r="O1578" s="235"/>
      <c r="P1578" s="235"/>
      <c r="Q1578" s="235"/>
      <c r="R1578" s="235"/>
      <c r="S1578" s="235"/>
      <c r="T1578" s="236"/>
      <c r="AT1578" s="237" t="s">
        <v>364</v>
      </c>
      <c r="AU1578" s="237" t="s">
        <v>227</v>
      </c>
      <c r="AV1578" s="14" t="s">
        <v>90</v>
      </c>
      <c r="AW1578" s="14" t="s">
        <v>36</v>
      </c>
      <c r="AX1578" s="14" t="s">
        <v>81</v>
      </c>
      <c r="AY1578" s="237" t="s">
        <v>215</v>
      </c>
    </row>
    <row r="1579" spans="2:51" s="14" customFormat="1" ht="10.199999999999999">
      <c r="B1579" s="227"/>
      <c r="C1579" s="228"/>
      <c r="D1579" s="198" t="s">
        <v>364</v>
      </c>
      <c r="E1579" s="229" t="s">
        <v>1</v>
      </c>
      <c r="F1579" s="230" t="s">
        <v>1522</v>
      </c>
      <c r="G1579" s="228"/>
      <c r="H1579" s="231">
        <v>-9</v>
      </c>
      <c r="I1579" s="232"/>
      <c r="J1579" s="228"/>
      <c r="K1579" s="228"/>
      <c r="L1579" s="233"/>
      <c r="M1579" s="234"/>
      <c r="N1579" s="235"/>
      <c r="O1579" s="235"/>
      <c r="P1579" s="235"/>
      <c r="Q1579" s="235"/>
      <c r="R1579" s="235"/>
      <c r="S1579" s="235"/>
      <c r="T1579" s="236"/>
      <c r="AT1579" s="237" t="s">
        <v>364</v>
      </c>
      <c r="AU1579" s="237" t="s">
        <v>227</v>
      </c>
      <c r="AV1579" s="14" t="s">
        <v>90</v>
      </c>
      <c r="AW1579" s="14" t="s">
        <v>36</v>
      </c>
      <c r="AX1579" s="14" t="s">
        <v>81</v>
      </c>
      <c r="AY1579" s="237" t="s">
        <v>215</v>
      </c>
    </row>
    <row r="1580" spans="2:51" s="13" customFormat="1" ht="10.199999999999999">
      <c r="B1580" s="217"/>
      <c r="C1580" s="218"/>
      <c r="D1580" s="198" t="s">
        <v>364</v>
      </c>
      <c r="E1580" s="219" t="s">
        <v>1</v>
      </c>
      <c r="F1580" s="220" t="s">
        <v>1144</v>
      </c>
      <c r="G1580" s="218"/>
      <c r="H1580" s="219" t="s">
        <v>1</v>
      </c>
      <c r="I1580" s="221"/>
      <c r="J1580" s="218"/>
      <c r="K1580" s="218"/>
      <c r="L1580" s="222"/>
      <c r="M1580" s="223"/>
      <c r="N1580" s="224"/>
      <c r="O1580" s="224"/>
      <c r="P1580" s="224"/>
      <c r="Q1580" s="224"/>
      <c r="R1580" s="224"/>
      <c r="S1580" s="224"/>
      <c r="T1580" s="225"/>
      <c r="AT1580" s="226" t="s">
        <v>364</v>
      </c>
      <c r="AU1580" s="226" t="s">
        <v>227</v>
      </c>
      <c r="AV1580" s="13" t="s">
        <v>88</v>
      </c>
      <c r="AW1580" s="13" t="s">
        <v>36</v>
      </c>
      <c r="AX1580" s="13" t="s">
        <v>81</v>
      </c>
      <c r="AY1580" s="226" t="s">
        <v>215</v>
      </c>
    </row>
    <row r="1581" spans="2:51" s="14" customFormat="1" ht="10.199999999999999">
      <c r="B1581" s="227"/>
      <c r="C1581" s="228"/>
      <c r="D1581" s="198" t="s">
        <v>364</v>
      </c>
      <c r="E1581" s="229" t="s">
        <v>1</v>
      </c>
      <c r="F1581" s="230" t="s">
        <v>1523</v>
      </c>
      <c r="G1581" s="228"/>
      <c r="H1581" s="231">
        <v>38.85</v>
      </c>
      <c r="I1581" s="232"/>
      <c r="J1581" s="228"/>
      <c r="K1581" s="228"/>
      <c r="L1581" s="233"/>
      <c r="M1581" s="234"/>
      <c r="N1581" s="235"/>
      <c r="O1581" s="235"/>
      <c r="P1581" s="235"/>
      <c r="Q1581" s="235"/>
      <c r="R1581" s="235"/>
      <c r="S1581" s="235"/>
      <c r="T1581" s="236"/>
      <c r="AT1581" s="237" t="s">
        <v>364</v>
      </c>
      <c r="AU1581" s="237" t="s">
        <v>227</v>
      </c>
      <c r="AV1581" s="14" t="s">
        <v>90</v>
      </c>
      <c r="AW1581" s="14" t="s">
        <v>36</v>
      </c>
      <c r="AX1581" s="14" t="s">
        <v>81</v>
      </c>
      <c r="AY1581" s="237" t="s">
        <v>215</v>
      </c>
    </row>
    <row r="1582" spans="2:51" s="14" customFormat="1" ht="10.199999999999999">
      <c r="B1582" s="227"/>
      <c r="C1582" s="228"/>
      <c r="D1582" s="198" t="s">
        <v>364</v>
      </c>
      <c r="E1582" s="229" t="s">
        <v>1</v>
      </c>
      <c r="F1582" s="230" t="s">
        <v>1494</v>
      </c>
      <c r="G1582" s="228"/>
      <c r="H1582" s="231">
        <v>-0.21</v>
      </c>
      <c r="I1582" s="232"/>
      <c r="J1582" s="228"/>
      <c r="K1582" s="228"/>
      <c r="L1582" s="233"/>
      <c r="M1582" s="234"/>
      <c r="N1582" s="235"/>
      <c r="O1582" s="235"/>
      <c r="P1582" s="235"/>
      <c r="Q1582" s="235"/>
      <c r="R1582" s="235"/>
      <c r="S1582" s="235"/>
      <c r="T1582" s="236"/>
      <c r="AT1582" s="237" t="s">
        <v>364</v>
      </c>
      <c r="AU1582" s="237" t="s">
        <v>227</v>
      </c>
      <c r="AV1582" s="14" t="s">
        <v>90</v>
      </c>
      <c r="AW1582" s="14" t="s">
        <v>36</v>
      </c>
      <c r="AX1582" s="14" t="s">
        <v>81</v>
      </c>
      <c r="AY1582" s="237" t="s">
        <v>215</v>
      </c>
    </row>
    <row r="1583" spans="2:51" s="13" customFormat="1" ht="10.199999999999999">
      <c r="B1583" s="217"/>
      <c r="C1583" s="218"/>
      <c r="D1583" s="198" t="s">
        <v>364</v>
      </c>
      <c r="E1583" s="219" t="s">
        <v>1</v>
      </c>
      <c r="F1583" s="220" t="s">
        <v>1524</v>
      </c>
      <c r="G1583" s="218"/>
      <c r="H1583" s="219" t="s">
        <v>1</v>
      </c>
      <c r="I1583" s="221"/>
      <c r="J1583" s="218"/>
      <c r="K1583" s="218"/>
      <c r="L1583" s="222"/>
      <c r="M1583" s="223"/>
      <c r="N1583" s="224"/>
      <c r="O1583" s="224"/>
      <c r="P1583" s="224"/>
      <c r="Q1583" s="224"/>
      <c r="R1583" s="224"/>
      <c r="S1583" s="224"/>
      <c r="T1583" s="225"/>
      <c r="AT1583" s="226" t="s">
        <v>364</v>
      </c>
      <c r="AU1583" s="226" t="s">
        <v>227</v>
      </c>
      <c r="AV1583" s="13" t="s">
        <v>88</v>
      </c>
      <c r="AW1583" s="13" t="s">
        <v>36</v>
      </c>
      <c r="AX1583" s="13" t="s">
        <v>81</v>
      </c>
      <c r="AY1583" s="226" t="s">
        <v>215</v>
      </c>
    </row>
    <row r="1584" spans="2:51" s="14" customFormat="1" ht="10.199999999999999">
      <c r="B1584" s="227"/>
      <c r="C1584" s="228"/>
      <c r="D1584" s="198" t="s">
        <v>364</v>
      </c>
      <c r="E1584" s="229" t="s">
        <v>1</v>
      </c>
      <c r="F1584" s="230" t="s">
        <v>1525</v>
      </c>
      <c r="G1584" s="228"/>
      <c r="H1584" s="231">
        <v>45.843000000000004</v>
      </c>
      <c r="I1584" s="232"/>
      <c r="J1584" s="228"/>
      <c r="K1584" s="228"/>
      <c r="L1584" s="233"/>
      <c r="M1584" s="234"/>
      <c r="N1584" s="235"/>
      <c r="O1584" s="235"/>
      <c r="P1584" s="235"/>
      <c r="Q1584" s="235"/>
      <c r="R1584" s="235"/>
      <c r="S1584" s="235"/>
      <c r="T1584" s="236"/>
      <c r="AT1584" s="237" t="s">
        <v>364</v>
      </c>
      <c r="AU1584" s="237" t="s">
        <v>227</v>
      </c>
      <c r="AV1584" s="14" t="s">
        <v>90</v>
      </c>
      <c r="AW1584" s="14" t="s">
        <v>36</v>
      </c>
      <c r="AX1584" s="14" t="s">
        <v>81</v>
      </c>
      <c r="AY1584" s="237" t="s">
        <v>215</v>
      </c>
    </row>
    <row r="1585" spans="2:51" s="14" customFormat="1" ht="10.199999999999999">
      <c r="B1585" s="227"/>
      <c r="C1585" s="228"/>
      <c r="D1585" s="198" t="s">
        <v>364</v>
      </c>
      <c r="E1585" s="229" t="s">
        <v>1</v>
      </c>
      <c r="F1585" s="230" t="s">
        <v>1485</v>
      </c>
      <c r="G1585" s="228"/>
      <c r="H1585" s="231">
        <v>-0.6</v>
      </c>
      <c r="I1585" s="232"/>
      <c r="J1585" s="228"/>
      <c r="K1585" s="228"/>
      <c r="L1585" s="233"/>
      <c r="M1585" s="234"/>
      <c r="N1585" s="235"/>
      <c r="O1585" s="235"/>
      <c r="P1585" s="235"/>
      <c r="Q1585" s="235"/>
      <c r="R1585" s="235"/>
      <c r="S1585" s="235"/>
      <c r="T1585" s="236"/>
      <c r="AT1585" s="237" t="s">
        <v>364</v>
      </c>
      <c r="AU1585" s="237" t="s">
        <v>227</v>
      </c>
      <c r="AV1585" s="14" t="s">
        <v>90</v>
      </c>
      <c r="AW1585" s="14" t="s">
        <v>36</v>
      </c>
      <c r="AX1585" s="14" t="s">
        <v>81</v>
      </c>
      <c r="AY1585" s="237" t="s">
        <v>215</v>
      </c>
    </row>
    <row r="1586" spans="2:51" s="14" customFormat="1" ht="10.199999999999999">
      <c r="B1586" s="227"/>
      <c r="C1586" s="228"/>
      <c r="D1586" s="198" t="s">
        <v>364</v>
      </c>
      <c r="E1586" s="229" t="s">
        <v>1</v>
      </c>
      <c r="F1586" s="230" t="s">
        <v>832</v>
      </c>
      <c r="G1586" s="228"/>
      <c r="H1586" s="231">
        <v>-1.8</v>
      </c>
      <c r="I1586" s="232"/>
      <c r="J1586" s="228"/>
      <c r="K1586" s="228"/>
      <c r="L1586" s="233"/>
      <c r="M1586" s="234"/>
      <c r="N1586" s="235"/>
      <c r="O1586" s="235"/>
      <c r="P1586" s="235"/>
      <c r="Q1586" s="235"/>
      <c r="R1586" s="235"/>
      <c r="S1586" s="235"/>
      <c r="T1586" s="236"/>
      <c r="AT1586" s="237" t="s">
        <v>364</v>
      </c>
      <c r="AU1586" s="237" t="s">
        <v>227</v>
      </c>
      <c r="AV1586" s="14" t="s">
        <v>90</v>
      </c>
      <c r="AW1586" s="14" t="s">
        <v>36</v>
      </c>
      <c r="AX1586" s="14" t="s">
        <v>81</v>
      </c>
      <c r="AY1586" s="237" t="s">
        <v>215</v>
      </c>
    </row>
    <row r="1587" spans="2:51" s="13" customFormat="1" ht="10.199999999999999">
      <c r="B1587" s="217"/>
      <c r="C1587" s="218"/>
      <c r="D1587" s="198" t="s">
        <v>364</v>
      </c>
      <c r="E1587" s="219" t="s">
        <v>1</v>
      </c>
      <c r="F1587" s="220" t="s">
        <v>1526</v>
      </c>
      <c r="G1587" s="218"/>
      <c r="H1587" s="219" t="s">
        <v>1</v>
      </c>
      <c r="I1587" s="221"/>
      <c r="J1587" s="218"/>
      <c r="K1587" s="218"/>
      <c r="L1587" s="222"/>
      <c r="M1587" s="223"/>
      <c r="N1587" s="224"/>
      <c r="O1587" s="224"/>
      <c r="P1587" s="224"/>
      <c r="Q1587" s="224"/>
      <c r="R1587" s="224"/>
      <c r="S1587" s="224"/>
      <c r="T1587" s="225"/>
      <c r="AT1587" s="226" t="s">
        <v>364</v>
      </c>
      <c r="AU1587" s="226" t="s">
        <v>227</v>
      </c>
      <c r="AV1587" s="13" t="s">
        <v>88</v>
      </c>
      <c r="AW1587" s="13" t="s">
        <v>36</v>
      </c>
      <c r="AX1587" s="13" t="s">
        <v>81</v>
      </c>
      <c r="AY1587" s="226" t="s">
        <v>215</v>
      </c>
    </row>
    <row r="1588" spans="2:51" s="14" customFormat="1" ht="10.199999999999999">
      <c r="B1588" s="227"/>
      <c r="C1588" s="228"/>
      <c r="D1588" s="198" t="s">
        <v>364</v>
      </c>
      <c r="E1588" s="229" t="s">
        <v>1</v>
      </c>
      <c r="F1588" s="230" t="s">
        <v>1527</v>
      </c>
      <c r="G1588" s="228"/>
      <c r="H1588" s="231">
        <v>58.83</v>
      </c>
      <c r="I1588" s="232"/>
      <c r="J1588" s="228"/>
      <c r="K1588" s="228"/>
      <c r="L1588" s="233"/>
      <c r="M1588" s="234"/>
      <c r="N1588" s="235"/>
      <c r="O1588" s="235"/>
      <c r="P1588" s="235"/>
      <c r="Q1588" s="235"/>
      <c r="R1588" s="235"/>
      <c r="S1588" s="235"/>
      <c r="T1588" s="236"/>
      <c r="AT1588" s="237" t="s">
        <v>364</v>
      </c>
      <c r="AU1588" s="237" t="s">
        <v>227</v>
      </c>
      <c r="AV1588" s="14" t="s">
        <v>90</v>
      </c>
      <c r="AW1588" s="14" t="s">
        <v>36</v>
      </c>
      <c r="AX1588" s="14" t="s">
        <v>81</v>
      </c>
      <c r="AY1588" s="237" t="s">
        <v>215</v>
      </c>
    </row>
    <row r="1589" spans="2:51" s="14" customFormat="1" ht="10.199999999999999">
      <c r="B1589" s="227"/>
      <c r="C1589" s="228"/>
      <c r="D1589" s="198" t="s">
        <v>364</v>
      </c>
      <c r="E1589" s="229" t="s">
        <v>1</v>
      </c>
      <c r="F1589" s="230" t="s">
        <v>1481</v>
      </c>
      <c r="G1589" s="228"/>
      <c r="H1589" s="231">
        <v>-2.16</v>
      </c>
      <c r="I1589" s="232"/>
      <c r="J1589" s="228"/>
      <c r="K1589" s="228"/>
      <c r="L1589" s="233"/>
      <c r="M1589" s="234"/>
      <c r="N1589" s="235"/>
      <c r="O1589" s="235"/>
      <c r="P1589" s="235"/>
      <c r="Q1589" s="235"/>
      <c r="R1589" s="235"/>
      <c r="S1589" s="235"/>
      <c r="T1589" s="236"/>
      <c r="AT1589" s="237" t="s">
        <v>364</v>
      </c>
      <c r="AU1589" s="237" t="s">
        <v>227</v>
      </c>
      <c r="AV1589" s="14" t="s">
        <v>90</v>
      </c>
      <c r="AW1589" s="14" t="s">
        <v>36</v>
      </c>
      <c r="AX1589" s="14" t="s">
        <v>81</v>
      </c>
      <c r="AY1589" s="237" t="s">
        <v>215</v>
      </c>
    </row>
    <row r="1590" spans="2:51" s="14" customFormat="1" ht="10.199999999999999">
      <c r="B1590" s="227"/>
      <c r="C1590" s="228"/>
      <c r="D1590" s="198" t="s">
        <v>364</v>
      </c>
      <c r="E1590" s="229" t="s">
        <v>1</v>
      </c>
      <c r="F1590" s="230" t="s">
        <v>832</v>
      </c>
      <c r="G1590" s="228"/>
      <c r="H1590" s="231">
        <v>-1.8</v>
      </c>
      <c r="I1590" s="232"/>
      <c r="J1590" s="228"/>
      <c r="K1590" s="228"/>
      <c r="L1590" s="233"/>
      <c r="M1590" s="234"/>
      <c r="N1590" s="235"/>
      <c r="O1590" s="235"/>
      <c r="P1590" s="235"/>
      <c r="Q1590" s="235"/>
      <c r="R1590" s="235"/>
      <c r="S1590" s="235"/>
      <c r="T1590" s="236"/>
      <c r="AT1590" s="237" t="s">
        <v>364</v>
      </c>
      <c r="AU1590" s="237" t="s">
        <v>227</v>
      </c>
      <c r="AV1590" s="14" t="s">
        <v>90</v>
      </c>
      <c r="AW1590" s="14" t="s">
        <v>36</v>
      </c>
      <c r="AX1590" s="14" t="s">
        <v>81</v>
      </c>
      <c r="AY1590" s="237" t="s">
        <v>215</v>
      </c>
    </row>
    <row r="1591" spans="2:51" s="13" customFormat="1" ht="10.199999999999999">
      <c r="B1591" s="217"/>
      <c r="C1591" s="218"/>
      <c r="D1591" s="198" t="s">
        <v>364</v>
      </c>
      <c r="E1591" s="219" t="s">
        <v>1</v>
      </c>
      <c r="F1591" s="220" t="s">
        <v>1528</v>
      </c>
      <c r="G1591" s="218"/>
      <c r="H1591" s="219" t="s">
        <v>1</v>
      </c>
      <c r="I1591" s="221"/>
      <c r="J1591" s="218"/>
      <c r="K1591" s="218"/>
      <c r="L1591" s="222"/>
      <c r="M1591" s="223"/>
      <c r="N1591" s="224"/>
      <c r="O1591" s="224"/>
      <c r="P1591" s="224"/>
      <c r="Q1591" s="224"/>
      <c r="R1591" s="224"/>
      <c r="S1591" s="224"/>
      <c r="T1591" s="225"/>
      <c r="AT1591" s="226" t="s">
        <v>364</v>
      </c>
      <c r="AU1591" s="226" t="s">
        <v>227</v>
      </c>
      <c r="AV1591" s="13" t="s">
        <v>88</v>
      </c>
      <c r="AW1591" s="13" t="s">
        <v>36</v>
      </c>
      <c r="AX1591" s="13" t="s">
        <v>81</v>
      </c>
      <c r="AY1591" s="226" t="s">
        <v>215</v>
      </c>
    </row>
    <row r="1592" spans="2:51" s="14" customFormat="1" ht="10.199999999999999">
      <c r="B1592" s="227"/>
      <c r="C1592" s="228"/>
      <c r="D1592" s="198" t="s">
        <v>364</v>
      </c>
      <c r="E1592" s="229" t="s">
        <v>1</v>
      </c>
      <c r="F1592" s="230" t="s">
        <v>1529</v>
      </c>
      <c r="G1592" s="228"/>
      <c r="H1592" s="231">
        <v>58.46</v>
      </c>
      <c r="I1592" s="232"/>
      <c r="J1592" s="228"/>
      <c r="K1592" s="228"/>
      <c r="L1592" s="233"/>
      <c r="M1592" s="234"/>
      <c r="N1592" s="235"/>
      <c r="O1592" s="235"/>
      <c r="P1592" s="235"/>
      <c r="Q1592" s="235"/>
      <c r="R1592" s="235"/>
      <c r="S1592" s="235"/>
      <c r="T1592" s="236"/>
      <c r="AT1592" s="237" t="s">
        <v>364</v>
      </c>
      <c r="AU1592" s="237" t="s">
        <v>227</v>
      </c>
      <c r="AV1592" s="14" t="s">
        <v>90</v>
      </c>
      <c r="AW1592" s="14" t="s">
        <v>36</v>
      </c>
      <c r="AX1592" s="14" t="s">
        <v>81</v>
      </c>
      <c r="AY1592" s="237" t="s">
        <v>215</v>
      </c>
    </row>
    <row r="1593" spans="2:51" s="14" customFormat="1" ht="10.199999999999999">
      <c r="B1593" s="227"/>
      <c r="C1593" s="228"/>
      <c r="D1593" s="198" t="s">
        <v>364</v>
      </c>
      <c r="E1593" s="229" t="s">
        <v>1</v>
      </c>
      <c r="F1593" s="230" t="s">
        <v>1481</v>
      </c>
      <c r="G1593" s="228"/>
      <c r="H1593" s="231">
        <v>-2.16</v>
      </c>
      <c r="I1593" s="232"/>
      <c r="J1593" s="228"/>
      <c r="K1593" s="228"/>
      <c r="L1593" s="233"/>
      <c r="M1593" s="234"/>
      <c r="N1593" s="235"/>
      <c r="O1593" s="235"/>
      <c r="P1593" s="235"/>
      <c r="Q1593" s="235"/>
      <c r="R1593" s="235"/>
      <c r="S1593" s="235"/>
      <c r="T1593" s="236"/>
      <c r="AT1593" s="237" t="s">
        <v>364</v>
      </c>
      <c r="AU1593" s="237" t="s">
        <v>227</v>
      </c>
      <c r="AV1593" s="14" t="s">
        <v>90</v>
      </c>
      <c r="AW1593" s="14" t="s">
        <v>36</v>
      </c>
      <c r="AX1593" s="14" t="s">
        <v>81</v>
      </c>
      <c r="AY1593" s="237" t="s">
        <v>215</v>
      </c>
    </row>
    <row r="1594" spans="2:51" s="14" customFormat="1" ht="10.199999999999999">
      <c r="B1594" s="227"/>
      <c r="C1594" s="228"/>
      <c r="D1594" s="198" t="s">
        <v>364</v>
      </c>
      <c r="E1594" s="229" t="s">
        <v>1</v>
      </c>
      <c r="F1594" s="230" t="s">
        <v>1530</v>
      </c>
      <c r="G1594" s="228"/>
      <c r="H1594" s="231">
        <v>-1.38</v>
      </c>
      <c r="I1594" s="232"/>
      <c r="J1594" s="228"/>
      <c r="K1594" s="228"/>
      <c r="L1594" s="233"/>
      <c r="M1594" s="234"/>
      <c r="N1594" s="235"/>
      <c r="O1594" s="235"/>
      <c r="P1594" s="235"/>
      <c r="Q1594" s="235"/>
      <c r="R1594" s="235"/>
      <c r="S1594" s="235"/>
      <c r="T1594" s="236"/>
      <c r="AT1594" s="237" t="s">
        <v>364</v>
      </c>
      <c r="AU1594" s="237" t="s">
        <v>227</v>
      </c>
      <c r="AV1594" s="14" t="s">
        <v>90</v>
      </c>
      <c r="AW1594" s="14" t="s">
        <v>36</v>
      </c>
      <c r="AX1594" s="14" t="s">
        <v>81</v>
      </c>
      <c r="AY1594" s="237" t="s">
        <v>215</v>
      </c>
    </row>
    <row r="1595" spans="2:51" s="14" customFormat="1" ht="10.199999999999999">
      <c r="B1595" s="227"/>
      <c r="C1595" s="228"/>
      <c r="D1595" s="198" t="s">
        <v>364</v>
      </c>
      <c r="E1595" s="229" t="s">
        <v>1</v>
      </c>
      <c r="F1595" s="230" t="s">
        <v>832</v>
      </c>
      <c r="G1595" s="228"/>
      <c r="H1595" s="231">
        <v>-1.8</v>
      </c>
      <c r="I1595" s="232"/>
      <c r="J1595" s="228"/>
      <c r="K1595" s="228"/>
      <c r="L1595" s="233"/>
      <c r="M1595" s="234"/>
      <c r="N1595" s="235"/>
      <c r="O1595" s="235"/>
      <c r="P1595" s="235"/>
      <c r="Q1595" s="235"/>
      <c r="R1595" s="235"/>
      <c r="S1595" s="235"/>
      <c r="T1595" s="236"/>
      <c r="AT1595" s="237" t="s">
        <v>364</v>
      </c>
      <c r="AU1595" s="237" t="s">
        <v>227</v>
      </c>
      <c r="AV1595" s="14" t="s">
        <v>90</v>
      </c>
      <c r="AW1595" s="14" t="s">
        <v>36</v>
      </c>
      <c r="AX1595" s="14" t="s">
        <v>81</v>
      </c>
      <c r="AY1595" s="237" t="s">
        <v>215</v>
      </c>
    </row>
    <row r="1596" spans="2:51" s="13" customFormat="1" ht="10.199999999999999">
      <c r="B1596" s="217"/>
      <c r="C1596" s="218"/>
      <c r="D1596" s="198" t="s">
        <v>364</v>
      </c>
      <c r="E1596" s="219" t="s">
        <v>1</v>
      </c>
      <c r="F1596" s="220" t="s">
        <v>1410</v>
      </c>
      <c r="G1596" s="218"/>
      <c r="H1596" s="219" t="s">
        <v>1</v>
      </c>
      <c r="I1596" s="221"/>
      <c r="J1596" s="218"/>
      <c r="K1596" s="218"/>
      <c r="L1596" s="222"/>
      <c r="M1596" s="223"/>
      <c r="N1596" s="224"/>
      <c r="O1596" s="224"/>
      <c r="P1596" s="224"/>
      <c r="Q1596" s="224"/>
      <c r="R1596" s="224"/>
      <c r="S1596" s="224"/>
      <c r="T1596" s="225"/>
      <c r="AT1596" s="226" t="s">
        <v>364</v>
      </c>
      <c r="AU1596" s="226" t="s">
        <v>227</v>
      </c>
      <c r="AV1596" s="13" t="s">
        <v>88</v>
      </c>
      <c r="AW1596" s="13" t="s">
        <v>36</v>
      </c>
      <c r="AX1596" s="13" t="s">
        <v>81</v>
      </c>
      <c r="AY1596" s="226" t="s">
        <v>215</v>
      </c>
    </row>
    <row r="1597" spans="2:51" s="14" customFormat="1" ht="10.199999999999999">
      <c r="B1597" s="227"/>
      <c r="C1597" s="228"/>
      <c r="D1597" s="198" t="s">
        <v>364</v>
      </c>
      <c r="E1597" s="229" t="s">
        <v>1</v>
      </c>
      <c r="F1597" s="230" t="s">
        <v>1531</v>
      </c>
      <c r="G1597" s="228"/>
      <c r="H1597" s="231">
        <v>54.76</v>
      </c>
      <c r="I1597" s="232"/>
      <c r="J1597" s="228"/>
      <c r="K1597" s="228"/>
      <c r="L1597" s="233"/>
      <c r="M1597" s="234"/>
      <c r="N1597" s="235"/>
      <c r="O1597" s="235"/>
      <c r="P1597" s="235"/>
      <c r="Q1597" s="235"/>
      <c r="R1597" s="235"/>
      <c r="S1597" s="235"/>
      <c r="T1597" s="236"/>
      <c r="AT1597" s="237" t="s">
        <v>364</v>
      </c>
      <c r="AU1597" s="237" t="s">
        <v>227</v>
      </c>
      <c r="AV1597" s="14" t="s">
        <v>90</v>
      </c>
      <c r="AW1597" s="14" t="s">
        <v>36</v>
      </c>
      <c r="AX1597" s="14" t="s">
        <v>81</v>
      </c>
      <c r="AY1597" s="237" t="s">
        <v>215</v>
      </c>
    </row>
    <row r="1598" spans="2:51" s="14" customFormat="1" ht="10.199999999999999">
      <c r="B1598" s="227"/>
      <c r="C1598" s="228"/>
      <c r="D1598" s="198" t="s">
        <v>364</v>
      </c>
      <c r="E1598" s="229" t="s">
        <v>1</v>
      </c>
      <c r="F1598" s="230" t="s">
        <v>1481</v>
      </c>
      <c r="G1598" s="228"/>
      <c r="H1598" s="231">
        <v>-2.16</v>
      </c>
      <c r="I1598" s="232"/>
      <c r="J1598" s="228"/>
      <c r="K1598" s="228"/>
      <c r="L1598" s="233"/>
      <c r="M1598" s="234"/>
      <c r="N1598" s="235"/>
      <c r="O1598" s="235"/>
      <c r="P1598" s="235"/>
      <c r="Q1598" s="235"/>
      <c r="R1598" s="235"/>
      <c r="S1598" s="235"/>
      <c r="T1598" s="236"/>
      <c r="AT1598" s="237" t="s">
        <v>364</v>
      </c>
      <c r="AU1598" s="237" t="s">
        <v>227</v>
      </c>
      <c r="AV1598" s="14" t="s">
        <v>90</v>
      </c>
      <c r="AW1598" s="14" t="s">
        <v>36</v>
      </c>
      <c r="AX1598" s="14" t="s">
        <v>81</v>
      </c>
      <c r="AY1598" s="237" t="s">
        <v>215</v>
      </c>
    </row>
    <row r="1599" spans="2:51" s="14" customFormat="1" ht="10.199999999999999">
      <c r="B1599" s="227"/>
      <c r="C1599" s="228"/>
      <c r="D1599" s="198" t="s">
        <v>364</v>
      </c>
      <c r="E1599" s="229" t="s">
        <v>1</v>
      </c>
      <c r="F1599" s="230" t="s">
        <v>1494</v>
      </c>
      <c r="G1599" s="228"/>
      <c r="H1599" s="231">
        <v>-0.21</v>
      </c>
      <c r="I1599" s="232"/>
      <c r="J1599" s="228"/>
      <c r="K1599" s="228"/>
      <c r="L1599" s="233"/>
      <c r="M1599" s="234"/>
      <c r="N1599" s="235"/>
      <c r="O1599" s="235"/>
      <c r="P1599" s="235"/>
      <c r="Q1599" s="235"/>
      <c r="R1599" s="235"/>
      <c r="S1599" s="235"/>
      <c r="T1599" s="236"/>
      <c r="AT1599" s="237" t="s">
        <v>364</v>
      </c>
      <c r="AU1599" s="237" t="s">
        <v>227</v>
      </c>
      <c r="AV1599" s="14" t="s">
        <v>90</v>
      </c>
      <c r="AW1599" s="14" t="s">
        <v>36</v>
      </c>
      <c r="AX1599" s="14" t="s">
        <v>81</v>
      </c>
      <c r="AY1599" s="237" t="s">
        <v>215</v>
      </c>
    </row>
    <row r="1600" spans="2:51" s="13" customFormat="1" ht="10.199999999999999">
      <c r="B1600" s="217"/>
      <c r="C1600" s="218"/>
      <c r="D1600" s="198" t="s">
        <v>364</v>
      </c>
      <c r="E1600" s="219" t="s">
        <v>1</v>
      </c>
      <c r="F1600" s="220" t="s">
        <v>1532</v>
      </c>
      <c r="G1600" s="218"/>
      <c r="H1600" s="219" t="s">
        <v>1</v>
      </c>
      <c r="I1600" s="221"/>
      <c r="J1600" s="218"/>
      <c r="K1600" s="218"/>
      <c r="L1600" s="222"/>
      <c r="M1600" s="223"/>
      <c r="N1600" s="224"/>
      <c r="O1600" s="224"/>
      <c r="P1600" s="224"/>
      <c r="Q1600" s="224"/>
      <c r="R1600" s="224"/>
      <c r="S1600" s="224"/>
      <c r="T1600" s="225"/>
      <c r="AT1600" s="226" t="s">
        <v>364</v>
      </c>
      <c r="AU1600" s="226" t="s">
        <v>227</v>
      </c>
      <c r="AV1600" s="13" t="s">
        <v>88</v>
      </c>
      <c r="AW1600" s="13" t="s">
        <v>36</v>
      </c>
      <c r="AX1600" s="13" t="s">
        <v>81</v>
      </c>
      <c r="AY1600" s="226" t="s">
        <v>215</v>
      </c>
    </row>
    <row r="1601" spans="2:51" s="14" customFormat="1" ht="10.199999999999999">
      <c r="B1601" s="227"/>
      <c r="C1601" s="228"/>
      <c r="D1601" s="198" t="s">
        <v>364</v>
      </c>
      <c r="E1601" s="229" t="s">
        <v>1</v>
      </c>
      <c r="F1601" s="230" t="s">
        <v>1531</v>
      </c>
      <c r="G1601" s="228"/>
      <c r="H1601" s="231">
        <v>54.76</v>
      </c>
      <c r="I1601" s="232"/>
      <c r="J1601" s="228"/>
      <c r="K1601" s="228"/>
      <c r="L1601" s="233"/>
      <c r="M1601" s="234"/>
      <c r="N1601" s="235"/>
      <c r="O1601" s="235"/>
      <c r="P1601" s="235"/>
      <c r="Q1601" s="235"/>
      <c r="R1601" s="235"/>
      <c r="S1601" s="235"/>
      <c r="T1601" s="236"/>
      <c r="AT1601" s="237" t="s">
        <v>364</v>
      </c>
      <c r="AU1601" s="237" t="s">
        <v>227</v>
      </c>
      <c r="AV1601" s="14" t="s">
        <v>90</v>
      </c>
      <c r="AW1601" s="14" t="s">
        <v>36</v>
      </c>
      <c r="AX1601" s="14" t="s">
        <v>81</v>
      </c>
      <c r="AY1601" s="237" t="s">
        <v>215</v>
      </c>
    </row>
    <row r="1602" spans="2:51" s="14" customFormat="1" ht="10.199999999999999">
      <c r="B1602" s="227"/>
      <c r="C1602" s="228"/>
      <c r="D1602" s="198" t="s">
        <v>364</v>
      </c>
      <c r="E1602" s="229" t="s">
        <v>1</v>
      </c>
      <c r="F1602" s="230" t="s">
        <v>1481</v>
      </c>
      <c r="G1602" s="228"/>
      <c r="H1602" s="231">
        <v>-2.16</v>
      </c>
      <c r="I1602" s="232"/>
      <c r="J1602" s="228"/>
      <c r="K1602" s="228"/>
      <c r="L1602" s="233"/>
      <c r="M1602" s="234"/>
      <c r="N1602" s="235"/>
      <c r="O1602" s="235"/>
      <c r="P1602" s="235"/>
      <c r="Q1602" s="235"/>
      <c r="R1602" s="235"/>
      <c r="S1602" s="235"/>
      <c r="T1602" s="236"/>
      <c r="AT1602" s="237" t="s">
        <v>364</v>
      </c>
      <c r="AU1602" s="237" t="s">
        <v>227</v>
      </c>
      <c r="AV1602" s="14" t="s">
        <v>90</v>
      </c>
      <c r="AW1602" s="14" t="s">
        <v>36</v>
      </c>
      <c r="AX1602" s="14" t="s">
        <v>81</v>
      </c>
      <c r="AY1602" s="237" t="s">
        <v>215</v>
      </c>
    </row>
    <row r="1603" spans="2:51" s="14" customFormat="1" ht="10.199999999999999">
      <c r="B1603" s="227"/>
      <c r="C1603" s="228"/>
      <c r="D1603" s="198" t="s">
        <v>364</v>
      </c>
      <c r="E1603" s="229" t="s">
        <v>1</v>
      </c>
      <c r="F1603" s="230" t="s">
        <v>1530</v>
      </c>
      <c r="G1603" s="228"/>
      <c r="H1603" s="231">
        <v>-1.38</v>
      </c>
      <c r="I1603" s="232"/>
      <c r="J1603" s="228"/>
      <c r="K1603" s="228"/>
      <c r="L1603" s="233"/>
      <c r="M1603" s="234"/>
      <c r="N1603" s="235"/>
      <c r="O1603" s="235"/>
      <c r="P1603" s="235"/>
      <c r="Q1603" s="235"/>
      <c r="R1603" s="235"/>
      <c r="S1603" s="235"/>
      <c r="T1603" s="236"/>
      <c r="AT1603" s="237" t="s">
        <v>364</v>
      </c>
      <c r="AU1603" s="237" t="s">
        <v>227</v>
      </c>
      <c r="AV1603" s="14" t="s">
        <v>90</v>
      </c>
      <c r="AW1603" s="14" t="s">
        <v>36</v>
      </c>
      <c r="AX1603" s="14" t="s">
        <v>81</v>
      </c>
      <c r="AY1603" s="237" t="s">
        <v>215</v>
      </c>
    </row>
    <row r="1604" spans="2:51" s="14" customFormat="1" ht="10.199999999999999">
      <c r="B1604" s="227"/>
      <c r="C1604" s="228"/>
      <c r="D1604" s="198" t="s">
        <v>364</v>
      </c>
      <c r="E1604" s="229" t="s">
        <v>1</v>
      </c>
      <c r="F1604" s="230" t="s">
        <v>832</v>
      </c>
      <c r="G1604" s="228"/>
      <c r="H1604" s="231">
        <v>-1.8</v>
      </c>
      <c r="I1604" s="232"/>
      <c r="J1604" s="228"/>
      <c r="K1604" s="228"/>
      <c r="L1604" s="233"/>
      <c r="M1604" s="234"/>
      <c r="N1604" s="235"/>
      <c r="O1604" s="235"/>
      <c r="P1604" s="235"/>
      <c r="Q1604" s="235"/>
      <c r="R1604" s="235"/>
      <c r="S1604" s="235"/>
      <c r="T1604" s="236"/>
      <c r="AT1604" s="237" t="s">
        <v>364</v>
      </c>
      <c r="AU1604" s="237" t="s">
        <v>227</v>
      </c>
      <c r="AV1604" s="14" t="s">
        <v>90</v>
      </c>
      <c r="AW1604" s="14" t="s">
        <v>36</v>
      </c>
      <c r="AX1604" s="14" t="s">
        <v>81</v>
      </c>
      <c r="AY1604" s="237" t="s">
        <v>215</v>
      </c>
    </row>
    <row r="1605" spans="2:51" s="13" customFormat="1" ht="10.199999999999999">
      <c r="B1605" s="217"/>
      <c r="C1605" s="218"/>
      <c r="D1605" s="198" t="s">
        <v>364</v>
      </c>
      <c r="E1605" s="219" t="s">
        <v>1</v>
      </c>
      <c r="F1605" s="220" t="s">
        <v>1533</v>
      </c>
      <c r="G1605" s="218"/>
      <c r="H1605" s="219" t="s">
        <v>1</v>
      </c>
      <c r="I1605" s="221"/>
      <c r="J1605" s="218"/>
      <c r="K1605" s="218"/>
      <c r="L1605" s="222"/>
      <c r="M1605" s="223"/>
      <c r="N1605" s="224"/>
      <c r="O1605" s="224"/>
      <c r="P1605" s="224"/>
      <c r="Q1605" s="224"/>
      <c r="R1605" s="224"/>
      <c r="S1605" s="224"/>
      <c r="T1605" s="225"/>
      <c r="AT1605" s="226" t="s">
        <v>364</v>
      </c>
      <c r="AU1605" s="226" t="s">
        <v>227</v>
      </c>
      <c r="AV1605" s="13" t="s">
        <v>88</v>
      </c>
      <c r="AW1605" s="13" t="s">
        <v>36</v>
      </c>
      <c r="AX1605" s="13" t="s">
        <v>81</v>
      </c>
      <c r="AY1605" s="226" t="s">
        <v>215</v>
      </c>
    </row>
    <row r="1606" spans="2:51" s="14" customFormat="1" ht="10.199999999999999">
      <c r="B1606" s="227"/>
      <c r="C1606" s="228"/>
      <c r="D1606" s="198" t="s">
        <v>364</v>
      </c>
      <c r="E1606" s="229" t="s">
        <v>1</v>
      </c>
      <c r="F1606" s="230" t="s">
        <v>1534</v>
      </c>
      <c r="G1606" s="228"/>
      <c r="H1606" s="231">
        <v>25.53</v>
      </c>
      <c r="I1606" s="232"/>
      <c r="J1606" s="228"/>
      <c r="K1606" s="228"/>
      <c r="L1606" s="233"/>
      <c r="M1606" s="234"/>
      <c r="N1606" s="235"/>
      <c r="O1606" s="235"/>
      <c r="P1606" s="235"/>
      <c r="Q1606" s="235"/>
      <c r="R1606" s="235"/>
      <c r="S1606" s="235"/>
      <c r="T1606" s="236"/>
      <c r="AT1606" s="237" t="s">
        <v>364</v>
      </c>
      <c r="AU1606" s="237" t="s">
        <v>227</v>
      </c>
      <c r="AV1606" s="14" t="s">
        <v>90</v>
      </c>
      <c r="AW1606" s="14" t="s">
        <v>36</v>
      </c>
      <c r="AX1606" s="14" t="s">
        <v>81</v>
      </c>
      <c r="AY1606" s="237" t="s">
        <v>215</v>
      </c>
    </row>
    <row r="1607" spans="2:51" s="14" customFormat="1" ht="10.199999999999999">
      <c r="B1607" s="227"/>
      <c r="C1607" s="228"/>
      <c r="D1607" s="198" t="s">
        <v>364</v>
      </c>
      <c r="E1607" s="229" t="s">
        <v>1</v>
      </c>
      <c r="F1607" s="230" t="s">
        <v>1106</v>
      </c>
      <c r="G1607" s="228"/>
      <c r="H1607" s="231">
        <v>-2.8</v>
      </c>
      <c r="I1607" s="232"/>
      <c r="J1607" s="228"/>
      <c r="K1607" s="228"/>
      <c r="L1607" s="233"/>
      <c r="M1607" s="234"/>
      <c r="N1607" s="235"/>
      <c r="O1607" s="235"/>
      <c r="P1607" s="235"/>
      <c r="Q1607" s="235"/>
      <c r="R1607" s="235"/>
      <c r="S1607" s="235"/>
      <c r="T1607" s="236"/>
      <c r="AT1607" s="237" t="s">
        <v>364</v>
      </c>
      <c r="AU1607" s="237" t="s">
        <v>227</v>
      </c>
      <c r="AV1607" s="14" t="s">
        <v>90</v>
      </c>
      <c r="AW1607" s="14" t="s">
        <v>36</v>
      </c>
      <c r="AX1607" s="14" t="s">
        <v>81</v>
      </c>
      <c r="AY1607" s="237" t="s">
        <v>215</v>
      </c>
    </row>
    <row r="1608" spans="2:51" s="14" customFormat="1" ht="10.199999999999999">
      <c r="B1608" s="227"/>
      <c r="C1608" s="228"/>
      <c r="D1608" s="198" t="s">
        <v>364</v>
      </c>
      <c r="E1608" s="229" t="s">
        <v>1</v>
      </c>
      <c r="F1608" s="230" t="s">
        <v>832</v>
      </c>
      <c r="G1608" s="228"/>
      <c r="H1608" s="231">
        <v>-1.8</v>
      </c>
      <c r="I1608" s="232"/>
      <c r="J1608" s="228"/>
      <c r="K1608" s="228"/>
      <c r="L1608" s="233"/>
      <c r="M1608" s="234"/>
      <c r="N1608" s="235"/>
      <c r="O1608" s="235"/>
      <c r="P1608" s="235"/>
      <c r="Q1608" s="235"/>
      <c r="R1608" s="235"/>
      <c r="S1608" s="235"/>
      <c r="T1608" s="236"/>
      <c r="AT1608" s="237" t="s">
        <v>364</v>
      </c>
      <c r="AU1608" s="237" t="s">
        <v>227</v>
      </c>
      <c r="AV1608" s="14" t="s">
        <v>90</v>
      </c>
      <c r="AW1608" s="14" t="s">
        <v>36</v>
      </c>
      <c r="AX1608" s="14" t="s">
        <v>81</v>
      </c>
      <c r="AY1608" s="237" t="s">
        <v>215</v>
      </c>
    </row>
    <row r="1609" spans="2:51" s="13" customFormat="1" ht="10.199999999999999">
      <c r="B1609" s="217"/>
      <c r="C1609" s="218"/>
      <c r="D1609" s="198" t="s">
        <v>364</v>
      </c>
      <c r="E1609" s="219" t="s">
        <v>1</v>
      </c>
      <c r="F1609" s="220" t="s">
        <v>1535</v>
      </c>
      <c r="G1609" s="218"/>
      <c r="H1609" s="219" t="s">
        <v>1</v>
      </c>
      <c r="I1609" s="221"/>
      <c r="J1609" s="218"/>
      <c r="K1609" s="218"/>
      <c r="L1609" s="222"/>
      <c r="M1609" s="223"/>
      <c r="N1609" s="224"/>
      <c r="O1609" s="224"/>
      <c r="P1609" s="224"/>
      <c r="Q1609" s="224"/>
      <c r="R1609" s="224"/>
      <c r="S1609" s="224"/>
      <c r="T1609" s="225"/>
      <c r="AT1609" s="226" t="s">
        <v>364</v>
      </c>
      <c r="AU1609" s="226" t="s">
        <v>227</v>
      </c>
      <c r="AV1609" s="13" t="s">
        <v>88</v>
      </c>
      <c r="AW1609" s="13" t="s">
        <v>36</v>
      </c>
      <c r="AX1609" s="13" t="s">
        <v>81</v>
      </c>
      <c r="AY1609" s="226" t="s">
        <v>215</v>
      </c>
    </row>
    <row r="1610" spans="2:51" s="14" customFormat="1" ht="10.199999999999999">
      <c r="B1610" s="227"/>
      <c r="C1610" s="228"/>
      <c r="D1610" s="198" t="s">
        <v>364</v>
      </c>
      <c r="E1610" s="229" t="s">
        <v>1</v>
      </c>
      <c r="F1610" s="230" t="s">
        <v>1536</v>
      </c>
      <c r="G1610" s="228"/>
      <c r="H1610" s="231">
        <v>19.98</v>
      </c>
      <c r="I1610" s="232"/>
      <c r="J1610" s="228"/>
      <c r="K1610" s="228"/>
      <c r="L1610" s="233"/>
      <c r="M1610" s="234"/>
      <c r="N1610" s="235"/>
      <c r="O1610" s="235"/>
      <c r="P1610" s="235"/>
      <c r="Q1610" s="235"/>
      <c r="R1610" s="235"/>
      <c r="S1610" s="235"/>
      <c r="T1610" s="236"/>
      <c r="AT1610" s="237" t="s">
        <v>364</v>
      </c>
      <c r="AU1610" s="237" t="s">
        <v>227</v>
      </c>
      <c r="AV1610" s="14" t="s">
        <v>90</v>
      </c>
      <c r="AW1610" s="14" t="s">
        <v>36</v>
      </c>
      <c r="AX1610" s="14" t="s">
        <v>81</v>
      </c>
      <c r="AY1610" s="237" t="s">
        <v>215</v>
      </c>
    </row>
    <row r="1611" spans="2:51" s="14" customFormat="1" ht="10.199999999999999">
      <c r="B1611" s="227"/>
      <c r="C1611" s="228"/>
      <c r="D1611" s="198" t="s">
        <v>364</v>
      </c>
      <c r="E1611" s="229" t="s">
        <v>1</v>
      </c>
      <c r="F1611" s="230" t="s">
        <v>1537</v>
      </c>
      <c r="G1611" s="228"/>
      <c r="H1611" s="231">
        <v>-1.4</v>
      </c>
      <c r="I1611" s="232"/>
      <c r="J1611" s="228"/>
      <c r="K1611" s="228"/>
      <c r="L1611" s="233"/>
      <c r="M1611" s="234"/>
      <c r="N1611" s="235"/>
      <c r="O1611" s="235"/>
      <c r="P1611" s="235"/>
      <c r="Q1611" s="235"/>
      <c r="R1611" s="235"/>
      <c r="S1611" s="235"/>
      <c r="T1611" s="236"/>
      <c r="AT1611" s="237" t="s">
        <v>364</v>
      </c>
      <c r="AU1611" s="237" t="s">
        <v>227</v>
      </c>
      <c r="AV1611" s="14" t="s">
        <v>90</v>
      </c>
      <c r="AW1611" s="14" t="s">
        <v>36</v>
      </c>
      <c r="AX1611" s="14" t="s">
        <v>81</v>
      </c>
      <c r="AY1611" s="237" t="s">
        <v>215</v>
      </c>
    </row>
    <row r="1612" spans="2:51" s="13" customFormat="1" ht="10.199999999999999">
      <c r="B1612" s="217"/>
      <c r="C1612" s="218"/>
      <c r="D1612" s="198" t="s">
        <v>364</v>
      </c>
      <c r="E1612" s="219" t="s">
        <v>1</v>
      </c>
      <c r="F1612" s="220" t="s">
        <v>1538</v>
      </c>
      <c r="G1612" s="218"/>
      <c r="H1612" s="219" t="s">
        <v>1</v>
      </c>
      <c r="I1612" s="221"/>
      <c r="J1612" s="218"/>
      <c r="K1612" s="218"/>
      <c r="L1612" s="222"/>
      <c r="M1612" s="223"/>
      <c r="N1612" s="224"/>
      <c r="O1612" s="224"/>
      <c r="P1612" s="224"/>
      <c r="Q1612" s="224"/>
      <c r="R1612" s="224"/>
      <c r="S1612" s="224"/>
      <c r="T1612" s="225"/>
      <c r="AT1612" s="226" t="s">
        <v>364</v>
      </c>
      <c r="AU1612" s="226" t="s">
        <v>227</v>
      </c>
      <c r="AV1612" s="13" t="s">
        <v>88</v>
      </c>
      <c r="AW1612" s="13" t="s">
        <v>36</v>
      </c>
      <c r="AX1612" s="13" t="s">
        <v>81</v>
      </c>
      <c r="AY1612" s="226" t="s">
        <v>215</v>
      </c>
    </row>
    <row r="1613" spans="2:51" s="14" customFormat="1" ht="10.199999999999999">
      <c r="B1613" s="227"/>
      <c r="C1613" s="228"/>
      <c r="D1613" s="198" t="s">
        <v>364</v>
      </c>
      <c r="E1613" s="229" t="s">
        <v>1</v>
      </c>
      <c r="F1613" s="230" t="s">
        <v>1536</v>
      </c>
      <c r="G1613" s="228"/>
      <c r="H1613" s="231">
        <v>19.98</v>
      </c>
      <c r="I1613" s="232"/>
      <c r="J1613" s="228"/>
      <c r="K1613" s="228"/>
      <c r="L1613" s="233"/>
      <c r="M1613" s="234"/>
      <c r="N1613" s="235"/>
      <c r="O1613" s="235"/>
      <c r="P1613" s="235"/>
      <c r="Q1613" s="235"/>
      <c r="R1613" s="235"/>
      <c r="S1613" s="235"/>
      <c r="T1613" s="236"/>
      <c r="AT1613" s="237" t="s">
        <v>364</v>
      </c>
      <c r="AU1613" s="237" t="s">
        <v>227</v>
      </c>
      <c r="AV1613" s="14" t="s">
        <v>90</v>
      </c>
      <c r="AW1613" s="14" t="s">
        <v>36</v>
      </c>
      <c r="AX1613" s="14" t="s">
        <v>81</v>
      </c>
      <c r="AY1613" s="237" t="s">
        <v>215</v>
      </c>
    </row>
    <row r="1614" spans="2:51" s="14" customFormat="1" ht="10.199999999999999">
      <c r="B1614" s="227"/>
      <c r="C1614" s="228"/>
      <c r="D1614" s="198" t="s">
        <v>364</v>
      </c>
      <c r="E1614" s="229" t="s">
        <v>1</v>
      </c>
      <c r="F1614" s="230" t="s">
        <v>1537</v>
      </c>
      <c r="G1614" s="228"/>
      <c r="H1614" s="231">
        <v>-1.4</v>
      </c>
      <c r="I1614" s="232"/>
      <c r="J1614" s="228"/>
      <c r="K1614" s="228"/>
      <c r="L1614" s="233"/>
      <c r="M1614" s="234"/>
      <c r="N1614" s="235"/>
      <c r="O1614" s="235"/>
      <c r="P1614" s="235"/>
      <c r="Q1614" s="235"/>
      <c r="R1614" s="235"/>
      <c r="S1614" s="235"/>
      <c r="T1614" s="236"/>
      <c r="AT1614" s="237" t="s">
        <v>364</v>
      </c>
      <c r="AU1614" s="237" t="s">
        <v>227</v>
      </c>
      <c r="AV1614" s="14" t="s">
        <v>90</v>
      </c>
      <c r="AW1614" s="14" t="s">
        <v>36</v>
      </c>
      <c r="AX1614" s="14" t="s">
        <v>81</v>
      </c>
      <c r="AY1614" s="237" t="s">
        <v>215</v>
      </c>
    </row>
    <row r="1615" spans="2:51" s="13" customFormat="1" ht="10.199999999999999">
      <c r="B1615" s="217"/>
      <c r="C1615" s="218"/>
      <c r="D1615" s="198" t="s">
        <v>364</v>
      </c>
      <c r="E1615" s="219" t="s">
        <v>1</v>
      </c>
      <c r="F1615" s="220" t="s">
        <v>1539</v>
      </c>
      <c r="G1615" s="218"/>
      <c r="H1615" s="219" t="s">
        <v>1</v>
      </c>
      <c r="I1615" s="221"/>
      <c r="J1615" s="218"/>
      <c r="K1615" s="218"/>
      <c r="L1615" s="222"/>
      <c r="M1615" s="223"/>
      <c r="N1615" s="224"/>
      <c r="O1615" s="224"/>
      <c r="P1615" s="224"/>
      <c r="Q1615" s="224"/>
      <c r="R1615" s="224"/>
      <c r="S1615" s="224"/>
      <c r="T1615" s="225"/>
      <c r="AT1615" s="226" t="s">
        <v>364</v>
      </c>
      <c r="AU1615" s="226" t="s">
        <v>227</v>
      </c>
      <c r="AV1615" s="13" t="s">
        <v>88</v>
      </c>
      <c r="AW1615" s="13" t="s">
        <v>36</v>
      </c>
      <c r="AX1615" s="13" t="s">
        <v>81</v>
      </c>
      <c r="AY1615" s="226" t="s">
        <v>215</v>
      </c>
    </row>
    <row r="1616" spans="2:51" s="14" customFormat="1" ht="10.199999999999999">
      <c r="B1616" s="227"/>
      <c r="C1616" s="228"/>
      <c r="D1616" s="198" t="s">
        <v>364</v>
      </c>
      <c r="E1616" s="229" t="s">
        <v>1</v>
      </c>
      <c r="F1616" s="230" t="s">
        <v>1540</v>
      </c>
      <c r="G1616" s="228"/>
      <c r="H1616" s="231">
        <v>35.520000000000003</v>
      </c>
      <c r="I1616" s="232"/>
      <c r="J1616" s="228"/>
      <c r="K1616" s="228"/>
      <c r="L1616" s="233"/>
      <c r="M1616" s="234"/>
      <c r="N1616" s="235"/>
      <c r="O1616" s="235"/>
      <c r="P1616" s="235"/>
      <c r="Q1616" s="235"/>
      <c r="R1616" s="235"/>
      <c r="S1616" s="235"/>
      <c r="T1616" s="236"/>
      <c r="AT1616" s="237" t="s">
        <v>364</v>
      </c>
      <c r="AU1616" s="237" t="s">
        <v>227</v>
      </c>
      <c r="AV1616" s="14" t="s">
        <v>90</v>
      </c>
      <c r="AW1616" s="14" t="s">
        <v>36</v>
      </c>
      <c r="AX1616" s="14" t="s">
        <v>81</v>
      </c>
      <c r="AY1616" s="237" t="s">
        <v>215</v>
      </c>
    </row>
    <row r="1617" spans="2:51" s="14" customFormat="1" ht="10.199999999999999">
      <c r="B1617" s="227"/>
      <c r="C1617" s="228"/>
      <c r="D1617" s="198" t="s">
        <v>364</v>
      </c>
      <c r="E1617" s="229" t="s">
        <v>1</v>
      </c>
      <c r="F1617" s="230" t="s">
        <v>831</v>
      </c>
      <c r="G1617" s="228"/>
      <c r="H1617" s="231">
        <v>-1.6</v>
      </c>
      <c r="I1617" s="232"/>
      <c r="J1617" s="228"/>
      <c r="K1617" s="228"/>
      <c r="L1617" s="233"/>
      <c r="M1617" s="234"/>
      <c r="N1617" s="235"/>
      <c r="O1617" s="235"/>
      <c r="P1617" s="235"/>
      <c r="Q1617" s="235"/>
      <c r="R1617" s="235"/>
      <c r="S1617" s="235"/>
      <c r="T1617" s="236"/>
      <c r="AT1617" s="237" t="s">
        <v>364</v>
      </c>
      <c r="AU1617" s="237" t="s">
        <v>227</v>
      </c>
      <c r="AV1617" s="14" t="s">
        <v>90</v>
      </c>
      <c r="AW1617" s="14" t="s">
        <v>36</v>
      </c>
      <c r="AX1617" s="14" t="s">
        <v>81</v>
      </c>
      <c r="AY1617" s="237" t="s">
        <v>215</v>
      </c>
    </row>
    <row r="1618" spans="2:51" s="14" customFormat="1" ht="10.199999999999999">
      <c r="B1618" s="227"/>
      <c r="C1618" s="228"/>
      <c r="D1618" s="198" t="s">
        <v>364</v>
      </c>
      <c r="E1618" s="229" t="s">
        <v>1</v>
      </c>
      <c r="F1618" s="230" t="s">
        <v>832</v>
      </c>
      <c r="G1618" s="228"/>
      <c r="H1618" s="231">
        <v>-1.8</v>
      </c>
      <c r="I1618" s="232"/>
      <c r="J1618" s="228"/>
      <c r="K1618" s="228"/>
      <c r="L1618" s="233"/>
      <c r="M1618" s="234"/>
      <c r="N1618" s="235"/>
      <c r="O1618" s="235"/>
      <c r="P1618" s="235"/>
      <c r="Q1618" s="235"/>
      <c r="R1618" s="235"/>
      <c r="S1618" s="235"/>
      <c r="T1618" s="236"/>
      <c r="AT1618" s="237" t="s">
        <v>364</v>
      </c>
      <c r="AU1618" s="237" t="s">
        <v>227</v>
      </c>
      <c r="AV1618" s="14" t="s">
        <v>90</v>
      </c>
      <c r="AW1618" s="14" t="s">
        <v>36</v>
      </c>
      <c r="AX1618" s="14" t="s">
        <v>81</v>
      </c>
      <c r="AY1618" s="237" t="s">
        <v>215</v>
      </c>
    </row>
    <row r="1619" spans="2:51" s="13" customFormat="1" ht="10.199999999999999">
      <c r="B1619" s="217"/>
      <c r="C1619" s="218"/>
      <c r="D1619" s="198" t="s">
        <v>364</v>
      </c>
      <c r="E1619" s="219" t="s">
        <v>1</v>
      </c>
      <c r="F1619" s="220" t="s">
        <v>1148</v>
      </c>
      <c r="G1619" s="218"/>
      <c r="H1619" s="219" t="s">
        <v>1</v>
      </c>
      <c r="I1619" s="221"/>
      <c r="J1619" s="218"/>
      <c r="K1619" s="218"/>
      <c r="L1619" s="222"/>
      <c r="M1619" s="223"/>
      <c r="N1619" s="224"/>
      <c r="O1619" s="224"/>
      <c r="P1619" s="224"/>
      <c r="Q1619" s="224"/>
      <c r="R1619" s="224"/>
      <c r="S1619" s="224"/>
      <c r="T1619" s="225"/>
      <c r="AT1619" s="226" t="s">
        <v>364</v>
      </c>
      <c r="AU1619" s="226" t="s">
        <v>227</v>
      </c>
      <c r="AV1619" s="13" t="s">
        <v>88</v>
      </c>
      <c r="AW1619" s="13" t="s">
        <v>36</v>
      </c>
      <c r="AX1619" s="13" t="s">
        <v>81</v>
      </c>
      <c r="AY1619" s="226" t="s">
        <v>215</v>
      </c>
    </row>
    <row r="1620" spans="2:51" s="14" customFormat="1" ht="10.199999999999999">
      <c r="B1620" s="227"/>
      <c r="C1620" s="228"/>
      <c r="D1620" s="198" t="s">
        <v>364</v>
      </c>
      <c r="E1620" s="229" t="s">
        <v>1</v>
      </c>
      <c r="F1620" s="230" t="s">
        <v>1541</v>
      </c>
      <c r="G1620" s="228"/>
      <c r="H1620" s="231">
        <v>37.369999999999997</v>
      </c>
      <c r="I1620" s="232"/>
      <c r="J1620" s="228"/>
      <c r="K1620" s="228"/>
      <c r="L1620" s="233"/>
      <c r="M1620" s="234"/>
      <c r="N1620" s="235"/>
      <c r="O1620" s="235"/>
      <c r="P1620" s="235"/>
      <c r="Q1620" s="235"/>
      <c r="R1620" s="235"/>
      <c r="S1620" s="235"/>
      <c r="T1620" s="236"/>
      <c r="AT1620" s="237" t="s">
        <v>364</v>
      </c>
      <c r="AU1620" s="237" t="s">
        <v>227</v>
      </c>
      <c r="AV1620" s="14" t="s">
        <v>90</v>
      </c>
      <c r="AW1620" s="14" t="s">
        <v>36</v>
      </c>
      <c r="AX1620" s="14" t="s">
        <v>81</v>
      </c>
      <c r="AY1620" s="237" t="s">
        <v>215</v>
      </c>
    </row>
    <row r="1621" spans="2:51" s="14" customFormat="1" ht="10.199999999999999">
      <c r="B1621" s="227"/>
      <c r="C1621" s="228"/>
      <c r="D1621" s="198" t="s">
        <v>364</v>
      </c>
      <c r="E1621" s="229" t="s">
        <v>1</v>
      </c>
      <c r="F1621" s="230" t="s">
        <v>1106</v>
      </c>
      <c r="G1621" s="228"/>
      <c r="H1621" s="231">
        <v>-2.8</v>
      </c>
      <c r="I1621" s="232"/>
      <c r="J1621" s="228"/>
      <c r="K1621" s="228"/>
      <c r="L1621" s="233"/>
      <c r="M1621" s="234"/>
      <c r="N1621" s="235"/>
      <c r="O1621" s="235"/>
      <c r="P1621" s="235"/>
      <c r="Q1621" s="235"/>
      <c r="R1621" s="235"/>
      <c r="S1621" s="235"/>
      <c r="T1621" s="236"/>
      <c r="AT1621" s="237" t="s">
        <v>364</v>
      </c>
      <c r="AU1621" s="237" t="s">
        <v>227</v>
      </c>
      <c r="AV1621" s="14" t="s">
        <v>90</v>
      </c>
      <c r="AW1621" s="14" t="s">
        <v>36</v>
      </c>
      <c r="AX1621" s="14" t="s">
        <v>81</v>
      </c>
      <c r="AY1621" s="237" t="s">
        <v>215</v>
      </c>
    </row>
    <row r="1622" spans="2:51" s="14" customFormat="1" ht="10.199999999999999">
      <c r="B1622" s="227"/>
      <c r="C1622" s="228"/>
      <c r="D1622" s="198" t="s">
        <v>364</v>
      </c>
      <c r="E1622" s="229" t="s">
        <v>1</v>
      </c>
      <c r="F1622" s="230" t="s">
        <v>831</v>
      </c>
      <c r="G1622" s="228"/>
      <c r="H1622" s="231">
        <v>-1.6</v>
      </c>
      <c r="I1622" s="232"/>
      <c r="J1622" s="228"/>
      <c r="K1622" s="228"/>
      <c r="L1622" s="233"/>
      <c r="M1622" s="234"/>
      <c r="N1622" s="235"/>
      <c r="O1622" s="235"/>
      <c r="P1622" s="235"/>
      <c r="Q1622" s="235"/>
      <c r="R1622" s="235"/>
      <c r="S1622" s="235"/>
      <c r="T1622" s="236"/>
      <c r="AT1622" s="237" t="s">
        <v>364</v>
      </c>
      <c r="AU1622" s="237" t="s">
        <v>227</v>
      </c>
      <c r="AV1622" s="14" t="s">
        <v>90</v>
      </c>
      <c r="AW1622" s="14" t="s">
        <v>36</v>
      </c>
      <c r="AX1622" s="14" t="s">
        <v>81</v>
      </c>
      <c r="AY1622" s="237" t="s">
        <v>215</v>
      </c>
    </row>
    <row r="1623" spans="2:51" s="13" customFormat="1" ht="10.199999999999999">
      <c r="B1623" s="217"/>
      <c r="C1623" s="218"/>
      <c r="D1623" s="198" t="s">
        <v>364</v>
      </c>
      <c r="E1623" s="219" t="s">
        <v>1</v>
      </c>
      <c r="F1623" s="220" t="s">
        <v>1542</v>
      </c>
      <c r="G1623" s="218"/>
      <c r="H1623" s="219" t="s">
        <v>1</v>
      </c>
      <c r="I1623" s="221"/>
      <c r="J1623" s="218"/>
      <c r="K1623" s="218"/>
      <c r="L1623" s="222"/>
      <c r="M1623" s="223"/>
      <c r="N1623" s="224"/>
      <c r="O1623" s="224"/>
      <c r="P1623" s="224"/>
      <c r="Q1623" s="224"/>
      <c r="R1623" s="224"/>
      <c r="S1623" s="224"/>
      <c r="T1623" s="225"/>
      <c r="AT1623" s="226" t="s">
        <v>364</v>
      </c>
      <c r="AU1623" s="226" t="s">
        <v>227</v>
      </c>
      <c r="AV1623" s="13" t="s">
        <v>88</v>
      </c>
      <c r="AW1623" s="13" t="s">
        <v>36</v>
      </c>
      <c r="AX1623" s="13" t="s">
        <v>81</v>
      </c>
      <c r="AY1623" s="226" t="s">
        <v>215</v>
      </c>
    </row>
    <row r="1624" spans="2:51" s="14" customFormat="1" ht="10.199999999999999">
      <c r="B1624" s="227"/>
      <c r="C1624" s="228"/>
      <c r="D1624" s="198" t="s">
        <v>364</v>
      </c>
      <c r="E1624" s="229" t="s">
        <v>1</v>
      </c>
      <c r="F1624" s="230" t="s">
        <v>1543</v>
      </c>
      <c r="G1624" s="228"/>
      <c r="H1624" s="231">
        <v>19.239999999999998</v>
      </c>
      <c r="I1624" s="232"/>
      <c r="J1624" s="228"/>
      <c r="K1624" s="228"/>
      <c r="L1624" s="233"/>
      <c r="M1624" s="234"/>
      <c r="N1624" s="235"/>
      <c r="O1624" s="235"/>
      <c r="P1624" s="235"/>
      <c r="Q1624" s="235"/>
      <c r="R1624" s="235"/>
      <c r="S1624" s="235"/>
      <c r="T1624" s="236"/>
      <c r="AT1624" s="237" t="s">
        <v>364</v>
      </c>
      <c r="AU1624" s="237" t="s">
        <v>227</v>
      </c>
      <c r="AV1624" s="14" t="s">
        <v>90</v>
      </c>
      <c r="AW1624" s="14" t="s">
        <v>36</v>
      </c>
      <c r="AX1624" s="14" t="s">
        <v>81</v>
      </c>
      <c r="AY1624" s="237" t="s">
        <v>215</v>
      </c>
    </row>
    <row r="1625" spans="2:51" s="14" customFormat="1" ht="10.199999999999999">
      <c r="B1625" s="227"/>
      <c r="C1625" s="228"/>
      <c r="D1625" s="198" t="s">
        <v>364</v>
      </c>
      <c r="E1625" s="229" t="s">
        <v>1</v>
      </c>
      <c r="F1625" s="230" t="s">
        <v>1537</v>
      </c>
      <c r="G1625" s="228"/>
      <c r="H1625" s="231">
        <v>-1.4</v>
      </c>
      <c r="I1625" s="232"/>
      <c r="J1625" s="228"/>
      <c r="K1625" s="228"/>
      <c r="L1625" s="233"/>
      <c r="M1625" s="234"/>
      <c r="N1625" s="235"/>
      <c r="O1625" s="235"/>
      <c r="P1625" s="235"/>
      <c r="Q1625" s="235"/>
      <c r="R1625" s="235"/>
      <c r="S1625" s="235"/>
      <c r="T1625" s="236"/>
      <c r="AT1625" s="237" t="s">
        <v>364</v>
      </c>
      <c r="AU1625" s="237" t="s">
        <v>227</v>
      </c>
      <c r="AV1625" s="14" t="s">
        <v>90</v>
      </c>
      <c r="AW1625" s="14" t="s">
        <v>36</v>
      </c>
      <c r="AX1625" s="14" t="s">
        <v>81</v>
      </c>
      <c r="AY1625" s="237" t="s">
        <v>215</v>
      </c>
    </row>
    <row r="1626" spans="2:51" s="13" customFormat="1" ht="10.199999999999999">
      <c r="B1626" s="217"/>
      <c r="C1626" s="218"/>
      <c r="D1626" s="198" t="s">
        <v>364</v>
      </c>
      <c r="E1626" s="219" t="s">
        <v>1</v>
      </c>
      <c r="F1626" s="220" t="s">
        <v>1544</v>
      </c>
      <c r="G1626" s="218"/>
      <c r="H1626" s="219" t="s">
        <v>1</v>
      </c>
      <c r="I1626" s="221"/>
      <c r="J1626" s="218"/>
      <c r="K1626" s="218"/>
      <c r="L1626" s="222"/>
      <c r="M1626" s="223"/>
      <c r="N1626" s="224"/>
      <c r="O1626" s="224"/>
      <c r="P1626" s="224"/>
      <c r="Q1626" s="224"/>
      <c r="R1626" s="224"/>
      <c r="S1626" s="224"/>
      <c r="T1626" s="225"/>
      <c r="AT1626" s="226" t="s">
        <v>364</v>
      </c>
      <c r="AU1626" s="226" t="s">
        <v>227</v>
      </c>
      <c r="AV1626" s="13" t="s">
        <v>88</v>
      </c>
      <c r="AW1626" s="13" t="s">
        <v>36</v>
      </c>
      <c r="AX1626" s="13" t="s">
        <v>81</v>
      </c>
      <c r="AY1626" s="226" t="s">
        <v>215</v>
      </c>
    </row>
    <row r="1627" spans="2:51" s="14" customFormat="1" ht="10.199999999999999">
      <c r="B1627" s="227"/>
      <c r="C1627" s="228"/>
      <c r="D1627" s="198" t="s">
        <v>364</v>
      </c>
      <c r="E1627" s="229" t="s">
        <v>1</v>
      </c>
      <c r="F1627" s="230" t="s">
        <v>1543</v>
      </c>
      <c r="G1627" s="228"/>
      <c r="H1627" s="231">
        <v>19.239999999999998</v>
      </c>
      <c r="I1627" s="232"/>
      <c r="J1627" s="228"/>
      <c r="K1627" s="228"/>
      <c r="L1627" s="233"/>
      <c r="M1627" s="234"/>
      <c r="N1627" s="235"/>
      <c r="O1627" s="235"/>
      <c r="P1627" s="235"/>
      <c r="Q1627" s="235"/>
      <c r="R1627" s="235"/>
      <c r="S1627" s="235"/>
      <c r="T1627" s="236"/>
      <c r="AT1627" s="237" t="s">
        <v>364</v>
      </c>
      <c r="AU1627" s="237" t="s">
        <v>227</v>
      </c>
      <c r="AV1627" s="14" t="s">
        <v>90</v>
      </c>
      <c r="AW1627" s="14" t="s">
        <v>36</v>
      </c>
      <c r="AX1627" s="14" t="s">
        <v>81</v>
      </c>
      <c r="AY1627" s="237" t="s">
        <v>215</v>
      </c>
    </row>
    <row r="1628" spans="2:51" s="14" customFormat="1" ht="10.199999999999999">
      <c r="B1628" s="227"/>
      <c r="C1628" s="228"/>
      <c r="D1628" s="198" t="s">
        <v>364</v>
      </c>
      <c r="E1628" s="229" t="s">
        <v>1</v>
      </c>
      <c r="F1628" s="230" t="s">
        <v>1537</v>
      </c>
      <c r="G1628" s="228"/>
      <c r="H1628" s="231">
        <v>-1.4</v>
      </c>
      <c r="I1628" s="232"/>
      <c r="J1628" s="228"/>
      <c r="K1628" s="228"/>
      <c r="L1628" s="233"/>
      <c r="M1628" s="234"/>
      <c r="N1628" s="235"/>
      <c r="O1628" s="235"/>
      <c r="P1628" s="235"/>
      <c r="Q1628" s="235"/>
      <c r="R1628" s="235"/>
      <c r="S1628" s="235"/>
      <c r="T1628" s="236"/>
      <c r="AT1628" s="237" t="s">
        <v>364</v>
      </c>
      <c r="AU1628" s="237" t="s">
        <v>227</v>
      </c>
      <c r="AV1628" s="14" t="s">
        <v>90</v>
      </c>
      <c r="AW1628" s="14" t="s">
        <v>36</v>
      </c>
      <c r="AX1628" s="14" t="s">
        <v>81</v>
      </c>
      <c r="AY1628" s="237" t="s">
        <v>215</v>
      </c>
    </row>
    <row r="1629" spans="2:51" s="13" customFormat="1" ht="10.199999999999999">
      <c r="B1629" s="217"/>
      <c r="C1629" s="218"/>
      <c r="D1629" s="198" t="s">
        <v>364</v>
      </c>
      <c r="E1629" s="219" t="s">
        <v>1</v>
      </c>
      <c r="F1629" s="220" t="s">
        <v>1412</v>
      </c>
      <c r="G1629" s="218"/>
      <c r="H1629" s="219" t="s">
        <v>1</v>
      </c>
      <c r="I1629" s="221"/>
      <c r="J1629" s="218"/>
      <c r="K1629" s="218"/>
      <c r="L1629" s="222"/>
      <c r="M1629" s="223"/>
      <c r="N1629" s="224"/>
      <c r="O1629" s="224"/>
      <c r="P1629" s="224"/>
      <c r="Q1629" s="224"/>
      <c r="R1629" s="224"/>
      <c r="S1629" s="224"/>
      <c r="T1629" s="225"/>
      <c r="AT1629" s="226" t="s">
        <v>364</v>
      </c>
      <c r="AU1629" s="226" t="s">
        <v>227</v>
      </c>
      <c r="AV1629" s="13" t="s">
        <v>88</v>
      </c>
      <c r="AW1629" s="13" t="s">
        <v>36</v>
      </c>
      <c r="AX1629" s="13" t="s">
        <v>81</v>
      </c>
      <c r="AY1629" s="226" t="s">
        <v>215</v>
      </c>
    </row>
    <row r="1630" spans="2:51" s="14" customFormat="1" ht="10.199999999999999">
      <c r="B1630" s="227"/>
      <c r="C1630" s="228"/>
      <c r="D1630" s="198" t="s">
        <v>364</v>
      </c>
      <c r="E1630" s="229" t="s">
        <v>1</v>
      </c>
      <c r="F1630" s="230" t="s">
        <v>1545</v>
      </c>
      <c r="G1630" s="228"/>
      <c r="H1630" s="231">
        <v>63.195999999999998</v>
      </c>
      <c r="I1630" s="232"/>
      <c r="J1630" s="228"/>
      <c r="K1630" s="228"/>
      <c r="L1630" s="233"/>
      <c r="M1630" s="234"/>
      <c r="N1630" s="235"/>
      <c r="O1630" s="235"/>
      <c r="P1630" s="235"/>
      <c r="Q1630" s="235"/>
      <c r="R1630" s="235"/>
      <c r="S1630" s="235"/>
      <c r="T1630" s="236"/>
      <c r="AT1630" s="237" t="s">
        <v>364</v>
      </c>
      <c r="AU1630" s="237" t="s">
        <v>227</v>
      </c>
      <c r="AV1630" s="14" t="s">
        <v>90</v>
      </c>
      <c r="AW1630" s="14" t="s">
        <v>36</v>
      </c>
      <c r="AX1630" s="14" t="s">
        <v>81</v>
      </c>
      <c r="AY1630" s="237" t="s">
        <v>215</v>
      </c>
    </row>
    <row r="1631" spans="2:51" s="14" customFormat="1" ht="10.199999999999999">
      <c r="B1631" s="227"/>
      <c r="C1631" s="228"/>
      <c r="D1631" s="198" t="s">
        <v>364</v>
      </c>
      <c r="E1631" s="229" t="s">
        <v>1</v>
      </c>
      <c r="F1631" s="230" t="s">
        <v>1481</v>
      </c>
      <c r="G1631" s="228"/>
      <c r="H1631" s="231">
        <v>-2.16</v>
      </c>
      <c r="I1631" s="232"/>
      <c r="J1631" s="228"/>
      <c r="K1631" s="228"/>
      <c r="L1631" s="233"/>
      <c r="M1631" s="234"/>
      <c r="N1631" s="235"/>
      <c r="O1631" s="235"/>
      <c r="P1631" s="235"/>
      <c r="Q1631" s="235"/>
      <c r="R1631" s="235"/>
      <c r="S1631" s="235"/>
      <c r="T1631" s="236"/>
      <c r="AT1631" s="237" t="s">
        <v>364</v>
      </c>
      <c r="AU1631" s="237" t="s">
        <v>227</v>
      </c>
      <c r="AV1631" s="14" t="s">
        <v>90</v>
      </c>
      <c r="AW1631" s="14" t="s">
        <v>36</v>
      </c>
      <c r="AX1631" s="14" t="s">
        <v>81</v>
      </c>
      <c r="AY1631" s="237" t="s">
        <v>215</v>
      </c>
    </row>
    <row r="1632" spans="2:51" s="14" customFormat="1" ht="10.199999999999999">
      <c r="B1632" s="227"/>
      <c r="C1632" s="228"/>
      <c r="D1632" s="198" t="s">
        <v>364</v>
      </c>
      <c r="E1632" s="229" t="s">
        <v>1</v>
      </c>
      <c r="F1632" s="230" t="s">
        <v>832</v>
      </c>
      <c r="G1632" s="228"/>
      <c r="H1632" s="231">
        <v>-1.8</v>
      </c>
      <c r="I1632" s="232"/>
      <c r="J1632" s="228"/>
      <c r="K1632" s="228"/>
      <c r="L1632" s="233"/>
      <c r="M1632" s="234"/>
      <c r="N1632" s="235"/>
      <c r="O1632" s="235"/>
      <c r="P1632" s="235"/>
      <c r="Q1632" s="235"/>
      <c r="R1632" s="235"/>
      <c r="S1632" s="235"/>
      <c r="T1632" s="236"/>
      <c r="AT1632" s="237" t="s">
        <v>364</v>
      </c>
      <c r="AU1632" s="237" t="s">
        <v>227</v>
      </c>
      <c r="AV1632" s="14" t="s">
        <v>90</v>
      </c>
      <c r="AW1632" s="14" t="s">
        <v>36</v>
      </c>
      <c r="AX1632" s="14" t="s">
        <v>81</v>
      </c>
      <c r="AY1632" s="237" t="s">
        <v>215</v>
      </c>
    </row>
    <row r="1633" spans="2:51" s="13" customFormat="1" ht="10.199999999999999">
      <c r="B1633" s="217"/>
      <c r="C1633" s="218"/>
      <c r="D1633" s="198" t="s">
        <v>364</v>
      </c>
      <c r="E1633" s="219" t="s">
        <v>1</v>
      </c>
      <c r="F1633" s="220" t="s">
        <v>1414</v>
      </c>
      <c r="G1633" s="218"/>
      <c r="H1633" s="219" t="s">
        <v>1</v>
      </c>
      <c r="I1633" s="221"/>
      <c r="J1633" s="218"/>
      <c r="K1633" s="218"/>
      <c r="L1633" s="222"/>
      <c r="M1633" s="223"/>
      <c r="N1633" s="224"/>
      <c r="O1633" s="224"/>
      <c r="P1633" s="224"/>
      <c r="Q1633" s="224"/>
      <c r="R1633" s="224"/>
      <c r="S1633" s="224"/>
      <c r="T1633" s="225"/>
      <c r="AT1633" s="226" t="s">
        <v>364</v>
      </c>
      <c r="AU1633" s="226" t="s">
        <v>227</v>
      </c>
      <c r="AV1633" s="13" t="s">
        <v>88</v>
      </c>
      <c r="AW1633" s="13" t="s">
        <v>36</v>
      </c>
      <c r="AX1633" s="13" t="s">
        <v>81</v>
      </c>
      <c r="AY1633" s="226" t="s">
        <v>215</v>
      </c>
    </row>
    <row r="1634" spans="2:51" s="14" customFormat="1" ht="10.199999999999999">
      <c r="B1634" s="227"/>
      <c r="C1634" s="228"/>
      <c r="D1634" s="198" t="s">
        <v>364</v>
      </c>
      <c r="E1634" s="229" t="s">
        <v>1</v>
      </c>
      <c r="F1634" s="230" t="s">
        <v>1546</v>
      </c>
      <c r="G1634" s="228"/>
      <c r="H1634" s="231">
        <v>99.456000000000003</v>
      </c>
      <c r="I1634" s="232"/>
      <c r="J1634" s="228"/>
      <c r="K1634" s="228"/>
      <c r="L1634" s="233"/>
      <c r="M1634" s="234"/>
      <c r="N1634" s="235"/>
      <c r="O1634" s="235"/>
      <c r="P1634" s="235"/>
      <c r="Q1634" s="235"/>
      <c r="R1634" s="235"/>
      <c r="S1634" s="235"/>
      <c r="T1634" s="236"/>
      <c r="AT1634" s="237" t="s">
        <v>364</v>
      </c>
      <c r="AU1634" s="237" t="s">
        <v>227</v>
      </c>
      <c r="AV1634" s="14" t="s">
        <v>90</v>
      </c>
      <c r="AW1634" s="14" t="s">
        <v>36</v>
      </c>
      <c r="AX1634" s="14" t="s">
        <v>81</v>
      </c>
      <c r="AY1634" s="237" t="s">
        <v>215</v>
      </c>
    </row>
    <row r="1635" spans="2:51" s="14" customFormat="1" ht="10.199999999999999">
      <c r="B1635" s="227"/>
      <c r="C1635" s="228"/>
      <c r="D1635" s="198" t="s">
        <v>364</v>
      </c>
      <c r="E1635" s="229" t="s">
        <v>1</v>
      </c>
      <c r="F1635" s="230" t="s">
        <v>1502</v>
      </c>
      <c r="G1635" s="228"/>
      <c r="H1635" s="231">
        <v>-4.32</v>
      </c>
      <c r="I1635" s="232"/>
      <c r="J1635" s="228"/>
      <c r="K1635" s="228"/>
      <c r="L1635" s="233"/>
      <c r="M1635" s="234"/>
      <c r="N1635" s="235"/>
      <c r="O1635" s="235"/>
      <c r="P1635" s="235"/>
      <c r="Q1635" s="235"/>
      <c r="R1635" s="235"/>
      <c r="S1635" s="235"/>
      <c r="T1635" s="236"/>
      <c r="AT1635" s="237" t="s">
        <v>364</v>
      </c>
      <c r="AU1635" s="237" t="s">
        <v>227</v>
      </c>
      <c r="AV1635" s="14" t="s">
        <v>90</v>
      </c>
      <c r="AW1635" s="14" t="s">
        <v>36</v>
      </c>
      <c r="AX1635" s="14" t="s">
        <v>81</v>
      </c>
      <c r="AY1635" s="237" t="s">
        <v>215</v>
      </c>
    </row>
    <row r="1636" spans="2:51" s="14" customFormat="1" ht="10.199999999999999">
      <c r="B1636" s="227"/>
      <c r="C1636" s="228"/>
      <c r="D1636" s="198" t="s">
        <v>364</v>
      </c>
      <c r="E1636" s="229" t="s">
        <v>1</v>
      </c>
      <c r="F1636" s="230" t="s">
        <v>1547</v>
      </c>
      <c r="G1636" s="228"/>
      <c r="H1636" s="231">
        <v>-0.27</v>
      </c>
      <c r="I1636" s="232"/>
      <c r="J1636" s="228"/>
      <c r="K1636" s="228"/>
      <c r="L1636" s="233"/>
      <c r="M1636" s="234"/>
      <c r="N1636" s="235"/>
      <c r="O1636" s="235"/>
      <c r="P1636" s="235"/>
      <c r="Q1636" s="235"/>
      <c r="R1636" s="235"/>
      <c r="S1636" s="235"/>
      <c r="T1636" s="236"/>
      <c r="AT1636" s="237" t="s">
        <v>364</v>
      </c>
      <c r="AU1636" s="237" t="s">
        <v>227</v>
      </c>
      <c r="AV1636" s="14" t="s">
        <v>90</v>
      </c>
      <c r="AW1636" s="14" t="s">
        <v>36</v>
      </c>
      <c r="AX1636" s="14" t="s">
        <v>81</v>
      </c>
      <c r="AY1636" s="237" t="s">
        <v>215</v>
      </c>
    </row>
    <row r="1637" spans="2:51" s="13" customFormat="1" ht="10.199999999999999">
      <c r="B1637" s="217"/>
      <c r="C1637" s="218"/>
      <c r="D1637" s="198" t="s">
        <v>364</v>
      </c>
      <c r="E1637" s="219" t="s">
        <v>1</v>
      </c>
      <c r="F1637" s="220" t="s">
        <v>1548</v>
      </c>
      <c r="G1637" s="218"/>
      <c r="H1637" s="219" t="s">
        <v>1</v>
      </c>
      <c r="I1637" s="221"/>
      <c r="J1637" s="218"/>
      <c r="K1637" s="218"/>
      <c r="L1637" s="222"/>
      <c r="M1637" s="223"/>
      <c r="N1637" s="224"/>
      <c r="O1637" s="224"/>
      <c r="P1637" s="224"/>
      <c r="Q1637" s="224"/>
      <c r="R1637" s="224"/>
      <c r="S1637" s="224"/>
      <c r="T1637" s="225"/>
      <c r="AT1637" s="226" t="s">
        <v>364</v>
      </c>
      <c r="AU1637" s="226" t="s">
        <v>227</v>
      </c>
      <c r="AV1637" s="13" t="s">
        <v>88</v>
      </c>
      <c r="AW1637" s="13" t="s">
        <v>36</v>
      </c>
      <c r="AX1637" s="13" t="s">
        <v>81</v>
      </c>
      <c r="AY1637" s="226" t="s">
        <v>215</v>
      </c>
    </row>
    <row r="1638" spans="2:51" s="14" customFormat="1" ht="10.199999999999999">
      <c r="B1638" s="227"/>
      <c r="C1638" s="228"/>
      <c r="D1638" s="198" t="s">
        <v>364</v>
      </c>
      <c r="E1638" s="229" t="s">
        <v>1</v>
      </c>
      <c r="F1638" s="230" t="s">
        <v>1549</v>
      </c>
      <c r="G1638" s="228"/>
      <c r="H1638" s="231">
        <v>59.94</v>
      </c>
      <c r="I1638" s="232"/>
      <c r="J1638" s="228"/>
      <c r="K1638" s="228"/>
      <c r="L1638" s="233"/>
      <c r="M1638" s="234"/>
      <c r="N1638" s="235"/>
      <c r="O1638" s="235"/>
      <c r="P1638" s="235"/>
      <c r="Q1638" s="235"/>
      <c r="R1638" s="235"/>
      <c r="S1638" s="235"/>
      <c r="T1638" s="236"/>
      <c r="AT1638" s="237" t="s">
        <v>364</v>
      </c>
      <c r="AU1638" s="237" t="s">
        <v>227</v>
      </c>
      <c r="AV1638" s="14" t="s">
        <v>90</v>
      </c>
      <c r="AW1638" s="14" t="s">
        <v>36</v>
      </c>
      <c r="AX1638" s="14" t="s">
        <v>81</v>
      </c>
      <c r="AY1638" s="237" t="s">
        <v>215</v>
      </c>
    </row>
    <row r="1639" spans="2:51" s="14" customFormat="1" ht="10.199999999999999">
      <c r="B1639" s="227"/>
      <c r="C1639" s="228"/>
      <c r="D1639" s="198" t="s">
        <v>364</v>
      </c>
      <c r="E1639" s="229" t="s">
        <v>1</v>
      </c>
      <c r="F1639" s="230" t="s">
        <v>1502</v>
      </c>
      <c r="G1639" s="228"/>
      <c r="H1639" s="231">
        <v>-4.32</v>
      </c>
      <c r="I1639" s="232"/>
      <c r="J1639" s="228"/>
      <c r="K1639" s="228"/>
      <c r="L1639" s="233"/>
      <c r="M1639" s="234"/>
      <c r="N1639" s="235"/>
      <c r="O1639" s="235"/>
      <c r="P1639" s="235"/>
      <c r="Q1639" s="235"/>
      <c r="R1639" s="235"/>
      <c r="S1639" s="235"/>
      <c r="T1639" s="236"/>
      <c r="AT1639" s="237" t="s">
        <v>364</v>
      </c>
      <c r="AU1639" s="237" t="s">
        <v>227</v>
      </c>
      <c r="AV1639" s="14" t="s">
        <v>90</v>
      </c>
      <c r="AW1639" s="14" t="s">
        <v>36</v>
      </c>
      <c r="AX1639" s="14" t="s">
        <v>81</v>
      </c>
      <c r="AY1639" s="237" t="s">
        <v>215</v>
      </c>
    </row>
    <row r="1640" spans="2:51" s="14" customFormat="1" ht="10.199999999999999">
      <c r="B1640" s="227"/>
      <c r="C1640" s="228"/>
      <c r="D1640" s="198" t="s">
        <v>364</v>
      </c>
      <c r="E1640" s="229" t="s">
        <v>1</v>
      </c>
      <c r="F1640" s="230" t="s">
        <v>832</v>
      </c>
      <c r="G1640" s="228"/>
      <c r="H1640" s="231">
        <v>-1.8</v>
      </c>
      <c r="I1640" s="232"/>
      <c r="J1640" s="228"/>
      <c r="K1640" s="228"/>
      <c r="L1640" s="233"/>
      <c r="M1640" s="234"/>
      <c r="N1640" s="235"/>
      <c r="O1640" s="235"/>
      <c r="P1640" s="235"/>
      <c r="Q1640" s="235"/>
      <c r="R1640" s="235"/>
      <c r="S1640" s="235"/>
      <c r="T1640" s="236"/>
      <c r="AT1640" s="237" t="s">
        <v>364</v>
      </c>
      <c r="AU1640" s="237" t="s">
        <v>227</v>
      </c>
      <c r="AV1640" s="14" t="s">
        <v>90</v>
      </c>
      <c r="AW1640" s="14" t="s">
        <v>36</v>
      </c>
      <c r="AX1640" s="14" t="s">
        <v>81</v>
      </c>
      <c r="AY1640" s="237" t="s">
        <v>215</v>
      </c>
    </row>
    <row r="1641" spans="2:51" s="13" customFormat="1" ht="10.199999999999999">
      <c r="B1641" s="217"/>
      <c r="C1641" s="218"/>
      <c r="D1641" s="198" t="s">
        <v>364</v>
      </c>
      <c r="E1641" s="219" t="s">
        <v>1</v>
      </c>
      <c r="F1641" s="220" t="s">
        <v>1550</v>
      </c>
      <c r="G1641" s="218"/>
      <c r="H1641" s="219" t="s">
        <v>1</v>
      </c>
      <c r="I1641" s="221"/>
      <c r="J1641" s="218"/>
      <c r="K1641" s="218"/>
      <c r="L1641" s="222"/>
      <c r="M1641" s="223"/>
      <c r="N1641" s="224"/>
      <c r="O1641" s="224"/>
      <c r="P1641" s="224"/>
      <c r="Q1641" s="224"/>
      <c r="R1641" s="224"/>
      <c r="S1641" s="224"/>
      <c r="T1641" s="225"/>
      <c r="AT1641" s="226" t="s">
        <v>364</v>
      </c>
      <c r="AU1641" s="226" t="s">
        <v>227</v>
      </c>
      <c r="AV1641" s="13" t="s">
        <v>88</v>
      </c>
      <c r="AW1641" s="13" t="s">
        <v>36</v>
      </c>
      <c r="AX1641" s="13" t="s">
        <v>81</v>
      </c>
      <c r="AY1641" s="226" t="s">
        <v>215</v>
      </c>
    </row>
    <row r="1642" spans="2:51" s="14" customFormat="1" ht="10.199999999999999">
      <c r="B1642" s="227"/>
      <c r="C1642" s="228"/>
      <c r="D1642" s="198" t="s">
        <v>364</v>
      </c>
      <c r="E1642" s="229" t="s">
        <v>1</v>
      </c>
      <c r="F1642" s="230" t="s">
        <v>1527</v>
      </c>
      <c r="G1642" s="228"/>
      <c r="H1642" s="231">
        <v>58.83</v>
      </c>
      <c r="I1642" s="232"/>
      <c r="J1642" s="228"/>
      <c r="K1642" s="228"/>
      <c r="L1642" s="233"/>
      <c r="M1642" s="234"/>
      <c r="N1642" s="235"/>
      <c r="O1642" s="235"/>
      <c r="P1642" s="235"/>
      <c r="Q1642" s="235"/>
      <c r="R1642" s="235"/>
      <c r="S1642" s="235"/>
      <c r="T1642" s="236"/>
      <c r="AT1642" s="237" t="s">
        <v>364</v>
      </c>
      <c r="AU1642" s="237" t="s">
        <v>227</v>
      </c>
      <c r="AV1642" s="14" t="s">
        <v>90</v>
      </c>
      <c r="AW1642" s="14" t="s">
        <v>36</v>
      </c>
      <c r="AX1642" s="14" t="s">
        <v>81</v>
      </c>
      <c r="AY1642" s="237" t="s">
        <v>215</v>
      </c>
    </row>
    <row r="1643" spans="2:51" s="14" customFormat="1" ht="10.199999999999999">
      <c r="B1643" s="227"/>
      <c r="C1643" s="228"/>
      <c r="D1643" s="198" t="s">
        <v>364</v>
      </c>
      <c r="E1643" s="229" t="s">
        <v>1</v>
      </c>
      <c r="F1643" s="230" t="s">
        <v>1481</v>
      </c>
      <c r="G1643" s="228"/>
      <c r="H1643" s="231">
        <v>-2.16</v>
      </c>
      <c r="I1643" s="232"/>
      <c r="J1643" s="228"/>
      <c r="K1643" s="228"/>
      <c r="L1643" s="233"/>
      <c r="M1643" s="234"/>
      <c r="N1643" s="235"/>
      <c r="O1643" s="235"/>
      <c r="P1643" s="235"/>
      <c r="Q1643" s="235"/>
      <c r="R1643" s="235"/>
      <c r="S1643" s="235"/>
      <c r="T1643" s="236"/>
      <c r="AT1643" s="237" t="s">
        <v>364</v>
      </c>
      <c r="AU1643" s="237" t="s">
        <v>227</v>
      </c>
      <c r="AV1643" s="14" t="s">
        <v>90</v>
      </c>
      <c r="AW1643" s="14" t="s">
        <v>36</v>
      </c>
      <c r="AX1643" s="14" t="s">
        <v>81</v>
      </c>
      <c r="AY1643" s="237" t="s">
        <v>215</v>
      </c>
    </row>
    <row r="1644" spans="2:51" s="14" customFormat="1" ht="10.199999999999999">
      <c r="B1644" s="227"/>
      <c r="C1644" s="228"/>
      <c r="D1644" s="198" t="s">
        <v>364</v>
      </c>
      <c r="E1644" s="229" t="s">
        <v>1</v>
      </c>
      <c r="F1644" s="230" t="s">
        <v>832</v>
      </c>
      <c r="G1644" s="228"/>
      <c r="H1644" s="231">
        <v>-1.8</v>
      </c>
      <c r="I1644" s="232"/>
      <c r="J1644" s="228"/>
      <c r="K1644" s="228"/>
      <c r="L1644" s="233"/>
      <c r="M1644" s="234"/>
      <c r="N1644" s="235"/>
      <c r="O1644" s="235"/>
      <c r="P1644" s="235"/>
      <c r="Q1644" s="235"/>
      <c r="R1644" s="235"/>
      <c r="S1644" s="235"/>
      <c r="T1644" s="236"/>
      <c r="AT1644" s="237" t="s">
        <v>364</v>
      </c>
      <c r="AU1644" s="237" t="s">
        <v>227</v>
      </c>
      <c r="AV1644" s="14" t="s">
        <v>90</v>
      </c>
      <c r="AW1644" s="14" t="s">
        <v>36</v>
      </c>
      <c r="AX1644" s="14" t="s">
        <v>81</v>
      </c>
      <c r="AY1644" s="237" t="s">
        <v>215</v>
      </c>
    </row>
    <row r="1645" spans="2:51" s="13" customFormat="1" ht="10.199999999999999">
      <c r="B1645" s="217"/>
      <c r="C1645" s="218"/>
      <c r="D1645" s="198" t="s">
        <v>364</v>
      </c>
      <c r="E1645" s="219" t="s">
        <v>1</v>
      </c>
      <c r="F1645" s="220" t="s">
        <v>1551</v>
      </c>
      <c r="G1645" s="218"/>
      <c r="H1645" s="219" t="s">
        <v>1</v>
      </c>
      <c r="I1645" s="221"/>
      <c r="J1645" s="218"/>
      <c r="K1645" s="218"/>
      <c r="L1645" s="222"/>
      <c r="M1645" s="223"/>
      <c r="N1645" s="224"/>
      <c r="O1645" s="224"/>
      <c r="P1645" s="224"/>
      <c r="Q1645" s="224"/>
      <c r="R1645" s="224"/>
      <c r="S1645" s="224"/>
      <c r="T1645" s="225"/>
      <c r="AT1645" s="226" t="s">
        <v>364</v>
      </c>
      <c r="AU1645" s="226" t="s">
        <v>227</v>
      </c>
      <c r="AV1645" s="13" t="s">
        <v>88</v>
      </c>
      <c r="AW1645" s="13" t="s">
        <v>36</v>
      </c>
      <c r="AX1645" s="13" t="s">
        <v>81</v>
      </c>
      <c r="AY1645" s="226" t="s">
        <v>215</v>
      </c>
    </row>
    <row r="1646" spans="2:51" s="14" customFormat="1" ht="10.199999999999999">
      <c r="B1646" s="227"/>
      <c r="C1646" s="228"/>
      <c r="D1646" s="198" t="s">
        <v>364</v>
      </c>
      <c r="E1646" s="229" t="s">
        <v>1</v>
      </c>
      <c r="F1646" s="230" t="s">
        <v>1552</v>
      </c>
      <c r="G1646" s="228"/>
      <c r="H1646" s="231">
        <v>27.01</v>
      </c>
      <c r="I1646" s="232"/>
      <c r="J1646" s="228"/>
      <c r="K1646" s="228"/>
      <c r="L1646" s="233"/>
      <c r="M1646" s="234"/>
      <c r="N1646" s="235"/>
      <c r="O1646" s="235"/>
      <c r="P1646" s="235"/>
      <c r="Q1646" s="235"/>
      <c r="R1646" s="235"/>
      <c r="S1646" s="235"/>
      <c r="T1646" s="236"/>
      <c r="AT1646" s="237" t="s">
        <v>364</v>
      </c>
      <c r="AU1646" s="237" t="s">
        <v>227</v>
      </c>
      <c r="AV1646" s="14" t="s">
        <v>90</v>
      </c>
      <c r="AW1646" s="14" t="s">
        <v>36</v>
      </c>
      <c r="AX1646" s="14" t="s">
        <v>81</v>
      </c>
      <c r="AY1646" s="237" t="s">
        <v>215</v>
      </c>
    </row>
    <row r="1647" spans="2:51" s="14" customFormat="1" ht="10.199999999999999">
      <c r="B1647" s="227"/>
      <c r="C1647" s="228"/>
      <c r="D1647" s="198" t="s">
        <v>364</v>
      </c>
      <c r="E1647" s="229" t="s">
        <v>1</v>
      </c>
      <c r="F1647" s="230" t="s">
        <v>831</v>
      </c>
      <c r="G1647" s="228"/>
      <c r="H1647" s="231">
        <v>-1.6</v>
      </c>
      <c r="I1647" s="232"/>
      <c r="J1647" s="228"/>
      <c r="K1647" s="228"/>
      <c r="L1647" s="233"/>
      <c r="M1647" s="234"/>
      <c r="N1647" s="235"/>
      <c r="O1647" s="235"/>
      <c r="P1647" s="235"/>
      <c r="Q1647" s="235"/>
      <c r="R1647" s="235"/>
      <c r="S1647" s="235"/>
      <c r="T1647" s="236"/>
      <c r="AT1647" s="237" t="s">
        <v>364</v>
      </c>
      <c r="AU1647" s="237" t="s">
        <v>227</v>
      </c>
      <c r="AV1647" s="14" t="s">
        <v>90</v>
      </c>
      <c r="AW1647" s="14" t="s">
        <v>36</v>
      </c>
      <c r="AX1647" s="14" t="s">
        <v>81</v>
      </c>
      <c r="AY1647" s="237" t="s">
        <v>215</v>
      </c>
    </row>
    <row r="1648" spans="2:51" s="16" customFormat="1" ht="10.199999999999999">
      <c r="B1648" s="249"/>
      <c r="C1648" s="250"/>
      <c r="D1648" s="198" t="s">
        <v>364</v>
      </c>
      <c r="E1648" s="251" t="s">
        <v>1</v>
      </c>
      <c r="F1648" s="252" t="s">
        <v>403</v>
      </c>
      <c r="G1648" s="250"/>
      <c r="H1648" s="253">
        <v>919.779</v>
      </c>
      <c r="I1648" s="254"/>
      <c r="J1648" s="250"/>
      <c r="K1648" s="250"/>
      <c r="L1648" s="255"/>
      <c r="M1648" s="256"/>
      <c r="N1648" s="257"/>
      <c r="O1648" s="257"/>
      <c r="P1648" s="257"/>
      <c r="Q1648" s="257"/>
      <c r="R1648" s="257"/>
      <c r="S1648" s="257"/>
      <c r="T1648" s="258"/>
      <c r="AT1648" s="259" t="s">
        <v>364</v>
      </c>
      <c r="AU1648" s="259" t="s">
        <v>227</v>
      </c>
      <c r="AV1648" s="16" t="s">
        <v>227</v>
      </c>
      <c r="AW1648" s="16" t="s">
        <v>36</v>
      </c>
      <c r="AX1648" s="16" t="s">
        <v>81</v>
      </c>
      <c r="AY1648" s="259" t="s">
        <v>215</v>
      </c>
    </row>
    <row r="1649" spans="1:65" s="15" customFormat="1" ht="10.199999999999999">
      <c r="B1649" s="238"/>
      <c r="C1649" s="239"/>
      <c r="D1649" s="198" t="s">
        <v>364</v>
      </c>
      <c r="E1649" s="240" t="s">
        <v>1</v>
      </c>
      <c r="F1649" s="241" t="s">
        <v>368</v>
      </c>
      <c r="G1649" s="239"/>
      <c r="H1649" s="242">
        <v>2192.933</v>
      </c>
      <c r="I1649" s="243"/>
      <c r="J1649" s="239"/>
      <c r="K1649" s="239"/>
      <c r="L1649" s="244"/>
      <c r="M1649" s="245"/>
      <c r="N1649" s="246"/>
      <c r="O1649" s="246"/>
      <c r="P1649" s="246"/>
      <c r="Q1649" s="246"/>
      <c r="R1649" s="246"/>
      <c r="S1649" s="246"/>
      <c r="T1649" s="247"/>
      <c r="AT1649" s="248" t="s">
        <v>364</v>
      </c>
      <c r="AU1649" s="248" t="s">
        <v>227</v>
      </c>
      <c r="AV1649" s="15" t="s">
        <v>214</v>
      </c>
      <c r="AW1649" s="15" t="s">
        <v>36</v>
      </c>
      <c r="AX1649" s="15" t="s">
        <v>88</v>
      </c>
      <c r="AY1649" s="248" t="s">
        <v>215</v>
      </c>
    </row>
    <row r="1650" spans="1:65" s="2" customFormat="1" ht="37.799999999999997" customHeight="1">
      <c r="A1650" s="35"/>
      <c r="B1650" s="36"/>
      <c r="C1650" s="185" t="s">
        <v>1553</v>
      </c>
      <c r="D1650" s="185" t="s">
        <v>216</v>
      </c>
      <c r="E1650" s="186" t="s">
        <v>1554</v>
      </c>
      <c r="F1650" s="187" t="s">
        <v>1555</v>
      </c>
      <c r="G1650" s="188" t="s">
        <v>523</v>
      </c>
      <c r="H1650" s="189">
        <v>2192.933</v>
      </c>
      <c r="I1650" s="190"/>
      <c r="J1650" s="191">
        <f>ROUND(I1650*H1650,2)</f>
        <v>0</v>
      </c>
      <c r="K1650" s="187" t="s">
        <v>359</v>
      </c>
      <c r="L1650" s="40"/>
      <c r="M1650" s="192" t="s">
        <v>1</v>
      </c>
      <c r="N1650" s="193" t="s">
        <v>46</v>
      </c>
      <c r="O1650" s="72"/>
      <c r="P1650" s="194">
        <f>O1650*H1650</f>
        <v>0</v>
      </c>
      <c r="Q1650" s="194">
        <v>1.6279999999999999E-2</v>
      </c>
      <c r="R1650" s="194">
        <f>Q1650*H1650</f>
        <v>35.70094924</v>
      </c>
      <c r="S1650" s="194">
        <v>0</v>
      </c>
      <c r="T1650" s="195">
        <f>S1650*H1650</f>
        <v>0</v>
      </c>
      <c r="U1650" s="35"/>
      <c r="V1650" s="35"/>
      <c r="W1650" s="35"/>
      <c r="X1650" s="35"/>
      <c r="Y1650" s="35"/>
      <c r="Z1650" s="35"/>
      <c r="AA1650" s="35"/>
      <c r="AB1650" s="35"/>
      <c r="AC1650" s="35"/>
      <c r="AD1650" s="35"/>
      <c r="AE1650" s="35"/>
      <c r="AR1650" s="196" t="s">
        <v>214</v>
      </c>
      <c r="AT1650" s="196" t="s">
        <v>216</v>
      </c>
      <c r="AU1650" s="196" t="s">
        <v>227</v>
      </c>
      <c r="AY1650" s="18" t="s">
        <v>215</v>
      </c>
      <c r="BE1650" s="197">
        <f>IF(N1650="základní",J1650,0)</f>
        <v>0</v>
      </c>
      <c r="BF1650" s="197">
        <f>IF(N1650="snížená",J1650,0)</f>
        <v>0</v>
      </c>
      <c r="BG1650" s="197">
        <f>IF(N1650="zákl. přenesená",J1650,0)</f>
        <v>0</v>
      </c>
      <c r="BH1650" s="197">
        <f>IF(N1650="sníž. přenesená",J1650,0)</f>
        <v>0</v>
      </c>
      <c r="BI1650" s="197">
        <f>IF(N1650="nulová",J1650,0)</f>
        <v>0</v>
      </c>
      <c r="BJ1650" s="18" t="s">
        <v>88</v>
      </c>
      <c r="BK1650" s="197">
        <f>ROUND(I1650*H1650,2)</f>
        <v>0</v>
      </c>
      <c r="BL1650" s="18" t="s">
        <v>214</v>
      </c>
      <c r="BM1650" s="196" t="s">
        <v>1556</v>
      </c>
    </row>
    <row r="1651" spans="1:65" s="2" customFormat="1" ht="28.8">
      <c r="A1651" s="35"/>
      <c r="B1651" s="36"/>
      <c r="C1651" s="37"/>
      <c r="D1651" s="198" t="s">
        <v>221</v>
      </c>
      <c r="E1651" s="37"/>
      <c r="F1651" s="199" t="s">
        <v>1557</v>
      </c>
      <c r="G1651" s="37"/>
      <c r="H1651" s="37"/>
      <c r="I1651" s="200"/>
      <c r="J1651" s="37"/>
      <c r="K1651" s="37"/>
      <c r="L1651" s="40"/>
      <c r="M1651" s="201"/>
      <c r="N1651" s="202"/>
      <c r="O1651" s="72"/>
      <c r="P1651" s="72"/>
      <c r="Q1651" s="72"/>
      <c r="R1651" s="72"/>
      <c r="S1651" s="72"/>
      <c r="T1651" s="73"/>
      <c r="U1651" s="35"/>
      <c r="V1651" s="35"/>
      <c r="W1651" s="35"/>
      <c r="X1651" s="35"/>
      <c r="Y1651" s="35"/>
      <c r="Z1651" s="35"/>
      <c r="AA1651" s="35"/>
      <c r="AB1651" s="35"/>
      <c r="AC1651" s="35"/>
      <c r="AD1651" s="35"/>
      <c r="AE1651" s="35"/>
      <c r="AT1651" s="18" t="s">
        <v>221</v>
      </c>
      <c r="AU1651" s="18" t="s">
        <v>227</v>
      </c>
    </row>
    <row r="1652" spans="1:65" s="2" customFormat="1" ht="10.199999999999999">
      <c r="A1652" s="35"/>
      <c r="B1652" s="36"/>
      <c r="C1652" s="37"/>
      <c r="D1652" s="215" t="s">
        <v>362</v>
      </c>
      <c r="E1652" s="37"/>
      <c r="F1652" s="216" t="s">
        <v>1558</v>
      </c>
      <c r="G1652" s="37"/>
      <c r="H1652" s="37"/>
      <c r="I1652" s="200"/>
      <c r="J1652" s="37"/>
      <c r="K1652" s="37"/>
      <c r="L1652" s="40"/>
      <c r="M1652" s="201"/>
      <c r="N1652" s="202"/>
      <c r="O1652" s="72"/>
      <c r="P1652" s="72"/>
      <c r="Q1652" s="72"/>
      <c r="R1652" s="72"/>
      <c r="S1652" s="72"/>
      <c r="T1652" s="73"/>
      <c r="U1652" s="35"/>
      <c r="V1652" s="35"/>
      <c r="W1652" s="35"/>
      <c r="X1652" s="35"/>
      <c r="Y1652" s="35"/>
      <c r="Z1652" s="35"/>
      <c r="AA1652" s="35"/>
      <c r="AB1652" s="35"/>
      <c r="AC1652" s="35"/>
      <c r="AD1652" s="35"/>
      <c r="AE1652" s="35"/>
      <c r="AT1652" s="18" t="s">
        <v>362</v>
      </c>
      <c r="AU1652" s="18" t="s">
        <v>227</v>
      </c>
    </row>
    <row r="1653" spans="1:65" s="2" customFormat="1" ht="24.15" customHeight="1">
      <c r="A1653" s="35"/>
      <c r="B1653" s="36"/>
      <c r="C1653" s="185" t="s">
        <v>1559</v>
      </c>
      <c r="D1653" s="185" t="s">
        <v>216</v>
      </c>
      <c r="E1653" s="186" t="s">
        <v>1560</v>
      </c>
      <c r="F1653" s="187" t="s">
        <v>1561</v>
      </c>
      <c r="G1653" s="188" t="s">
        <v>523</v>
      </c>
      <c r="H1653" s="189">
        <v>4385.866</v>
      </c>
      <c r="I1653" s="190"/>
      <c r="J1653" s="191">
        <f>ROUND(I1653*H1653,2)</f>
        <v>0</v>
      </c>
      <c r="K1653" s="187" t="s">
        <v>359</v>
      </c>
      <c r="L1653" s="40"/>
      <c r="M1653" s="192" t="s">
        <v>1</v>
      </c>
      <c r="N1653" s="193" t="s">
        <v>46</v>
      </c>
      <c r="O1653" s="72"/>
      <c r="P1653" s="194">
        <f>O1653*H1653</f>
        <v>0</v>
      </c>
      <c r="Q1653" s="194">
        <v>6.7999999999999996E-3</v>
      </c>
      <c r="R1653" s="194">
        <f>Q1653*H1653</f>
        <v>29.823888799999999</v>
      </c>
      <c r="S1653" s="194">
        <v>0</v>
      </c>
      <c r="T1653" s="195">
        <f>S1653*H1653</f>
        <v>0</v>
      </c>
      <c r="U1653" s="35"/>
      <c r="V1653" s="35"/>
      <c r="W1653" s="35"/>
      <c r="X1653" s="35"/>
      <c r="Y1653" s="35"/>
      <c r="Z1653" s="35"/>
      <c r="AA1653" s="35"/>
      <c r="AB1653" s="35"/>
      <c r="AC1653" s="35"/>
      <c r="AD1653" s="35"/>
      <c r="AE1653" s="35"/>
      <c r="AR1653" s="196" t="s">
        <v>214</v>
      </c>
      <c r="AT1653" s="196" t="s">
        <v>216</v>
      </c>
      <c r="AU1653" s="196" t="s">
        <v>227</v>
      </c>
      <c r="AY1653" s="18" t="s">
        <v>215</v>
      </c>
      <c r="BE1653" s="197">
        <f>IF(N1653="základní",J1653,0)</f>
        <v>0</v>
      </c>
      <c r="BF1653" s="197">
        <f>IF(N1653="snížená",J1653,0)</f>
        <v>0</v>
      </c>
      <c r="BG1653" s="197">
        <f>IF(N1653="zákl. přenesená",J1653,0)</f>
        <v>0</v>
      </c>
      <c r="BH1653" s="197">
        <f>IF(N1653="sníž. přenesená",J1653,0)</f>
        <v>0</v>
      </c>
      <c r="BI1653" s="197">
        <f>IF(N1653="nulová",J1653,0)</f>
        <v>0</v>
      </c>
      <c r="BJ1653" s="18" t="s">
        <v>88</v>
      </c>
      <c r="BK1653" s="197">
        <f>ROUND(I1653*H1653,2)</f>
        <v>0</v>
      </c>
      <c r="BL1653" s="18" t="s">
        <v>214</v>
      </c>
      <c r="BM1653" s="196" t="s">
        <v>1562</v>
      </c>
    </row>
    <row r="1654" spans="1:65" s="2" customFormat="1" ht="28.8">
      <c r="A1654" s="35"/>
      <c r="B1654" s="36"/>
      <c r="C1654" s="37"/>
      <c r="D1654" s="198" t="s">
        <v>221</v>
      </c>
      <c r="E1654" s="37"/>
      <c r="F1654" s="199" t="s">
        <v>1563</v>
      </c>
      <c r="G1654" s="37"/>
      <c r="H1654" s="37"/>
      <c r="I1654" s="200"/>
      <c r="J1654" s="37"/>
      <c r="K1654" s="37"/>
      <c r="L1654" s="40"/>
      <c r="M1654" s="201"/>
      <c r="N1654" s="202"/>
      <c r="O1654" s="72"/>
      <c r="P1654" s="72"/>
      <c r="Q1654" s="72"/>
      <c r="R1654" s="72"/>
      <c r="S1654" s="72"/>
      <c r="T1654" s="73"/>
      <c r="U1654" s="35"/>
      <c r="V1654" s="35"/>
      <c r="W1654" s="35"/>
      <c r="X1654" s="35"/>
      <c r="Y1654" s="35"/>
      <c r="Z1654" s="35"/>
      <c r="AA1654" s="35"/>
      <c r="AB1654" s="35"/>
      <c r="AC1654" s="35"/>
      <c r="AD1654" s="35"/>
      <c r="AE1654" s="35"/>
      <c r="AT1654" s="18" t="s">
        <v>221</v>
      </c>
      <c r="AU1654" s="18" t="s">
        <v>227</v>
      </c>
    </row>
    <row r="1655" spans="1:65" s="2" customFormat="1" ht="10.199999999999999">
      <c r="A1655" s="35"/>
      <c r="B1655" s="36"/>
      <c r="C1655" s="37"/>
      <c r="D1655" s="215" t="s">
        <v>362</v>
      </c>
      <c r="E1655" s="37"/>
      <c r="F1655" s="216" t="s">
        <v>1564</v>
      </c>
      <c r="G1655" s="37"/>
      <c r="H1655" s="37"/>
      <c r="I1655" s="200"/>
      <c r="J1655" s="37"/>
      <c r="K1655" s="37"/>
      <c r="L1655" s="40"/>
      <c r="M1655" s="201"/>
      <c r="N1655" s="202"/>
      <c r="O1655" s="72"/>
      <c r="P1655" s="72"/>
      <c r="Q1655" s="72"/>
      <c r="R1655" s="72"/>
      <c r="S1655" s="72"/>
      <c r="T1655" s="73"/>
      <c r="U1655" s="35"/>
      <c r="V1655" s="35"/>
      <c r="W1655" s="35"/>
      <c r="X1655" s="35"/>
      <c r="Y1655" s="35"/>
      <c r="Z1655" s="35"/>
      <c r="AA1655" s="35"/>
      <c r="AB1655" s="35"/>
      <c r="AC1655" s="35"/>
      <c r="AD1655" s="35"/>
      <c r="AE1655" s="35"/>
      <c r="AT1655" s="18" t="s">
        <v>362</v>
      </c>
      <c r="AU1655" s="18" t="s">
        <v>227</v>
      </c>
    </row>
    <row r="1656" spans="1:65" s="14" customFormat="1" ht="10.199999999999999">
      <c r="B1656" s="227"/>
      <c r="C1656" s="228"/>
      <c r="D1656" s="198" t="s">
        <v>364</v>
      </c>
      <c r="E1656" s="229" t="s">
        <v>1</v>
      </c>
      <c r="F1656" s="230" t="s">
        <v>1565</v>
      </c>
      <c r="G1656" s="228"/>
      <c r="H1656" s="231">
        <v>4385.866</v>
      </c>
      <c r="I1656" s="232"/>
      <c r="J1656" s="228"/>
      <c r="K1656" s="228"/>
      <c r="L1656" s="233"/>
      <c r="M1656" s="234"/>
      <c r="N1656" s="235"/>
      <c r="O1656" s="235"/>
      <c r="P1656" s="235"/>
      <c r="Q1656" s="235"/>
      <c r="R1656" s="235"/>
      <c r="S1656" s="235"/>
      <c r="T1656" s="236"/>
      <c r="AT1656" s="237" t="s">
        <v>364</v>
      </c>
      <c r="AU1656" s="237" t="s">
        <v>227</v>
      </c>
      <c r="AV1656" s="14" t="s">
        <v>90</v>
      </c>
      <c r="AW1656" s="14" t="s">
        <v>36</v>
      </c>
      <c r="AX1656" s="14" t="s">
        <v>81</v>
      </c>
      <c r="AY1656" s="237" t="s">
        <v>215</v>
      </c>
    </row>
    <row r="1657" spans="1:65" s="15" customFormat="1" ht="10.199999999999999">
      <c r="B1657" s="238"/>
      <c r="C1657" s="239"/>
      <c r="D1657" s="198" t="s">
        <v>364</v>
      </c>
      <c r="E1657" s="240" t="s">
        <v>1</v>
      </c>
      <c r="F1657" s="241" t="s">
        <v>368</v>
      </c>
      <c r="G1657" s="239"/>
      <c r="H1657" s="242">
        <v>4385.866</v>
      </c>
      <c r="I1657" s="243"/>
      <c r="J1657" s="239"/>
      <c r="K1657" s="239"/>
      <c r="L1657" s="244"/>
      <c r="M1657" s="245"/>
      <c r="N1657" s="246"/>
      <c r="O1657" s="246"/>
      <c r="P1657" s="246"/>
      <c r="Q1657" s="246"/>
      <c r="R1657" s="246"/>
      <c r="S1657" s="246"/>
      <c r="T1657" s="247"/>
      <c r="AT1657" s="248" t="s">
        <v>364</v>
      </c>
      <c r="AU1657" s="248" t="s">
        <v>227</v>
      </c>
      <c r="AV1657" s="15" t="s">
        <v>214</v>
      </c>
      <c r="AW1657" s="15" t="s">
        <v>36</v>
      </c>
      <c r="AX1657" s="15" t="s">
        <v>88</v>
      </c>
      <c r="AY1657" s="248" t="s">
        <v>215</v>
      </c>
    </row>
    <row r="1658" spans="1:65" s="2" customFormat="1" ht="21.75" customHeight="1">
      <c r="A1658" s="35"/>
      <c r="B1658" s="36"/>
      <c r="C1658" s="185" t="s">
        <v>1566</v>
      </c>
      <c r="D1658" s="185" t="s">
        <v>216</v>
      </c>
      <c r="E1658" s="186" t="s">
        <v>1567</v>
      </c>
      <c r="F1658" s="187" t="s">
        <v>1568</v>
      </c>
      <c r="G1658" s="188" t="s">
        <v>523</v>
      </c>
      <c r="H1658" s="189">
        <v>438.58699999999999</v>
      </c>
      <c r="I1658" s="190"/>
      <c r="J1658" s="191">
        <f>ROUND(I1658*H1658,2)</f>
        <v>0</v>
      </c>
      <c r="K1658" s="187" t="s">
        <v>359</v>
      </c>
      <c r="L1658" s="40"/>
      <c r="M1658" s="192" t="s">
        <v>1</v>
      </c>
      <c r="N1658" s="193" t="s">
        <v>46</v>
      </c>
      <c r="O1658" s="72"/>
      <c r="P1658" s="194">
        <f>O1658*H1658</f>
        <v>0</v>
      </c>
      <c r="Q1658" s="194">
        <v>4.3800000000000002E-3</v>
      </c>
      <c r="R1658" s="194">
        <f>Q1658*H1658</f>
        <v>1.9210110600000001</v>
      </c>
      <c r="S1658" s="194">
        <v>0</v>
      </c>
      <c r="T1658" s="195">
        <f>S1658*H1658</f>
        <v>0</v>
      </c>
      <c r="U1658" s="35"/>
      <c r="V1658" s="35"/>
      <c r="W1658" s="35"/>
      <c r="X1658" s="35"/>
      <c r="Y1658" s="35"/>
      <c r="Z1658" s="35"/>
      <c r="AA1658" s="35"/>
      <c r="AB1658" s="35"/>
      <c r="AC1658" s="35"/>
      <c r="AD1658" s="35"/>
      <c r="AE1658" s="35"/>
      <c r="AR1658" s="196" t="s">
        <v>214</v>
      </c>
      <c r="AT1658" s="196" t="s">
        <v>216</v>
      </c>
      <c r="AU1658" s="196" t="s">
        <v>227</v>
      </c>
      <c r="AY1658" s="18" t="s">
        <v>215</v>
      </c>
      <c r="BE1658" s="197">
        <f>IF(N1658="základní",J1658,0)</f>
        <v>0</v>
      </c>
      <c r="BF1658" s="197">
        <f>IF(N1658="snížená",J1658,0)</f>
        <v>0</v>
      </c>
      <c r="BG1658" s="197">
        <f>IF(N1658="zákl. přenesená",J1658,0)</f>
        <v>0</v>
      </c>
      <c r="BH1658" s="197">
        <f>IF(N1658="sníž. přenesená",J1658,0)</f>
        <v>0</v>
      </c>
      <c r="BI1658" s="197">
        <f>IF(N1658="nulová",J1658,0)</f>
        <v>0</v>
      </c>
      <c r="BJ1658" s="18" t="s">
        <v>88</v>
      </c>
      <c r="BK1658" s="197">
        <f>ROUND(I1658*H1658,2)</f>
        <v>0</v>
      </c>
      <c r="BL1658" s="18" t="s">
        <v>214</v>
      </c>
      <c r="BM1658" s="196" t="s">
        <v>1569</v>
      </c>
    </row>
    <row r="1659" spans="1:65" s="2" customFormat="1" ht="19.2">
      <c r="A1659" s="35"/>
      <c r="B1659" s="36"/>
      <c r="C1659" s="37"/>
      <c r="D1659" s="198" t="s">
        <v>221</v>
      </c>
      <c r="E1659" s="37"/>
      <c r="F1659" s="199" t="s">
        <v>1570</v>
      </c>
      <c r="G1659" s="37"/>
      <c r="H1659" s="37"/>
      <c r="I1659" s="200"/>
      <c r="J1659" s="37"/>
      <c r="K1659" s="37"/>
      <c r="L1659" s="40"/>
      <c r="M1659" s="201"/>
      <c r="N1659" s="202"/>
      <c r="O1659" s="72"/>
      <c r="P1659" s="72"/>
      <c r="Q1659" s="72"/>
      <c r="R1659" s="72"/>
      <c r="S1659" s="72"/>
      <c r="T1659" s="73"/>
      <c r="U1659" s="35"/>
      <c r="V1659" s="35"/>
      <c r="W1659" s="35"/>
      <c r="X1659" s="35"/>
      <c r="Y1659" s="35"/>
      <c r="Z1659" s="35"/>
      <c r="AA1659" s="35"/>
      <c r="AB1659" s="35"/>
      <c r="AC1659" s="35"/>
      <c r="AD1659" s="35"/>
      <c r="AE1659" s="35"/>
      <c r="AT1659" s="18" t="s">
        <v>221</v>
      </c>
      <c r="AU1659" s="18" t="s">
        <v>227</v>
      </c>
    </row>
    <row r="1660" spans="1:65" s="2" customFormat="1" ht="10.199999999999999">
      <c r="A1660" s="35"/>
      <c r="B1660" s="36"/>
      <c r="C1660" s="37"/>
      <c r="D1660" s="215" t="s">
        <v>362</v>
      </c>
      <c r="E1660" s="37"/>
      <c r="F1660" s="216" t="s">
        <v>1571</v>
      </c>
      <c r="G1660" s="37"/>
      <c r="H1660" s="37"/>
      <c r="I1660" s="200"/>
      <c r="J1660" s="37"/>
      <c r="K1660" s="37"/>
      <c r="L1660" s="40"/>
      <c r="M1660" s="201"/>
      <c r="N1660" s="202"/>
      <c r="O1660" s="72"/>
      <c r="P1660" s="72"/>
      <c r="Q1660" s="72"/>
      <c r="R1660" s="72"/>
      <c r="S1660" s="72"/>
      <c r="T1660" s="73"/>
      <c r="U1660" s="35"/>
      <c r="V1660" s="35"/>
      <c r="W1660" s="35"/>
      <c r="X1660" s="35"/>
      <c r="Y1660" s="35"/>
      <c r="Z1660" s="35"/>
      <c r="AA1660" s="35"/>
      <c r="AB1660" s="35"/>
      <c r="AC1660" s="35"/>
      <c r="AD1660" s="35"/>
      <c r="AE1660" s="35"/>
      <c r="AT1660" s="18" t="s">
        <v>362</v>
      </c>
      <c r="AU1660" s="18" t="s">
        <v>227</v>
      </c>
    </row>
    <row r="1661" spans="1:65" s="13" customFormat="1" ht="10.199999999999999">
      <c r="B1661" s="217"/>
      <c r="C1661" s="218"/>
      <c r="D1661" s="198" t="s">
        <v>364</v>
      </c>
      <c r="E1661" s="219" t="s">
        <v>1</v>
      </c>
      <c r="F1661" s="220" t="s">
        <v>1572</v>
      </c>
      <c r="G1661" s="218"/>
      <c r="H1661" s="219" t="s">
        <v>1</v>
      </c>
      <c r="I1661" s="221"/>
      <c r="J1661" s="218"/>
      <c r="K1661" s="218"/>
      <c r="L1661" s="222"/>
      <c r="M1661" s="223"/>
      <c r="N1661" s="224"/>
      <c r="O1661" s="224"/>
      <c r="P1661" s="224"/>
      <c r="Q1661" s="224"/>
      <c r="R1661" s="224"/>
      <c r="S1661" s="224"/>
      <c r="T1661" s="225"/>
      <c r="AT1661" s="226" t="s">
        <v>364</v>
      </c>
      <c r="AU1661" s="226" t="s">
        <v>227</v>
      </c>
      <c r="AV1661" s="13" t="s">
        <v>88</v>
      </c>
      <c r="AW1661" s="13" t="s">
        <v>36</v>
      </c>
      <c r="AX1661" s="13" t="s">
        <v>81</v>
      </c>
      <c r="AY1661" s="226" t="s">
        <v>215</v>
      </c>
    </row>
    <row r="1662" spans="1:65" s="14" customFormat="1" ht="10.199999999999999">
      <c r="B1662" s="227"/>
      <c r="C1662" s="228"/>
      <c r="D1662" s="198" t="s">
        <v>364</v>
      </c>
      <c r="E1662" s="229" t="s">
        <v>1</v>
      </c>
      <c r="F1662" s="230" t="s">
        <v>1573</v>
      </c>
      <c r="G1662" s="228"/>
      <c r="H1662" s="231">
        <v>438.58699999999999</v>
      </c>
      <c r="I1662" s="232"/>
      <c r="J1662" s="228"/>
      <c r="K1662" s="228"/>
      <c r="L1662" s="233"/>
      <c r="M1662" s="234"/>
      <c r="N1662" s="235"/>
      <c r="O1662" s="235"/>
      <c r="P1662" s="235"/>
      <c r="Q1662" s="235"/>
      <c r="R1662" s="235"/>
      <c r="S1662" s="235"/>
      <c r="T1662" s="236"/>
      <c r="AT1662" s="237" t="s">
        <v>364</v>
      </c>
      <c r="AU1662" s="237" t="s">
        <v>227</v>
      </c>
      <c r="AV1662" s="14" t="s">
        <v>90</v>
      </c>
      <c r="AW1662" s="14" t="s">
        <v>36</v>
      </c>
      <c r="AX1662" s="14" t="s">
        <v>81</v>
      </c>
      <c r="AY1662" s="237" t="s">
        <v>215</v>
      </c>
    </row>
    <row r="1663" spans="1:65" s="15" customFormat="1" ht="10.199999999999999">
      <c r="B1663" s="238"/>
      <c r="C1663" s="239"/>
      <c r="D1663" s="198" t="s">
        <v>364</v>
      </c>
      <c r="E1663" s="240" t="s">
        <v>1</v>
      </c>
      <c r="F1663" s="241" t="s">
        <v>368</v>
      </c>
      <c r="G1663" s="239"/>
      <c r="H1663" s="242">
        <v>438.58699999999999</v>
      </c>
      <c r="I1663" s="243"/>
      <c r="J1663" s="239"/>
      <c r="K1663" s="239"/>
      <c r="L1663" s="244"/>
      <c r="M1663" s="245"/>
      <c r="N1663" s="246"/>
      <c r="O1663" s="246"/>
      <c r="P1663" s="246"/>
      <c r="Q1663" s="246"/>
      <c r="R1663" s="246"/>
      <c r="S1663" s="246"/>
      <c r="T1663" s="247"/>
      <c r="AT1663" s="248" t="s">
        <v>364</v>
      </c>
      <c r="AU1663" s="248" t="s">
        <v>227</v>
      </c>
      <c r="AV1663" s="15" t="s">
        <v>214</v>
      </c>
      <c r="AW1663" s="15" t="s">
        <v>36</v>
      </c>
      <c r="AX1663" s="15" t="s">
        <v>88</v>
      </c>
      <c r="AY1663" s="248" t="s">
        <v>215</v>
      </c>
    </row>
    <row r="1664" spans="1:65" s="2" customFormat="1" ht="24.15" customHeight="1">
      <c r="A1664" s="35"/>
      <c r="B1664" s="36"/>
      <c r="C1664" s="185" t="s">
        <v>1574</v>
      </c>
      <c r="D1664" s="185" t="s">
        <v>216</v>
      </c>
      <c r="E1664" s="186" t="s">
        <v>1575</v>
      </c>
      <c r="F1664" s="187" t="s">
        <v>1576</v>
      </c>
      <c r="G1664" s="188" t="s">
        <v>523</v>
      </c>
      <c r="H1664" s="189">
        <v>2192.933</v>
      </c>
      <c r="I1664" s="190"/>
      <c r="J1664" s="191">
        <f>ROUND(I1664*H1664,2)</f>
        <v>0</v>
      </c>
      <c r="K1664" s="187" t="s">
        <v>1</v>
      </c>
      <c r="L1664" s="40"/>
      <c r="M1664" s="192" t="s">
        <v>1</v>
      </c>
      <c r="N1664" s="193" t="s">
        <v>46</v>
      </c>
      <c r="O1664" s="72"/>
      <c r="P1664" s="194">
        <f>O1664*H1664</f>
        <v>0</v>
      </c>
      <c r="Q1664" s="194">
        <v>2.5999999999999998E-4</v>
      </c>
      <c r="R1664" s="194">
        <f>Q1664*H1664</f>
        <v>0.57016257999999997</v>
      </c>
      <c r="S1664" s="194">
        <v>0</v>
      </c>
      <c r="T1664" s="195">
        <f>S1664*H1664</f>
        <v>0</v>
      </c>
      <c r="U1664" s="35"/>
      <c r="V1664" s="35"/>
      <c r="W1664" s="35"/>
      <c r="X1664" s="35"/>
      <c r="Y1664" s="35"/>
      <c r="Z1664" s="35"/>
      <c r="AA1664" s="35"/>
      <c r="AB1664" s="35"/>
      <c r="AC1664" s="35"/>
      <c r="AD1664" s="35"/>
      <c r="AE1664" s="35"/>
      <c r="AR1664" s="196" t="s">
        <v>214</v>
      </c>
      <c r="AT1664" s="196" t="s">
        <v>216</v>
      </c>
      <c r="AU1664" s="196" t="s">
        <v>227</v>
      </c>
      <c r="AY1664" s="18" t="s">
        <v>215</v>
      </c>
      <c r="BE1664" s="197">
        <f>IF(N1664="základní",J1664,0)</f>
        <v>0</v>
      </c>
      <c r="BF1664" s="197">
        <f>IF(N1664="snížená",J1664,0)</f>
        <v>0</v>
      </c>
      <c r="BG1664" s="197">
        <f>IF(N1664="zákl. přenesená",J1664,0)</f>
        <v>0</v>
      </c>
      <c r="BH1664" s="197">
        <f>IF(N1664="sníž. přenesená",J1664,0)</f>
        <v>0</v>
      </c>
      <c r="BI1664" s="197">
        <f>IF(N1664="nulová",J1664,0)</f>
        <v>0</v>
      </c>
      <c r="BJ1664" s="18" t="s">
        <v>88</v>
      </c>
      <c r="BK1664" s="197">
        <f>ROUND(I1664*H1664,2)</f>
        <v>0</v>
      </c>
      <c r="BL1664" s="18" t="s">
        <v>214</v>
      </c>
      <c r="BM1664" s="196" t="s">
        <v>1577</v>
      </c>
    </row>
    <row r="1665" spans="1:65" s="2" customFormat="1" ht="19.2">
      <c r="A1665" s="35"/>
      <c r="B1665" s="36"/>
      <c r="C1665" s="37"/>
      <c r="D1665" s="198" t="s">
        <v>221</v>
      </c>
      <c r="E1665" s="37"/>
      <c r="F1665" s="199" t="s">
        <v>1578</v>
      </c>
      <c r="G1665" s="37"/>
      <c r="H1665" s="37"/>
      <c r="I1665" s="200"/>
      <c r="J1665" s="37"/>
      <c r="K1665" s="37"/>
      <c r="L1665" s="40"/>
      <c r="M1665" s="201"/>
      <c r="N1665" s="202"/>
      <c r="O1665" s="72"/>
      <c r="P1665" s="72"/>
      <c r="Q1665" s="72"/>
      <c r="R1665" s="72"/>
      <c r="S1665" s="72"/>
      <c r="T1665" s="73"/>
      <c r="U1665" s="35"/>
      <c r="V1665" s="35"/>
      <c r="W1665" s="35"/>
      <c r="X1665" s="35"/>
      <c r="Y1665" s="35"/>
      <c r="Z1665" s="35"/>
      <c r="AA1665" s="35"/>
      <c r="AB1665" s="35"/>
      <c r="AC1665" s="35"/>
      <c r="AD1665" s="35"/>
      <c r="AE1665" s="35"/>
      <c r="AT1665" s="18" t="s">
        <v>221</v>
      </c>
      <c r="AU1665" s="18" t="s">
        <v>227</v>
      </c>
    </row>
    <row r="1666" spans="1:65" s="2" customFormat="1" ht="24.15" customHeight="1">
      <c r="A1666" s="35"/>
      <c r="B1666" s="36"/>
      <c r="C1666" s="185" t="s">
        <v>1579</v>
      </c>
      <c r="D1666" s="185" t="s">
        <v>216</v>
      </c>
      <c r="E1666" s="186" t="s">
        <v>1580</v>
      </c>
      <c r="F1666" s="187" t="s">
        <v>1581</v>
      </c>
      <c r="G1666" s="188" t="s">
        <v>797</v>
      </c>
      <c r="H1666" s="189">
        <v>206.79</v>
      </c>
      <c r="I1666" s="190"/>
      <c r="J1666" s="191">
        <f>ROUND(I1666*H1666,2)</f>
        <v>0</v>
      </c>
      <c r="K1666" s="187" t="s">
        <v>1</v>
      </c>
      <c r="L1666" s="40"/>
      <c r="M1666" s="192" t="s">
        <v>1</v>
      </c>
      <c r="N1666" s="193" t="s">
        <v>46</v>
      </c>
      <c r="O1666" s="72"/>
      <c r="P1666" s="194">
        <f>O1666*H1666</f>
        <v>0</v>
      </c>
      <c r="Q1666" s="194">
        <v>0</v>
      </c>
      <c r="R1666" s="194">
        <f>Q1666*H1666</f>
        <v>0</v>
      </c>
      <c r="S1666" s="194">
        <v>0</v>
      </c>
      <c r="T1666" s="195">
        <f>S1666*H1666</f>
        <v>0</v>
      </c>
      <c r="U1666" s="35"/>
      <c r="V1666" s="35"/>
      <c r="W1666" s="35"/>
      <c r="X1666" s="35"/>
      <c r="Y1666" s="35"/>
      <c r="Z1666" s="35"/>
      <c r="AA1666" s="35"/>
      <c r="AB1666" s="35"/>
      <c r="AC1666" s="35"/>
      <c r="AD1666" s="35"/>
      <c r="AE1666" s="35"/>
      <c r="AR1666" s="196" t="s">
        <v>214</v>
      </c>
      <c r="AT1666" s="196" t="s">
        <v>216</v>
      </c>
      <c r="AU1666" s="196" t="s">
        <v>227</v>
      </c>
      <c r="AY1666" s="18" t="s">
        <v>215</v>
      </c>
      <c r="BE1666" s="197">
        <f>IF(N1666="základní",J1666,0)</f>
        <v>0</v>
      </c>
      <c r="BF1666" s="197">
        <f>IF(N1666="snížená",J1666,0)</f>
        <v>0</v>
      </c>
      <c r="BG1666" s="197">
        <f>IF(N1666="zákl. přenesená",J1666,0)</f>
        <v>0</v>
      </c>
      <c r="BH1666" s="197">
        <f>IF(N1666="sníž. přenesená",J1666,0)</f>
        <v>0</v>
      </c>
      <c r="BI1666" s="197">
        <f>IF(N1666="nulová",J1666,0)</f>
        <v>0</v>
      </c>
      <c r="BJ1666" s="18" t="s">
        <v>88</v>
      </c>
      <c r="BK1666" s="197">
        <f>ROUND(I1666*H1666,2)</f>
        <v>0</v>
      </c>
      <c r="BL1666" s="18" t="s">
        <v>214</v>
      </c>
      <c r="BM1666" s="196" t="s">
        <v>1582</v>
      </c>
    </row>
    <row r="1667" spans="1:65" s="2" customFormat="1" ht="38.4">
      <c r="A1667" s="35"/>
      <c r="B1667" s="36"/>
      <c r="C1667" s="37"/>
      <c r="D1667" s="198" t="s">
        <v>221</v>
      </c>
      <c r="E1667" s="37"/>
      <c r="F1667" s="199" t="s">
        <v>1583</v>
      </c>
      <c r="G1667" s="37"/>
      <c r="H1667" s="37"/>
      <c r="I1667" s="200"/>
      <c r="J1667" s="37"/>
      <c r="K1667" s="37"/>
      <c r="L1667" s="40"/>
      <c r="M1667" s="201"/>
      <c r="N1667" s="202"/>
      <c r="O1667" s="72"/>
      <c r="P1667" s="72"/>
      <c r="Q1667" s="72"/>
      <c r="R1667" s="72"/>
      <c r="S1667" s="72"/>
      <c r="T1667" s="73"/>
      <c r="U1667" s="35"/>
      <c r="V1667" s="35"/>
      <c r="W1667" s="35"/>
      <c r="X1667" s="35"/>
      <c r="Y1667" s="35"/>
      <c r="Z1667" s="35"/>
      <c r="AA1667" s="35"/>
      <c r="AB1667" s="35"/>
      <c r="AC1667" s="35"/>
      <c r="AD1667" s="35"/>
      <c r="AE1667" s="35"/>
      <c r="AT1667" s="18" t="s">
        <v>221</v>
      </c>
      <c r="AU1667" s="18" t="s">
        <v>227</v>
      </c>
    </row>
    <row r="1668" spans="1:65" s="13" customFormat="1" ht="10.199999999999999">
      <c r="B1668" s="217"/>
      <c r="C1668" s="218"/>
      <c r="D1668" s="198" t="s">
        <v>364</v>
      </c>
      <c r="E1668" s="219" t="s">
        <v>1</v>
      </c>
      <c r="F1668" s="220" t="s">
        <v>1584</v>
      </c>
      <c r="G1668" s="218"/>
      <c r="H1668" s="219" t="s">
        <v>1</v>
      </c>
      <c r="I1668" s="221"/>
      <c r="J1668" s="218"/>
      <c r="K1668" s="218"/>
      <c r="L1668" s="222"/>
      <c r="M1668" s="223"/>
      <c r="N1668" s="224"/>
      <c r="O1668" s="224"/>
      <c r="P1668" s="224"/>
      <c r="Q1668" s="224"/>
      <c r="R1668" s="224"/>
      <c r="S1668" s="224"/>
      <c r="T1668" s="225"/>
      <c r="AT1668" s="226" t="s">
        <v>364</v>
      </c>
      <c r="AU1668" s="226" t="s">
        <v>227</v>
      </c>
      <c r="AV1668" s="13" t="s">
        <v>88</v>
      </c>
      <c r="AW1668" s="13" t="s">
        <v>36</v>
      </c>
      <c r="AX1668" s="13" t="s">
        <v>81</v>
      </c>
      <c r="AY1668" s="226" t="s">
        <v>215</v>
      </c>
    </row>
    <row r="1669" spans="1:65" s="14" customFormat="1" ht="10.199999999999999">
      <c r="B1669" s="227"/>
      <c r="C1669" s="228"/>
      <c r="D1669" s="198" t="s">
        <v>364</v>
      </c>
      <c r="E1669" s="229" t="s">
        <v>1</v>
      </c>
      <c r="F1669" s="230" t="s">
        <v>1585</v>
      </c>
      <c r="G1669" s="228"/>
      <c r="H1669" s="231">
        <v>15.64</v>
      </c>
      <c r="I1669" s="232"/>
      <c r="J1669" s="228"/>
      <c r="K1669" s="228"/>
      <c r="L1669" s="233"/>
      <c r="M1669" s="234"/>
      <c r="N1669" s="235"/>
      <c r="O1669" s="235"/>
      <c r="P1669" s="235"/>
      <c r="Q1669" s="235"/>
      <c r="R1669" s="235"/>
      <c r="S1669" s="235"/>
      <c r="T1669" s="236"/>
      <c r="AT1669" s="237" t="s">
        <v>364</v>
      </c>
      <c r="AU1669" s="237" t="s">
        <v>227</v>
      </c>
      <c r="AV1669" s="14" t="s">
        <v>90</v>
      </c>
      <c r="AW1669" s="14" t="s">
        <v>36</v>
      </c>
      <c r="AX1669" s="14" t="s">
        <v>81</v>
      </c>
      <c r="AY1669" s="237" t="s">
        <v>215</v>
      </c>
    </row>
    <row r="1670" spans="1:65" s="14" customFormat="1" ht="10.199999999999999">
      <c r="B1670" s="227"/>
      <c r="C1670" s="228"/>
      <c r="D1670" s="198" t="s">
        <v>364</v>
      </c>
      <c r="E1670" s="229" t="s">
        <v>1</v>
      </c>
      <c r="F1670" s="230" t="s">
        <v>1586</v>
      </c>
      <c r="G1670" s="228"/>
      <c r="H1670" s="231">
        <v>5.5</v>
      </c>
      <c r="I1670" s="232"/>
      <c r="J1670" s="228"/>
      <c r="K1670" s="228"/>
      <c r="L1670" s="233"/>
      <c r="M1670" s="234"/>
      <c r="N1670" s="235"/>
      <c r="O1670" s="235"/>
      <c r="P1670" s="235"/>
      <c r="Q1670" s="235"/>
      <c r="R1670" s="235"/>
      <c r="S1670" s="235"/>
      <c r="T1670" s="236"/>
      <c r="AT1670" s="237" t="s">
        <v>364</v>
      </c>
      <c r="AU1670" s="237" t="s">
        <v>227</v>
      </c>
      <c r="AV1670" s="14" t="s">
        <v>90</v>
      </c>
      <c r="AW1670" s="14" t="s">
        <v>36</v>
      </c>
      <c r="AX1670" s="14" t="s">
        <v>81</v>
      </c>
      <c r="AY1670" s="237" t="s">
        <v>215</v>
      </c>
    </row>
    <row r="1671" spans="1:65" s="14" customFormat="1" ht="10.199999999999999">
      <c r="B1671" s="227"/>
      <c r="C1671" s="228"/>
      <c r="D1671" s="198" t="s">
        <v>364</v>
      </c>
      <c r="E1671" s="229" t="s">
        <v>1</v>
      </c>
      <c r="F1671" s="230" t="s">
        <v>1587</v>
      </c>
      <c r="G1671" s="228"/>
      <c r="H1671" s="231">
        <v>46.5</v>
      </c>
      <c r="I1671" s="232"/>
      <c r="J1671" s="228"/>
      <c r="K1671" s="228"/>
      <c r="L1671" s="233"/>
      <c r="M1671" s="234"/>
      <c r="N1671" s="235"/>
      <c r="O1671" s="235"/>
      <c r="P1671" s="235"/>
      <c r="Q1671" s="235"/>
      <c r="R1671" s="235"/>
      <c r="S1671" s="235"/>
      <c r="T1671" s="236"/>
      <c r="AT1671" s="237" t="s">
        <v>364</v>
      </c>
      <c r="AU1671" s="237" t="s">
        <v>227</v>
      </c>
      <c r="AV1671" s="14" t="s">
        <v>90</v>
      </c>
      <c r="AW1671" s="14" t="s">
        <v>36</v>
      </c>
      <c r="AX1671" s="14" t="s">
        <v>81</v>
      </c>
      <c r="AY1671" s="237" t="s">
        <v>215</v>
      </c>
    </row>
    <row r="1672" spans="1:65" s="14" customFormat="1" ht="10.199999999999999">
      <c r="B1672" s="227"/>
      <c r="C1672" s="228"/>
      <c r="D1672" s="198" t="s">
        <v>364</v>
      </c>
      <c r="E1672" s="229" t="s">
        <v>1</v>
      </c>
      <c r="F1672" s="230" t="s">
        <v>1588</v>
      </c>
      <c r="G1672" s="228"/>
      <c r="H1672" s="231">
        <v>22</v>
      </c>
      <c r="I1672" s="232"/>
      <c r="J1672" s="228"/>
      <c r="K1672" s="228"/>
      <c r="L1672" s="233"/>
      <c r="M1672" s="234"/>
      <c r="N1672" s="235"/>
      <c r="O1672" s="235"/>
      <c r="P1672" s="235"/>
      <c r="Q1672" s="235"/>
      <c r="R1672" s="235"/>
      <c r="S1672" s="235"/>
      <c r="T1672" s="236"/>
      <c r="AT1672" s="237" t="s">
        <v>364</v>
      </c>
      <c r="AU1672" s="237" t="s">
        <v>227</v>
      </c>
      <c r="AV1672" s="14" t="s">
        <v>90</v>
      </c>
      <c r="AW1672" s="14" t="s">
        <v>36</v>
      </c>
      <c r="AX1672" s="14" t="s">
        <v>81</v>
      </c>
      <c r="AY1672" s="237" t="s">
        <v>215</v>
      </c>
    </row>
    <row r="1673" spans="1:65" s="14" customFormat="1" ht="10.199999999999999">
      <c r="B1673" s="227"/>
      <c r="C1673" s="228"/>
      <c r="D1673" s="198" t="s">
        <v>364</v>
      </c>
      <c r="E1673" s="229" t="s">
        <v>1</v>
      </c>
      <c r="F1673" s="230" t="s">
        <v>1589</v>
      </c>
      <c r="G1673" s="228"/>
      <c r="H1673" s="231">
        <v>16.8</v>
      </c>
      <c r="I1673" s="232"/>
      <c r="J1673" s="228"/>
      <c r="K1673" s="228"/>
      <c r="L1673" s="233"/>
      <c r="M1673" s="234"/>
      <c r="N1673" s="235"/>
      <c r="O1673" s="235"/>
      <c r="P1673" s="235"/>
      <c r="Q1673" s="235"/>
      <c r="R1673" s="235"/>
      <c r="S1673" s="235"/>
      <c r="T1673" s="236"/>
      <c r="AT1673" s="237" t="s">
        <v>364</v>
      </c>
      <c r="AU1673" s="237" t="s">
        <v>227</v>
      </c>
      <c r="AV1673" s="14" t="s">
        <v>90</v>
      </c>
      <c r="AW1673" s="14" t="s">
        <v>36</v>
      </c>
      <c r="AX1673" s="14" t="s">
        <v>81</v>
      </c>
      <c r="AY1673" s="237" t="s">
        <v>215</v>
      </c>
    </row>
    <row r="1674" spans="1:65" s="14" customFormat="1" ht="10.199999999999999">
      <c r="B1674" s="227"/>
      <c r="C1674" s="228"/>
      <c r="D1674" s="198" t="s">
        <v>364</v>
      </c>
      <c r="E1674" s="229" t="s">
        <v>1</v>
      </c>
      <c r="F1674" s="230" t="s">
        <v>1590</v>
      </c>
      <c r="G1674" s="228"/>
      <c r="H1674" s="231">
        <v>7.4</v>
      </c>
      <c r="I1674" s="232"/>
      <c r="J1674" s="228"/>
      <c r="K1674" s="228"/>
      <c r="L1674" s="233"/>
      <c r="M1674" s="234"/>
      <c r="N1674" s="235"/>
      <c r="O1674" s="235"/>
      <c r="P1674" s="235"/>
      <c r="Q1674" s="235"/>
      <c r="R1674" s="235"/>
      <c r="S1674" s="235"/>
      <c r="T1674" s="236"/>
      <c r="AT1674" s="237" t="s">
        <v>364</v>
      </c>
      <c r="AU1674" s="237" t="s">
        <v>227</v>
      </c>
      <c r="AV1674" s="14" t="s">
        <v>90</v>
      </c>
      <c r="AW1674" s="14" t="s">
        <v>36</v>
      </c>
      <c r="AX1674" s="14" t="s">
        <v>81</v>
      </c>
      <c r="AY1674" s="237" t="s">
        <v>215</v>
      </c>
    </row>
    <row r="1675" spans="1:65" s="14" customFormat="1" ht="10.199999999999999">
      <c r="B1675" s="227"/>
      <c r="C1675" s="228"/>
      <c r="D1675" s="198" t="s">
        <v>364</v>
      </c>
      <c r="E1675" s="229" t="s">
        <v>1</v>
      </c>
      <c r="F1675" s="230" t="s">
        <v>1591</v>
      </c>
      <c r="G1675" s="228"/>
      <c r="H1675" s="231">
        <v>5</v>
      </c>
      <c r="I1675" s="232"/>
      <c r="J1675" s="228"/>
      <c r="K1675" s="228"/>
      <c r="L1675" s="233"/>
      <c r="M1675" s="234"/>
      <c r="N1675" s="235"/>
      <c r="O1675" s="235"/>
      <c r="P1675" s="235"/>
      <c r="Q1675" s="235"/>
      <c r="R1675" s="235"/>
      <c r="S1675" s="235"/>
      <c r="T1675" s="236"/>
      <c r="AT1675" s="237" t="s">
        <v>364</v>
      </c>
      <c r="AU1675" s="237" t="s">
        <v>227</v>
      </c>
      <c r="AV1675" s="14" t="s">
        <v>90</v>
      </c>
      <c r="AW1675" s="14" t="s">
        <v>36</v>
      </c>
      <c r="AX1675" s="14" t="s">
        <v>81</v>
      </c>
      <c r="AY1675" s="237" t="s">
        <v>215</v>
      </c>
    </row>
    <row r="1676" spans="1:65" s="14" customFormat="1" ht="10.199999999999999">
      <c r="B1676" s="227"/>
      <c r="C1676" s="228"/>
      <c r="D1676" s="198" t="s">
        <v>364</v>
      </c>
      <c r="E1676" s="229" t="s">
        <v>1</v>
      </c>
      <c r="F1676" s="230" t="s">
        <v>1592</v>
      </c>
      <c r="G1676" s="228"/>
      <c r="H1676" s="231">
        <v>56</v>
      </c>
      <c r="I1676" s="232"/>
      <c r="J1676" s="228"/>
      <c r="K1676" s="228"/>
      <c r="L1676" s="233"/>
      <c r="M1676" s="234"/>
      <c r="N1676" s="235"/>
      <c r="O1676" s="235"/>
      <c r="P1676" s="235"/>
      <c r="Q1676" s="235"/>
      <c r="R1676" s="235"/>
      <c r="S1676" s="235"/>
      <c r="T1676" s="236"/>
      <c r="AT1676" s="237" t="s">
        <v>364</v>
      </c>
      <c r="AU1676" s="237" t="s">
        <v>227</v>
      </c>
      <c r="AV1676" s="14" t="s">
        <v>90</v>
      </c>
      <c r="AW1676" s="14" t="s">
        <v>36</v>
      </c>
      <c r="AX1676" s="14" t="s">
        <v>81</v>
      </c>
      <c r="AY1676" s="237" t="s">
        <v>215</v>
      </c>
    </row>
    <row r="1677" spans="1:65" s="14" customFormat="1" ht="10.199999999999999">
      <c r="B1677" s="227"/>
      <c r="C1677" s="228"/>
      <c r="D1677" s="198" t="s">
        <v>364</v>
      </c>
      <c r="E1677" s="229" t="s">
        <v>1</v>
      </c>
      <c r="F1677" s="230" t="s">
        <v>1593</v>
      </c>
      <c r="G1677" s="228"/>
      <c r="H1677" s="231">
        <v>10</v>
      </c>
      <c r="I1677" s="232"/>
      <c r="J1677" s="228"/>
      <c r="K1677" s="228"/>
      <c r="L1677" s="233"/>
      <c r="M1677" s="234"/>
      <c r="N1677" s="235"/>
      <c r="O1677" s="235"/>
      <c r="P1677" s="235"/>
      <c r="Q1677" s="235"/>
      <c r="R1677" s="235"/>
      <c r="S1677" s="235"/>
      <c r="T1677" s="236"/>
      <c r="AT1677" s="237" t="s">
        <v>364</v>
      </c>
      <c r="AU1677" s="237" t="s">
        <v>227</v>
      </c>
      <c r="AV1677" s="14" t="s">
        <v>90</v>
      </c>
      <c r="AW1677" s="14" t="s">
        <v>36</v>
      </c>
      <c r="AX1677" s="14" t="s">
        <v>81</v>
      </c>
      <c r="AY1677" s="237" t="s">
        <v>215</v>
      </c>
    </row>
    <row r="1678" spans="1:65" s="14" customFormat="1" ht="10.199999999999999">
      <c r="B1678" s="227"/>
      <c r="C1678" s="228"/>
      <c r="D1678" s="198" t="s">
        <v>364</v>
      </c>
      <c r="E1678" s="229" t="s">
        <v>1</v>
      </c>
      <c r="F1678" s="230" t="s">
        <v>1594</v>
      </c>
      <c r="G1678" s="228"/>
      <c r="H1678" s="231">
        <v>6.25</v>
      </c>
      <c r="I1678" s="232"/>
      <c r="J1678" s="228"/>
      <c r="K1678" s="228"/>
      <c r="L1678" s="233"/>
      <c r="M1678" s="234"/>
      <c r="N1678" s="235"/>
      <c r="O1678" s="235"/>
      <c r="P1678" s="235"/>
      <c r="Q1678" s="235"/>
      <c r="R1678" s="235"/>
      <c r="S1678" s="235"/>
      <c r="T1678" s="236"/>
      <c r="AT1678" s="237" t="s">
        <v>364</v>
      </c>
      <c r="AU1678" s="237" t="s">
        <v>227</v>
      </c>
      <c r="AV1678" s="14" t="s">
        <v>90</v>
      </c>
      <c r="AW1678" s="14" t="s">
        <v>36</v>
      </c>
      <c r="AX1678" s="14" t="s">
        <v>81</v>
      </c>
      <c r="AY1678" s="237" t="s">
        <v>215</v>
      </c>
    </row>
    <row r="1679" spans="1:65" s="14" customFormat="1" ht="10.199999999999999">
      <c r="B1679" s="227"/>
      <c r="C1679" s="228"/>
      <c r="D1679" s="198" t="s">
        <v>364</v>
      </c>
      <c r="E1679" s="229" t="s">
        <v>1</v>
      </c>
      <c r="F1679" s="230" t="s">
        <v>1595</v>
      </c>
      <c r="G1679" s="228"/>
      <c r="H1679" s="231">
        <v>4.4000000000000004</v>
      </c>
      <c r="I1679" s="232"/>
      <c r="J1679" s="228"/>
      <c r="K1679" s="228"/>
      <c r="L1679" s="233"/>
      <c r="M1679" s="234"/>
      <c r="N1679" s="235"/>
      <c r="O1679" s="235"/>
      <c r="P1679" s="235"/>
      <c r="Q1679" s="235"/>
      <c r="R1679" s="235"/>
      <c r="S1679" s="235"/>
      <c r="T1679" s="236"/>
      <c r="AT1679" s="237" t="s">
        <v>364</v>
      </c>
      <c r="AU1679" s="237" t="s">
        <v>227</v>
      </c>
      <c r="AV1679" s="14" t="s">
        <v>90</v>
      </c>
      <c r="AW1679" s="14" t="s">
        <v>36</v>
      </c>
      <c r="AX1679" s="14" t="s">
        <v>81</v>
      </c>
      <c r="AY1679" s="237" t="s">
        <v>215</v>
      </c>
    </row>
    <row r="1680" spans="1:65" s="14" customFormat="1" ht="10.199999999999999">
      <c r="B1680" s="227"/>
      <c r="C1680" s="228"/>
      <c r="D1680" s="198" t="s">
        <v>364</v>
      </c>
      <c r="E1680" s="229" t="s">
        <v>1</v>
      </c>
      <c r="F1680" s="230" t="s">
        <v>1596</v>
      </c>
      <c r="G1680" s="228"/>
      <c r="H1680" s="231">
        <v>5.7</v>
      </c>
      <c r="I1680" s="232"/>
      <c r="J1680" s="228"/>
      <c r="K1680" s="228"/>
      <c r="L1680" s="233"/>
      <c r="M1680" s="234"/>
      <c r="N1680" s="235"/>
      <c r="O1680" s="235"/>
      <c r="P1680" s="235"/>
      <c r="Q1680" s="235"/>
      <c r="R1680" s="235"/>
      <c r="S1680" s="235"/>
      <c r="T1680" s="236"/>
      <c r="AT1680" s="237" t="s">
        <v>364</v>
      </c>
      <c r="AU1680" s="237" t="s">
        <v>227</v>
      </c>
      <c r="AV1680" s="14" t="s">
        <v>90</v>
      </c>
      <c r="AW1680" s="14" t="s">
        <v>36</v>
      </c>
      <c r="AX1680" s="14" t="s">
        <v>81</v>
      </c>
      <c r="AY1680" s="237" t="s">
        <v>215</v>
      </c>
    </row>
    <row r="1681" spans="1:65" s="14" customFormat="1" ht="10.199999999999999">
      <c r="B1681" s="227"/>
      <c r="C1681" s="228"/>
      <c r="D1681" s="198" t="s">
        <v>364</v>
      </c>
      <c r="E1681" s="229" t="s">
        <v>1</v>
      </c>
      <c r="F1681" s="230" t="s">
        <v>1597</v>
      </c>
      <c r="G1681" s="228"/>
      <c r="H1681" s="231">
        <v>5.6</v>
      </c>
      <c r="I1681" s="232"/>
      <c r="J1681" s="228"/>
      <c r="K1681" s="228"/>
      <c r="L1681" s="233"/>
      <c r="M1681" s="234"/>
      <c r="N1681" s="235"/>
      <c r="O1681" s="235"/>
      <c r="P1681" s="235"/>
      <c r="Q1681" s="235"/>
      <c r="R1681" s="235"/>
      <c r="S1681" s="235"/>
      <c r="T1681" s="236"/>
      <c r="AT1681" s="237" t="s">
        <v>364</v>
      </c>
      <c r="AU1681" s="237" t="s">
        <v>227</v>
      </c>
      <c r="AV1681" s="14" t="s">
        <v>90</v>
      </c>
      <c r="AW1681" s="14" t="s">
        <v>36</v>
      </c>
      <c r="AX1681" s="14" t="s">
        <v>81</v>
      </c>
      <c r="AY1681" s="237" t="s">
        <v>215</v>
      </c>
    </row>
    <row r="1682" spans="1:65" s="15" customFormat="1" ht="10.199999999999999">
      <c r="B1682" s="238"/>
      <c r="C1682" s="239"/>
      <c r="D1682" s="198" t="s">
        <v>364</v>
      </c>
      <c r="E1682" s="240" t="s">
        <v>1</v>
      </c>
      <c r="F1682" s="241" t="s">
        <v>368</v>
      </c>
      <c r="G1682" s="239"/>
      <c r="H1682" s="242">
        <v>206.79</v>
      </c>
      <c r="I1682" s="243"/>
      <c r="J1682" s="239"/>
      <c r="K1682" s="239"/>
      <c r="L1682" s="244"/>
      <c r="M1682" s="245"/>
      <c r="N1682" s="246"/>
      <c r="O1682" s="246"/>
      <c r="P1682" s="246"/>
      <c r="Q1682" s="246"/>
      <c r="R1682" s="246"/>
      <c r="S1682" s="246"/>
      <c r="T1682" s="247"/>
      <c r="AT1682" s="248" t="s">
        <v>364</v>
      </c>
      <c r="AU1682" s="248" t="s">
        <v>227</v>
      </c>
      <c r="AV1682" s="15" t="s">
        <v>214</v>
      </c>
      <c r="AW1682" s="15" t="s">
        <v>36</v>
      </c>
      <c r="AX1682" s="15" t="s">
        <v>88</v>
      </c>
      <c r="AY1682" s="248" t="s">
        <v>215</v>
      </c>
    </row>
    <row r="1683" spans="1:65" s="2" customFormat="1" ht="24.15" customHeight="1">
      <c r="A1683" s="35"/>
      <c r="B1683" s="36"/>
      <c r="C1683" s="260" t="s">
        <v>1598</v>
      </c>
      <c r="D1683" s="260" t="s">
        <v>539</v>
      </c>
      <c r="E1683" s="261" t="s">
        <v>1599</v>
      </c>
      <c r="F1683" s="262" t="s">
        <v>1600</v>
      </c>
      <c r="G1683" s="263" t="s">
        <v>797</v>
      </c>
      <c r="H1683" s="264">
        <v>217.13</v>
      </c>
      <c r="I1683" s="265"/>
      <c r="J1683" s="266">
        <f>ROUND(I1683*H1683,2)</f>
        <v>0</v>
      </c>
      <c r="K1683" s="262" t="s">
        <v>359</v>
      </c>
      <c r="L1683" s="267"/>
      <c r="M1683" s="268" t="s">
        <v>1</v>
      </c>
      <c r="N1683" s="269" t="s">
        <v>46</v>
      </c>
      <c r="O1683" s="72"/>
      <c r="P1683" s="194">
        <f>O1683*H1683</f>
        <v>0</v>
      </c>
      <c r="Q1683" s="194">
        <v>4.0000000000000003E-5</v>
      </c>
      <c r="R1683" s="194">
        <f>Q1683*H1683</f>
        <v>8.6852000000000006E-3</v>
      </c>
      <c r="S1683" s="194">
        <v>0</v>
      </c>
      <c r="T1683" s="195">
        <f>S1683*H1683</f>
        <v>0</v>
      </c>
      <c r="U1683" s="35"/>
      <c r="V1683" s="35"/>
      <c r="W1683" s="35"/>
      <c r="X1683" s="35"/>
      <c r="Y1683" s="35"/>
      <c r="Z1683" s="35"/>
      <c r="AA1683" s="35"/>
      <c r="AB1683" s="35"/>
      <c r="AC1683" s="35"/>
      <c r="AD1683" s="35"/>
      <c r="AE1683" s="35"/>
      <c r="AR1683" s="196" t="s">
        <v>251</v>
      </c>
      <c r="AT1683" s="196" t="s">
        <v>539</v>
      </c>
      <c r="AU1683" s="196" t="s">
        <v>227</v>
      </c>
      <c r="AY1683" s="18" t="s">
        <v>215</v>
      </c>
      <c r="BE1683" s="197">
        <f>IF(N1683="základní",J1683,0)</f>
        <v>0</v>
      </c>
      <c r="BF1683" s="197">
        <f>IF(N1683="snížená",J1683,0)</f>
        <v>0</v>
      </c>
      <c r="BG1683" s="197">
        <f>IF(N1683="zákl. přenesená",J1683,0)</f>
        <v>0</v>
      </c>
      <c r="BH1683" s="197">
        <f>IF(N1683="sníž. přenesená",J1683,0)</f>
        <v>0</v>
      </c>
      <c r="BI1683" s="197">
        <f>IF(N1683="nulová",J1683,0)</f>
        <v>0</v>
      </c>
      <c r="BJ1683" s="18" t="s">
        <v>88</v>
      </c>
      <c r="BK1683" s="197">
        <f>ROUND(I1683*H1683,2)</f>
        <v>0</v>
      </c>
      <c r="BL1683" s="18" t="s">
        <v>214</v>
      </c>
      <c r="BM1683" s="196" t="s">
        <v>1601</v>
      </c>
    </row>
    <row r="1684" spans="1:65" s="2" customFormat="1" ht="10.199999999999999">
      <c r="A1684" s="35"/>
      <c r="B1684" s="36"/>
      <c r="C1684" s="37"/>
      <c r="D1684" s="198" t="s">
        <v>221</v>
      </c>
      <c r="E1684" s="37"/>
      <c r="F1684" s="199" t="s">
        <v>1600</v>
      </c>
      <c r="G1684" s="37"/>
      <c r="H1684" s="37"/>
      <c r="I1684" s="200"/>
      <c r="J1684" s="37"/>
      <c r="K1684" s="37"/>
      <c r="L1684" s="40"/>
      <c r="M1684" s="201"/>
      <c r="N1684" s="202"/>
      <c r="O1684" s="72"/>
      <c r="P1684" s="72"/>
      <c r="Q1684" s="72"/>
      <c r="R1684" s="72"/>
      <c r="S1684" s="72"/>
      <c r="T1684" s="73"/>
      <c r="U1684" s="35"/>
      <c r="V1684" s="35"/>
      <c r="W1684" s="35"/>
      <c r="X1684" s="35"/>
      <c r="Y1684" s="35"/>
      <c r="Z1684" s="35"/>
      <c r="AA1684" s="35"/>
      <c r="AB1684" s="35"/>
      <c r="AC1684" s="35"/>
      <c r="AD1684" s="35"/>
      <c r="AE1684" s="35"/>
      <c r="AT1684" s="18" t="s">
        <v>221</v>
      </c>
      <c r="AU1684" s="18" t="s">
        <v>227</v>
      </c>
    </row>
    <row r="1685" spans="1:65" s="14" customFormat="1" ht="10.199999999999999">
      <c r="B1685" s="227"/>
      <c r="C1685" s="228"/>
      <c r="D1685" s="198" t="s">
        <v>364</v>
      </c>
      <c r="E1685" s="229" t="s">
        <v>1</v>
      </c>
      <c r="F1685" s="230" t="s">
        <v>1602</v>
      </c>
      <c r="G1685" s="228"/>
      <c r="H1685" s="231">
        <v>217.13</v>
      </c>
      <c r="I1685" s="232"/>
      <c r="J1685" s="228"/>
      <c r="K1685" s="228"/>
      <c r="L1685" s="233"/>
      <c r="M1685" s="234"/>
      <c r="N1685" s="235"/>
      <c r="O1685" s="235"/>
      <c r="P1685" s="235"/>
      <c r="Q1685" s="235"/>
      <c r="R1685" s="235"/>
      <c r="S1685" s="235"/>
      <c r="T1685" s="236"/>
      <c r="AT1685" s="237" t="s">
        <v>364</v>
      </c>
      <c r="AU1685" s="237" t="s">
        <v>227</v>
      </c>
      <c r="AV1685" s="14" t="s">
        <v>90</v>
      </c>
      <c r="AW1685" s="14" t="s">
        <v>36</v>
      </c>
      <c r="AX1685" s="14" t="s">
        <v>81</v>
      </c>
      <c r="AY1685" s="237" t="s">
        <v>215</v>
      </c>
    </row>
    <row r="1686" spans="1:65" s="15" customFormat="1" ht="10.199999999999999">
      <c r="B1686" s="238"/>
      <c r="C1686" s="239"/>
      <c r="D1686" s="198" t="s">
        <v>364</v>
      </c>
      <c r="E1686" s="240" t="s">
        <v>1</v>
      </c>
      <c r="F1686" s="241" t="s">
        <v>368</v>
      </c>
      <c r="G1686" s="239"/>
      <c r="H1686" s="242">
        <v>217.13</v>
      </c>
      <c r="I1686" s="243"/>
      <c r="J1686" s="239"/>
      <c r="K1686" s="239"/>
      <c r="L1686" s="244"/>
      <c r="M1686" s="245"/>
      <c r="N1686" s="246"/>
      <c r="O1686" s="246"/>
      <c r="P1686" s="246"/>
      <c r="Q1686" s="246"/>
      <c r="R1686" s="246"/>
      <c r="S1686" s="246"/>
      <c r="T1686" s="247"/>
      <c r="AT1686" s="248" t="s">
        <v>364</v>
      </c>
      <c r="AU1686" s="248" t="s">
        <v>227</v>
      </c>
      <c r="AV1686" s="15" t="s">
        <v>214</v>
      </c>
      <c r="AW1686" s="15" t="s">
        <v>36</v>
      </c>
      <c r="AX1686" s="15" t="s">
        <v>88</v>
      </c>
      <c r="AY1686" s="248" t="s">
        <v>215</v>
      </c>
    </row>
    <row r="1687" spans="1:65" s="2" customFormat="1" ht="16.5" customHeight="1">
      <c r="A1687" s="35"/>
      <c r="B1687" s="36"/>
      <c r="C1687" s="185" t="s">
        <v>1603</v>
      </c>
      <c r="D1687" s="185" t="s">
        <v>216</v>
      </c>
      <c r="E1687" s="186" t="s">
        <v>1604</v>
      </c>
      <c r="F1687" s="187" t="s">
        <v>1605</v>
      </c>
      <c r="G1687" s="188" t="s">
        <v>523</v>
      </c>
      <c r="H1687" s="189">
        <v>163.446</v>
      </c>
      <c r="I1687" s="190"/>
      <c r="J1687" s="191">
        <f>ROUND(I1687*H1687,2)</f>
        <v>0</v>
      </c>
      <c r="K1687" s="187" t="s">
        <v>359</v>
      </c>
      <c r="L1687" s="40"/>
      <c r="M1687" s="192" t="s">
        <v>1</v>
      </c>
      <c r="N1687" s="193" t="s">
        <v>46</v>
      </c>
      <c r="O1687" s="72"/>
      <c r="P1687" s="194">
        <f>O1687*H1687</f>
        <v>0</v>
      </c>
      <c r="Q1687" s="194">
        <v>9.0000000000000006E-5</v>
      </c>
      <c r="R1687" s="194">
        <f>Q1687*H1687</f>
        <v>1.471014E-2</v>
      </c>
      <c r="S1687" s="194">
        <v>6.0000000000000002E-5</v>
      </c>
      <c r="T1687" s="195">
        <f>S1687*H1687</f>
        <v>9.8067599999999994E-3</v>
      </c>
      <c r="U1687" s="35"/>
      <c r="V1687" s="35"/>
      <c r="W1687" s="35"/>
      <c r="X1687" s="35"/>
      <c r="Y1687" s="35"/>
      <c r="Z1687" s="35"/>
      <c r="AA1687" s="35"/>
      <c r="AB1687" s="35"/>
      <c r="AC1687" s="35"/>
      <c r="AD1687" s="35"/>
      <c r="AE1687" s="35"/>
      <c r="AR1687" s="196" t="s">
        <v>214</v>
      </c>
      <c r="AT1687" s="196" t="s">
        <v>216</v>
      </c>
      <c r="AU1687" s="196" t="s">
        <v>227</v>
      </c>
      <c r="AY1687" s="18" t="s">
        <v>215</v>
      </c>
      <c r="BE1687" s="197">
        <f>IF(N1687="základní",J1687,0)</f>
        <v>0</v>
      </c>
      <c r="BF1687" s="197">
        <f>IF(N1687="snížená",J1687,0)</f>
        <v>0</v>
      </c>
      <c r="BG1687" s="197">
        <f>IF(N1687="zákl. přenesená",J1687,0)</f>
        <v>0</v>
      </c>
      <c r="BH1687" s="197">
        <f>IF(N1687="sníž. přenesená",J1687,0)</f>
        <v>0</v>
      </c>
      <c r="BI1687" s="197">
        <f>IF(N1687="nulová",J1687,0)</f>
        <v>0</v>
      </c>
      <c r="BJ1687" s="18" t="s">
        <v>88</v>
      </c>
      <c r="BK1687" s="197">
        <f>ROUND(I1687*H1687,2)</f>
        <v>0</v>
      </c>
      <c r="BL1687" s="18" t="s">
        <v>214</v>
      </c>
      <c r="BM1687" s="196" t="s">
        <v>1606</v>
      </c>
    </row>
    <row r="1688" spans="1:65" s="2" customFormat="1" ht="19.2">
      <c r="A1688" s="35"/>
      <c r="B1688" s="36"/>
      <c r="C1688" s="37"/>
      <c r="D1688" s="198" t="s">
        <v>221</v>
      </c>
      <c r="E1688" s="37"/>
      <c r="F1688" s="199" t="s">
        <v>1607</v>
      </c>
      <c r="G1688" s="37"/>
      <c r="H1688" s="37"/>
      <c r="I1688" s="200"/>
      <c r="J1688" s="37"/>
      <c r="K1688" s="37"/>
      <c r="L1688" s="40"/>
      <c r="M1688" s="201"/>
      <c r="N1688" s="202"/>
      <c r="O1688" s="72"/>
      <c r="P1688" s="72"/>
      <c r="Q1688" s="72"/>
      <c r="R1688" s="72"/>
      <c r="S1688" s="72"/>
      <c r="T1688" s="73"/>
      <c r="U1688" s="35"/>
      <c r="V1688" s="35"/>
      <c r="W1688" s="35"/>
      <c r="X1688" s="35"/>
      <c r="Y1688" s="35"/>
      <c r="Z1688" s="35"/>
      <c r="AA1688" s="35"/>
      <c r="AB1688" s="35"/>
      <c r="AC1688" s="35"/>
      <c r="AD1688" s="35"/>
      <c r="AE1688" s="35"/>
      <c r="AT1688" s="18" t="s">
        <v>221</v>
      </c>
      <c r="AU1688" s="18" t="s">
        <v>227</v>
      </c>
    </row>
    <row r="1689" spans="1:65" s="2" customFormat="1" ht="10.199999999999999">
      <c r="A1689" s="35"/>
      <c r="B1689" s="36"/>
      <c r="C1689" s="37"/>
      <c r="D1689" s="215" t="s">
        <v>362</v>
      </c>
      <c r="E1689" s="37"/>
      <c r="F1689" s="216" t="s">
        <v>1608</v>
      </c>
      <c r="G1689" s="37"/>
      <c r="H1689" s="37"/>
      <c r="I1689" s="200"/>
      <c r="J1689" s="37"/>
      <c r="K1689" s="37"/>
      <c r="L1689" s="40"/>
      <c r="M1689" s="201"/>
      <c r="N1689" s="202"/>
      <c r="O1689" s="72"/>
      <c r="P1689" s="72"/>
      <c r="Q1689" s="72"/>
      <c r="R1689" s="72"/>
      <c r="S1689" s="72"/>
      <c r="T1689" s="73"/>
      <c r="U1689" s="35"/>
      <c r="V1689" s="35"/>
      <c r="W1689" s="35"/>
      <c r="X1689" s="35"/>
      <c r="Y1689" s="35"/>
      <c r="Z1689" s="35"/>
      <c r="AA1689" s="35"/>
      <c r="AB1689" s="35"/>
      <c r="AC1689" s="35"/>
      <c r="AD1689" s="35"/>
      <c r="AE1689" s="35"/>
      <c r="AT1689" s="18" t="s">
        <v>362</v>
      </c>
      <c r="AU1689" s="18" t="s">
        <v>227</v>
      </c>
    </row>
    <row r="1690" spans="1:65" s="13" customFormat="1" ht="10.199999999999999">
      <c r="B1690" s="217"/>
      <c r="C1690" s="218"/>
      <c r="D1690" s="198" t="s">
        <v>364</v>
      </c>
      <c r="E1690" s="219" t="s">
        <v>1</v>
      </c>
      <c r="F1690" s="220" t="s">
        <v>1584</v>
      </c>
      <c r="G1690" s="218"/>
      <c r="H1690" s="219" t="s">
        <v>1</v>
      </c>
      <c r="I1690" s="221"/>
      <c r="J1690" s="218"/>
      <c r="K1690" s="218"/>
      <c r="L1690" s="222"/>
      <c r="M1690" s="223"/>
      <c r="N1690" s="224"/>
      <c r="O1690" s="224"/>
      <c r="P1690" s="224"/>
      <c r="Q1690" s="224"/>
      <c r="R1690" s="224"/>
      <c r="S1690" s="224"/>
      <c r="T1690" s="225"/>
      <c r="AT1690" s="226" t="s">
        <v>364</v>
      </c>
      <c r="AU1690" s="226" t="s">
        <v>227</v>
      </c>
      <c r="AV1690" s="13" t="s">
        <v>88</v>
      </c>
      <c r="AW1690" s="13" t="s">
        <v>36</v>
      </c>
      <c r="AX1690" s="13" t="s">
        <v>81</v>
      </c>
      <c r="AY1690" s="226" t="s">
        <v>215</v>
      </c>
    </row>
    <row r="1691" spans="1:65" s="14" customFormat="1" ht="10.199999999999999">
      <c r="B1691" s="227"/>
      <c r="C1691" s="228"/>
      <c r="D1691" s="198" t="s">
        <v>364</v>
      </c>
      <c r="E1691" s="229" t="s">
        <v>1</v>
      </c>
      <c r="F1691" s="230" t="s">
        <v>1609</v>
      </c>
      <c r="G1691" s="228"/>
      <c r="H1691" s="231">
        <v>29.481000000000002</v>
      </c>
      <c r="I1691" s="232"/>
      <c r="J1691" s="228"/>
      <c r="K1691" s="228"/>
      <c r="L1691" s="233"/>
      <c r="M1691" s="234"/>
      <c r="N1691" s="235"/>
      <c r="O1691" s="235"/>
      <c r="P1691" s="235"/>
      <c r="Q1691" s="235"/>
      <c r="R1691" s="235"/>
      <c r="S1691" s="235"/>
      <c r="T1691" s="236"/>
      <c r="AT1691" s="237" t="s">
        <v>364</v>
      </c>
      <c r="AU1691" s="237" t="s">
        <v>227</v>
      </c>
      <c r="AV1691" s="14" t="s">
        <v>90</v>
      </c>
      <c r="AW1691" s="14" t="s">
        <v>36</v>
      </c>
      <c r="AX1691" s="14" t="s">
        <v>81</v>
      </c>
      <c r="AY1691" s="237" t="s">
        <v>215</v>
      </c>
    </row>
    <row r="1692" spans="1:65" s="14" customFormat="1" ht="10.199999999999999">
      <c r="B1692" s="227"/>
      <c r="C1692" s="228"/>
      <c r="D1692" s="198" t="s">
        <v>364</v>
      </c>
      <c r="E1692" s="229" t="s">
        <v>1</v>
      </c>
      <c r="F1692" s="230" t="s">
        <v>1610</v>
      </c>
      <c r="G1692" s="228"/>
      <c r="H1692" s="231">
        <v>2.42</v>
      </c>
      <c r="I1692" s="232"/>
      <c r="J1692" s="228"/>
      <c r="K1692" s="228"/>
      <c r="L1692" s="233"/>
      <c r="M1692" s="234"/>
      <c r="N1692" s="235"/>
      <c r="O1692" s="235"/>
      <c r="P1692" s="235"/>
      <c r="Q1692" s="235"/>
      <c r="R1692" s="235"/>
      <c r="S1692" s="235"/>
      <c r="T1692" s="236"/>
      <c r="AT1692" s="237" t="s">
        <v>364</v>
      </c>
      <c r="AU1692" s="237" t="s">
        <v>227</v>
      </c>
      <c r="AV1692" s="14" t="s">
        <v>90</v>
      </c>
      <c r="AW1692" s="14" t="s">
        <v>36</v>
      </c>
      <c r="AX1692" s="14" t="s">
        <v>81</v>
      </c>
      <c r="AY1692" s="237" t="s">
        <v>215</v>
      </c>
    </row>
    <row r="1693" spans="1:65" s="14" customFormat="1" ht="10.199999999999999">
      <c r="B1693" s="227"/>
      <c r="C1693" s="228"/>
      <c r="D1693" s="198" t="s">
        <v>364</v>
      </c>
      <c r="E1693" s="229" t="s">
        <v>1</v>
      </c>
      <c r="F1693" s="230" t="s">
        <v>1611</v>
      </c>
      <c r="G1693" s="228"/>
      <c r="H1693" s="231">
        <v>49.5</v>
      </c>
      <c r="I1693" s="232"/>
      <c r="J1693" s="228"/>
      <c r="K1693" s="228"/>
      <c r="L1693" s="233"/>
      <c r="M1693" s="234"/>
      <c r="N1693" s="235"/>
      <c r="O1693" s="235"/>
      <c r="P1693" s="235"/>
      <c r="Q1693" s="235"/>
      <c r="R1693" s="235"/>
      <c r="S1693" s="235"/>
      <c r="T1693" s="236"/>
      <c r="AT1693" s="237" t="s">
        <v>364</v>
      </c>
      <c r="AU1693" s="237" t="s">
        <v>227</v>
      </c>
      <c r="AV1693" s="14" t="s">
        <v>90</v>
      </c>
      <c r="AW1693" s="14" t="s">
        <v>36</v>
      </c>
      <c r="AX1693" s="14" t="s">
        <v>81</v>
      </c>
      <c r="AY1693" s="237" t="s">
        <v>215</v>
      </c>
    </row>
    <row r="1694" spans="1:65" s="14" customFormat="1" ht="10.199999999999999">
      <c r="B1694" s="227"/>
      <c r="C1694" s="228"/>
      <c r="D1694" s="198" t="s">
        <v>364</v>
      </c>
      <c r="E1694" s="229" t="s">
        <v>1</v>
      </c>
      <c r="F1694" s="230" t="s">
        <v>1612</v>
      </c>
      <c r="G1694" s="228"/>
      <c r="H1694" s="231">
        <v>9.6</v>
      </c>
      <c r="I1694" s="232"/>
      <c r="J1694" s="228"/>
      <c r="K1694" s="228"/>
      <c r="L1694" s="233"/>
      <c r="M1694" s="234"/>
      <c r="N1694" s="235"/>
      <c r="O1694" s="235"/>
      <c r="P1694" s="235"/>
      <c r="Q1694" s="235"/>
      <c r="R1694" s="235"/>
      <c r="S1694" s="235"/>
      <c r="T1694" s="236"/>
      <c r="AT1694" s="237" t="s">
        <v>364</v>
      </c>
      <c r="AU1694" s="237" t="s">
        <v>227</v>
      </c>
      <c r="AV1694" s="14" t="s">
        <v>90</v>
      </c>
      <c r="AW1694" s="14" t="s">
        <v>36</v>
      </c>
      <c r="AX1694" s="14" t="s">
        <v>81</v>
      </c>
      <c r="AY1694" s="237" t="s">
        <v>215</v>
      </c>
    </row>
    <row r="1695" spans="1:65" s="14" customFormat="1" ht="10.199999999999999">
      <c r="B1695" s="227"/>
      <c r="C1695" s="228"/>
      <c r="D1695" s="198" t="s">
        <v>364</v>
      </c>
      <c r="E1695" s="229" t="s">
        <v>1</v>
      </c>
      <c r="F1695" s="230" t="s">
        <v>1613</v>
      </c>
      <c r="G1695" s="228"/>
      <c r="H1695" s="231">
        <v>11.52</v>
      </c>
      <c r="I1695" s="232"/>
      <c r="J1695" s="228"/>
      <c r="K1695" s="228"/>
      <c r="L1695" s="233"/>
      <c r="M1695" s="234"/>
      <c r="N1695" s="235"/>
      <c r="O1695" s="235"/>
      <c r="P1695" s="235"/>
      <c r="Q1695" s="235"/>
      <c r="R1695" s="235"/>
      <c r="S1695" s="235"/>
      <c r="T1695" s="236"/>
      <c r="AT1695" s="237" t="s">
        <v>364</v>
      </c>
      <c r="AU1695" s="237" t="s">
        <v>227</v>
      </c>
      <c r="AV1695" s="14" t="s">
        <v>90</v>
      </c>
      <c r="AW1695" s="14" t="s">
        <v>36</v>
      </c>
      <c r="AX1695" s="14" t="s">
        <v>81</v>
      </c>
      <c r="AY1695" s="237" t="s">
        <v>215</v>
      </c>
    </row>
    <row r="1696" spans="1:65" s="14" customFormat="1" ht="10.199999999999999">
      <c r="B1696" s="227"/>
      <c r="C1696" s="228"/>
      <c r="D1696" s="198" t="s">
        <v>364</v>
      </c>
      <c r="E1696" s="229" t="s">
        <v>1</v>
      </c>
      <c r="F1696" s="230" t="s">
        <v>1614</v>
      </c>
      <c r="G1696" s="228"/>
      <c r="H1696" s="231">
        <v>3.12</v>
      </c>
      <c r="I1696" s="232"/>
      <c r="J1696" s="228"/>
      <c r="K1696" s="228"/>
      <c r="L1696" s="233"/>
      <c r="M1696" s="234"/>
      <c r="N1696" s="235"/>
      <c r="O1696" s="235"/>
      <c r="P1696" s="235"/>
      <c r="Q1696" s="235"/>
      <c r="R1696" s="235"/>
      <c r="S1696" s="235"/>
      <c r="T1696" s="236"/>
      <c r="AT1696" s="237" t="s">
        <v>364</v>
      </c>
      <c r="AU1696" s="237" t="s">
        <v>227</v>
      </c>
      <c r="AV1696" s="14" t="s">
        <v>90</v>
      </c>
      <c r="AW1696" s="14" t="s">
        <v>36</v>
      </c>
      <c r="AX1696" s="14" t="s">
        <v>81</v>
      </c>
      <c r="AY1696" s="237" t="s">
        <v>215</v>
      </c>
    </row>
    <row r="1697" spans="1:65" s="14" customFormat="1" ht="10.199999999999999">
      <c r="B1697" s="227"/>
      <c r="C1697" s="228"/>
      <c r="D1697" s="198" t="s">
        <v>364</v>
      </c>
      <c r="E1697" s="229" t="s">
        <v>1</v>
      </c>
      <c r="F1697" s="230" t="s">
        <v>1615</v>
      </c>
      <c r="G1697" s="228"/>
      <c r="H1697" s="231">
        <v>1.56</v>
      </c>
      <c r="I1697" s="232"/>
      <c r="J1697" s="228"/>
      <c r="K1697" s="228"/>
      <c r="L1697" s="233"/>
      <c r="M1697" s="234"/>
      <c r="N1697" s="235"/>
      <c r="O1697" s="235"/>
      <c r="P1697" s="235"/>
      <c r="Q1697" s="235"/>
      <c r="R1697" s="235"/>
      <c r="S1697" s="235"/>
      <c r="T1697" s="236"/>
      <c r="AT1697" s="237" t="s">
        <v>364</v>
      </c>
      <c r="AU1697" s="237" t="s">
        <v>227</v>
      </c>
      <c r="AV1697" s="14" t="s">
        <v>90</v>
      </c>
      <c r="AW1697" s="14" t="s">
        <v>36</v>
      </c>
      <c r="AX1697" s="14" t="s">
        <v>81</v>
      </c>
      <c r="AY1697" s="237" t="s">
        <v>215</v>
      </c>
    </row>
    <row r="1698" spans="1:65" s="14" customFormat="1" ht="10.199999999999999">
      <c r="B1698" s="227"/>
      <c r="C1698" s="228"/>
      <c r="D1698" s="198" t="s">
        <v>364</v>
      </c>
      <c r="E1698" s="229" t="s">
        <v>1</v>
      </c>
      <c r="F1698" s="230" t="s">
        <v>1616</v>
      </c>
      <c r="G1698" s="228"/>
      <c r="H1698" s="231">
        <v>38.4</v>
      </c>
      <c r="I1698" s="232"/>
      <c r="J1698" s="228"/>
      <c r="K1698" s="228"/>
      <c r="L1698" s="233"/>
      <c r="M1698" s="234"/>
      <c r="N1698" s="235"/>
      <c r="O1698" s="235"/>
      <c r="P1698" s="235"/>
      <c r="Q1698" s="235"/>
      <c r="R1698" s="235"/>
      <c r="S1698" s="235"/>
      <c r="T1698" s="236"/>
      <c r="AT1698" s="237" t="s">
        <v>364</v>
      </c>
      <c r="AU1698" s="237" t="s">
        <v>227</v>
      </c>
      <c r="AV1698" s="14" t="s">
        <v>90</v>
      </c>
      <c r="AW1698" s="14" t="s">
        <v>36</v>
      </c>
      <c r="AX1698" s="14" t="s">
        <v>81</v>
      </c>
      <c r="AY1698" s="237" t="s">
        <v>215</v>
      </c>
    </row>
    <row r="1699" spans="1:65" s="14" customFormat="1" ht="10.199999999999999">
      <c r="B1699" s="227"/>
      <c r="C1699" s="228"/>
      <c r="D1699" s="198" t="s">
        <v>364</v>
      </c>
      <c r="E1699" s="229" t="s">
        <v>1</v>
      </c>
      <c r="F1699" s="230" t="s">
        <v>1617</v>
      </c>
      <c r="G1699" s="228"/>
      <c r="H1699" s="231">
        <v>5.76</v>
      </c>
      <c r="I1699" s="232"/>
      <c r="J1699" s="228"/>
      <c r="K1699" s="228"/>
      <c r="L1699" s="233"/>
      <c r="M1699" s="234"/>
      <c r="N1699" s="235"/>
      <c r="O1699" s="235"/>
      <c r="P1699" s="235"/>
      <c r="Q1699" s="235"/>
      <c r="R1699" s="235"/>
      <c r="S1699" s="235"/>
      <c r="T1699" s="236"/>
      <c r="AT1699" s="237" t="s">
        <v>364</v>
      </c>
      <c r="AU1699" s="237" t="s">
        <v>227</v>
      </c>
      <c r="AV1699" s="14" t="s">
        <v>90</v>
      </c>
      <c r="AW1699" s="14" t="s">
        <v>36</v>
      </c>
      <c r="AX1699" s="14" t="s">
        <v>81</v>
      </c>
      <c r="AY1699" s="237" t="s">
        <v>215</v>
      </c>
    </row>
    <row r="1700" spans="1:65" s="14" customFormat="1" ht="10.199999999999999">
      <c r="B1700" s="227"/>
      <c r="C1700" s="228"/>
      <c r="D1700" s="198" t="s">
        <v>364</v>
      </c>
      <c r="E1700" s="229" t="s">
        <v>1</v>
      </c>
      <c r="F1700" s="230" t="s">
        <v>1618</v>
      </c>
      <c r="G1700" s="228"/>
      <c r="H1700" s="231">
        <v>3.7949999999999999</v>
      </c>
      <c r="I1700" s="232"/>
      <c r="J1700" s="228"/>
      <c r="K1700" s="228"/>
      <c r="L1700" s="233"/>
      <c r="M1700" s="234"/>
      <c r="N1700" s="235"/>
      <c r="O1700" s="235"/>
      <c r="P1700" s="235"/>
      <c r="Q1700" s="235"/>
      <c r="R1700" s="235"/>
      <c r="S1700" s="235"/>
      <c r="T1700" s="236"/>
      <c r="AT1700" s="237" t="s">
        <v>364</v>
      </c>
      <c r="AU1700" s="237" t="s">
        <v>227</v>
      </c>
      <c r="AV1700" s="14" t="s">
        <v>90</v>
      </c>
      <c r="AW1700" s="14" t="s">
        <v>36</v>
      </c>
      <c r="AX1700" s="14" t="s">
        <v>81</v>
      </c>
      <c r="AY1700" s="237" t="s">
        <v>215</v>
      </c>
    </row>
    <row r="1701" spans="1:65" s="14" customFormat="1" ht="10.199999999999999">
      <c r="B1701" s="227"/>
      <c r="C1701" s="228"/>
      <c r="D1701" s="198" t="s">
        <v>364</v>
      </c>
      <c r="E1701" s="229" t="s">
        <v>1</v>
      </c>
      <c r="F1701" s="230" t="s">
        <v>1619</v>
      </c>
      <c r="G1701" s="228"/>
      <c r="H1701" s="231">
        <v>1.92</v>
      </c>
      <c r="I1701" s="232"/>
      <c r="J1701" s="228"/>
      <c r="K1701" s="228"/>
      <c r="L1701" s="233"/>
      <c r="M1701" s="234"/>
      <c r="N1701" s="235"/>
      <c r="O1701" s="235"/>
      <c r="P1701" s="235"/>
      <c r="Q1701" s="235"/>
      <c r="R1701" s="235"/>
      <c r="S1701" s="235"/>
      <c r="T1701" s="236"/>
      <c r="AT1701" s="237" t="s">
        <v>364</v>
      </c>
      <c r="AU1701" s="237" t="s">
        <v>227</v>
      </c>
      <c r="AV1701" s="14" t="s">
        <v>90</v>
      </c>
      <c r="AW1701" s="14" t="s">
        <v>36</v>
      </c>
      <c r="AX1701" s="14" t="s">
        <v>81</v>
      </c>
      <c r="AY1701" s="237" t="s">
        <v>215</v>
      </c>
    </row>
    <row r="1702" spans="1:65" s="14" customFormat="1" ht="10.199999999999999">
      <c r="B1702" s="227"/>
      <c r="C1702" s="228"/>
      <c r="D1702" s="198" t="s">
        <v>364</v>
      </c>
      <c r="E1702" s="229" t="s">
        <v>1</v>
      </c>
      <c r="F1702" s="230" t="s">
        <v>1620</v>
      </c>
      <c r="G1702" s="228"/>
      <c r="H1702" s="231">
        <v>2.5299999999999998</v>
      </c>
      <c r="I1702" s="232"/>
      <c r="J1702" s="228"/>
      <c r="K1702" s="228"/>
      <c r="L1702" s="233"/>
      <c r="M1702" s="234"/>
      <c r="N1702" s="235"/>
      <c r="O1702" s="235"/>
      <c r="P1702" s="235"/>
      <c r="Q1702" s="235"/>
      <c r="R1702" s="235"/>
      <c r="S1702" s="235"/>
      <c r="T1702" s="236"/>
      <c r="AT1702" s="237" t="s">
        <v>364</v>
      </c>
      <c r="AU1702" s="237" t="s">
        <v>227</v>
      </c>
      <c r="AV1702" s="14" t="s">
        <v>90</v>
      </c>
      <c r="AW1702" s="14" t="s">
        <v>36</v>
      </c>
      <c r="AX1702" s="14" t="s">
        <v>81</v>
      </c>
      <c r="AY1702" s="237" t="s">
        <v>215</v>
      </c>
    </row>
    <row r="1703" spans="1:65" s="14" customFormat="1" ht="10.199999999999999">
      <c r="B1703" s="227"/>
      <c r="C1703" s="228"/>
      <c r="D1703" s="198" t="s">
        <v>364</v>
      </c>
      <c r="E1703" s="229" t="s">
        <v>1</v>
      </c>
      <c r="F1703" s="230" t="s">
        <v>1621</v>
      </c>
      <c r="G1703" s="228"/>
      <c r="H1703" s="231">
        <v>3.84</v>
      </c>
      <c r="I1703" s="232"/>
      <c r="J1703" s="228"/>
      <c r="K1703" s="228"/>
      <c r="L1703" s="233"/>
      <c r="M1703" s="234"/>
      <c r="N1703" s="235"/>
      <c r="O1703" s="235"/>
      <c r="P1703" s="235"/>
      <c r="Q1703" s="235"/>
      <c r="R1703" s="235"/>
      <c r="S1703" s="235"/>
      <c r="T1703" s="236"/>
      <c r="AT1703" s="237" t="s">
        <v>364</v>
      </c>
      <c r="AU1703" s="237" t="s">
        <v>227</v>
      </c>
      <c r="AV1703" s="14" t="s">
        <v>90</v>
      </c>
      <c r="AW1703" s="14" t="s">
        <v>36</v>
      </c>
      <c r="AX1703" s="14" t="s">
        <v>81</v>
      </c>
      <c r="AY1703" s="237" t="s">
        <v>215</v>
      </c>
    </row>
    <row r="1704" spans="1:65" s="15" customFormat="1" ht="10.199999999999999">
      <c r="B1704" s="238"/>
      <c r="C1704" s="239"/>
      <c r="D1704" s="198" t="s">
        <v>364</v>
      </c>
      <c r="E1704" s="240" t="s">
        <v>1</v>
      </c>
      <c r="F1704" s="241" t="s">
        <v>368</v>
      </c>
      <c r="G1704" s="239"/>
      <c r="H1704" s="242">
        <v>163.446</v>
      </c>
      <c r="I1704" s="243"/>
      <c r="J1704" s="239"/>
      <c r="K1704" s="239"/>
      <c r="L1704" s="244"/>
      <c r="M1704" s="245"/>
      <c r="N1704" s="246"/>
      <c r="O1704" s="246"/>
      <c r="P1704" s="246"/>
      <c r="Q1704" s="246"/>
      <c r="R1704" s="246"/>
      <c r="S1704" s="246"/>
      <c r="T1704" s="247"/>
      <c r="AT1704" s="248" t="s">
        <v>364</v>
      </c>
      <c r="AU1704" s="248" t="s">
        <v>227</v>
      </c>
      <c r="AV1704" s="15" t="s">
        <v>214</v>
      </c>
      <c r="AW1704" s="15" t="s">
        <v>36</v>
      </c>
      <c r="AX1704" s="15" t="s">
        <v>88</v>
      </c>
      <c r="AY1704" s="248" t="s">
        <v>215</v>
      </c>
    </row>
    <row r="1705" spans="1:65" s="11" customFormat="1" ht="20.85" customHeight="1">
      <c r="B1705" s="171"/>
      <c r="C1705" s="172"/>
      <c r="D1705" s="173" t="s">
        <v>80</v>
      </c>
      <c r="E1705" s="213" t="s">
        <v>1030</v>
      </c>
      <c r="F1705" s="213" t="s">
        <v>1622</v>
      </c>
      <c r="G1705" s="172"/>
      <c r="H1705" s="172"/>
      <c r="I1705" s="175"/>
      <c r="J1705" s="214">
        <f>BK1705</f>
        <v>0</v>
      </c>
      <c r="K1705" s="172"/>
      <c r="L1705" s="177"/>
      <c r="M1705" s="178"/>
      <c r="N1705" s="179"/>
      <c r="O1705" s="179"/>
      <c r="P1705" s="180">
        <f>SUM(P1706:P1921)</f>
        <v>0</v>
      </c>
      <c r="Q1705" s="179"/>
      <c r="R1705" s="180">
        <f>SUM(R1706:R1921)</f>
        <v>38.607575430000004</v>
      </c>
      <c r="S1705" s="179"/>
      <c r="T1705" s="181">
        <f>SUM(T1706:T1921)</f>
        <v>1.6344600000000001E-3</v>
      </c>
      <c r="AR1705" s="182" t="s">
        <v>88</v>
      </c>
      <c r="AT1705" s="183" t="s">
        <v>80</v>
      </c>
      <c r="AU1705" s="183" t="s">
        <v>90</v>
      </c>
      <c r="AY1705" s="182" t="s">
        <v>215</v>
      </c>
      <c r="BK1705" s="184">
        <f>SUM(BK1706:BK1921)</f>
        <v>0</v>
      </c>
    </row>
    <row r="1706" spans="1:65" s="2" customFormat="1" ht="24.15" customHeight="1">
      <c r="A1706" s="35"/>
      <c r="B1706" s="36"/>
      <c r="C1706" s="185" t="s">
        <v>1623</v>
      </c>
      <c r="D1706" s="185" t="s">
        <v>216</v>
      </c>
      <c r="E1706" s="186" t="s">
        <v>1624</v>
      </c>
      <c r="F1706" s="187" t="s">
        <v>1625</v>
      </c>
      <c r="G1706" s="188" t="s">
        <v>523</v>
      </c>
      <c r="H1706" s="189">
        <v>948.20299999999997</v>
      </c>
      <c r="I1706" s="190"/>
      <c r="J1706" s="191">
        <f>ROUND(I1706*H1706,2)</f>
        <v>0</v>
      </c>
      <c r="K1706" s="187" t="s">
        <v>359</v>
      </c>
      <c r="L1706" s="40"/>
      <c r="M1706" s="192" t="s">
        <v>1</v>
      </c>
      <c r="N1706" s="193" t="s">
        <v>46</v>
      </c>
      <c r="O1706" s="72"/>
      <c r="P1706" s="194">
        <f>O1706*H1706</f>
        <v>0</v>
      </c>
      <c r="Q1706" s="194">
        <v>7.3499999999999998E-3</v>
      </c>
      <c r="R1706" s="194">
        <f>Q1706*H1706</f>
        <v>6.96929205</v>
      </c>
      <c r="S1706" s="194">
        <v>0</v>
      </c>
      <c r="T1706" s="195">
        <f>S1706*H1706</f>
        <v>0</v>
      </c>
      <c r="U1706" s="35"/>
      <c r="V1706" s="35"/>
      <c r="W1706" s="35"/>
      <c r="X1706" s="35"/>
      <c r="Y1706" s="35"/>
      <c r="Z1706" s="35"/>
      <c r="AA1706" s="35"/>
      <c r="AB1706" s="35"/>
      <c r="AC1706" s="35"/>
      <c r="AD1706" s="35"/>
      <c r="AE1706" s="35"/>
      <c r="AR1706" s="196" t="s">
        <v>214</v>
      </c>
      <c r="AT1706" s="196" t="s">
        <v>216</v>
      </c>
      <c r="AU1706" s="196" t="s">
        <v>227</v>
      </c>
      <c r="AY1706" s="18" t="s">
        <v>215</v>
      </c>
      <c r="BE1706" s="197">
        <f>IF(N1706="základní",J1706,0)</f>
        <v>0</v>
      </c>
      <c r="BF1706" s="197">
        <f>IF(N1706="snížená",J1706,0)</f>
        <v>0</v>
      </c>
      <c r="BG1706" s="197">
        <f>IF(N1706="zákl. přenesená",J1706,0)</f>
        <v>0</v>
      </c>
      <c r="BH1706" s="197">
        <f>IF(N1706="sníž. přenesená",J1706,0)</f>
        <v>0</v>
      </c>
      <c r="BI1706" s="197">
        <f>IF(N1706="nulová",J1706,0)</f>
        <v>0</v>
      </c>
      <c r="BJ1706" s="18" t="s">
        <v>88</v>
      </c>
      <c r="BK1706" s="197">
        <f>ROUND(I1706*H1706,2)</f>
        <v>0</v>
      </c>
      <c r="BL1706" s="18" t="s">
        <v>214</v>
      </c>
      <c r="BM1706" s="196" t="s">
        <v>1626</v>
      </c>
    </row>
    <row r="1707" spans="1:65" s="2" customFormat="1" ht="19.2">
      <c r="A1707" s="35"/>
      <c r="B1707" s="36"/>
      <c r="C1707" s="37"/>
      <c r="D1707" s="198" t="s">
        <v>221</v>
      </c>
      <c r="E1707" s="37"/>
      <c r="F1707" s="199" t="s">
        <v>1627</v>
      </c>
      <c r="G1707" s="37"/>
      <c r="H1707" s="37"/>
      <c r="I1707" s="200"/>
      <c r="J1707" s="37"/>
      <c r="K1707" s="37"/>
      <c r="L1707" s="40"/>
      <c r="M1707" s="201"/>
      <c r="N1707" s="202"/>
      <c r="O1707" s="72"/>
      <c r="P1707" s="72"/>
      <c r="Q1707" s="72"/>
      <c r="R1707" s="72"/>
      <c r="S1707" s="72"/>
      <c r="T1707" s="73"/>
      <c r="U1707" s="35"/>
      <c r="V1707" s="35"/>
      <c r="W1707" s="35"/>
      <c r="X1707" s="35"/>
      <c r="Y1707" s="35"/>
      <c r="Z1707" s="35"/>
      <c r="AA1707" s="35"/>
      <c r="AB1707" s="35"/>
      <c r="AC1707" s="35"/>
      <c r="AD1707" s="35"/>
      <c r="AE1707" s="35"/>
      <c r="AT1707" s="18" t="s">
        <v>221</v>
      </c>
      <c r="AU1707" s="18" t="s">
        <v>227</v>
      </c>
    </row>
    <row r="1708" spans="1:65" s="2" customFormat="1" ht="10.199999999999999">
      <c r="A1708" s="35"/>
      <c r="B1708" s="36"/>
      <c r="C1708" s="37"/>
      <c r="D1708" s="215" t="s">
        <v>362</v>
      </c>
      <c r="E1708" s="37"/>
      <c r="F1708" s="216" t="s">
        <v>1628</v>
      </c>
      <c r="G1708" s="37"/>
      <c r="H1708" s="37"/>
      <c r="I1708" s="200"/>
      <c r="J1708" s="37"/>
      <c r="K1708" s="37"/>
      <c r="L1708" s="40"/>
      <c r="M1708" s="201"/>
      <c r="N1708" s="202"/>
      <c r="O1708" s="72"/>
      <c r="P1708" s="72"/>
      <c r="Q1708" s="72"/>
      <c r="R1708" s="72"/>
      <c r="S1708" s="72"/>
      <c r="T1708" s="73"/>
      <c r="U1708" s="35"/>
      <c r="V1708" s="35"/>
      <c r="W1708" s="35"/>
      <c r="X1708" s="35"/>
      <c r="Y1708" s="35"/>
      <c r="Z1708" s="35"/>
      <c r="AA1708" s="35"/>
      <c r="AB1708" s="35"/>
      <c r="AC1708" s="35"/>
      <c r="AD1708" s="35"/>
      <c r="AE1708" s="35"/>
      <c r="AT1708" s="18" t="s">
        <v>362</v>
      </c>
      <c r="AU1708" s="18" t="s">
        <v>227</v>
      </c>
    </row>
    <row r="1709" spans="1:65" s="13" customFormat="1" ht="10.199999999999999">
      <c r="B1709" s="217"/>
      <c r="C1709" s="218"/>
      <c r="D1709" s="198" t="s">
        <v>364</v>
      </c>
      <c r="E1709" s="219" t="s">
        <v>1</v>
      </c>
      <c r="F1709" s="220" t="s">
        <v>1629</v>
      </c>
      <c r="G1709" s="218"/>
      <c r="H1709" s="219" t="s">
        <v>1</v>
      </c>
      <c r="I1709" s="221"/>
      <c r="J1709" s="218"/>
      <c r="K1709" s="218"/>
      <c r="L1709" s="222"/>
      <c r="M1709" s="223"/>
      <c r="N1709" s="224"/>
      <c r="O1709" s="224"/>
      <c r="P1709" s="224"/>
      <c r="Q1709" s="224"/>
      <c r="R1709" s="224"/>
      <c r="S1709" s="224"/>
      <c r="T1709" s="225"/>
      <c r="AT1709" s="226" t="s">
        <v>364</v>
      </c>
      <c r="AU1709" s="226" t="s">
        <v>227</v>
      </c>
      <c r="AV1709" s="13" t="s">
        <v>88</v>
      </c>
      <c r="AW1709" s="13" t="s">
        <v>36</v>
      </c>
      <c r="AX1709" s="13" t="s">
        <v>81</v>
      </c>
      <c r="AY1709" s="226" t="s">
        <v>215</v>
      </c>
    </row>
    <row r="1710" spans="1:65" s="13" customFormat="1" ht="10.199999999999999">
      <c r="B1710" s="217"/>
      <c r="C1710" s="218"/>
      <c r="D1710" s="198" t="s">
        <v>364</v>
      </c>
      <c r="E1710" s="219" t="s">
        <v>1</v>
      </c>
      <c r="F1710" s="220" t="s">
        <v>1630</v>
      </c>
      <c r="G1710" s="218"/>
      <c r="H1710" s="219" t="s">
        <v>1</v>
      </c>
      <c r="I1710" s="221"/>
      <c r="J1710" s="218"/>
      <c r="K1710" s="218"/>
      <c r="L1710" s="222"/>
      <c r="M1710" s="223"/>
      <c r="N1710" s="224"/>
      <c r="O1710" s="224"/>
      <c r="P1710" s="224"/>
      <c r="Q1710" s="224"/>
      <c r="R1710" s="224"/>
      <c r="S1710" s="224"/>
      <c r="T1710" s="225"/>
      <c r="AT1710" s="226" t="s">
        <v>364</v>
      </c>
      <c r="AU1710" s="226" t="s">
        <v>227</v>
      </c>
      <c r="AV1710" s="13" t="s">
        <v>88</v>
      </c>
      <c r="AW1710" s="13" t="s">
        <v>36</v>
      </c>
      <c r="AX1710" s="13" t="s">
        <v>81</v>
      </c>
      <c r="AY1710" s="226" t="s">
        <v>215</v>
      </c>
    </row>
    <row r="1711" spans="1:65" s="13" customFormat="1" ht="10.199999999999999">
      <c r="B1711" s="217"/>
      <c r="C1711" s="218"/>
      <c r="D1711" s="198" t="s">
        <v>364</v>
      </c>
      <c r="E1711" s="219" t="s">
        <v>1</v>
      </c>
      <c r="F1711" s="220" t="s">
        <v>389</v>
      </c>
      <c r="G1711" s="218"/>
      <c r="H1711" s="219" t="s">
        <v>1</v>
      </c>
      <c r="I1711" s="221"/>
      <c r="J1711" s="218"/>
      <c r="K1711" s="218"/>
      <c r="L1711" s="222"/>
      <c r="M1711" s="223"/>
      <c r="N1711" s="224"/>
      <c r="O1711" s="224"/>
      <c r="P1711" s="224"/>
      <c r="Q1711" s="224"/>
      <c r="R1711" s="224"/>
      <c r="S1711" s="224"/>
      <c r="T1711" s="225"/>
      <c r="AT1711" s="226" t="s">
        <v>364</v>
      </c>
      <c r="AU1711" s="226" t="s">
        <v>227</v>
      </c>
      <c r="AV1711" s="13" t="s">
        <v>88</v>
      </c>
      <c r="AW1711" s="13" t="s">
        <v>36</v>
      </c>
      <c r="AX1711" s="13" t="s">
        <v>81</v>
      </c>
      <c r="AY1711" s="226" t="s">
        <v>215</v>
      </c>
    </row>
    <row r="1712" spans="1:65" s="14" customFormat="1" ht="10.199999999999999">
      <c r="B1712" s="227"/>
      <c r="C1712" s="228"/>
      <c r="D1712" s="198" t="s">
        <v>364</v>
      </c>
      <c r="E1712" s="229" t="s">
        <v>1</v>
      </c>
      <c r="F1712" s="230" t="s">
        <v>1631</v>
      </c>
      <c r="G1712" s="228"/>
      <c r="H1712" s="231">
        <v>81.182000000000002</v>
      </c>
      <c r="I1712" s="232"/>
      <c r="J1712" s="228"/>
      <c r="K1712" s="228"/>
      <c r="L1712" s="233"/>
      <c r="M1712" s="234"/>
      <c r="N1712" s="235"/>
      <c r="O1712" s="235"/>
      <c r="P1712" s="235"/>
      <c r="Q1712" s="235"/>
      <c r="R1712" s="235"/>
      <c r="S1712" s="235"/>
      <c r="T1712" s="236"/>
      <c r="AT1712" s="237" t="s">
        <v>364</v>
      </c>
      <c r="AU1712" s="237" t="s">
        <v>227</v>
      </c>
      <c r="AV1712" s="14" t="s">
        <v>90</v>
      </c>
      <c r="AW1712" s="14" t="s">
        <v>36</v>
      </c>
      <c r="AX1712" s="14" t="s">
        <v>81</v>
      </c>
      <c r="AY1712" s="237" t="s">
        <v>215</v>
      </c>
    </row>
    <row r="1713" spans="2:51" s="14" customFormat="1" ht="10.199999999999999">
      <c r="B1713" s="227"/>
      <c r="C1713" s="228"/>
      <c r="D1713" s="198" t="s">
        <v>364</v>
      </c>
      <c r="E1713" s="229" t="s">
        <v>1</v>
      </c>
      <c r="F1713" s="230" t="s">
        <v>1632</v>
      </c>
      <c r="G1713" s="228"/>
      <c r="H1713" s="231">
        <v>101.934</v>
      </c>
      <c r="I1713" s="232"/>
      <c r="J1713" s="228"/>
      <c r="K1713" s="228"/>
      <c r="L1713" s="233"/>
      <c r="M1713" s="234"/>
      <c r="N1713" s="235"/>
      <c r="O1713" s="235"/>
      <c r="P1713" s="235"/>
      <c r="Q1713" s="235"/>
      <c r="R1713" s="235"/>
      <c r="S1713" s="235"/>
      <c r="T1713" s="236"/>
      <c r="AT1713" s="237" t="s">
        <v>364</v>
      </c>
      <c r="AU1713" s="237" t="s">
        <v>227</v>
      </c>
      <c r="AV1713" s="14" t="s">
        <v>90</v>
      </c>
      <c r="AW1713" s="14" t="s">
        <v>36</v>
      </c>
      <c r="AX1713" s="14" t="s">
        <v>81</v>
      </c>
      <c r="AY1713" s="237" t="s">
        <v>215</v>
      </c>
    </row>
    <row r="1714" spans="2:51" s="14" customFormat="1" ht="10.199999999999999">
      <c r="B1714" s="227"/>
      <c r="C1714" s="228"/>
      <c r="D1714" s="198" t="s">
        <v>364</v>
      </c>
      <c r="E1714" s="229" t="s">
        <v>1</v>
      </c>
      <c r="F1714" s="230" t="s">
        <v>1633</v>
      </c>
      <c r="G1714" s="228"/>
      <c r="H1714" s="231">
        <v>97.5</v>
      </c>
      <c r="I1714" s="232"/>
      <c r="J1714" s="228"/>
      <c r="K1714" s="228"/>
      <c r="L1714" s="233"/>
      <c r="M1714" s="234"/>
      <c r="N1714" s="235"/>
      <c r="O1714" s="235"/>
      <c r="P1714" s="235"/>
      <c r="Q1714" s="235"/>
      <c r="R1714" s="235"/>
      <c r="S1714" s="235"/>
      <c r="T1714" s="236"/>
      <c r="AT1714" s="237" t="s">
        <v>364</v>
      </c>
      <c r="AU1714" s="237" t="s">
        <v>227</v>
      </c>
      <c r="AV1714" s="14" t="s">
        <v>90</v>
      </c>
      <c r="AW1714" s="14" t="s">
        <v>36</v>
      </c>
      <c r="AX1714" s="14" t="s">
        <v>81</v>
      </c>
      <c r="AY1714" s="237" t="s">
        <v>215</v>
      </c>
    </row>
    <row r="1715" spans="2:51" s="14" customFormat="1" ht="10.199999999999999">
      <c r="B1715" s="227"/>
      <c r="C1715" s="228"/>
      <c r="D1715" s="198" t="s">
        <v>364</v>
      </c>
      <c r="E1715" s="229" t="s">
        <v>1</v>
      </c>
      <c r="F1715" s="230" t="s">
        <v>824</v>
      </c>
      <c r="G1715" s="228"/>
      <c r="H1715" s="231">
        <v>-29.7</v>
      </c>
      <c r="I1715" s="232"/>
      <c r="J1715" s="228"/>
      <c r="K1715" s="228"/>
      <c r="L1715" s="233"/>
      <c r="M1715" s="234"/>
      <c r="N1715" s="235"/>
      <c r="O1715" s="235"/>
      <c r="P1715" s="235"/>
      <c r="Q1715" s="235"/>
      <c r="R1715" s="235"/>
      <c r="S1715" s="235"/>
      <c r="T1715" s="236"/>
      <c r="AT1715" s="237" t="s">
        <v>364</v>
      </c>
      <c r="AU1715" s="237" t="s">
        <v>227</v>
      </c>
      <c r="AV1715" s="14" t="s">
        <v>90</v>
      </c>
      <c r="AW1715" s="14" t="s">
        <v>36</v>
      </c>
      <c r="AX1715" s="14" t="s">
        <v>81</v>
      </c>
      <c r="AY1715" s="237" t="s">
        <v>215</v>
      </c>
    </row>
    <row r="1716" spans="2:51" s="14" customFormat="1" ht="10.199999999999999">
      <c r="B1716" s="227"/>
      <c r="C1716" s="228"/>
      <c r="D1716" s="198" t="s">
        <v>364</v>
      </c>
      <c r="E1716" s="229" t="s">
        <v>1</v>
      </c>
      <c r="F1716" s="230" t="s">
        <v>825</v>
      </c>
      <c r="G1716" s="228"/>
      <c r="H1716" s="231">
        <v>-3.84</v>
      </c>
      <c r="I1716" s="232"/>
      <c r="J1716" s="228"/>
      <c r="K1716" s="228"/>
      <c r="L1716" s="233"/>
      <c r="M1716" s="234"/>
      <c r="N1716" s="235"/>
      <c r="O1716" s="235"/>
      <c r="P1716" s="235"/>
      <c r="Q1716" s="235"/>
      <c r="R1716" s="235"/>
      <c r="S1716" s="235"/>
      <c r="T1716" s="236"/>
      <c r="AT1716" s="237" t="s">
        <v>364</v>
      </c>
      <c r="AU1716" s="237" t="s">
        <v>227</v>
      </c>
      <c r="AV1716" s="14" t="s">
        <v>90</v>
      </c>
      <c r="AW1716" s="14" t="s">
        <v>36</v>
      </c>
      <c r="AX1716" s="14" t="s">
        <v>81</v>
      </c>
      <c r="AY1716" s="237" t="s">
        <v>215</v>
      </c>
    </row>
    <row r="1717" spans="2:51" s="14" customFormat="1" ht="10.199999999999999">
      <c r="B1717" s="227"/>
      <c r="C1717" s="228"/>
      <c r="D1717" s="198" t="s">
        <v>364</v>
      </c>
      <c r="E1717" s="229" t="s">
        <v>1</v>
      </c>
      <c r="F1717" s="230" t="s">
        <v>826</v>
      </c>
      <c r="G1717" s="228"/>
      <c r="H1717" s="231">
        <v>-7.68</v>
      </c>
      <c r="I1717" s="232"/>
      <c r="J1717" s="228"/>
      <c r="K1717" s="228"/>
      <c r="L1717" s="233"/>
      <c r="M1717" s="234"/>
      <c r="N1717" s="235"/>
      <c r="O1717" s="235"/>
      <c r="P1717" s="235"/>
      <c r="Q1717" s="235"/>
      <c r="R1717" s="235"/>
      <c r="S1717" s="235"/>
      <c r="T1717" s="236"/>
      <c r="AT1717" s="237" t="s">
        <v>364</v>
      </c>
      <c r="AU1717" s="237" t="s">
        <v>227</v>
      </c>
      <c r="AV1717" s="14" t="s">
        <v>90</v>
      </c>
      <c r="AW1717" s="14" t="s">
        <v>36</v>
      </c>
      <c r="AX1717" s="14" t="s">
        <v>81</v>
      </c>
      <c r="AY1717" s="237" t="s">
        <v>215</v>
      </c>
    </row>
    <row r="1718" spans="2:51" s="14" customFormat="1" ht="10.199999999999999">
      <c r="B1718" s="227"/>
      <c r="C1718" s="228"/>
      <c r="D1718" s="198" t="s">
        <v>364</v>
      </c>
      <c r="E1718" s="229" t="s">
        <v>1</v>
      </c>
      <c r="F1718" s="230" t="s">
        <v>827</v>
      </c>
      <c r="G1718" s="228"/>
      <c r="H1718" s="231">
        <v>-1.56</v>
      </c>
      <c r="I1718" s="232"/>
      <c r="J1718" s="228"/>
      <c r="K1718" s="228"/>
      <c r="L1718" s="233"/>
      <c r="M1718" s="234"/>
      <c r="N1718" s="235"/>
      <c r="O1718" s="235"/>
      <c r="P1718" s="235"/>
      <c r="Q1718" s="235"/>
      <c r="R1718" s="235"/>
      <c r="S1718" s="235"/>
      <c r="T1718" s="236"/>
      <c r="AT1718" s="237" t="s">
        <v>364</v>
      </c>
      <c r="AU1718" s="237" t="s">
        <v>227</v>
      </c>
      <c r="AV1718" s="14" t="s">
        <v>90</v>
      </c>
      <c r="AW1718" s="14" t="s">
        <v>36</v>
      </c>
      <c r="AX1718" s="14" t="s">
        <v>81</v>
      </c>
      <c r="AY1718" s="237" t="s">
        <v>215</v>
      </c>
    </row>
    <row r="1719" spans="2:51" s="14" customFormat="1" ht="10.199999999999999">
      <c r="B1719" s="227"/>
      <c r="C1719" s="228"/>
      <c r="D1719" s="198" t="s">
        <v>364</v>
      </c>
      <c r="E1719" s="229" t="s">
        <v>1</v>
      </c>
      <c r="F1719" s="230" t="s">
        <v>828</v>
      </c>
      <c r="G1719" s="228"/>
      <c r="H1719" s="231">
        <v>-0.78</v>
      </c>
      <c r="I1719" s="232"/>
      <c r="J1719" s="228"/>
      <c r="K1719" s="228"/>
      <c r="L1719" s="233"/>
      <c r="M1719" s="234"/>
      <c r="N1719" s="235"/>
      <c r="O1719" s="235"/>
      <c r="P1719" s="235"/>
      <c r="Q1719" s="235"/>
      <c r="R1719" s="235"/>
      <c r="S1719" s="235"/>
      <c r="T1719" s="236"/>
      <c r="AT1719" s="237" t="s">
        <v>364</v>
      </c>
      <c r="AU1719" s="237" t="s">
        <v>227</v>
      </c>
      <c r="AV1719" s="14" t="s">
        <v>90</v>
      </c>
      <c r="AW1719" s="14" t="s">
        <v>36</v>
      </c>
      <c r="AX1719" s="14" t="s">
        <v>81</v>
      </c>
      <c r="AY1719" s="237" t="s">
        <v>215</v>
      </c>
    </row>
    <row r="1720" spans="2:51" s="13" customFormat="1" ht="10.199999999999999">
      <c r="B1720" s="217"/>
      <c r="C1720" s="218"/>
      <c r="D1720" s="198" t="s">
        <v>364</v>
      </c>
      <c r="E1720" s="219" t="s">
        <v>1</v>
      </c>
      <c r="F1720" s="220" t="s">
        <v>401</v>
      </c>
      <c r="G1720" s="218"/>
      <c r="H1720" s="219" t="s">
        <v>1</v>
      </c>
      <c r="I1720" s="221"/>
      <c r="J1720" s="218"/>
      <c r="K1720" s="218"/>
      <c r="L1720" s="222"/>
      <c r="M1720" s="223"/>
      <c r="N1720" s="224"/>
      <c r="O1720" s="224"/>
      <c r="P1720" s="224"/>
      <c r="Q1720" s="224"/>
      <c r="R1720" s="224"/>
      <c r="S1720" s="224"/>
      <c r="T1720" s="225"/>
      <c r="AT1720" s="226" t="s">
        <v>364</v>
      </c>
      <c r="AU1720" s="226" t="s">
        <v>227</v>
      </c>
      <c r="AV1720" s="13" t="s">
        <v>88</v>
      </c>
      <c r="AW1720" s="13" t="s">
        <v>36</v>
      </c>
      <c r="AX1720" s="13" t="s">
        <v>81</v>
      </c>
      <c r="AY1720" s="226" t="s">
        <v>215</v>
      </c>
    </row>
    <row r="1721" spans="2:51" s="14" customFormat="1" ht="10.199999999999999">
      <c r="B1721" s="227"/>
      <c r="C1721" s="228"/>
      <c r="D1721" s="198" t="s">
        <v>364</v>
      </c>
      <c r="E1721" s="229" t="s">
        <v>1</v>
      </c>
      <c r="F1721" s="230" t="s">
        <v>1634</v>
      </c>
      <c r="G1721" s="228"/>
      <c r="H1721" s="231">
        <v>88.051000000000002</v>
      </c>
      <c r="I1721" s="232"/>
      <c r="J1721" s="228"/>
      <c r="K1721" s="228"/>
      <c r="L1721" s="233"/>
      <c r="M1721" s="234"/>
      <c r="N1721" s="235"/>
      <c r="O1721" s="235"/>
      <c r="P1721" s="235"/>
      <c r="Q1721" s="235"/>
      <c r="R1721" s="235"/>
      <c r="S1721" s="235"/>
      <c r="T1721" s="236"/>
      <c r="AT1721" s="237" t="s">
        <v>364</v>
      </c>
      <c r="AU1721" s="237" t="s">
        <v>227</v>
      </c>
      <c r="AV1721" s="14" t="s">
        <v>90</v>
      </c>
      <c r="AW1721" s="14" t="s">
        <v>36</v>
      </c>
      <c r="AX1721" s="14" t="s">
        <v>81</v>
      </c>
      <c r="AY1721" s="237" t="s">
        <v>215</v>
      </c>
    </row>
    <row r="1722" spans="2:51" s="14" customFormat="1" ht="10.199999999999999">
      <c r="B1722" s="227"/>
      <c r="C1722" s="228"/>
      <c r="D1722" s="198" t="s">
        <v>364</v>
      </c>
      <c r="E1722" s="229" t="s">
        <v>1</v>
      </c>
      <c r="F1722" s="230" t="s">
        <v>1632</v>
      </c>
      <c r="G1722" s="228"/>
      <c r="H1722" s="231">
        <v>101.934</v>
      </c>
      <c r="I1722" s="232"/>
      <c r="J1722" s="228"/>
      <c r="K1722" s="228"/>
      <c r="L1722" s="233"/>
      <c r="M1722" s="234"/>
      <c r="N1722" s="235"/>
      <c r="O1722" s="235"/>
      <c r="P1722" s="235"/>
      <c r="Q1722" s="235"/>
      <c r="R1722" s="235"/>
      <c r="S1722" s="235"/>
      <c r="T1722" s="236"/>
      <c r="AT1722" s="237" t="s">
        <v>364</v>
      </c>
      <c r="AU1722" s="237" t="s">
        <v>227</v>
      </c>
      <c r="AV1722" s="14" t="s">
        <v>90</v>
      </c>
      <c r="AW1722" s="14" t="s">
        <v>36</v>
      </c>
      <c r="AX1722" s="14" t="s">
        <v>81</v>
      </c>
      <c r="AY1722" s="237" t="s">
        <v>215</v>
      </c>
    </row>
    <row r="1723" spans="2:51" s="14" customFormat="1" ht="10.199999999999999">
      <c r="B1723" s="227"/>
      <c r="C1723" s="228"/>
      <c r="D1723" s="198" t="s">
        <v>364</v>
      </c>
      <c r="E1723" s="229" t="s">
        <v>1</v>
      </c>
      <c r="F1723" s="230" t="s">
        <v>1635</v>
      </c>
      <c r="G1723" s="228"/>
      <c r="H1723" s="231">
        <v>182.5</v>
      </c>
      <c r="I1723" s="232"/>
      <c r="J1723" s="228"/>
      <c r="K1723" s="228"/>
      <c r="L1723" s="233"/>
      <c r="M1723" s="234"/>
      <c r="N1723" s="235"/>
      <c r="O1723" s="235"/>
      <c r="P1723" s="235"/>
      <c r="Q1723" s="235"/>
      <c r="R1723" s="235"/>
      <c r="S1723" s="235"/>
      <c r="T1723" s="236"/>
      <c r="AT1723" s="237" t="s">
        <v>364</v>
      </c>
      <c r="AU1723" s="237" t="s">
        <v>227</v>
      </c>
      <c r="AV1723" s="14" t="s">
        <v>90</v>
      </c>
      <c r="AW1723" s="14" t="s">
        <v>36</v>
      </c>
      <c r="AX1723" s="14" t="s">
        <v>81</v>
      </c>
      <c r="AY1723" s="237" t="s">
        <v>215</v>
      </c>
    </row>
    <row r="1724" spans="2:51" s="14" customFormat="1" ht="10.199999999999999">
      <c r="B1724" s="227"/>
      <c r="C1724" s="228"/>
      <c r="D1724" s="198" t="s">
        <v>364</v>
      </c>
      <c r="E1724" s="229" t="s">
        <v>1</v>
      </c>
      <c r="F1724" s="230" t="s">
        <v>824</v>
      </c>
      <c r="G1724" s="228"/>
      <c r="H1724" s="231">
        <v>-29.7</v>
      </c>
      <c r="I1724" s="232"/>
      <c r="J1724" s="228"/>
      <c r="K1724" s="228"/>
      <c r="L1724" s="233"/>
      <c r="M1724" s="234"/>
      <c r="N1724" s="235"/>
      <c r="O1724" s="235"/>
      <c r="P1724" s="235"/>
      <c r="Q1724" s="235"/>
      <c r="R1724" s="235"/>
      <c r="S1724" s="235"/>
      <c r="T1724" s="236"/>
      <c r="AT1724" s="237" t="s">
        <v>364</v>
      </c>
      <c r="AU1724" s="237" t="s">
        <v>227</v>
      </c>
      <c r="AV1724" s="14" t="s">
        <v>90</v>
      </c>
      <c r="AW1724" s="14" t="s">
        <v>36</v>
      </c>
      <c r="AX1724" s="14" t="s">
        <v>81</v>
      </c>
      <c r="AY1724" s="237" t="s">
        <v>215</v>
      </c>
    </row>
    <row r="1725" spans="2:51" s="14" customFormat="1" ht="10.199999999999999">
      <c r="B1725" s="227"/>
      <c r="C1725" s="228"/>
      <c r="D1725" s="198" t="s">
        <v>364</v>
      </c>
      <c r="E1725" s="229" t="s">
        <v>1</v>
      </c>
      <c r="F1725" s="230" t="s">
        <v>846</v>
      </c>
      <c r="G1725" s="228"/>
      <c r="H1725" s="231">
        <v>-1.89</v>
      </c>
      <c r="I1725" s="232"/>
      <c r="J1725" s="228"/>
      <c r="K1725" s="228"/>
      <c r="L1725" s="233"/>
      <c r="M1725" s="234"/>
      <c r="N1725" s="235"/>
      <c r="O1725" s="235"/>
      <c r="P1725" s="235"/>
      <c r="Q1725" s="235"/>
      <c r="R1725" s="235"/>
      <c r="S1725" s="235"/>
      <c r="T1725" s="236"/>
      <c r="AT1725" s="237" t="s">
        <v>364</v>
      </c>
      <c r="AU1725" s="237" t="s">
        <v>227</v>
      </c>
      <c r="AV1725" s="14" t="s">
        <v>90</v>
      </c>
      <c r="AW1725" s="14" t="s">
        <v>36</v>
      </c>
      <c r="AX1725" s="14" t="s">
        <v>81</v>
      </c>
      <c r="AY1725" s="237" t="s">
        <v>215</v>
      </c>
    </row>
    <row r="1726" spans="2:51" s="14" customFormat="1" ht="10.199999999999999">
      <c r="B1726" s="227"/>
      <c r="C1726" s="228"/>
      <c r="D1726" s="198" t="s">
        <v>364</v>
      </c>
      <c r="E1726" s="229" t="s">
        <v>1</v>
      </c>
      <c r="F1726" s="230" t="s">
        <v>844</v>
      </c>
      <c r="G1726" s="228"/>
      <c r="H1726" s="231">
        <v>-5.76</v>
      </c>
      <c r="I1726" s="232"/>
      <c r="J1726" s="228"/>
      <c r="K1726" s="228"/>
      <c r="L1726" s="233"/>
      <c r="M1726" s="234"/>
      <c r="N1726" s="235"/>
      <c r="O1726" s="235"/>
      <c r="P1726" s="235"/>
      <c r="Q1726" s="235"/>
      <c r="R1726" s="235"/>
      <c r="S1726" s="235"/>
      <c r="T1726" s="236"/>
      <c r="AT1726" s="237" t="s">
        <v>364</v>
      </c>
      <c r="AU1726" s="237" t="s">
        <v>227</v>
      </c>
      <c r="AV1726" s="14" t="s">
        <v>90</v>
      </c>
      <c r="AW1726" s="14" t="s">
        <v>36</v>
      </c>
      <c r="AX1726" s="14" t="s">
        <v>81</v>
      </c>
      <c r="AY1726" s="237" t="s">
        <v>215</v>
      </c>
    </row>
    <row r="1727" spans="2:51" s="14" customFormat="1" ht="10.199999999999999">
      <c r="B1727" s="227"/>
      <c r="C1727" s="228"/>
      <c r="D1727" s="198" t="s">
        <v>364</v>
      </c>
      <c r="E1727" s="229" t="s">
        <v>1</v>
      </c>
      <c r="F1727" s="230" t="s">
        <v>845</v>
      </c>
      <c r="G1727" s="228"/>
      <c r="H1727" s="231">
        <v>-3.84</v>
      </c>
      <c r="I1727" s="232"/>
      <c r="J1727" s="228"/>
      <c r="K1727" s="228"/>
      <c r="L1727" s="233"/>
      <c r="M1727" s="234"/>
      <c r="N1727" s="235"/>
      <c r="O1727" s="235"/>
      <c r="P1727" s="235"/>
      <c r="Q1727" s="235"/>
      <c r="R1727" s="235"/>
      <c r="S1727" s="235"/>
      <c r="T1727" s="236"/>
      <c r="AT1727" s="237" t="s">
        <v>364</v>
      </c>
      <c r="AU1727" s="237" t="s">
        <v>227</v>
      </c>
      <c r="AV1727" s="14" t="s">
        <v>90</v>
      </c>
      <c r="AW1727" s="14" t="s">
        <v>36</v>
      </c>
      <c r="AX1727" s="14" t="s">
        <v>81</v>
      </c>
      <c r="AY1727" s="237" t="s">
        <v>215</v>
      </c>
    </row>
    <row r="1728" spans="2:51" s="14" customFormat="1" ht="10.199999999999999">
      <c r="B1728" s="227"/>
      <c r="C1728" s="228"/>
      <c r="D1728" s="198" t="s">
        <v>364</v>
      </c>
      <c r="E1728" s="229" t="s">
        <v>1</v>
      </c>
      <c r="F1728" s="230" t="s">
        <v>827</v>
      </c>
      <c r="G1728" s="228"/>
      <c r="H1728" s="231">
        <v>-1.56</v>
      </c>
      <c r="I1728" s="232"/>
      <c r="J1728" s="228"/>
      <c r="K1728" s="228"/>
      <c r="L1728" s="233"/>
      <c r="M1728" s="234"/>
      <c r="N1728" s="235"/>
      <c r="O1728" s="235"/>
      <c r="P1728" s="235"/>
      <c r="Q1728" s="235"/>
      <c r="R1728" s="235"/>
      <c r="S1728" s="235"/>
      <c r="T1728" s="236"/>
      <c r="AT1728" s="237" t="s">
        <v>364</v>
      </c>
      <c r="AU1728" s="237" t="s">
        <v>227</v>
      </c>
      <c r="AV1728" s="14" t="s">
        <v>90</v>
      </c>
      <c r="AW1728" s="14" t="s">
        <v>36</v>
      </c>
      <c r="AX1728" s="14" t="s">
        <v>81</v>
      </c>
      <c r="AY1728" s="237" t="s">
        <v>215</v>
      </c>
    </row>
    <row r="1729" spans="2:51" s="14" customFormat="1" ht="10.199999999999999">
      <c r="B1729" s="227"/>
      <c r="C1729" s="228"/>
      <c r="D1729" s="198" t="s">
        <v>364</v>
      </c>
      <c r="E1729" s="229" t="s">
        <v>1</v>
      </c>
      <c r="F1729" s="230" t="s">
        <v>828</v>
      </c>
      <c r="G1729" s="228"/>
      <c r="H1729" s="231">
        <v>-0.78</v>
      </c>
      <c r="I1729" s="232"/>
      <c r="J1729" s="228"/>
      <c r="K1729" s="228"/>
      <c r="L1729" s="233"/>
      <c r="M1729" s="234"/>
      <c r="N1729" s="235"/>
      <c r="O1729" s="235"/>
      <c r="P1729" s="235"/>
      <c r="Q1729" s="235"/>
      <c r="R1729" s="235"/>
      <c r="S1729" s="235"/>
      <c r="T1729" s="236"/>
      <c r="AT1729" s="237" t="s">
        <v>364</v>
      </c>
      <c r="AU1729" s="237" t="s">
        <v>227</v>
      </c>
      <c r="AV1729" s="14" t="s">
        <v>90</v>
      </c>
      <c r="AW1729" s="14" t="s">
        <v>36</v>
      </c>
      <c r="AX1729" s="14" t="s">
        <v>81</v>
      </c>
      <c r="AY1729" s="237" t="s">
        <v>215</v>
      </c>
    </row>
    <row r="1730" spans="2:51" s="16" customFormat="1" ht="10.199999999999999">
      <c r="B1730" s="249"/>
      <c r="C1730" s="250"/>
      <c r="D1730" s="198" t="s">
        <v>364</v>
      </c>
      <c r="E1730" s="251" t="s">
        <v>1</v>
      </c>
      <c r="F1730" s="252" t="s">
        <v>403</v>
      </c>
      <c r="G1730" s="250"/>
      <c r="H1730" s="253">
        <v>566.01099999999997</v>
      </c>
      <c r="I1730" s="254"/>
      <c r="J1730" s="250"/>
      <c r="K1730" s="250"/>
      <c r="L1730" s="255"/>
      <c r="M1730" s="256"/>
      <c r="N1730" s="257"/>
      <c r="O1730" s="257"/>
      <c r="P1730" s="257"/>
      <c r="Q1730" s="257"/>
      <c r="R1730" s="257"/>
      <c r="S1730" s="257"/>
      <c r="T1730" s="258"/>
      <c r="AT1730" s="259" t="s">
        <v>364</v>
      </c>
      <c r="AU1730" s="259" t="s">
        <v>227</v>
      </c>
      <c r="AV1730" s="16" t="s">
        <v>227</v>
      </c>
      <c r="AW1730" s="16" t="s">
        <v>36</v>
      </c>
      <c r="AX1730" s="16" t="s">
        <v>81</v>
      </c>
      <c r="AY1730" s="259" t="s">
        <v>215</v>
      </c>
    </row>
    <row r="1731" spans="2:51" s="13" customFormat="1" ht="10.199999999999999">
      <c r="B1731" s="217"/>
      <c r="C1731" s="218"/>
      <c r="D1731" s="198" t="s">
        <v>364</v>
      </c>
      <c r="E1731" s="219" t="s">
        <v>1</v>
      </c>
      <c r="F1731" s="220" t="s">
        <v>1636</v>
      </c>
      <c r="G1731" s="218"/>
      <c r="H1731" s="219" t="s">
        <v>1</v>
      </c>
      <c r="I1731" s="221"/>
      <c r="J1731" s="218"/>
      <c r="K1731" s="218"/>
      <c r="L1731" s="222"/>
      <c r="M1731" s="223"/>
      <c r="N1731" s="224"/>
      <c r="O1731" s="224"/>
      <c r="P1731" s="224"/>
      <c r="Q1731" s="224"/>
      <c r="R1731" s="224"/>
      <c r="S1731" s="224"/>
      <c r="T1731" s="225"/>
      <c r="AT1731" s="226" t="s">
        <v>364</v>
      </c>
      <c r="AU1731" s="226" t="s">
        <v>227</v>
      </c>
      <c r="AV1731" s="13" t="s">
        <v>88</v>
      </c>
      <c r="AW1731" s="13" t="s">
        <v>36</v>
      </c>
      <c r="AX1731" s="13" t="s">
        <v>81</v>
      </c>
      <c r="AY1731" s="226" t="s">
        <v>215</v>
      </c>
    </row>
    <row r="1732" spans="2:51" s="13" customFormat="1" ht="10.199999999999999">
      <c r="B1732" s="217"/>
      <c r="C1732" s="218"/>
      <c r="D1732" s="198" t="s">
        <v>364</v>
      </c>
      <c r="E1732" s="219" t="s">
        <v>1</v>
      </c>
      <c r="F1732" s="220" t="s">
        <v>853</v>
      </c>
      <c r="G1732" s="218"/>
      <c r="H1732" s="219" t="s">
        <v>1</v>
      </c>
      <c r="I1732" s="221"/>
      <c r="J1732" s="218"/>
      <c r="K1732" s="218"/>
      <c r="L1732" s="222"/>
      <c r="M1732" s="223"/>
      <c r="N1732" s="224"/>
      <c r="O1732" s="224"/>
      <c r="P1732" s="224"/>
      <c r="Q1732" s="224"/>
      <c r="R1732" s="224"/>
      <c r="S1732" s="224"/>
      <c r="T1732" s="225"/>
      <c r="AT1732" s="226" t="s">
        <v>364</v>
      </c>
      <c r="AU1732" s="226" t="s">
        <v>227</v>
      </c>
      <c r="AV1732" s="13" t="s">
        <v>88</v>
      </c>
      <c r="AW1732" s="13" t="s">
        <v>36</v>
      </c>
      <c r="AX1732" s="13" t="s">
        <v>81</v>
      </c>
      <c r="AY1732" s="226" t="s">
        <v>215</v>
      </c>
    </row>
    <row r="1733" spans="2:51" s="13" customFormat="1" ht="10.199999999999999">
      <c r="B1733" s="217"/>
      <c r="C1733" s="218"/>
      <c r="D1733" s="198" t="s">
        <v>364</v>
      </c>
      <c r="E1733" s="219" t="s">
        <v>1</v>
      </c>
      <c r="F1733" s="220" t="s">
        <v>389</v>
      </c>
      <c r="G1733" s="218"/>
      <c r="H1733" s="219" t="s">
        <v>1</v>
      </c>
      <c r="I1733" s="221"/>
      <c r="J1733" s="218"/>
      <c r="K1733" s="218"/>
      <c r="L1733" s="222"/>
      <c r="M1733" s="223"/>
      <c r="N1733" s="224"/>
      <c r="O1733" s="224"/>
      <c r="P1733" s="224"/>
      <c r="Q1733" s="224"/>
      <c r="R1733" s="224"/>
      <c r="S1733" s="224"/>
      <c r="T1733" s="225"/>
      <c r="AT1733" s="226" t="s">
        <v>364</v>
      </c>
      <c r="AU1733" s="226" t="s">
        <v>227</v>
      </c>
      <c r="AV1733" s="13" t="s">
        <v>88</v>
      </c>
      <c r="AW1733" s="13" t="s">
        <v>36</v>
      </c>
      <c r="AX1733" s="13" t="s">
        <v>81</v>
      </c>
      <c r="AY1733" s="226" t="s">
        <v>215</v>
      </c>
    </row>
    <row r="1734" spans="2:51" s="14" customFormat="1" ht="20.399999999999999">
      <c r="B1734" s="227"/>
      <c r="C1734" s="228"/>
      <c r="D1734" s="198" t="s">
        <v>364</v>
      </c>
      <c r="E1734" s="229" t="s">
        <v>1</v>
      </c>
      <c r="F1734" s="230" t="s">
        <v>1637</v>
      </c>
      <c r="G1734" s="228"/>
      <c r="H1734" s="231">
        <v>150.61099999999999</v>
      </c>
      <c r="I1734" s="232"/>
      <c r="J1734" s="228"/>
      <c r="K1734" s="228"/>
      <c r="L1734" s="233"/>
      <c r="M1734" s="234"/>
      <c r="N1734" s="235"/>
      <c r="O1734" s="235"/>
      <c r="P1734" s="235"/>
      <c r="Q1734" s="235"/>
      <c r="R1734" s="235"/>
      <c r="S1734" s="235"/>
      <c r="T1734" s="236"/>
      <c r="AT1734" s="237" t="s">
        <v>364</v>
      </c>
      <c r="AU1734" s="237" t="s">
        <v>227</v>
      </c>
      <c r="AV1734" s="14" t="s">
        <v>90</v>
      </c>
      <c r="AW1734" s="14" t="s">
        <v>36</v>
      </c>
      <c r="AX1734" s="14" t="s">
        <v>81</v>
      </c>
      <c r="AY1734" s="237" t="s">
        <v>215</v>
      </c>
    </row>
    <row r="1735" spans="2:51" s="14" customFormat="1" ht="10.199999999999999">
      <c r="B1735" s="227"/>
      <c r="C1735" s="228"/>
      <c r="D1735" s="198" t="s">
        <v>364</v>
      </c>
      <c r="E1735" s="229" t="s">
        <v>1</v>
      </c>
      <c r="F1735" s="230" t="s">
        <v>855</v>
      </c>
      <c r="G1735" s="228"/>
      <c r="H1735" s="231">
        <v>-23.04</v>
      </c>
      <c r="I1735" s="232"/>
      <c r="J1735" s="228"/>
      <c r="K1735" s="228"/>
      <c r="L1735" s="233"/>
      <c r="M1735" s="234"/>
      <c r="N1735" s="235"/>
      <c r="O1735" s="235"/>
      <c r="P1735" s="235"/>
      <c r="Q1735" s="235"/>
      <c r="R1735" s="235"/>
      <c r="S1735" s="235"/>
      <c r="T1735" s="236"/>
      <c r="AT1735" s="237" t="s">
        <v>364</v>
      </c>
      <c r="AU1735" s="237" t="s">
        <v>227</v>
      </c>
      <c r="AV1735" s="14" t="s">
        <v>90</v>
      </c>
      <c r="AW1735" s="14" t="s">
        <v>36</v>
      </c>
      <c r="AX1735" s="14" t="s">
        <v>81</v>
      </c>
      <c r="AY1735" s="237" t="s">
        <v>215</v>
      </c>
    </row>
    <row r="1736" spans="2:51" s="14" customFormat="1" ht="10.199999999999999">
      <c r="B1736" s="227"/>
      <c r="C1736" s="228"/>
      <c r="D1736" s="198" t="s">
        <v>364</v>
      </c>
      <c r="E1736" s="229" t="s">
        <v>1</v>
      </c>
      <c r="F1736" s="230" t="s">
        <v>856</v>
      </c>
      <c r="G1736" s="228"/>
      <c r="H1736" s="231">
        <v>-1.98</v>
      </c>
      <c r="I1736" s="232"/>
      <c r="J1736" s="228"/>
      <c r="K1736" s="228"/>
      <c r="L1736" s="233"/>
      <c r="M1736" s="234"/>
      <c r="N1736" s="235"/>
      <c r="O1736" s="235"/>
      <c r="P1736" s="235"/>
      <c r="Q1736" s="235"/>
      <c r="R1736" s="235"/>
      <c r="S1736" s="235"/>
      <c r="T1736" s="236"/>
      <c r="AT1736" s="237" t="s">
        <v>364</v>
      </c>
      <c r="AU1736" s="237" t="s">
        <v>227</v>
      </c>
      <c r="AV1736" s="14" t="s">
        <v>90</v>
      </c>
      <c r="AW1736" s="14" t="s">
        <v>36</v>
      </c>
      <c r="AX1736" s="14" t="s">
        <v>81</v>
      </c>
      <c r="AY1736" s="237" t="s">
        <v>215</v>
      </c>
    </row>
    <row r="1737" spans="2:51" s="13" customFormat="1" ht="10.199999999999999">
      <c r="B1737" s="217"/>
      <c r="C1737" s="218"/>
      <c r="D1737" s="198" t="s">
        <v>364</v>
      </c>
      <c r="E1737" s="219" t="s">
        <v>1</v>
      </c>
      <c r="F1737" s="220" t="s">
        <v>395</v>
      </c>
      <c r="G1737" s="218"/>
      <c r="H1737" s="219" t="s">
        <v>1</v>
      </c>
      <c r="I1737" s="221"/>
      <c r="J1737" s="218"/>
      <c r="K1737" s="218"/>
      <c r="L1737" s="222"/>
      <c r="M1737" s="223"/>
      <c r="N1737" s="224"/>
      <c r="O1737" s="224"/>
      <c r="P1737" s="224"/>
      <c r="Q1737" s="224"/>
      <c r="R1737" s="224"/>
      <c r="S1737" s="224"/>
      <c r="T1737" s="225"/>
      <c r="AT1737" s="226" t="s">
        <v>364</v>
      </c>
      <c r="AU1737" s="226" t="s">
        <v>227</v>
      </c>
      <c r="AV1737" s="13" t="s">
        <v>88</v>
      </c>
      <c r="AW1737" s="13" t="s">
        <v>36</v>
      </c>
      <c r="AX1737" s="13" t="s">
        <v>81</v>
      </c>
      <c r="AY1737" s="226" t="s">
        <v>215</v>
      </c>
    </row>
    <row r="1738" spans="2:51" s="14" customFormat="1" ht="10.199999999999999">
      <c r="B1738" s="227"/>
      <c r="C1738" s="228"/>
      <c r="D1738" s="198" t="s">
        <v>364</v>
      </c>
      <c r="E1738" s="229" t="s">
        <v>1</v>
      </c>
      <c r="F1738" s="230" t="s">
        <v>1638</v>
      </c>
      <c r="G1738" s="228"/>
      <c r="H1738" s="231">
        <v>105.042</v>
      </c>
      <c r="I1738" s="232"/>
      <c r="J1738" s="228"/>
      <c r="K1738" s="228"/>
      <c r="L1738" s="233"/>
      <c r="M1738" s="234"/>
      <c r="N1738" s="235"/>
      <c r="O1738" s="235"/>
      <c r="P1738" s="235"/>
      <c r="Q1738" s="235"/>
      <c r="R1738" s="235"/>
      <c r="S1738" s="235"/>
      <c r="T1738" s="236"/>
      <c r="AT1738" s="237" t="s">
        <v>364</v>
      </c>
      <c r="AU1738" s="237" t="s">
        <v>227</v>
      </c>
      <c r="AV1738" s="14" t="s">
        <v>90</v>
      </c>
      <c r="AW1738" s="14" t="s">
        <v>36</v>
      </c>
      <c r="AX1738" s="14" t="s">
        <v>81</v>
      </c>
      <c r="AY1738" s="237" t="s">
        <v>215</v>
      </c>
    </row>
    <row r="1739" spans="2:51" s="14" customFormat="1" ht="10.199999999999999">
      <c r="B1739" s="227"/>
      <c r="C1739" s="228"/>
      <c r="D1739" s="198" t="s">
        <v>364</v>
      </c>
      <c r="E1739" s="229" t="s">
        <v>1</v>
      </c>
      <c r="F1739" s="230" t="s">
        <v>845</v>
      </c>
      <c r="G1739" s="228"/>
      <c r="H1739" s="231">
        <v>-3.84</v>
      </c>
      <c r="I1739" s="232"/>
      <c r="J1739" s="228"/>
      <c r="K1739" s="228"/>
      <c r="L1739" s="233"/>
      <c r="M1739" s="234"/>
      <c r="N1739" s="235"/>
      <c r="O1739" s="235"/>
      <c r="P1739" s="235"/>
      <c r="Q1739" s="235"/>
      <c r="R1739" s="235"/>
      <c r="S1739" s="235"/>
      <c r="T1739" s="236"/>
      <c r="AT1739" s="237" t="s">
        <v>364</v>
      </c>
      <c r="AU1739" s="237" t="s">
        <v>227</v>
      </c>
      <c r="AV1739" s="14" t="s">
        <v>90</v>
      </c>
      <c r="AW1739" s="14" t="s">
        <v>36</v>
      </c>
      <c r="AX1739" s="14" t="s">
        <v>81</v>
      </c>
      <c r="AY1739" s="237" t="s">
        <v>215</v>
      </c>
    </row>
    <row r="1740" spans="2:51" s="14" customFormat="1" ht="10.199999999999999">
      <c r="B1740" s="227"/>
      <c r="C1740" s="228"/>
      <c r="D1740" s="198" t="s">
        <v>364</v>
      </c>
      <c r="E1740" s="229" t="s">
        <v>1</v>
      </c>
      <c r="F1740" s="230" t="s">
        <v>858</v>
      </c>
      <c r="G1740" s="228"/>
      <c r="H1740" s="231">
        <v>-1.92</v>
      </c>
      <c r="I1740" s="232"/>
      <c r="J1740" s="228"/>
      <c r="K1740" s="228"/>
      <c r="L1740" s="233"/>
      <c r="M1740" s="234"/>
      <c r="N1740" s="235"/>
      <c r="O1740" s="235"/>
      <c r="P1740" s="235"/>
      <c r="Q1740" s="235"/>
      <c r="R1740" s="235"/>
      <c r="S1740" s="235"/>
      <c r="T1740" s="236"/>
      <c r="AT1740" s="237" t="s">
        <v>364</v>
      </c>
      <c r="AU1740" s="237" t="s">
        <v>227</v>
      </c>
      <c r="AV1740" s="14" t="s">
        <v>90</v>
      </c>
      <c r="AW1740" s="14" t="s">
        <v>36</v>
      </c>
      <c r="AX1740" s="14" t="s">
        <v>81</v>
      </c>
      <c r="AY1740" s="237" t="s">
        <v>215</v>
      </c>
    </row>
    <row r="1741" spans="2:51" s="13" customFormat="1" ht="10.199999999999999">
      <c r="B1741" s="217"/>
      <c r="C1741" s="218"/>
      <c r="D1741" s="198" t="s">
        <v>364</v>
      </c>
      <c r="E1741" s="219" t="s">
        <v>1</v>
      </c>
      <c r="F1741" s="220" t="s">
        <v>401</v>
      </c>
      <c r="G1741" s="218"/>
      <c r="H1741" s="219" t="s">
        <v>1</v>
      </c>
      <c r="I1741" s="221"/>
      <c r="J1741" s="218"/>
      <c r="K1741" s="218"/>
      <c r="L1741" s="222"/>
      <c r="M1741" s="223"/>
      <c r="N1741" s="224"/>
      <c r="O1741" s="224"/>
      <c r="P1741" s="224"/>
      <c r="Q1741" s="224"/>
      <c r="R1741" s="224"/>
      <c r="S1741" s="224"/>
      <c r="T1741" s="225"/>
      <c r="AT1741" s="226" t="s">
        <v>364</v>
      </c>
      <c r="AU1741" s="226" t="s">
        <v>227</v>
      </c>
      <c r="AV1741" s="13" t="s">
        <v>88</v>
      </c>
      <c r="AW1741" s="13" t="s">
        <v>36</v>
      </c>
      <c r="AX1741" s="13" t="s">
        <v>81</v>
      </c>
      <c r="AY1741" s="226" t="s">
        <v>215</v>
      </c>
    </row>
    <row r="1742" spans="2:51" s="14" customFormat="1" ht="10.199999999999999">
      <c r="B1742" s="227"/>
      <c r="C1742" s="228"/>
      <c r="D1742" s="198" t="s">
        <v>364</v>
      </c>
      <c r="E1742" s="229" t="s">
        <v>1</v>
      </c>
      <c r="F1742" s="230" t="s">
        <v>1639</v>
      </c>
      <c r="G1742" s="228"/>
      <c r="H1742" s="231">
        <v>155.56899999999999</v>
      </c>
      <c r="I1742" s="232"/>
      <c r="J1742" s="228"/>
      <c r="K1742" s="228"/>
      <c r="L1742" s="233"/>
      <c r="M1742" s="234"/>
      <c r="N1742" s="235"/>
      <c r="O1742" s="235"/>
      <c r="P1742" s="235"/>
      <c r="Q1742" s="235"/>
      <c r="R1742" s="235"/>
      <c r="S1742" s="235"/>
      <c r="T1742" s="236"/>
      <c r="AT1742" s="237" t="s">
        <v>364</v>
      </c>
      <c r="AU1742" s="237" t="s">
        <v>227</v>
      </c>
      <c r="AV1742" s="14" t="s">
        <v>90</v>
      </c>
      <c r="AW1742" s="14" t="s">
        <v>36</v>
      </c>
      <c r="AX1742" s="14" t="s">
        <v>81</v>
      </c>
      <c r="AY1742" s="237" t="s">
        <v>215</v>
      </c>
    </row>
    <row r="1743" spans="2:51" s="14" customFormat="1" ht="10.199999999999999">
      <c r="B1743" s="227"/>
      <c r="C1743" s="228"/>
      <c r="D1743" s="198" t="s">
        <v>364</v>
      </c>
      <c r="E1743" s="229" t="s">
        <v>1</v>
      </c>
      <c r="F1743" s="230" t="s">
        <v>862</v>
      </c>
      <c r="G1743" s="228"/>
      <c r="H1743" s="231">
        <v>-15.36</v>
      </c>
      <c r="I1743" s="232"/>
      <c r="J1743" s="228"/>
      <c r="K1743" s="228"/>
      <c r="L1743" s="233"/>
      <c r="M1743" s="234"/>
      <c r="N1743" s="235"/>
      <c r="O1743" s="235"/>
      <c r="P1743" s="235"/>
      <c r="Q1743" s="235"/>
      <c r="R1743" s="235"/>
      <c r="S1743" s="235"/>
      <c r="T1743" s="236"/>
      <c r="AT1743" s="237" t="s">
        <v>364</v>
      </c>
      <c r="AU1743" s="237" t="s">
        <v>227</v>
      </c>
      <c r="AV1743" s="14" t="s">
        <v>90</v>
      </c>
      <c r="AW1743" s="14" t="s">
        <v>36</v>
      </c>
      <c r="AX1743" s="14" t="s">
        <v>81</v>
      </c>
      <c r="AY1743" s="237" t="s">
        <v>215</v>
      </c>
    </row>
    <row r="1744" spans="2:51" s="14" customFormat="1" ht="10.199999999999999">
      <c r="B1744" s="227"/>
      <c r="C1744" s="228"/>
      <c r="D1744" s="198" t="s">
        <v>364</v>
      </c>
      <c r="E1744" s="229" t="s">
        <v>1</v>
      </c>
      <c r="F1744" s="230" t="s">
        <v>863</v>
      </c>
      <c r="G1744" s="228"/>
      <c r="H1744" s="231">
        <v>-5.76</v>
      </c>
      <c r="I1744" s="232"/>
      <c r="J1744" s="228"/>
      <c r="K1744" s="228"/>
      <c r="L1744" s="233"/>
      <c r="M1744" s="234"/>
      <c r="N1744" s="235"/>
      <c r="O1744" s="235"/>
      <c r="P1744" s="235"/>
      <c r="Q1744" s="235"/>
      <c r="R1744" s="235"/>
      <c r="S1744" s="235"/>
      <c r="T1744" s="236"/>
      <c r="AT1744" s="237" t="s">
        <v>364</v>
      </c>
      <c r="AU1744" s="237" t="s">
        <v>227</v>
      </c>
      <c r="AV1744" s="14" t="s">
        <v>90</v>
      </c>
      <c r="AW1744" s="14" t="s">
        <v>36</v>
      </c>
      <c r="AX1744" s="14" t="s">
        <v>81</v>
      </c>
      <c r="AY1744" s="237" t="s">
        <v>215</v>
      </c>
    </row>
    <row r="1745" spans="1:65" s="14" customFormat="1" ht="10.199999999999999">
      <c r="B1745" s="227"/>
      <c r="C1745" s="228"/>
      <c r="D1745" s="198" t="s">
        <v>364</v>
      </c>
      <c r="E1745" s="229" t="s">
        <v>1</v>
      </c>
      <c r="F1745" s="230" t="s">
        <v>1640</v>
      </c>
      <c r="G1745" s="228"/>
      <c r="H1745" s="231">
        <v>-3.68</v>
      </c>
      <c r="I1745" s="232"/>
      <c r="J1745" s="228"/>
      <c r="K1745" s="228"/>
      <c r="L1745" s="233"/>
      <c r="M1745" s="234"/>
      <c r="N1745" s="235"/>
      <c r="O1745" s="235"/>
      <c r="P1745" s="235"/>
      <c r="Q1745" s="235"/>
      <c r="R1745" s="235"/>
      <c r="S1745" s="235"/>
      <c r="T1745" s="236"/>
      <c r="AT1745" s="237" t="s">
        <v>364</v>
      </c>
      <c r="AU1745" s="237" t="s">
        <v>227</v>
      </c>
      <c r="AV1745" s="14" t="s">
        <v>90</v>
      </c>
      <c r="AW1745" s="14" t="s">
        <v>36</v>
      </c>
      <c r="AX1745" s="14" t="s">
        <v>81</v>
      </c>
      <c r="AY1745" s="237" t="s">
        <v>215</v>
      </c>
    </row>
    <row r="1746" spans="1:65" s="13" customFormat="1" ht="10.199999999999999">
      <c r="B1746" s="217"/>
      <c r="C1746" s="218"/>
      <c r="D1746" s="198" t="s">
        <v>364</v>
      </c>
      <c r="E1746" s="219" t="s">
        <v>1</v>
      </c>
      <c r="F1746" s="220" t="s">
        <v>1641</v>
      </c>
      <c r="G1746" s="218"/>
      <c r="H1746" s="219" t="s">
        <v>1</v>
      </c>
      <c r="I1746" s="221"/>
      <c r="J1746" s="218"/>
      <c r="K1746" s="218"/>
      <c r="L1746" s="222"/>
      <c r="M1746" s="223"/>
      <c r="N1746" s="224"/>
      <c r="O1746" s="224"/>
      <c r="P1746" s="224"/>
      <c r="Q1746" s="224"/>
      <c r="R1746" s="224"/>
      <c r="S1746" s="224"/>
      <c r="T1746" s="225"/>
      <c r="AT1746" s="226" t="s">
        <v>364</v>
      </c>
      <c r="AU1746" s="226" t="s">
        <v>227</v>
      </c>
      <c r="AV1746" s="13" t="s">
        <v>88</v>
      </c>
      <c r="AW1746" s="13" t="s">
        <v>36</v>
      </c>
      <c r="AX1746" s="13" t="s">
        <v>81</v>
      </c>
      <c r="AY1746" s="226" t="s">
        <v>215</v>
      </c>
    </row>
    <row r="1747" spans="1:65" s="14" customFormat="1" ht="10.199999999999999">
      <c r="B1747" s="227"/>
      <c r="C1747" s="228"/>
      <c r="D1747" s="198" t="s">
        <v>364</v>
      </c>
      <c r="E1747" s="229" t="s">
        <v>1</v>
      </c>
      <c r="F1747" s="230" t="s">
        <v>1642</v>
      </c>
      <c r="G1747" s="228"/>
      <c r="H1747" s="231">
        <v>26.55</v>
      </c>
      <c r="I1747" s="232"/>
      <c r="J1747" s="228"/>
      <c r="K1747" s="228"/>
      <c r="L1747" s="233"/>
      <c r="M1747" s="234"/>
      <c r="N1747" s="235"/>
      <c r="O1747" s="235"/>
      <c r="P1747" s="235"/>
      <c r="Q1747" s="235"/>
      <c r="R1747" s="235"/>
      <c r="S1747" s="235"/>
      <c r="T1747" s="236"/>
      <c r="AT1747" s="237" t="s">
        <v>364</v>
      </c>
      <c r="AU1747" s="237" t="s">
        <v>227</v>
      </c>
      <c r="AV1747" s="14" t="s">
        <v>90</v>
      </c>
      <c r="AW1747" s="14" t="s">
        <v>36</v>
      </c>
      <c r="AX1747" s="14" t="s">
        <v>81</v>
      </c>
      <c r="AY1747" s="237" t="s">
        <v>215</v>
      </c>
    </row>
    <row r="1748" spans="1:65" s="16" customFormat="1" ht="10.199999999999999">
      <c r="B1748" s="249"/>
      <c r="C1748" s="250"/>
      <c r="D1748" s="198" t="s">
        <v>364</v>
      </c>
      <c r="E1748" s="251" t="s">
        <v>1</v>
      </c>
      <c r="F1748" s="252" t="s">
        <v>403</v>
      </c>
      <c r="G1748" s="250"/>
      <c r="H1748" s="253">
        <v>382.19200000000001</v>
      </c>
      <c r="I1748" s="254"/>
      <c r="J1748" s="250"/>
      <c r="K1748" s="250"/>
      <c r="L1748" s="255"/>
      <c r="M1748" s="256"/>
      <c r="N1748" s="257"/>
      <c r="O1748" s="257"/>
      <c r="P1748" s="257"/>
      <c r="Q1748" s="257"/>
      <c r="R1748" s="257"/>
      <c r="S1748" s="257"/>
      <c r="T1748" s="258"/>
      <c r="AT1748" s="259" t="s">
        <v>364</v>
      </c>
      <c r="AU1748" s="259" t="s">
        <v>227</v>
      </c>
      <c r="AV1748" s="16" t="s">
        <v>227</v>
      </c>
      <c r="AW1748" s="16" t="s">
        <v>36</v>
      </c>
      <c r="AX1748" s="16" t="s">
        <v>81</v>
      </c>
      <c r="AY1748" s="259" t="s">
        <v>215</v>
      </c>
    </row>
    <row r="1749" spans="1:65" s="15" customFormat="1" ht="10.199999999999999">
      <c r="B1749" s="238"/>
      <c r="C1749" s="239"/>
      <c r="D1749" s="198" t="s">
        <v>364</v>
      </c>
      <c r="E1749" s="240" t="s">
        <v>1</v>
      </c>
      <c r="F1749" s="241" t="s">
        <v>368</v>
      </c>
      <c r="G1749" s="239"/>
      <c r="H1749" s="242">
        <v>948.20299999999997</v>
      </c>
      <c r="I1749" s="243"/>
      <c r="J1749" s="239"/>
      <c r="K1749" s="239"/>
      <c r="L1749" s="244"/>
      <c r="M1749" s="245"/>
      <c r="N1749" s="246"/>
      <c r="O1749" s="246"/>
      <c r="P1749" s="246"/>
      <c r="Q1749" s="246"/>
      <c r="R1749" s="246"/>
      <c r="S1749" s="246"/>
      <c r="T1749" s="247"/>
      <c r="AT1749" s="248" t="s">
        <v>364</v>
      </c>
      <c r="AU1749" s="248" t="s">
        <v>227</v>
      </c>
      <c r="AV1749" s="15" t="s">
        <v>214</v>
      </c>
      <c r="AW1749" s="15" t="s">
        <v>36</v>
      </c>
      <c r="AX1749" s="15" t="s">
        <v>88</v>
      </c>
      <c r="AY1749" s="248" t="s">
        <v>215</v>
      </c>
    </row>
    <row r="1750" spans="1:65" s="2" customFormat="1" ht="24.15" customHeight="1">
      <c r="A1750" s="35"/>
      <c r="B1750" s="36"/>
      <c r="C1750" s="185" t="s">
        <v>1643</v>
      </c>
      <c r="D1750" s="185" t="s">
        <v>216</v>
      </c>
      <c r="E1750" s="186" t="s">
        <v>1644</v>
      </c>
      <c r="F1750" s="187" t="s">
        <v>1645</v>
      </c>
      <c r="G1750" s="188" t="s">
        <v>523</v>
      </c>
      <c r="H1750" s="189">
        <v>948.20299999999997</v>
      </c>
      <c r="I1750" s="190"/>
      <c r="J1750" s="191">
        <f>ROUND(I1750*H1750,2)</f>
        <v>0</v>
      </c>
      <c r="K1750" s="187" t="s">
        <v>359</v>
      </c>
      <c r="L1750" s="40"/>
      <c r="M1750" s="192" t="s">
        <v>1</v>
      </c>
      <c r="N1750" s="193" t="s">
        <v>46</v>
      </c>
      <c r="O1750" s="72"/>
      <c r="P1750" s="194">
        <f>O1750*H1750</f>
        <v>0</v>
      </c>
      <c r="Q1750" s="194">
        <v>1.2500000000000001E-2</v>
      </c>
      <c r="R1750" s="194">
        <f>Q1750*H1750</f>
        <v>11.8525375</v>
      </c>
      <c r="S1750" s="194">
        <v>0</v>
      </c>
      <c r="T1750" s="195">
        <f>S1750*H1750</f>
        <v>0</v>
      </c>
      <c r="U1750" s="35"/>
      <c r="V1750" s="35"/>
      <c r="W1750" s="35"/>
      <c r="X1750" s="35"/>
      <c r="Y1750" s="35"/>
      <c r="Z1750" s="35"/>
      <c r="AA1750" s="35"/>
      <c r="AB1750" s="35"/>
      <c r="AC1750" s="35"/>
      <c r="AD1750" s="35"/>
      <c r="AE1750" s="35"/>
      <c r="AR1750" s="196" t="s">
        <v>214</v>
      </c>
      <c r="AT1750" s="196" t="s">
        <v>216</v>
      </c>
      <c r="AU1750" s="196" t="s">
        <v>227</v>
      </c>
      <c r="AY1750" s="18" t="s">
        <v>215</v>
      </c>
      <c r="BE1750" s="197">
        <f>IF(N1750="základní",J1750,0)</f>
        <v>0</v>
      </c>
      <c r="BF1750" s="197">
        <f>IF(N1750="snížená",J1750,0)</f>
        <v>0</v>
      </c>
      <c r="BG1750" s="197">
        <f>IF(N1750="zákl. přenesená",J1750,0)</f>
        <v>0</v>
      </c>
      <c r="BH1750" s="197">
        <f>IF(N1750="sníž. přenesená",J1750,0)</f>
        <v>0</v>
      </c>
      <c r="BI1750" s="197">
        <f>IF(N1750="nulová",J1750,0)</f>
        <v>0</v>
      </c>
      <c r="BJ1750" s="18" t="s">
        <v>88</v>
      </c>
      <c r="BK1750" s="197">
        <f>ROUND(I1750*H1750,2)</f>
        <v>0</v>
      </c>
      <c r="BL1750" s="18" t="s">
        <v>214</v>
      </c>
      <c r="BM1750" s="196" t="s">
        <v>1646</v>
      </c>
    </row>
    <row r="1751" spans="1:65" s="2" customFormat="1" ht="19.2">
      <c r="A1751" s="35"/>
      <c r="B1751" s="36"/>
      <c r="C1751" s="37"/>
      <c r="D1751" s="198" t="s">
        <v>221</v>
      </c>
      <c r="E1751" s="37"/>
      <c r="F1751" s="199" t="s">
        <v>1647</v>
      </c>
      <c r="G1751" s="37"/>
      <c r="H1751" s="37"/>
      <c r="I1751" s="200"/>
      <c r="J1751" s="37"/>
      <c r="K1751" s="37"/>
      <c r="L1751" s="40"/>
      <c r="M1751" s="201"/>
      <c r="N1751" s="202"/>
      <c r="O1751" s="72"/>
      <c r="P1751" s="72"/>
      <c r="Q1751" s="72"/>
      <c r="R1751" s="72"/>
      <c r="S1751" s="72"/>
      <c r="T1751" s="73"/>
      <c r="U1751" s="35"/>
      <c r="V1751" s="35"/>
      <c r="W1751" s="35"/>
      <c r="X1751" s="35"/>
      <c r="Y1751" s="35"/>
      <c r="Z1751" s="35"/>
      <c r="AA1751" s="35"/>
      <c r="AB1751" s="35"/>
      <c r="AC1751" s="35"/>
      <c r="AD1751" s="35"/>
      <c r="AE1751" s="35"/>
      <c r="AT1751" s="18" t="s">
        <v>221</v>
      </c>
      <c r="AU1751" s="18" t="s">
        <v>227</v>
      </c>
    </row>
    <row r="1752" spans="1:65" s="2" customFormat="1" ht="10.199999999999999">
      <c r="A1752" s="35"/>
      <c r="B1752" s="36"/>
      <c r="C1752" s="37"/>
      <c r="D1752" s="215" t="s">
        <v>362</v>
      </c>
      <c r="E1752" s="37"/>
      <c r="F1752" s="216" t="s">
        <v>1648</v>
      </c>
      <c r="G1752" s="37"/>
      <c r="H1752" s="37"/>
      <c r="I1752" s="200"/>
      <c r="J1752" s="37"/>
      <c r="K1752" s="37"/>
      <c r="L1752" s="40"/>
      <c r="M1752" s="201"/>
      <c r="N1752" s="202"/>
      <c r="O1752" s="72"/>
      <c r="P1752" s="72"/>
      <c r="Q1752" s="72"/>
      <c r="R1752" s="72"/>
      <c r="S1752" s="72"/>
      <c r="T1752" s="73"/>
      <c r="U1752" s="35"/>
      <c r="V1752" s="35"/>
      <c r="W1752" s="35"/>
      <c r="X1752" s="35"/>
      <c r="Y1752" s="35"/>
      <c r="Z1752" s="35"/>
      <c r="AA1752" s="35"/>
      <c r="AB1752" s="35"/>
      <c r="AC1752" s="35"/>
      <c r="AD1752" s="35"/>
      <c r="AE1752" s="35"/>
      <c r="AT1752" s="18" t="s">
        <v>362</v>
      </c>
      <c r="AU1752" s="18" t="s">
        <v>227</v>
      </c>
    </row>
    <row r="1753" spans="1:65" s="2" customFormat="1" ht="21.75" customHeight="1">
      <c r="A1753" s="35"/>
      <c r="B1753" s="36"/>
      <c r="C1753" s="185" t="s">
        <v>1649</v>
      </c>
      <c r="D1753" s="185" t="s">
        <v>216</v>
      </c>
      <c r="E1753" s="186" t="s">
        <v>1650</v>
      </c>
      <c r="F1753" s="187" t="s">
        <v>1651</v>
      </c>
      <c r="G1753" s="188" t="s">
        <v>523</v>
      </c>
      <c r="H1753" s="189">
        <v>22.664999999999999</v>
      </c>
      <c r="I1753" s="190"/>
      <c r="J1753" s="191">
        <f>ROUND(I1753*H1753,2)</f>
        <v>0</v>
      </c>
      <c r="K1753" s="187" t="s">
        <v>359</v>
      </c>
      <c r="L1753" s="40"/>
      <c r="M1753" s="192" t="s">
        <v>1</v>
      </c>
      <c r="N1753" s="193" t="s">
        <v>46</v>
      </c>
      <c r="O1753" s="72"/>
      <c r="P1753" s="194">
        <f>O1753*H1753</f>
        <v>0</v>
      </c>
      <c r="Q1753" s="194">
        <v>2.5999999999999998E-4</v>
      </c>
      <c r="R1753" s="194">
        <f>Q1753*H1753</f>
        <v>5.8928999999999995E-3</v>
      </c>
      <c r="S1753" s="194">
        <v>0</v>
      </c>
      <c r="T1753" s="195">
        <f>S1753*H1753</f>
        <v>0</v>
      </c>
      <c r="U1753" s="35"/>
      <c r="V1753" s="35"/>
      <c r="W1753" s="35"/>
      <c r="X1753" s="35"/>
      <c r="Y1753" s="35"/>
      <c r="Z1753" s="35"/>
      <c r="AA1753" s="35"/>
      <c r="AB1753" s="35"/>
      <c r="AC1753" s="35"/>
      <c r="AD1753" s="35"/>
      <c r="AE1753" s="35"/>
      <c r="AR1753" s="196" t="s">
        <v>214</v>
      </c>
      <c r="AT1753" s="196" t="s">
        <v>216</v>
      </c>
      <c r="AU1753" s="196" t="s">
        <v>227</v>
      </c>
      <c r="AY1753" s="18" t="s">
        <v>215</v>
      </c>
      <c r="BE1753" s="197">
        <f>IF(N1753="základní",J1753,0)</f>
        <v>0</v>
      </c>
      <c r="BF1753" s="197">
        <f>IF(N1753="snížená",J1753,0)</f>
        <v>0</v>
      </c>
      <c r="BG1753" s="197">
        <f>IF(N1753="zákl. přenesená",J1753,0)</f>
        <v>0</v>
      </c>
      <c r="BH1753" s="197">
        <f>IF(N1753="sníž. přenesená",J1753,0)</f>
        <v>0</v>
      </c>
      <c r="BI1753" s="197">
        <f>IF(N1753="nulová",J1753,0)</f>
        <v>0</v>
      </c>
      <c r="BJ1753" s="18" t="s">
        <v>88</v>
      </c>
      <c r="BK1753" s="197">
        <f>ROUND(I1753*H1753,2)</f>
        <v>0</v>
      </c>
      <c r="BL1753" s="18" t="s">
        <v>214</v>
      </c>
      <c r="BM1753" s="196" t="s">
        <v>1652</v>
      </c>
    </row>
    <row r="1754" spans="1:65" s="2" customFormat="1" ht="19.2">
      <c r="A1754" s="35"/>
      <c r="B1754" s="36"/>
      <c r="C1754" s="37"/>
      <c r="D1754" s="198" t="s">
        <v>221</v>
      </c>
      <c r="E1754" s="37"/>
      <c r="F1754" s="199" t="s">
        <v>1653</v>
      </c>
      <c r="G1754" s="37"/>
      <c r="H1754" s="37"/>
      <c r="I1754" s="200"/>
      <c r="J1754" s="37"/>
      <c r="K1754" s="37"/>
      <c r="L1754" s="40"/>
      <c r="M1754" s="201"/>
      <c r="N1754" s="202"/>
      <c r="O1754" s="72"/>
      <c r="P1754" s="72"/>
      <c r="Q1754" s="72"/>
      <c r="R1754" s="72"/>
      <c r="S1754" s="72"/>
      <c r="T1754" s="73"/>
      <c r="U1754" s="35"/>
      <c r="V1754" s="35"/>
      <c r="W1754" s="35"/>
      <c r="X1754" s="35"/>
      <c r="Y1754" s="35"/>
      <c r="Z1754" s="35"/>
      <c r="AA1754" s="35"/>
      <c r="AB1754" s="35"/>
      <c r="AC1754" s="35"/>
      <c r="AD1754" s="35"/>
      <c r="AE1754" s="35"/>
      <c r="AT1754" s="18" t="s">
        <v>221</v>
      </c>
      <c r="AU1754" s="18" t="s">
        <v>227</v>
      </c>
    </row>
    <row r="1755" spans="1:65" s="2" customFormat="1" ht="10.199999999999999">
      <c r="A1755" s="35"/>
      <c r="B1755" s="36"/>
      <c r="C1755" s="37"/>
      <c r="D1755" s="215" t="s">
        <v>362</v>
      </c>
      <c r="E1755" s="37"/>
      <c r="F1755" s="216" t="s">
        <v>1654</v>
      </c>
      <c r="G1755" s="37"/>
      <c r="H1755" s="37"/>
      <c r="I1755" s="200"/>
      <c r="J1755" s="37"/>
      <c r="K1755" s="37"/>
      <c r="L1755" s="40"/>
      <c r="M1755" s="201"/>
      <c r="N1755" s="202"/>
      <c r="O1755" s="72"/>
      <c r="P1755" s="72"/>
      <c r="Q1755" s="72"/>
      <c r="R1755" s="72"/>
      <c r="S1755" s="72"/>
      <c r="T1755" s="73"/>
      <c r="U1755" s="35"/>
      <c r="V1755" s="35"/>
      <c r="W1755" s="35"/>
      <c r="X1755" s="35"/>
      <c r="Y1755" s="35"/>
      <c r="Z1755" s="35"/>
      <c r="AA1755" s="35"/>
      <c r="AB1755" s="35"/>
      <c r="AC1755" s="35"/>
      <c r="AD1755" s="35"/>
      <c r="AE1755" s="35"/>
      <c r="AT1755" s="18" t="s">
        <v>362</v>
      </c>
      <c r="AU1755" s="18" t="s">
        <v>227</v>
      </c>
    </row>
    <row r="1756" spans="1:65" s="13" customFormat="1" ht="10.199999999999999">
      <c r="B1756" s="217"/>
      <c r="C1756" s="218"/>
      <c r="D1756" s="198" t="s">
        <v>364</v>
      </c>
      <c r="E1756" s="219" t="s">
        <v>1</v>
      </c>
      <c r="F1756" s="220" t="s">
        <v>822</v>
      </c>
      <c r="G1756" s="218"/>
      <c r="H1756" s="219" t="s">
        <v>1</v>
      </c>
      <c r="I1756" s="221"/>
      <c r="J1756" s="218"/>
      <c r="K1756" s="218"/>
      <c r="L1756" s="222"/>
      <c r="M1756" s="223"/>
      <c r="N1756" s="224"/>
      <c r="O1756" s="224"/>
      <c r="P1756" s="224"/>
      <c r="Q1756" s="224"/>
      <c r="R1756" s="224"/>
      <c r="S1756" s="224"/>
      <c r="T1756" s="225"/>
      <c r="AT1756" s="226" t="s">
        <v>364</v>
      </c>
      <c r="AU1756" s="226" t="s">
        <v>227</v>
      </c>
      <c r="AV1756" s="13" t="s">
        <v>88</v>
      </c>
      <c r="AW1756" s="13" t="s">
        <v>36</v>
      </c>
      <c r="AX1756" s="13" t="s">
        <v>81</v>
      </c>
      <c r="AY1756" s="226" t="s">
        <v>215</v>
      </c>
    </row>
    <row r="1757" spans="1:65" s="13" customFormat="1" ht="10.199999999999999">
      <c r="B1757" s="217"/>
      <c r="C1757" s="218"/>
      <c r="D1757" s="198" t="s">
        <v>364</v>
      </c>
      <c r="E1757" s="219" t="s">
        <v>1</v>
      </c>
      <c r="F1757" s="220" t="s">
        <v>1655</v>
      </c>
      <c r="G1757" s="218"/>
      <c r="H1757" s="219" t="s">
        <v>1</v>
      </c>
      <c r="I1757" s="221"/>
      <c r="J1757" s="218"/>
      <c r="K1757" s="218"/>
      <c r="L1757" s="222"/>
      <c r="M1757" s="223"/>
      <c r="N1757" s="224"/>
      <c r="O1757" s="224"/>
      <c r="P1757" s="224"/>
      <c r="Q1757" s="224"/>
      <c r="R1757" s="224"/>
      <c r="S1757" s="224"/>
      <c r="T1757" s="225"/>
      <c r="AT1757" s="226" t="s">
        <v>364</v>
      </c>
      <c r="AU1757" s="226" t="s">
        <v>227</v>
      </c>
      <c r="AV1757" s="13" t="s">
        <v>88</v>
      </c>
      <c r="AW1757" s="13" t="s">
        <v>36</v>
      </c>
      <c r="AX1757" s="13" t="s">
        <v>81</v>
      </c>
      <c r="AY1757" s="226" t="s">
        <v>215</v>
      </c>
    </row>
    <row r="1758" spans="1:65" s="14" customFormat="1" ht="10.199999999999999">
      <c r="B1758" s="227"/>
      <c r="C1758" s="228"/>
      <c r="D1758" s="198" t="s">
        <v>364</v>
      </c>
      <c r="E1758" s="229" t="s">
        <v>1</v>
      </c>
      <c r="F1758" s="230" t="s">
        <v>1656</v>
      </c>
      <c r="G1758" s="228"/>
      <c r="H1758" s="231">
        <v>19.565000000000001</v>
      </c>
      <c r="I1758" s="232"/>
      <c r="J1758" s="228"/>
      <c r="K1758" s="228"/>
      <c r="L1758" s="233"/>
      <c r="M1758" s="234"/>
      <c r="N1758" s="235"/>
      <c r="O1758" s="235"/>
      <c r="P1758" s="235"/>
      <c r="Q1758" s="235"/>
      <c r="R1758" s="235"/>
      <c r="S1758" s="235"/>
      <c r="T1758" s="236"/>
      <c r="AT1758" s="237" t="s">
        <v>364</v>
      </c>
      <c r="AU1758" s="237" t="s">
        <v>227</v>
      </c>
      <c r="AV1758" s="14" t="s">
        <v>90</v>
      </c>
      <c r="AW1758" s="14" t="s">
        <v>36</v>
      </c>
      <c r="AX1758" s="14" t="s">
        <v>81</v>
      </c>
      <c r="AY1758" s="237" t="s">
        <v>215</v>
      </c>
    </row>
    <row r="1759" spans="1:65" s="14" customFormat="1" ht="10.199999999999999">
      <c r="B1759" s="227"/>
      <c r="C1759" s="228"/>
      <c r="D1759" s="198" t="s">
        <v>364</v>
      </c>
      <c r="E1759" s="229" t="s">
        <v>1</v>
      </c>
      <c r="F1759" s="230" t="s">
        <v>1657</v>
      </c>
      <c r="G1759" s="228"/>
      <c r="H1759" s="231">
        <v>3.1</v>
      </c>
      <c r="I1759" s="232"/>
      <c r="J1759" s="228"/>
      <c r="K1759" s="228"/>
      <c r="L1759" s="233"/>
      <c r="M1759" s="234"/>
      <c r="N1759" s="235"/>
      <c r="O1759" s="235"/>
      <c r="P1759" s="235"/>
      <c r="Q1759" s="235"/>
      <c r="R1759" s="235"/>
      <c r="S1759" s="235"/>
      <c r="T1759" s="236"/>
      <c r="AT1759" s="237" t="s">
        <v>364</v>
      </c>
      <c r="AU1759" s="237" t="s">
        <v>227</v>
      </c>
      <c r="AV1759" s="14" t="s">
        <v>90</v>
      </c>
      <c r="AW1759" s="14" t="s">
        <v>36</v>
      </c>
      <c r="AX1759" s="14" t="s">
        <v>81</v>
      </c>
      <c r="AY1759" s="237" t="s">
        <v>215</v>
      </c>
    </row>
    <row r="1760" spans="1:65" s="15" customFormat="1" ht="10.199999999999999">
      <c r="B1760" s="238"/>
      <c r="C1760" s="239"/>
      <c r="D1760" s="198" t="s">
        <v>364</v>
      </c>
      <c r="E1760" s="240" t="s">
        <v>1</v>
      </c>
      <c r="F1760" s="241" t="s">
        <v>368</v>
      </c>
      <c r="G1760" s="239"/>
      <c r="H1760" s="242">
        <v>22.664999999999999</v>
      </c>
      <c r="I1760" s="243"/>
      <c r="J1760" s="239"/>
      <c r="K1760" s="239"/>
      <c r="L1760" s="244"/>
      <c r="M1760" s="245"/>
      <c r="N1760" s="246"/>
      <c r="O1760" s="246"/>
      <c r="P1760" s="246"/>
      <c r="Q1760" s="246"/>
      <c r="R1760" s="246"/>
      <c r="S1760" s="246"/>
      <c r="T1760" s="247"/>
      <c r="AT1760" s="248" t="s">
        <v>364</v>
      </c>
      <c r="AU1760" s="248" t="s">
        <v>227</v>
      </c>
      <c r="AV1760" s="15" t="s">
        <v>214</v>
      </c>
      <c r="AW1760" s="15" t="s">
        <v>36</v>
      </c>
      <c r="AX1760" s="15" t="s">
        <v>88</v>
      </c>
      <c r="AY1760" s="248" t="s">
        <v>215</v>
      </c>
    </row>
    <row r="1761" spans="1:65" s="2" customFormat="1" ht="49.05" customHeight="1">
      <c r="A1761" s="35"/>
      <c r="B1761" s="36"/>
      <c r="C1761" s="185" t="s">
        <v>1658</v>
      </c>
      <c r="D1761" s="185" t="s">
        <v>216</v>
      </c>
      <c r="E1761" s="186" t="s">
        <v>1659</v>
      </c>
      <c r="F1761" s="187" t="s">
        <v>1660</v>
      </c>
      <c r="G1761" s="188" t="s">
        <v>523</v>
      </c>
      <c r="H1761" s="189">
        <v>22.664999999999999</v>
      </c>
      <c r="I1761" s="190"/>
      <c r="J1761" s="191">
        <f>ROUND(I1761*H1761,2)</f>
        <v>0</v>
      </c>
      <c r="K1761" s="187" t="s">
        <v>359</v>
      </c>
      <c r="L1761" s="40"/>
      <c r="M1761" s="192" t="s">
        <v>1</v>
      </c>
      <c r="N1761" s="193" t="s">
        <v>46</v>
      </c>
      <c r="O1761" s="72"/>
      <c r="P1761" s="194">
        <f>O1761*H1761</f>
        <v>0</v>
      </c>
      <c r="Q1761" s="194">
        <v>1.1599999999999999E-2</v>
      </c>
      <c r="R1761" s="194">
        <f>Q1761*H1761</f>
        <v>0.26291399999999998</v>
      </c>
      <c r="S1761" s="194">
        <v>0</v>
      </c>
      <c r="T1761" s="195">
        <f>S1761*H1761</f>
        <v>0</v>
      </c>
      <c r="U1761" s="35"/>
      <c r="V1761" s="35"/>
      <c r="W1761" s="35"/>
      <c r="X1761" s="35"/>
      <c r="Y1761" s="35"/>
      <c r="Z1761" s="35"/>
      <c r="AA1761" s="35"/>
      <c r="AB1761" s="35"/>
      <c r="AC1761" s="35"/>
      <c r="AD1761" s="35"/>
      <c r="AE1761" s="35"/>
      <c r="AR1761" s="196" t="s">
        <v>214</v>
      </c>
      <c r="AT1761" s="196" t="s">
        <v>216</v>
      </c>
      <c r="AU1761" s="196" t="s">
        <v>227</v>
      </c>
      <c r="AY1761" s="18" t="s">
        <v>215</v>
      </c>
      <c r="BE1761" s="197">
        <f>IF(N1761="základní",J1761,0)</f>
        <v>0</v>
      </c>
      <c r="BF1761" s="197">
        <f>IF(N1761="snížená",J1761,0)</f>
        <v>0</v>
      </c>
      <c r="BG1761" s="197">
        <f>IF(N1761="zákl. přenesená",J1761,0)</f>
        <v>0</v>
      </c>
      <c r="BH1761" s="197">
        <f>IF(N1761="sníž. přenesená",J1761,0)</f>
        <v>0</v>
      </c>
      <c r="BI1761" s="197">
        <f>IF(N1761="nulová",J1761,0)</f>
        <v>0</v>
      </c>
      <c r="BJ1761" s="18" t="s">
        <v>88</v>
      </c>
      <c r="BK1761" s="197">
        <f>ROUND(I1761*H1761,2)</f>
        <v>0</v>
      </c>
      <c r="BL1761" s="18" t="s">
        <v>214</v>
      </c>
      <c r="BM1761" s="196" t="s">
        <v>1661</v>
      </c>
    </row>
    <row r="1762" spans="1:65" s="2" customFormat="1" ht="48">
      <c r="A1762" s="35"/>
      <c r="B1762" s="36"/>
      <c r="C1762" s="37"/>
      <c r="D1762" s="198" t="s">
        <v>221</v>
      </c>
      <c r="E1762" s="37"/>
      <c r="F1762" s="199" t="s">
        <v>1662</v>
      </c>
      <c r="G1762" s="37"/>
      <c r="H1762" s="37"/>
      <c r="I1762" s="200"/>
      <c r="J1762" s="37"/>
      <c r="K1762" s="37"/>
      <c r="L1762" s="40"/>
      <c r="M1762" s="201"/>
      <c r="N1762" s="202"/>
      <c r="O1762" s="72"/>
      <c r="P1762" s="72"/>
      <c r="Q1762" s="72"/>
      <c r="R1762" s="72"/>
      <c r="S1762" s="72"/>
      <c r="T1762" s="73"/>
      <c r="U1762" s="35"/>
      <c r="V1762" s="35"/>
      <c r="W1762" s="35"/>
      <c r="X1762" s="35"/>
      <c r="Y1762" s="35"/>
      <c r="Z1762" s="35"/>
      <c r="AA1762" s="35"/>
      <c r="AB1762" s="35"/>
      <c r="AC1762" s="35"/>
      <c r="AD1762" s="35"/>
      <c r="AE1762" s="35"/>
      <c r="AT1762" s="18" t="s">
        <v>221</v>
      </c>
      <c r="AU1762" s="18" t="s">
        <v>227</v>
      </c>
    </row>
    <row r="1763" spans="1:65" s="2" customFormat="1" ht="10.199999999999999">
      <c r="A1763" s="35"/>
      <c r="B1763" s="36"/>
      <c r="C1763" s="37"/>
      <c r="D1763" s="215" t="s">
        <v>362</v>
      </c>
      <c r="E1763" s="37"/>
      <c r="F1763" s="216" t="s">
        <v>1663</v>
      </c>
      <c r="G1763" s="37"/>
      <c r="H1763" s="37"/>
      <c r="I1763" s="200"/>
      <c r="J1763" s="37"/>
      <c r="K1763" s="37"/>
      <c r="L1763" s="40"/>
      <c r="M1763" s="201"/>
      <c r="N1763" s="202"/>
      <c r="O1763" s="72"/>
      <c r="P1763" s="72"/>
      <c r="Q1763" s="72"/>
      <c r="R1763" s="72"/>
      <c r="S1763" s="72"/>
      <c r="T1763" s="73"/>
      <c r="U1763" s="35"/>
      <c r="V1763" s="35"/>
      <c r="W1763" s="35"/>
      <c r="X1763" s="35"/>
      <c r="Y1763" s="35"/>
      <c r="Z1763" s="35"/>
      <c r="AA1763" s="35"/>
      <c r="AB1763" s="35"/>
      <c r="AC1763" s="35"/>
      <c r="AD1763" s="35"/>
      <c r="AE1763" s="35"/>
      <c r="AT1763" s="18" t="s">
        <v>362</v>
      </c>
      <c r="AU1763" s="18" t="s">
        <v>227</v>
      </c>
    </row>
    <row r="1764" spans="1:65" s="2" customFormat="1" ht="24.15" customHeight="1">
      <c r="A1764" s="35"/>
      <c r="B1764" s="36"/>
      <c r="C1764" s="260" t="s">
        <v>1664</v>
      </c>
      <c r="D1764" s="260" t="s">
        <v>539</v>
      </c>
      <c r="E1764" s="261" t="s">
        <v>1665</v>
      </c>
      <c r="F1764" s="262" t="s">
        <v>1666</v>
      </c>
      <c r="G1764" s="263" t="s">
        <v>523</v>
      </c>
      <c r="H1764" s="264">
        <v>23.797999999999998</v>
      </c>
      <c r="I1764" s="265"/>
      <c r="J1764" s="266">
        <f>ROUND(I1764*H1764,2)</f>
        <v>0</v>
      </c>
      <c r="K1764" s="262" t="s">
        <v>359</v>
      </c>
      <c r="L1764" s="267"/>
      <c r="M1764" s="268" t="s">
        <v>1</v>
      </c>
      <c r="N1764" s="269" t="s">
        <v>46</v>
      </c>
      <c r="O1764" s="72"/>
      <c r="P1764" s="194">
        <f>O1764*H1764</f>
        <v>0</v>
      </c>
      <c r="Q1764" s="194">
        <v>1.55E-2</v>
      </c>
      <c r="R1764" s="194">
        <f>Q1764*H1764</f>
        <v>0.36886899999999995</v>
      </c>
      <c r="S1764" s="194">
        <v>0</v>
      </c>
      <c r="T1764" s="195">
        <f>S1764*H1764</f>
        <v>0</v>
      </c>
      <c r="U1764" s="35"/>
      <c r="V1764" s="35"/>
      <c r="W1764" s="35"/>
      <c r="X1764" s="35"/>
      <c r="Y1764" s="35"/>
      <c r="Z1764" s="35"/>
      <c r="AA1764" s="35"/>
      <c r="AB1764" s="35"/>
      <c r="AC1764" s="35"/>
      <c r="AD1764" s="35"/>
      <c r="AE1764" s="35"/>
      <c r="AR1764" s="196" t="s">
        <v>251</v>
      </c>
      <c r="AT1764" s="196" t="s">
        <v>539</v>
      </c>
      <c r="AU1764" s="196" t="s">
        <v>227</v>
      </c>
      <c r="AY1764" s="18" t="s">
        <v>215</v>
      </c>
      <c r="BE1764" s="197">
        <f>IF(N1764="základní",J1764,0)</f>
        <v>0</v>
      </c>
      <c r="BF1764" s="197">
        <f>IF(N1764="snížená",J1764,0)</f>
        <v>0</v>
      </c>
      <c r="BG1764" s="197">
        <f>IF(N1764="zákl. přenesená",J1764,0)</f>
        <v>0</v>
      </c>
      <c r="BH1764" s="197">
        <f>IF(N1764="sníž. přenesená",J1764,0)</f>
        <v>0</v>
      </c>
      <c r="BI1764" s="197">
        <f>IF(N1764="nulová",J1764,0)</f>
        <v>0</v>
      </c>
      <c r="BJ1764" s="18" t="s">
        <v>88</v>
      </c>
      <c r="BK1764" s="197">
        <f>ROUND(I1764*H1764,2)</f>
        <v>0</v>
      </c>
      <c r="BL1764" s="18" t="s">
        <v>214</v>
      </c>
      <c r="BM1764" s="196" t="s">
        <v>1667</v>
      </c>
    </row>
    <row r="1765" spans="1:65" s="2" customFormat="1" ht="19.2">
      <c r="A1765" s="35"/>
      <c r="B1765" s="36"/>
      <c r="C1765" s="37"/>
      <c r="D1765" s="198" t="s">
        <v>221</v>
      </c>
      <c r="E1765" s="37"/>
      <c r="F1765" s="199" t="s">
        <v>1666</v>
      </c>
      <c r="G1765" s="37"/>
      <c r="H1765" s="37"/>
      <c r="I1765" s="200"/>
      <c r="J1765" s="37"/>
      <c r="K1765" s="37"/>
      <c r="L1765" s="40"/>
      <c r="M1765" s="201"/>
      <c r="N1765" s="202"/>
      <c r="O1765" s="72"/>
      <c r="P1765" s="72"/>
      <c r="Q1765" s="72"/>
      <c r="R1765" s="72"/>
      <c r="S1765" s="72"/>
      <c r="T1765" s="73"/>
      <c r="U1765" s="35"/>
      <c r="V1765" s="35"/>
      <c r="W1765" s="35"/>
      <c r="X1765" s="35"/>
      <c r="Y1765" s="35"/>
      <c r="Z1765" s="35"/>
      <c r="AA1765" s="35"/>
      <c r="AB1765" s="35"/>
      <c r="AC1765" s="35"/>
      <c r="AD1765" s="35"/>
      <c r="AE1765" s="35"/>
      <c r="AT1765" s="18" t="s">
        <v>221</v>
      </c>
      <c r="AU1765" s="18" t="s">
        <v>227</v>
      </c>
    </row>
    <row r="1766" spans="1:65" s="14" customFormat="1" ht="10.199999999999999">
      <c r="B1766" s="227"/>
      <c r="C1766" s="228"/>
      <c r="D1766" s="198" t="s">
        <v>364</v>
      </c>
      <c r="E1766" s="229" t="s">
        <v>1</v>
      </c>
      <c r="F1766" s="230" t="s">
        <v>1668</v>
      </c>
      <c r="G1766" s="228"/>
      <c r="H1766" s="231">
        <v>23.797999999999998</v>
      </c>
      <c r="I1766" s="232"/>
      <c r="J1766" s="228"/>
      <c r="K1766" s="228"/>
      <c r="L1766" s="233"/>
      <c r="M1766" s="234"/>
      <c r="N1766" s="235"/>
      <c r="O1766" s="235"/>
      <c r="P1766" s="235"/>
      <c r="Q1766" s="235"/>
      <c r="R1766" s="235"/>
      <c r="S1766" s="235"/>
      <c r="T1766" s="236"/>
      <c r="AT1766" s="237" t="s">
        <v>364</v>
      </c>
      <c r="AU1766" s="237" t="s">
        <v>227</v>
      </c>
      <c r="AV1766" s="14" t="s">
        <v>90</v>
      </c>
      <c r="AW1766" s="14" t="s">
        <v>36</v>
      </c>
      <c r="AX1766" s="14" t="s">
        <v>81</v>
      </c>
      <c r="AY1766" s="237" t="s">
        <v>215</v>
      </c>
    </row>
    <row r="1767" spans="1:65" s="15" customFormat="1" ht="10.199999999999999">
      <c r="B1767" s="238"/>
      <c r="C1767" s="239"/>
      <c r="D1767" s="198" t="s">
        <v>364</v>
      </c>
      <c r="E1767" s="240" t="s">
        <v>1</v>
      </c>
      <c r="F1767" s="241" t="s">
        <v>368</v>
      </c>
      <c r="G1767" s="239"/>
      <c r="H1767" s="242">
        <v>23.797999999999998</v>
      </c>
      <c r="I1767" s="243"/>
      <c r="J1767" s="239"/>
      <c r="K1767" s="239"/>
      <c r="L1767" s="244"/>
      <c r="M1767" s="245"/>
      <c r="N1767" s="246"/>
      <c r="O1767" s="246"/>
      <c r="P1767" s="246"/>
      <c r="Q1767" s="246"/>
      <c r="R1767" s="246"/>
      <c r="S1767" s="246"/>
      <c r="T1767" s="247"/>
      <c r="AT1767" s="248" t="s">
        <v>364</v>
      </c>
      <c r="AU1767" s="248" t="s">
        <v>227</v>
      </c>
      <c r="AV1767" s="15" t="s">
        <v>214</v>
      </c>
      <c r="AW1767" s="15" t="s">
        <v>36</v>
      </c>
      <c r="AX1767" s="15" t="s">
        <v>88</v>
      </c>
      <c r="AY1767" s="248" t="s">
        <v>215</v>
      </c>
    </row>
    <row r="1768" spans="1:65" s="2" customFormat="1" ht="37.799999999999997" customHeight="1">
      <c r="A1768" s="35"/>
      <c r="B1768" s="36"/>
      <c r="C1768" s="185" t="s">
        <v>1669</v>
      </c>
      <c r="D1768" s="185" t="s">
        <v>216</v>
      </c>
      <c r="E1768" s="186" t="s">
        <v>1670</v>
      </c>
      <c r="F1768" s="187" t="s">
        <v>1671</v>
      </c>
      <c r="G1768" s="188" t="s">
        <v>523</v>
      </c>
      <c r="H1768" s="189">
        <v>22.664999999999999</v>
      </c>
      <c r="I1768" s="190"/>
      <c r="J1768" s="191">
        <f>ROUND(I1768*H1768,2)</f>
        <v>0</v>
      </c>
      <c r="K1768" s="187" t="s">
        <v>359</v>
      </c>
      <c r="L1768" s="40"/>
      <c r="M1768" s="192" t="s">
        <v>1</v>
      </c>
      <c r="N1768" s="193" t="s">
        <v>46</v>
      </c>
      <c r="O1768" s="72"/>
      <c r="P1768" s="194">
        <f>O1768*H1768</f>
        <v>0</v>
      </c>
      <c r="Q1768" s="194">
        <v>1E-4</v>
      </c>
      <c r="R1768" s="194">
        <f>Q1768*H1768</f>
        <v>2.2664999999999999E-3</v>
      </c>
      <c r="S1768" s="194">
        <v>0</v>
      </c>
      <c r="T1768" s="195">
        <f>S1768*H1768</f>
        <v>0</v>
      </c>
      <c r="U1768" s="35"/>
      <c r="V1768" s="35"/>
      <c r="W1768" s="35"/>
      <c r="X1768" s="35"/>
      <c r="Y1768" s="35"/>
      <c r="Z1768" s="35"/>
      <c r="AA1768" s="35"/>
      <c r="AB1768" s="35"/>
      <c r="AC1768" s="35"/>
      <c r="AD1768" s="35"/>
      <c r="AE1768" s="35"/>
      <c r="AR1768" s="196" t="s">
        <v>214</v>
      </c>
      <c r="AT1768" s="196" t="s">
        <v>216</v>
      </c>
      <c r="AU1768" s="196" t="s">
        <v>227</v>
      </c>
      <c r="AY1768" s="18" t="s">
        <v>215</v>
      </c>
      <c r="BE1768" s="197">
        <f>IF(N1768="základní",J1768,0)</f>
        <v>0</v>
      </c>
      <c r="BF1768" s="197">
        <f>IF(N1768="snížená",J1768,0)</f>
        <v>0</v>
      </c>
      <c r="BG1768" s="197">
        <f>IF(N1768="zákl. přenesená",J1768,0)</f>
        <v>0</v>
      </c>
      <c r="BH1768" s="197">
        <f>IF(N1768="sníž. přenesená",J1768,0)</f>
        <v>0</v>
      </c>
      <c r="BI1768" s="197">
        <f>IF(N1768="nulová",J1768,0)</f>
        <v>0</v>
      </c>
      <c r="BJ1768" s="18" t="s">
        <v>88</v>
      </c>
      <c r="BK1768" s="197">
        <f>ROUND(I1768*H1768,2)</f>
        <v>0</v>
      </c>
      <c r="BL1768" s="18" t="s">
        <v>214</v>
      </c>
      <c r="BM1768" s="196" t="s">
        <v>1672</v>
      </c>
    </row>
    <row r="1769" spans="1:65" s="2" customFormat="1" ht="38.4">
      <c r="A1769" s="35"/>
      <c r="B1769" s="36"/>
      <c r="C1769" s="37"/>
      <c r="D1769" s="198" t="s">
        <v>221</v>
      </c>
      <c r="E1769" s="37"/>
      <c r="F1769" s="199" t="s">
        <v>1673</v>
      </c>
      <c r="G1769" s="37"/>
      <c r="H1769" s="37"/>
      <c r="I1769" s="200"/>
      <c r="J1769" s="37"/>
      <c r="K1769" s="37"/>
      <c r="L1769" s="40"/>
      <c r="M1769" s="201"/>
      <c r="N1769" s="202"/>
      <c r="O1769" s="72"/>
      <c r="P1769" s="72"/>
      <c r="Q1769" s="72"/>
      <c r="R1769" s="72"/>
      <c r="S1769" s="72"/>
      <c r="T1769" s="73"/>
      <c r="U1769" s="35"/>
      <c r="V1769" s="35"/>
      <c r="W1769" s="35"/>
      <c r="X1769" s="35"/>
      <c r="Y1769" s="35"/>
      <c r="Z1769" s="35"/>
      <c r="AA1769" s="35"/>
      <c r="AB1769" s="35"/>
      <c r="AC1769" s="35"/>
      <c r="AD1769" s="35"/>
      <c r="AE1769" s="35"/>
      <c r="AT1769" s="18" t="s">
        <v>221</v>
      </c>
      <c r="AU1769" s="18" t="s">
        <v>227</v>
      </c>
    </row>
    <row r="1770" spans="1:65" s="2" customFormat="1" ht="10.199999999999999">
      <c r="A1770" s="35"/>
      <c r="B1770" s="36"/>
      <c r="C1770" s="37"/>
      <c r="D1770" s="215" t="s">
        <v>362</v>
      </c>
      <c r="E1770" s="37"/>
      <c r="F1770" s="216" t="s">
        <v>1674</v>
      </c>
      <c r="G1770" s="37"/>
      <c r="H1770" s="37"/>
      <c r="I1770" s="200"/>
      <c r="J1770" s="37"/>
      <c r="K1770" s="37"/>
      <c r="L1770" s="40"/>
      <c r="M1770" s="201"/>
      <c r="N1770" s="202"/>
      <c r="O1770" s="72"/>
      <c r="P1770" s="72"/>
      <c r="Q1770" s="72"/>
      <c r="R1770" s="72"/>
      <c r="S1770" s="72"/>
      <c r="T1770" s="73"/>
      <c r="U1770" s="35"/>
      <c r="V1770" s="35"/>
      <c r="W1770" s="35"/>
      <c r="X1770" s="35"/>
      <c r="Y1770" s="35"/>
      <c r="Z1770" s="35"/>
      <c r="AA1770" s="35"/>
      <c r="AB1770" s="35"/>
      <c r="AC1770" s="35"/>
      <c r="AD1770" s="35"/>
      <c r="AE1770" s="35"/>
      <c r="AT1770" s="18" t="s">
        <v>362</v>
      </c>
      <c r="AU1770" s="18" t="s">
        <v>227</v>
      </c>
    </row>
    <row r="1771" spans="1:65" s="2" customFormat="1" ht="24.15" customHeight="1">
      <c r="A1771" s="35"/>
      <c r="B1771" s="36"/>
      <c r="C1771" s="185" t="s">
        <v>1675</v>
      </c>
      <c r="D1771" s="185" t="s">
        <v>216</v>
      </c>
      <c r="E1771" s="186" t="s">
        <v>1676</v>
      </c>
      <c r="F1771" s="187" t="s">
        <v>1677</v>
      </c>
      <c r="G1771" s="188" t="s">
        <v>523</v>
      </c>
      <c r="H1771" s="189">
        <v>22.664999999999999</v>
      </c>
      <c r="I1771" s="190"/>
      <c r="J1771" s="191">
        <f>ROUND(I1771*H1771,2)</f>
        <v>0</v>
      </c>
      <c r="K1771" s="187" t="s">
        <v>359</v>
      </c>
      <c r="L1771" s="40"/>
      <c r="M1771" s="192" t="s">
        <v>1</v>
      </c>
      <c r="N1771" s="193" t="s">
        <v>46</v>
      </c>
      <c r="O1771" s="72"/>
      <c r="P1771" s="194">
        <f>O1771*H1771</f>
        <v>0</v>
      </c>
      <c r="Q1771" s="194">
        <v>1.3999999999999999E-4</v>
      </c>
      <c r="R1771" s="194">
        <f>Q1771*H1771</f>
        <v>3.1730999999999994E-3</v>
      </c>
      <c r="S1771" s="194">
        <v>0</v>
      </c>
      <c r="T1771" s="195">
        <f>S1771*H1771</f>
        <v>0</v>
      </c>
      <c r="U1771" s="35"/>
      <c r="V1771" s="35"/>
      <c r="W1771" s="35"/>
      <c r="X1771" s="35"/>
      <c r="Y1771" s="35"/>
      <c r="Z1771" s="35"/>
      <c r="AA1771" s="35"/>
      <c r="AB1771" s="35"/>
      <c r="AC1771" s="35"/>
      <c r="AD1771" s="35"/>
      <c r="AE1771" s="35"/>
      <c r="AR1771" s="196" t="s">
        <v>214</v>
      </c>
      <c r="AT1771" s="196" t="s">
        <v>216</v>
      </c>
      <c r="AU1771" s="196" t="s">
        <v>227</v>
      </c>
      <c r="AY1771" s="18" t="s">
        <v>215</v>
      </c>
      <c r="BE1771" s="197">
        <f>IF(N1771="základní",J1771,0)</f>
        <v>0</v>
      </c>
      <c r="BF1771" s="197">
        <f>IF(N1771="snížená",J1771,0)</f>
        <v>0</v>
      </c>
      <c r="BG1771" s="197">
        <f>IF(N1771="zákl. přenesená",J1771,0)</f>
        <v>0</v>
      </c>
      <c r="BH1771" s="197">
        <f>IF(N1771="sníž. přenesená",J1771,0)</f>
        <v>0</v>
      </c>
      <c r="BI1771" s="197">
        <f>IF(N1771="nulová",J1771,0)</f>
        <v>0</v>
      </c>
      <c r="BJ1771" s="18" t="s">
        <v>88</v>
      </c>
      <c r="BK1771" s="197">
        <f>ROUND(I1771*H1771,2)</f>
        <v>0</v>
      </c>
      <c r="BL1771" s="18" t="s">
        <v>214</v>
      </c>
      <c r="BM1771" s="196" t="s">
        <v>1678</v>
      </c>
    </row>
    <row r="1772" spans="1:65" s="2" customFormat="1" ht="19.2">
      <c r="A1772" s="35"/>
      <c r="B1772" s="36"/>
      <c r="C1772" s="37"/>
      <c r="D1772" s="198" t="s">
        <v>221</v>
      </c>
      <c r="E1772" s="37"/>
      <c r="F1772" s="199" t="s">
        <v>1679</v>
      </c>
      <c r="G1772" s="37"/>
      <c r="H1772" s="37"/>
      <c r="I1772" s="200"/>
      <c r="J1772" s="37"/>
      <c r="K1772" s="37"/>
      <c r="L1772" s="40"/>
      <c r="M1772" s="201"/>
      <c r="N1772" s="202"/>
      <c r="O1772" s="72"/>
      <c r="P1772" s="72"/>
      <c r="Q1772" s="72"/>
      <c r="R1772" s="72"/>
      <c r="S1772" s="72"/>
      <c r="T1772" s="73"/>
      <c r="U1772" s="35"/>
      <c r="V1772" s="35"/>
      <c r="W1772" s="35"/>
      <c r="X1772" s="35"/>
      <c r="Y1772" s="35"/>
      <c r="Z1772" s="35"/>
      <c r="AA1772" s="35"/>
      <c r="AB1772" s="35"/>
      <c r="AC1772" s="35"/>
      <c r="AD1772" s="35"/>
      <c r="AE1772" s="35"/>
      <c r="AT1772" s="18" t="s">
        <v>221</v>
      </c>
      <c r="AU1772" s="18" t="s">
        <v>227</v>
      </c>
    </row>
    <row r="1773" spans="1:65" s="2" customFormat="1" ht="10.199999999999999">
      <c r="A1773" s="35"/>
      <c r="B1773" s="36"/>
      <c r="C1773" s="37"/>
      <c r="D1773" s="215" t="s">
        <v>362</v>
      </c>
      <c r="E1773" s="37"/>
      <c r="F1773" s="216" t="s">
        <v>1680</v>
      </c>
      <c r="G1773" s="37"/>
      <c r="H1773" s="37"/>
      <c r="I1773" s="200"/>
      <c r="J1773" s="37"/>
      <c r="K1773" s="37"/>
      <c r="L1773" s="40"/>
      <c r="M1773" s="201"/>
      <c r="N1773" s="202"/>
      <c r="O1773" s="72"/>
      <c r="P1773" s="72"/>
      <c r="Q1773" s="72"/>
      <c r="R1773" s="72"/>
      <c r="S1773" s="72"/>
      <c r="T1773" s="73"/>
      <c r="U1773" s="35"/>
      <c r="V1773" s="35"/>
      <c r="W1773" s="35"/>
      <c r="X1773" s="35"/>
      <c r="Y1773" s="35"/>
      <c r="Z1773" s="35"/>
      <c r="AA1773" s="35"/>
      <c r="AB1773" s="35"/>
      <c r="AC1773" s="35"/>
      <c r="AD1773" s="35"/>
      <c r="AE1773" s="35"/>
      <c r="AT1773" s="18" t="s">
        <v>362</v>
      </c>
      <c r="AU1773" s="18" t="s">
        <v>227</v>
      </c>
    </row>
    <row r="1774" spans="1:65" s="2" customFormat="1" ht="24.15" customHeight="1">
      <c r="A1774" s="35"/>
      <c r="B1774" s="36"/>
      <c r="C1774" s="185" t="s">
        <v>1681</v>
      </c>
      <c r="D1774" s="185" t="s">
        <v>216</v>
      </c>
      <c r="E1774" s="186" t="s">
        <v>1682</v>
      </c>
      <c r="F1774" s="187" t="s">
        <v>1683</v>
      </c>
      <c r="G1774" s="188" t="s">
        <v>523</v>
      </c>
      <c r="H1774" s="189">
        <v>22.664999999999999</v>
      </c>
      <c r="I1774" s="190"/>
      <c r="J1774" s="191">
        <f>ROUND(I1774*H1774,2)</f>
        <v>0</v>
      </c>
      <c r="K1774" s="187" t="s">
        <v>359</v>
      </c>
      <c r="L1774" s="40"/>
      <c r="M1774" s="192" t="s">
        <v>1</v>
      </c>
      <c r="N1774" s="193" t="s">
        <v>46</v>
      </c>
      <c r="O1774" s="72"/>
      <c r="P1774" s="194">
        <f>O1774*H1774</f>
        <v>0</v>
      </c>
      <c r="Q1774" s="194">
        <v>2.8500000000000001E-3</v>
      </c>
      <c r="R1774" s="194">
        <f>Q1774*H1774</f>
        <v>6.4595250000000007E-2</v>
      </c>
      <c r="S1774" s="194">
        <v>0</v>
      </c>
      <c r="T1774" s="195">
        <f>S1774*H1774</f>
        <v>0</v>
      </c>
      <c r="U1774" s="35"/>
      <c r="V1774" s="35"/>
      <c r="W1774" s="35"/>
      <c r="X1774" s="35"/>
      <c r="Y1774" s="35"/>
      <c r="Z1774" s="35"/>
      <c r="AA1774" s="35"/>
      <c r="AB1774" s="35"/>
      <c r="AC1774" s="35"/>
      <c r="AD1774" s="35"/>
      <c r="AE1774" s="35"/>
      <c r="AR1774" s="196" t="s">
        <v>214</v>
      </c>
      <c r="AT1774" s="196" t="s">
        <v>216</v>
      </c>
      <c r="AU1774" s="196" t="s">
        <v>227</v>
      </c>
      <c r="AY1774" s="18" t="s">
        <v>215</v>
      </c>
      <c r="BE1774" s="197">
        <f>IF(N1774="základní",J1774,0)</f>
        <v>0</v>
      </c>
      <c r="BF1774" s="197">
        <f>IF(N1774="snížená",J1774,0)</f>
        <v>0</v>
      </c>
      <c r="BG1774" s="197">
        <f>IF(N1774="zákl. přenesená",J1774,0)</f>
        <v>0</v>
      </c>
      <c r="BH1774" s="197">
        <f>IF(N1774="sníž. přenesená",J1774,0)</f>
        <v>0</v>
      </c>
      <c r="BI1774" s="197">
        <f>IF(N1774="nulová",J1774,0)</f>
        <v>0</v>
      </c>
      <c r="BJ1774" s="18" t="s">
        <v>88</v>
      </c>
      <c r="BK1774" s="197">
        <f>ROUND(I1774*H1774,2)</f>
        <v>0</v>
      </c>
      <c r="BL1774" s="18" t="s">
        <v>214</v>
      </c>
      <c r="BM1774" s="196" t="s">
        <v>1684</v>
      </c>
    </row>
    <row r="1775" spans="1:65" s="2" customFormat="1" ht="19.2">
      <c r="A1775" s="35"/>
      <c r="B1775" s="36"/>
      <c r="C1775" s="37"/>
      <c r="D1775" s="198" t="s">
        <v>221</v>
      </c>
      <c r="E1775" s="37"/>
      <c r="F1775" s="199" t="s">
        <v>1685</v>
      </c>
      <c r="G1775" s="37"/>
      <c r="H1775" s="37"/>
      <c r="I1775" s="200"/>
      <c r="J1775" s="37"/>
      <c r="K1775" s="37"/>
      <c r="L1775" s="40"/>
      <c r="M1775" s="201"/>
      <c r="N1775" s="202"/>
      <c r="O1775" s="72"/>
      <c r="P1775" s="72"/>
      <c r="Q1775" s="72"/>
      <c r="R1775" s="72"/>
      <c r="S1775" s="72"/>
      <c r="T1775" s="73"/>
      <c r="U1775" s="35"/>
      <c r="V1775" s="35"/>
      <c r="W1775" s="35"/>
      <c r="X1775" s="35"/>
      <c r="Y1775" s="35"/>
      <c r="Z1775" s="35"/>
      <c r="AA1775" s="35"/>
      <c r="AB1775" s="35"/>
      <c r="AC1775" s="35"/>
      <c r="AD1775" s="35"/>
      <c r="AE1775" s="35"/>
      <c r="AT1775" s="18" t="s">
        <v>221</v>
      </c>
      <c r="AU1775" s="18" t="s">
        <v>227</v>
      </c>
    </row>
    <row r="1776" spans="1:65" s="2" customFormat="1" ht="10.199999999999999">
      <c r="A1776" s="35"/>
      <c r="B1776" s="36"/>
      <c r="C1776" s="37"/>
      <c r="D1776" s="215" t="s">
        <v>362</v>
      </c>
      <c r="E1776" s="37"/>
      <c r="F1776" s="216" t="s">
        <v>1686</v>
      </c>
      <c r="G1776" s="37"/>
      <c r="H1776" s="37"/>
      <c r="I1776" s="200"/>
      <c r="J1776" s="37"/>
      <c r="K1776" s="37"/>
      <c r="L1776" s="40"/>
      <c r="M1776" s="201"/>
      <c r="N1776" s="202"/>
      <c r="O1776" s="72"/>
      <c r="P1776" s="72"/>
      <c r="Q1776" s="72"/>
      <c r="R1776" s="72"/>
      <c r="S1776" s="72"/>
      <c r="T1776" s="73"/>
      <c r="U1776" s="35"/>
      <c r="V1776" s="35"/>
      <c r="W1776" s="35"/>
      <c r="X1776" s="35"/>
      <c r="Y1776" s="35"/>
      <c r="Z1776" s="35"/>
      <c r="AA1776" s="35"/>
      <c r="AB1776" s="35"/>
      <c r="AC1776" s="35"/>
      <c r="AD1776" s="35"/>
      <c r="AE1776" s="35"/>
      <c r="AT1776" s="18" t="s">
        <v>362</v>
      </c>
      <c r="AU1776" s="18" t="s">
        <v>227</v>
      </c>
    </row>
    <row r="1777" spans="1:65" s="2" customFormat="1" ht="16.5" customHeight="1">
      <c r="A1777" s="35"/>
      <c r="B1777" s="36"/>
      <c r="C1777" s="185" t="s">
        <v>1687</v>
      </c>
      <c r="D1777" s="185" t="s">
        <v>216</v>
      </c>
      <c r="E1777" s="186" t="s">
        <v>1688</v>
      </c>
      <c r="F1777" s="187" t="s">
        <v>1689</v>
      </c>
      <c r="G1777" s="188" t="s">
        <v>523</v>
      </c>
      <c r="H1777" s="189">
        <v>382.19200000000001</v>
      </c>
      <c r="I1777" s="190"/>
      <c r="J1777" s="191">
        <f>ROUND(I1777*H1777,2)</f>
        <v>0</v>
      </c>
      <c r="K1777" s="187" t="s">
        <v>359</v>
      </c>
      <c r="L1777" s="40"/>
      <c r="M1777" s="192" t="s">
        <v>1</v>
      </c>
      <c r="N1777" s="193" t="s">
        <v>46</v>
      </c>
      <c r="O1777" s="72"/>
      <c r="P1777" s="194">
        <f>O1777*H1777</f>
        <v>0</v>
      </c>
      <c r="Q1777" s="194">
        <v>2.5999999999999998E-4</v>
      </c>
      <c r="R1777" s="194">
        <f>Q1777*H1777</f>
        <v>9.9369919999999987E-2</v>
      </c>
      <c r="S1777" s="194">
        <v>0</v>
      </c>
      <c r="T1777" s="195">
        <f>S1777*H1777</f>
        <v>0</v>
      </c>
      <c r="U1777" s="35"/>
      <c r="V1777" s="35"/>
      <c r="W1777" s="35"/>
      <c r="X1777" s="35"/>
      <c r="Y1777" s="35"/>
      <c r="Z1777" s="35"/>
      <c r="AA1777" s="35"/>
      <c r="AB1777" s="35"/>
      <c r="AC1777" s="35"/>
      <c r="AD1777" s="35"/>
      <c r="AE1777" s="35"/>
      <c r="AR1777" s="196" t="s">
        <v>214</v>
      </c>
      <c r="AT1777" s="196" t="s">
        <v>216</v>
      </c>
      <c r="AU1777" s="196" t="s">
        <v>227</v>
      </c>
      <c r="AY1777" s="18" t="s">
        <v>215</v>
      </c>
      <c r="BE1777" s="197">
        <f>IF(N1777="základní",J1777,0)</f>
        <v>0</v>
      </c>
      <c r="BF1777" s="197">
        <f>IF(N1777="snížená",J1777,0)</f>
        <v>0</v>
      </c>
      <c r="BG1777" s="197">
        <f>IF(N1777="zákl. přenesená",J1777,0)</f>
        <v>0</v>
      </c>
      <c r="BH1777" s="197">
        <f>IF(N1777="sníž. přenesená",J1777,0)</f>
        <v>0</v>
      </c>
      <c r="BI1777" s="197">
        <f>IF(N1777="nulová",J1777,0)</f>
        <v>0</v>
      </c>
      <c r="BJ1777" s="18" t="s">
        <v>88</v>
      </c>
      <c r="BK1777" s="197">
        <f>ROUND(I1777*H1777,2)</f>
        <v>0</v>
      </c>
      <c r="BL1777" s="18" t="s">
        <v>214</v>
      </c>
      <c r="BM1777" s="196" t="s">
        <v>1690</v>
      </c>
    </row>
    <row r="1778" spans="1:65" s="2" customFormat="1" ht="19.2">
      <c r="A1778" s="35"/>
      <c r="B1778" s="36"/>
      <c r="C1778" s="37"/>
      <c r="D1778" s="198" t="s">
        <v>221</v>
      </c>
      <c r="E1778" s="37"/>
      <c r="F1778" s="199" t="s">
        <v>1691</v>
      </c>
      <c r="G1778" s="37"/>
      <c r="H1778" s="37"/>
      <c r="I1778" s="200"/>
      <c r="J1778" s="37"/>
      <c r="K1778" s="37"/>
      <c r="L1778" s="40"/>
      <c r="M1778" s="201"/>
      <c r="N1778" s="202"/>
      <c r="O1778" s="72"/>
      <c r="P1778" s="72"/>
      <c r="Q1778" s="72"/>
      <c r="R1778" s="72"/>
      <c r="S1778" s="72"/>
      <c r="T1778" s="73"/>
      <c r="U1778" s="35"/>
      <c r="V1778" s="35"/>
      <c r="W1778" s="35"/>
      <c r="X1778" s="35"/>
      <c r="Y1778" s="35"/>
      <c r="Z1778" s="35"/>
      <c r="AA1778" s="35"/>
      <c r="AB1778" s="35"/>
      <c r="AC1778" s="35"/>
      <c r="AD1778" s="35"/>
      <c r="AE1778" s="35"/>
      <c r="AT1778" s="18" t="s">
        <v>221</v>
      </c>
      <c r="AU1778" s="18" t="s">
        <v>227</v>
      </c>
    </row>
    <row r="1779" spans="1:65" s="2" customFormat="1" ht="10.199999999999999">
      <c r="A1779" s="35"/>
      <c r="B1779" s="36"/>
      <c r="C1779" s="37"/>
      <c r="D1779" s="215" t="s">
        <v>362</v>
      </c>
      <c r="E1779" s="37"/>
      <c r="F1779" s="216" t="s">
        <v>1692</v>
      </c>
      <c r="G1779" s="37"/>
      <c r="H1779" s="37"/>
      <c r="I1779" s="200"/>
      <c r="J1779" s="37"/>
      <c r="K1779" s="37"/>
      <c r="L1779" s="40"/>
      <c r="M1779" s="201"/>
      <c r="N1779" s="202"/>
      <c r="O1779" s="72"/>
      <c r="P1779" s="72"/>
      <c r="Q1779" s="72"/>
      <c r="R1779" s="72"/>
      <c r="S1779" s="72"/>
      <c r="T1779" s="73"/>
      <c r="U1779" s="35"/>
      <c r="V1779" s="35"/>
      <c r="W1779" s="35"/>
      <c r="X1779" s="35"/>
      <c r="Y1779" s="35"/>
      <c r="Z1779" s="35"/>
      <c r="AA1779" s="35"/>
      <c r="AB1779" s="35"/>
      <c r="AC1779" s="35"/>
      <c r="AD1779" s="35"/>
      <c r="AE1779" s="35"/>
      <c r="AT1779" s="18" t="s">
        <v>362</v>
      </c>
      <c r="AU1779" s="18" t="s">
        <v>227</v>
      </c>
    </row>
    <row r="1780" spans="1:65" s="13" customFormat="1" ht="10.199999999999999">
      <c r="B1780" s="217"/>
      <c r="C1780" s="218"/>
      <c r="D1780" s="198" t="s">
        <v>364</v>
      </c>
      <c r="E1780" s="219" t="s">
        <v>1</v>
      </c>
      <c r="F1780" s="220" t="s">
        <v>1636</v>
      </c>
      <c r="G1780" s="218"/>
      <c r="H1780" s="219" t="s">
        <v>1</v>
      </c>
      <c r="I1780" s="221"/>
      <c r="J1780" s="218"/>
      <c r="K1780" s="218"/>
      <c r="L1780" s="222"/>
      <c r="M1780" s="223"/>
      <c r="N1780" s="224"/>
      <c r="O1780" s="224"/>
      <c r="P1780" s="224"/>
      <c r="Q1780" s="224"/>
      <c r="R1780" s="224"/>
      <c r="S1780" s="224"/>
      <c r="T1780" s="225"/>
      <c r="AT1780" s="226" t="s">
        <v>364</v>
      </c>
      <c r="AU1780" s="226" t="s">
        <v>227</v>
      </c>
      <c r="AV1780" s="13" t="s">
        <v>88</v>
      </c>
      <c r="AW1780" s="13" t="s">
        <v>36</v>
      </c>
      <c r="AX1780" s="13" t="s">
        <v>81</v>
      </c>
      <c r="AY1780" s="226" t="s">
        <v>215</v>
      </c>
    </row>
    <row r="1781" spans="1:65" s="13" customFormat="1" ht="10.199999999999999">
      <c r="B1781" s="217"/>
      <c r="C1781" s="218"/>
      <c r="D1781" s="198" t="s">
        <v>364</v>
      </c>
      <c r="E1781" s="219" t="s">
        <v>1</v>
      </c>
      <c r="F1781" s="220" t="s">
        <v>853</v>
      </c>
      <c r="G1781" s="218"/>
      <c r="H1781" s="219" t="s">
        <v>1</v>
      </c>
      <c r="I1781" s="221"/>
      <c r="J1781" s="218"/>
      <c r="K1781" s="218"/>
      <c r="L1781" s="222"/>
      <c r="M1781" s="223"/>
      <c r="N1781" s="224"/>
      <c r="O1781" s="224"/>
      <c r="P1781" s="224"/>
      <c r="Q1781" s="224"/>
      <c r="R1781" s="224"/>
      <c r="S1781" s="224"/>
      <c r="T1781" s="225"/>
      <c r="AT1781" s="226" t="s">
        <v>364</v>
      </c>
      <c r="AU1781" s="226" t="s">
        <v>227</v>
      </c>
      <c r="AV1781" s="13" t="s">
        <v>88</v>
      </c>
      <c r="AW1781" s="13" t="s">
        <v>36</v>
      </c>
      <c r="AX1781" s="13" t="s">
        <v>81</v>
      </c>
      <c r="AY1781" s="226" t="s">
        <v>215</v>
      </c>
    </row>
    <row r="1782" spans="1:65" s="13" customFormat="1" ht="10.199999999999999">
      <c r="B1782" s="217"/>
      <c r="C1782" s="218"/>
      <c r="D1782" s="198" t="s">
        <v>364</v>
      </c>
      <c r="E1782" s="219" t="s">
        <v>1</v>
      </c>
      <c r="F1782" s="220" t="s">
        <v>389</v>
      </c>
      <c r="G1782" s="218"/>
      <c r="H1782" s="219" t="s">
        <v>1</v>
      </c>
      <c r="I1782" s="221"/>
      <c r="J1782" s="218"/>
      <c r="K1782" s="218"/>
      <c r="L1782" s="222"/>
      <c r="M1782" s="223"/>
      <c r="N1782" s="224"/>
      <c r="O1782" s="224"/>
      <c r="P1782" s="224"/>
      <c r="Q1782" s="224"/>
      <c r="R1782" s="224"/>
      <c r="S1782" s="224"/>
      <c r="T1782" s="225"/>
      <c r="AT1782" s="226" t="s">
        <v>364</v>
      </c>
      <c r="AU1782" s="226" t="s">
        <v>227</v>
      </c>
      <c r="AV1782" s="13" t="s">
        <v>88</v>
      </c>
      <c r="AW1782" s="13" t="s">
        <v>36</v>
      </c>
      <c r="AX1782" s="13" t="s">
        <v>81</v>
      </c>
      <c r="AY1782" s="226" t="s">
        <v>215</v>
      </c>
    </row>
    <row r="1783" spans="1:65" s="14" customFormat="1" ht="20.399999999999999">
      <c r="B1783" s="227"/>
      <c r="C1783" s="228"/>
      <c r="D1783" s="198" t="s">
        <v>364</v>
      </c>
      <c r="E1783" s="229" t="s">
        <v>1</v>
      </c>
      <c r="F1783" s="230" t="s">
        <v>1637</v>
      </c>
      <c r="G1783" s="228"/>
      <c r="H1783" s="231">
        <v>150.61099999999999</v>
      </c>
      <c r="I1783" s="232"/>
      <c r="J1783" s="228"/>
      <c r="K1783" s="228"/>
      <c r="L1783" s="233"/>
      <c r="M1783" s="234"/>
      <c r="N1783" s="235"/>
      <c r="O1783" s="235"/>
      <c r="P1783" s="235"/>
      <c r="Q1783" s="235"/>
      <c r="R1783" s="235"/>
      <c r="S1783" s="235"/>
      <c r="T1783" s="236"/>
      <c r="AT1783" s="237" t="s">
        <v>364</v>
      </c>
      <c r="AU1783" s="237" t="s">
        <v>227</v>
      </c>
      <c r="AV1783" s="14" t="s">
        <v>90</v>
      </c>
      <c r="AW1783" s="14" t="s">
        <v>36</v>
      </c>
      <c r="AX1783" s="14" t="s">
        <v>81</v>
      </c>
      <c r="AY1783" s="237" t="s">
        <v>215</v>
      </c>
    </row>
    <row r="1784" spans="1:65" s="14" customFormat="1" ht="10.199999999999999">
      <c r="B1784" s="227"/>
      <c r="C1784" s="228"/>
      <c r="D1784" s="198" t="s">
        <v>364</v>
      </c>
      <c r="E1784" s="229" t="s">
        <v>1</v>
      </c>
      <c r="F1784" s="230" t="s">
        <v>855</v>
      </c>
      <c r="G1784" s="228"/>
      <c r="H1784" s="231">
        <v>-23.04</v>
      </c>
      <c r="I1784" s="232"/>
      <c r="J1784" s="228"/>
      <c r="K1784" s="228"/>
      <c r="L1784" s="233"/>
      <c r="M1784" s="234"/>
      <c r="N1784" s="235"/>
      <c r="O1784" s="235"/>
      <c r="P1784" s="235"/>
      <c r="Q1784" s="235"/>
      <c r="R1784" s="235"/>
      <c r="S1784" s="235"/>
      <c r="T1784" s="236"/>
      <c r="AT1784" s="237" t="s">
        <v>364</v>
      </c>
      <c r="AU1784" s="237" t="s">
        <v>227</v>
      </c>
      <c r="AV1784" s="14" t="s">
        <v>90</v>
      </c>
      <c r="AW1784" s="14" t="s">
        <v>36</v>
      </c>
      <c r="AX1784" s="14" t="s">
        <v>81</v>
      </c>
      <c r="AY1784" s="237" t="s">
        <v>215</v>
      </c>
    </row>
    <row r="1785" spans="1:65" s="14" customFormat="1" ht="10.199999999999999">
      <c r="B1785" s="227"/>
      <c r="C1785" s="228"/>
      <c r="D1785" s="198" t="s">
        <v>364</v>
      </c>
      <c r="E1785" s="229" t="s">
        <v>1</v>
      </c>
      <c r="F1785" s="230" t="s">
        <v>856</v>
      </c>
      <c r="G1785" s="228"/>
      <c r="H1785" s="231">
        <v>-1.98</v>
      </c>
      <c r="I1785" s="232"/>
      <c r="J1785" s="228"/>
      <c r="K1785" s="228"/>
      <c r="L1785" s="233"/>
      <c r="M1785" s="234"/>
      <c r="N1785" s="235"/>
      <c r="O1785" s="235"/>
      <c r="P1785" s="235"/>
      <c r="Q1785" s="235"/>
      <c r="R1785" s="235"/>
      <c r="S1785" s="235"/>
      <c r="T1785" s="236"/>
      <c r="AT1785" s="237" t="s">
        <v>364</v>
      </c>
      <c r="AU1785" s="237" t="s">
        <v>227</v>
      </c>
      <c r="AV1785" s="14" t="s">
        <v>90</v>
      </c>
      <c r="AW1785" s="14" t="s">
        <v>36</v>
      </c>
      <c r="AX1785" s="14" t="s">
        <v>81</v>
      </c>
      <c r="AY1785" s="237" t="s">
        <v>215</v>
      </c>
    </row>
    <row r="1786" spans="1:65" s="13" customFormat="1" ht="10.199999999999999">
      <c r="B1786" s="217"/>
      <c r="C1786" s="218"/>
      <c r="D1786" s="198" t="s">
        <v>364</v>
      </c>
      <c r="E1786" s="219" t="s">
        <v>1</v>
      </c>
      <c r="F1786" s="220" t="s">
        <v>395</v>
      </c>
      <c r="G1786" s="218"/>
      <c r="H1786" s="219" t="s">
        <v>1</v>
      </c>
      <c r="I1786" s="221"/>
      <c r="J1786" s="218"/>
      <c r="K1786" s="218"/>
      <c r="L1786" s="222"/>
      <c r="M1786" s="223"/>
      <c r="N1786" s="224"/>
      <c r="O1786" s="224"/>
      <c r="P1786" s="224"/>
      <c r="Q1786" s="224"/>
      <c r="R1786" s="224"/>
      <c r="S1786" s="224"/>
      <c r="T1786" s="225"/>
      <c r="AT1786" s="226" t="s">
        <v>364</v>
      </c>
      <c r="AU1786" s="226" t="s">
        <v>227</v>
      </c>
      <c r="AV1786" s="13" t="s">
        <v>88</v>
      </c>
      <c r="AW1786" s="13" t="s">
        <v>36</v>
      </c>
      <c r="AX1786" s="13" t="s">
        <v>81</v>
      </c>
      <c r="AY1786" s="226" t="s">
        <v>215</v>
      </c>
    </row>
    <row r="1787" spans="1:65" s="14" customFormat="1" ht="10.199999999999999">
      <c r="B1787" s="227"/>
      <c r="C1787" s="228"/>
      <c r="D1787" s="198" t="s">
        <v>364</v>
      </c>
      <c r="E1787" s="229" t="s">
        <v>1</v>
      </c>
      <c r="F1787" s="230" t="s">
        <v>1638</v>
      </c>
      <c r="G1787" s="228"/>
      <c r="H1787" s="231">
        <v>105.042</v>
      </c>
      <c r="I1787" s="232"/>
      <c r="J1787" s="228"/>
      <c r="K1787" s="228"/>
      <c r="L1787" s="233"/>
      <c r="M1787" s="234"/>
      <c r="N1787" s="235"/>
      <c r="O1787" s="235"/>
      <c r="P1787" s="235"/>
      <c r="Q1787" s="235"/>
      <c r="R1787" s="235"/>
      <c r="S1787" s="235"/>
      <c r="T1787" s="236"/>
      <c r="AT1787" s="237" t="s">
        <v>364</v>
      </c>
      <c r="AU1787" s="237" t="s">
        <v>227</v>
      </c>
      <c r="AV1787" s="14" t="s">
        <v>90</v>
      </c>
      <c r="AW1787" s="14" t="s">
        <v>36</v>
      </c>
      <c r="AX1787" s="14" t="s">
        <v>81</v>
      </c>
      <c r="AY1787" s="237" t="s">
        <v>215</v>
      </c>
    </row>
    <row r="1788" spans="1:65" s="14" customFormat="1" ht="10.199999999999999">
      <c r="B1788" s="227"/>
      <c r="C1788" s="228"/>
      <c r="D1788" s="198" t="s">
        <v>364</v>
      </c>
      <c r="E1788" s="229" t="s">
        <v>1</v>
      </c>
      <c r="F1788" s="230" t="s">
        <v>845</v>
      </c>
      <c r="G1788" s="228"/>
      <c r="H1788" s="231">
        <v>-3.84</v>
      </c>
      <c r="I1788" s="232"/>
      <c r="J1788" s="228"/>
      <c r="K1788" s="228"/>
      <c r="L1788" s="233"/>
      <c r="M1788" s="234"/>
      <c r="N1788" s="235"/>
      <c r="O1788" s="235"/>
      <c r="P1788" s="235"/>
      <c r="Q1788" s="235"/>
      <c r="R1788" s="235"/>
      <c r="S1788" s="235"/>
      <c r="T1788" s="236"/>
      <c r="AT1788" s="237" t="s">
        <v>364</v>
      </c>
      <c r="AU1788" s="237" t="s">
        <v>227</v>
      </c>
      <c r="AV1788" s="14" t="s">
        <v>90</v>
      </c>
      <c r="AW1788" s="14" t="s">
        <v>36</v>
      </c>
      <c r="AX1788" s="14" t="s">
        <v>81</v>
      </c>
      <c r="AY1788" s="237" t="s">
        <v>215</v>
      </c>
    </row>
    <row r="1789" spans="1:65" s="14" customFormat="1" ht="10.199999999999999">
      <c r="B1789" s="227"/>
      <c r="C1789" s="228"/>
      <c r="D1789" s="198" t="s">
        <v>364</v>
      </c>
      <c r="E1789" s="229" t="s">
        <v>1</v>
      </c>
      <c r="F1789" s="230" t="s">
        <v>858</v>
      </c>
      <c r="G1789" s="228"/>
      <c r="H1789" s="231">
        <v>-1.92</v>
      </c>
      <c r="I1789" s="232"/>
      <c r="J1789" s="228"/>
      <c r="K1789" s="228"/>
      <c r="L1789" s="233"/>
      <c r="M1789" s="234"/>
      <c r="N1789" s="235"/>
      <c r="O1789" s="235"/>
      <c r="P1789" s="235"/>
      <c r="Q1789" s="235"/>
      <c r="R1789" s="235"/>
      <c r="S1789" s="235"/>
      <c r="T1789" s="236"/>
      <c r="AT1789" s="237" t="s">
        <v>364</v>
      </c>
      <c r="AU1789" s="237" t="s">
        <v>227</v>
      </c>
      <c r="AV1789" s="14" t="s">
        <v>90</v>
      </c>
      <c r="AW1789" s="14" t="s">
        <v>36</v>
      </c>
      <c r="AX1789" s="14" t="s">
        <v>81</v>
      </c>
      <c r="AY1789" s="237" t="s">
        <v>215</v>
      </c>
    </row>
    <row r="1790" spans="1:65" s="13" customFormat="1" ht="10.199999999999999">
      <c r="B1790" s="217"/>
      <c r="C1790" s="218"/>
      <c r="D1790" s="198" t="s">
        <v>364</v>
      </c>
      <c r="E1790" s="219" t="s">
        <v>1</v>
      </c>
      <c r="F1790" s="220" t="s">
        <v>401</v>
      </c>
      <c r="G1790" s="218"/>
      <c r="H1790" s="219" t="s">
        <v>1</v>
      </c>
      <c r="I1790" s="221"/>
      <c r="J1790" s="218"/>
      <c r="K1790" s="218"/>
      <c r="L1790" s="222"/>
      <c r="M1790" s="223"/>
      <c r="N1790" s="224"/>
      <c r="O1790" s="224"/>
      <c r="P1790" s="224"/>
      <c r="Q1790" s="224"/>
      <c r="R1790" s="224"/>
      <c r="S1790" s="224"/>
      <c r="T1790" s="225"/>
      <c r="AT1790" s="226" t="s">
        <v>364</v>
      </c>
      <c r="AU1790" s="226" t="s">
        <v>227</v>
      </c>
      <c r="AV1790" s="13" t="s">
        <v>88</v>
      </c>
      <c r="AW1790" s="13" t="s">
        <v>36</v>
      </c>
      <c r="AX1790" s="13" t="s">
        <v>81</v>
      </c>
      <c r="AY1790" s="226" t="s">
        <v>215</v>
      </c>
    </row>
    <row r="1791" spans="1:65" s="14" customFormat="1" ht="10.199999999999999">
      <c r="B1791" s="227"/>
      <c r="C1791" s="228"/>
      <c r="D1791" s="198" t="s">
        <v>364</v>
      </c>
      <c r="E1791" s="229" t="s">
        <v>1</v>
      </c>
      <c r="F1791" s="230" t="s">
        <v>1639</v>
      </c>
      <c r="G1791" s="228"/>
      <c r="H1791" s="231">
        <v>155.56899999999999</v>
      </c>
      <c r="I1791" s="232"/>
      <c r="J1791" s="228"/>
      <c r="K1791" s="228"/>
      <c r="L1791" s="233"/>
      <c r="M1791" s="234"/>
      <c r="N1791" s="235"/>
      <c r="O1791" s="235"/>
      <c r="P1791" s="235"/>
      <c r="Q1791" s="235"/>
      <c r="R1791" s="235"/>
      <c r="S1791" s="235"/>
      <c r="T1791" s="236"/>
      <c r="AT1791" s="237" t="s">
        <v>364</v>
      </c>
      <c r="AU1791" s="237" t="s">
        <v>227</v>
      </c>
      <c r="AV1791" s="14" t="s">
        <v>90</v>
      </c>
      <c r="AW1791" s="14" t="s">
        <v>36</v>
      </c>
      <c r="AX1791" s="14" t="s">
        <v>81</v>
      </c>
      <c r="AY1791" s="237" t="s">
        <v>215</v>
      </c>
    </row>
    <row r="1792" spans="1:65" s="14" customFormat="1" ht="10.199999999999999">
      <c r="B1792" s="227"/>
      <c r="C1792" s="228"/>
      <c r="D1792" s="198" t="s">
        <v>364</v>
      </c>
      <c r="E1792" s="229" t="s">
        <v>1</v>
      </c>
      <c r="F1792" s="230" t="s">
        <v>862</v>
      </c>
      <c r="G1792" s="228"/>
      <c r="H1792" s="231">
        <v>-15.36</v>
      </c>
      <c r="I1792" s="232"/>
      <c r="J1792" s="228"/>
      <c r="K1792" s="228"/>
      <c r="L1792" s="233"/>
      <c r="M1792" s="234"/>
      <c r="N1792" s="235"/>
      <c r="O1792" s="235"/>
      <c r="P1792" s="235"/>
      <c r="Q1792" s="235"/>
      <c r="R1792" s="235"/>
      <c r="S1792" s="235"/>
      <c r="T1792" s="236"/>
      <c r="AT1792" s="237" t="s">
        <v>364</v>
      </c>
      <c r="AU1792" s="237" t="s">
        <v>227</v>
      </c>
      <c r="AV1792" s="14" t="s">
        <v>90</v>
      </c>
      <c r="AW1792" s="14" t="s">
        <v>36</v>
      </c>
      <c r="AX1792" s="14" t="s">
        <v>81</v>
      </c>
      <c r="AY1792" s="237" t="s">
        <v>215</v>
      </c>
    </row>
    <row r="1793" spans="1:65" s="14" customFormat="1" ht="10.199999999999999">
      <c r="B1793" s="227"/>
      <c r="C1793" s="228"/>
      <c r="D1793" s="198" t="s">
        <v>364</v>
      </c>
      <c r="E1793" s="229" t="s">
        <v>1</v>
      </c>
      <c r="F1793" s="230" t="s">
        <v>863</v>
      </c>
      <c r="G1793" s="228"/>
      <c r="H1793" s="231">
        <v>-5.76</v>
      </c>
      <c r="I1793" s="232"/>
      <c r="J1793" s="228"/>
      <c r="K1793" s="228"/>
      <c r="L1793" s="233"/>
      <c r="M1793" s="234"/>
      <c r="N1793" s="235"/>
      <c r="O1793" s="235"/>
      <c r="P1793" s="235"/>
      <c r="Q1793" s="235"/>
      <c r="R1793" s="235"/>
      <c r="S1793" s="235"/>
      <c r="T1793" s="236"/>
      <c r="AT1793" s="237" t="s">
        <v>364</v>
      </c>
      <c r="AU1793" s="237" t="s">
        <v>227</v>
      </c>
      <c r="AV1793" s="14" t="s">
        <v>90</v>
      </c>
      <c r="AW1793" s="14" t="s">
        <v>36</v>
      </c>
      <c r="AX1793" s="14" t="s">
        <v>81</v>
      </c>
      <c r="AY1793" s="237" t="s">
        <v>215</v>
      </c>
    </row>
    <row r="1794" spans="1:65" s="14" customFormat="1" ht="10.199999999999999">
      <c r="B1794" s="227"/>
      <c r="C1794" s="228"/>
      <c r="D1794" s="198" t="s">
        <v>364</v>
      </c>
      <c r="E1794" s="229" t="s">
        <v>1</v>
      </c>
      <c r="F1794" s="230" t="s">
        <v>1640</v>
      </c>
      <c r="G1794" s="228"/>
      <c r="H1794" s="231">
        <v>-3.68</v>
      </c>
      <c r="I1794" s="232"/>
      <c r="J1794" s="228"/>
      <c r="K1794" s="228"/>
      <c r="L1794" s="233"/>
      <c r="M1794" s="234"/>
      <c r="N1794" s="235"/>
      <c r="O1794" s="235"/>
      <c r="P1794" s="235"/>
      <c r="Q1794" s="235"/>
      <c r="R1794" s="235"/>
      <c r="S1794" s="235"/>
      <c r="T1794" s="236"/>
      <c r="AT1794" s="237" t="s">
        <v>364</v>
      </c>
      <c r="AU1794" s="237" t="s">
        <v>227</v>
      </c>
      <c r="AV1794" s="14" t="s">
        <v>90</v>
      </c>
      <c r="AW1794" s="14" t="s">
        <v>36</v>
      </c>
      <c r="AX1794" s="14" t="s">
        <v>81</v>
      </c>
      <c r="AY1794" s="237" t="s">
        <v>215</v>
      </c>
    </row>
    <row r="1795" spans="1:65" s="13" customFormat="1" ht="10.199999999999999">
      <c r="B1795" s="217"/>
      <c r="C1795" s="218"/>
      <c r="D1795" s="198" t="s">
        <v>364</v>
      </c>
      <c r="E1795" s="219" t="s">
        <v>1</v>
      </c>
      <c r="F1795" s="220" t="s">
        <v>1641</v>
      </c>
      <c r="G1795" s="218"/>
      <c r="H1795" s="219" t="s">
        <v>1</v>
      </c>
      <c r="I1795" s="221"/>
      <c r="J1795" s="218"/>
      <c r="K1795" s="218"/>
      <c r="L1795" s="222"/>
      <c r="M1795" s="223"/>
      <c r="N1795" s="224"/>
      <c r="O1795" s="224"/>
      <c r="P1795" s="224"/>
      <c r="Q1795" s="224"/>
      <c r="R1795" s="224"/>
      <c r="S1795" s="224"/>
      <c r="T1795" s="225"/>
      <c r="AT1795" s="226" t="s">
        <v>364</v>
      </c>
      <c r="AU1795" s="226" t="s">
        <v>227</v>
      </c>
      <c r="AV1795" s="13" t="s">
        <v>88</v>
      </c>
      <c r="AW1795" s="13" t="s">
        <v>36</v>
      </c>
      <c r="AX1795" s="13" t="s">
        <v>81</v>
      </c>
      <c r="AY1795" s="226" t="s">
        <v>215</v>
      </c>
    </row>
    <row r="1796" spans="1:65" s="14" customFormat="1" ht="10.199999999999999">
      <c r="B1796" s="227"/>
      <c r="C1796" s="228"/>
      <c r="D1796" s="198" t="s">
        <v>364</v>
      </c>
      <c r="E1796" s="229" t="s">
        <v>1</v>
      </c>
      <c r="F1796" s="230" t="s">
        <v>1642</v>
      </c>
      <c r="G1796" s="228"/>
      <c r="H1796" s="231">
        <v>26.55</v>
      </c>
      <c r="I1796" s="232"/>
      <c r="J1796" s="228"/>
      <c r="K1796" s="228"/>
      <c r="L1796" s="233"/>
      <c r="M1796" s="234"/>
      <c r="N1796" s="235"/>
      <c r="O1796" s="235"/>
      <c r="P1796" s="235"/>
      <c r="Q1796" s="235"/>
      <c r="R1796" s="235"/>
      <c r="S1796" s="235"/>
      <c r="T1796" s="236"/>
      <c r="AT1796" s="237" t="s">
        <v>364</v>
      </c>
      <c r="AU1796" s="237" t="s">
        <v>227</v>
      </c>
      <c r="AV1796" s="14" t="s">
        <v>90</v>
      </c>
      <c r="AW1796" s="14" t="s">
        <v>36</v>
      </c>
      <c r="AX1796" s="14" t="s">
        <v>81</v>
      </c>
      <c r="AY1796" s="237" t="s">
        <v>215</v>
      </c>
    </row>
    <row r="1797" spans="1:65" s="16" customFormat="1" ht="10.199999999999999">
      <c r="B1797" s="249"/>
      <c r="C1797" s="250"/>
      <c r="D1797" s="198" t="s">
        <v>364</v>
      </c>
      <c r="E1797" s="251" t="s">
        <v>1</v>
      </c>
      <c r="F1797" s="252" t="s">
        <v>403</v>
      </c>
      <c r="G1797" s="250"/>
      <c r="H1797" s="253">
        <v>382.19200000000001</v>
      </c>
      <c r="I1797" s="254"/>
      <c r="J1797" s="250"/>
      <c r="K1797" s="250"/>
      <c r="L1797" s="255"/>
      <c r="M1797" s="256"/>
      <c r="N1797" s="257"/>
      <c r="O1797" s="257"/>
      <c r="P1797" s="257"/>
      <c r="Q1797" s="257"/>
      <c r="R1797" s="257"/>
      <c r="S1797" s="257"/>
      <c r="T1797" s="258"/>
      <c r="AT1797" s="259" t="s">
        <v>364</v>
      </c>
      <c r="AU1797" s="259" t="s">
        <v>227</v>
      </c>
      <c r="AV1797" s="16" t="s">
        <v>227</v>
      </c>
      <c r="AW1797" s="16" t="s">
        <v>36</v>
      </c>
      <c r="AX1797" s="16" t="s">
        <v>81</v>
      </c>
      <c r="AY1797" s="259" t="s">
        <v>215</v>
      </c>
    </row>
    <row r="1798" spans="1:65" s="15" customFormat="1" ht="10.199999999999999">
      <c r="B1798" s="238"/>
      <c r="C1798" s="239"/>
      <c r="D1798" s="198" t="s">
        <v>364</v>
      </c>
      <c r="E1798" s="240" t="s">
        <v>1</v>
      </c>
      <c r="F1798" s="241" t="s">
        <v>368</v>
      </c>
      <c r="G1798" s="239"/>
      <c r="H1798" s="242">
        <v>382.19200000000001</v>
      </c>
      <c r="I1798" s="243"/>
      <c r="J1798" s="239"/>
      <c r="K1798" s="239"/>
      <c r="L1798" s="244"/>
      <c r="M1798" s="245"/>
      <c r="N1798" s="246"/>
      <c r="O1798" s="246"/>
      <c r="P1798" s="246"/>
      <c r="Q1798" s="246"/>
      <c r="R1798" s="246"/>
      <c r="S1798" s="246"/>
      <c r="T1798" s="247"/>
      <c r="AT1798" s="248" t="s">
        <v>364</v>
      </c>
      <c r="AU1798" s="248" t="s">
        <v>227</v>
      </c>
      <c r="AV1798" s="15" t="s">
        <v>214</v>
      </c>
      <c r="AW1798" s="15" t="s">
        <v>36</v>
      </c>
      <c r="AX1798" s="15" t="s">
        <v>88</v>
      </c>
      <c r="AY1798" s="248" t="s">
        <v>215</v>
      </c>
    </row>
    <row r="1799" spans="1:65" s="2" customFormat="1" ht="49.05" customHeight="1">
      <c r="A1799" s="35"/>
      <c r="B1799" s="36"/>
      <c r="C1799" s="185" t="s">
        <v>1693</v>
      </c>
      <c r="D1799" s="185" t="s">
        <v>216</v>
      </c>
      <c r="E1799" s="186" t="s">
        <v>1694</v>
      </c>
      <c r="F1799" s="187" t="s">
        <v>1695</v>
      </c>
      <c r="G1799" s="188" t="s">
        <v>523</v>
      </c>
      <c r="H1799" s="189">
        <v>382.19200000000001</v>
      </c>
      <c r="I1799" s="190"/>
      <c r="J1799" s="191">
        <f>ROUND(I1799*H1799,2)</f>
        <v>0</v>
      </c>
      <c r="K1799" s="187" t="s">
        <v>359</v>
      </c>
      <c r="L1799" s="40"/>
      <c r="M1799" s="192" t="s">
        <v>1</v>
      </c>
      <c r="N1799" s="193" t="s">
        <v>46</v>
      </c>
      <c r="O1799" s="72"/>
      <c r="P1799" s="194">
        <f>O1799*H1799</f>
        <v>0</v>
      </c>
      <c r="Q1799" s="194">
        <v>1.1679999999999999E-2</v>
      </c>
      <c r="R1799" s="194">
        <f>Q1799*H1799</f>
        <v>4.46400256</v>
      </c>
      <c r="S1799" s="194">
        <v>0</v>
      </c>
      <c r="T1799" s="195">
        <f>S1799*H1799</f>
        <v>0</v>
      </c>
      <c r="U1799" s="35"/>
      <c r="V1799" s="35"/>
      <c r="W1799" s="35"/>
      <c r="X1799" s="35"/>
      <c r="Y1799" s="35"/>
      <c r="Z1799" s="35"/>
      <c r="AA1799" s="35"/>
      <c r="AB1799" s="35"/>
      <c r="AC1799" s="35"/>
      <c r="AD1799" s="35"/>
      <c r="AE1799" s="35"/>
      <c r="AR1799" s="196" t="s">
        <v>214</v>
      </c>
      <c r="AT1799" s="196" t="s">
        <v>216</v>
      </c>
      <c r="AU1799" s="196" t="s">
        <v>227</v>
      </c>
      <c r="AY1799" s="18" t="s">
        <v>215</v>
      </c>
      <c r="BE1799" s="197">
        <f>IF(N1799="základní",J1799,0)</f>
        <v>0</v>
      </c>
      <c r="BF1799" s="197">
        <f>IF(N1799="snížená",J1799,0)</f>
        <v>0</v>
      </c>
      <c r="BG1799" s="197">
        <f>IF(N1799="zákl. přenesená",J1799,0)</f>
        <v>0</v>
      </c>
      <c r="BH1799" s="197">
        <f>IF(N1799="sníž. přenesená",J1799,0)</f>
        <v>0</v>
      </c>
      <c r="BI1799" s="197">
        <f>IF(N1799="nulová",J1799,0)</f>
        <v>0</v>
      </c>
      <c r="BJ1799" s="18" t="s">
        <v>88</v>
      </c>
      <c r="BK1799" s="197">
        <f>ROUND(I1799*H1799,2)</f>
        <v>0</v>
      </c>
      <c r="BL1799" s="18" t="s">
        <v>214</v>
      </c>
      <c r="BM1799" s="196" t="s">
        <v>1696</v>
      </c>
    </row>
    <row r="1800" spans="1:65" s="2" customFormat="1" ht="57.6">
      <c r="A1800" s="35"/>
      <c r="B1800" s="36"/>
      <c r="C1800" s="37"/>
      <c r="D1800" s="198" t="s">
        <v>221</v>
      </c>
      <c r="E1800" s="37"/>
      <c r="F1800" s="199" t="s">
        <v>1697</v>
      </c>
      <c r="G1800" s="37"/>
      <c r="H1800" s="37"/>
      <c r="I1800" s="200"/>
      <c r="J1800" s="37"/>
      <c r="K1800" s="37"/>
      <c r="L1800" s="40"/>
      <c r="M1800" s="201"/>
      <c r="N1800" s="202"/>
      <c r="O1800" s="72"/>
      <c r="P1800" s="72"/>
      <c r="Q1800" s="72"/>
      <c r="R1800" s="72"/>
      <c r="S1800" s="72"/>
      <c r="T1800" s="73"/>
      <c r="U1800" s="35"/>
      <c r="V1800" s="35"/>
      <c r="W1800" s="35"/>
      <c r="X1800" s="35"/>
      <c r="Y1800" s="35"/>
      <c r="Z1800" s="35"/>
      <c r="AA1800" s="35"/>
      <c r="AB1800" s="35"/>
      <c r="AC1800" s="35"/>
      <c r="AD1800" s="35"/>
      <c r="AE1800" s="35"/>
      <c r="AT1800" s="18" t="s">
        <v>221</v>
      </c>
      <c r="AU1800" s="18" t="s">
        <v>227</v>
      </c>
    </row>
    <row r="1801" spans="1:65" s="2" customFormat="1" ht="10.199999999999999">
      <c r="A1801" s="35"/>
      <c r="B1801" s="36"/>
      <c r="C1801" s="37"/>
      <c r="D1801" s="215" t="s">
        <v>362</v>
      </c>
      <c r="E1801" s="37"/>
      <c r="F1801" s="216" t="s">
        <v>1698</v>
      </c>
      <c r="G1801" s="37"/>
      <c r="H1801" s="37"/>
      <c r="I1801" s="200"/>
      <c r="J1801" s="37"/>
      <c r="K1801" s="37"/>
      <c r="L1801" s="40"/>
      <c r="M1801" s="201"/>
      <c r="N1801" s="202"/>
      <c r="O1801" s="72"/>
      <c r="P1801" s="72"/>
      <c r="Q1801" s="72"/>
      <c r="R1801" s="72"/>
      <c r="S1801" s="72"/>
      <c r="T1801" s="73"/>
      <c r="U1801" s="35"/>
      <c r="V1801" s="35"/>
      <c r="W1801" s="35"/>
      <c r="X1801" s="35"/>
      <c r="Y1801" s="35"/>
      <c r="Z1801" s="35"/>
      <c r="AA1801" s="35"/>
      <c r="AB1801" s="35"/>
      <c r="AC1801" s="35"/>
      <c r="AD1801" s="35"/>
      <c r="AE1801" s="35"/>
      <c r="AT1801" s="18" t="s">
        <v>362</v>
      </c>
      <c r="AU1801" s="18" t="s">
        <v>227</v>
      </c>
    </row>
    <row r="1802" spans="1:65" s="2" customFormat="1" ht="24.15" customHeight="1">
      <c r="A1802" s="35"/>
      <c r="B1802" s="36"/>
      <c r="C1802" s="260" t="s">
        <v>1699</v>
      </c>
      <c r="D1802" s="260" t="s">
        <v>539</v>
      </c>
      <c r="E1802" s="261" t="s">
        <v>1700</v>
      </c>
      <c r="F1802" s="262" t="s">
        <v>1701</v>
      </c>
      <c r="G1802" s="263" t="s">
        <v>523</v>
      </c>
      <c r="H1802" s="264">
        <v>401.30200000000002</v>
      </c>
      <c r="I1802" s="265"/>
      <c r="J1802" s="266">
        <f>ROUND(I1802*H1802,2)</f>
        <v>0</v>
      </c>
      <c r="K1802" s="262" t="s">
        <v>359</v>
      </c>
      <c r="L1802" s="267"/>
      <c r="M1802" s="268" t="s">
        <v>1</v>
      </c>
      <c r="N1802" s="269" t="s">
        <v>46</v>
      </c>
      <c r="O1802" s="72"/>
      <c r="P1802" s="194">
        <f>O1802*H1802</f>
        <v>0</v>
      </c>
      <c r="Q1802" s="194">
        <v>3.1E-2</v>
      </c>
      <c r="R1802" s="194">
        <f>Q1802*H1802</f>
        <v>12.440362</v>
      </c>
      <c r="S1802" s="194">
        <v>0</v>
      </c>
      <c r="T1802" s="195">
        <f>S1802*H1802</f>
        <v>0</v>
      </c>
      <c r="U1802" s="35"/>
      <c r="V1802" s="35"/>
      <c r="W1802" s="35"/>
      <c r="X1802" s="35"/>
      <c r="Y1802" s="35"/>
      <c r="Z1802" s="35"/>
      <c r="AA1802" s="35"/>
      <c r="AB1802" s="35"/>
      <c r="AC1802" s="35"/>
      <c r="AD1802" s="35"/>
      <c r="AE1802" s="35"/>
      <c r="AR1802" s="196" t="s">
        <v>251</v>
      </c>
      <c r="AT1802" s="196" t="s">
        <v>539</v>
      </c>
      <c r="AU1802" s="196" t="s">
        <v>227</v>
      </c>
      <c r="AY1802" s="18" t="s">
        <v>215</v>
      </c>
      <c r="BE1802" s="197">
        <f>IF(N1802="základní",J1802,0)</f>
        <v>0</v>
      </c>
      <c r="BF1802" s="197">
        <f>IF(N1802="snížená",J1802,0)</f>
        <v>0</v>
      </c>
      <c r="BG1802" s="197">
        <f>IF(N1802="zákl. přenesená",J1802,0)</f>
        <v>0</v>
      </c>
      <c r="BH1802" s="197">
        <f>IF(N1802="sníž. přenesená",J1802,0)</f>
        <v>0</v>
      </c>
      <c r="BI1802" s="197">
        <f>IF(N1802="nulová",J1802,0)</f>
        <v>0</v>
      </c>
      <c r="BJ1802" s="18" t="s">
        <v>88</v>
      </c>
      <c r="BK1802" s="197">
        <f>ROUND(I1802*H1802,2)</f>
        <v>0</v>
      </c>
      <c r="BL1802" s="18" t="s">
        <v>214</v>
      </c>
      <c r="BM1802" s="196" t="s">
        <v>1702</v>
      </c>
    </row>
    <row r="1803" spans="1:65" s="2" customFormat="1" ht="19.2">
      <c r="A1803" s="35"/>
      <c r="B1803" s="36"/>
      <c r="C1803" s="37"/>
      <c r="D1803" s="198" t="s">
        <v>221</v>
      </c>
      <c r="E1803" s="37"/>
      <c r="F1803" s="199" t="s">
        <v>1701</v>
      </c>
      <c r="G1803" s="37"/>
      <c r="H1803" s="37"/>
      <c r="I1803" s="200"/>
      <c r="J1803" s="37"/>
      <c r="K1803" s="37"/>
      <c r="L1803" s="40"/>
      <c r="M1803" s="201"/>
      <c r="N1803" s="202"/>
      <c r="O1803" s="72"/>
      <c r="P1803" s="72"/>
      <c r="Q1803" s="72"/>
      <c r="R1803" s="72"/>
      <c r="S1803" s="72"/>
      <c r="T1803" s="73"/>
      <c r="U1803" s="35"/>
      <c r="V1803" s="35"/>
      <c r="W1803" s="35"/>
      <c r="X1803" s="35"/>
      <c r="Y1803" s="35"/>
      <c r="Z1803" s="35"/>
      <c r="AA1803" s="35"/>
      <c r="AB1803" s="35"/>
      <c r="AC1803" s="35"/>
      <c r="AD1803" s="35"/>
      <c r="AE1803" s="35"/>
      <c r="AT1803" s="18" t="s">
        <v>221</v>
      </c>
      <c r="AU1803" s="18" t="s">
        <v>227</v>
      </c>
    </row>
    <row r="1804" spans="1:65" s="14" customFormat="1" ht="10.199999999999999">
      <c r="B1804" s="227"/>
      <c r="C1804" s="228"/>
      <c r="D1804" s="198" t="s">
        <v>364</v>
      </c>
      <c r="E1804" s="229" t="s">
        <v>1</v>
      </c>
      <c r="F1804" s="230" t="s">
        <v>1703</v>
      </c>
      <c r="G1804" s="228"/>
      <c r="H1804" s="231">
        <v>401.30200000000002</v>
      </c>
      <c r="I1804" s="232"/>
      <c r="J1804" s="228"/>
      <c r="K1804" s="228"/>
      <c r="L1804" s="233"/>
      <c r="M1804" s="234"/>
      <c r="N1804" s="235"/>
      <c r="O1804" s="235"/>
      <c r="P1804" s="235"/>
      <c r="Q1804" s="235"/>
      <c r="R1804" s="235"/>
      <c r="S1804" s="235"/>
      <c r="T1804" s="236"/>
      <c r="AT1804" s="237" t="s">
        <v>364</v>
      </c>
      <c r="AU1804" s="237" t="s">
        <v>227</v>
      </c>
      <c r="AV1804" s="14" t="s">
        <v>90</v>
      </c>
      <c r="AW1804" s="14" t="s">
        <v>36</v>
      </c>
      <c r="AX1804" s="14" t="s">
        <v>81</v>
      </c>
      <c r="AY1804" s="237" t="s">
        <v>215</v>
      </c>
    </row>
    <row r="1805" spans="1:65" s="15" customFormat="1" ht="10.199999999999999">
      <c r="B1805" s="238"/>
      <c r="C1805" s="239"/>
      <c r="D1805" s="198" t="s">
        <v>364</v>
      </c>
      <c r="E1805" s="240" t="s">
        <v>1</v>
      </c>
      <c r="F1805" s="241" t="s">
        <v>368</v>
      </c>
      <c r="G1805" s="239"/>
      <c r="H1805" s="242">
        <v>401.30200000000002</v>
      </c>
      <c r="I1805" s="243"/>
      <c r="J1805" s="239"/>
      <c r="K1805" s="239"/>
      <c r="L1805" s="244"/>
      <c r="M1805" s="245"/>
      <c r="N1805" s="246"/>
      <c r="O1805" s="246"/>
      <c r="P1805" s="246"/>
      <c r="Q1805" s="246"/>
      <c r="R1805" s="246"/>
      <c r="S1805" s="246"/>
      <c r="T1805" s="247"/>
      <c r="AT1805" s="248" t="s">
        <v>364</v>
      </c>
      <c r="AU1805" s="248" t="s">
        <v>227</v>
      </c>
      <c r="AV1805" s="15" t="s">
        <v>214</v>
      </c>
      <c r="AW1805" s="15" t="s">
        <v>36</v>
      </c>
      <c r="AX1805" s="15" t="s">
        <v>88</v>
      </c>
      <c r="AY1805" s="248" t="s">
        <v>215</v>
      </c>
    </row>
    <row r="1806" spans="1:65" s="2" customFormat="1" ht="37.799999999999997" customHeight="1">
      <c r="A1806" s="35"/>
      <c r="B1806" s="36"/>
      <c r="C1806" s="185" t="s">
        <v>1704</v>
      </c>
      <c r="D1806" s="185" t="s">
        <v>216</v>
      </c>
      <c r="E1806" s="186" t="s">
        <v>1705</v>
      </c>
      <c r="F1806" s="187" t="s">
        <v>1706</v>
      </c>
      <c r="G1806" s="188" t="s">
        <v>523</v>
      </c>
      <c r="H1806" s="189">
        <v>382.19200000000001</v>
      </c>
      <c r="I1806" s="190"/>
      <c r="J1806" s="191">
        <f>ROUND(I1806*H1806,2)</f>
        <v>0</v>
      </c>
      <c r="K1806" s="187" t="s">
        <v>359</v>
      </c>
      <c r="L1806" s="40"/>
      <c r="M1806" s="192" t="s">
        <v>1</v>
      </c>
      <c r="N1806" s="193" t="s">
        <v>46</v>
      </c>
      <c r="O1806" s="72"/>
      <c r="P1806" s="194">
        <f>O1806*H1806</f>
        <v>0</v>
      </c>
      <c r="Q1806" s="194">
        <v>8.0000000000000007E-5</v>
      </c>
      <c r="R1806" s="194">
        <f>Q1806*H1806</f>
        <v>3.0575360000000003E-2</v>
      </c>
      <c r="S1806" s="194">
        <v>0</v>
      </c>
      <c r="T1806" s="195">
        <f>S1806*H1806</f>
        <v>0</v>
      </c>
      <c r="U1806" s="35"/>
      <c r="V1806" s="35"/>
      <c r="W1806" s="35"/>
      <c r="X1806" s="35"/>
      <c r="Y1806" s="35"/>
      <c r="Z1806" s="35"/>
      <c r="AA1806" s="35"/>
      <c r="AB1806" s="35"/>
      <c r="AC1806" s="35"/>
      <c r="AD1806" s="35"/>
      <c r="AE1806" s="35"/>
      <c r="AR1806" s="196" t="s">
        <v>214</v>
      </c>
      <c r="AT1806" s="196" t="s">
        <v>216</v>
      </c>
      <c r="AU1806" s="196" t="s">
        <v>227</v>
      </c>
      <c r="AY1806" s="18" t="s">
        <v>215</v>
      </c>
      <c r="BE1806" s="197">
        <f>IF(N1806="základní",J1806,0)</f>
        <v>0</v>
      </c>
      <c r="BF1806" s="197">
        <f>IF(N1806="snížená",J1806,0)</f>
        <v>0</v>
      </c>
      <c r="BG1806" s="197">
        <f>IF(N1806="zákl. přenesená",J1806,0)</f>
        <v>0</v>
      </c>
      <c r="BH1806" s="197">
        <f>IF(N1806="sníž. přenesená",J1806,0)</f>
        <v>0</v>
      </c>
      <c r="BI1806" s="197">
        <f>IF(N1806="nulová",J1806,0)</f>
        <v>0</v>
      </c>
      <c r="BJ1806" s="18" t="s">
        <v>88</v>
      </c>
      <c r="BK1806" s="197">
        <f>ROUND(I1806*H1806,2)</f>
        <v>0</v>
      </c>
      <c r="BL1806" s="18" t="s">
        <v>214</v>
      </c>
      <c r="BM1806" s="196" t="s">
        <v>1707</v>
      </c>
    </row>
    <row r="1807" spans="1:65" s="2" customFormat="1" ht="38.4">
      <c r="A1807" s="35"/>
      <c r="B1807" s="36"/>
      <c r="C1807" s="37"/>
      <c r="D1807" s="198" t="s">
        <v>221</v>
      </c>
      <c r="E1807" s="37"/>
      <c r="F1807" s="199" t="s">
        <v>1708</v>
      </c>
      <c r="G1807" s="37"/>
      <c r="H1807" s="37"/>
      <c r="I1807" s="200"/>
      <c r="J1807" s="37"/>
      <c r="K1807" s="37"/>
      <c r="L1807" s="40"/>
      <c r="M1807" s="201"/>
      <c r="N1807" s="202"/>
      <c r="O1807" s="72"/>
      <c r="P1807" s="72"/>
      <c r="Q1807" s="72"/>
      <c r="R1807" s="72"/>
      <c r="S1807" s="72"/>
      <c r="T1807" s="73"/>
      <c r="U1807" s="35"/>
      <c r="V1807" s="35"/>
      <c r="W1807" s="35"/>
      <c r="X1807" s="35"/>
      <c r="Y1807" s="35"/>
      <c r="Z1807" s="35"/>
      <c r="AA1807" s="35"/>
      <c r="AB1807" s="35"/>
      <c r="AC1807" s="35"/>
      <c r="AD1807" s="35"/>
      <c r="AE1807" s="35"/>
      <c r="AT1807" s="18" t="s">
        <v>221</v>
      </c>
      <c r="AU1807" s="18" t="s">
        <v>227</v>
      </c>
    </row>
    <row r="1808" spans="1:65" s="2" customFormat="1" ht="10.199999999999999">
      <c r="A1808" s="35"/>
      <c r="B1808" s="36"/>
      <c r="C1808" s="37"/>
      <c r="D1808" s="215" t="s">
        <v>362</v>
      </c>
      <c r="E1808" s="37"/>
      <c r="F1808" s="216" t="s">
        <v>1709</v>
      </c>
      <c r="G1808" s="37"/>
      <c r="H1808" s="37"/>
      <c r="I1808" s="200"/>
      <c r="J1808" s="37"/>
      <c r="K1808" s="37"/>
      <c r="L1808" s="40"/>
      <c r="M1808" s="201"/>
      <c r="N1808" s="202"/>
      <c r="O1808" s="72"/>
      <c r="P1808" s="72"/>
      <c r="Q1808" s="72"/>
      <c r="R1808" s="72"/>
      <c r="S1808" s="72"/>
      <c r="T1808" s="73"/>
      <c r="U1808" s="35"/>
      <c r="V1808" s="35"/>
      <c r="W1808" s="35"/>
      <c r="X1808" s="35"/>
      <c r="Y1808" s="35"/>
      <c r="Z1808" s="35"/>
      <c r="AA1808" s="35"/>
      <c r="AB1808" s="35"/>
      <c r="AC1808" s="35"/>
      <c r="AD1808" s="35"/>
      <c r="AE1808" s="35"/>
      <c r="AT1808" s="18" t="s">
        <v>362</v>
      </c>
      <c r="AU1808" s="18" t="s">
        <v>227</v>
      </c>
    </row>
    <row r="1809" spans="1:65" s="2" customFormat="1" ht="24.15" customHeight="1">
      <c r="A1809" s="35"/>
      <c r="B1809" s="36"/>
      <c r="C1809" s="185" t="s">
        <v>1710</v>
      </c>
      <c r="D1809" s="185" t="s">
        <v>216</v>
      </c>
      <c r="E1809" s="186" t="s">
        <v>1711</v>
      </c>
      <c r="F1809" s="187" t="s">
        <v>1712</v>
      </c>
      <c r="G1809" s="188" t="s">
        <v>523</v>
      </c>
      <c r="H1809" s="189">
        <v>425.61799999999999</v>
      </c>
      <c r="I1809" s="190"/>
      <c r="J1809" s="191">
        <f>ROUND(I1809*H1809,2)</f>
        <v>0</v>
      </c>
      <c r="K1809" s="187" t="s">
        <v>359</v>
      </c>
      <c r="L1809" s="40"/>
      <c r="M1809" s="192" t="s">
        <v>1</v>
      </c>
      <c r="N1809" s="193" t="s">
        <v>46</v>
      </c>
      <c r="O1809" s="72"/>
      <c r="P1809" s="194">
        <f>O1809*H1809</f>
        <v>0</v>
      </c>
      <c r="Q1809" s="194">
        <v>1.3999999999999999E-4</v>
      </c>
      <c r="R1809" s="194">
        <f>Q1809*H1809</f>
        <v>5.9586519999999997E-2</v>
      </c>
      <c r="S1809" s="194">
        <v>0</v>
      </c>
      <c r="T1809" s="195">
        <f>S1809*H1809</f>
        <v>0</v>
      </c>
      <c r="U1809" s="35"/>
      <c r="V1809" s="35"/>
      <c r="W1809" s="35"/>
      <c r="X1809" s="35"/>
      <c r="Y1809" s="35"/>
      <c r="Z1809" s="35"/>
      <c r="AA1809" s="35"/>
      <c r="AB1809" s="35"/>
      <c r="AC1809" s="35"/>
      <c r="AD1809" s="35"/>
      <c r="AE1809" s="35"/>
      <c r="AR1809" s="196" t="s">
        <v>214</v>
      </c>
      <c r="AT1809" s="196" t="s">
        <v>216</v>
      </c>
      <c r="AU1809" s="196" t="s">
        <v>227</v>
      </c>
      <c r="AY1809" s="18" t="s">
        <v>215</v>
      </c>
      <c r="BE1809" s="197">
        <f>IF(N1809="základní",J1809,0)</f>
        <v>0</v>
      </c>
      <c r="BF1809" s="197">
        <f>IF(N1809="snížená",J1809,0)</f>
        <v>0</v>
      </c>
      <c r="BG1809" s="197">
        <f>IF(N1809="zákl. přenesená",J1809,0)</f>
        <v>0</v>
      </c>
      <c r="BH1809" s="197">
        <f>IF(N1809="sníž. přenesená",J1809,0)</f>
        <v>0</v>
      </c>
      <c r="BI1809" s="197">
        <f>IF(N1809="nulová",J1809,0)</f>
        <v>0</v>
      </c>
      <c r="BJ1809" s="18" t="s">
        <v>88</v>
      </c>
      <c r="BK1809" s="197">
        <f>ROUND(I1809*H1809,2)</f>
        <v>0</v>
      </c>
      <c r="BL1809" s="18" t="s">
        <v>214</v>
      </c>
      <c r="BM1809" s="196" t="s">
        <v>1713</v>
      </c>
    </row>
    <row r="1810" spans="1:65" s="2" customFormat="1" ht="19.2">
      <c r="A1810" s="35"/>
      <c r="B1810" s="36"/>
      <c r="C1810" s="37"/>
      <c r="D1810" s="198" t="s">
        <v>221</v>
      </c>
      <c r="E1810" s="37"/>
      <c r="F1810" s="199" t="s">
        <v>1714</v>
      </c>
      <c r="G1810" s="37"/>
      <c r="H1810" s="37"/>
      <c r="I1810" s="200"/>
      <c r="J1810" s="37"/>
      <c r="K1810" s="37"/>
      <c r="L1810" s="40"/>
      <c r="M1810" s="201"/>
      <c r="N1810" s="202"/>
      <c r="O1810" s="72"/>
      <c r="P1810" s="72"/>
      <c r="Q1810" s="72"/>
      <c r="R1810" s="72"/>
      <c r="S1810" s="72"/>
      <c r="T1810" s="73"/>
      <c r="U1810" s="35"/>
      <c r="V1810" s="35"/>
      <c r="W1810" s="35"/>
      <c r="X1810" s="35"/>
      <c r="Y1810" s="35"/>
      <c r="Z1810" s="35"/>
      <c r="AA1810" s="35"/>
      <c r="AB1810" s="35"/>
      <c r="AC1810" s="35"/>
      <c r="AD1810" s="35"/>
      <c r="AE1810" s="35"/>
      <c r="AT1810" s="18" t="s">
        <v>221</v>
      </c>
      <c r="AU1810" s="18" t="s">
        <v>227</v>
      </c>
    </row>
    <row r="1811" spans="1:65" s="2" customFormat="1" ht="10.199999999999999">
      <c r="A1811" s="35"/>
      <c r="B1811" s="36"/>
      <c r="C1811" s="37"/>
      <c r="D1811" s="215" t="s">
        <v>362</v>
      </c>
      <c r="E1811" s="37"/>
      <c r="F1811" s="216" t="s">
        <v>1715</v>
      </c>
      <c r="G1811" s="37"/>
      <c r="H1811" s="37"/>
      <c r="I1811" s="200"/>
      <c r="J1811" s="37"/>
      <c r="K1811" s="37"/>
      <c r="L1811" s="40"/>
      <c r="M1811" s="201"/>
      <c r="N1811" s="202"/>
      <c r="O1811" s="72"/>
      <c r="P1811" s="72"/>
      <c r="Q1811" s="72"/>
      <c r="R1811" s="72"/>
      <c r="S1811" s="72"/>
      <c r="T1811" s="73"/>
      <c r="U1811" s="35"/>
      <c r="V1811" s="35"/>
      <c r="W1811" s="35"/>
      <c r="X1811" s="35"/>
      <c r="Y1811" s="35"/>
      <c r="Z1811" s="35"/>
      <c r="AA1811" s="35"/>
      <c r="AB1811" s="35"/>
      <c r="AC1811" s="35"/>
      <c r="AD1811" s="35"/>
      <c r="AE1811" s="35"/>
      <c r="AT1811" s="18" t="s">
        <v>362</v>
      </c>
      <c r="AU1811" s="18" t="s">
        <v>227</v>
      </c>
    </row>
    <row r="1812" spans="1:65" s="14" customFormat="1" ht="10.199999999999999">
      <c r="B1812" s="227"/>
      <c r="C1812" s="228"/>
      <c r="D1812" s="198" t="s">
        <v>364</v>
      </c>
      <c r="E1812" s="229" t="s">
        <v>1</v>
      </c>
      <c r="F1812" s="230" t="s">
        <v>1716</v>
      </c>
      <c r="G1812" s="228"/>
      <c r="H1812" s="231">
        <v>382.19200000000001</v>
      </c>
      <c r="I1812" s="232"/>
      <c r="J1812" s="228"/>
      <c r="K1812" s="228"/>
      <c r="L1812" s="233"/>
      <c r="M1812" s="234"/>
      <c r="N1812" s="235"/>
      <c r="O1812" s="235"/>
      <c r="P1812" s="235"/>
      <c r="Q1812" s="235"/>
      <c r="R1812" s="235"/>
      <c r="S1812" s="235"/>
      <c r="T1812" s="236"/>
      <c r="AT1812" s="237" t="s">
        <v>364</v>
      </c>
      <c r="AU1812" s="237" t="s">
        <v>227</v>
      </c>
      <c r="AV1812" s="14" t="s">
        <v>90</v>
      </c>
      <c r="AW1812" s="14" t="s">
        <v>36</v>
      </c>
      <c r="AX1812" s="14" t="s">
        <v>81</v>
      </c>
      <c r="AY1812" s="237" t="s">
        <v>215</v>
      </c>
    </row>
    <row r="1813" spans="1:65" s="13" customFormat="1" ht="10.199999999999999">
      <c r="B1813" s="217"/>
      <c r="C1813" s="218"/>
      <c r="D1813" s="198" t="s">
        <v>364</v>
      </c>
      <c r="E1813" s="219" t="s">
        <v>1</v>
      </c>
      <c r="F1813" s="220" t="s">
        <v>1717</v>
      </c>
      <c r="G1813" s="218"/>
      <c r="H1813" s="219" t="s">
        <v>1</v>
      </c>
      <c r="I1813" s="221"/>
      <c r="J1813" s="218"/>
      <c r="K1813" s="218"/>
      <c r="L1813" s="222"/>
      <c r="M1813" s="223"/>
      <c r="N1813" s="224"/>
      <c r="O1813" s="224"/>
      <c r="P1813" s="224"/>
      <c r="Q1813" s="224"/>
      <c r="R1813" s="224"/>
      <c r="S1813" s="224"/>
      <c r="T1813" s="225"/>
      <c r="AT1813" s="226" t="s">
        <v>364</v>
      </c>
      <c r="AU1813" s="226" t="s">
        <v>227</v>
      </c>
      <c r="AV1813" s="13" t="s">
        <v>88</v>
      </c>
      <c r="AW1813" s="13" t="s">
        <v>36</v>
      </c>
      <c r="AX1813" s="13" t="s">
        <v>81</v>
      </c>
      <c r="AY1813" s="226" t="s">
        <v>215</v>
      </c>
    </row>
    <row r="1814" spans="1:65" s="14" customFormat="1" ht="10.199999999999999">
      <c r="B1814" s="227"/>
      <c r="C1814" s="228"/>
      <c r="D1814" s="198" t="s">
        <v>364</v>
      </c>
      <c r="E1814" s="229" t="s">
        <v>1</v>
      </c>
      <c r="F1814" s="230" t="s">
        <v>1718</v>
      </c>
      <c r="G1814" s="228"/>
      <c r="H1814" s="231">
        <v>43.426000000000002</v>
      </c>
      <c r="I1814" s="232"/>
      <c r="J1814" s="228"/>
      <c r="K1814" s="228"/>
      <c r="L1814" s="233"/>
      <c r="M1814" s="234"/>
      <c r="N1814" s="235"/>
      <c r="O1814" s="235"/>
      <c r="P1814" s="235"/>
      <c r="Q1814" s="235"/>
      <c r="R1814" s="235"/>
      <c r="S1814" s="235"/>
      <c r="T1814" s="236"/>
      <c r="AT1814" s="237" t="s">
        <v>364</v>
      </c>
      <c r="AU1814" s="237" t="s">
        <v>227</v>
      </c>
      <c r="AV1814" s="14" t="s">
        <v>90</v>
      </c>
      <c r="AW1814" s="14" t="s">
        <v>36</v>
      </c>
      <c r="AX1814" s="14" t="s">
        <v>81</v>
      </c>
      <c r="AY1814" s="237" t="s">
        <v>215</v>
      </c>
    </row>
    <row r="1815" spans="1:65" s="15" customFormat="1" ht="10.199999999999999">
      <c r="B1815" s="238"/>
      <c r="C1815" s="239"/>
      <c r="D1815" s="198" t="s">
        <v>364</v>
      </c>
      <c r="E1815" s="240" t="s">
        <v>1</v>
      </c>
      <c r="F1815" s="241" t="s">
        <v>368</v>
      </c>
      <c r="G1815" s="239"/>
      <c r="H1815" s="242">
        <v>425.61799999999999</v>
      </c>
      <c r="I1815" s="243"/>
      <c r="J1815" s="239"/>
      <c r="K1815" s="239"/>
      <c r="L1815" s="244"/>
      <c r="M1815" s="245"/>
      <c r="N1815" s="246"/>
      <c r="O1815" s="246"/>
      <c r="P1815" s="246"/>
      <c r="Q1815" s="246"/>
      <c r="R1815" s="246"/>
      <c r="S1815" s="246"/>
      <c r="T1815" s="247"/>
      <c r="AT1815" s="248" t="s">
        <v>364</v>
      </c>
      <c r="AU1815" s="248" t="s">
        <v>227</v>
      </c>
      <c r="AV1815" s="15" t="s">
        <v>214</v>
      </c>
      <c r="AW1815" s="15" t="s">
        <v>36</v>
      </c>
      <c r="AX1815" s="15" t="s">
        <v>88</v>
      </c>
      <c r="AY1815" s="248" t="s">
        <v>215</v>
      </c>
    </row>
    <row r="1816" spans="1:65" s="2" customFormat="1" ht="33" customHeight="1">
      <c r="A1816" s="35"/>
      <c r="B1816" s="36"/>
      <c r="C1816" s="185" t="s">
        <v>1719</v>
      </c>
      <c r="D1816" s="185" t="s">
        <v>216</v>
      </c>
      <c r="E1816" s="186" t="s">
        <v>1720</v>
      </c>
      <c r="F1816" s="187" t="s">
        <v>1721</v>
      </c>
      <c r="G1816" s="188" t="s">
        <v>523</v>
      </c>
      <c r="H1816" s="189">
        <v>425.61799999999999</v>
      </c>
      <c r="I1816" s="190"/>
      <c r="J1816" s="191">
        <f>ROUND(I1816*H1816,2)</f>
        <v>0</v>
      </c>
      <c r="K1816" s="187" t="s">
        <v>359</v>
      </c>
      <c r="L1816" s="40"/>
      <c r="M1816" s="192" t="s">
        <v>1</v>
      </c>
      <c r="N1816" s="193" t="s">
        <v>46</v>
      </c>
      <c r="O1816" s="72"/>
      <c r="P1816" s="194">
        <f>O1816*H1816</f>
        <v>0</v>
      </c>
      <c r="Q1816" s="194">
        <v>2.8500000000000001E-3</v>
      </c>
      <c r="R1816" s="194">
        <f>Q1816*H1816</f>
        <v>1.2130113</v>
      </c>
      <c r="S1816" s="194">
        <v>0</v>
      </c>
      <c r="T1816" s="195">
        <f>S1816*H1816</f>
        <v>0</v>
      </c>
      <c r="U1816" s="35"/>
      <c r="V1816" s="35"/>
      <c r="W1816" s="35"/>
      <c r="X1816" s="35"/>
      <c r="Y1816" s="35"/>
      <c r="Z1816" s="35"/>
      <c r="AA1816" s="35"/>
      <c r="AB1816" s="35"/>
      <c r="AC1816" s="35"/>
      <c r="AD1816" s="35"/>
      <c r="AE1816" s="35"/>
      <c r="AR1816" s="196" t="s">
        <v>214</v>
      </c>
      <c r="AT1816" s="196" t="s">
        <v>216</v>
      </c>
      <c r="AU1816" s="196" t="s">
        <v>227</v>
      </c>
      <c r="AY1816" s="18" t="s">
        <v>215</v>
      </c>
      <c r="BE1816" s="197">
        <f>IF(N1816="základní",J1816,0)</f>
        <v>0</v>
      </c>
      <c r="BF1816" s="197">
        <f>IF(N1816="snížená",J1816,0)</f>
        <v>0</v>
      </c>
      <c r="BG1816" s="197">
        <f>IF(N1816="zákl. přenesená",J1816,0)</f>
        <v>0</v>
      </c>
      <c r="BH1816" s="197">
        <f>IF(N1816="sníž. přenesená",J1816,0)</f>
        <v>0</v>
      </c>
      <c r="BI1816" s="197">
        <f>IF(N1816="nulová",J1816,0)</f>
        <v>0</v>
      </c>
      <c r="BJ1816" s="18" t="s">
        <v>88</v>
      </c>
      <c r="BK1816" s="197">
        <f>ROUND(I1816*H1816,2)</f>
        <v>0</v>
      </c>
      <c r="BL1816" s="18" t="s">
        <v>214</v>
      </c>
      <c r="BM1816" s="196" t="s">
        <v>1722</v>
      </c>
    </row>
    <row r="1817" spans="1:65" s="2" customFormat="1" ht="19.2">
      <c r="A1817" s="35"/>
      <c r="B1817" s="36"/>
      <c r="C1817" s="37"/>
      <c r="D1817" s="198" t="s">
        <v>221</v>
      </c>
      <c r="E1817" s="37"/>
      <c r="F1817" s="199" t="s">
        <v>1723</v>
      </c>
      <c r="G1817" s="37"/>
      <c r="H1817" s="37"/>
      <c r="I1817" s="200"/>
      <c r="J1817" s="37"/>
      <c r="K1817" s="37"/>
      <c r="L1817" s="40"/>
      <c r="M1817" s="201"/>
      <c r="N1817" s="202"/>
      <c r="O1817" s="72"/>
      <c r="P1817" s="72"/>
      <c r="Q1817" s="72"/>
      <c r="R1817" s="72"/>
      <c r="S1817" s="72"/>
      <c r="T1817" s="73"/>
      <c r="U1817" s="35"/>
      <c r="V1817" s="35"/>
      <c r="W1817" s="35"/>
      <c r="X1817" s="35"/>
      <c r="Y1817" s="35"/>
      <c r="Z1817" s="35"/>
      <c r="AA1817" s="35"/>
      <c r="AB1817" s="35"/>
      <c r="AC1817" s="35"/>
      <c r="AD1817" s="35"/>
      <c r="AE1817" s="35"/>
      <c r="AT1817" s="18" t="s">
        <v>221</v>
      </c>
      <c r="AU1817" s="18" t="s">
        <v>227</v>
      </c>
    </row>
    <row r="1818" spans="1:65" s="2" customFormat="1" ht="10.199999999999999">
      <c r="A1818" s="35"/>
      <c r="B1818" s="36"/>
      <c r="C1818" s="37"/>
      <c r="D1818" s="215" t="s">
        <v>362</v>
      </c>
      <c r="E1818" s="37"/>
      <c r="F1818" s="216" t="s">
        <v>1724</v>
      </c>
      <c r="G1818" s="37"/>
      <c r="H1818" s="37"/>
      <c r="I1818" s="200"/>
      <c r="J1818" s="37"/>
      <c r="K1818" s="37"/>
      <c r="L1818" s="40"/>
      <c r="M1818" s="201"/>
      <c r="N1818" s="202"/>
      <c r="O1818" s="72"/>
      <c r="P1818" s="72"/>
      <c r="Q1818" s="72"/>
      <c r="R1818" s="72"/>
      <c r="S1818" s="72"/>
      <c r="T1818" s="73"/>
      <c r="U1818" s="35"/>
      <c r="V1818" s="35"/>
      <c r="W1818" s="35"/>
      <c r="X1818" s="35"/>
      <c r="Y1818" s="35"/>
      <c r="Z1818" s="35"/>
      <c r="AA1818" s="35"/>
      <c r="AB1818" s="35"/>
      <c r="AC1818" s="35"/>
      <c r="AD1818" s="35"/>
      <c r="AE1818" s="35"/>
      <c r="AT1818" s="18" t="s">
        <v>362</v>
      </c>
      <c r="AU1818" s="18" t="s">
        <v>227</v>
      </c>
    </row>
    <row r="1819" spans="1:65" s="2" customFormat="1" ht="37.799999999999997" customHeight="1">
      <c r="A1819" s="35"/>
      <c r="B1819" s="36"/>
      <c r="C1819" s="185" t="s">
        <v>1725</v>
      </c>
      <c r="D1819" s="185" t="s">
        <v>216</v>
      </c>
      <c r="E1819" s="186" t="s">
        <v>1726</v>
      </c>
      <c r="F1819" s="187" t="s">
        <v>1727</v>
      </c>
      <c r="G1819" s="188" t="s">
        <v>797</v>
      </c>
      <c r="H1819" s="189">
        <v>55.5</v>
      </c>
      <c r="I1819" s="190"/>
      <c r="J1819" s="191">
        <f>ROUND(I1819*H1819,2)</f>
        <v>0</v>
      </c>
      <c r="K1819" s="187" t="s">
        <v>359</v>
      </c>
      <c r="L1819" s="40"/>
      <c r="M1819" s="192" t="s">
        <v>1</v>
      </c>
      <c r="N1819" s="193" t="s">
        <v>46</v>
      </c>
      <c r="O1819" s="72"/>
      <c r="P1819" s="194">
        <f>O1819*H1819</f>
        <v>0</v>
      </c>
      <c r="Q1819" s="194">
        <v>3.3899999999999998E-3</v>
      </c>
      <c r="R1819" s="194">
        <f>Q1819*H1819</f>
        <v>0.18814499999999998</v>
      </c>
      <c r="S1819" s="194">
        <v>0</v>
      </c>
      <c r="T1819" s="195">
        <f>S1819*H1819</f>
        <v>0</v>
      </c>
      <c r="U1819" s="35"/>
      <c r="V1819" s="35"/>
      <c r="W1819" s="35"/>
      <c r="X1819" s="35"/>
      <c r="Y1819" s="35"/>
      <c r="Z1819" s="35"/>
      <c r="AA1819" s="35"/>
      <c r="AB1819" s="35"/>
      <c r="AC1819" s="35"/>
      <c r="AD1819" s="35"/>
      <c r="AE1819" s="35"/>
      <c r="AR1819" s="196" t="s">
        <v>214</v>
      </c>
      <c r="AT1819" s="196" t="s">
        <v>216</v>
      </c>
      <c r="AU1819" s="196" t="s">
        <v>227</v>
      </c>
      <c r="AY1819" s="18" t="s">
        <v>215</v>
      </c>
      <c r="BE1819" s="197">
        <f>IF(N1819="základní",J1819,0)</f>
        <v>0</v>
      </c>
      <c r="BF1819" s="197">
        <f>IF(N1819="snížená",J1819,0)</f>
        <v>0</v>
      </c>
      <c r="BG1819" s="197">
        <f>IF(N1819="zákl. přenesená",J1819,0)</f>
        <v>0</v>
      </c>
      <c r="BH1819" s="197">
        <f>IF(N1819="sníž. přenesená",J1819,0)</f>
        <v>0</v>
      </c>
      <c r="BI1819" s="197">
        <f>IF(N1819="nulová",J1819,0)</f>
        <v>0</v>
      </c>
      <c r="BJ1819" s="18" t="s">
        <v>88</v>
      </c>
      <c r="BK1819" s="197">
        <f>ROUND(I1819*H1819,2)</f>
        <v>0</v>
      </c>
      <c r="BL1819" s="18" t="s">
        <v>214</v>
      </c>
      <c r="BM1819" s="196" t="s">
        <v>1728</v>
      </c>
    </row>
    <row r="1820" spans="1:65" s="2" customFormat="1" ht="38.4">
      <c r="A1820" s="35"/>
      <c r="B1820" s="36"/>
      <c r="C1820" s="37"/>
      <c r="D1820" s="198" t="s">
        <v>221</v>
      </c>
      <c r="E1820" s="37"/>
      <c r="F1820" s="199" t="s">
        <v>1729</v>
      </c>
      <c r="G1820" s="37"/>
      <c r="H1820" s="37"/>
      <c r="I1820" s="200"/>
      <c r="J1820" s="37"/>
      <c r="K1820" s="37"/>
      <c r="L1820" s="40"/>
      <c r="M1820" s="201"/>
      <c r="N1820" s="202"/>
      <c r="O1820" s="72"/>
      <c r="P1820" s="72"/>
      <c r="Q1820" s="72"/>
      <c r="R1820" s="72"/>
      <c r="S1820" s="72"/>
      <c r="T1820" s="73"/>
      <c r="U1820" s="35"/>
      <c r="V1820" s="35"/>
      <c r="W1820" s="35"/>
      <c r="X1820" s="35"/>
      <c r="Y1820" s="35"/>
      <c r="Z1820" s="35"/>
      <c r="AA1820" s="35"/>
      <c r="AB1820" s="35"/>
      <c r="AC1820" s="35"/>
      <c r="AD1820" s="35"/>
      <c r="AE1820" s="35"/>
      <c r="AT1820" s="18" t="s">
        <v>221</v>
      </c>
      <c r="AU1820" s="18" t="s">
        <v>227</v>
      </c>
    </row>
    <row r="1821" spans="1:65" s="2" customFormat="1" ht="10.199999999999999">
      <c r="A1821" s="35"/>
      <c r="B1821" s="36"/>
      <c r="C1821" s="37"/>
      <c r="D1821" s="215" t="s">
        <v>362</v>
      </c>
      <c r="E1821" s="37"/>
      <c r="F1821" s="216" t="s">
        <v>1730</v>
      </c>
      <c r="G1821" s="37"/>
      <c r="H1821" s="37"/>
      <c r="I1821" s="200"/>
      <c r="J1821" s="37"/>
      <c r="K1821" s="37"/>
      <c r="L1821" s="40"/>
      <c r="M1821" s="201"/>
      <c r="N1821" s="202"/>
      <c r="O1821" s="72"/>
      <c r="P1821" s="72"/>
      <c r="Q1821" s="72"/>
      <c r="R1821" s="72"/>
      <c r="S1821" s="72"/>
      <c r="T1821" s="73"/>
      <c r="U1821" s="35"/>
      <c r="V1821" s="35"/>
      <c r="W1821" s="35"/>
      <c r="X1821" s="35"/>
      <c r="Y1821" s="35"/>
      <c r="Z1821" s="35"/>
      <c r="AA1821" s="35"/>
      <c r="AB1821" s="35"/>
      <c r="AC1821" s="35"/>
      <c r="AD1821" s="35"/>
      <c r="AE1821" s="35"/>
      <c r="AT1821" s="18" t="s">
        <v>362</v>
      </c>
      <c r="AU1821" s="18" t="s">
        <v>227</v>
      </c>
    </row>
    <row r="1822" spans="1:65" s="13" customFormat="1" ht="10.199999999999999">
      <c r="B1822" s="217"/>
      <c r="C1822" s="218"/>
      <c r="D1822" s="198" t="s">
        <v>364</v>
      </c>
      <c r="E1822" s="219" t="s">
        <v>1</v>
      </c>
      <c r="F1822" s="220" t="s">
        <v>1731</v>
      </c>
      <c r="G1822" s="218"/>
      <c r="H1822" s="219" t="s">
        <v>1</v>
      </c>
      <c r="I1822" s="221"/>
      <c r="J1822" s="218"/>
      <c r="K1822" s="218"/>
      <c r="L1822" s="222"/>
      <c r="M1822" s="223"/>
      <c r="N1822" s="224"/>
      <c r="O1822" s="224"/>
      <c r="P1822" s="224"/>
      <c r="Q1822" s="224"/>
      <c r="R1822" s="224"/>
      <c r="S1822" s="224"/>
      <c r="T1822" s="225"/>
      <c r="AT1822" s="226" t="s">
        <v>364</v>
      </c>
      <c r="AU1822" s="226" t="s">
        <v>227</v>
      </c>
      <c r="AV1822" s="13" t="s">
        <v>88</v>
      </c>
      <c r="AW1822" s="13" t="s">
        <v>36</v>
      </c>
      <c r="AX1822" s="13" t="s">
        <v>81</v>
      </c>
      <c r="AY1822" s="226" t="s">
        <v>215</v>
      </c>
    </row>
    <row r="1823" spans="1:65" s="14" customFormat="1" ht="10.199999999999999">
      <c r="B1823" s="227"/>
      <c r="C1823" s="228"/>
      <c r="D1823" s="198" t="s">
        <v>364</v>
      </c>
      <c r="E1823" s="229" t="s">
        <v>1</v>
      </c>
      <c r="F1823" s="230" t="s">
        <v>1587</v>
      </c>
      <c r="G1823" s="228"/>
      <c r="H1823" s="231">
        <v>46.5</v>
      </c>
      <c r="I1823" s="232"/>
      <c r="J1823" s="228"/>
      <c r="K1823" s="228"/>
      <c r="L1823" s="233"/>
      <c r="M1823" s="234"/>
      <c r="N1823" s="235"/>
      <c r="O1823" s="235"/>
      <c r="P1823" s="235"/>
      <c r="Q1823" s="235"/>
      <c r="R1823" s="235"/>
      <c r="S1823" s="235"/>
      <c r="T1823" s="236"/>
      <c r="AT1823" s="237" t="s">
        <v>364</v>
      </c>
      <c r="AU1823" s="237" t="s">
        <v>227</v>
      </c>
      <c r="AV1823" s="14" t="s">
        <v>90</v>
      </c>
      <c r="AW1823" s="14" t="s">
        <v>36</v>
      </c>
      <c r="AX1823" s="14" t="s">
        <v>81</v>
      </c>
      <c r="AY1823" s="237" t="s">
        <v>215</v>
      </c>
    </row>
    <row r="1824" spans="1:65" s="14" customFormat="1" ht="10.199999999999999">
      <c r="B1824" s="227"/>
      <c r="C1824" s="228"/>
      <c r="D1824" s="198" t="s">
        <v>364</v>
      </c>
      <c r="E1824" s="229" t="s">
        <v>1</v>
      </c>
      <c r="F1824" s="230" t="s">
        <v>1732</v>
      </c>
      <c r="G1824" s="228"/>
      <c r="H1824" s="231">
        <v>9</v>
      </c>
      <c r="I1824" s="232"/>
      <c r="J1824" s="228"/>
      <c r="K1824" s="228"/>
      <c r="L1824" s="233"/>
      <c r="M1824" s="234"/>
      <c r="N1824" s="235"/>
      <c r="O1824" s="235"/>
      <c r="P1824" s="235"/>
      <c r="Q1824" s="235"/>
      <c r="R1824" s="235"/>
      <c r="S1824" s="235"/>
      <c r="T1824" s="236"/>
      <c r="AT1824" s="237" t="s">
        <v>364</v>
      </c>
      <c r="AU1824" s="237" t="s">
        <v>227</v>
      </c>
      <c r="AV1824" s="14" t="s">
        <v>90</v>
      </c>
      <c r="AW1824" s="14" t="s">
        <v>36</v>
      </c>
      <c r="AX1824" s="14" t="s">
        <v>81</v>
      </c>
      <c r="AY1824" s="237" t="s">
        <v>215</v>
      </c>
    </row>
    <row r="1825" spans="1:65" s="15" customFormat="1" ht="10.199999999999999">
      <c r="B1825" s="238"/>
      <c r="C1825" s="239"/>
      <c r="D1825" s="198" t="s">
        <v>364</v>
      </c>
      <c r="E1825" s="240" t="s">
        <v>1</v>
      </c>
      <c r="F1825" s="241" t="s">
        <v>368</v>
      </c>
      <c r="G1825" s="239"/>
      <c r="H1825" s="242">
        <v>55.5</v>
      </c>
      <c r="I1825" s="243"/>
      <c r="J1825" s="239"/>
      <c r="K1825" s="239"/>
      <c r="L1825" s="244"/>
      <c r="M1825" s="245"/>
      <c r="N1825" s="246"/>
      <c r="O1825" s="246"/>
      <c r="P1825" s="246"/>
      <c r="Q1825" s="246"/>
      <c r="R1825" s="246"/>
      <c r="S1825" s="246"/>
      <c r="T1825" s="247"/>
      <c r="AT1825" s="248" t="s">
        <v>364</v>
      </c>
      <c r="AU1825" s="248" t="s">
        <v>227</v>
      </c>
      <c r="AV1825" s="15" t="s">
        <v>214</v>
      </c>
      <c r="AW1825" s="15" t="s">
        <v>36</v>
      </c>
      <c r="AX1825" s="15" t="s">
        <v>88</v>
      </c>
      <c r="AY1825" s="248" t="s">
        <v>215</v>
      </c>
    </row>
    <row r="1826" spans="1:65" s="2" customFormat="1" ht="24.15" customHeight="1">
      <c r="A1826" s="35"/>
      <c r="B1826" s="36"/>
      <c r="C1826" s="260" t="s">
        <v>1733</v>
      </c>
      <c r="D1826" s="260" t="s">
        <v>539</v>
      </c>
      <c r="E1826" s="261" t="s">
        <v>1734</v>
      </c>
      <c r="F1826" s="262" t="s">
        <v>1735</v>
      </c>
      <c r="G1826" s="263" t="s">
        <v>523</v>
      </c>
      <c r="H1826" s="264">
        <v>18.645</v>
      </c>
      <c r="I1826" s="265"/>
      <c r="J1826" s="266">
        <f>ROUND(I1826*H1826,2)</f>
        <v>0</v>
      </c>
      <c r="K1826" s="262" t="s">
        <v>359</v>
      </c>
      <c r="L1826" s="267"/>
      <c r="M1826" s="268" t="s">
        <v>1</v>
      </c>
      <c r="N1826" s="269" t="s">
        <v>46</v>
      </c>
      <c r="O1826" s="72"/>
      <c r="P1826" s="194">
        <f>O1826*H1826</f>
        <v>0</v>
      </c>
      <c r="Q1826" s="194">
        <v>2.3999999999999998E-3</v>
      </c>
      <c r="R1826" s="194">
        <f>Q1826*H1826</f>
        <v>4.4747999999999996E-2</v>
      </c>
      <c r="S1826" s="194">
        <v>0</v>
      </c>
      <c r="T1826" s="195">
        <f>S1826*H1826</f>
        <v>0</v>
      </c>
      <c r="U1826" s="35"/>
      <c r="V1826" s="35"/>
      <c r="W1826" s="35"/>
      <c r="X1826" s="35"/>
      <c r="Y1826" s="35"/>
      <c r="Z1826" s="35"/>
      <c r="AA1826" s="35"/>
      <c r="AB1826" s="35"/>
      <c r="AC1826" s="35"/>
      <c r="AD1826" s="35"/>
      <c r="AE1826" s="35"/>
      <c r="AR1826" s="196" t="s">
        <v>251</v>
      </c>
      <c r="AT1826" s="196" t="s">
        <v>539</v>
      </c>
      <c r="AU1826" s="196" t="s">
        <v>227</v>
      </c>
      <c r="AY1826" s="18" t="s">
        <v>215</v>
      </c>
      <c r="BE1826" s="197">
        <f>IF(N1826="základní",J1826,0)</f>
        <v>0</v>
      </c>
      <c r="BF1826" s="197">
        <f>IF(N1826="snížená",J1826,0)</f>
        <v>0</v>
      </c>
      <c r="BG1826" s="197">
        <f>IF(N1826="zákl. přenesená",J1826,0)</f>
        <v>0</v>
      </c>
      <c r="BH1826" s="197">
        <f>IF(N1826="sníž. přenesená",J1826,0)</f>
        <v>0</v>
      </c>
      <c r="BI1826" s="197">
        <f>IF(N1826="nulová",J1826,0)</f>
        <v>0</v>
      </c>
      <c r="BJ1826" s="18" t="s">
        <v>88</v>
      </c>
      <c r="BK1826" s="197">
        <f>ROUND(I1826*H1826,2)</f>
        <v>0</v>
      </c>
      <c r="BL1826" s="18" t="s">
        <v>214</v>
      </c>
      <c r="BM1826" s="196" t="s">
        <v>1736</v>
      </c>
    </row>
    <row r="1827" spans="1:65" s="2" customFormat="1" ht="19.2">
      <c r="A1827" s="35"/>
      <c r="B1827" s="36"/>
      <c r="C1827" s="37"/>
      <c r="D1827" s="198" t="s">
        <v>221</v>
      </c>
      <c r="E1827" s="37"/>
      <c r="F1827" s="199" t="s">
        <v>1735</v>
      </c>
      <c r="G1827" s="37"/>
      <c r="H1827" s="37"/>
      <c r="I1827" s="200"/>
      <c r="J1827" s="37"/>
      <c r="K1827" s="37"/>
      <c r="L1827" s="40"/>
      <c r="M1827" s="201"/>
      <c r="N1827" s="202"/>
      <c r="O1827" s="72"/>
      <c r="P1827" s="72"/>
      <c r="Q1827" s="72"/>
      <c r="R1827" s="72"/>
      <c r="S1827" s="72"/>
      <c r="T1827" s="73"/>
      <c r="U1827" s="35"/>
      <c r="V1827" s="35"/>
      <c r="W1827" s="35"/>
      <c r="X1827" s="35"/>
      <c r="Y1827" s="35"/>
      <c r="Z1827" s="35"/>
      <c r="AA1827" s="35"/>
      <c r="AB1827" s="35"/>
      <c r="AC1827" s="35"/>
      <c r="AD1827" s="35"/>
      <c r="AE1827" s="35"/>
      <c r="AT1827" s="18" t="s">
        <v>221</v>
      </c>
      <c r="AU1827" s="18" t="s">
        <v>227</v>
      </c>
    </row>
    <row r="1828" spans="1:65" s="14" customFormat="1" ht="10.199999999999999">
      <c r="B1828" s="227"/>
      <c r="C1828" s="228"/>
      <c r="D1828" s="198" t="s">
        <v>364</v>
      </c>
      <c r="E1828" s="229" t="s">
        <v>1</v>
      </c>
      <c r="F1828" s="230" t="s">
        <v>1737</v>
      </c>
      <c r="G1828" s="228"/>
      <c r="H1828" s="231">
        <v>15.345000000000001</v>
      </c>
      <c r="I1828" s="232"/>
      <c r="J1828" s="228"/>
      <c r="K1828" s="228"/>
      <c r="L1828" s="233"/>
      <c r="M1828" s="234"/>
      <c r="N1828" s="235"/>
      <c r="O1828" s="235"/>
      <c r="P1828" s="235"/>
      <c r="Q1828" s="235"/>
      <c r="R1828" s="235"/>
      <c r="S1828" s="235"/>
      <c r="T1828" s="236"/>
      <c r="AT1828" s="237" t="s">
        <v>364</v>
      </c>
      <c r="AU1828" s="237" t="s">
        <v>227</v>
      </c>
      <c r="AV1828" s="14" t="s">
        <v>90</v>
      </c>
      <c r="AW1828" s="14" t="s">
        <v>36</v>
      </c>
      <c r="AX1828" s="14" t="s">
        <v>81</v>
      </c>
      <c r="AY1828" s="237" t="s">
        <v>215</v>
      </c>
    </row>
    <row r="1829" spans="1:65" s="14" customFormat="1" ht="10.199999999999999">
      <c r="B1829" s="227"/>
      <c r="C1829" s="228"/>
      <c r="D1829" s="198" t="s">
        <v>364</v>
      </c>
      <c r="E1829" s="229" t="s">
        <v>1</v>
      </c>
      <c r="F1829" s="230" t="s">
        <v>1738</v>
      </c>
      <c r="G1829" s="228"/>
      <c r="H1829" s="231">
        <v>3.3</v>
      </c>
      <c r="I1829" s="232"/>
      <c r="J1829" s="228"/>
      <c r="K1829" s="228"/>
      <c r="L1829" s="233"/>
      <c r="M1829" s="234"/>
      <c r="N1829" s="235"/>
      <c r="O1829" s="235"/>
      <c r="P1829" s="235"/>
      <c r="Q1829" s="235"/>
      <c r="R1829" s="235"/>
      <c r="S1829" s="235"/>
      <c r="T1829" s="236"/>
      <c r="AT1829" s="237" t="s">
        <v>364</v>
      </c>
      <c r="AU1829" s="237" t="s">
        <v>227</v>
      </c>
      <c r="AV1829" s="14" t="s">
        <v>90</v>
      </c>
      <c r="AW1829" s="14" t="s">
        <v>36</v>
      </c>
      <c r="AX1829" s="14" t="s">
        <v>81</v>
      </c>
      <c r="AY1829" s="237" t="s">
        <v>215</v>
      </c>
    </row>
    <row r="1830" spans="1:65" s="15" customFormat="1" ht="10.199999999999999">
      <c r="B1830" s="238"/>
      <c r="C1830" s="239"/>
      <c r="D1830" s="198" t="s">
        <v>364</v>
      </c>
      <c r="E1830" s="240" t="s">
        <v>1</v>
      </c>
      <c r="F1830" s="241" t="s">
        <v>368</v>
      </c>
      <c r="G1830" s="239"/>
      <c r="H1830" s="242">
        <v>18.645</v>
      </c>
      <c r="I1830" s="243"/>
      <c r="J1830" s="239"/>
      <c r="K1830" s="239"/>
      <c r="L1830" s="244"/>
      <c r="M1830" s="245"/>
      <c r="N1830" s="246"/>
      <c r="O1830" s="246"/>
      <c r="P1830" s="246"/>
      <c r="Q1830" s="246"/>
      <c r="R1830" s="246"/>
      <c r="S1830" s="246"/>
      <c r="T1830" s="247"/>
      <c r="AT1830" s="248" t="s">
        <v>364</v>
      </c>
      <c r="AU1830" s="248" t="s">
        <v>227</v>
      </c>
      <c r="AV1830" s="15" t="s">
        <v>214</v>
      </c>
      <c r="AW1830" s="15" t="s">
        <v>36</v>
      </c>
      <c r="AX1830" s="15" t="s">
        <v>88</v>
      </c>
      <c r="AY1830" s="248" t="s">
        <v>215</v>
      </c>
    </row>
    <row r="1831" spans="1:65" s="2" customFormat="1" ht="24.15" customHeight="1">
      <c r="A1831" s="35"/>
      <c r="B1831" s="36"/>
      <c r="C1831" s="185" t="s">
        <v>1739</v>
      </c>
      <c r="D1831" s="185" t="s">
        <v>216</v>
      </c>
      <c r="E1831" s="186" t="s">
        <v>1711</v>
      </c>
      <c r="F1831" s="187" t="s">
        <v>1712</v>
      </c>
      <c r="G1831" s="188" t="s">
        <v>523</v>
      </c>
      <c r="H1831" s="189">
        <v>13.95</v>
      </c>
      <c r="I1831" s="190"/>
      <c r="J1831" s="191">
        <f>ROUND(I1831*H1831,2)</f>
        <v>0</v>
      </c>
      <c r="K1831" s="187" t="s">
        <v>359</v>
      </c>
      <c r="L1831" s="40"/>
      <c r="M1831" s="192" t="s">
        <v>1</v>
      </c>
      <c r="N1831" s="193" t="s">
        <v>46</v>
      </c>
      <c r="O1831" s="72"/>
      <c r="P1831" s="194">
        <f>O1831*H1831</f>
        <v>0</v>
      </c>
      <c r="Q1831" s="194">
        <v>1.3999999999999999E-4</v>
      </c>
      <c r="R1831" s="194">
        <f>Q1831*H1831</f>
        <v>1.9529999999999997E-3</v>
      </c>
      <c r="S1831" s="194">
        <v>0</v>
      </c>
      <c r="T1831" s="195">
        <f>S1831*H1831</f>
        <v>0</v>
      </c>
      <c r="U1831" s="35"/>
      <c r="V1831" s="35"/>
      <c r="W1831" s="35"/>
      <c r="X1831" s="35"/>
      <c r="Y1831" s="35"/>
      <c r="Z1831" s="35"/>
      <c r="AA1831" s="35"/>
      <c r="AB1831" s="35"/>
      <c r="AC1831" s="35"/>
      <c r="AD1831" s="35"/>
      <c r="AE1831" s="35"/>
      <c r="AR1831" s="196" t="s">
        <v>214</v>
      </c>
      <c r="AT1831" s="196" t="s">
        <v>216</v>
      </c>
      <c r="AU1831" s="196" t="s">
        <v>227</v>
      </c>
      <c r="AY1831" s="18" t="s">
        <v>215</v>
      </c>
      <c r="BE1831" s="197">
        <f>IF(N1831="základní",J1831,0)</f>
        <v>0</v>
      </c>
      <c r="BF1831" s="197">
        <f>IF(N1831="snížená",J1831,0)</f>
        <v>0</v>
      </c>
      <c r="BG1831" s="197">
        <f>IF(N1831="zákl. přenesená",J1831,0)</f>
        <v>0</v>
      </c>
      <c r="BH1831" s="197">
        <f>IF(N1831="sníž. přenesená",J1831,0)</f>
        <v>0</v>
      </c>
      <c r="BI1831" s="197">
        <f>IF(N1831="nulová",J1831,0)</f>
        <v>0</v>
      </c>
      <c r="BJ1831" s="18" t="s">
        <v>88</v>
      </c>
      <c r="BK1831" s="197">
        <f>ROUND(I1831*H1831,2)</f>
        <v>0</v>
      </c>
      <c r="BL1831" s="18" t="s">
        <v>214</v>
      </c>
      <c r="BM1831" s="196" t="s">
        <v>1740</v>
      </c>
    </row>
    <row r="1832" spans="1:65" s="2" customFormat="1" ht="19.2">
      <c r="A1832" s="35"/>
      <c r="B1832" s="36"/>
      <c r="C1832" s="37"/>
      <c r="D1832" s="198" t="s">
        <v>221</v>
      </c>
      <c r="E1832" s="37"/>
      <c r="F1832" s="199" t="s">
        <v>1714</v>
      </c>
      <c r="G1832" s="37"/>
      <c r="H1832" s="37"/>
      <c r="I1832" s="200"/>
      <c r="J1832" s="37"/>
      <c r="K1832" s="37"/>
      <c r="L1832" s="40"/>
      <c r="M1832" s="201"/>
      <c r="N1832" s="202"/>
      <c r="O1832" s="72"/>
      <c r="P1832" s="72"/>
      <c r="Q1832" s="72"/>
      <c r="R1832" s="72"/>
      <c r="S1832" s="72"/>
      <c r="T1832" s="73"/>
      <c r="U1832" s="35"/>
      <c r="V1832" s="35"/>
      <c r="W1832" s="35"/>
      <c r="X1832" s="35"/>
      <c r="Y1832" s="35"/>
      <c r="Z1832" s="35"/>
      <c r="AA1832" s="35"/>
      <c r="AB1832" s="35"/>
      <c r="AC1832" s="35"/>
      <c r="AD1832" s="35"/>
      <c r="AE1832" s="35"/>
      <c r="AT1832" s="18" t="s">
        <v>221</v>
      </c>
      <c r="AU1832" s="18" t="s">
        <v>227</v>
      </c>
    </row>
    <row r="1833" spans="1:65" s="2" customFormat="1" ht="10.199999999999999">
      <c r="A1833" s="35"/>
      <c r="B1833" s="36"/>
      <c r="C1833" s="37"/>
      <c r="D1833" s="215" t="s">
        <v>362</v>
      </c>
      <c r="E1833" s="37"/>
      <c r="F1833" s="216" t="s">
        <v>1715</v>
      </c>
      <c r="G1833" s="37"/>
      <c r="H1833" s="37"/>
      <c r="I1833" s="200"/>
      <c r="J1833" s="37"/>
      <c r="K1833" s="37"/>
      <c r="L1833" s="40"/>
      <c r="M1833" s="201"/>
      <c r="N1833" s="202"/>
      <c r="O1833" s="72"/>
      <c r="P1833" s="72"/>
      <c r="Q1833" s="72"/>
      <c r="R1833" s="72"/>
      <c r="S1833" s="72"/>
      <c r="T1833" s="73"/>
      <c r="U1833" s="35"/>
      <c r="V1833" s="35"/>
      <c r="W1833" s="35"/>
      <c r="X1833" s="35"/>
      <c r="Y1833" s="35"/>
      <c r="Z1833" s="35"/>
      <c r="AA1833" s="35"/>
      <c r="AB1833" s="35"/>
      <c r="AC1833" s="35"/>
      <c r="AD1833" s="35"/>
      <c r="AE1833" s="35"/>
      <c r="AT1833" s="18" t="s">
        <v>362</v>
      </c>
      <c r="AU1833" s="18" t="s">
        <v>227</v>
      </c>
    </row>
    <row r="1834" spans="1:65" s="14" customFormat="1" ht="10.199999999999999">
      <c r="B1834" s="227"/>
      <c r="C1834" s="228"/>
      <c r="D1834" s="198" t="s">
        <v>364</v>
      </c>
      <c r="E1834" s="229" t="s">
        <v>1</v>
      </c>
      <c r="F1834" s="230" t="s">
        <v>1741</v>
      </c>
      <c r="G1834" s="228"/>
      <c r="H1834" s="231">
        <v>13.95</v>
      </c>
      <c r="I1834" s="232"/>
      <c r="J1834" s="228"/>
      <c r="K1834" s="228"/>
      <c r="L1834" s="233"/>
      <c r="M1834" s="234"/>
      <c r="N1834" s="235"/>
      <c r="O1834" s="235"/>
      <c r="P1834" s="235"/>
      <c r="Q1834" s="235"/>
      <c r="R1834" s="235"/>
      <c r="S1834" s="235"/>
      <c r="T1834" s="236"/>
      <c r="AT1834" s="237" t="s">
        <v>364</v>
      </c>
      <c r="AU1834" s="237" t="s">
        <v>227</v>
      </c>
      <c r="AV1834" s="14" t="s">
        <v>90</v>
      </c>
      <c r="AW1834" s="14" t="s">
        <v>36</v>
      </c>
      <c r="AX1834" s="14" t="s">
        <v>81</v>
      </c>
      <c r="AY1834" s="237" t="s">
        <v>215</v>
      </c>
    </row>
    <row r="1835" spans="1:65" s="15" customFormat="1" ht="10.199999999999999">
      <c r="B1835" s="238"/>
      <c r="C1835" s="239"/>
      <c r="D1835" s="198" t="s">
        <v>364</v>
      </c>
      <c r="E1835" s="240" t="s">
        <v>1</v>
      </c>
      <c r="F1835" s="241" t="s">
        <v>368</v>
      </c>
      <c r="G1835" s="239"/>
      <c r="H1835" s="242">
        <v>13.95</v>
      </c>
      <c r="I1835" s="243"/>
      <c r="J1835" s="239"/>
      <c r="K1835" s="239"/>
      <c r="L1835" s="244"/>
      <c r="M1835" s="245"/>
      <c r="N1835" s="246"/>
      <c r="O1835" s="246"/>
      <c r="P1835" s="246"/>
      <c r="Q1835" s="246"/>
      <c r="R1835" s="246"/>
      <c r="S1835" s="246"/>
      <c r="T1835" s="247"/>
      <c r="AT1835" s="248" t="s">
        <v>364</v>
      </c>
      <c r="AU1835" s="248" t="s">
        <v>227</v>
      </c>
      <c r="AV1835" s="15" t="s">
        <v>214</v>
      </c>
      <c r="AW1835" s="15" t="s">
        <v>36</v>
      </c>
      <c r="AX1835" s="15" t="s">
        <v>88</v>
      </c>
      <c r="AY1835" s="248" t="s">
        <v>215</v>
      </c>
    </row>
    <row r="1836" spans="1:65" s="2" customFormat="1" ht="33" customHeight="1">
      <c r="A1836" s="35"/>
      <c r="B1836" s="36"/>
      <c r="C1836" s="185" t="s">
        <v>1742</v>
      </c>
      <c r="D1836" s="185" t="s">
        <v>216</v>
      </c>
      <c r="E1836" s="186" t="s">
        <v>1720</v>
      </c>
      <c r="F1836" s="187" t="s">
        <v>1721</v>
      </c>
      <c r="G1836" s="188" t="s">
        <v>523</v>
      </c>
      <c r="H1836" s="189">
        <v>13.95</v>
      </c>
      <c r="I1836" s="190"/>
      <c r="J1836" s="191">
        <f>ROUND(I1836*H1836,2)</f>
        <v>0</v>
      </c>
      <c r="K1836" s="187" t="s">
        <v>359</v>
      </c>
      <c r="L1836" s="40"/>
      <c r="M1836" s="192" t="s">
        <v>1</v>
      </c>
      <c r="N1836" s="193" t="s">
        <v>46</v>
      </c>
      <c r="O1836" s="72"/>
      <c r="P1836" s="194">
        <f>O1836*H1836</f>
        <v>0</v>
      </c>
      <c r="Q1836" s="194">
        <v>2.8500000000000001E-3</v>
      </c>
      <c r="R1836" s="194">
        <f>Q1836*H1836</f>
        <v>3.9757500000000001E-2</v>
      </c>
      <c r="S1836" s="194">
        <v>0</v>
      </c>
      <c r="T1836" s="195">
        <f>S1836*H1836</f>
        <v>0</v>
      </c>
      <c r="U1836" s="35"/>
      <c r="V1836" s="35"/>
      <c r="W1836" s="35"/>
      <c r="X1836" s="35"/>
      <c r="Y1836" s="35"/>
      <c r="Z1836" s="35"/>
      <c r="AA1836" s="35"/>
      <c r="AB1836" s="35"/>
      <c r="AC1836" s="35"/>
      <c r="AD1836" s="35"/>
      <c r="AE1836" s="35"/>
      <c r="AR1836" s="196" t="s">
        <v>214</v>
      </c>
      <c r="AT1836" s="196" t="s">
        <v>216</v>
      </c>
      <c r="AU1836" s="196" t="s">
        <v>227</v>
      </c>
      <c r="AY1836" s="18" t="s">
        <v>215</v>
      </c>
      <c r="BE1836" s="197">
        <f>IF(N1836="základní",J1836,0)</f>
        <v>0</v>
      </c>
      <c r="BF1836" s="197">
        <f>IF(N1836="snížená",J1836,0)</f>
        <v>0</v>
      </c>
      <c r="BG1836" s="197">
        <f>IF(N1836="zákl. přenesená",J1836,0)</f>
        <v>0</v>
      </c>
      <c r="BH1836" s="197">
        <f>IF(N1836="sníž. přenesená",J1836,0)</f>
        <v>0</v>
      </c>
      <c r="BI1836" s="197">
        <f>IF(N1836="nulová",J1836,0)</f>
        <v>0</v>
      </c>
      <c r="BJ1836" s="18" t="s">
        <v>88</v>
      </c>
      <c r="BK1836" s="197">
        <f>ROUND(I1836*H1836,2)</f>
        <v>0</v>
      </c>
      <c r="BL1836" s="18" t="s">
        <v>214</v>
      </c>
      <c r="BM1836" s="196" t="s">
        <v>1743</v>
      </c>
    </row>
    <row r="1837" spans="1:65" s="2" customFormat="1" ht="19.2">
      <c r="A1837" s="35"/>
      <c r="B1837" s="36"/>
      <c r="C1837" s="37"/>
      <c r="D1837" s="198" t="s">
        <v>221</v>
      </c>
      <c r="E1837" s="37"/>
      <c r="F1837" s="199" t="s">
        <v>1723</v>
      </c>
      <c r="G1837" s="37"/>
      <c r="H1837" s="37"/>
      <c r="I1837" s="200"/>
      <c r="J1837" s="37"/>
      <c r="K1837" s="37"/>
      <c r="L1837" s="40"/>
      <c r="M1837" s="201"/>
      <c r="N1837" s="202"/>
      <c r="O1837" s="72"/>
      <c r="P1837" s="72"/>
      <c r="Q1837" s="72"/>
      <c r="R1837" s="72"/>
      <c r="S1837" s="72"/>
      <c r="T1837" s="73"/>
      <c r="U1837" s="35"/>
      <c r="V1837" s="35"/>
      <c r="W1837" s="35"/>
      <c r="X1837" s="35"/>
      <c r="Y1837" s="35"/>
      <c r="Z1837" s="35"/>
      <c r="AA1837" s="35"/>
      <c r="AB1837" s="35"/>
      <c r="AC1837" s="35"/>
      <c r="AD1837" s="35"/>
      <c r="AE1837" s="35"/>
      <c r="AT1837" s="18" t="s">
        <v>221</v>
      </c>
      <c r="AU1837" s="18" t="s">
        <v>227</v>
      </c>
    </row>
    <row r="1838" spans="1:65" s="2" customFormat="1" ht="10.199999999999999">
      <c r="A1838" s="35"/>
      <c r="B1838" s="36"/>
      <c r="C1838" s="37"/>
      <c r="D1838" s="215" t="s">
        <v>362</v>
      </c>
      <c r="E1838" s="37"/>
      <c r="F1838" s="216" t="s">
        <v>1724</v>
      </c>
      <c r="G1838" s="37"/>
      <c r="H1838" s="37"/>
      <c r="I1838" s="200"/>
      <c r="J1838" s="37"/>
      <c r="K1838" s="37"/>
      <c r="L1838" s="40"/>
      <c r="M1838" s="201"/>
      <c r="N1838" s="202"/>
      <c r="O1838" s="72"/>
      <c r="P1838" s="72"/>
      <c r="Q1838" s="72"/>
      <c r="R1838" s="72"/>
      <c r="S1838" s="72"/>
      <c r="T1838" s="73"/>
      <c r="U1838" s="35"/>
      <c r="V1838" s="35"/>
      <c r="W1838" s="35"/>
      <c r="X1838" s="35"/>
      <c r="Y1838" s="35"/>
      <c r="Z1838" s="35"/>
      <c r="AA1838" s="35"/>
      <c r="AB1838" s="35"/>
      <c r="AC1838" s="35"/>
      <c r="AD1838" s="35"/>
      <c r="AE1838" s="35"/>
      <c r="AT1838" s="18" t="s">
        <v>362</v>
      </c>
      <c r="AU1838" s="18" t="s">
        <v>227</v>
      </c>
    </row>
    <row r="1839" spans="1:65" s="2" customFormat="1" ht="21.75" customHeight="1">
      <c r="A1839" s="35"/>
      <c r="B1839" s="36"/>
      <c r="C1839" s="185" t="s">
        <v>1744</v>
      </c>
      <c r="D1839" s="185" t="s">
        <v>216</v>
      </c>
      <c r="E1839" s="186" t="s">
        <v>1745</v>
      </c>
      <c r="F1839" s="187" t="s">
        <v>1746</v>
      </c>
      <c r="G1839" s="188" t="s">
        <v>523</v>
      </c>
      <c r="H1839" s="189">
        <v>51.704999999999998</v>
      </c>
      <c r="I1839" s="190"/>
      <c r="J1839" s="191">
        <f>ROUND(I1839*H1839,2)</f>
        <v>0</v>
      </c>
      <c r="K1839" s="187" t="s">
        <v>359</v>
      </c>
      <c r="L1839" s="40"/>
      <c r="M1839" s="192" t="s">
        <v>1</v>
      </c>
      <c r="N1839" s="193" t="s">
        <v>46</v>
      </c>
      <c r="O1839" s="72"/>
      <c r="P1839" s="194">
        <f>O1839*H1839</f>
        <v>0</v>
      </c>
      <c r="Q1839" s="194">
        <v>4.3800000000000002E-3</v>
      </c>
      <c r="R1839" s="194">
        <f>Q1839*H1839</f>
        <v>0.2264679</v>
      </c>
      <c r="S1839" s="194">
        <v>0</v>
      </c>
      <c r="T1839" s="195">
        <f>S1839*H1839</f>
        <v>0</v>
      </c>
      <c r="U1839" s="35"/>
      <c r="V1839" s="35"/>
      <c r="W1839" s="35"/>
      <c r="X1839" s="35"/>
      <c r="Y1839" s="35"/>
      <c r="Z1839" s="35"/>
      <c r="AA1839" s="35"/>
      <c r="AB1839" s="35"/>
      <c r="AC1839" s="35"/>
      <c r="AD1839" s="35"/>
      <c r="AE1839" s="35"/>
      <c r="AR1839" s="196" t="s">
        <v>214</v>
      </c>
      <c r="AT1839" s="196" t="s">
        <v>216</v>
      </c>
      <c r="AU1839" s="196" t="s">
        <v>227</v>
      </c>
      <c r="AY1839" s="18" t="s">
        <v>215</v>
      </c>
      <c r="BE1839" s="197">
        <f>IF(N1839="základní",J1839,0)</f>
        <v>0</v>
      </c>
      <c r="BF1839" s="197">
        <f>IF(N1839="snížená",J1839,0)</f>
        <v>0</v>
      </c>
      <c r="BG1839" s="197">
        <f>IF(N1839="zákl. přenesená",J1839,0)</f>
        <v>0</v>
      </c>
      <c r="BH1839" s="197">
        <f>IF(N1839="sníž. přenesená",J1839,0)</f>
        <v>0</v>
      </c>
      <c r="BI1839" s="197">
        <f>IF(N1839="nulová",J1839,0)</f>
        <v>0</v>
      </c>
      <c r="BJ1839" s="18" t="s">
        <v>88</v>
      </c>
      <c r="BK1839" s="197">
        <f>ROUND(I1839*H1839,2)</f>
        <v>0</v>
      </c>
      <c r="BL1839" s="18" t="s">
        <v>214</v>
      </c>
      <c r="BM1839" s="196" t="s">
        <v>1747</v>
      </c>
    </row>
    <row r="1840" spans="1:65" s="2" customFormat="1" ht="19.2">
      <c r="A1840" s="35"/>
      <c r="B1840" s="36"/>
      <c r="C1840" s="37"/>
      <c r="D1840" s="198" t="s">
        <v>221</v>
      </c>
      <c r="E1840" s="37"/>
      <c r="F1840" s="199" t="s">
        <v>1748</v>
      </c>
      <c r="G1840" s="37"/>
      <c r="H1840" s="37"/>
      <c r="I1840" s="200"/>
      <c r="J1840" s="37"/>
      <c r="K1840" s="37"/>
      <c r="L1840" s="40"/>
      <c r="M1840" s="201"/>
      <c r="N1840" s="202"/>
      <c r="O1840" s="72"/>
      <c r="P1840" s="72"/>
      <c r="Q1840" s="72"/>
      <c r="R1840" s="72"/>
      <c r="S1840" s="72"/>
      <c r="T1840" s="73"/>
      <c r="U1840" s="35"/>
      <c r="V1840" s="35"/>
      <c r="W1840" s="35"/>
      <c r="X1840" s="35"/>
      <c r="Y1840" s="35"/>
      <c r="Z1840" s="35"/>
      <c r="AA1840" s="35"/>
      <c r="AB1840" s="35"/>
      <c r="AC1840" s="35"/>
      <c r="AD1840" s="35"/>
      <c r="AE1840" s="35"/>
      <c r="AT1840" s="18" t="s">
        <v>221</v>
      </c>
      <c r="AU1840" s="18" t="s">
        <v>227</v>
      </c>
    </row>
    <row r="1841" spans="1:65" s="2" customFormat="1" ht="10.199999999999999">
      <c r="A1841" s="35"/>
      <c r="B1841" s="36"/>
      <c r="C1841" s="37"/>
      <c r="D1841" s="215" t="s">
        <v>362</v>
      </c>
      <c r="E1841" s="37"/>
      <c r="F1841" s="216" t="s">
        <v>1749</v>
      </c>
      <c r="G1841" s="37"/>
      <c r="H1841" s="37"/>
      <c r="I1841" s="200"/>
      <c r="J1841" s="37"/>
      <c r="K1841" s="37"/>
      <c r="L1841" s="40"/>
      <c r="M1841" s="201"/>
      <c r="N1841" s="202"/>
      <c r="O1841" s="72"/>
      <c r="P1841" s="72"/>
      <c r="Q1841" s="72"/>
      <c r="R1841" s="72"/>
      <c r="S1841" s="72"/>
      <c r="T1841" s="73"/>
      <c r="U1841" s="35"/>
      <c r="V1841" s="35"/>
      <c r="W1841" s="35"/>
      <c r="X1841" s="35"/>
      <c r="Y1841" s="35"/>
      <c r="Z1841" s="35"/>
      <c r="AA1841" s="35"/>
      <c r="AB1841" s="35"/>
      <c r="AC1841" s="35"/>
      <c r="AD1841" s="35"/>
      <c r="AE1841" s="35"/>
      <c r="AT1841" s="18" t="s">
        <v>362</v>
      </c>
      <c r="AU1841" s="18" t="s">
        <v>227</v>
      </c>
    </row>
    <row r="1842" spans="1:65" s="13" customFormat="1" ht="10.199999999999999">
      <c r="B1842" s="217"/>
      <c r="C1842" s="218"/>
      <c r="D1842" s="198" t="s">
        <v>364</v>
      </c>
      <c r="E1842" s="219" t="s">
        <v>1</v>
      </c>
      <c r="F1842" s="220" t="s">
        <v>1750</v>
      </c>
      <c r="G1842" s="218"/>
      <c r="H1842" s="219" t="s">
        <v>1</v>
      </c>
      <c r="I1842" s="221"/>
      <c r="J1842" s="218"/>
      <c r="K1842" s="218"/>
      <c r="L1842" s="222"/>
      <c r="M1842" s="223"/>
      <c r="N1842" s="224"/>
      <c r="O1842" s="224"/>
      <c r="P1842" s="224"/>
      <c r="Q1842" s="224"/>
      <c r="R1842" s="224"/>
      <c r="S1842" s="224"/>
      <c r="T1842" s="225"/>
      <c r="AT1842" s="226" t="s">
        <v>364</v>
      </c>
      <c r="AU1842" s="226" t="s">
        <v>227</v>
      </c>
      <c r="AV1842" s="13" t="s">
        <v>88</v>
      </c>
      <c r="AW1842" s="13" t="s">
        <v>36</v>
      </c>
      <c r="AX1842" s="13" t="s">
        <v>81</v>
      </c>
      <c r="AY1842" s="226" t="s">
        <v>215</v>
      </c>
    </row>
    <row r="1843" spans="1:65" s="13" customFormat="1" ht="10.199999999999999">
      <c r="B1843" s="217"/>
      <c r="C1843" s="218"/>
      <c r="D1843" s="198" t="s">
        <v>364</v>
      </c>
      <c r="E1843" s="219" t="s">
        <v>1</v>
      </c>
      <c r="F1843" s="220" t="s">
        <v>822</v>
      </c>
      <c r="G1843" s="218"/>
      <c r="H1843" s="219" t="s">
        <v>1</v>
      </c>
      <c r="I1843" s="221"/>
      <c r="J1843" s="218"/>
      <c r="K1843" s="218"/>
      <c r="L1843" s="222"/>
      <c r="M1843" s="223"/>
      <c r="N1843" s="224"/>
      <c r="O1843" s="224"/>
      <c r="P1843" s="224"/>
      <c r="Q1843" s="224"/>
      <c r="R1843" s="224"/>
      <c r="S1843" s="224"/>
      <c r="T1843" s="225"/>
      <c r="AT1843" s="226" t="s">
        <v>364</v>
      </c>
      <c r="AU1843" s="226" t="s">
        <v>227</v>
      </c>
      <c r="AV1843" s="13" t="s">
        <v>88</v>
      </c>
      <c r="AW1843" s="13" t="s">
        <v>36</v>
      </c>
      <c r="AX1843" s="13" t="s">
        <v>81</v>
      </c>
      <c r="AY1843" s="226" t="s">
        <v>215</v>
      </c>
    </row>
    <row r="1844" spans="1:65" s="13" customFormat="1" ht="10.199999999999999">
      <c r="B1844" s="217"/>
      <c r="C1844" s="218"/>
      <c r="D1844" s="198" t="s">
        <v>364</v>
      </c>
      <c r="E1844" s="219" t="s">
        <v>1</v>
      </c>
      <c r="F1844" s="220" t="s">
        <v>389</v>
      </c>
      <c r="G1844" s="218"/>
      <c r="H1844" s="219" t="s">
        <v>1</v>
      </c>
      <c r="I1844" s="221"/>
      <c r="J1844" s="218"/>
      <c r="K1844" s="218"/>
      <c r="L1844" s="222"/>
      <c r="M1844" s="223"/>
      <c r="N1844" s="224"/>
      <c r="O1844" s="224"/>
      <c r="P1844" s="224"/>
      <c r="Q1844" s="224"/>
      <c r="R1844" s="224"/>
      <c r="S1844" s="224"/>
      <c r="T1844" s="225"/>
      <c r="AT1844" s="226" t="s">
        <v>364</v>
      </c>
      <c r="AU1844" s="226" t="s">
        <v>227</v>
      </c>
      <c r="AV1844" s="13" t="s">
        <v>88</v>
      </c>
      <c r="AW1844" s="13" t="s">
        <v>36</v>
      </c>
      <c r="AX1844" s="13" t="s">
        <v>81</v>
      </c>
      <c r="AY1844" s="226" t="s">
        <v>215</v>
      </c>
    </row>
    <row r="1845" spans="1:65" s="14" customFormat="1" ht="10.199999999999999">
      <c r="B1845" s="227"/>
      <c r="C1845" s="228"/>
      <c r="D1845" s="198" t="s">
        <v>364</v>
      </c>
      <c r="E1845" s="229" t="s">
        <v>1</v>
      </c>
      <c r="F1845" s="230" t="s">
        <v>1751</v>
      </c>
      <c r="G1845" s="228"/>
      <c r="H1845" s="231">
        <v>8.8049999999999997</v>
      </c>
      <c r="I1845" s="232"/>
      <c r="J1845" s="228"/>
      <c r="K1845" s="228"/>
      <c r="L1845" s="233"/>
      <c r="M1845" s="234"/>
      <c r="N1845" s="235"/>
      <c r="O1845" s="235"/>
      <c r="P1845" s="235"/>
      <c r="Q1845" s="235"/>
      <c r="R1845" s="235"/>
      <c r="S1845" s="235"/>
      <c r="T1845" s="236"/>
      <c r="AT1845" s="237" t="s">
        <v>364</v>
      </c>
      <c r="AU1845" s="237" t="s">
        <v>227</v>
      </c>
      <c r="AV1845" s="14" t="s">
        <v>90</v>
      </c>
      <c r="AW1845" s="14" t="s">
        <v>36</v>
      </c>
      <c r="AX1845" s="14" t="s">
        <v>81</v>
      </c>
      <c r="AY1845" s="237" t="s">
        <v>215</v>
      </c>
    </row>
    <row r="1846" spans="1:65" s="14" customFormat="1" ht="10.199999999999999">
      <c r="B1846" s="227"/>
      <c r="C1846" s="228"/>
      <c r="D1846" s="198" t="s">
        <v>364</v>
      </c>
      <c r="E1846" s="229" t="s">
        <v>1</v>
      </c>
      <c r="F1846" s="230" t="s">
        <v>1752</v>
      </c>
      <c r="G1846" s="228"/>
      <c r="H1846" s="231">
        <v>-3.45</v>
      </c>
      <c r="I1846" s="232"/>
      <c r="J1846" s="228"/>
      <c r="K1846" s="228"/>
      <c r="L1846" s="233"/>
      <c r="M1846" s="234"/>
      <c r="N1846" s="235"/>
      <c r="O1846" s="235"/>
      <c r="P1846" s="235"/>
      <c r="Q1846" s="235"/>
      <c r="R1846" s="235"/>
      <c r="S1846" s="235"/>
      <c r="T1846" s="236"/>
      <c r="AT1846" s="237" t="s">
        <v>364</v>
      </c>
      <c r="AU1846" s="237" t="s">
        <v>227</v>
      </c>
      <c r="AV1846" s="14" t="s">
        <v>90</v>
      </c>
      <c r="AW1846" s="14" t="s">
        <v>36</v>
      </c>
      <c r="AX1846" s="14" t="s">
        <v>81</v>
      </c>
      <c r="AY1846" s="237" t="s">
        <v>215</v>
      </c>
    </row>
    <row r="1847" spans="1:65" s="14" customFormat="1" ht="10.199999999999999">
      <c r="B1847" s="227"/>
      <c r="C1847" s="228"/>
      <c r="D1847" s="198" t="s">
        <v>364</v>
      </c>
      <c r="E1847" s="229" t="s">
        <v>1</v>
      </c>
      <c r="F1847" s="230" t="s">
        <v>1753</v>
      </c>
      <c r="G1847" s="228"/>
      <c r="H1847" s="231">
        <v>16.925000000000001</v>
      </c>
      <c r="I1847" s="232"/>
      <c r="J1847" s="228"/>
      <c r="K1847" s="228"/>
      <c r="L1847" s="233"/>
      <c r="M1847" s="234"/>
      <c r="N1847" s="235"/>
      <c r="O1847" s="235"/>
      <c r="P1847" s="235"/>
      <c r="Q1847" s="235"/>
      <c r="R1847" s="235"/>
      <c r="S1847" s="235"/>
      <c r="T1847" s="236"/>
      <c r="AT1847" s="237" t="s">
        <v>364</v>
      </c>
      <c r="AU1847" s="237" t="s">
        <v>227</v>
      </c>
      <c r="AV1847" s="14" t="s">
        <v>90</v>
      </c>
      <c r="AW1847" s="14" t="s">
        <v>36</v>
      </c>
      <c r="AX1847" s="14" t="s">
        <v>81</v>
      </c>
      <c r="AY1847" s="237" t="s">
        <v>215</v>
      </c>
    </row>
    <row r="1848" spans="1:65" s="13" customFormat="1" ht="10.199999999999999">
      <c r="B1848" s="217"/>
      <c r="C1848" s="218"/>
      <c r="D1848" s="198" t="s">
        <v>364</v>
      </c>
      <c r="E1848" s="219" t="s">
        <v>1</v>
      </c>
      <c r="F1848" s="220" t="s">
        <v>1754</v>
      </c>
      <c r="G1848" s="218"/>
      <c r="H1848" s="219" t="s">
        <v>1</v>
      </c>
      <c r="I1848" s="221"/>
      <c r="J1848" s="218"/>
      <c r="K1848" s="218"/>
      <c r="L1848" s="222"/>
      <c r="M1848" s="223"/>
      <c r="N1848" s="224"/>
      <c r="O1848" s="224"/>
      <c r="P1848" s="224"/>
      <c r="Q1848" s="224"/>
      <c r="R1848" s="224"/>
      <c r="S1848" s="224"/>
      <c r="T1848" s="225"/>
      <c r="AT1848" s="226" t="s">
        <v>364</v>
      </c>
      <c r="AU1848" s="226" t="s">
        <v>227</v>
      </c>
      <c r="AV1848" s="13" t="s">
        <v>88</v>
      </c>
      <c r="AW1848" s="13" t="s">
        <v>36</v>
      </c>
      <c r="AX1848" s="13" t="s">
        <v>81</v>
      </c>
      <c r="AY1848" s="226" t="s">
        <v>215</v>
      </c>
    </row>
    <row r="1849" spans="1:65" s="14" customFormat="1" ht="10.199999999999999">
      <c r="B1849" s="227"/>
      <c r="C1849" s="228"/>
      <c r="D1849" s="198" t="s">
        <v>364</v>
      </c>
      <c r="E1849" s="229" t="s">
        <v>1</v>
      </c>
      <c r="F1849" s="230" t="s">
        <v>1755</v>
      </c>
      <c r="G1849" s="228"/>
      <c r="H1849" s="231">
        <v>5.8</v>
      </c>
      <c r="I1849" s="232"/>
      <c r="J1849" s="228"/>
      <c r="K1849" s="228"/>
      <c r="L1849" s="233"/>
      <c r="M1849" s="234"/>
      <c r="N1849" s="235"/>
      <c r="O1849" s="235"/>
      <c r="P1849" s="235"/>
      <c r="Q1849" s="235"/>
      <c r="R1849" s="235"/>
      <c r="S1849" s="235"/>
      <c r="T1849" s="236"/>
      <c r="AT1849" s="237" t="s">
        <v>364</v>
      </c>
      <c r="AU1849" s="237" t="s">
        <v>227</v>
      </c>
      <c r="AV1849" s="14" t="s">
        <v>90</v>
      </c>
      <c r="AW1849" s="14" t="s">
        <v>36</v>
      </c>
      <c r="AX1849" s="14" t="s">
        <v>81</v>
      </c>
      <c r="AY1849" s="237" t="s">
        <v>215</v>
      </c>
    </row>
    <row r="1850" spans="1:65" s="13" customFormat="1" ht="10.199999999999999">
      <c r="B1850" s="217"/>
      <c r="C1850" s="218"/>
      <c r="D1850" s="198" t="s">
        <v>364</v>
      </c>
      <c r="E1850" s="219" t="s">
        <v>1</v>
      </c>
      <c r="F1850" s="220" t="s">
        <v>401</v>
      </c>
      <c r="G1850" s="218"/>
      <c r="H1850" s="219" t="s">
        <v>1</v>
      </c>
      <c r="I1850" s="221"/>
      <c r="J1850" s="218"/>
      <c r="K1850" s="218"/>
      <c r="L1850" s="222"/>
      <c r="M1850" s="223"/>
      <c r="N1850" s="224"/>
      <c r="O1850" s="224"/>
      <c r="P1850" s="224"/>
      <c r="Q1850" s="224"/>
      <c r="R1850" s="224"/>
      <c r="S1850" s="224"/>
      <c r="T1850" s="225"/>
      <c r="AT1850" s="226" t="s">
        <v>364</v>
      </c>
      <c r="AU1850" s="226" t="s">
        <v>227</v>
      </c>
      <c r="AV1850" s="13" t="s">
        <v>88</v>
      </c>
      <c r="AW1850" s="13" t="s">
        <v>36</v>
      </c>
      <c r="AX1850" s="13" t="s">
        <v>81</v>
      </c>
      <c r="AY1850" s="226" t="s">
        <v>215</v>
      </c>
    </row>
    <row r="1851" spans="1:65" s="14" customFormat="1" ht="10.199999999999999">
      <c r="B1851" s="227"/>
      <c r="C1851" s="228"/>
      <c r="D1851" s="198" t="s">
        <v>364</v>
      </c>
      <c r="E1851" s="229" t="s">
        <v>1</v>
      </c>
      <c r="F1851" s="230" t="s">
        <v>1756</v>
      </c>
      <c r="G1851" s="228"/>
      <c r="H1851" s="231">
        <v>8.4499999999999993</v>
      </c>
      <c r="I1851" s="232"/>
      <c r="J1851" s="228"/>
      <c r="K1851" s="228"/>
      <c r="L1851" s="233"/>
      <c r="M1851" s="234"/>
      <c r="N1851" s="235"/>
      <c r="O1851" s="235"/>
      <c r="P1851" s="235"/>
      <c r="Q1851" s="235"/>
      <c r="R1851" s="235"/>
      <c r="S1851" s="235"/>
      <c r="T1851" s="236"/>
      <c r="AT1851" s="237" t="s">
        <v>364</v>
      </c>
      <c r="AU1851" s="237" t="s">
        <v>227</v>
      </c>
      <c r="AV1851" s="14" t="s">
        <v>90</v>
      </c>
      <c r="AW1851" s="14" t="s">
        <v>36</v>
      </c>
      <c r="AX1851" s="14" t="s">
        <v>81</v>
      </c>
      <c r="AY1851" s="237" t="s">
        <v>215</v>
      </c>
    </row>
    <row r="1852" spans="1:65" s="14" customFormat="1" ht="10.199999999999999">
      <c r="B1852" s="227"/>
      <c r="C1852" s="228"/>
      <c r="D1852" s="198" t="s">
        <v>364</v>
      </c>
      <c r="E1852" s="229" t="s">
        <v>1</v>
      </c>
      <c r="F1852" s="230" t="s">
        <v>1757</v>
      </c>
      <c r="G1852" s="228"/>
      <c r="H1852" s="231">
        <v>-2.2999999999999998</v>
      </c>
      <c r="I1852" s="232"/>
      <c r="J1852" s="228"/>
      <c r="K1852" s="228"/>
      <c r="L1852" s="233"/>
      <c r="M1852" s="234"/>
      <c r="N1852" s="235"/>
      <c r="O1852" s="235"/>
      <c r="P1852" s="235"/>
      <c r="Q1852" s="235"/>
      <c r="R1852" s="235"/>
      <c r="S1852" s="235"/>
      <c r="T1852" s="236"/>
      <c r="AT1852" s="237" t="s">
        <v>364</v>
      </c>
      <c r="AU1852" s="237" t="s">
        <v>227</v>
      </c>
      <c r="AV1852" s="14" t="s">
        <v>90</v>
      </c>
      <c r="AW1852" s="14" t="s">
        <v>36</v>
      </c>
      <c r="AX1852" s="14" t="s">
        <v>81</v>
      </c>
      <c r="AY1852" s="237" t="s">
        <v>215</v>
      </c>
    </row>
    <row r="1853" spans="1:65" s="14" customFormat="1" ht="10.199999999999999">
      <c r="B1853" s="227"/>
      <c r="C1853" s="228"/>
      <c r="D1853" s="198" t="s">
        <v>364</v>
      </c>
      <c r="E1853" s="229" t="s">
        <v>1</v>
      </c>
      <c r="F1853" s="230" t="s">
        <v>1758</v>
      </c>
      <c r="G1853" s="228"/>
      <c r="H1853" s="231">
        <v>1</v>
      </c>
      <c r="I1853" s="232"/>
      <c r="J1853" s="228"/>
      <c r="K1853" s="228"/>
      <c r="L1853" s="233"/>
      <c r="M1853" s="234"/>
      <c r="N1853" s="235"/>
      <c r="O1853" s="235"/>
      <c r="P1853" s="235"/>
      <c r="Q1853" s="235"/>
      <c r="R1853" s="235"/>
      <c r="S1853" s="235"/>
      <c r="T1853" s="236"/>
      <c r="AT1853" s="237" t="s">
        <v>364</v>
      </c>
      <c r="AU1853" s="237" t="s">
        <v>227</v>
      </c>
      <c r="AV1853" s="14" t="s">
        <v>90</v>
      </c>
      <c r="AW1853" s="14" t="s">
        <v>36</v>
      </c>
      <c r="AX1853" s="14" t="s">
        <v>81</v>
      </c>
      <c r="AY1853" s="237" t="s">
        <v>215</v>
      </c>
    </row>
    <row r="1854" spans="1:65" s="14" customFormat="1" ht="10.199999999999999">
      <c r="B1854" s="227"/>
      <c r="C1854" s="228"/>
      <c r="D1854" s="198" t="s">
        <v>364</v>
      </c>
      <c r="E1854" s="229" t="s">
        <v>1</v>
      </c>
      <c r="F1854" s="230" t="s">
        <v>1759</v>
      </c>
      <c r="G1854" s="228"/>
      <c r="H1854" s="231">
        <v>16.475000000000001</v>
      </c>
      <c r="I1854" s="232"/>
      <c r="J1854" s="228"/>
      <c r="K1854" s="228"/>
      <c r="L1854" s="233"/>
      <c r="M1854" s="234"/>
      <c r="N1854" s="235"/>
      <c r="O1854" s="235"/>
      <c r="P1854" s="235"/>
      <c r="Q1854" s="235"/>
      <c r="R1854" s="235"/>
      <c r="S1854" s="235"/>
      <c r="T1854" s="236"/>
      <c r="AT1854" s="237" t="s">
        <v>364</v>
      </c>
      <c r="AU1854" s="237" t="s">
        <v>227</v>
      </c>
      <c r="AV1854" s="14" t="s">
        <v>90</v>
      </c>
      <c r="AW1854" s="14" t="s">
        <v>36</v>
      </c>
      <c r="AX1854" s="14" t="s">
        <v>81</v>
      </c>
      <c r="AY1854" s="237" t="s">
        <v>215</v>
      </c>
    </row>
    <row r="1855" spans="1:65" s="15" customFormat="1" ht="10.199999999999999">
      <c r="B1855" s="238"/>
      <c r="C1855" s="239"/>
      <c r="D1855" s="198" t="s">
        <v>364</v>
      </c>
      <c r="E1855" s="240" t="s">
        <v>1</v>
      </c>
      <c r="F1855" s="241" t="s">
        <v>368</v>
      </c>
      <c r="G1855" s="239"/>
      <c r="H1855" s="242">
        <v>51.704999999999998</v>
      </c>
      <c r="I1855" s="243"/>
      <c r="J1855" s="239"/>
      <c r="K1855" s="239"/>
      <c r="L1855" s="244"/>
      <c r="M1855" s="245"/>
      <c r="N1855" s="246"/>
      <c r="O1855" s="246"/>
      <c r="P1855" s="246"/>
      <c r="Q1855" s="246"/>
      <c r="R1855" s="246"/>
      <c r="S1855" s="246"/>
      <c r="T1855" s="247"/>
      <c r="AT1855" s="248" t="s">
        <v>364</v>
      </c>
      <c r="AU1855" s="248" t="s">
        <v>227</v>
      </c>
      <c r="AV1855" s="15" t="s">
        <v>214</v>
      </c>
      <c r="AW1855" s="15" t="s">
        <v>36</v>
      </c>
      <c r="AX1855" s="15" t="s">
        <v>88</v>
      </c>
      <c r="AY1855" s="248" t="s">
        <v>215</v>
      </c>
    </row>
    <row r="1856" spans="1:65" s="2" customFormat="1" ht="24.15" customHeight="1">
      <c r="A1856" s="35"/>
      <c r="B1856" s="36"/>
      <c r="C1856" s="185" t="s">
        <v>1760</v>
      </c>
      <c r="D1856" s="185" t="s">
        <v>216</v>
      </c>
      <c r="E1856" s="186" t="s">
        <v>1711</v>
      </c>
      <c r="F1856" s="187" t="s">
        <v>1712</v>
      </c>
      <c r="G1856" s="188" t="s">
        <v>523</v>
      </c>
      <c r="H1856" s="189">
        <v>51.704999999999998</v>
      </c>
      <c r="I1856" s="190"/>
      <c r="J1856" s="191">
        <f>ROUND(I1856*H1856,2)</f>
        <v>0</v>
      </c>
      <c r="K1856" s="187" t="s">
        <v>359</v>
      </c>
      <c r="L1856" s="40"/>
      <c r="M1856" s="192" t="s">
        <v>1</v>
      </c>
      <c r="N1856" s="193" t="s">
        <v>46</v>
      </c>
      <c r="O1856" s="72"/>
      <c r="P1856" s="194">
        <f>O1856*H1856</f>
        <v>0</v>
      </c>
      <c r="Q1856" s="194">
        <v>1.3999999999999999E-4</v>
      </c>
      <c r="R1856" s="194">
        <f>Q1856*H1856</f>
        <v>7.238699999999999E-3</v>
      </c>
      <c r="S1856" s="194">
        <v>0</v>
      </c>
      <c r="T1856" s="195">
        <f>S1856*H1856</f>
        <v>0</v>
      </c>
      <c r="U1856" s="35"/>
      <c r="V1856" s="35"/>
      <c r="W1856" s="35"/>
      <c r="X1856" s="35"/>
      <c r="Y1856" s="35"/>
      <c r="Z1856" s="35"/>
      <c r="AA1856" s="35"/>
      <c r="AB1856" s="35"/>
      <c r="AC1856" s="35"/>
      <c r="AD1856" s="35"/>
      <c r="AE1856" s="35"/>
      <c r="AR1856" s="196" t="s">
        <v>214</v>
      </c>
      <c r="AT1856" s="196" t="s">
        <v>216</v>
      </c>
      <c r="AU1856" s="196" t="s">
        <v>227</v>
      </c>
      <c r="AY1856" s="18" t="s">
        <v>215</v>
      </c>
      <c r="BE1856" s="197">
        <f>IF(N1856="základní",J1856,0)</f>
        <v>0</v>
      </c>
      <c r="BF1856" s="197">
        <f>IF(N1856="snížená",J1856,0)</f>
        <v>0</v>
      </c>
      <c r="BG1856" s="197">
        <f>IF(N1856="zákl. přenesená",J1856,0)</f>
        <v>0</v>
      </c>
      <c r="BH1856" s="197">
        <f>IF(N1856="sníž. přenesená",J1856,0)</f>
        <v>0</v>
      </c>
      <c r="BI1856" s="197">
        <f>IF(N1856="nulová",J1856,0)</f>
        <v>0</v>
      </c>
      <c r="BJ1856" s="18" t="s">
        <v>88</v>
      </c>
      <c r="BK1856" s="197">
        <f>ROUND(I1856*H1856,2)</f>
        <v>0</v>
      </c>
      <c r="BL1856" s="18" t="s">
        <v>214</v>
      </c>
      <c r="BM1856" s="196" t="s">
        <v>1761</v>
      </c>
    </row>
    <row r="1857" spans="1:65" s="2" customFormat="1" ht="19.2">
      <c r="A1857" s="35"/>
      <c r="B1857" s="36"/>
      <c r="C1857" s="37"/>
      <c r="D1857" s="198" t="s">
        <v>221</v>
      </c>
      <c r="E1857" s="37"/>
      <c r="F1857" s="199" t="s">
        <v>1714</v>
      </c>
      <c r="G1857" s="37"/>
      <c r="H1857" s="37"/>
      <c r="I1857" s="200"/>
      <c r="J1857" s="37"/>
      <c r="K1857" s="37"/>
      <c r="L1857" s="40"/>
      <c r="M1857" s="201"/>
      <c r="N1857" s="202"/>
      <c r="O1857" s="72"/>
      <c r="P1857" s="72"/>
      <c r="Q1857" s="72"/>
      <c r="R1857" s="72"/>
      <c r="S1857" s="72"/>
      <c r="T1857" s="73"/>
      <c r="U1857" s="35"/>
      <c r="V1857" s="35"/>
      <c r="W1857" s="35"/>
      <c r="X1857" s="35"/>
      <c r="Y1857" s="35"/>
      <c r="Z1857" s="35"/>
      <c r="AA1857" s="35"/>
      <c r="AB1857" s="35"/>
      <c r="AC1857" s="35"/>
      <c r="AD1857" s="35"/>
      <c r="AE1857" s="35"/>
      <c r="AT1857" s="18" t="s">
        <v>221</v>
      </c>
      <c r="AU1857" s="18" t="s">
        <v>227</v>
      </c>
    </row>
    <row r="1858" spans="1:65" s="2" customFormat="1" ht="10.199999999999999">
      <c r="A1858" s="35"/>
      <c r="B1858" s="36"/>
      <c r="C1858" s="37"/>
      <c r="D1858" s="215" t="s">
        <v>362</v>
      </c>
      <c r="E1858" s="37"/>
      <c r="F1858" s="216" t="s">
        <v>1715</v>
      </c>
      <c r="G1858" s="37"/>
      <c r="H1858" s="37"/>
      <c r="I1858" s="200"/>
      <c r="J1858" s="37"/>
      <c r="K1858" s="37"/>
      <c r="L1858" s="40"/>
      <c r="M1858" s="201"/>
      <c r="N1858" s="202"/>
      <c r="O1858" s="72"/>
      <c r="P1858" s="72"/>
      <c r="Q1858" s="72"/>
      <c r="R1858" s="72"/>
      <c r="S1858" s="72"/>
      <c r="T1858" s="73"/>
      <c r="U1858" s="35"/>
      <c r="V1858" s="35"/>
      <c r="W1858" s="35"/>
      <c r="X1858" s="35"/>
      <c r="Y1858" s="35"/>
      <c r="Z1858" s="35"/>
      <c r="AA1858" s="35"/>
      <c r="AB1858" s="35"/>
      <c r="AC1858" s="35"/>
      <c r="AD1858" s="35"/>
      <c r="AE1858" s="35"/>
      <c r="AT1858" s="18" t="s">
        <v>362</v>
      </c>
      <c r="AU1858" s="18" t="s">
        <v>227</v>
      </c>
    </row>
    <row r="1859" spans="1:65" s="2" customFormat="1" ht="33" customHeight="1">
      <c r="A1859" s="35"/>
      <c r="B1859" s="36"/>
      <c r="C1859" s="185" t="s">
        <v>1762</v>
      </c>
      <c r="D1859" s="185" t="s">
        <v>216</v>
      </c>
      <c r="E1859" s="186" t="s">
        <v>1720</v>
      </c>
      <c r="F1859" s="187" t="s">
        <v>1721</v>
      </c>
      <c r="G1859" s="188" t="s">
        <v>523</v>
      </c>
      <c r="H1859" s="189">
        <v>51.704999999999998</v>
      </c>
      <c r="I1859" s="190"/>
      <c r="J1859" s="191">
        <f>ROUND(I1859*H1859,2)</f>
        <v>0</v>
      </c>
      <c r="K1859" s="187" t="s">
        <v>359</v>
      </c>
      <c r="L1859" s="40"/>
      <c r="M1859" s="192" t="s">
        <v>1</v>
      </c>
      <c r="N1859" s="193" t="s">
        <v>46</v>
      </c>
      <c r="O1859" s="72"/>
      <c r="P1859" s="194">
        <f>O1859*H1859</f>
        <v>0</v>
      </c>
      <c r="Q1859" s="194">
        <v>2.8500000000000001E-3</v>
      </c>
      <c r="R1859" s="194">
        <f>Q1859*H1859</f>
        <v>0.14735925</v>
      </c>
      <c r="S1859" s="194">
        <v>0</v>
      </c>
      <c r="T1859" s="195">
        <f>S1859*H1859</f>
        <v>0</v>
      </c>
      <c r="U1859" s="35"/>
      <c r="V1859" s="35"/>
      <c r="W1859" s="35"/>
      <c r="X1859" s="35"/>
      <c r="Y1859" s="35"/>
      <c r="Z1859" s="35"/>
      <c r="AA1859" s="35"/>
      <c r="AB1859" s="35"/>
      <c r="AC1859" s="35"/>
      <c r="AD1859" s="35"/>
      <c r="AE1859" s="35"/>
      <c r="AR1859" s="196" t="s">
        <v>214</v>
      </c>
      <c r="AT1859" s="196" t="s">
        <v>216</v>
      </c>
      <c r="AU1859" s="196" t="s">
        <v>227</v>
      </c>
      <c r="AY1859" s="18" t="s">
        <v>215</v>
      </c>
      <c r="BE1859" s="197">
        <f>IF(N1859="základní",J1859,0)</f>
        <v>0</v>
      </c>
      <c r="BF1859" s="197">
        <f>IF(N1859="snížená",J1859,0)</f>
        <v>0</v>
      </c>
      <c r="BG1859" s="197">
        <f>IF(N1859="zákl. přenesená",J1859,0)</f>
        <v>0</v>
      </c>
      <c r="BH1859" s="197">
        <f>IF(N1859="sníž. přenesená",J1859,0)</f>
        <v>0</v>
      </c>
      <c r="BI1859" s="197">
        <f>IF(N1859="nulová",J1859,0)</f>
        <v>0</v>
      </c>
      <c r="BJ1859" s="18" t="s">
        <v>88</v>
      </c>
      <c r="BK1859" s="197">
        <f>ROUND(I1859*H1859,2)</f>
        <v>0</v>
      </c>
      <c r="BL1859" s="18" t="s">
        <v>214</v>
      </c>
      <c r="BM1859" s="196" t="s">
        <v>1763</v>
      </c>
    </row>
    <row r="1860" spans="1:65" s="2" customFormat="1" ht="19.2">
      <c r="A1860" s="35"/>
      <c r="B1860" s="36"/>
      <c r="C1860" s="37"/>
      <c r="D1860" s="198" t="s">
        <v>221</v>
      </c>
      <c r="E1860" s="37"/>
      <c r="F1860" s="199" t="s">
        <v>1723</v>
      </c>
      <c r="G1860" s="37"/>
      <c r="H1860" s="37"/>
      <c r="I1860" s="200"/>
      <c r="J1860" s="37"/>
      <c r="K1860" s="37"/>
      <c r="L1860" s="40"/>
      <c r="M1860" s="201"/>
      <c r="N1860" s="202"/>
      <c r="O1860" s="72"/>
      <c r="P1860" s="72"/>
      <c r="Q1860" s="72"/>
      <c r="R1860" s="72"/>
      <c r="S1860" s="72"/>
      <c r="T1860" s="73"/>
      <c r="U1860" s="35"/>
      <c r="V1860" s="35"/>
      <c r="W1860" s="35"/>
      <c r="X1860" s="35"/>
      <c r="Y1860" s="35"/>
      <c r="Z1860" s="35"/>
      <c r="AA1860" s="35"/>
      <c r="AB1860" s="35"/>
      <c r="AC1860" s="35"/>
      <c r="AD1860" s="35"/>
      <c r="AE1860" s="35"/>
      <c r="AT1860" s="18" t="s">
        <v>221</v>
      </c>
      <c r="AU1860" s="18" t="s">
        <v>227</v>
      </c>
    </row>
    <row r="1861" spans="1:65" s="2" customFormat="1" ht="10.199999999999999">
      <c r="A1861" s="35"/>
      <c r="B1861" s="36"/>
      <c r="C1861" s="37"/>
      <c r="D1861" s="215" t="s">
        <v>362</v>
      </c>
      <c r="E1861" s="37"/>
      <c r="F1861" s="216" t="s">
        <v>1724</v>
      </c>
      <c r="G1861" s="37"/>
      <c r="H1861" s="37"/>
      <c r="I1861" s="200"/>
      <c r="J1861" s="37"/>
      <c r="K1861" s="37"/>
      <c r="L1861" s="40"/>
      <c r="M1861" s="201"/>
      <c r="N1861" s="202"/>
      <c r="O1861" s="72"/>
      <c r="P1861" s="72"/>
      <c r="Q1861" s="72"/>
      <c r="R1861" s="72"/>
      <c r="S1861" s="72"/>
      <c r="T1861" s="73"/>
      <c r="U1861" s="35"/>
      <c r="V1861" s="35"/>
      <c r="W1861" s="35"/>
      <c r="X1861" s="35"/>
      <c r="Y1861" s="35"/>
      <c r="Z1861" s="35"/>
      <c r="AA1861" s="35"/>
      <c r="AB1861" s="35"/>
      <c r="AC1861" s="35"/>
      <c r="AD1861" s="35"/>
      <c r="AE1861" s="35"/>
      <c r="AT1861" s="18" t="s">
        <v>362</v>
      </c>
      <c r="AU1861" s="18" t="s">
        <v>227</v>
      </c>
    </row>
    <row r="1862" spans="1:65" s="2" customFormat="1" ht="24.15" customHeight="1">
      <c r="A1862" s="35"/>
      <c r="B1862" s="36"/>
      <c r="C1862" s="185" t="s">
        <v>1764</v>
      </c>
      <c r="D1862" s="185" t="s">
        <v>216</v>
      </c>
      <c r="E1862" s="186" t="s">
        <v>1765</v>
      </c>
      <c r="F1862" s="187" t="s">
        <v>1766</v>
      </c>
      <c r="G1862" s="188" t="s">
        <v>797</v>
      </c>
      <c r="H1862" s="189">
        <v>394.9</v>
      </c>
      <c r="I1862" s="190"/>
      <c r="J1862" s="191">
        <f>ROUND(I1862*H1862,2)</f>
        <v>0</v>
      </c>
      <c r="K1862" s="187" t="s">
        <v>1767</v>
      </c>
      <c r="L1862" s="40"/>
      <c r="M1862" s="192" t="s">
        <v>1</v>
      </c>
      <c r="N1862" s="193" t="s">
        <v>46</v>
      </c>
      <c r="O1862" s="72"/>
      <c r="P1862" s="194">
        <f>O1862*H1862</f>
        <v>0</v>
      </c>
      <c r="Q1862" s="194">
        <v>0</v>
      </c>
      <c r="R1862" s="194">
        <f>Q1862*H1862</f>
        <v>0</v>
      </c>
      <c r="S1862" s="194">
        <v>0</v>
      </c>
      <c r="T1862" s="195">
        <f>S1862*H1862</f>
        <v>0</v>
      </c>
      <c r="U1862" s="35"/>
      <c r="V1862" s="35"/>
      <c r="W1862" s="35"/>
      <c r="X1862" s="35"/>
      <c r="Y1862" s="35"/>
      <c r="Z1862" s="35"/>
      <c r="AA1862" s="35"/>
      <c r="AB1862" s="35"/>
      <c r="AC1862" s="35"/>
      <c r="AD1862" s="35"/>
      <c r="AE1862" s="35"/>
      <c r="AR1862" s="196" t="s">
        <v>214</v>
      </c>
      <c r="AT1862" s="196" t="s">
        <v>216</v>
      </c>
      <c r="AU1862" s="196" t="s">
        <v>227</v>
      </c>
      <c r="AY1862" s="18" t="s">
        <v>215</v>
      </c>
      <c r="BE1862" s="197">
        <f>IF(N1862="základní",J1862,0)</f>
        <v>0</v>
      </c>
      <c r="BF1862" s="197">
        <f>IF(N1862="snížená",J1862,0)</f>
        <v>0</v>
      </c>
      <c r="BG1862" s="197">
        <f>IF(N1862="zákl. přenesená",J1862,0)</f>
        <v>0</v>
      </c>
      <c r="BH1862" s="197">
        <f>IF(N1862="sníž. přenesená",J1862,0)</f>
        <v>0</v>
      </c>
      <c r="BI1862" s="197">
        <f>IF(N1862="nulová",J1862,0)</f>
        <v>0</v>
      </c>
      <c r="BJ1862" s="18" t="s">
        <v>88</v>
      </c>
      <c r="BK1862" s="197">
        <f>ROUND(I1862*H1862,2)</f>
        <v>0</v>
      </c>
      <c r="BL1862" s="18" t="s">
        <v>214</v>
      </c>
      <c r="BM1862" s="196" t="s">
        <v>1768</v>
      </c>
    </row>
    <row r="1863" spans="1:65" s="2" customFormat="1" ht="28.8">
      <c r="A1863" s="35"/>
      <c r="B1863" s="36"/>
      <c r="C1863" s="37"/>
      <c r="D1863" s="198" t="s">
        <v>221</v>
      </c>
      <c r="E1863" s="37"/>
      <c r="F1863" s="199" t="s">
        <v>1769</v>
      </c>
      <c r="G1863" s="37"/>
      <c r="H1863" s="37"/>
      <c r="I1863" s="200"/>
      <c r="J1863" s="37"/>
      <c r="K1863" s="37"/>
      <c r="L1863" s="40"/>
      <c r="M1863" s="201"/>
      <c r="N1863" s="202"/>
      <c r="O1863" s="72"/>
      <c r="P1863" s="72"/>
      <c r="Q1863" s="72"/>
      <c r="R1863" s="72"/>
      <c r="S1863" s="72"/>
      <c r="T1863" s="73"/>
      <c r="U1863" s="35"/>
      <c r="V1863" s="35"/>
      <c r="W1863" s="35"/>
      <c r="X1863" s="35"/>
      <c r="Y1863" s="35"/>
      <c r="Z1863" s="35"/>
      <c r="AA1863" s="35"/>
      <c r="AB1863" s="35"/>
      <c r="AC1863" s="35"/>
      <c r="AD1863" s="35"/>
      <c r="AE1863" s="35"/>
      <c r="AT1863" s="18" t="s">
        <v>221</v>
      </c>
      <c r="AU1863" s="18" t="s">
        <v>227</v>
      </c>
    </row>
    <row r="1864" spans="1:65" s="2" customFormat="1" ht="10.199999999999999">
      <c r="A1864" s="35"/>
      <c r="B1864" s="36"/>
      <c r="C1864" s="37"/>
      <c r="D1864" s="215" t="s">
        <v>362</v>
      </c>
      <c r="E1864" s="37"/>
      <c r="F1864" s="216" t="s">
        <v>1770</v>
      </c>
      <c r="G1864" s="37"/>
      <c r="H1864" s="37"/>
      <c r="I1864" s="200"/>
      <c r="J1864" s="37"/>
      <c r="K1864" s="37"/>
      <c r="L1864" s="40"/>
      <c r="M1864" s="201"/>
      <c r="N1864" s="202"/>
      <c r="O1864" s="72"/>
      <c r="P1864" s="72"/>
      <c r="Q1864" s="72"/>
      <c r="R1864" s="72"/>
      <c r="S1864" s="72"/>
      <c r="T1864" s="73"/>
      <c r="U1864" s="35"/>
      <c r="V1864" s="35"/>
      <c r="W1864" s="35"/>
      <c r="X1864" s="35"/>
      <c r="Y1864" s="35"/>
      <c r="Z1864" s="35"/>
      <c r="AA1864" s="35"/>
      <c r="AB1864" s="35"/>
      <c r="AC1864" s="35"/>
      <c r="AD1864" s="35"/>
      <c r="AE1864" s="35"/>
      <c r="AT1864" s="18" t="s">
        <v>362</v>
      </c>
      <c r="AU1864" s="18" t="s">
        <v>227</v>
      </c>
    </row>
    <row r="1865" spans="1:65" s="14" customFormat="1" ht="10.199999999999999">
      <c r="B1865" s="227"/>
      <c r="C1865" s="228"/>
      <c r="D1865" s="198" t="s">
        <v>364</v>
      </c>
      <c r="E1865" s="229" t="s">
        <v>1</v>
      </c>
      <c r="F1865" s="230" t="s">
        <v>1771</v>
      </c>
      <c r="G1865" s="228"/>
      <c r="H1865" s="231">
        <v>82.5</v>
      </c>
      <c r="I1865" s="232"/>
      <c r="J1865" s="228"/>
      <c r="K1865" s="228"/>
      <c r="L1865" s="233"/>
      <c r="M1865" s="234"/>
      <c r="N1865" s="235"/>
      <c r="O1865" s="235"/>
      <c r="P1865" s="235"/>
      <c r="Q1865" s="235"/>
      <c r="R1865" s="235"/>
      <c r="S1865" s="235"/>
      <c r="T1865" s="236"/>
      <c r="AT1865" s="237" t="s">
        <v>364</v>
      </c>
      <c r="AU1865" s="237" t="s">
        <v>227</v>
      </c>
      <c r="AV1865" s="14" t="s">
        <v>90</v>
      </c>
      <c r="AW1865" s="14" t="s">
        <v>36</v>
      </c>
      <c r="AX1865" s="14" t="s">
        <v>81</v>
      </c>
      <c r="AY1865" s="237" t="s">
        <v>215</v>
      </c>
    </row>
    <row r="1866" spans="1:65" s="14" customFormat="1" ht="10.199999999999999">
      <c r="B1866" s="227"/>
      <c r="C1866" s="228"/>
      <c r="D1866" s="198" t="s">
        <v>364</v>
      </c>
      <c r="E1866" s="229" t="s">
        <v>1</v>
      </c>
      <c r="F1866" s="230" t="s">
        <v>1772</v>
      </c>
      <c r="G1866" s="228"/>
      <c r="H1866" s="231">
        <v>278.45</v>
      </c>
      <c r="I1866" s="232"/>
      <c r="J1866" s="228"/>
      <c r="K1866" s="228"/>
      <c r="L1866" s="233"/>
      <c r="M1866" s="234"/>
      <c r="N1866" s="235"/>
      <c r="O1866" s="235"/>
      <c r="P1866" s="235"/>
      <c r="Q1866" s="235"/>
      <c r="R1866" s="235"/>
      <c r="S1866" s="235"/>
      <c r="T1866" s="236"/>
      <c r="AT1866" s="237" t="s">
        <v>364</v>
      </c>
      <c r="AU1866" s="237" t="s">
        <v>227</v>
      </c>
      <c r="AV1866" s="14" t="s">
        <v>90</v>
      </c>
      <c r="AW1866" s="14" t="s">
        <v>36</v>
      </c>
      <c r="AX1866" s="14" t="s">
        <v>81</v>
      </c>
      <c r="AY1866" s="237" t="s">
        <v>215</v>
      </c>
    </row>
    <row r="1867" spans="1:65" s="14" customFormat="1" ht="10.199999999999999">
      <c r="B1867" s="227"/>
      <c r="C1867" s="228"/>
      <c r="D1867" s="198" t="s">
        <v>364</v>
      </c>
      <c r="E1867" s="229" t="s">
        <v>1</v>
      </c>
      <c r="F1867" s="230" t="s">
        <v>1773</v>
      </c>
      <c r="G1867" s="228"/>
      <c r="H1867" s="231">
        <v>33.950000000000003</v>
      </c>
      <c r="I1867" s="232"/>
      <c r="J1867" s="228"/>
      <c r="K1867" s="228"/>
      <c r="L1867" s="233"/>
      <c r="M1867" s="234"/>
      <c r="N1867" s="235"/>
      <c r="O1867" s="235"/>
      <c r="P1867" s="235"/>
      <c r="Q1867" s="235"/>
      <c r="R1867" s="235"/>
      <c r="S1867" s="235"/>
      <c r="T1867" s="236"/>
      <c r="AT1867" s="237" t="s">
        <v>364</v>
      </c>
      <c r="AU1867" s="237" t="s">
        <v>227</v>
      </c>
      <c r="AV1867" s="14" t="s">
        <v>90</v>
      </c>
      <c r="AW1867" s="14" t="s">
        <v>36</v>
      </c>
      <c r="AX1867" s="14" t="s">
        <v>81</v>
      </c>
      <c r="AY1867" s="237" t="s">
        <v>215</v>
      </c>
    </row>
    <row r="1868" spans="1:65" s="15" customFormat="1" ht="10.199999999999999">
      <c r="B1868" s="238"/>
      <c r="C1868" s="239"/>
      <c r="D1868" s="198" t="s">
        <v>364</v>
      </c>
      <c r="E1868" s="240" t="s">
        <v>1</v>
      </c>
      <c r="F1868" s="241" t="s">
        <v>368</v>
      </c>
      <c r="G1868" s="239"/>
      <c r="H1868" s="242">
        <v>394.9</v>
      </c>
      <c r="I1868" s="243"/>
      <c r="J1868" s="239"/>
      <c r="K1868" s="239"/>
      <c r="L1868" s="244"/>
      <c r="M1868" s="245"/>
      <c r="N1868" s="246"/>
      <c r="O1868" s="246"/>
      <c r="P1868" s="246"/>
      <c r="Q1868" s="246"/>
      <c r="R1868" s="246"/>
      <c r="S1868" s="246"/>
      <c r="T1868" s="247"/>
      <c r="AT1868" s="248" t="s">
        <v>364</v>
      </c>
      <c r="AU1868" s="248" t="s">
        <v>227</v>
      </c>
      <c r="AV1868" s="15" t="s">
        <v>214</v>
      </c>
      <c r="AW1868" s="15" t="s">
        <v>36</v>
      </c>
      <c r="AX1868" s="15" t="s">
        <v>88</v>
      </c>
      <c r="AY1868" s="248" t="s">
        <v>215</v>
      </c>
    </row>
    <row r="1869" spans="1:65" s="2" customFormat="1" ht="24.15" customHeight="1">
      <c r="A1869" s="35"/>
      <c r="B1869" s="36"/>
      <c r="C1869" s="260" t="s">
        <v>1774</v>
      </c>
      <c r="D1869" s="260" t="s">
        <v>539</v>
      </c>
      <c r="E1869" s="261" t="s">
        <v>1775</v>
      </c>
      <c r="F1869" s="262" t="s">
        <v>1776</v>
      </c>
      <c r="G1869" s="263" t="s">
        <v>797</v>
      </c>
      <c r="H1869" s="264">
        <v>86.625</v>
      </c>
      <c r="I1869" s="265"/>
      <c r="J1869" s="266">
        <f>ROUND(I1869*H1869,2)</f>
        <v>0</v>
      </c>
      <c r="K1869" s="262" t="s">
        <v>1767</v>
      </c>
      <c r="L1869" s="267"/>
      <c r="M1869" s="268" t="s">
        <v>1</v>
      </c>
      <c r="N1869" s="269" t="s">
        <v>46</v>
      </c>
      <c r="O1869" s="72"/>
      <c r="P1869" s="194">
        <f>O1869*H1869</f>
        <v>0</v>
      </c>
      <c r="Q1869" s="194">
        <v>1E-4</v>
      </c>
      <c r="R1869" s="194">
        <f>Q1869*H1869</f>
        <v>8.6625000000000001E-3</v>
      </c>
      <c r="S1869" s="194">
        <v>0</v>
      </c>
      <c r="T1869" s="195">
        <f>S1869*H1869</f>
        <v>0</v>
      </c>
      <c r="U1869" s="35"/>
      <c r="V1869" s="35"/>
      <c r="W1869" s="35"/>
      <c r="X1869" s="35"/>
      <c r="Y1869" s="35"/>
      <c r="Z1869" s="35"/>
      <c r="AA1869" s="35"/>
      <c r="AB1869" s="35"/>
      <c r="AC1869" s="35"/>
      <c r="AD1869" s="35"/>
      <c r="AE1869" s="35"/>
      <c r="AR1869" s="196" t="s">
        <v>251</v>
      </c>
      <c r="AT1869" s="196" t="s">
        <v>539</v>
      </c>
      <c r="AU1869" s="196" t="s">
        <v>227</v>
      </c>
      <c r="AY1869" s="18" t="s">
        <v>215</v>
      </c>
      <c r="BE1869" s="197">
        <f>IF(N1869="základní",J1869,0)</f>
        <v>0</v>
      </c>
      <c r="BF1869" s="197">
        <f>IF(N1869="snížená",J1869,0)</f>
        <v>0</v>
      </c>
      <c r="BG1869" s="197">
        <f>IF(N1869="zákl. přenesená",J1869,0)</f>
        <v>0</v>
      </c>
      <c r="BH1869" s="197">
        <f>IF(N1869="sníž. přenesená",J1869,0)</f>
        <v>0</v>
      </c>
      <c r="BI1869" s="197">
        <f>IF(N1869="nulová",J1869,0)</f>
        <v>0</v>
      </c>
      <c r="BJ1869" s="18" t="s">
        <v>88</v>
      </c>
      <c r="BK1869" s="197">
        <f>ROUND(I1869*H1869,2)</f>
        <v>0</v>
      </c>
      <c r="BL1869" s="18" t="s">
        <v>214</v>
      </c>
      <c r="BM1869" s="196" t="s">
        <v>1777</v>
      </c>
    </row>
    <row r="1870" spans="1:65" s="2" customFormat="1" ht="19.2">
      <c r="A1870" s="35"/>
      <c r="B1870" s="36"/>
      <c r="C1870" s="37"/>
      <c r="D1870" s="198" t="s">
        <v>221</v>
      </c>
      <c r="E1870" s="37"/>
      <c r="F1870" s="199" t="s">
        <v>1776</v>
      </c>
      <c r="G1870" s="37"/>
      <c r="H1870" s="37"/>
      <c r="I1870" s="200"/>
      <c r="J1870" s="37"/>
      <c r="K1870" s="37"/>
      <c r="L1870" s="40"/>
      <c r="M1870" s="201"/>
      <c r="N1870" s="202"/>
      <c r="O1870" s="72"/>
      <c r="P1870" s="72"/>
      <c r="Q1870" s="72"/>
      <c r="R1870" s="72"/>
      <c r="S1870" s="72"/>
      <c r="T1870" s="73"/>
      <c r="U1870" s="35"/>
      <c r="V1870" s="35"/>
      <c r="W1870" s="35"/>
      <c r="X1870" s="35"/>
      <c r="Y1870" s="35"/>
      <c r="Z1870" s="35"/>
      <c r="AA1870" s="35"/>
      <c r="AB1870" s="35"/>
      <c r="AC1870" s="35"/>
      <c r="AD1870" s="35"/>
      <c r="AE1870" s="35"/>
      <c r="AT1870" s="18" t="s">
        <v>221</v>
      </c>
      <c r="AU1870" s="18" t="s">
        <v>227</v>
      </c>
    </row>
    <row r="1871" spans="1:65" s="13" customFormat="1" ht="10.199999999999999">
      <c r="B1871" s="217"/>
      <c r="C1871" s="218"/>
      <c r="D1871" s="198" t="s">
        <v>364</v>
      </c>
      <c r="E1871" s="219" t="s">
        <v>1</v>
      </c>
      <c r="F1871" s="220" t="s">
        <v>853</v>
      </c>
      <c r="G1871" s="218"/>
      <c r="H1871" s="219" t="s">
        <v>1</v>
      </c>
      <c r="I1871" s="221"/>
      <c r="J1871" s="218"/>
      <c r="K1871" s="218"/>
      <c r="L1871" s="222"/>
      <c r="M1871" s="223"/>
      <c r="N1871" s="224"/>
      <c r="O1871" s="224"/>
      <c r="P1871" s="224"/>
      <c r="Q1871" s="224"/>
      <c r="R1871" s="224"/>
      <c r="S1871" s="224"/>
      <c r="T1871" s="225"/>
      <c r="AT1871" s="226" t="s">
        <v>364</v>
      </c>
      <c r="AU1871" s="226" t="s">
        <v>227</v>
      </c>
      <c r="AV1871" s="13" t="s">
        <v>88</v>
      </c>
      <c r="AW1871" s="13" t="s">
        <v>36</v>
      </c>
      <c r="AX1871" s="13" t="s">
        <v>81</v>
      </c>
      <c r="AY1871" s="226" t="s">
        <v>215</v>
      </c>
    </row>
    <row r="1872" spans="1:65" s="14" customFormat="1" ht="10.199999999999999">
      <c r="B1872" s="227"/>
      <c r="C1872" s="228"/>
      <c r="D1872" s="198" t="s">
        <v>364</v>
      </c>
      <c r="E1872" s="229" t="s">
        <v>1</v>
      </c>
      <c r="F1872" s="230" t="s">
        <v>1778</v>
      </c>
      <c r="G1872" s="228"/>
      <c r="H1872" s="231">
        <v>16</v>
      </c>
      <c r="I1872" s="232"/>
      <c r="J1872" s="228"/>
      <c r="K1872" s="228"/>
      <c r="L1872" s="233"/>
      <c r="M1872" s="234"/>
      <c r="N1872" s="235"/>
      <c r="O1872" s="235"/>
      <c r="P1872" s="235"/>
      <c r="Q1872" s="235"/>
      <c r="R1872" s="235"/>
      <c r="S1872" s="235"/>
      <c r="T1872" s="236"/>
      <c r="AT1872" s="237" t="s">
        <v>364</v>
      </c>
      <c r="AU1872" s="237" t="s">
        <v>227</v>
      </c>
      <c r="AV1872" s="14" t="s">
        <v>90</v>
      </c>
      <c r="AW1872" s="14" t="s">
        <v>36</v>
      </c>
      <c r="AX1872" s="14" t="s">
        <v>81</v>
      </c>
      <c r="AY1872" s="237" t="s">
        <v>215</v>
      </c>
    </row>
    <row r="1873" spans="1:65" s="14" customFormat="1" ht="10.199999999999999">
      <c r="B1873" s="227"/>
      <c r="C1873" s="228"/>
      <c r="D1873" s="198" t="s">
        <v>364</v>
      </c>
      <c r="E1873" s="229" t="s">
        <v>1</v>
      </c>
      <c r="F1873" s="230" t="s">
        <v>1779</v>
      </c>
      <c r="G1873" s="228"/>
      <c r="H1873" s="231">
        <v>4.5999999999999996</v>
      </c>
      <c r="I1873" s="232"/>
      <c r="J1873" s="228"/>
      <c r="K1873" s="228"/>
      <c r="L1873" s="233"/>
      <c r="M1873" s="234"/>
      <c r="N1873" s="235"/>
      <c r="O1873" s="235"/>
      <c r="P1873" s="235"/>
      <c r="Q1873" s="235"/>
      <c r="R1873" s="235"/>
      <c r="S1873" s="235"/>
      <c r="T1873" s="236"/>
      <c r="AT1873" s="237" t="s">
        <v>364</v>
      </c>
      <c r="AU1873" s="237" t="s">
        <v>227</v>
      </c>
      <c r="AV1873" s="14" t="s">
        <v>90</v>
      </c>
      <c r="AW1873" s="14" t="s">
        <v>36</v>
      </c>
      <c r="AX1873" s="14" t="s">
        <v>81</v>
      </c>
      <c r="AY1873" s="237" t="s">
        <v>215</v>
      </c>
    </row>
    <row r="1874" spans="1:65" s="14" customFormat="1" ht="10.199999999999999">
      <c r="B1874" s="227"/>
      <c r="C1874" s="228"/>
      <c r="D1874" s="198" t="s">
        <v>364</v>
      </c>
      <c r="E1874" s="229" t="s">
        <v>1</v>
      </c>
      <c r="F1874" s="230" t="s">
        <v>1780</v>
      </c>
      <c r="G1874" s="228"/>
      <c r="H1874" s="231">
        <v>12.8</v>
      </c>
      <c r="I1874" s="232"/>
      <c r="J1874" s="228"/>
      <c r="K1874" s="228"/>
      <c r="L1874" s="233"/>
      <c r="M1874" s="234"/>
      <c r="N1874" s="235"/>
      <c r="O1874" s="235"/>
      <c r="P1874" s="235"/>
      <c r="Q1874" s="235"/>
      <c r="R1874" s="235"/>
      <c r="S1874" s="235"/>
      <c r="T1874" s="236"/>
      <c r="AT1874" s="237" t="s">
        <v>364</v>
      </c>
      <c r="AU1874" s="237" t="s">
        <v>227</v>
      </c>
      <c r="AV1874" s="14" t="s">
        <v>90</v>
      </c>
      <c r="AW1874" s="14" t="s">
        <v>36</v>
      </c>
      <c r="AX1874" s="14" t="s">
        <v>81</v>
      </c>
      <c r="AY1874" s="237" t="s">
        <v>215</v>
      </c>
    </row>
    <row r="1875" spans="1:65" s="14" customFormat="1" ht="10.199999999999999">
      <c r="B1875" s="227"/>
      <c r="C1875" s="228"/>
      <c r="D1875" s="198" t="s">
        <v>364</v>
      </c>
      <c r="E1875" s="229" t="s">
        <v>1</v>
      </c>
      <c r="F1875" s="230" t="s">
        <v>1781</v>
      </c>
      <c r="G1875" s="228"/>
      <c r="H1875" s="231">
        <v>6.4</v>
      </c>
      <c r="I1875" s="232"/>
      <c r="J1875" s="228"/>
      <c r="K1875" s="228"/>
      <c r="L1875" s="233"/>
      <c r="M1875" s="234"/>
      <c r="N1875" s="235"/>
      <c r="O1875" s="235"/>
      <c r="P1875" s="235"/>
      <c r="Q1875" s="235"/>
      <c r="R1875" s="235"/>
      <c r="S1875" s="235"/>
      <c r="T1875" s="236"/>
      <c r="AT1875" s="237" t="s">
        <v>364</v>
      </c>
      <c r="AU1875" s="237" t="s">
        <v>227</v>
      </c>
      <c r="AV1875" s="14" t="s">
        <v>90</v>
      </c>
      <c r="AW1875" s="14" t="s">
        <v>36</v>
      </c>
      <c r="AX1875" s="14" t="s">
        <v>81</v>
      </c>
      <c r="AY1875" s="237" t="s">
        <v>215</v>
      </c>
    </row>
    <row r="1876" spans="1:65" s="14" customFormat="1" ht="10.199999999999999">
      <c r="B1876" s="227"/>
      <c r="C1876" s="228"/>
      <c r="D1876" s="198" t="s">
        <v>364</v>
      </c>
      <c r="E1876" s="229" t="s">
        <v>1</v>
      </c>
      <c r="F1876" s="230" t="s">
        <v>1779</v>
      </c>
      <c r="G1876" s="228"/>
      <c r="H1876" s="231">
        <v>4.5999999999999996</v>
      </c>
      <c r="I1876" s="232"/>
      <c r="J1876" s="228"/>
      <c r="K1876" s="228"/>
      <c r="L1876" s="233"/>
      <c r="M1876" s="234"/>
      <c r="N1876" s="235"/>
      <c r="O1876" s="235"/>
      <c r="P1876" s="235"/>
      <c r="Q1876" s="235"/>
      <c r="R1876" s="235"/>
      <c r="S1876" s="235"/>
      <c r="T1876" s="236"/>
      <c r="AT1876" s="237" t="s">
        <v>364</v>
      </c>
      <c r="AU1876" s="237" t="s">
        <v>227</v>
      </c>
      <c r="AV1876" s="14" t="s">
        <v>90</v>
      </c>
      <c r="AW1876" s="14" t="s">
        <v>36</v>
      </c>
      <c r="AX1876" s="14" t="s">
        <v>81</v>
      </c>
      <c r="AY1876" s="237" t="s">
        <v>215</v>
      </c>
    </row>
    <row r="1877" spans="1:65" s="14" customFormat="1" ht="10.199999999999999">
      <c r="B1877" s="227"/>
      <c r="C1877" s="228"/>
      <c r="D1877" s="198" t="s">
        <v>364</v>
      </c>
      <c r="E1877" s="229" t="s">
        <v>1</v>
      </c>
      <c r="F1877" s="230" t="s">
        <v>1781</v>
      </c>
      <c r="G1877" s="228"/>
      <c r="H1877" s="231">
        <v>6.4</v>
      </c>
      <c r="I1877" s="232"/>
      <c r="J1877" s="228"/>
      <c r="K1877" s="228"/>
      <c r="L1877" s="233"/>
      <c r="M1877" s="234"/>
      <c r="N1877" s="235"/>
      <c r="O1877" s="235"/>
      <c r="P1877" s="235"/>
      <c r="Q1877" s="235"/>
      <c r="R1877" s="235"/>
      <c r="S1877" s="235"/>
      <c r="T1877" s="236"/>
      <c r="AT1877" s="237" t="s">
        <v>364</v>
      </c>
      <c r="AU1877" s="237" t="s">
        <v>227</v>
      </c>
      <c r="AV1877" s="14" t="s">
        <v>90</v>
      </c>
      <c r="AW1877" s="14" t="s">
        <v>36</v>
      </c>
      <c r="AX1877" s="14" t="s">
        <v>81</v>
      </c>
      <c r="AY1877" s="237" t="s">
        <v>215</v>
      </c>
    </row>
    <row r="1878" spans="1:65" s="14" customFormat="1" ht="10.199999999999999">
      <c r="B1878" s="227"/>
      <c r="C1878" s="228"/>
      <c r="D1878" s="198" t="s">
        <v>364</v>
      </c>
      <c r="E1878" s="229" t="s">
        <v>1</v>
      </c>
      <c r="F1878" s="230" t="s">
        <v>1782</v>
      </c>
      <c r="G1878" s="228"/>
      <c r="H1878" s="231">
        <v>3.2</v>
      </c>
      <c r="I1878" s="232"/>
      <c r="J1878" s="228"/>
      <c r="K1878" s="228"/>
      <c r="L1878" s="233"/>
      <c r="M1878" s="234"/>
      <c r="N1878" s="235"/>
      <c r="O1878" s="235"/>
      <c r="P1878" s="235"/>
      <c r="Q1878" s="235"/>
      <c r="R1878" s="235"/>
      <c r="S1878" s="235"/>
      <c r="T1878" s="236"/>
      <c r="AT1878" s="237" t="s">
        <v>364</v>
      </c>
      <c r="AU1878" s="237" t="s">
        <v>227</v>
      </c>
      <c r="AV1878" s="14" t="s">
        <v>90</v>
      </c>
      <c r="AW1878" s="14" t="s">
        <v>36</v>
      </c>
      <c r="AX1878" s="14" t="s">
        <v>81</v>
      </c>
      <c r="AY1878" s="237" t="s">
        <v>215</v>
      </c>
    </row>
    <row r="1879" spans="1:65" s="14" customFormat="1" ht="10.199999999999999">
      <c r="B1879" s="227"/>
      <c r="C1879" s="228"/>
      <c r="D1879" s="198" t="s">
        <v>364</v>
      </c>
      <c r="E1879" s="229" t="s">
        <v>1</v>
      </c>
      <c r="F1879" s="230" t="s">
        <v>1783</v>
      </c>
      <c r="G1879" s="228"/>
      <c r="H1879" s="231">
        <v>28.5</v>
      </c>
      <c r="I1879" s="232"/>
      <c r="J1879" s="228"/>
      <c r="K1879" s="228"/>
      <c r="L1879" s="233"/>
      <c r="M1879" s="234"/>
      <c r="N1879" s="235"/>
      <c r="O1879" s="235"/>
      <c r="P1879" s="235"/>
      <c r="Q1879" s="235"/>
      <c r="R1879" s="235"/>
      <c r="S1879" s="235"/>
      <c r="T1879" s="236"/>
      <c r="AT1879" s="237" t="s">
        <v>364</v>
      </c>
      <c r="AU1879" s="237" t="s">
        <v>227</v>
      </c>
      <c r="AV1879" s="14" t="s">
        <v>90</v>
      </c>
      <c r="AW1879" s="14" t="s">
        <v>36</v>
      </c>
      <c r="AX1879" s="14" t="s">
        <v>81</v>
      </c>
      <c r="AY1879" s="237" t="s">
        <v>215</v>
      </c>
    </row>
    <row r="1880" spans="1:65" s="16" customFormat="1" ht="10.199999999999999">
      <c r="B1880" s="249"/>
      <c r="C1880" s="250"/>
      <c r="D1880" s="198" t="s">
        <v>364</v>
      </c>
      <c r="E1880" s="251" t="s">
        <v>1</v>
      </c>
      <c r="F1880" s="252" t="s">
        <v>403</v>
      </c>
      <c r="G1880" s="250"/>
      <c r="H1880" s="253">
        <v>82.5</v>
      </c>
      <c r="I1880" s="254"/>
      <c r="J1880" s="250"/>
      <c r="K1880" s="250"/>
      <c r="L1880" s="255"/>
      <c r="M1880" s="256"/>
      <c r="N1880" s="257"/>
      <c r="O1880" s="257"/>
      <c r="P1880" s="257"/>
      <c r="Q1880" s="257"/>
      <c r="R1880" s="257"/>
      <c r="S1880" s="257"/>
      <c r="T1880" s="258"/>
      <c r="AT1880" s="259" t="s">
        <v>364</v>
      </c>
      <c r="AU1880" s="259" t="s">
        <v>227</v>
      </c>
      <c r="AV1880" s="16" t="s">
        <v>227</v>
      </c>
      <c r="AW1880" s="16" t="s">
        <v>36</v>
      </c>
      <c r="AX1880" s="16" t="s">
        <v>81</v>
      </c>
      <c r="AY1880" s="259" t="s">
        <v>215</v>
      </c>
    </row>
    <row r="1881" spans="1:65" s="14" customFormat="1" ht="10.199999999999999">
      <c r="B1881" s="227"/>
      <c r="C1881" s="228"/>
      <c r="D1881" s="198" t="s">
        <v>364</v>
      </c>
      <c r="E1881" s="229" t="s">
        <v>1</v>
      </c>
      <c r="F1881" s="230" t="s">
        <v>1784</v>
      </c>
      <c r="G1881" s="228"/>
      <c r="H1881" s="231">
        <v>4.125</v>
      </c>
      <c r="I1881" s="232"/>
      <c r="J1881" s="228"/>
      <c r="K1881" s="228"/>
      <c r="L1881" s="233"/>
      <c r="M1881" s="234"/>
      <c r="N1881" s="235"/>
      <c r="O1881" s="235"/>
      <c r="P1881" s="235"/>
      <c r="Q1881" s="235"/>
      <c r="R1881" s="235"/>
      <c r="S1881" s="235"/>
      <c r="T1881" s="236"/>
      <c r="AT1881" s="237" t="s">
        <v>364</v>
      </c>
      <c r="AU1881" s="237" t="s">
        <v>227</v>
      </c>
      <c r="AV1881" s="14" t="s">
        <v>90</v>
      </c>
      <c r="AW1881" s="14" t="s">
        <v>36</v>
      </c>
      <c r="AX1881" s="14" t="s">
        <v>81</v>
      </c>
      <c r="AY1881" s="237" t="s">
        <v>215</v>
      </c>
    </row>
    <row r="1882" spans="1:65" s="15" customFormat="1" ht="10.199999999999999">
      <c r="B1882" s="238"/>
      <c r="C1882" s="239"/>
      <c r="D1882" s="198" t="s">
        <v>364</v>
      </c>
      <c r="E1882" s="240" t="s">
        <v>1</v>
      </c>
      <c r="F1882" s="241" t="s">
        <v>368</v>
      </c>
      <c r="G1882" s="239"/>
      <c r="H1882" s="242">
        <v>86.625</v>
      </c>
      <c r="I1882" s="243"/>
      <c r="J1882" s="239"/>
      <c r="K1882" s="239"/>
      <c r="L1882" s="244"/>
      <c r="M1882" s="245"/>
      <c r="N1882" s="246"/>
      <c r="O1882" s="246"/>
      <c r="P1882" s="246"/>
      <c r="Q1882" s="246"/>
      <c r="R1882" s="246"/>
      <c r="S1882" s="246"/>
      <c r="T1882" s="247"/>
      <c r="AT1882" s="248" t="s">
        <v>364</v>
      </c>
      <c r="AU1882" s="248" t="s">
        <v>227</v>
      </c>
      <c r="AV1882" s="15" t="s">
        <v>214</v>
      </c>
      <c r="AW1882" s="15" t="s">
        <v>36</v>
      </c>
      <c r="AX1882" s="15" t="s">
        <v>88</v>
      </c>
      <c r="AY1882" s="248" t="s">
        <v>215</v>
      </c>
    </row>
    <row r="1883" spans="1:65" s="2" customFormat="1" ht="24.15" customHeight="1">
      <c r="A1883" s="35"/>
      <c r="B1883" s="36"/>
      <c r="C1883" s="260" t="s">
        <v>1785</v>
      </c>
      <c r="D1883" s="260" t="s">
        <v>539</v>
      </c>
      <c r="E1883" s="261" t="s">
        <v>1786</v>
      </c>
      <c r="F1883" s="262" t="s">
        <v>1787</v>
      </c>
      <c r="G1883" s="263" t="s">
        <v>797</v>
      </c>
      <c r="H1883" s="264">
        <v>292.37299999999999</v>
      </c>
      <c r="I1883" s="265"/>
      <c r="J1883" s="266">
        <f>ROUND(I1883*H1883,2)</f>
        <v>0</v>
      </c>
      <c r="K1883" s="262" t="s">
        <v>1767</v>
      </c>
      <c r="L1883" s="267"/>
      <c r="M1883" s="268" t="s">
        <v>1</v>
      </c>
      <c r="N1883" s="269" t="s">
        <v>46</v>
      </c>
      <c r="O1883" s="72"/>
      <c r="P1883" s="194">
        <f>O1883*H1883</f>
        <v>0</v>
      </c>
      <c r="Q1883" s="194">
        <v>2.9999999999999997E-4</v>
      </c>
      <c r="R1883" s="194">
        <f>Q1883*H1883</f>
        <v>8.7711899999999995E-2</v>
      </c>
      <c r="S1883" s="194">
        <v>0</v>
      </c>
      <c r="T1883" s="195">
        <f>S1883*H1883</f>
        <v>0</v>
      </c>
      <c r="U1883" s="35"/>
      <c r="V1883" s="35"/>
      <c r="W1883" s="35"/>
      <c r="X1883" s="35"/>
      <c r="Y1883" s="35"/>
      <c r="Z1883" s="35"/>
      <c r="AA1883" s="35"/>
      <c r="AB1883" s="35"/>
      <c r="AC1883" s="35"/>
      <c r="AD1883" s="35"/>
      <c r="AE1883" s="35"/>
      <c r="AR1883" s="196" t="s">
        <v>251</v>
      </c>
      <c r="AT1883" s="196" t="s">
        <v>539</v>
      </c>
      <c r="AU1883" s="196" t="s">
        <v>227</v>
      </c>
      <c r="AY1883" s="18" t="s">
        <v>215</v>
      </c>
      <c r="BE1883" s="197">
        <f>IF(N1883="základní",J1883,0)</f>
        <v>0</v>
      </c>
      <c r="BF1883" s="197">
        <f>IF(N1883="snížená",J1883,0)</f>
        <v>0</v>
      </c>
      <c r="BG1883" s="197">
        <f>IF(N1883="zákl. přenesená",J1883,0)</f>
        <v>0</v>
      </c>
      <c r="BH1883" s="197">
        <f>IF(N1883="sníž. přenesená",J1883,0)</f>
        <v>0</v>
      </c>
      <c r="BI1883" s="197">
        <f>IF(N1883="nulová",J1883,0)</f>
        <v>0</v>
      </c>
      <c r="BJ1883" s="18" t="s">
        <v>88</v>
      </c>
      <c r="BK1883" s="197">
        <f>ROUND(I1883*H1883,2)</f>
        <v>0</v>
      </c>
      <c r="BL1883" s="18" t="s">
        <v>214</v>
      </c>
      <c r="BM1883" s="196" t="s">
        <v>1788</v>
      </c>
    </row>
    <row r="1884" spans="1:65" s="2" customFormat="1" ht="19.2">
      <c r="A1884" s="35"/>
      <c r="B1884" s="36"/>
      <c r="C1884" s="37"/>
      <c r="D1884" s="198" t="s">
        <v>221</v>
      </c>
      <c r="E1884" s="37"/>
      <c r="F1884" s="199" t="s">
        <v>1787</v>
      </c>
      <c r="G1884" s="37"/>
      <c r="H1884" s="37"/>
      <c r="I1884" s="200"/>
      <c r="J1884" s="37"/>
      <c r="K1884" s="37"/>
      <c r="L1884" s="40"/>
      <c r="M1884" s="201"/>
      <c r="N1884" s="202"/>
      <c r="O1884" s="72"/>
      <c r="P1884" s="72"/>
      <c r="Q1884" s="72"/>
      <c r="R1884" s="72"/>
      <c r="S1884" s="72"/>
      <c r="T1884" s="73"/>
      <c r="U1884" s="35"/>
      <c r="V1884" s="35"/>
      <c r="W1884" s="35"/>
      <c r="X1884" s="35"/>
      <c r="Y1884" s="35"/>
      <c r="Z1884" s="35"/>
      <c r="AA1884" s="35"/>
      <c r="AB1884" s="35"/>
      <c r="AC1884" s="35"/>
      <c r="AD1884" s="35"/>
      <c r="AE1884" s="35"/>
      <c r="AT1884" s="18" t="s">
        <v>221</v>
      </c>
      <c r="AU1884" s="18" t="s">
        <v>227</v>
      </c>
    </row>
    <row r="1885" spans="1:65" s="13" customFormat="1" ht="10.199999999999999">
      <c r="B1885" s="217"/>
      <c r="C1885" s="218"/>
      <c r="D1885" s="198" t="s">
        <v>364</v>
      </c>
      <c r="E1885" s="219" t="s">
        <v>1</v>
      </c>
      <c r="F1885" s="220" t="s">
        <v>822</v>
      </c>
      <c r="G1885" s="218"/>
      <c r="H1885" s="219" t="s">
        <v>1</v>
      </c>
      <c r="I1885" s="221"/>
      <c r="J1885" s="218"/>
      <c r="K1885" s="218"/>
      <c r="L1885" s="222"/>
      <c r="M1885" s="223"/>
      <c r="N1885" s="224"/>
      <c r="O1885" s="224"/>
      <c r="P1885" s="224"/>
      <c r="Q1885" s="224"/>
      <c r="R1885" s="224"/>
      <c r="S1885" s="224"/>
      <c r="T1885" s="225"/>
      <c r="AT1885" s="226" t="s">
        <v>364</v>
      </c>
      <c r="AU1885" s="226" t="s">
        <v>227</v>
      </c>
      <c r="AV1885" s="13" t="s">
        <v>88</v>
      </c>
      <c r="AW1885" s="13" t="s">
        <v>36</v>
      </c>
      <c r="AX1885" s="13" t="s">
        <v>81</v>
      </c>
      <c r="AY1885" s="226" t="s">
        <v>215</v>
      </c>
    </row>
    <row r="1886" spans="1:65" s="14" customFormat="1" ht="10.199999999999999">
      <c r="B1886" s="227"/>
      <c r="C1886" s="228"/>
      <c r="D1886" s="198" t="s">
        <v>364</v>
      </c>
      <c r="E1886" s="229" t="s">
        <v>1</v>
      </c>
      <c r="F1886" s="230" t="s">
        <v>1789</v>
      </c>
      <c r="G1886" s="228"/>
      <c r="H1886" s="231">
        <v>33</v>
      </c>
      <c r="I1886" s="232"/>
      <c r="J1886" s="228"/>
      <c r="K1886" s="228"/>
      <c r="L1886" s="233"/>
      <c r="M1886" s="234"/>
      <c r="N1886" s="235"/>
      <c r="O1886" s="235"/>
      <c r="P1886" s="235"/>
      <c r="Q1886" s="235"/>
      <c r="R1886" s="235"/>
      <c r="S1886" s="235"/>
      <c r="T1886" s="236"/>
      <c r="AT1886" s="237" t="s">
        <v>364</v>
      </c>
      <c r="AU1886" s="237" t="s">
        <v>227</v>
      </c>
      <c r="AV1886" s="14" t="s">
        <v>90</v>
      </c>
      <c r="AW1886" s="14" t="s">
        <v>36</v>
      </c>
      <c r="AX1886" s="14" t="s">
        <v>81</v>
      </c>
      <c r="AY1886" s="237" t="s">
        <v>215</v>
      </c>
    </row>
    <row r="1887" spans="1:65" s="14" customFormat="1" ht="10.199999999999999">
      <c r="B1887" s="227"/>
      <c r="C1887" s="228"/>
      <c r="D1887" s="198" t="s">
        <v>364</v>
      </c>
      <c r="E1887" s="229" t="s">
        <v>1</v>
      </c>
      <c r="F1887" s="230" t="s">
        <v>1790</v>
      </c>
      <c r="G1887" s="228"/>
      <c r="H1887" s="231">
        <v>15.5</v>
      </c>
      <c r="I1887" s="232"/>
      <c r="J1887" s="228"/>
      <c r="K1887" s="228"/>
      <c r="L1887" s="233"/>
      <c r="M1887" s="234"/>
      <c r="N1887" s="235"/>
      <c r="O1887" s="235"/>
      <c r="P1887" s="235"/>
      <c r="Q1887" s="235"/>
      <c r="R1887" s="235"/>
      <c r="S1887" s="235"/>
      <c r="T1887" s="236"/>
      <c r="AT1887" s="237" t="s">
        <v>364</v>
      </c>
      <c r="AU1887" s="237" t="s">
        <v>227</v>
      </c>
      <c r="AV1887" s="14" t="s">
        <v>90</v>
      </c>
      <c r="AW1887" s="14" t="s">
        <v>36</v>
      </c>
      <c r="AX1887" s="14" t="s">
        <v>81</v>
      </c>
      <c r="AY1887" s="237" t="s">
        <v>215</v>
      </c>
    </row>
    <row r="1888" spans="1:65" s="13" customFormat="1" ht="10.199999999999999">
      <c r="B1888" s="217"/>
      <c r="C1888" s="218"/>
      <c r="D1888" s="198" t="s">
        <v>364</v>
      </c>
      <c r="E1888" s="219" t="s">
        <v>1</v>
      </c>
      <c r="F1888" s="220" t="s">
        <v>853</v>
      </c>
      <c r="G1888" s="218"/>
      <c r="H1888" s="219" t="s">
        <v>1</v>
      </c>
      <c r="I1888" s="221"/>
      <c r="J1888" s="218"/>
      <c r="K1888" s="218"/>
      <c r="L1888" s="222"/>
      <c r="M1888" s="223"/>
      <c r="N1888" s="224"/>
      <c r="O1888" s="224"/>
      <c r="P1888" s="224"/>
      <c r="Q1888" s="224"/>
      <c r="R1888" s="224"/>
      <c r="S1888" s="224"/>
      <c r="T1888" s="225"/>
      <c r="AT1888" s="226" t="s">
        <v>364</v>
      </c>
      <c r="AU1888" s="226" t="s">
        <v>227</v>
      </c>
      <c r="AV1888" s="13" t="s">
        <v>88</v>
      </c>
      <c r="AW1888" s="13" t="s">
        <v>36</v>
      </c>
      <c r="AX1888" s="13" t="s">
        <v>81</v>
      </c>
      <c r="AY1888" s="226" t="s">
        <v>215</v>
      </c>
    </row>
    <row r="1889" spans="1:65" s="14" customFormat="1" ht="10.199999999999999">
      <c r="B1889" s="227"/>
      <c r="C1889" s="228"/>
      <c r="D1889" s="198" t="s">
        <v>364</v>
      </c>
      <c r="E1889" s="229" t="s">
        <v>1</v>
      </c>
      <c r="F1889" s="230" t="s">
        <v>1791</v>
      </c>
      <c r="G1889" s="228"/>
      <c r="H1889" s="231">
        <v>12</v>
      </c>
      <c r="I1889" s="232"/>
      <c r="J1889" s="228"/>
      <c r="K1889" s="228"/>
      <c r="L1889" s="233"/>
      <c r="M1889" s="234"/>
      <c r="N1889" s="235"/>
      <c r="O1889" s="235"/>
      <c r="P1889" s="235"/>
      <c r="Q1889" s="235"/>
      <c r="R1889" s="235"/>
      <c r="S1889" s="235"/>
      <c r="T1889" s="236"/>
      <c r="AT1889" s="237" t="s">
        <v>364</v>
      </c>
      <c r="AU1889" s="237" t="s">
        <v>227</v>
      </c>
      <c r="AV1889" s="14" t="s">
        <v>90</v>
      </c>
      <c r="AW1889" s="14" t="s">
        <v>36</v>
      </c>
      <c r="AX1889" s="14" t="s">
        <v>81</v>
      </c>
      <c r="AY1889" s="237" t="s">
        <v>215</v>
      </c>
    </row>
    <row r="1890" spans="1:65" s="14" customFormat="1" ht="10.199999999999999">
      <c r="B1890" s="227"/>
      <c r="C1890" s="228"/>
      <c r="D1890" s="198" t="s">
        <v>364</v>
      </c>
      <c r="E1890" s="229" t="s">
        <v>1</v>
      </c>
      <c r="F1890" s="230" t="s">
        <v>1792</v>
      </c>
      <c r="G1890" s="228"/>
      <c r="H1890" s="231">
        <v>1.1000000000000001</v>
      </c>
      <c r="I1890" s="232"/>
      <c r="J1890" s="228"/>
      <c r="K1890" s="228"/>
      <c r="L1890" s="233"/>
      <c r="M1890" s="234"/>
      <c r="N1890" s="235"/>
      <c r="O1890" s="235"/>
      <c r="P1890" s="235"/>
      <c r="Q1890" s="235"/>
      <c r="R1890" s="235"/>
      <c r="S1890" s="235"/>
      <c r="T1890" s="236"/>
      <c r="AT1890" s="237" t="s">
        <v>364</v>
      </c>
      <c r="AU1890" s="237" t="s">
        <v>227</v>
      </c>
      <c r="AV1890" s="14" t="s">
        <v>90</v>
      </c>
      <c r="AW1890" s="14" t="s">
        <v>36</v>
      </c>
      <c r="AX1890" s="14" t="s">
        <v>81</v>
      </c>
      <c r="AY1890" s="237" t="s">
        <v>215</v>
      </c>
    </row>
    <row r="1891" spans="1:65" s="14" customFormat="1" ht="10.199999999999999">
      <c r="B1891" s="227"/>
      <c r="C1891" s="228"/>
      <c r="D1891" s="198" t="s">
        <v>364</v>
      </c>
      <c r="E1891" s="229" t="s">
        <v>1</v>
      </c>
      <c r="F1891" s="230" t="s">
        <v>1793</v>
      </c>
      <c r="G1891" s="228"/>
      <c r="H1891" s="231">
        <v>9.6</v>
      </c>
      <c r="I1891" s="232"/>
      <c r="J1891" s="228"/>
      <c r="K1891" s="228"/>
      <c r="L1891" s="233"/>
      <c r="M1891" s="234"/>
      <c r="N1891" s="235"/>
      <c r="O1891" s="235"/>
      <c r="P1891" s="235"/>
      <c r="Q1891" s="235"/>
      <c r="R1891" s="235"/>
      <c r="S1891" s="235"/>
      <c r="T1891" s="236"/>
      <c r="AT1891" s="237" t="s">
        <v>364</v>
      </c>
      <c r="AU1891" s="237" t="s">
        <v>227</v>
      </c>
      <c r="AV1891" s="14" t="s">
        <v>90</v>
      </c>
      <c r="AW1891" s="14" t="s">
        <v>36</v>
      </c>
      <c r="AX1891" s="14" t="s">
        <v>81</v>
      </c>
      <c r="AY1891" s="237" t="s">
        <v>215</v>
      </c>
    </row>
    <row r="1892" spans="1:65" s="14" customFormat="1" ht="10.199999999999999">
      <c r="B1892" s="227"/>
      <c r="C1892" s="228"/>
      <c r="D1892" s="198" t="s">
        <v>364</v>
      </c>
      <c r="E1892" s="229" t="s">
        <v>1</v>
      </c>
      <c r="F1892" s="230" t="s">
        <v>1794</v>
      </c>
      <c r="G1892" s="228"/>
      <c r="H1892" s="231">
        <v>3.6</v>
      </c>
      <c r="I1892" s="232"/>
      <c r="J1892" s="228"/>
      <c r="K1892" s="228"/>
      <c r="L1892" s="233"/>
      <c r="M1892" s="234"/>
      <c r="N1892" s="235"/>
      <c r="O1892" s="235"/>
      <c r="P1892" s="235"/>
      <c r="Q1892" s="235"/>
      <c r="R1892" s="235"/>
      <c r="S1892" s="235"/>
      <c r="T1892" s="236"/>
      <c r="AT1892" s="237" t="s">
        <v>364</v>
      </c>
      <c r="AU1892" s="237" t="s">
        <v>227</v>
      </c>
      <c r="AV1892" s="14" t="s">
        <v>90</v>
      </c>
      <c r="AW1892" s="14" t="s">
        <v>36</v>
      </c>
      <c r="AX1892" s="14" t="s">
        <v>81</v>
      </c>
      <c r="AY1892" s="237" t="s">
        <v>215</v>
      </c>
    </row>
    <row r="1893" spans="1:65" s="14" customFormat="1" ht="10.199999999999999">
      <c r="B1893" s="227"/>
      <c r="C1893" s="228"/>
      <c r="D1893" s="198" t="s">
        <v>364</v>
      </c>
      <c r="E1893" s="229" t="s">
        <v>1</v>
      </c>
      <c r="F1893" s="230" t="s">
        <v>1795</v>
      </c>
      <c r="G1893" s="228"/>
      <c r="H1893" s="231">
        <v>1.65</v>
      </c>
      <c r="I1893" s="232"/>
      <c r="J1893" s="228"/>
      <c r="K1893" s="228"/>
      <c r="L1893" s="233"/>
      <c r="M1893" s="234"/>
      <c r="N1893" s="235"/>
      <c r="O1893" s="235"/>
      <c r="P1893" s="235"/>
      <c r="Q1893" s="235"/>
      <c r="R1893" s="235"/>
      <c r="S1893" s="235"/>
      <c r="T1893" s="236"/>
      <c r="AT1893" s="237" t="s">
        <v>364</v>
      </c>
      <c r="AU1893" s="237" t="s">
        <v>227</v>
      </c>
      <c r="AV1893" s="14" t="s">
        <v>90</v>
      </c>
      <c r="AW1893" s="14" t="s">
        <v>36</v>
      </c>
      <c r="AX1893" s="14" t="s">
        <v>81</v>
      </c>
      <c r="AY1893" s="237" t="s">
        <v>215</v>
      </c>
    </row>
    <row r="1894" spans="1:65" s="14" customFormat="1" ht="10.199999999999999">
      <c r="B1894" s="227"/>
      <c r="C1894" s="228"/>
      <c r="D1894" s="198" t="s">
        <v>364</v>
      </c>
      <c r="E1894" s="229" t="s">
        <v>1</v>
      </c>
      <c r="F1894" s="230" t="s">
        <v>1796</v>
      </c>
      <c r="G1894" s="228"/>
      <c r="H1894" s="231">
        <v>4.8</v>
      </c>
      <c r="I1894" s="232"/>
      <c r="J1894" s="228"/>
      <c r="K1894" s="228"/>
      <c r="L1894" s="233"/>
      <c r="M1894" s="234"/>
      <c r="N1894" s="235"/>
      <c r="O1894" s="235"/>
      <c r="P1894" s="235"/>
      <c r="Q1894" s="235"/>
      <c r="R1894" s="235"/>
      <c r="S1894" s="235"/>
      <c r="T1894" s="236"/>
      <c r="AT1894" s="237" t="s">
        <v>364</v>
      </c>
      <c r="AU1894" s="237" t="s">
        <v>227</v>
      </c>
      <c r="AV1894" s="14" t="s">
        <v>90</v>
      </c>
      <c r="AW1894" s="14" t="s">
        <v>36</v>
      </c>
      <c r="AX1894" s="14" t="s">
        <v>81</v>
      </c>
      <c r="AY1894" s="237" t="s">
        <v>215</v>
      </c>
    </row>
    <row r="1895" spans="1:65" s="14" customFormat="1" ht="10.199999999999999">
      <c r="B1895" s="227"/>
      <c r="C1895" s="228"/>
      <c r="D1895" s="198" t="s">
        <v>364</v>
      </c>
      <c r="E1895" s="229" t="s">
        <v>1</v>
      </c>
      <c r="F1895" s="230" t="s">
        <v>1797</v>
      </c>
      <c r="G1895" s="228"/>
      <c r="H1895" s="231">
        <v>1.2</v>
      </c>
      <c r="I1895" s="232"/>
      <c r="J1895" s="228"/>
      <c r="K1895" s="228"/>
      <c r="L1895" s="233"/>
      <c r="M1895" s="234"/>
      <c r="N1895" s="235"/>
      <c r="O1895" s="235"/>
      <c r="P1895" s="235"/>
      <c r="Q1895" s="235"/>
      <c r="R1895" s="235"/>
      <c r="S1895" s="235"/>
      <c r="T1895" s="236"/>
      <c r="AT1895" s="237" t="s">
        <v>364</v>
      </c>
      <c r="AU1895" s="237" t="s">
        <v>227</v>
      </c>
      <c r="AV1895" s="14" t="s">
        <v>90</v>
      </c>
      <c r="AW1895" s="14" t="s">
        <v>36</v>
      </c>
      <c r="AX1895" s="14" t="s">
        <v>81</v>
      </c>
      <c r="AY1895" s="237" t="s">
        <v>215</v>
      </c>
    </row>
    <row r="1896" spans="1:65" s="13" customFormat="1" ht="10.199999999999999">
      <c r="B1896" s="217"/>
      <c r="C1896" s="218"/>
      <c r="D1896" s="198" t="s">
        <v>364</v>
      </c>
      <c r="E1896" s="219" t="s">
        <v>1</v>
      </c>
      <c r="F1896" s="220" t="s">
        <v>1798</v>
      </c>
      <c r="G1896" s="218"/>
      <c r="H1896" s="219" t="s">
        <v>1</v>
      </c>
      <c r="I1896" s="221"/>
      <c r="J1896" s="218"/>
      <c r="K1896" s="218"/>
      <c r="L1896" s="222"/>
      <c r="M1896" s="223"/>
      <c r="N1896" s="224"/>
      <c r="O1896" s="224"/>
      <c r="P1896" s="224"/>
      <c r="Q1896" s="224"/>
      <c r="R1896" s="224"/>
      <c r="S1896" s="224"/>
      <c r="T1896" s="225"/>
      <c r="AT1896" s="226" t="s">
        <v>364</v>
      </c>
      <c r="AU1896" s="226" t="s">
        <v>227</v>
      </c>
      <c r="AV1896" s="13" t="s">
        <v>88</v>
      </c>
      <c r="AW1896" s="13" t="s">
        <v>36</v>
      </c>
      <c r="AX1896" s="13" t="s">
        <v>81</v>
      </c>
      <c r="AY1896" s="226" t="s">
        <v>215</v>
      </c>
    </row>
    <row r="1897" spans="1:65" s="14" customFormat="1" ht="10.199999999999999">
      <c r="B1897" s="227"/>
      <c r="C1897" s="228"/>
      <c r="D1897" s="198" t="s">
        <v>364</v>
      </c>
      <c r="E1897" s="229" t="s">
        <v>1</v>
      </c>
      <c r="F1897" s="230" t="s">
        <v>1799</v>
      </c>
      <c r="G1897" s="228"/>
      <c r="H1897" s="231">
        <v>196</v>
      </c>
      <c r="I1897" s="232"/>
      <c r="J1897" s="228"/>
      <c r="K1897" s="228"/>
      <c r="L1897" s="233"/>
      <c r="M1897" s="234"/>
      <c r="N1897" s="235"/>
      <c r="O1897" s="235"/>
      <c r="P1897" s="235"/>
      <c r="Q1897" s="235"/>
      <c r="R1897" s="235"/>
      <c r="S1897" s="235"/>
      <c r="T1897" s="236"/>
      <c r="AT1897" s="237" t="s">
        <v>364</v>
      </c>
      <c r="AU1897" s="237" t="s">
        <v>227</v>
      </c>
      <c r="AV1897" s="14" t="s">
        <v>90</v>
      </c>
      <c r="AW1897" s="14" t="s">
        <v>36</v>
      </c>
      <c r="AX1897" s="14" t="s">
        <v>81</v>
      </c>
      <c r="AY1897" s="237" t="s">
        <v>215</v>
      </c>
    </row>
    <row r="1898" spans="1:65" s="16" customFormat="1" ht="10.199999999999999">
      <c r="B1898" s="249"/>
      <c r="C1898" s="250"/>
      <c r="D1898" s="198" t="s">
        <v>364</v>
      </c>
      <c r="E1898" s="251" t="s">
        <v>1</v>
      </c>
      <c r="F1898" s="252" t="s">
        <v>403</v>
      </c>
      <c r="G1898" s="250"/>
      <c r="H1898" s="253">
        <v>278.45</v>
      </c>
      <c r="I1898" s="254"/>
      <c r="J1898" s="250"/>
      <c r="K1898" s="250"/>
      <c r="L1898" s="255"/>
      <c r="M1898" s="256"/>
      <c r="N1898" s="257"/>
      <c r="O1898" s="257"/>
      <c r="P1898" s="257"/>
      <c r="Q1898" s="257"/>
      <c r="R1898" s="257"/>
      <c r="S1898" s="257"/>
      <c r="T1898" s="258"/>
      <c r="AT1898" s="259" t="s">
        <v>364</v>
      </c>
      <c r="AU1898" s="259" t="s">
        <v>227</v>
      </c>
      <c r="AV1898" s="16" t="s">
        <v>227</v>
      </c>
      <c r="AW1898" s="16" t="s">
        <v>36</v>
      </c>
      <c r="AX1898" s="16" t="s">
        <v>81</v>
      </c>
      <c r="AY1898" s="259" t="s">
        <v>215</v>
      </c>
    </row>
    <row r="1899" spans="1:65" s="14" customFormat="1" ht="10.199999999999999">
      <c r="B1899" s="227"/>
      <c r="C1899" s="228"/>
      <c r="D1899" s="198" t="s">
        <v>364</v>
      </c>
      <c r="E1899" s="229" t="s">
        <v>1</v>
      </c>
      <c r="F1899" s="230" t="s">
        <v>1800</v>
      </c>
      <c r="G1899" s="228"/>
      <c r="H1899" s="231">
        <v>13.923</v>
      </c>
      <c r="I1899" s="232"/>
      <c r="J1899" s="228"/>
      <c r="K1899" s="228"/>
      <c r="L1899" s="233"/>
      <c r="M1899" s="234"/>
      <c r="N1899" s="235"/>
      <c r="O1899" s="235"/>
      <c r="P1899" s="235"/>
      <c r="Q1899" s="235"/>
      <c r="R1899" s="235"/>
      <c r="S1899" s="235"/>
      <c r="T1899" s="236"/>
      <c r="AT1899" s="237" t="s">
        <v>364</v>
      </c>
      <c r="AU1899" s="237" t="s">
        <v>227</v>
      </c>
      <c r="AV1899" s="14" t="s">
        <v>90</v>
      </c>
      <c r="AW1899" s="14" t="s">
        <v>36</v>
      </c>
      <c r="AX1899" s="14" t="s">
        <v>81</v>
      </c>
      <c r="AY1899" s="237" t="s">
        <v>215</v>
      </c>
    </row>
    <row r="1900" spans="1:65" s="15" customFormat="1" ht="10.199999999999999">
      <c r="B1900" s="238"/>
      <c r="C1900" s="239"/>
      <c r="D1900" s="198" t="s">
        <v>364</v>
      </c>
      <c r="E1900" s="240" t="s">
        <v>1</v>
      </c>
      <c r="F1900" s="241" t="s">
        <v>368</v>
      </c>
      <c r="G1900" s="239"/>
      <c r="H1900" s="242">
        <v>292.37299999999999</v>
      </c>
      <c r="I1900" s="243"/>
      <c r="J1900" s="239"/>
      <c r="K1900" s="239"/>
      <c r="L1900" s="244"/>
      <c r="M1900" s="245"/>
      <c r="N1900" s="246"/>
      <c r="O1900" s="246"/>
      <c r="P1900" s="246"/>
      <c r="Q1900" s="246"/>
      <c r="R1900" s="246"/>
      <c r="S1900" s="246"/>
      <c r="T1900" s="247"/>
      <c r="AT1900" s="248" t="s">
        <v>364</v>
      </c>
      <c r="AU1900" s="248" t="s">
        <v>227</v>
      </c>
      <c r="AV1900" s="15" t="s">
        <v>214</v>
      </c>
      <c r="AW1900" s="15" t="s">
        <v>36</v>
      </c>
      <c r="AX1900" s="15" t="s">
        <v>88</v>
      </c>
      <c r="AY1900" s="248" t="s">
        <v>215</v>
      </c>
    </row>
    <row r="1901" spans="1:65" s="2" customFormat="1" ht="24.15" customHeight="1">
      <c r="A1901" s="35"/>
      <c r="B1901" s="36"/>
      <c r="C1901" s="260" t="s">
        <v>1801</v>
      </c>
      <c r="D1901" s="260" t="s">
        <v>539</v>
      </c>
      <c r="E1901" s="261" t="s">
        <v>1802</v>
      </c>
      <c r="F1901" s="262" t="s">
        <v>1803</v>
      </c>
      <c r="G1901" s="263" t="s">
        <v>797</v>
      </c>
      <c r="H1901" s="264">
        <v>35.648000000000003</v>
      </c>
      <c r="I1901" s="265"/>
      <c r="J1901" s="266">
        <f>ROUND(I1901*H1901,2)</f>
        <v>0</v>
      </c>
      <c r="K1901" s="262" t="s">
        <v>1767</v>
      </c>
      <c r="L1901" s="267"/>
      <c r="M1901" s="268" t="s">
        <v>1</v>
      </c>
      <c r="N1901" s="269" t="s">
        <v>46</v>
      </c>
      <c r="O1901" s="72"/>
      <c r="P1901" s="194">
        <f>O1901*H1901</f>
        <v>0</v>
      </c>
      <c r="Q1901" s="194">
        <v>2.0000000000000001E-4</v>
      </c>
      <c r="R1901" s="194">
        <f>Q1901*H1901</f>
        <v>7.1296000000000007E-3</v>
      </c>
      <c r="S1901" s="194">
        <v>0</v>
      </c>
      <c r="T1901" s="195">
        <f>S1901*H1901</f>
        <v>0</v>
      </c>
      <c r="U1901" s="35"/>
      <c r="V1901" s="35"/>
      <c r="W1901" s="35"/>
      <c r="X1901" s="35"/>
      <c r="Y1901" s="35"/>
      <c r="Z1901" s="35"/>
      <c r="AA1901" s="35"/>
      <c r="AB1901" s="35"/>
      <c r="AC1901" s="35"/>
      <c r="AD1901" s="35"/>
      <c r="AE1901" s="35"/>
      <c r="AR1901" s="196" t="s">
        <v>251</v>
      </c>
      <c r="AT1901" s="196" t="s">
        <v>539</v>
      </c>
      <c r="AU1901" s="196" t="s">
        <v>227</v>
      </c>
      <c r="AY1901" s="18" t="s">
        <v>215</v>
      </c>
      <c r="BE1901" s="197">
        <f>IF(N1901="základní",J1901,0)</f>
        <v>0</v>
      </c>
      <c r="BF1901" s="197">
        <f>IF(N1901="snížená",J1901,0)</f>
        <v>0</v>
      </c>
      <c r="BG1901" s="197">
        <f>IF(N1901="zákl. přenesená",J1901,0)</f>
        <v>0</v>
      </c>
      <c r="BH1901" s="197">
        <f>IF(N1901="sníž. přenesená",J1901,0)</f>
        <v>0</v>
      </c>
      <c r="BI1901" s="197">
        <f>IF(N1901="nulová",J1901,0)</f>
        <v>0</v>
      </c>
      <c r="BJ1901" s="18" t="s">
        <v>88</v>
      </c>
      <c r="BK1901" s="197">
        <f>ROUND(I1901*H1901,2)</f>
        <v>0</v>
      </c>
      <c r="BL1901" s="18" t="s">
        <v>214</v>
      </c>
      <c r="BM1901" s="196" t="s">
        <v>1804</v>
      </c>
    </row>
    <row r="1902" spans="1:65" s="2" customFormat="1" ht="19.2">
      <c r="A1902" s="35"/>
      <c r="B1902" s="36"/>
      <c r="C1902" s="37"/>
      <c r="D1902" s="198" t="s">
        <v>221</v>
      </c>
      <c r="E1902" s="37"/>
      <c r="F1902" s="199" t="s">
        <v>1803</v>
      </c>
      <c r="G1902" s="37"/>
      <c r="H1902" s="37"/>
      <c r="I1902" s="200"/>
      <c r="J1902" s="37"/>
      <c r="K1902" s="37"/>
      <c r="L1902" s="40"/>
      <c r="M1902" s="201"/>
      <c r="N1902" s="202"/>
      <c r="O1902" s="72"/>
      <c r="P1902" s="72"/>
      <c r="Q1902" s="72"/>
      <c r="R1902" s="72"/>
      <c r="S1902" s="72"/>
      <c r="T1902" s="73"/>
      <c r="U1902" s="35"/>
      <c r="V1902" s="35"/>
      <c r="W1902" s="35"/>
      <c r="X1902" s="35"/>
      <c r="Y1902" s="35"/>
      <c r="Z1902" s="35"/>
      <c r="AA1902" s="35"/>
      <c r="AB1902" s="35"/>
      <c r="AC1902" s="35"/>
      <c r="AD1902" s="35"/>
      <c r="AE1902" s="35"/>
      <c r="AT1902" s="18" t="s">
        <v>221</v>
      </c>
      <c r="AU1902" s="18" t="s">
        <v>227</v>
      </c>
    </row>
    <row r="1903" spans="1:65" s="13" customFormat="1" ht="10.199999999999999">
      <c r="B1903" s="217"/>
      <c r="C1903" s="218"/>
      <c r="D1903" s="198" t="s">
        <v>364</v>
      </c>
      <c r="E1903" s="219" t="s">
        <v>1</v>
      </c>
      <c r="F1903" s="220" t="s">
        <v>853</v>
      </c>
      <c r="G1903" s="218"/>
      <c r="H1903" s="219" t="s">
        <v>1</v>
      </c>
      <c r="I1903" s="221"/>
      <c r="J1903" s="218"/>
      <c r="K1903" s="218"/>
      <c r="L1903" s="222"/>
      <c r="M1903" s="223"/>
      <c r="N1903" s="224"/>
      <c r="O1903" s="224"/>
      <c r="P1903" s="224"/>
      <c r="Q1903" s="224"/>
      <c r="R1903" s="224"/>
      <c r="S1903" s="224"/>
      <c r="T1903" s="225"/>
      <c r="AT1903" s="226" t="s">
        <v>364</v>
      </c>
      <c r="AU1903" s="226" t="s">
        <v>227</v>
      </c>
      <c r="AV1903" s="13" t="s">
        <v>88</v>
      </c>
      <c r="AW1903" s="13" t="s">
        <v>36</v>
      </c>
      <c r="AX1903" s="13" t="s">
        <v>81</v>
      </c>
      <c r="AY1903" s="226" t="s">
        <v>215</v>
      </c>
    </row>
    <row r="1904" spans="1:65" s="14" customFormat="1" ht="10.199999999999999">
      <c r="B1904" s="227"/>
      <c r="C1904" s="228"/>
      <c r="D1904" s="198" t="s">
        <v>364</v>
      </c>
      <c r="E1904" s="229" t="s">
        <v>1</v>
      </c>
      <c r="F1904" s="230" t="s">
        <v>1791</v>
      </c>
      <c r="G1904" s="228"/>
      <c r="H1904" s="231">
        <v>12</v>
      </c>
      <c r="I1904" s="232"/>
      <c r="J1904" s="228"/>
      <c r="K1904" s="228"/>
      <c r="L1904" s="233"/>
      <c r="M1904" s="234"/>
      <c r="N1904" s="235"/>
      <c r="O1904" s="235"/>
      <c r="P1904" s="235"/>
      <c r="Q1904" s="235"/>
      <c r="R1904" s="235"/>
      <c r="S1904" s="235"/>
      <c r="T1904" s="236"/>
      <c r="AT1904" s="237" t="s">
        <v>364</v>
      </c>
      <c r="AU1904" s="237" t="s">
        <v>227</v>
      </c>
      <c r="AV1904" s="14" t="s">
        <v>90</v>
      </c>
      <c r="AW1904" s="14" t="s">
        <v>36</v>
      </c>
      <c r="AX1904" s="14" t="s">
        <v>81</v>
      </c>
      <c r="AY1904" s="237" t="s">
        <v>215</v>
      </c>
    </row>
    <row r="1905" spans="1:65" s="14" customFormat="1" ht="10.199999999999999">
      <c r="B1905" s="227"/>
      <c r="C1905" s="228"/>
      <c r="D1905" s="198" t="s">
        <v>364</v>
      </c>
      <c r="E1905" s="229" t="s">
        <v>1</v>
      </c>
      <c r="F1905" s="230" t="s">
        <v>1792</v>
      </c>
      <c r="G1905" s="228"/>
      <c r="H1905" s="231">
        <v>1.1000000000000001</v>
      </c>
      <c r="I1905" s="232"/>
      <c r="J1905" s="228"/>
      <c r="K1905" s="228"/>
      <c r="L1905" s="233"/>
      <c r="M1905" s="234"/>
      <c r="N1905" s="235"/>
      <c r="O1905" s="235"/>
      <c r="P1905" s="235"/>
      <c r="Q1905" s="235"/>
      <c r="R1905" s="235"/>
      <c r="S1905" s="235"/>
      <c r="T1905" s="236"/>
      <c r="AT1905" s="237" t="s">
        <v>364</v>
      </c>
      <c r="AU1905" s="237" t="s">
        <v>227</v>
      </c>
      <c r="AV1905" s="14" t="s">
        <v>90</v>
      </c>
      <c r="AW1905" s="14" t="s">
        <v>36</v>
      </c>
      <c r="AX1905" s="14" t="s">
        <v>81</v>
      </c>
      <c r="AY1905" s="237" t="s">
        <v>215</v>
      </c>
    </row>
    <row r="1906" spans="1:65" s="14" customFormat="1" ht="10.199999999999999">
      <c r="B1906" s="227"/>
      <c r="C1906" s="228"/>
      <c r="D1906" s="198" t="s">
        <v>364</v>
      </c>
      <c r="E1906" s="229" t="s">
        <v>1</v>
      </c>
      <c r="F1906" s="230" t="s">
        <v>1793</v>
      </c>
      <c r="G1906" s="228"/>
      <c r="H1906" s="231">
        <v>9.6</v>
      </c>
      <c r="I1906" s="232"/>
      <c r="J1906" s="228"/>
      <c r="K1906" s="228"/>
      <c r="L1906" s="233"/>
      <c r="M1906" s="234"/>
      <c r="N1906" s="235"/>
      <c r="O1906" s="235"/>
      <c r="P1906" s="235"/>
      <c r="Q1906" s="235"/>
      <c r="R1906" s="235"/>
      <c r="S1906" s="235"/>
      <c r="T1906" s="236"/>
      <c r="AT1906" s="237" t="s">
        <v>364</v>
      </c>
      <c r="AU1906" s="237" t="s">
        <v>227</v>
      </c>
      <c r="AV1906" s="14" t="s">
        <v>90</v>
      </c>
      <c r="AW1906" s="14" t="s">
        <v>36</v>
      </c>
      <c r="AX1906" s="14" t="s">
        <v>81</v>
      </c>
      <c r="AY1906" s="237" t="s">
        <v>215</v>
      </c>
    </row>
    <row r="1907" spans="1:65" s="14" customFormat="1" ht="10.199999999999999">
      <c r="B1907" s="227"/>
      <c r="C1907" s="228"/>
      <c r="D1907" s="198" t="s">
        <v>364</v>
      </c>
      <c r="E1907" s="229" t="s">
        <v>1</v>
      </c>
      <c r="F1907" s="230" t="s">
        <v>1794</v>
      </c>
      <c r="G1907" s="228"/>
      <c r="H1907" s="231">
        <v>3.6</v>
      </c>
      <c r="I1907" s="232"/>
      <c r="J1907" s="228"/>
      <c r="K1907" s="228"/>
      <c r="L1907" s="233"/>
      <c r="M1907" s="234"/>
      <c r="N1907" s="235"/>
      <c r="O1907" s="235"/>
      <c r="P1907" s="235"/>
      <c r="Q1907" s="235"/>
      <c r="R1907" s="235"/>
      <c r="S1907" s="235"/>
      <c r="T1907" s="236"/>
      <c r="AT1907" s="237" t="s">
        <v>364</v>
      </c>
      <c r="AU1907" s="237" t="s">
        <v>227</v>
      </c>
      <c r="AV1907" s="14" t="s">
        <v>90</v>
      </c>
      <c r="AW1907" s="14" t="s">
        <v>36</v>
      </c>
      <c r="AX1907" s="14" t="s">
        <v>81</v>
      </c>
      <c r="AY1907" s="237" t="s">
        <v>215</v>
      </c>
    </row>
    <row r="1908" spans="1:65" s="14" customFormat="1" ht="10.199999999999999">
      <c r="B1908" s="227"/>
      <c r="C1908" s="228"/>
      <c r="D1908" s="198" t="s">
        <v>364</v>
      </c>
      <c r="E1908" s="229" t="s">
        <v>1</v>
      </c>
      <c r="F1908" s="230" t="s">
        <v>1795</v>
      </c>
      <c r="G1908" s="228"/>
      <c r="H1908" s="231">
        <v>1.65</v>
      </c>
      <c r="I1908" s="232"/>
      <c r="J1908" s="228"/>
      <c r="K1908" s="228"/>
      <c r="L1908" s="233"/>
      <c r="M1908" s="234"/>
      <c r="N1908" s="235"/>
      <c r="O1908" s="235"/>
      <c r="P1908" s="235"/>
      <c r="Q1908" s="235"/>
      <c r="R1908" s="235"/>
      <c r="S1908" s="235"/>
      <c r="T1908" s="236"/>
      <c r="AT1908" s="237" t="s">
        <v>364</v>
      </c>
      <c r="AU1908" s="237" t="s">
        <v>227</v>
      </c>
      <c r="AV1908" s="14" t="s">
        <v>90</v>
      </c>
      <c r="AW1908" s="14" t="s">
        <v>36</v>
      </c>
      <c r="AX1908" s="14" t="s">
        <v>81</v>
      </c>
      <c r="AY1908" s="237" t="s">
        <v>215</v>
      </c>
    </row>
    <row r="1909" spans="1:65" s="14" customFormat="1" ht="10.199999999999999">
      <c r="B1909" s="227"/>
      <c r="C1909" s="228"/>
      <c r="D1909" s="198" t="s">
        <v>364</v>
      </c>
      <c r="E1909" s="229" t="s">
        <v>1</v>
      </c>
      <c r="F1909" s="230" t="s">
        <v>1796</v>
      </c>
      <c r="G1909" s="228"/>
      <c r="H1909" s="231">
        <v>4.8</v>
      </c>
      <c r="I1909" s="232"/>
      <c r="J1909" s="228"/>
      <c r="K1909" s="228"/>
      <c r="L1909" s="233"/>
      <c r="M1909" s="234"/>
      <c r="N1909" s="235"/>
      <c r="O1909" s="235"/>
      <c r="P1909" s="235"/>
      <c r="Q1909" s="235"/>
      <c r="R1909" s="235"/>
      <c r="S1909" s="235"/>
      <c r="T1909" s="236"/>
      <c r="AT1909" s="237" t="s">
        <v>364</v>
      </c>
      <c r="AU1909" s="237" t="s">
        <v>227</v>
      </c>
      <c r="AV1909" s="14" t="s">
        <v>90</v>
      </c>
      <c r="AW1909" s="14" t="s">
        <v>36</v>
      </c>
      <c r="AX1909" s="14" t="s">
        <v>81</v>
      </c>
      <c r="AY1909" s="237" t="s">
        <v>215</v>
      </c>
    </row>
    <row r="1910" spans="1:65" s="14" customFormat="1" ht="10.199999999999999">
      <c r="B1910" s="227"/>
      <c r="C1910" s="228"/>
      <c r="D1910" s="198" t="s">
        <v>364</v>
      </c>
      <c r="E1910" s="229" t="s">
        <v>1</v>
      </c>
      <c r="F1910" s="230" t="s">
        <v>1797</v>
      </c>
      <c r="G1910" s="228"/>
      <c r="H1910" s="231">
        <v>1.2</v>
      </c>
      <c r="I1910" s="232"/>
      <c r="J1910" s="228"/>
      <c r="K1910" s="228"/>
      <c r="L1910" s="233"/>
      <c r="M1910" s="234"/>
      <c r="N1910" s="235"/>
      <c r="O1910" s="235"/>
      <c r="P1910" s="235"/>
      <c r="Q1910" s="235"/>
      <c r="R1910" s="235"/>
      <c r="S1910" s="235"/>
      <c r="T1910" s="236"/>
      <c r="AT1910" s="237" t="s">
        <v>364</v>
      </c>
      <c r="AU1910" s="237" t="s">
        <v>227</v>
      </c>
      <c r="AV1910" s="14" t="s">
        <v>90</v>
      </c>
      <c r="AW1910" s="14" t="s">
        <v>36</v>
      </c>
      <c r="AX1910" s="14" t="s">
        <v>81</v>
      </c>
      <c r="AY1910" s="237" t="s">
        <v>215</v>
      </c>
    </row>
    <row r="1911" spans="1:65" s="16" customFormat="1" ht="10.199999999999999">
      <c r="B1911" s="249"/>
      <c r="C1911" s="250"/>
      <c r="D1911" s="198" t="s">
        <v>364</v>
      </c>
      <c r="E1911" s="251" t="s">
        <v>1</v>
      </c>
      <c r="F1911" s="252" t="s">
        <v>403</v>
      </c>
      <c r="G1911" s="250"/>
      <c r="H1911" s="253">
        <v>33.950000000000003</v>
      </c>
      <c r="I1911" s="254"/>
      <c r="J1911" s="250"/>
      <c r="K1911" s="250"/>
      <c r="L1911" s="255"/>
      <c r="M1911" s="256"/>
      <c r="N1911" s="257"/>
      <c r="O1911" s="257"/>
      <c r="P1911" s="257"/>
      <c r="Q1911" s="257"/>
      <c r="R1911" s="257"/>
      <c r="S1911" s="257"/>
      <c r="T1911" s="258"/>
      <c r="AT1911" s="259" t="s">
        <v>364</v>
      </c>
      <c r="AU1911" s="259" t="s">
        <v>227</v>
      </c>
      <c r="AV1911" s="16" t="s">
        <v>227</v>
      </c>
      <c r="AW1911" s="16" t="s">
        <v>36</v>
      </c>
      <c r="AX1911" s="16" t="s">
        <v>81</v>
      </c>
      <c r="AY1911" s="259" t="s">
        <v>215</v>
      </c>
    </row>
    <row r="1912" spans="1:65" s="14" customFormat="1" ht="10.199999999999999">
      <c r="B1912" s="227"/>
      <c r="C1912" s="228"/>
      <c r="D1912" s="198" t="s">
        <v>364</v>
      </c>
      <c r="E1912" s="229" t="s">
        <v>1</v>
      </c>
      <c r="F1912" s="230" t="s">
        <v>1805</v>
      </c>
      <c r="G1912" s="228"/>
      <c r="H1912" s="231">
        <v>1.698</v>
      </c>
      <c r="I1912" s="232"/>
      <c r="J1912" s="228"/>
      <c r="K1912" s="228"/>
      <c r="L1912" s="233"/>
      <c r="M1912" s="234"/>
      <c r="N1912" s="235"/>
      <c r="O1912" s="235"/>
      <c r="P1912" s="235"/>
      <c r="Q1912" s="235"/>
      <c r="R1912" s="235"/>
      <c r="S1912" s="235"/>
      <c r="T1912" s="236"/>
      <c r="AT1912" s="237" t="s">
        <v>364</v>
      </c>
      <c r="AU1912" s="237" t="s">
        <v>227</v>
      </c>
      <c r="AV1912" s="14" t="s">
        <v>90</v>
      </c>
      <c r="AW1912" s="14" t="s">
        <v>36</v>
      </c>
      <c r="AX1912" s="14" t="s">
        <v>81</v>
      </c>
      <c r="AY1912" s="237" t="s">
        <v>215</v>
      </c>
    </row>
    <row r="1913" spans="1:65" s="15" customFormat="1" ht="10.199999999999999">
      <c r="B1913" s="238"/>
      <c r="C1913" s="239"/>
      <c r="D1913" s="198" t="s">
        <v>364</v>
      </c>
      <c r="E1913" s="240" t="s">
        <v>1</v>
      </c>
      <c r="F1913" s="241" t="s">
        <v>368</v>
      </c>
      <c r="G1913" s="239"/>
      <c r="H1913" s="242">
        <v>35.648000000000003</v>
      </c>
      <c r="I1913" s="243"/>
      <c r="J1913" s="239"/>
      <c r="K1913" s="239"/>
      <c r="L1913" s="244"/>
      <c r="M1913" s="245"/>
      <c r="N1913" s="246"/>
      <c r="O1913" s="246"/>
      <c r="P1913" s="246"/>
      <c r="Q1913" s="246"/>
      <c r="R1913" s="246"/>
      <c r="S1913" s="246"/>
      <c r="T1913" s="247"/>
      <c r="AT1913" s="248" t="s">
        <v>364</v>
      </c>
      <c r="AU1913" s="248" t="s">
        <v>227</v>
      </c>
      <c r="AV1913" s="15" t="s">
        <v>214</v>
      </c>
      <c r="AW1913" s="15" t="s">
        <v>36</v>
      </c>
      <c r="AX1913" s="15" t="s">
        <v>88</v>
      </c>
      <c r="AY1913" s="248" t="s">
        <v>215</v>
      </c>
    </row>
    <row r="1914" spans="1:65" s="2" customFormat="1" ht="24.15" customHeight="1">
      <c r="A1914" s="35"/>
      <c r="B1914" s="36"/>
      <c r="C1914" s="185" t="s">
        <v>1806</v>
      </c>
      <c r="D1914" s="185" t="s">
        <v>216</v>
      </c>
      <c r="E1914" s="186" t="s">
        <v>1807</v>
      </c>
      <c r="F1914" s="187" t="s">
        <v>1581</v>
      </c>
      <c r="G1914" s="188" t="s">
        <v>797</v>
      </c>
      <c r="H1914" s="189">
        <v>206.79</v>
      </c>
      <c r="I1914" s="190"/>
      <c r="J1914" s="191">
        <f>ROUND(I1914*H1914,2)</f>
        <v>0</v>
      </c>
      <c r="K1914" s="187" t="s">
        <v>359</v>
      </c>
      <c r="L1914" s="40"/>
      <c r="M1914" s="192" t="s">
        <v>1</v>
      </c>
      <c r="N1914" s="193" t="s">
        <v>46</v>
      </c>
      <c r="O1914" s="72"/>
      <c r="P1914" s="194">
        <f>O1914*H1914</f>
        <v>0</v>
      </c>
      <c r="Q1914" s="194">
        <v>0</v>
      </c>
      <c r="R1914" s="194">
        <f>Q1914*H1914</f>
        <v>0</v>
      </c>
      <c r="S1914" s="194">
        <v>0</v>
      </c>
      <c r="T1914" s="195">
        <f>S1914*H1914</f>
        <v>0</v>
      </c>
      <c r="U1914" s="35"/>
      <c r="V1914" s="35"/>
      <c r="W1914" s="35"/>
      <c r="X1914" s="35"/>
      <c r="Y1914" s="35"/>
      <c r="Z1914" s="35"/>
      <c r="AA1914" s="35"/>
      <c r="AB1914" s="35"/>
      <c r="AC1914" s="35"/>
      <c r="AD1914" s="35"/>
      <c r="AE1914" s="35"/>
      <c r="AR1914" s="196" t="s">
        <v>214</v>
      </c>
      <c r="AT1914" s="196" t="s">
        <v>216</v>
      </c>
      <c r="AU1914" s="196" t="s">
        <v>227</v>
      </c>
      <c r="AY1914" s="18" t="s">
        <v>215</v>
      </c>
      <c r="BE1914" s="197">
        <f>IF(N1914="základní",J1914,0)</f>
        <v>0</v>
      </c>
      <c r="BF1914" s="197">
        <f>IF(N1914="snížená",J1914,0)</f>
        <v>0</v>
      </c>
      <c r="BG1914" s="197">
        <f>IF(N1914="zákl. přenesená",J1914,0)</f>
        <v>0</v>
      </c>
      <c r="BH1914" s="197">
        <f>IF(N1914="sníž. přenesená",J1914,0)</f>
        <v>0</v>
      </c>
      <c r="BI1914" s="197">
        <f>IF(N1914="nulová",J1914,0)</f>
        <v>0</v>
      </c>
      <c r="BJ1914" s="18" t="s">
        <v>88</v>
      </c>
      <c r="BK1914" s="197">
        <f>ROUND(I1914*H1914,2)</f>
        <v>0</v>
      </c>
      <c r="BL1914" s="18" t="s">
        <v>214</v>
      </c>
      <c r="BM1914" s="196" t="s">
        <v>1808</v>
      </c>
    </row>
    <row r="1915" spans="1:65" s="2" customFormat="1" ht="38.4">
      <c r="A1915" s="35"/>
      <c r="B1915" s="36"/>
      <c r="C1915" s="37"/>
      <c r="D1915" s="198" t="s">
        <v>221</v>
      </c>
      <c r="E1915" s="37"/>
      <c r="F1915" s="199" t="s">
        <v>1583</v>
      </c>
      <c r="G1915" s="37"/>
      <c r="H1915" s="37"/>
      <c r="I1915" s="200"/>
      <c r="J1915" s="37"/>
      <c r="K1915" s="37"/>
      <c r="L1915" s="40"/>
      <c r="M1915" s="201"/>
      <c r="N1915" s="202"/>
      <c r="O1915" s="72"/>
      <c r="P1915" s="72"/>
      <c r="Q1915" s="72"/>
      <c r="R1915" s="72"/>
      <c r="S1915" s="72"/>
      <c r="T1915" s="73"/>
      <c r="U1915" s="35"/>
      <c r="V1915" s="35"/>
      <c r="W1915" s="35"/>
      <c r="X1915" s="35"/>
      <c r="Y1915" s="35"/>
      <c r="Z1915" s="35"/>
      <c r="AA1915" s="35"/>
      <c r="AB1915" s="35"/>
      <c r="AC1915" s="35"/>
      <c r="AD1915" s="35"/>
      <c r="AE1915" s="35"/>
      <c r="AT1915" s="18" t="s">
        <v>221</v>
      </c>
      <c r="AU1915" s="18" t="s">
        <v>227</v>
      </c>
    </row>
    <row r="1916" spans="1:65" s="2" customFormat="1" ht="10.199999999999999">
      <c r="A1916" s="35"/>
      <c r="B1916" s="36"/>
      <c r="C1916" s="37"/>
      <c r="D1916" s="215" t="s">
        <v>362</v>
      </c>
      <c r="E1916" s="37"/>
      <c r="F1916" s="216" t="s">
        <v>1809</v>
      </c>
      <c r="G1916" s="37"/>
      <c r="H1916" s="37"/>
      <c r="I1916" s="200"/>
      <c r="J1916" s="37"/>
      <c r="K1916" s="37"/>
      <c r="L1916" s="40"/>
      <c r="M1916" s="201"/>
      <c r="N1916" s="202"/>
      <c r="O1916" s="72"/>
      <c r="P1916" s="72"/>
      <c r="Q1916" s="72"/>
      <c r="R1916" s="72"/>
      <c r="S1916" s="72"/>
      <c r="T1916" s="73"/>
      <c r="U1916" s="35"/>
      <c r="V1916" s="35"/>
      <c r="W1916" s="35"/>
      <c r="X1916" s="35"/>
      <c r="Y1916" s="35"/>
      <c r="Z1916" s="35"/>
      <c r="AA1916" s="35"/>
      <c r="AB1916" s="35"/>
      <c r="AC1916" s="35"/>
      <c r="AD1916" s="35"/>
      <c r="AE1916" s="35"/>
      <c r="AT1916" s="18" t="s">
        <v>362</v>
      </c>
      <c r="AU1916" s="18" t="s">
        <v>227</v>
      </c>
    </row>
    <row r="1917" spans="1:65" s="2" customFormat="1" ht="24.15" customHeight="1">
      <c r="A1917" s="35"/>
      <c r="B1917" s="36"/>
      <c r="C1917" s="260" t="s">
        <v>1810</v>
      </c>
      <c r="D1917" s="260" t="s">
        <v>539</v>
      </c>
      <c r="E1917" s="261" t="s">
        <v>1599</v>
      </c>
      <c r="F1917" s="262" t="s">
        <v>1600</v>
      </c>
      <c r="G1917" s="263" t="s">
        <v>797</v>
      </c>
      <c r="H1917" s="264">
        <v>217.13</v>
      </c>
      <c r="I1917" s="265"/>
      <c r="J1917" s="266">
        <f>ROUND(I1917*H1917,2)</f>
        <v>0</v>
      </c>
      <c r="K1917" s="262" t="s">
        <v>359</v>
      </c>
      <c r="L1917" s="267"/>
      <c r="M1917" s="268" t="s">
        <v>1</v>
      </c>
      <c r="N1917" s="269" t="s">
        <v>46</v>
      </c>
      <c r="O1917" s="72"/>
      <c r="P1917" s="194">
        <f>O1917*H1917</f>
        <v>0</v>
      </c>
      <c r="Q1917" s="194">
        <v>4.0000000000000003E-5</v>
      </c>
      <c r="R1917" s="194">
        <f>Q1917*H1917</f>
        <v>8.6852000000000006E-3</v>
      </c>
      <c r="S1917" s="194">
        <v>0</v>
      </c>
      <c r="T1917" s="195">
        <f>S1917*H1917</f>
        <v>0</v>
      </c>
      <c r="U1917" s="35"/>
      <c r="V1917" s="35"/>
      <c r="W1917" s="35"/>
      <c r="X1917" s="35"/>
      <c r="Y1917" s="35"/>
      <c r="Z1917" s="35"/>
      <c r="AA1917" s="35"/>
      <c r="AB1917" s="35"/>
      <c r="AC1917" s="35"/>
      <c r="AD1917" s="35"/>
      <c r="AE1917" s="35"/>
      <c r="AR1917" s="196" t="s">
        <v>251</v>
      </c>
      <c r="AT1917" s="196" t="s">
        <v>539</v>
      </c>
      <c r="AU1917" s="196" t="s">
        <v>227</v>
      </c>
      <c r="AY1917" s="18" t="s">
        <v>215</v>
      </c>
      <c r="BE1917" s="197">
        <f>IF(N1917="základní",J1917,0)</f>
        <v>0</v>
      </c>
      <c r="BF1917" s="197">
        <f>IF(N1917="snížená",J1917,0)</f>
        <v>0</v>
      </c>
      <c r="BG1917" s="197">
        <f>IF(N1917="zákl. přenesená",J1917,0)</f>
        <v>0</v>
      </c>
      <c r="BH1917" s="197">
        <f>IF(N1917="sníž. přenesená",J1917,0)</f>
        <v>0</v>
      </c>
      <c r="BI1917" s="197">
        <f>IF(N1917="nulová",J1917,0)</f>
        <v>0</v>
      </c>
      <c r="BJ1917" s="18" t="s">
        <v>88</v>
      </c>
      <c r="BK1917" s="197">
        <f>ROUND(I1917*H1917,2)</f>
        <v>0</v>
      </c>
      <c r="BL1917" s="18" t="s">
        <v>214</v>
      </c>
      <c r="BM1917" s="196" t="s">
        <v>1811</v>
      </c>
    </row>
    <row r="1918" spans="1:65" s="2" customFormat="1" ht="10.199999999999999">
      <c r="A1918" s="35"/>
      <c r="B1918" s="36"/>
      <c r="C1918" s="37"/>
      <c r="D1918" s="198" t="s">
        <v>221</v>
      </c>
      <c r="E1918" s="37"/>
      <c r="F1918" s="199" t="s">
        <v>1600</v>
      </c>
      <c r="G1918" s="37"/>
      <c r="H1918" s="37"/>
      <c r="I1918" s="200"/>
      <c r="J1918" s="37"/>
      <c r="K1918" s="37"/>
      <c r="L1918" s="40"/>
      <c r="M1918" s="201"/>
      <c r="N1918" s="202"/>
      <c r="O1918" s="72"/>
      <c r="P1918" s="72"/>
      <c r="Q1918" s="72"/>
      <c r="R1918" s="72"/>
      <c r="S1918" s="72"/>
      <c r="T1918" s="73"/>
      <c r="U1918" s="35"/>
      <c r="V1918" s="35"/>
      <c r="W1918" s="35"/>
      <c r="X1918" s="35"/>
      <c r="Y1918" s="35"/>
      <c r="Z1918" s="35"/>
      <c r="AA1918" s="35"/>
      <c r="AB1918" s="35"/>
      <c r="AC1918" s="35"/>
      <c r="AD1918" s="35"/>
      <c r="AE1918" s="35"/>
      <c r="AT1918" s="18" t="s">
        <v>221</v>
      </c>
      <c r="AU1918" s="18" t="s">
        <v>227</v>
      </c>
    </row>
    <row r="1919" spans="1:65" s="2" customFormat="1" ht="24.15" customHeight="1">
      <c r="A1919" s="35"/>
      <c r="B1919" s="36"/>
      <c r="C1919" s="185" t="s">
        <v>1812</v>
      </c>
      <c r="D1919" s="185" t="s">
        <v>216</v>
      </c>
      <c r="E1919" s="186" t="s">
        <v>1813</v>
      </c>
      <c r="F1919" s="187" t="s">
        <v>1814</v>
      </c>
      <c r="G1919" s="188" t="s">
        <v>523</v>
      </c>
      <c r="H1919" s="189">
        <v>163.446</v>
      </c>
      <c r="I1919" s="190"/>
      <c r="J1919" s="191">
        <f>ROUND(I1919*H1919,2)</f>
        <v>0</v>
      </c>
      <c r="K1919" s="187" t="s">
        <v>359</v>
      </c>
      <c r="L1919" s="40"/>
      <c r="M1919" s="192" t="s">
        <v>1</v>
      </c>
      <c r="N1919" s="193" t="s">
        <v>46</v>
      </c>
      <c r="O1919" s="72"/>
      <c r="P1919" s="194">
        <f>O1919*H1919</f>
        <v>0</v>
      </c>
      <c r="Q1919" s="194">
        <v>2.0000000000000002E-5</v>
      </c>
      <c r="R1919" s="194">
        <f>Q1919*H1919</f>
        <v>3.2689200000000002E-3</v>
      </c>
      <c r="S1919" s="194">
        <v>1.0000000000000001E-5</v>
      </c>
      <c r="T1919" s="195">
        <f>S1919*H1919</f>
        <v>1.6344600000000001E-3</v>
      </c>
      <c r="U1919" s="35"/>
      <c r="V1919" s="35"/>
      <c r="W1919" s="35"/>
      <c r="X1919" s="35"/>
      <c r="Y1919" s="35"/>
      <c r="Z1919" s="35"/>
      <c r="AA1919" s="35"/>
      <c r="AB1919" s="35"/>
      <c r="AC1919" s="35"/>
      <c r="AD1919" s="35"/>
      <c r="AE1919" s="35"/>
      <c r="AR1919" s="196" t="s">
        <v>214</v>
      </c>
      <c r="AT1919" s="196" t="s">
        <v>216</v>
      </c>
      <c r="AU1919" s="196" t="s">
        <v>227</v>
      </c>
      <c r="AY1919" s="18" t="s">
        <v>215</v>
      </c>
      <c r="BE1919" s="197">
        <f>IF(N1919="základní",J1919,0)</f>
        <v>0</v>
      </c>
      <c r="BF1919" s="197">
        <f>IF(N1919="snížená",J1919,0)</f>
        <v>0</v>
      </c>
      <c r="BG1919" s="197">
        <f>IF(N1919="zákl. přenesená",J1919,0)</f>
        <v>0</v>
      </c>
      <c r="BH1919" s="197">
        <f>IF(N1919="sníž. přenesená",J1919,0)</f>
        <v>0</v>
      </c>
      <c r="BI1919" s="197">
        <f>IF(N1919="nulová",J1919,0)</f>
        <v>0</v>
      </c>
      <c r="BJ1919" s="18" t="s">
        <v>88</v>
      </c>
      <c r="BK1919" s="197">
        <f>ROUND(I1919*H1919,2)</f>
        <v>0</v>
      </c>
      <c r="BL1919" s="18" t="s">
        <v>214</v>
      </c>
      <c r="BM1919" s="196" t="s">
        <v>1815</v>
      </c>
    </row>
    <row r="1920" spans="1:65" s="2" customFormat="1" ht="28.8">
      <c r="A1920" s="35"/>
      <c r="B1920" s="36"/>
      <c r="C1920" s="37"/>
      <c r="D1920" s="198" t="s">
        <v>221</v>
      </c>
      <c r="E1920" s="37"/>
      <c r="F1920" s="199" t="s">
        <v>1816</v>
      </c>
      <c r="G1920" s="37"/>
      <c r="H1920" s="37"/>
      <c r="I1920" s="200"/>
      <c r="J1920" s="37"/>
      <c r="K1920" s="37"/>
      <c r="L1920" s="40"/>
      <c r="M1920" s="201"/>
      <c r="N1920" s="202"/>
      <c r="O1920" s="72"/>
      <c r="P1920" s="72"/>
      <c r="Q1920" s="72"/>
      <c r="R1920" s="72"/>
      <c r="S1920" s="72"/>
      <c r="T1920" s="73"/>
      <c r="U1920" s="35"/>
      <c r="V1920" s="35"/>
      <c r="W1920" s="35"/>
      <c r="X1920" s="35"/>
      <c r="Y1920" s="35"/>
      <c r="Z1920" s="35"/>
      <c r="AA1920" s="35"/>
      <c r="AB1920" s="35"/>
      <c r="AC1920" s="35"/>
      <c r="AD1920" s="35"/>
      <c r="AE1920" s="35"/>
      <c r="AT1920" s="18" t="s">
        <v>221</v>
      </c>
      <c r="AU1920" s="18" t="s">
        <v>227</v>
      </c>
    </row>
    <row r="1921" spans="1:65" s="2" customFormat="1" ht="10.199999999999999">
      <c r="A1921" s="35"/>
      <c r="B1921" s="36"/>
      <c r="C1921" s="37"/>
      <c r="D1921" s="215" t="s">
        <v>362</v>
      </c>
      <c r="E1921" s="37"/>
      <c r="F1921" s="216" t="s">
        <v>1817</v>
      </c>
      <c r="G1921" s="37"/>
      <c r="H1921" s="37"/>
      <c r="I1921" s="200"/>
      <c r="J1921" s="37"/>
      <c r="K1921" s="37"/>
      <c r="L1921" s="40"/>
      <c r="M1921" s="201"/>
      <c r="N1921" s="202"/>
      <c r="O1921" s="72"/>
      <c r="P1921" s="72"/>
      <c r="Q1921" s="72"/>
      <c r="R1921" s="72"/>
      <c r="S1921" s="72"/>
      <c r="T1921" s="73"/>
      <c r="U1921" s="35"/>
      <c r="V1921" s="35"/>
      <c r="W1921" s="35"/>
      <c r="X1921" s="35"/>
      <c r="Y1921" s="35"/>
      <c r="Z1921" s="35"/>
      <c r="AA1921" s="35"/>
      <c r="AB1921" s="35"/>
      <c r="AC1921" s="35"/>
      <c r="AD1921" s="35"/>
      <c r="AE1921" s="35"/>
      <c r="AT1921" s="18" t="s">
        <v>362</v>
      </c>
      <c r="AU1921" s="18" t="s">
        <v>227</v>
      </c>
    </row>
    <row r="1922" spans="1:65" s="11" customFormat="1" ht="20.85" customHeight="1">
      <c r="B1922" s="171"/>
      <c r="C1922" s="172"/>
      <c r="D1922" s="173" t="s">
        <v>80</v>
      </c>
      <c r="E1922" s="213" t="s">
        <v>1037</v>
      </c>
      <c r="F1922" s="213" t="s">
        <v>1818</v>
      </c>
      <c r="G1922" s="172"/>
      <c r="H1922" s="172"/>
      <c r="I1922" s="175"/>
      <c r="J1922" s="214">
        <f>BK1922</f>
        <v>0</v>
      </c>
      <c r="K1922" s="172"/>
      <c r="L1922" s="177"/>
      <c r="M1922" s="178"/>
      <c r="N1922" s="179"/>
      <c r="O1922" s="179"/>
      <c r="P1922" s="180">
        <f>SUM(P1923:P2168)</f>
        <v>0</v>
      </c>
      <c r="Q1922" s="179"/>
      <c r="R1922" s="180">
        <f>SUM(R1923:R2168)</f>
        <v>207.62552786999998</v>
      </c>
      <c r="S1922" s="179"/>
      <c r="T1922" s="181">
        <f>SUM(T1923:T2168)</f>
        <v>0</v>
      </c>
      <c r="AR1922" s="182" t="s">
        <v>88</v>
      </c>
      <c r="AT1922" s="183" t="s">
        <v>80</v>
      </c>
      <c r="AU1922" s="183" t="s">
        <v>90</v>
      </c>
      <c r="AY1922" s="182" t="s">
        <v>215</v>
      </c>
      <c r="BK1922" s="184">
        <f>SUM(BK1923:BK2168)</f>
        <v>0</v>
      </c>
    </row>
    <row r="1923" spans="1:65" s="2" customFormat="1" ht="33" customHeight="1">
      <c r="A1923" s="35"/>
      <c r="B1923" s="36"/>
      <c r="C1923" s="185" t="s">
        <v>1819</v>
      </c>
      <c r="D1923" s="185" t="s">
        <v>216</v>
      </c>
      <c r="E1923" s="186" t="s">
        <v>1820</v>
      </c>
      <c r="F1923" s="187" t="s">
        <v>1821</v>
      </c>
      <c r="G1923" s="188" t="s">
        <v>358</v>
      </c>
      <c r="H1923" s="189">
        <v>0.33600000000000002</v>
      </c>
      <c r="I1923" s="190"/>
      <c r="J1923" s="191">
        <f>ROUND(I1923*H1923,2)</f>
        <v>0</v>
      </c>
      <c r="K1923" s="187" t="s">
        <v>359</v>
      </c>
      <c r="L1923" s="40"/>
      <c r="M1923" s="192" t="s">
        <v>1</v>
      </c>
      <c r="N1923" s="193" t="s">
        <v>46</v>
      </c>
      <c r="O1923" s="72"/>
      <c r="P1923" s="194">
        <f>O1923*H1923</f>
        <v>0</v>
      </c>
      <c r="Q1923" s="194">
        <v>2.5018699999999998</v>
      </c>
      <c r="R1923" s="194">
        <f>Q1923*H1923</f>
        <v>0.84062831999999998</v>
      </c>
      <c r="S1923" s="194">
        <v>0</v>
      </c>
      <c r="T1923" s="195">
        <f>S1923*H1923</f>
        <v>0</v>
      </c>
      <c r="U1923" s="35"/>
      <c r="V1923" s="35"/>
      <c r="W1923" s="35"/>
      <c r="X1923" s="35"/>
      <c r="Y1923" s="35"/>
      <c r="Z1923" s="35"/>
      <c r="AA1923" s="35"/>
      <c r="AB1923" s="35"/>
      <c r="AC1923" s="35"/>
      <c r="AD1923" s="35"/>
      <c r="AE1923" s="35"/>
      <c r="AR1923" s="196" t="s">
        <v>214</v>
      </c>
      <c r="AT1923" s="196" t="s">
        <v>216</v>
      </c>
      <c r="AU1923" s="196" t="s">
        <v>227</v>
      </c>
      <c r="AY1923" s="18" t="s">
        <v>215</v>
      </c>
      <c r="BE1923" s="197">
        <f>IF(N1923="základní",J1923,0)</f>
        <v>0</v>
      </c>
      <c r="BF1923" s="197">
        <f>IF(N1923="snížená",J1923,0)</f>
        <v>0</v>
      </c>
      <c r="BG1923" s="197">
        <f>IF(N1923="zákl. přenesená",J1923,0)</f>
        <v>0</v>
      </c>
      <c r="BH1923" s="197">
        <f>IF(N1923="sníž. přenesená",J1923,0)</f>
        <v>0</v>
      </c>
      <c r="BI1923" s="197">
        <f>IF(N1923="nulová",J1923,0)</f>
        <v>0</v>
      </c>
      <c r="BJ1923" s="18" t="s">
        <v>88</v>
      </c>
      <c r="BK1923" s="197">
        <f>ROUND(I1923*H1923,2)</f>
        <v>0</v>
      </c>
      <c r="BL1923" s="18" t="s">
        <v>214</v>
      </c>
      <c r="BM1923" s="196" t="s">
        <v>1822</v>
      </c>
    </row>
    <row r="1924" spans="1:65" s="2" customFormat="1" ht="19.2">
      <c r="A1924" s="35"/>
      <c r="B1924" s="36"/>
      <c r="C1924" s="37"/>
      <c r="D1924" s="198" t="s">
        <v>221</v>
      </c>
      <c r="E1924" s="37"/>
      <c r="F1924" s="199" t="s">
        <v>1823</v>
      </c>
      <c r="G1924" s="37"/>
      <c r="H1924" s="37"/>
      <c r="I1924" s="200"/>
      <c r="J1924" s="37"/>
      <c r="K1924" s="37"/>
      <c r="L1924" s="40"/>
      <c r="M1924" s="201"/>
      <c r="N1924" s="202"/>
      <c r="O1924" s="72"/>
      <c r="P1924" s="72"/>
      <c r="Q1924" s="72"/>
      <c r="R1924" s="72"/>
      <c r="S1924" s="72"/>
      <c r="T1924" s="73"/>
      <c r="U1924" s="35"/>
      <c r="V1924" s="35"/>
      <c r="W1924" s="35"/>
      <c r="X1924" s="35"/>
      <c r="Y1924" s="35"/>
      <c r="Z1924" s="35"/>
      <c r="AA1924" s="35"/>
      <c r="AB1924" s="35"/>
      <c r="AC1924" s="35"/>
      <c r="AD1924" s="35"/>
      <c r="AE1924" s="35"/>
      <c r="AT1924" s="18" t="s">
        <v>221</v>
      </c>
      <c r="AU1924" s="18" t="s">
        <v>227</v>
      </c>
    </row>
    <row r="1925" spans="1:65" s="2" customFormat="1" ht="10.199999999999999">
      <c r="A1925" s="35"/>
      <c r="B1925" s="36"/>
      <c r="C1925" s="37"/>
      <c r="D1925" s="215" t="s">
        <v>362</v>
      </c>
      <c r="E1925" s="37"/>
      <c r="F1925" s="216" t="s">
        <v>1824</v>
      </c>
      <c r="G1925" s="37"/>
      <c r="H1925" s="37"/>
      <c r="I1925" s="200"/>
      <c r="J1925" s="37"/>
      <c r="K1925" s="37"/>
      <c r="L1925" s="40"/>
      <c r="M1925" s="201"/>
      <c r="N1925" s="202"/>
      <c r="O1925" s="72"/>
      <c r="P1925" s="72"/>
      <c r="Q1925" s="72"/>
      <c r="R1925" s="72"/>
      <c r="S1925" s="72"/>
      <c r="T1925" s="73"/>
      <c r="U1925" s="35"/>
      <c r="V1925" s="35"/>
      <c r="W1925" s="35"/>
      <c r="X1925" s="35"/>
      <c r="Y1925" s="35"/>
      <c r="Z1925" s="35"/>
      <c r="AA1925" s="35"/>
      <c r="AB1925" s="35"/>
      <c r="AC1925" s="35"/>
      <c r="AD1925" s="35"/>
      <c r="AE1925" s="35"/>
      <c r="AT1925" s="18" t="s">
        <v>362</v>
      </c>
      <c r="AU1925" s="18" t="s">
        <v>227</v>
      </c>
    </row>
    <row r="1926" spans="1:65" s="13" customFormat="1" ht="10.199999999999999">
      <c r="B1926" s="217"/>
      <c r="C1926" s="218"/>
      <c r="D1926" s="198" t="s">
        <v>364</v>
      </c>
      <c r="E1926" s="219" t="s">
        <v>1</v>
      </c>
      <c r="F1926" s="220" t="s">
        <v>1825</v>
      </c>
      <c r="G1926" s="218"/>
      <c r="H1926" s="219" t="s">
        <v>1</v>
      </c>
      <c r="I1926" s="221"/>
      <c r="J1926" s="218"/>
      <c r="K1926" s="218"/>
      <c r="L1926" s="222"/>
      <c r="M1926" s="223"/>
      <c r="N1926" s="224"/>
      <c r="O1926" s="224"/>
      <c r="P1926" s="224"/>
      <c r="Q1926" s="224"/>
      <c r="R1926" s="224"/>
      <c r="S1926" s="224"/>
      <c r="T1926" s="225"/>
      <c r="AT1926" s="226" t="s">
        <v>364</v>
      </c>
      <c r="AU1926" s="226" t="s">
        <v>227</v>
      </c>
      <c r="AV1926" s="13" t="s">
        <v>88</v>
      </c>
      <c r="AW1926" s="13" t="s">
        <v>36</v>
      </c>
      <c r="AX1926" s="13" t="s">
        <v>81</v>
      </c>
      <c r="AY1926" s="226" t="s">
        <v>215</v>
      </c>
    </row>
    <row r="1927" spans="1:65" s="14" customFormat="1" ht="10.199999999999999">
      <c r="B1927" s="227"/>
      <c r="C1927" s="228"/>
      <c r="D1927" s="198" t="s">
        <v>364</v>
      </c>
      <c r="E1927" s="229" t="s">
        <v>1</v>
      </c>
      <c r="F1927" s="230" t="s">
        <v>1826</v>
      </c>
      <c r="G1927" s="228"/>
      <c r="H1927" s="231">
        <v>0.33600000000000002</v>
      </c>
      <c r="I1927" s="232"/>
      <c r="J1927" s="228"/>
      <c r="K1927" s="228"/>
      <c r="L1927" s="233"/>
      <c r="M1927" s="234"/>
      <c r="N1927" s="235"/>
      <c r="O1927" s="235"/>
      <c r="P1927" s="235"/>
      <c r="Q1927" s="235"/>
      <c r="R1927" s="235"/>
      <c r="S1927" s="235"/>
      <c r="T1927" s="236"/>
      <c r="AT1927" s="237" t="s">
        <v>364</v>
      </c>
      <c r="AU1927" s="237" t="s">
        <v>227</v>
      </c>
      <c r="AV1927" s="14" t="s">
        <v>90</v>
      </c>
      <c r="AW1927" s="14" t="s">
        <v>36</v>
      </c>
      <c r="AX1927" s="14" t="s">
        <v>81</v>
      </c>
      <c r="AY1927" s="237" t="s">
        <v>215</v>
      </c>
    </row>
    <row r="1928" spans="1:65" s="15" customFormat="1" ht="10.199999999999999">
      <c r="B1928" s="238"/>
      <c r="C1928" s="239"/>
      <c r="D1928" s="198" t="s">
        <v>364</v>
      </c>
      <c r="E1928" s="240" t="s">
        <v>1</v>
      </c>
      <c r="F1928" s="241" t="s">
        <v>368</v>
      </c>
      <c r="G1928" s="239"/>
      <c r="H1928" s="242">
        <v>0.33600000000000002</v>
      </c>
      <c r="I1928" s="243"/>
      <c r="J1928" s="239"/>
      <c r="K1928" s="239"/>
      <c r="L1928" s="244"/>
      <c r="M1928" s="245"/>
      <c r="N1928" s="246"/>
      <c r="O1928" s="246"/>
      <c r="P1928" s="246"/>
      <c r="Q1928" s="246"/>
      <c r="R1928" s="246"/>
      <c r="S1928" s="246"/>
      <c r="T1928" s="247"/>
      <c r="AT1928" s="248" t="s">
        <v>364</v>
      </c>
      <c r="AU1928" s="248" t="s">
        <v>227</v>
      </c>
      <c r="AV1928" s="15" t="s">
        <v>214</v>
      </c>
      <c r="AW1928" s="15" t="s">
        <v>36</v>
      </c>
      <c r="AX1928" s="15" t="s">
        <v>88</v>
      </c>
      <c r="AY1928" s="248" t="s">
        <v>215</v>
      </c>
    </row>
    <row r="1929" spans="1:65" s="2" customFormat="1" ht="33" customHeight="1">
      <c r="A1929" s="35"/>
      <c r="B1929" s="36"/>
      <c r="C1929" s="185" t="s">
        <v>1827</v>
      </c>
      <c r="D1929" s="185" t="s">
        <v>216</v>
      </c>
      <c r="E1929" s="186" t="s">
        <v>1828</v>
      </c>
      <c r="F1929" s="187" t="s">
        <v>1829</v>
      </c>
      <c r="G1929" s="188" t="s">
        <v>358</v>
      </c>
      <c r="H1929" s="189">
        <v>0.33600000000000002</v>
      </c>
      <c r="I1929" s="190"/>
      <c r="J1929" s="191">
        <f>ROUND(I1929*H1929,2)</f>
        <v>0</v>
      </c>
      <c r="K1929" s="187" t="s">
        <v>359</v>
      </c>
      <c r="L1929" s="40"/>
      <c r="M1929" s="192" t="s">
        <v>1</v>
      </c>
      <c r="N1929" s="193" t="s">
        <v>46</v>
      </c>
      <c r="O1929" s="72"/>
      <c r="P1929" s="194">
        <f>O1929*H1929</f>
        <v>0</v>
      </c>
      <c r="Q1929" s="194">
        <v>0</v>
      </c>
      <c r="R1929" s="194">
        <f>Q1929*H1929</f>
        <v>0</v>
      </c>
      <c r="S1929" s="194">
        <v>0</v>
      </c>
      <c r="T1929" s="195">
        <f>S1929*H1929</f>
        <v>0</v>
      </c>
      <c r="U1929" s="35"/>
      <c r="V1929" s="35"/>
      <c r="W1929" s="35"/>
      <c r="X1929" s="35"/>
      <c r="Y1929" s="35"/>
      <c r="Z1929" s="35"/>
      <c r="AA1929" s="35"/>
      <c r="AB1929" s="35"/>
      <c r="AC1929" s="35"/>
      <c r="AD1929" s="35"/>
      <c r="AE1929" s="35"/>
      <c r="AR1929" s="196" t="s">
        <v>214</v>
      </c>
      <c r="AT1929" s="196" t="s">
        <v>216</v>
      </c>
      <c r="AU1929" s="196" t="s">
        <v>227</v>
      </c>
      <c r="AY1929" s="18" t="s">
        <v>215</v>
      </c>
      <c r="BE1929" s="197">
        <f>IF(N1929="základní",J1929,0)</f>
        <v>0</v>
      </c>
      <c r="BF1929" s="197">
        <f>IF(N1929="snížená",J1929,0)</f>
        <v>0</v>
      </c>
      <c r="BG1929" s="197">
        <f>IF(N1929="zákl. přenesená",J1929,0)</f>
        <v>0</v>
      </c>
      <c r="BH1929" s="197">
        <f>IF(N1929="sníž. přenesená",J1929,0)</f>
        <v>0</v>
      </c>
      <c r="BI1929" s="197">
        <f>IF(N1929="nulová",J1929,0)</f>
        <v>0</v>
      </c>
      <c r="BJ1929" s="18" t="s">
        <v>88</v>
      </c>
      <c r="BK1929" s="197">
        <f>ROUND(I1929*H1929,2)</f>
        <v>0</v>
      </c>
      <c r="BL1929" s="18" t="s">
        <v>214</v>
      </c>
      <c r="BM1929" s="196" t="s">
        <v>1830</v>
      </c>
    </row>
    <row r="1930" spans="1:65" s="2" customFormat="1" ht="28.8">
      <c r="A1930" s="35"/>
      <c r="B1930" s="36"/>
      <c r="C1930" s="37"/>
      <c r="D1930" s="198" t="s">
        <v>221</v>
      </c>
      <c r="E1930" s="37"/>
      <c r="F1930" s="199" t="s">
        <v>1831</v>
      </c>
      <c r="G1930" s="37"/>
      <c r="H1930" s="37"/>
      <c r="I1930" s="200"/>
      <c r="J1930" s="37"/>
      <c r="K1930" s="37"/>
      <c r="L1930" s="40"/>
      <c r="M1930" s="201"/>
      <c r="N1930" s="202"/>
      <c r="O1930" s="72"/>
      <c r="P1930" s="72"/>
      <c r="Q1930" s="72"/>
      <c r="R1930" s="72"/>
      <c r="S1930" s="72"/>
      <c r="T1930" s="73"/>
      <c r="U1930" s="35"/>
      <c r="V1930" s="35"/>
      <c r="W1930" s="35"/>
      <c r="X1930" s="35"/>
      <c r="Y1930" s="35"/>
      <c r="Z1930" s="35"/>
      <c r="AA1930" s="35"/>
      <c r="AB1930" s="35"/>
      <c r="AC1930" s="35"/>
      <c r="AD1930" s="35"/>
      <c r="AE1930" s="35"/>
      <c r="AT1930" s="18" t="s">
        <v>221</v>
      </c>
      <c r="AU1930" s="18" t="s">
        <v>227</v>
      </c>
    </row>
    <row r="1931" spans="1:65" s="2" customFormat="1" ht="10.199999999999999">
      <c r="A1931" s="35"/>
      <c r="B1931" s="36"/>
      <c r="C1931" s="37"/>
      <c r="D1931" s="215" t="s">
        <v>362</v>
      </c>
      <c r="E1931" s="37"/>
      <c r="F1931" s="216" t="s">
        <v>1832</v>
      </c>
      <c r="G1931" s="37"/>
      <c r="H1931" s="37"/>
      <c r="I1931" s="200"/>
      <c r="J1931" s="37"/>
      <c r="K1931" s="37"/>
      <c r="L1931" s="40"/>
      <c r="M1931" s="201"/>
      <c r="N1931" s="202"/>
      <c r="O1931" s="72"/>
      <c r="P1931" s="72"/>
      <c r="Q1931" s="72"/>
      <c r="R1931" s="72"/>
      <c r="S1931" s="72"/>
      <c r="T1931" s="73"/>
      <c r="U1931" s="35"/>
      <c r="V1931" s="35"/>
      <c r="W1931" s="35"/>
      <c r="X1931" s="35"/>
      <c r="Y1931" s="35"/>
      <c r="Z1931" s="35"/>
      <c r="AA1931" s="35"/>
      <c r="AB1931" s="35"/>
      <c r="AC1931" s="35"/>
      <c r="AD1931" s="35"/>
      <c r="AE1931" s="35"/>
      <c r="AT1931" s="18" t="s">
        <v>362</v>
      </c>
      <c r="AU1931" s="18" t="s">
        <v>227</v>
      </c>
    </row>
    <row r="1932" spans="1:65" s="2" customFormat="1" ht="16.5" customHeight="1">
      <c r="A1932" s="35"/>
      <c r="B1932" s="36"/>
      <c r="C1932" s="185" t="s">
        <v>1833</v>
      </c>
      <c r="D1932" s="185" t="s">
        <v>216</v>
      </c>
      <c r="E1932" s="186" t="s">
        <v>1834</v>
      </c>
      <c r="F1932" s="187" t="s">
        <v>1835</v>
      </c>
      <c r="G1932" s="188" t="s">
        <v>523</v>
      </c>
      <c r="H1932" s="189">
        <v>0.76</v>
      </c>
      <c r="I1932" s="190"/>
      <c r="J1932" s="191">
        <f>ROUND(I1932*H1932,2)</f>
        <v>0</v>
      </c>
      <c r="K1932" s="187" t="s">
        <v>359</v>
      </c>
      <c r="L1932" s="40"/>
      <c r="M1932" s="192" t="s">
        <v>1</v>
      </c>
      <c r="N1932" s="193" t="s">
        <v>46</v>
      </c>
      <c r="O1932" s="72"/>
      <c r="P1932" s="194">
        <f>O1932*H1932</f>
        <v>0</v>
      </c>
      <c r="Q1932" s="194">
        <v>1.6070000000000001E-2</v>
      </c>
      <c r="R1932" s="194">
        <f>Q1932*H1932</f>
        <v>1.22132E-2</v>
      </c>
      <c r="S1932" s="194">
        <v>0</v>
      </c>
      <c r="T1932" s="195">
        <f>S1932*H1932</f>
        <v>0</v>
      </c>
      <c r="U1932" s="35"/>
      <c r="V1932" s="35"/>
      <c r="W1932" s="35"/>
      <c r="X1932" s="35"/>
      <c r="Y1932" s="35"/>
      <c r="Z1932" s="35"/>
      <c r="AA1932" s="35"/>
      <c r="AB1932" s="35"/>
      <c r="AC1932" s="35"/>
      <c r="AD1932" s="35"/>
      <c r="AE1932" s="35"/>
      <c r="AR1932" s="196" t="s">
        <v>214</v>
      </c>
      <c r="AT1932" s="196" t="s">
        <v>216</v>
      </c>
      <c r="AU1932" s="196" t="s">
        <v>227</v>
      </c>
      <c r="AY1932" s="18" t="s">
        <v>215</v>
      </c>
      <c r="BE1932" s="197">
        <f>IF(N1932="základní",J1932,0)</f>
        <v>0</v>
      </c>
      <c r="BF1932" s="197">
        <f>IF(N1932="snížená",J1932,0)</f>
        <v>0</v>
      </c>
      <c r="BG1932" s="197">
        <f>IF(N1932="zákl. přenesená",J1932,0)</f>
        <v>0</v>
      </c>
      <c r="BH1932" s="197">
        <f>IF(N1932="sníž. přenesená",J1932,0)</f>
        <v>0</v>
      </c>
      <c r="BI1932" s="197">
        <f>IF(N1932="nulová",J1932,0)</f>
        <v>0</v>
      </c>
      <c r="BJ1932" s="18" t="s">
        <v>88</v>
      </c>
      <c r="BK1932" s="197">
        <f>ROUND(I1932*H1932,2)</f>
        <v>0</v>
      </c>
      <c r="BL1932" s="18" t="s">
        <v>214</v>
      </c>
      <c r="BM1932" s="196" t="s">
        <v>1836</v>
      </c>
    </row>
    <row r="1933" spans="1:65" s="2" customFormat="1" ht="10.199999999999999">
      <c r="A1933" s="35"/>
      <c r="B1933" s="36"/>
      <c r="C1933" s="37"/>
      <c r="D1933" s="198" t="s">
        <v>221</v>
      </c>
      <c r="E1933" s="37"/>
      <c r="F1933" s="199" t="s">
        <v>1837</v>
      </c>
      <c r="G1933" s="37"/>
      <c r="H1933" s="37"/>
      <c r="I1933" s="200"/>
      <c r="J1933" s="37"/>
      <c r="K1933" s="37"/>
      <c r="L1933" s="40"/>
      <c r="M1933" s="201"/>
      <c r="N1933" s="202"/>
      <c r="O1933" s="72"/>
      <c r="P1933" s="72"/>
      <c r="Q1933" s="72"/>
      <c r="R1933" s="72"/>
      <c r="S1933" s="72"/>
      <c r="T1933" s="73"/>
      <c r="U1933" s="35"/>
      <c r="V1933" s="35"/>
      <c r="W1933" s="35"/>
      <c r="X1933" s="35"/>
      <c r="Y1933" s="35"/>
      <c r="Z1933" s="35"/>
      <c r="AA1933" s="35"/>
      <c r="AB1933" s="35"/>
      <c r="AC1933" s="35"/>
      <c r="AD1933" s="35"/>
      <c r="AE1933" s="35"/>
      <c r="AT1933" s="18" t="s">
        <v>221</v>
      </c>
      <c r="AU1933" s="18" t="s">
        <v>227</v>
      </c>
    </row>
    <row r="1934" spans="1:65" s="2" customFormat="1" ht="10.199999999999999">
      <c r="A1934" s="35"/>
      <c r="B1934" s="36"/>
      <c r="C1934" s="37"/>
      <c r="D1934" s="215" t="s">
        <v>362</v>
      </c>
      <c r="E1934" s="37"/>
      <c r="F1934" s="216" t="s">
        <v>1838</v>
      </c>
      <c r="G1934" s="37"/>
      <c r="H1934" s="37"/>
      <c r="I1934" s="200"/>
      <c r="J1934" s="37"/>
      <c r="K1934" s="37"/>
      <c r="L1934" s="40"/>
      <c r="M1934" s="201"/>
      <c r="N1934" s="202"/>
      <c r="O1934" s="72"/>
      <c r="P1934" s="72"/>
      <c r="Q1934" s="72"/>
      <c r="R1934" s="72"/>
      <c r="S1934" s="72"/>
      <c r="T1934" s="73"/>
      <c r="U1934" s="35"/>
      <c r="V1934" s="35"/>
      <c r="W1934" s="35"/>
      <c r="X1934" s="35"/>
      <c r="Y1934" s="35"/>
      <c r="Z1934" s="35"/>
      <c r="AA1934" s="35"/>
      <c r="AB1934" s="35"/>
      <c r="AC1934" s="35"/>
      <c r="AD1934" s="35"/>
      <c r="AE1934" s="35"/>
      <c r="AT1934" s="18" t="s">
        <v>362</v>
      </c>
      <c r="AU1934" s="18" t="s">
        <v>227</v>
      </c>
    </row>
    <row r="1935" spans="1:65" s="13" customFormat="1" ht="10.199999999999999">
      <c r="B1935" s="217"/>
      <c r="C1935" s="218"/>
      <c r="D1935" s="198" t="s">
        <v>364</v>
      </c>
      <c r="E1935" s="219" t="s">
        <v>1</v>
      </c>
      <c r="F1935" s="220" t="s">
        <v>1825</v>
      </c>
      <c r="G1935" s="218"/>
      <c r="H1935" s="219" t="s">
        <v>1</v>
      </c>
      <c r="I1935" s="221"/>
      <c r="J1935" s="218"/>
      <c r="K1935" s="218"/>
      <c r="L1935" s="222"/>
      <c r="M1935" s="223"/>
      <c r="N1935" s="224"/>
      <c r="O1935" s="224"/>
      <c r="P1935" s="224"/>
      <c r="Q1935" s="224"/>
      <c r="R1935" s="224"/>
      <c r="S1935" s="224"/>
      <c r="T1935" s="225"/>
      <c r="AT1935" s="226" t="s">
        <v>364</v>
      </c>
      <c r="AU1935" s="226" t="s">
        <v>227</v>
      </c>
      <c r="AV1935" s="13" t="s">
        <v>88</v>
      </c>
      <c r="AW1935" s="13" t="s">
        <v>36</v>
      </c>
      <c r="AX1935" s="13" t="s">
        <v>81</v>
      </c>
      <c r="AY1935" s="226" t="s">
        <v>215</v>
      </c>
    </row>
    <row r="1936" spans="1:65" s="14" customFormat="1" ht="10.199999999999999">
      <c r="B1936" s="227"/>
      <c r="C1936" s="228"/>
      <c r="D1936" s="198" t="s">
        <v>364</v>
      </c>
      <c r="E1936" s="229" t="s">
        <v>1</v>
      </c>
      <c r="F1936" s="230" t="s">
        <v>1839</v>
      </c>
      <c r="G1936" s="228"/>
      <c r="H1936" s="231">
        <v>0.76</v>
      </c>
      <c r="I1936" s="232"/>
      <c r="J1936" s="228"/>
      <c r="K1936" s="228"/>
      <c r="L1936" s="233"/>
      <c r="M1936" s="234"/>
      <c r="N1936" s="235"/>
      <c r="O1936" s="235"/>
      <c r="P1936" s="235"/>
      <c r="Q1936" s="235"/>
      <c r="R1936" s="235"/>
      <c r="S1936" s="235"/>
      <c r="T1936" s="236"/>
      <c r="AT1936" s="237" t="s">
        <v>364</v>
      </c>
      <c r="AU1936" s="237" t="s">
        <v>227</v>
      </c>
      <c r="AV1936" s="14" t="s">
        <v>90</v>
      </c>
      <c r="AW1936" s="14" t="s">
        <v>36</v>
      </c>
      <c r="AX1936" s="14" t="s">
        <v>81</v>
      </c>
      <c r="AY1936" s="237" t="s">
        <v>215</v>
      </c>
    </row>
    <row r="1937" spans="1:65" s="15" customFormat="1" ht="10.199999999999999">
      <c r="B1937" s="238"/>
      <c r="C1937" s="239"/>
      <c r="D1937" s="198" t="s">
        <v>364</v>
      </c>
      <c r="E1937" s="240" t="s">
        <v>1</v>
      </c>
      <c r="F1937" s="241" t="s">
        <v>368</v>
      </c>
      <c r="G1937" s="239"/>
      <c r="H1937" s="242">
        <v>0.76</v>
      </c>
      <c r="I1937" s="243"/>
      <c r="J1937" s="239"/>
      <c r="K1937" s="239"/>
      <c r="L1937" s="244"/>
      <c r="M1937" s="245"/>
      <c r="N1937" s="246"/>
      <c r="O1937" s="246"/>
      <c r="P1937" s="246"/>
      <c r="Q1937" s="246"/>
      <c r="R1937" s="246"/>
      <c r="S1937" s="246"/>
      <c r="T1937" s="247"/>
      <c r="AT1937" s="248" t="s">
        <v>364</v>
      </c>
      <c r="AU1937" s="248" t="s">
        <v>227</v>
      </c>
      <c r="AV1937" s="15" t="s">
        <v>214</v>
      </c>
      <c r="AW1937" s="15" t="s">
        <v>36</v>
      </c>
      <c r="AX1937" s="15" t="s">
        <v>88</v>
      </c>
      <c r="AY1937" s="248" t="s">
        <v>215</v>
      </c>
    </row>
    <row r="1938" spans="1:65" s="2" customFormat="1" ht="16.5" customHeight="1">
      <c r="A1938" s="35"/>
      <c r="B1938" s="36"/>
      <c r="C1938" s="185" t="s">
        <v>1840</v>
      </c>
      <c r="D1938" s="185" t="s">
        <v>216</v>
      </c>
      <c r="E1938" s="186" t="s">
        <v>1841</v>
      </c>
      <c r="F1938" s="187" t="s">
        <v>1842</v>
      </c>
      <c r="G1938" s="188" t="s">
        <v>523</v>
      </c>
      <c r="H1938" s="189">
        <v>0.76</v>
      </c>
      <c r="I1938" s="190"/>
      <c r="J1938" s="191">
        <f>ROUND(I1938*H1938,2)</f>
        <v>0</v>
      </c>
      <c r="K1938" s="187" t="s">
        <v>359</v>
      </c>
      <c r="L1938" s="40"/>
      <c r="M1938" s="192" t="s">
        <v>1</v>
      </c>
      <c r="N1938" s="193" t="s">
        <v>46</v>
      </c>
      <c r="O1938" s="72"/>
      <c r="P1938" s="194">
        <f>O1938*H1938</f>
        <v>0</v>
      </c>
      <c r="Q1938" s="194">
        <v>0</v>
      </c>
      <c r="R1938" s="194">
        <f>Q1938*H1938</f>
        <v>0</v>
      </c>
      <c r="S1938" s="194">
        <v>0</v>
      </c>
      <c r="T1938" s="195">
        <f>S1938*H1938</f>
        <v>0</v>
      </c>
      <c r="U1938" s="35"/>
      <c r="V1938" s="35"/>
      <c r="W1938" s="35"/>
      <c r="X1938" s="35"/>
      <c r="Y1938" s="35"/>
      <c r="Z1938" s="35"/>
      <c r="AA1938" s="35"/>
      <c r="AB1938" s="35"/>
      <c r="AC1938" s="35"/>
      <c r="AD1938" s="35"/>
      <c r="AE1938" s="35"/>
      <c r="AR1938" s="196" t="s">
        <v>214</v>
      </c>
      <c r="AT1938" s="196" t="s">
        <v>216</v>
      </c>
      <c r="AU1938" s="196" t="s">
        <v>227</v>
      </c>
      <c r="AY1938" s="18" t="s">
        <v>215</v>
      </c>
      <c r="BE1938" s="197">
        <f>IF(N1938="základní",J1938,0)</f>
        <v>0</v>
      </c>
      <c r="BF1938" s="197">
        <f>IF(N1938="snížená",J1938,0)</f>
        <v>0</v>
      </c>
      <c r="BG1938" s="197">
        <f>IF(N1938="zákl. přenesená",J1938,0)</f>
        <v>0</v>
      </c>
      <c r="BH1938" s="197">
        <f>IF(N1938="sníž. přenesená",J1938,0)</f>
        <v>0</v>
      </c>
      <c r="BI1938" s="197">
        <f>IF(N1938="nulová",J1938,0)</f>
        <v>0</v>
      </c>
      <c r="BJ1938" s="18" t="s">
        <v>88</v>
      </c>
      <c r="BK1938" s="197">
        <f>ROUND(I1938*H1938,2)</f>
        <v>0</v>
      </c>
      <c r="BL1938" s="18" t="s">
        <v>214</v>
      </c>
      <c r="BM1938" s="196" t="s">
        <v>1843</v>
      </c>
    </row>
    <row r="1939" spans="1:65" s="2" customFormat="1" ht="10.199999999999999">
      <c r="A1939" s="35"/>
      <c r="B1939" s="36"/>
      <c r="C1939" s="37"/>
      <c r="D1939" s="198" t="s">
        <v>221</v>
      </c>
      <c r="E1939" s="37"/>
      <c r="F1939" s="199" t="s">
        <v>1844</v>
      </c>
      <c r="G1939" s="37"/>
      <c r="H1939" s="37"/>
      <c r="I1939" s="200"/>
      <c r="J1939" s="37"/>
      <c r="K1939" s="37"/>
      <c r="L1939" s="40"/>
      <c r="M1939" s="201"/>
      <c r="N1939" s="202"/>
      <c r="O1939" s="72"/>
      <c r="P1939" s="72"/>
      <c r="Q1939" s="72"/>
      <c r="R1939" s="72"/>
      <c r="S1939" s="72"/>
      <c r="T1939" s="73"/>
      <c r="U1939" s="35"/>
      <c r="V1939" s="35"/>
      <c r="W1939" s="35"/>
      <c r="X1939" s="35"/>
      <c r="Y1939" s="35"/>
      <c r="Z1939" s="35"/>
      <c r="AA1939" s="35"/>
      <c r="AB1939" s="35"/>
      <c r="AC1939" s="35"/>
      <c r="AD1939" s="35"/>
      <c r="AE1939" s="35"/>
      <c r="AT1939" s="18" t="s">
        <v>221</v>
      </c>
      <c r="AU1939" s="18" t="s">
        <v>227</v>
      </c>
    </row>
    <row r="1940" spans="1:65" s="2" customFormat="1" ht="10.199999999999999">
      <c r="A1940" s="35"/>
      <c r="B1940" s="36"/>
      <c r="C1940" s="37"/>
      <c r="D1940" s="215" t="s">
        <v>362</v>
      </c>
      <c r="E1940" s="37"/>
      <c r="F1940" s="216" t="s">
        <v>1845</v>
      </c>
      <c r="G1940" s="37"/>
      <c r="H1940" s="37"/>
      <c r="I1940" s="200"/>
      <c r="J1940" s="37"/>
      <c r="K1940" s="37"/>
      <c r="L1940" s="40"/>
      <c r="M1940" s="201"/>
      <c r="N1940" s="202"/>
      <c r="O1940" s="72"/>
      <c r="P1940" s="72"/>
      <c r="Q1940" s="72"/>
      <c r="R1940" s="72"/>
      <c r="S1940" s="72"/>
      <c r="T1940" s="73"/>
      <c r="U1940" s="35"/>
      <c r="V1940" s="35"/>
      <c r="W1940" s="35"/>
      <c r="X1940" s="35"/>
      <c r="Y1940" s="35"/>
      <c r="Z1940" s="35"/>
      <c r="AA1940" s="35"/>
      <c r="AB1940" s="35"/>
      <c r="AC1940" s="35"/>
      <c r="AD1940" s="35"/>
      <c r="AE1940" s="35"/>
      <c r="AT1940" s="18" t="s">
        <v>362</v>
      </c>
      <c r="AU1940" s="18" t="s">
        <v>227</v>
      </c>
    </row>
    <row r="1941" spans="1:65" s="2" customFormat="1" ht="16.5" customHeight="1">
      <c r="A1941" s="35"/>
      <c r="B1941" s="36"/>
      <c r="C1941" s="185" t="s">
        <v>1846</v>
      </c>
      <c r="D1941" s="185" t="s">
        <v>216</v>
      </c>
      <c r="E1941" s="186" t="s">
        <v>1847</v>
      </c>
      <c r="F1941" s="187" t="s">
        <v>1848</v>
      </c>
      <c r="G1941" s="188" t="s">
        <v>583</v>
      </c>
      <c r="H1941" s="189">
        <v>1.2E-2</v>
      </c>
      <c r="I1941" s="190"/>
      <c r="J1941" s="191">
        <f>ROUND(I1941*H1941,2)</f>
        <v>0</v>
      </c>
      <c r="K1941" s="187" t="s">
        <v>359</v>
      </c>
      <c r="L1941" s="40"/>
      <c r="M1941" s="192" t="s">
        <v>1</v>
      </c>
      <c r="N1941" s="193" t="s">
        <v>46</v>
      </c>
      <c r="O1941" s="72"/>
      <c r="P1941" s="194">
        <f>O1941*H1941</f>
        <v>0</v>
      </c>
      <c r="Q1941" s="194">
        <v>1.06277</v>
      </c>
      <c r="R1941" s="194">
        <f>Q1941*H1941</f>
        <v>1.2753240000000001E-2</v>
      </c>
      <c r="S1941" s="194">
        <v>0</v>
      </c>
      <c r="T1941" s="195">
        <f>S1941*H1941</f>
        <v>0</v>
      </c>
      <c r="U1941" s="35"/>
      <c r="V1941" s="35"/>
      <c r="W1941" s="35"/>
      <c r="X1941" s="35"/>
      <c r="Y1941" s="35"/>
      <c r="Z1941" s="35"/>
      <c r="AA1941" s="35"/>
      <c r="AB1941" s="35"/>
      <c r="AC1941" s="35"/>
      <c r="AD1941" s="35"/>
      <c r="AE1941" s="35"/>
      <c r="AR1941" s="196" t="s">
        <v>214</v>
      </c>
      <c r="AT1941" s="196" t="s">
        <v>216</v>
      </c>
      <c r="AU1941" s="196" t="s">
        <v>227</v>
      </c>
      <c r="AY1941" s="18" t="s">
        <v>215</v>
      </c>
      <c r="BE1941" s="197">
        <f>IF(N1941="základní",J1941,0)</f>
        <v>0</v>
      </c>
      <c r="BF1941" s="197">
        <f>IF(N1941="snížená",J1941,0)</f>
        <v>0</v>
      </c>
      <c r="BG1941" s="197">
        <f>IF(N1941="zákl. přenesená",J1941,0)</f>
        <v>0</v>
      </c>
      <c r="BH1941" s="197">
        <f>IF(N1941="sníž. přenesená",J1941,0)</f>
        <v>0</v>
      </c>
      <c r="BI1941" s="197">
        <f>IF(N1941="nulová",J1941,0)</f>
        <v>0</v>
      </c>
      <c r="BJ1941" s="18" t="s">
        <v>88</v>
      </c>
      <c r="BK1941" s="197">
        <f>ROUND(I1941*H1941,2)</f>
        <v>0</v>
      </c>
      <c r="BL1941" s="18" t="s">
        <v>214</v>
      </c>
      <c r="BM1941" s="196" t="s">
        <v>1849</v>
      </c>
    </row>
    <row r="1942" spans="1:65" s="2" customFormat="1" ht="10.199999999999999">
      <c r="A1942" s="35"/>
      <c r="B1942" s="36"/>
      <c r="C1942" s="37"/>
      <c r="D1942" s="198" t="s">
        <v>221</v>
      </c>
      <c r="E1942" s="37"/>
      <c r="F1942" s="199" t="s">
        <v>1850</v>
      </c>
      <c r="G1942" s="37"/>
      <c r="H1942" s="37"/>
      <c r="I1942" s="200"/>
      <c r="J1942" s="37"/>
      <c r="K1942" s="37"/>
      <c r="L1942" s="40"/>
      <c r="M1942" s="201"/>
      <c r="N1942" s="202"/>
      <c r="O1942" s="72"/>
      <c r="P1942" s="72"/>
      <c r="Q1942" s="72"/>
      <c r="R1942" s="72"/>
      <c r="S1942" s="72"/>
      <c r="T1942" s="73"/>
      <c r="U1942" s="35"/>
      <c r="V1942" s="35"/>
      <c r="W1942" s="35"/>
      <c r="X1942" s="35"/>
      <c r="Y1942" s="35"/>
      <c r="Z1942" s="35"/>
      <c r="AA1942" s="35"/>
      <c r="AB1942" s="35"/>
      <c r="AC1942" s="35"/>
      <c r="AD1942" s="35"/>
      <c r="AE1942" s="35"/>
      <c r="AT1942" s="18" t="s">
        <v>221</v>
      </c>
      <c r="AU1942" s="18" t="s">
        <v>227</v>
      </c>
    </row>
    <row r="1943" spans="1:65" s="2" customFormat="1" ht="10.199999999999999">
      <c r="A1943" s="35"/>
      <c r="B1943" s="36"/>
      <c r="C1943" s="37"/>
      <c r="D1943" s="215" t="s">
        <v>362</v>
      </c>
      <c r="E1943" s="37"/>
      <c r="F1943" s="216" t="s">
        <v>1851</v>
      </c>
      <c r="G1943" s="37"/>
      <c r="H1943" s="37"/>
      <c r="I1943" s="200"/>
      <c r="J1943" s="37"/>
      <c r="K1943" s="37"/>
      <c r="L1943" s="40"/>
      <c r="M1943" s="201"/>
      <c r="N1943" s="202"/>
      <c r="O1943" s="72"/>
      <c r="P1943" s="72"/>
      <c r="Q1943" s="72"/>
      <c r="R1943" s="72"/>
      <c r="S1943" s="72"/>
      <c r="T1943" s="73"/>
      <c r="U1943" s="35"/>
      <c r="V1943" s="35"/>
      <c r="W1943" s="35"/>
      <c r="X1943" s="35"/>
      <c r="Y1943" s="35"/>
      <c r="Z1943" s="35"/>
      <c r="AA1943" s="35"/>
      <c r="AB1943" s="35"/>
      <c r="AC1943" s="35"/>
      <c r="AD1943" s="35"/>
      <c r="AE1943" s="35"/>
      <c r="AT1943" s="18" t="s">
        <v>362</v>
      </c>
      <c r="AU1943" s="18" t="s">
        <v>227</v>
      </c>
    </row>
    <row r="1944" spans="1:65" s="13" customFormat="1" ht="10.199999999999999">
      <c r="B1944" s="217"/>
      <c r="C1944" s="218"/>
      <c r="D1944" s="198" t="s">
        <v>364</v>
      </c>
      <c r="E1944" s="219" t="s">
        <v>1</v>
      </c>
      <c r="F1944" s="220" t="s">
        <v>1825</v>
      </c>
      <c r="G1944" s="218"/>
      <c r="H1944" s="219" t="s">
        <v>1</v>
      </c>
      <c r="I1944" s="221"/>
      <c r="J1944" s="218"/>
      <c r="K1944" s="218"/>
      <c r="L1944" s="222"/>
      <c r="M1944" s="223"/>
      <c r="N1944" s="224"/>
      <c r="O1944" s="224"/>
      <c r="P1944" s="224"/>
      <c r="Q1944" s="224"/>
      <c r="R1944" s="224"/>
      <c r="S1944" s="224"/>
      <c r="T1944" s="225"/>
      <c r="AT1944" s="226" t="s">
        <v>364</v>
      </c>
      <c r="AU1944" s="226" t="s">
        <v>227</v>
      </c>
      <c r="AV1944" s="13" t="s">
        <v>88</v>
      </c>
      <c r="AW1944" s="13" t="s">
        <v>36</v>
      </c>
      <c r="AX1944" s="13" t="s">
        <v>81</v>
      </c>
      <c r="AY1944" s="226" t="s">
        <v>215</v>
      </c>
    </row>
    <row r="1945" spans="1:65" s="14" customFormat="1" ht="10.199999999999999">
      <c r="B1945" s="227"/>
      <c r="C1945" s="228"/>
      <c r="D1945" s="198" t="s">
        <v>364</v>
      </c>
      <c r="E1945" s="229" t="s">
        <v>1</v>
      </c>
      <c r="F1945" s="230" t="s">
        <v>1852</v>
      </c>
      <c r="G1945" s="228"/>
      <c r="H1945" s="231">
        <v>1.2E-2</v>
      </c>
      <c r="I1945" s="232"/>
      <c r="J1945" s="228"/>
      <c r="K1945" s="228"/>
      <c r="L1945" s="233"/>
      <c r="M1945" s="234"/>
      <c r="N1945" s="235"/>
      <c r="O1945" s="235"/>
      <c r="P1945" s="235"/>
      <c r="Q1945" s="235"/>
      <c r="R1945" s="235"/>
      <c r="S1945" s="235"/>
      <c r="T1945" s="236"/>
      <c r="AT1945" s="237" t="s">
        <v>364</v>
      </c>
      <c r="AU1945" s="237" t="s">
        <v>227</v>
      </c>
      <c r="AV1945" s="14" t="s">
        <v>90</v>
      </c>
      <c r="AW1945" s="14" t="s">
        <v>36</v>
      </c>
      <c r="AX1945" s="14" t="s">
        <v>81</v>
      </c>
      <c r="AY1945" s="237" t="s">
        <v>215</v>
      </c>
    </row>
    <row r="1946" spans="1:65" s="15" customFormat="1" ht="10.199999999999999">
      <c r="B1946" s="238"/>
      <c r="C1946" s="239"/>
      <c r="D1946" s="198" t="s">
        <v>364</v>
      </c>
      <c r="E1946" s="240" t="s">
        <v>1</v>
      </c>
      <c r="F1946" s="241" t="s">
        <v>368</v>
      </c>
      <c r="G1946" s="239"/>
      <c r="H1946" s="242">
        <v>1.2E-2</v>
      </c>
      <c r="I1946" s="243"/>
      <c r="J1946" s="239"/>
      <c r="K1946" s="239"/>
      <c r="L1946" s="244"/>
      <c r="M1946" s="245"/>
      <c r="N1946" s="246"/>
      <c r="O1946" s="246"/>
      <c r="P1946" s="246"/>
      <c r="Q1946" s="246"/>
      <c r="R1946" s="246"/>
      <c r="S1946" s="246"/>
      <c r="T1946" s="247"/>
      <c r="AT1946" s="248" t="s">
        <v>364</v>
      </c>
      <c r="AU1946" s="248" t="s">
        <v>227</v>
      </c>
      <c r="AV1946" s="15" t="s">
        <v>214</v>
      </c>
      <c r="AW1946" s="15" t="s">
        <v>36</v>
      </c>
      <c r="AX1946" s="15" t="s">
        <v>88</v>
      </c>
      <c r="AY1946" s="248" t="s">
        <v>215</v>
      </c>
    </row>
    <row r="1947" spans="1:65" s="2" customFormat="1" ht="33" customHeight="1">
      <c r="A1947" s="35"/>
      <c r="B1947" s="36"/>
      <c r="C1947" s="185" t="s">
        <v>1853</v>
      </c>
      <c r="D1947" s="185" t="s">
        <v>216</v>
      </c>
      <c r="E1947" s="186" t="s">
        <v>1854</v>
      </c>
      <c r="F1947" s="187" t="s">
        <v>1855</v>
      </c>
      <c r="G1947" s="188" t="s">
        <v>358</v>
      </c>
      <c r="H1947" s="189">
        <v>35.924999999999997</v>
      </c>
      <c r="I1947" s="190"/>
      <c r="J1947" s="191">
        <f>ROUND(I1947*H1947,2)</f>
        <v>0</v>
      </c>
      <c r="K1947" s="187" t="s">
        <v>359</v>
      </c>
      <c r="L1947" s="40"/>
      <c r="M1947" s="192" t="s">
        <v>1</v>
      </c>
      <c r="N1947" s="193" t="s">
        <v>46</v>
      </c>
      <c r="O1947" s="72"/>
      <c r="P1947" s="194">
        <f>O1947*H1947</f>
        <v>0</v>
      </c>
      <c r="Q1947" s="194">
        <v>2.5018699999999998</v>
      </c>
      <c r="R1947" s="194">
        <f>Q1947*H1947</f>
        <v>89.87967974999998</v>
      </c>
      <c r="S1947" s="194">
        <v>0</v>
      </c>
      <c r="T1947" s="195">
        <f>S1947*H1947</f>
        <v>0</v>
      </c>
      <c r="U1947" s="35"/>
      <c r="V1947" s="35"/>
      <c r="W1947" s="35"/>
      <c r="X1947" s="35"/>
      <c r="Y1947" s="35"/>
      <c r="Z1947" s="35"/>
      <c r="AA1947" s="35"/>
      <c r="AB1947" s="35"/>
      <c r="AC1947" s="35"/>
      <c r="AD1947" s="35"/>
      <c r="AE1947" s="35"/>
      <c r="AR1947" s="196" t="s">
        <v>214</v>
      </c>
      <c r="AT1947" s="196" t="s">
        <v>216</v>
      </c>
      <c r="AU1947" s="196" t="s">
        <v>227</v>
      </c>
      <c r="AY1947" s="18" t="s">
        <v>215</v>
      </c>
      <c r="BE1947" s="197">
        <f>IF(N1947="základní",J1947,0)</f>
        <v>0</v>
      </c>
      <c r="BF1947" s="197">
        <f>IF(N1947="snížená",J1947,0)</f>
        <v>0</v>
      </c>
      <c r="BG1947" s="197">
        <f>IF(N1947="zákl. přenesená",J1947,0)</f>
        <v>0</v>
      </c>
      <c r="BH1947" s="197">
        <f>IF(N1947="sníž. přenesená",J1947,0)</f>
        <v>0</v>
      </c>
      <c r="BI1947" s="197">
        <f>IF(N1947="nulová",J1947,0)</f>
        <v>0</v>
      </c>
      <c r="BJ1947" s="18" t="s">
        <v>88</v>
      </c>
      <c r="BK1947" s="197">
        <f>ROUND(I1947*H1947,2)</f>
        <v>0</v>
      </c>
      <c r="BL1947" s="18" t="s">
        <v>214</v>
      </c>
      <c r="BM1947" s="196" t="s">
        <v>1856</v>
      </c>
    </row>
    <row r="1948" spans="1:65" s="2" customFormat="1" ht="19.2">
      <c r="A1948" s="35"/>
      <c r="B1948" s="36"/>
      <c r="C1948" s="37"/>
      <c r="D1948" s="198" t="s">
        <v>221</v>
      </c>
      <c r="E1948" s="37"/>
      <c r="F1948" s="199" t="s">
        <v>1857</v>
      </c>
      <c r="G1948" s="37"/>
      <c r="H1948" s="37"/>
      <c r="I1948" s="200"/>
      <c r="J1948" s="37"/>
      <c r="K1948" s="37"/>
      <c r="L1948" s="40"/>
      <c r="M1948" s="201"/>
      <c r="N1948" s="202"/>
      <c r="O1948" s="72"/>
      <c r="P1948" s="72"/>
      <c r="Q1948" s="72"/>
      <c r="R1948" s="72"/>
      <c r="S1948" s="72"/>
      <c r="T1948" s="73"/>
      <c r="U1948" s="35"/>
      <c r="V1948" s="35"/>
      <c r="W1948" s="35"/>
      <c r="X1948" s="35"/>
      <c r="Y1948" s="35"/>
      <c r="Z1948" s="35"/>
      <c r="AA1948" s="35"/>
      <c r="AB1948" s="35"/>
      <c r="AC1948" s="35"/>
      <c r="AD1948" s="35"/>
      <c r="AE1948" s="35"/>
      <c r="AT1948" s="18" t="s">
        <v>221</v>
      </c>
      <c r="AU1948" s="18" t="s">
        <v>227</v>
      </c>
    </row>
    <row r="1949" spans="1:65" s="2" customFormat="1" ht="10.199999999999999">
      <c r="A1949" s="35"/>
      <c r="B1949" s="36"/>
      <c r="C1949" s="37"/>
      <c r="D1949" s="215" t="s">
        <v>362</v>
      </c>
      <c r="E1949" s="37"/>
      <c r="F1949" s="216" t="s">
        <v>1858</v>
      </c>
      <c r="G1949" s="37"/>
      <c r="H1949" s="37"/>
      <c r="I1949" s="200"/>
      <c r="J1949" s="37"/>
      <c r="K1949" s="37"/>
      <c r="L1949" s="40"/>
      <c r="M1949" s="201"/>
      <c r="N1949" s="202"/>
      <c r="O1949" s="72"/>
      <c r="P1949" s="72"/>
      <c r="Q1949" s="72"/>
      <c r="R1949" s="72"/>
      <c r="S1949" s="72"/>
      <c r="T1949" s="73"/>
      <c r="U1949" s="35"/>
      <c r="V1949" s="35"/>
      <c r="W1949" s="35"/>
      <c r="X1949" s="35"/>
      <c r="Y1949" s="35"/>
      <c r="Z1949" s="35"/>
      <c r="AA1949" s="35"/>
      <c r="AB1949" s="35"/>
      <c r="AC1949" s="35"/>
      <c r="AD1949" s="35"/>
      <c r="AE1949" s="35"/>
      <c r="AT1949" s="18" t="s">
        <v>362</v>
      </c>
      <c r="AU1949" s="18" t="s">
        <v>227</v>
      </c>
    </row>
    <row r="1950" spans="1:65" s="13" customFormat="1" ht="10.199999999999999">
      <c r="B1950" s="217"/>
      <c r="C1950" s="218"/>
      <c r="D1950" s="198" t="s">
        <v>364</v>
      </c>
      <c r="E1950" s="219" t="s">
        <v>1</v>
      </c>
      <c r="F1950" s="220" t="s">
        <v>1859</v>
      </c>
      <c r="G1950" s="218"/>
      <c r="H1950" s="219" t="s">
        <v>1</v>
      </c>
      <c r="I1950" s="221"/>
      <c r="J1950" s="218"/>
      <c r="K1950" s="218"/>
      <c r="L1950" s="222"/>
      <c r="M1950" s="223"/>
      <c r="N1950" s="224"/>
      <c r="O1950" s="224"/>
      <c r="P1950" s="224"/>
      <c r="Q1950" s="224"/>
      <c r="R1950" s="224"/>
      <c r="S1950" s="224"/>
      <c r="T1950" s="225"/>
      <c r="AT1950" s="226" t="s">
        <v>364</v>
      </c>
      <c r="AU1950" s="226" t="s">
        <v>227</v>
      </c>
      <c r="AV1950" s="13" t="s">
        <v>88</v>
      </c>
      <c r="AW1950" s="13" t="s">
        <v>36</v>
      </c>
      <c r="AX1950" s="13" t="s">
        <v>81</v>
      </c>
      <c r="AY1950" s="226" t="s">
        <v>215</v>
      </c>
    </row>
    <row r="1951" spans="1:65" s="14" customFormat="1" ht="10.199999999999999">
      <c r="B1951" s="227"/>
      <c r="C1951" s="228"/>
      <c r="D1951" s="198" t="s">
        <v>364</v>
      </c>
      <c r="E1951" s="229" t="s">
        <v>1</v>
      </c>
      <c r="F1951" s="230" t="s">
        <v>1860</v>
      </c>
      <c r="G1951" s="228"/>
      <c r="H1951" s="231">
        <v>35.924999999999997</v>
      </c>
      <c r="I1951" s="232"/>
      <c r="J1951" s="228"/>
      <c r="K1951" s="228"/>
      <c r="L1951" s="233"/>
      <c r="M1951" s="234"/>
      <c r="N1951" s="235"/>
      <c r="O1951" s="235"/>
      <c r="P1951" s="235"/>
      <c r="Q1951" s="235"/>
      <c r="R1951" s="235"/>
      <c r="S1951" s="235"/>
      <c r="T1951" s="236"/>
      <c r="AT1951" s="237" t="s">
        <v>364</v>
      </c>
      <c r="AU1951" s="237" t="s">
        <v>227</v>
      </c>
      <c r="AV1951" s="14" t="s">
        <v>90</v>
      </c>
      <c r="AW1951" s="14" t="s">
        <v>36</v>
      </c>
      <c r="AX1951" s="14" t="s">
        <v>81</v>
      </c>
      <c r="AY1951" s="237" t="s">
        <v>215</v>
      </c>
    </row>
    <row r="1952" spans="1:65" s="15" customFormat="1" ht="10.199999999999999">
      <c r="B1952" s="238"/>
      <c r="C1952" s="239"/>
      <c r="D1952" s="198" t="s">
        <v>364</v>
      </c>
      <c r="E1952" s="240" t="s">
        <v>1</v>
      </c>
      <c r="F1952" s="241" t="s">
        <v>368</v>
      </c>
      <c r="G1952" s="239"/>
      <c r="H1952" s="242">
        <v>35.924999999999997</v>
      </c>
      <c r="I1952" s="243"/>
      <c r="J1952" s="239"/>
      <c r="K1952" s="239"/>
      <c r="L1952" s="244"/>
      <c r="M1952" s="245"/>
      <c r="N1952" s="246"/>
      <c r="O1952" s="246"/>
      <c r="P1952" s="246"/>
      <c r="Q1952" s="246"/>
      <c r="R1952" s="246"/>
      <c r="S1952" s="246"/>
      <c r="T1952" s="247"/>
      <c r="AT1952" s="248" t="s">
        <v>364</v>
      </c>
      <c r="AU1952" s="248" t="s">
        <v>227</v>
      </c>
      <c r="AV1952" s="15" t="s">
        <v>214</v>
      </c>
      <c r="AW1952" s="15" t="s">
        <v>36</v>
      </c>
      <c r="AX1952" s="15" t="s">
        <v>88</v>
      </c>
      <c r="AY1952" s="248" t="s">
        <v>215</v>
      </c>
    </row>
    <row r="1953" spans="1:65" s="2" customFormat="1" ht="33" customHeight="1">
      <c r="A1953" s="35"/>
      <c r="B1953" s="36"/>
      <c r="C1953" s="185" t="s">
        <v>1861</v>
      </c>
      <c r="D1953" s="185" t="s">
        <v>216</v>
      </c>
      <c r="E1953" s="186" t="s">
        <v>1862</v>
      </c>
      <c r="F1953" s="187" t="s">
        <v>1863</v>
      </c>
      <c r="G1953" s="188" t="s">
        <v>358</v>
      </c>
      <c r="H1953" s="189">
        <v>35.924999999999997</v>
      </c>
      <c r="I1953" s="190"/>
      <c r="J1953" s="191">
        <f>ROUND(I1953*H1953,2)</f>
        <v>0</v>
      </c>
      <c r="K1953" s="187" t="s">
        <v>359</v>
      </c>
      <c r="L1953" s="40"/>
      <c r="M1953" s="192" t="s">
        <v>1</v>
      </c>
      <c r="N1953" s="193" t="s">
        <v>46</v>
      </c>
      <c r="O1953" s="72"/>
      <c r="P1953" s="194">
        <f>O1953*H1953</f>
        <v>0</v>
      </c>
      <c r="Q1953" s="194">
        <v>0</v>
      </c>
      <c r="R1953" s="194">
        <f>Q1953*H1953</f>
        <v>0</v>
      </c>
      <c r="S1953" s="194">
        <v>0</v>
      </c>
      <c r="T1953" s="195">
        <f>S1953*H1953</f>
        <v>0</v>
      </c>
      <c r="U1953" s="35"/>
      <c r="V1953" s="35"/>
      <c r="W1953" s="35"/>
      <c r="X1953" s="35"/>
      <c r="Y1953" s="35"/>
      <c r="Z1953" s="35"/>
      <c r="AA1953" s="35"/>
      <c r="AB1953" s="35"/>
      <c r="AC1953" s="35"/>
      <c r="AD1953" s="35"/>
      <c r="AE1953" s="35"/>
      <c r="AR1953" s="196" t="s">
        <v>214</v>
      </c>
      <c r="AT1953" s="196" t="s">
        <v>216</v>
      </c>
      <c r="AU1953" s="196" t="s">
        <v>227</v>
      </c>
      <c r="AY1953" s="18" t="s">
        <v>215</v>
      </c>
      <c r="BE1953" s="197">
        <f>IF(N1953="základní",J1953,0)</f>
        <v>0</v>
      </c>
      <c r="BF1953" s="197">
        <f>IF(N1953="snížená",J1953,0)</f>
        <v>0</v>
      </c>
      <c r="BG1953" s="197">
        <f>IF(N1953="zákl. přenesená",J1953,0)</f>
        <v>0</v>
      </c>
      <c r="BH1953" s="197">
        <f>IF(N1953="sníž. přenesená",J1953,0)</f>
        <v>0</v>
      </c>
      <c r="BI1953" s="197">
        <f>IF(N1953="nulová",J1953,0)</f>
        <v>0</v>
      </c>
      <c r="BJ1953" s="18" t="s">
        <v>88</v>
      </c>
      <c r="BK1953" s="197">
        <f>ROUND(I1953*H1953,2)</f>
        <v>0</v>
      </c>
      <c r="BL1953" s="18" t="s">
        <v>214</v>
      </c>
      <c r="BM1953" s="196" t="s">
        <v>1864</v>
      </c>
    </row>
    <row r="1954" spans="1:65" s="2" customFormat="1" ht="28.8">
      <c r="A1954" s="35"/>
      <c r="B1954" s="36"/>
      <c r="C1954" s="37"/>
      <c r="D1954" s="198" t="s">
        <v>221</v>
      </c>
      <c r="E1954" s="37"/>
      <c r="F1954" s="199" t="s">
        <v>1865</v>
      </c>
      <c r="G1954" s="37"/>
      <c r="H1954" s="37"/>
      <c r="I1954" s="200"/>
      <c r="J1954" s="37"/>
      <c r="K1954" s="37"/>
      <c r="L1954" s="40"/>
      <c r="M1954" s="201"/>
      <c r="N1954" s="202"/>
      <c r="O1954" s="72"/>
      <c r="P1954" s="72"/>
      <c r="Q1954" s="72"/>
      <c r="R1954" s="72"/>
      <c r="S1954" s="72"/>
      <c r="T1954" s="73"/>
      <c r="U1954" s="35"/>
      <c r="V1954" s="35"/>
      <c r="W1954" s="35"/>
      <c r="X1954" s="35"/>
      <c r="Y1954" s="35"/>
      <c r="Z1954" s="35"/>
      <c r="AA1954" s="35"/>
      <c r="AB1954" s="35"/>
      <c r="AC1954" s="35"/>
      <c r="AD1954" s="35"/>
      <c r="AE1954" s="35"/>
      <c r="AT1954" s="18" t="s">
        <v>221</v>
      </c>
      <c r="AU1954" s="18" t="s">
        <v>227</v>
      </c>
    </row>
    <row r="1955" spans="1:65" s="2" customFormat="1" ht="10.199999999999999">
      <c r="A1955" s="35"/>
      <c r="B1955" s="36"/>
      <c r="C1955" s="37"/>
      <c r="D1955" s="215" t="s">
        <v>362</v>
      </c>
      <c r="E1955" s="37"/>
      <c r="F1955" s="216" t="s">
        <v>1866</v>
      </c>
      <c r="G1955" s="37"/>
      <c r="H1955" s="37"/>
      <c r="I1955" s="200"/>
      <c r="J1955" s="37"/>
      <c r="K1955" s="37"/>
      <c r="L1955" s="40"/>
      <c r="M1955" s="201"/>
      <c r="N1955" s="202"/>
      <c r="O1955" s="72"/>
      <c r="P1955" s="72"/>
      <c r="Q1955" s="72"/>
      <c r="R1955" s="72"/>
      <c r="S1955" s="72"/>
      <c r="T1955" s="73"/>
      <c r="U1955" s="35"/>
      <c r="V1955" s="35"/>
      <c r="W1955" s="35"/>
      <c r="X1955" s="35"/>
      <c r="Y1955" s="35"/>
      <c r="Z1955" s="35"/>
      <c r="AA1955" s="35"/>
      <c r="AB1955" s="35"/>
      <c r="AC1955" s="35"/>
      <c r="AD1955" s="35"/>
      <c r="AE1955" s="35"/>
      <c r="AT1955" s="18" t="s">
        <v>362</v>
      </c>
      <c r="AU1955" s="18" t="s">
        <v>227</v>
      </c>
    </row>
    <row r="1956" spans="1:65" s="2" customFormat="1" ht="16.5" customHeight="1">
      <c r="A1956" s="35"/>
      <c r="B1956" s="36"/>
      <c r="C1956" s="185" t="s">
        <v>1867</v>
      </c>
      <c r="D1956" s="185" t="s">
        <v>216</v>
      </c>
      <c r="E1956" s="186" t="s">
        <v>1834</v>
      </c>
      <c r="F1956" s="187" t="s">
        <v>1835</v>
      </c>
      <c r="G1956" s="188" t="s">
        <v>523</v>
      </c>
      <c r="H1956" s="189">
        <v>2.4750000000000001</v>
      </c>
      <c r="I1956" s="190"/>
      <c r="J1956" s="191">
        <f>ROUND(I1956*H1956,2)</f>
        <v>0</v>
      </c>
      <c r="K1956" s="187" t="s">
        <v>359</v>
      </c>
      <c r="L1956" s="40"/>
      <c r="M1956" s="192" t="s">
        <v>1</v>
      </c>
      <c r="N1956" s="193" t="s">
        <v>46</v>
      </c>
      <c r="O1956" s="72"/>
      <c r="P1956" s="194">
        <f>O1956*H1956</f>
        <v>0</v>
      </c>
      <c r="Q1956" s="194">
        <v>1.6070000000000001E-2</v>
      </c>
      <c r="R1956" s="194">
        <f>Q1956*H1956</f>
        <v>3.9773250000000003E-2</v>
      </c>
      <c r="S1956" s="194">
        <v>0</v>
      </c>
      <c r="T1956" s="195">
        <f>S1956*H1956</f>
        <v>0</v>
      </c>
      <c r="U1956" s="35"/>
      <c r="V1956" s="35"/>
      <c r="W1956" s="35"/>
      <c r="X1956" s="35"/>
      <c r="Y1956" s="35"/>
      <c r="Z1956" s="35"/>
      <c r="AA1956" s="35"/>
      <c r="AB1956" s="35"/>
      <c r="AC1956" s="35"/>
      <c r="AD1956" s="35"/>
      <c r="AE1956" s="35"/>
      <c r="AR1956" s="196" t="s">
        <v>214</v>
      </c>
      <c r="AT1956" s="196" t="s">
        <v>216</v>
      </c>
      <c r="AU1956" s="196" t="s">
        <v>227</v>
      </c>
      <c r="AY1956" s="18" t="s">
        <v>215</v>
      </c>
      <c r="BE1956" s="197">
        <f>IF(N1956="základní",J1956,0)</f>
        <v>0</v>
      </c>
      <c r="BF1956" s="197">
        <f>IF(N1956="snížená",J1956,0)</f>
        <v>0</v>
      </c>
      <c r="BG1956" s="197">
        <f>IF(N1956="zákl. přenesená",J1956,0)</f>
        <v>0</v>
      </c>
      <c r="BH1956" s="197">
        <f>IF(N1956="sníž. přenesená",J1956,0)</f>
        <v>0</v>
      </c>
      <c r="BI1956" s="197">
        <f>IF(N1956="nulová",J1956,0)</f>
        <v>0</v>
      </c>
      <c r="BJ1956" s="18" t="s">
        <v>88</v>
      </c>
      <c r="BK1956" s="197">
        <f>ROUND(I1956*H1956,2)</f>
        <v>0</v>
      </c>
      <c r="BL1956" s="18" t="s">
        <v>214</v>
      </c>
      <c r="BM1956" s="196" t="s">
        <v>1868</v>
      </c>
    </row>
    <row r="1957" spans="1:65" s="2" customFormat="1" ht="10.199999999999999">
      <c r="A1957" s="35"/>
      <c r="B1957" s="36"/>
      <c r="C1957" s="37"/>
      <c r="D1957" s="198" t="s">
        <v>221</v>
      </c>
      <c r="E1957" s="37"/>
      <c r="F1957" s="199" t="s">
        <v>1837</v>
      </c>
      <c r="G1957" s="37"/>
      <c r="H1957" s="37"/>
      <c r="I1957" s="200"/>
      <c r="J1957" s="37"/>
      <c r="K1957" s="37"/>
      <c r="L1957" s="40"/>
      <c r="M1957" s="201"/>
      <c r="N1957" s="202"/>
      <c r="O1957" s="72"/>
      <c r="P1957" s="72"/>
      <c r="Q1957" s="72"/>
      <c r="R1957" s="72"/>
      <c r="S1957" s="72"/>
      <c r="T1957" s="73"/>
      <c r="U1957" s="35"/>
      <c r="V1957" s="35"/>
      <c r="W1957" s="35"/>
      <c r="X1957" s="35"/>
      <c r="Y1957" s="35"/>
      <c r="Z1957" s="35"/>
      <c r="AA1957" s="35"/>
      <c r="AB1957" s="35"/>
      <c r="AC1957" s="35"/>
      <c r="AD1957" s="35"/>
      <c r="AE1957" s="35"/>
      <c r="AT1957" s="18" t="s">
        <v>221</v>
      </c>
      <c r="AU1957" s="18" t="s">
        <v>227</v>
      </c>
    </row>
    <row r="1958" spans="1:65" s="2" customFormat="1" ht="10.199999999999999">
      <c r="A1958" s="35"/>
      <c r="B1958" s="36"/>
      <c r="C1958" s="37"/>
      <c r="D1958" s="215" t="s">
        <v>362</v>
      </c>
      <c r="E1958" s="37"/>
      <c r="F1958" s="216" t="s">
        <v>1838</v>
      </c>
      <c r="G1958" s="37"/>
      <c r="H1958" s="37"/>
      <c r="I1958" s="200"/>
      <c r="J1958" s="37"/>
      <c r="K1958" s="37"/>
      <c r="L1958" s="40"/>
      <c r="M1958" s="201"/>
      <c r="N1958" s="202"/>
      <c r="O1958" s="72"/>
      <c r="P1958" s="72"/>
      <c r="Q1958" s="72"/>
      <c r="R1958" s="72"/>
      <c r="S1958" s="72"/>
      <c r="T1958" s="73"/>
      <c r="U1958" s="35"/>
      <c r="V1958" s="35"/>
      <c r="W1958" s="35"/>
      <c r="X1958" s="35"/>
      <c r="Y1958" s="35"/>
      <c r="Z1958" s="35"/>
      <c r="AA1958" s="35"/>
      <c r="AB1958" s="35"/>
      <c r="AC1958" s="35"/>
      <c r="AD1958" s="35"/>
      <c r="AE1958" s="35"/>
      <c r="AT1958" s="18" t="s">
        <v>362</v>
      </c>
      <c r="AU1958" s="18" t="s">
        <v>227</v>
      </c>
    </row>
    <row r="1959" spans="1:65" s="14" customFormat="1" ht="10.199999999999999">
      <c r="B1959" s="227"/>
      <c r="C1959" s="228"/>
      <c r="D1959" s="198" t="s">
        <v>364</v>
      </c>
      <c r="E1959" s="229" t="s">
        <v>1</v>
      </c>
      <c r="F1959" s="230" t="s">
        <v>1869</v>
      </c>
      <c r="G1959" s="228"/>
      <c r="H1959" s="231">
        <v>2.4750000000000001</v>
      </c>
      <c r="I1959" s="232"/>
      <c r="J1959" s="228"/>
      <c r="K1959" s="228"/>
      <c r="L1959" s="233"/>
      <c r="M1959" s="234"/>
      <c r="N1959" s="235"/>
      <c r="O1959" s="235"/>
      <c r="P1959" s="235"/>
      <c r="Q1959" s="235"/>
      <c r="R1959" s="235"/>
      <c r="S1959" s="235"/>
      <c r="T1959" s="236"/>
      <c r="AT1959" s="237" t="s">
        <v>364</v>
      </c>
      <c r="AU1959" s="237" t="s">
        <v>227</v>
      </c>
      <c r="AV1959" s="14" t="s">
        <v>90</v>
      </c>
      <c r="AW1959" s="14" t="s">
        <v>36</v>
      </c>
      <c r="AX1959" s="14" t="s">
        <v>81</v>
      </c>
      <c r="AY1959" s="237" t="s">
        <v>215</v>
      </c>
    </row>
    <row r="1960" spans="1:65" s="15" customFormat="1" ht="10.199999999999999">
      <c r="B1960" s="238"/>
      <c r="C1960" s="239"/>
      <c r="D1960" s="198" t="s">
        <v>364</v>
      </c>
      <c r="E1960" s="240" t="s">
        <v>1</v>
      </c>
      <c r="F1960" s="241" t="s">
        <v>368</v>
      </c>
      <c r="G1960" s="239"/>
      <c r="H1960" s="242">
        <v>2.4750000000000001</v>
      </c>
      <c r="I1960" s="243"/>
      <c r="J1960" s="239"/>
      <c r="K1960" s="239"/>
      <c r="L1960" s="244"/>
      <c r="M1960" s="245"/>
      <c r="N1960" s="246"/>
      <c r="O1960" s="246"/>
      <c r="P1960" s="246"/>
      <c r="Q1960" s="246"/>
      <c r="R1960" s="246"/>
      <c r="S1960" s="246"/>
      <c r="T1960" s="247"/>
      <c r="AT1960" s="248" t="s">
        <v>364</v>
      </c>
      <c r="AU1960" s="248" t="s">
        <v>227</v>
      </c>
      <c r="AV1960" s="15" t="s">
        <v>214</v>
      </c>
      <c r="AW1960" s="15" t="s">
        <v>36</v>
      </c>
      <c r="AX1960" s="15" t="s">
        <v>88</v>
      </c>
      <c r="AY1960" s="248" t="s">
        <v>215</v>
      </c>
    </row>
    <row r="1961" spans="1:65" s="2" customFormat="1" ht="16.5" customHeight="1">
      <c r="A1961" s="35"/>
      <c r="B1961" s="36"/>
      <c r="C1961" s="185" t="s">
        <v>1870</v>
      </c>
      <c r="D1961" s="185" t="s">
        <v>216</v>
      </c>
      <c r="E1961" s="186" t="s">
        <v>1841</v>
      </c>
      <c r="F1961" s="187" t="s">
        <v>1842</v>
      </c>
      <c r="G1961" s="188" t="s">
        <v>523</v>
      </c>
      <c r="H1961" s="189">
        <v>2.4750000000000001</v>
      </c>
      <c r="I1961" s="190"/>
      <c r="J1961" s="191">
        <f>ROUND(I1961*H1961,2)</f>
        <v>0</v>
      </c>
      <c r="K1961" s="187" t="s">
        <v>359</v>
      </c>
      <c r="L1961" s="40"/>
      <c r="M1961" s="192" t="s">
        <v>1</v>
      </c>
      <c r="N1961" s="193" t="s">
        <v>46</v>
      </c>
      <c r="O1961" s="72"/>
      <c r="P1961" s="194">
        <f>O1961*H1961</f>
        <v>0</v>
      </c>
      <c r="Q1961" s="194">
        <v>0</v>
      </c>
      <c r="R1961" s="194">
        <f>Q1961*H1961</f>
        <v>0</v>
      </c>
      <c r="S1961" s="194">
        <v>0</v>
      </c>
      <c r="T1961" s="195">
        <f>S1961*H1961</f>
        <v>0</v>
      </c>
      <c r="U1961" s="35"/>
      <c r="V1961" s="35"/>
      <c r="W1961" s="35"/>
      <c r="X1961" s="35"/>
      <c r="Y1961" s="35"/>
      <c r="Z1961" s="35"/>
      <c r="AA1961" s="35"/>
      <c r="AB1961" s="35"/>
      <c r="AC1961" s="35"/>
      <c r="AD1961" s="35"/>
      <c r="AE1961" s="35"/>
      <c r="AR1961" s="196" t="s">
        <v>214</v>
      </c>
      <c r="AT1961" s="196" t="s">
        <v>216</v>
      </c>
      <c r="AU1961" s="196" t="s">
        <v>227</v>
      </c>
      <c r="AY1961" s="18" t="s">
        <v>215</v>
      </c>
      <c r="BE1961" s="197">
        <f>IF(N1961="základní",J1961,0)</f>
        <v>0</v>
      </c>
      <c r="BF1961" s="197">
        <f>IF(N1961="snížená",J1961,0)</f>
        <v>0</v>
      </c>
      <c r="BG1961" s="197">
        <f>IF(N1961="zákl. přenesená",J1961,0)</f>
        <v>0</v>
      </c>
      <c r="BH1961" s="197">
        <f>IF(N1961="sníž. přenesená",J1961,0)</f>
        <v>0</v>
      </c>
      <c r="BI1961" s="197">
        <f>IF(N1961="nulová",J1961,0)</f>
        <v>0</v>
      </c>
      <c r="BJ1961" s="18" t="s">
        <v>88</v>
      </c>
      <c r="BK1961" s="197">
        <f>ROUND(I1961*H1961,2)</f>
        <v>0</v>
      </c>
      <c r="BL1961" s="18" t="s">
        <v>214</v>
      </c>
      <c r="BM1961" s="196" t="s">
        <v>1871</v>
      </c>
    </row>
    <row r="1962" spans="1:65" s="2" customFormat="1" ht="10.199999999999999">
      <c r="A1962" s="35"/>
      <c r="B1962" s="36"/>
      <c r="C1962" s="37"/>
      <c r="D1962" s="198" t="s">
        <v>221</v>
      </c>
      <c r="E1962" s="37"/>
      <c r="F1962" s="199" t="s">
        <v>1844</v>
      </c>
      <c r="G1962" s="37"/>
      <c r="H1962" s="37"/>
      <c r="I1962" s="200"/>
      <c r="J1962" s="37"/>
      <c r="K1962" s="37"/>
      <c r="L1962" s="40"/>
      <c r="M1962" s="201"/>
      <c r="N1962" s="202"/>
      <c r="O1962" s="72"/>
      <c r="P1962" s="72"/>
      <c r="Q1962" s="72"/>
      <c r="R1962" s="72"/>
      <c r="S1962" s="72"/>
      <c r="T1962" s="73"/>
      <c r="U1962" s="35"/>
      <c r="V1962" s="35"/>
      <c r="W1962" s="35"/>
      <c r="X1962" s="35"/>
      <c r="Y1962" s="35"/>
      <c r="Z1962" s="35"/>
      <c r="AA1962" s="35"/>
      <c r="AB1962" s="35"/>
      <c r="AC1962" s="35"/>
      <c r="AD1962" s="35"/>
      <c r="AE1962" s="35"/>
      <c r="AT1962" s="18" t="s">
        <v>221</v>
      </c>
      <c r="AU1962" s="18" t="s">
        <v>227</v>
      </c>
    </row>
    <row r="1963" spans="1:65" s="2" customFormat="1" ht="10.199999999999999">
      <c r="A1963" s="35"/>
      <c r="B1963" s="36"/>
      <c r="C1963" s="37"/>
      <c r="D1963" s="215" t="s">
        <v>362</v>
      </c>
      <c r="E1963" s="37"/>
      <c r="F1963" s="216" t="s">
        <v>1845</v>
      </c>
      <c r="G1963" s="37"/>
      <c r="H1963" s="37"/>
      <c r="I1963" s="200"/>
      <c r="J1963" s="37"/>
      <c r="K1963" s="37"/>
      <c r="L1963" s="40"/>
      <c r="M1963" s="201"/>
      <c r="N1963" s="202"/>
      <c r="O1963" s="72"/>
      <c r="P1963" s="72"/>
      <c r="Q1963" s="72"/>
      <c r="R1963" s="72"/>
      <c r="S1963" s="72"/>
      <c r="T1963" s="73"/>
      <c r="U1963" s="35"/>
      <c r="V1963" s="35"/>
      <c r="W1963" s="35"/>
      <c r="X1963" s="35"/>
      <c r="Y1963" s="35"/>
      <c r="Z1963" s="35"/>
      <c r="AA1963" s="35"/>
      <c r="AB1963" s="35"/>
      <c r="AC1963" s="35"/>
      <c r="AD1963" s="35"/>
      <c r="AE1963" s="35"/>
      <c r="AT1963" s="18" t="s">
        <v>362</v>
      </c>
      <c r="AU1963" s="18" t="s">
        <v>227</v>
      </c>
    </row>
    <row r="1964" spans="1:65" s="2" customFormat="1" ht="16.5" customHeight="1">
      <c r="A1964" s="35"/>
      <c r="B1964" s="36"/>
      <c r="C1964" s="185" t="s">
        <v>1872</v>
      </c>
      <c r="D1964" s="185" t="s">
        <v>216</v>
      </c>
      <c r="E1964" s="186" t="s">
        <v>1847</v>
      </c>
      <c r="F1964" s="187" t="s">
        <v>1848</v>
      </c>
      <c r="G1964" s="188" t="s">
        <v>583</v>
      </c>
      <c r="H1964" s="189">
        <v>1.2230000000000001</v>
      </c>
      <c r="I1964" s="190"/>
      <c r="J1964" s="191">
        <f>ROUND(I1964*H1964,2)</f>
        <v>0</v>
      </c>
      <c r="K1964" s="187" t="s">
        <v>359</v>
      </c>
      <c r="L1964" s="40"/>
      <c r="M1964" s="192" t="s">
        <v>1</v>
      </c>
      <c r="N1964" s="193" t="s">
        <v>46</v>
      </c>
      <c r="O1964" s="72"/>
      <c r="P1964" s="194">
        <f>O1964*H1964</f>
        <v>0</v>
      </c>
      <c r="Q1964" s="194">
        <v>1.06277</v>
      </c>
      <c r="R1964" s="194">
        <f>Q1964*H1964</f>
        <v>1.29976771</v>
      </c>
      <c r="S1964" s="194">
        <v>0</v>
      </c>
      <c r="T1964" s="195">
        <f>S1964*H1964</f>
        <v>0</v>
      </c>
      <c r="U1964" s="35"/>
      <c r="V1964" s="35"/>
      <c r="W1964" s="35"/>
      <c r="X1964" s="35"/>
      <c r="Y1964" s="35"/>
      <c r="Z1964" s="35"/>
      <c r="AA1964" s="35"/>
      <c r="AB1964" s="35"/>
      <c r="AC1964" s="35"/>
      <c r="AD1964" s="35"/>
      <c r="AE1964" s="35"/>
      <c r="AR1964" s="196" t="s">
        <v>214</v>
      </c>
      <c r="AT1964" s="196" t="s">
        <v>216</v>
      </c>
      <c r="AU1964" s="196" t="s">
        <v>227</v>
      </c>
      <c r="AY1964" s="18" t="s">
        <v>215</v>
      </c>
      <c r="BE1964" s="197">
        <f>IF(N1964="základní",J1964,0)</f>
        <v>0</v>
      </c>
      <c r="BF1964" s="197">
        <f>IF(N1964="snížená",J1964,0)</f>
        <v>0</v>
      </c>
      <c r="BG1964" s="197">
        <f>IF(N1964="zákl. přenesená",J1964,0)</f>
        <v>0</v>
      </c>
      <c r="BH1964" s="197">
        <f>IF(N1964="sníž. přenesená",J1964,0)</f>
        <v>0</v>
      </c>
      <c r="BI1964" s="197">
        <f>IF(N1964="nulová",J1964,0)</f>
        <v>0</v>
      </c>
      <c r="BJ1964" s="18" t="s">
        <v>88</v>
      </c>
      <c r="BK1964" s="197">
        <f>ROUND(I1964*H1964,2)</f>
        <v>0</v>
      </c>
      <c r="BL1964" s="18" t="s">
        <v>214</v>
      </c>
      <c r="BM1964" s="196" t="s">
        <v>1873</v>
      </c>
    </row>
    <row r="1965" spans="1:65" s="2" customFormat="1" ht="10.199999999999999">
      <c r="A1965" s="35"/>
      <c r="B1965" s="36"/>
      <c r="C1965" s="37"/>
      <c r="D1965" s="198" t="s">
        <v>221</v>
      </c>
      <c r="E1965" s="37"/>
      <c r="F1965" s="199" t="s">
        <v>1850</v>
      </c>
      <c r="G1965" s="37"/>
      <c r="H1965" s="37"/>
      <c r="I1965" s="200"/>
      <c r="J1965" s="37"/>
      <c r="K1965" s="37"/>
      <c r="L1965" s="40"/>
      <c r="M1965" s="201"/>
      <c r="N1965" s="202"/>
      <c r="O1965" s="72"/>
      <c r="P1965" s="72"/>
      <c r="Q1965" s="72"/>
      <c r="R1965" s="72"/>
      <c r="S1965" s="72"/>
      <c r="T1965" s="73"/>
      <c r="U1965" s="35"/>
      <c r="V1965" s="35"/>
      <c r="W1965" s="35"/>
      <c r="X1965" s="35"/>
      <c r="Y1965" s="35"/>
      <c r="Z1965" s="35"/>
      <c r="AA1965" s="35"/>
      <c r="AB1965" s="35"/>
      <c r="AC1965" s="35"/>
      <c r="AD1965" s="35"/>
      <c r="AE1965" s="35"/>
      <c r="AT1965" s="18" t="s">
        <v>221</v>
      </c>
      <c r="AU1965" s="18" t="s">
        <v>227</v>
      </c>
    </row>
    <row r="1966" spans="1:65" s="2" customFormat="1" ht="10.199999999999999">
      <c r="A1966" s="35"/>
      <c r="B1966" s="36"/>
      <c r="C1966" s="37"/>
      <c r="D1966" s="215" t="s">
        <v>362</v>
      </c>
      <c r="E1966" s="37"/>
      <c r="F1966" s="216" t="s">
        <v>1851</v>
      </c>
      <c r="G1966" s="37"/>
      <c r="H1966" s="37"/>
      <c r="I1966" s="200"/>
      <c r="J1966" s="37"/>
      <c r="K1966" s="37"/>
      <c r="L1966" s="40"/>
      <c r="M1966" s="201"/>
      <c r="N1966" s="202"/>
      <c r="O1966" s="72"/>
      <c r="P1966" s="72"/>
      <c r="Q1966" s="72"/>
      <c r="R1966" s="72"/>
      <c r="S1966" s="72"/>
      <c r="T1966" s="73"/>
      <c r="U1966" s="35"/>
      <c r="V1966" s="35"/>
      <c r="W1966" s="35"/>
      <c r="X1966" s="35"/>
      <c r="Y1966" s="35"/>
      <c r="Z1966" s="35"/>
      <c r="AA1966" s="35"/>
      <c r="AB1966" s="35"/>
      <c r="AC1966" s="35"/>
      <c r="AD1966" s="35"/>
      <c r="AE1966" s="35"/>
      <c r="AT1966" s="18" t="s">
        <v>362</v>
      </c>
      <c r="AU1966" s="18" t="s">
        <v>227</v>
      </c>
    </row>
    <row r="1967" spans="1:65" s="13" customFormat="1" ht="10.199999999999999">
      <c r="B1967" s="217"/>
      <c r="C1967" s="218"/>
      <c r="D1967" s="198" t="s">
        <v>364</v>
      </c>
      <c r="E1967" s="219" t="s">
        <v>1</v>
      </c>
      <c r="F1967" s="220" t="s">
        <v>1859</v>
      </c>
      <c r="G1967" s="218"/>
      <c r="H1967" s="219" t="s">
        <v>1</v>
      </c>
      <c r="I1967" s="221"/>
      <c r="J1967" s="218"/>
      <c r="K1967" s="218"/>
      <c r="L1967" s="222"/>
      <c r="M1967" s="223"/>
      <c r="N1967" s="224"/>
      <c r="O1967" s="224"/>
      <c r="P1967" s="224"/>
      <c r="Q1967" s="224"/>
      <c r="R1967" s="224"/>
      <c r="S1967" s="224"/>
      <c r="T1967" s="225"/>
      <c r="AT1967" s="226" t="s">
        <v>364</v>
      </c>
      <c r="AU1967" s="226" t="s">
        <v>227</v>
      </c>
      <c r="AV1967" s="13" t="s">
        <v>88</v>
      </c>
      <c r="AW1967" s="13" t="s">
        <v>36</v>
      </c>
      <c r="AX1967" s="13" t="s">
        <v>81</v>
      </c>
      <c r="AY1967" s="226" t="s">
        <v>215</v>
      </c>
    </row>
    <row r="1968" spans="1:65" s="14" customFormat="1" ht="10.199999999999999">
      <c r="B1968" s="227"/>
      <c r="C1968" s="228"/>
      <c r="D1968" s="198" t="s">
        <v>364</v>
      </c>
      <c r="E1968" s="229" t="s">
        <v>1</v>
      </c>
      <c r="F1968" s="230" t="s">
        <v>1874</v>
      </c>
      <c r="G1968" s="228"/>
      <c r="H1968" s="231">
        <v>1.2230000000000001</v>
      </c>
      <c r="I1968" s="232"/>
      <c r="J1968" s="228"/>
      <c r="K1968" s="228"/>
      <c r="L1968" s="233"/>
      <c r="M1968" s="234"/>
      <c r="N1968" s="235"/>
      <c r="O1968" s="235"/>
      <c r="P1968" s="235"/>
      <c r="Q1968" s="235"/>
      <c r="R1968" s="235"/>
      <c r="S1968" s="235"/>
      <c r="T1968" s="236"/>
      <c r="AT1968" s="237" t="s">
        <v>364</v>
      </c>
      <c r="AU1968" s="237" t="s">
        <v>227</v>
      </c>
      <c r="AV1968" s="14" t="s">
        <v>90</v>
      </c>
      <c r="AW1968" s="14" t="s">
        <v>36</v>
      </c>
      <c r="AX1968" s="14" t="s">
        <v>81</v>
      </c>
      <c r="AY1968" s="237" t="s">
        <v>215</v>
      </c>
    </row>
    <row r="1969" spans="1:65" s="15" customFormat="1" ht="10.199999999999999">
      <c r="B1969" s="238"/>
      <c r="C1969" s="239"/>
      <c r="D1969" s="198" t="s">
        <v>364</v>
      </c>
      <c r="E1969" s="240" t="s">
        <v>1</v>
      </c>
      <c r="F1969" s="241" t="s">
        <v>368</v>
      </c>
      <c r="G1969" s="239"/>
      <c r="H1969" s="242">
        <v>1.2230000000000001</v>
      </c>
      <c r="I1969" s="243"/>
      <c r="J1969" s="239"/>
      <c r="K1969" s="239"/>
      <c r="L1969" s="244"/>
      <c r="M1969" s="245"/>
      <c r="N1969" s="246"/>
      <c r="O1969" s="246"/>
      <c r="P1969" s="246"/>
      <c r="Q1969" s="246"/>
      <c r="R1969" s="246"/>
      <c r="S1969" s="246"/>
      <c r="T1969" s="247"/>
      <c r="AT1969" s="248" t="s">
        <v>364</v>
      </c>
      <c r="AU1969" s="248" t="s">
        <v>227</v>
      </c>
      <c r="AV1969" s="15" t="s">
        <v>214</v>
      </c>
      <c r="AW1969" s="15" t="s">
        <v>36</v>
      </c>
      <c r="AX1969" s="15" t="s">
        <v>88</v>
      </c>
      <c r="AY1969" s="248" t="s">
        <v>215</v>
      </c>
    </row>
    <row r="1970" spans="1:65" s="2" customFormat="1" ht="16.5" customHeight="1">
      <c r="A1970" s="35"/>
      <c r="B1970" s="36"/>
      <c r="C1970" s="185" t="s">
        <v>1875</v>
      </c>
      <c r="D1970" s="185" t="s">
        <v>216</v>
      </c>
      <c r="E1970" s="186" t="s">
        <v>1876</v>
      </c>
      <c r="F1970" s="187" t="s">
        <v>1877</v>
      </c>
      <c r="G1970" s="188" t="s">
        <v>523</v>
      </c>
      <c r="H1970" s="189">
        <v>239.5</v>
      </c>
      <c r="I1970" s="190"/>
      <c r="J1970" s="191">
        <f>ROUND(I1970*H1970,2)</f>
        <v>0</v>
      </c>
      <c r="K1970" s="187" t="s">
        <v>359</v>
      </c>
      <c r="L1970" s="40"/>
      <c r="M1970" s="192" t="s">
        <v>1</v>
      </c>
      <c r="N1970" s="193" t="s">
        <v>46</v>
      </c>
      <c r="O1970" s="72"/>
      <c r="P1970" s="194">
        <f>O1970*H1970</f>
        <v>0</v>
      </c>
      <c r="Q1970" s="194">
        <v>0</v>
      </c>
      <c r="R1970" s="194">
        <f>Q1970*H1970</f>
        <v>0</v>
      </c>
      <c r="S1970" s="194">
        <v>0</v>
      </c>
      <c r="T1970" s="195">
        <f>S1970*H1970</f>
        <v>0</v>
      </c>
      <c r="U1970" s="35"/>
      <c r="V1970" s="35"/>
      <c r="W1970" s="35"/>
      <c r="X1970" s="35"/>
      <c r="Y1970" s="35"/>
      <c r="Z1970" s="35"/>
      <c r="AA1970" s="35"/>
      <c r="AB1970" s="35"/>
      <c r="AC1970" s="35"/>
      <c r="AD1970" s="35"/>
      <c r="AE1970" s="35"/>
      <c r="AR1970" s="196" t="s">
        <v>214</v>
      </c>
      <c r="AT1970" s="196" t="s">
        <v>216</v>
      </c>
      <c r="AU1970" s="196" t="s">
        <v>227</v>
      </c>
      <c r="AY1970" s="18" t="s">
        <v>215</v>
      </c>
      <c r="BE1970" s="197">
        <f>IF(N1970="základní",J1970,0)</f>
        <v>0</v>
      </c>
      <c r="BF1970" s="197">
        <f>IF(N1970="snížená",J1970,0)</f>
        <v>0</v>
      </c>
      <c r="BG1970" s="197">
        <f>IF(N1970="zákl. přenesená",J1970,0)</f>
        <v>0</v>
      </c>
      <c r="BH1970" s="197">
        <f>IF(N1970="sníž. přenesená",J1970,0)</f>
        <v>0</v>
      </c>
      <c r="BI1970" s="197">
        <f>IF(N1970="nulová",J1970,0)</f>
        <v>0</v>
      </c>
      <c r="BJ1970" s="18" t="s">
        <v>88</v>
      </c>
      <c r="BK1970" s="197">
        <f>ROUND(I1970*H1970,2)</f>
        <v>0</v>
      </c>
      <c r="BL1970" s="18" t="s">
        <v>214</v>
      </c>
      <c r="BM1970" s="196" t="s">
        <v>1878</v>
      </c>
    </row>
    <row r="1971" spans="1:65" s="2" customFormat="1" ht="10.199999999999999">
      <c r="A1971" s="35"/>
      <c r="B1971" s="36"/>
      <c r="C1971" s="37"/>
      <c r="D1971" s="215" t="s">
        <v>362</v>
      </c>
      <c r="E1971" s="37"/>
      <c r="F1971" s="216" t="s">
        <v>1879</v>
      </c>
      <c r="G1971" s="37"/>
      <c r="H1971" s="37"/>
      <c r="I1971" s="200"/>
      <c r="J1971" s="37"/>
      <c r="K1971" s="37"/>
      <c r="L1971" s="40"/>
      <c r="M1971" s="201"/>
      <c r="N1971" s="202"/>
      <c r="O1971" s="72"/>
      <c r="P1971" s="72"/>
      <c r="Q1971" s="72"/>
      <c r="R1971" s="72"/>
      <c r="S1971" s="72"/>
      <c r="T1971" s="73"/>
      <c r="U1971" s="35"/>
      <c r="V1971" s="35"/>
      <c r="W1971" s="35"/>
      <c r="X1971" s="35"/>
      <c r="Y1971" s="35"/>
      <c r="Z1971" s="35"/>
      <c r="AA1971" s="35"/>
      <c r="AB1971" s="35"/>
      <c r="AC1971" s="35"/>
      <c r="AD1971" s="35"/>
      <c r="AE1971" s="35"/>
      <c r="AT1971" s="18" t="s">
        <v>362</v>
      </c>
      <c r="AU1971" s="18" t="s">
        <v>227</v>
      </c>
    </row>
    <row r="1972" spans="1:65" s="13" customFormat="1" ht="10.199999999999999">
      <c r="B1972" s="217"/>
      <c r="C1972" s="218"/>
      <c r="D1972" s="198" t="s">
        <v>364</v>
      </c>
      <c r="E1972" s="219" t="s">
        <v>1</v>
      </c>
      <c r="F1972" s="220" t="s">
        <v>1859</v>
      </c>
      <c r="G1972" s="218"/>
      <c r="H1972" s="219" t="s">
        <v>1</v>
      </c>
      <c r="I1972" s="221"/>
      <c r="J1972" s="218"/>
      <c r="K1972" s="218"/>
      <c r="L1972" s="222"/>
      <c r="M1972" s="223"/>
      <c r="N1972" s="224"/>
      <c r="O1972" s="224"/>
      <c r="P1972" s="224"/>
      <c r="Q1972" s="224"/>
      <c r="R1972" s="224"/>
      <c r="S1972" s="224"/>
      <c r="T1972" s="225"/>
      <c r="AT1972" s="226" t="s">
        <v>364</v>
      </c>
      <c r="AU1972" s="226" t="s">
        <v>227</v>
      </c>
      <c r="AV1972" s="13" t="s">
        <v>88</v>
      </c>
      <c r="AW1972" s="13" t="s">
        <v>36</v>
      </c>
      <c r="AX1972" s="13" t="s">
        <v>81</v>
      </c>
      <c r="AY1972" s="226" t="s">
        <v>215</v>
      </c>
    </row>
    <row r="1973" spans="1:65" s="14" customFormat="1" ht="10.199999999999999">
      <c r="B1973" s="227"/>
      <c r="C1973" s="228"/>
      <c r="D1973" s="198" t="s">
        <v>364</v>
      </c>
      <c r="E1973" s="229" t="s">
        <v>1</v>
      </c>
      <c r="F1973" s="230" t="s">
        <v>1880</v>
      </c>
      <c r="G1973" s="228"/>
      <c r="H1973" s="231">
        <v>239.5</v>
      </c>
      <c r="I1973" s="232"/>
      <c r="J1973" s="228"/>
      <c r="K1973" s="228"/>
      <c r="L1973" s="233"/>
      <c r="M1973" s="234"/>
      <c r="N1973" s="235"/>
      <c r="O1973" s="235"/>
      <c r="P1973" s="235"/>
      <c r="Q1973" s="235"/>
      <c r="R1973" s="235"/>
      <c r="S1973" s="235"/>
      <c r="T1973" s="236"/>
      <c r="AT1973" s="237" t="s">
        <v>364</v>
      </c>
      <c r="AU1973" s="237" t="s">
        <v>227</v>
      </c>
      <c r="AV1973" s="14" t="s">
        <v>90</v>
      </c>
      <c r="AW1973" s="14" t="s">
        <v>36</v>
      </c>
      <c r="AX1973" s="14" t="s">
        <v>81</v>
      </c>
      <c r="AY1973" s="237" t="s">
        <v>215</v>
      </c>
    </row>
    <row r="1974" spans="1:65" s="15" customFormat="1" ht="10.199999999999999">
      <c r="B1974" s="238"/>
      <c r="C1974" s="239"/>
      <c r="D1974" s="198" t="s">
        <v>364</v>
      </c>
      <c r="E1974" s="240" t="s">
        <v>1</v>
      </c>
      <c r="F1974" s="241" t="s">
        <v>368</v>
      </c>
      <c r="G1974" s="239"/>
      <c r="H1974" s="242">
        <v>239.5</v>
      </c>
      <c r="I1974" s="243"/>
      <c r="J1974" s="239"/>
      <c r="K1974" s="239"/>
      <c r="L1974" s="244"/>
      <c r="M1974" s="245"/>
      <c r="N1974" s="246"/>
      <c r="O1974" s="246"/>
      <c r="P1974" s="246"/>
      <c r="Q1974" s="246"/>
      <c r="R1974" s="246"/>
      <c r="S1974" s="246"/>
      <c r="T1974" s="247"/>
      <c r="AT1974" s="248" t="s">
        <v>364</v>
      </c>
      <c r="AU1974" s="248" t="s">
        <v>227</v>
      </c>
      <c r="AV1974" s="15" t="s">
        <v>214</v>
      </c>
      <c r="AW1974" s="15" t="s">
        <v>36</v>
      </c>
      <c r="AX1974" s="15" t="s">
        <v>88</v>
      </c>
      <c r="AY1974" s="248" t="s">
        <v>215</v>
      </c>
    </row>
    <row r="1975" spans="1:65" s="2" customFormat="1" ht="24.15" customHeight="1">
      <c r="A1975" s="35"/>
      <c r="B1975" s="36"/>
      <c r="C1975" s="185" t="s">
        <v>1881</v>
      </c>
      <c r="D1975" s="185" t="s">
        <v>216</v>
      </c>
      <c r="E1975" s="186" t="s">
        <v>1882</v>
      </c>
      <c r="F1975" s="187" t="s">
        <v>1883</v>
      </c>
      <c r="G1975" s="188" t="s">
        <v>523</v>
      </c>
      <c r="H1975" s="189">
        <v>453.25</v>
      </c>
      <c r="I1975" s="190"/>
      <c r="J1975" s="191">
        <f>ROUND(I1975*H1975,2)</f>
        <v>0</v>
      </c>
      <c r="K1975" s="187" t="s">
        <v>359</v>
      </c>
      <c r="L1975" s="40"/>
      <c r="M1975" s="192" t="s">
        <v>1</v>
      </c>
      <c r="N1975" s="193" t="s">
        <v>46</v>
      </c>
      <c r="O1975" s="72"/>
      <c r="P1975" s="194">
        <f>O1975*H1975</f>
        <v>0</v>
      </c>
      <c r="Q1975" s="194">
        <v>0.11</v>
      </c>
      <c r="R1975" s="194">
        <f>Q1975*H1975</f>
        <v>49.857500000000002</v>
      </c>
      <c r="S1975" s="194">
        <v>0</v>
      </c>
      <c r="T1975" s="195">
        <f>S1975*H1975</f>
        <v>0</v>
      </c>
      <c r="U1975" s="35"/>
      <c r="V1975" s="35"/>
      <c r="W1975" s="35"/>
      <c r="X1975" s="35"/>
      <c r="Y1975" s="35"/>
      <c r="Z1975" s="35"/>
      <c r="AA1975" s="35"/>
      <c r="AB1975" s="35"/>
      <c r="AC1975" s="35"/>
      <c r="AD1975" s="35"/>
      <c r="AE1975" s="35"/>
      <c r="AR1975" s="196" t="s">
        <v>214</v>
      </c>
      <c r="AT1975" s="196" t="s">
        <v>216</v>
      </c>
      <c r="AU1975" s="196" t="s">
        <v>227</v>
      </c>
      <c r="AY1975" s="18" t="s">
        <v>215</v>
      </c>
      <c r="BE1975" s="197">
        <f>IF(N1975="základní",J1975,0)</f>
        <v>0</v>
      </c>
      <c r="BF1975" s="197">
        <f>IF(N1975="snížená",J1975,0)</f>
        <v>0</v>
      </c>
      <c r="BG1975" s="197">
        <f>IF(N1975="zákl. přenesená",J1975,0)</f>
        <v>0</v>
      </c>
      <c r="BH1975" s="197">
        <f>IF(N1975="sníž. přenesená",J1975,0)</f>
        <v>0</v>
      </c>
      <c r="BI1975" s="197">
        <f>IF(N1975="nulová",J1975,0)</f>
        <v>0</v>
      </c>
      <c r="BJ1975" s="18" t="s">
        <v>88</v>
      </c>
      <c r="BK1975" s="197">
        <f>ROUND(I1975*H1975,2)</f>
        <v>0</v>
      </c>
      <c r="BL1975" s="18" t="s">
        <v>214</v>
      </c>
      <c r="BM1975" s="196" t="s">
        <v>1884</v>
      </c>
    </row>
    <row r="1976" spans="1:65" s="2" customFormat="1" ht="19.2">
      <c r="A1976" s="35"/>
      <c r="B1976" s="36"/>
      <c r="C1976" s="37"/>
      <c r="D1976" s="198" t="s">
        <v>221</v>
      </c>
      <c r="E1976" s="37"/>
      <c r="F1976" s="199" t="s">
        <v>1885</v>
      </c>
      <c r="G1976" s="37"/>
      <c r="H1976" s="37"/>
      <c r="I1976" s="200"/>
      <c r="J1976" s="37"/>
      <c r="K1976" s="37"/>
      <c r="L1976" s="40"/>
      <c r="M1976" s="201"/>
      <c r="N1976" s="202"/>
      <c r="O1976" s="72"/>
      <c r="P1976" s="72"/>
      <c r="Q1976" s="72"/>
      <c r="R1976" s="72"/>
      <c r="S1976" s="72"/>
      <c r="T1976" s="73"/>
      <c r="U1976" s="35"/>
      <c r="V1976" s="35"/>
      <c r="W1976" s="35"/>
      <c r="X1976" s="35"/>
      <c r="Y1976" s="35"/>
      <c r="Z1976" s="35"/>
      <c r="AA1976" s="35"/>
      <c r="AB1976" s="35"/>
      <c r="AC1976" s="35"/>
      <c r="AD1976" s="35"/>
      <c r="AE1976" s="35"/>
      <c r="AT1976" s="18" t="s">
        <v>221</v>
      </c>
      <c r="AU1976" s="18" t="s">
        <v>227</v>
      </c>
    </row>
    <row r="1977" spans="1:65" s="2" customFormat="1" ht="10.199999999999999">
      <c r="A1977" s="35"/>
      <c r="B1977" s="36"/>
      <c r="C1977" s="37"/>
      <c r="D1977" s="215" t="s">
        <v>362</v>
      </c>
      <c r="E1977" s="37"/>
      <c r="F1977" s="216" t="s">
        <v>1886</v>
      </c>
      <c r="G1977" s="37"/>
      <c r="H1977" s="37"/>
      <c r="I1977" s="200"/>
      <c r="J1977" s="37"/>
      <c r="K1977" s="37"/>
      <c r="L1977" s="40"/>
      <c r="M1977" s="201"/>
      <c r="N1977" s="202"/>
      <c r="O1977" s="72"/>
      <c r="P1977" s="72"/>
      <c r="Q1977" s="72"/>
      <c r="R1977" s="72"/>
      <c r="S1977" s="72"/>
      <c r="T1977" s="73"/>
      <c r="U1977" s="35"/>
      <c r="V1977" s="35"/>
      <c r="W1977" s="35"/>
      <c r="X1977" s="35"/>
      <c r="Y1977" s="35"/>
      <c r="Z1977" s="35"/>
      <c r="AA1977" s="35"/>
      <c r="AB1977" s="35"/>
      <c r="AC1977" s="35"/>
      <c r="AD1977" s="35"/>
      <c r="AE1977" s="35"/>
      <c r="AT1977" s="18" t="s">
        <v>362</v>
      </c>
      <c r="AU1977" s="18" t="s">
        <v>227</v>
      </c>
    </row>
    <row r="1978" spans="1:65" s="13" customFormat="1" ht="10.199999999999999">
      <c r="B1978" s="217"/>
      <c r="C1978" s="218"/>
      <c r="D1978" s="198" t="s">
        <v>364</v>
      </c>
      <c r="E1978" s="219" t="s">
        <v>1</v>
      </c>
      <c r="F1978" s="220" t="s">
        <v>535</v>
      </c>
      <c r="G1978" s="218"/>
      <c r="H1978" s="219" t="s">
        <v>1</v>
      </c>
      <c r="I1978" s="221"/>
      <c r="J1978" s="218"/>
      <c r="K1978" s="218"/>
      <c r="L1978" s="222"/>
      <c r="M1978" s="223"/>
      <c r="N1978" s="224"/>
      <c r="O1978" s="224"/>
      <c r="P1978" s="224"/>
      <c r="Q1978" s="224"/>
      <c r="R1978" s="224"/>
      <c r="S1978" s="224"/>
      <c r="T1978" s="225"/>
      <c r="AT1978" s="226" t="s">
        <v>364</v>
      </c>
      <c r="AU1978" s="226" t="s">
        <v>227</v>
      </c>
      <c r="AV1978" s="13" t="s">
        <v>88</v>
      </c>
      <c r="AW1978" s="13" t="s">
        <v>36</v>
      </c>
      <c r="AX1978" s="13" t="s">
        <v>81</v>
      </c>
      <c r="AY1978" s="226" t="s">
        <v>215</v>
      </c>
    </row>
    <row r="1979" spans="1:65" s="14" customFormat="1" ht="10.199999999999999">
      <c r="B1979" s="227"/>
      <c r="C1979" s="228"/>
      <c r="D1979" s="198" t="s">
        <v>364</v>
      </c>
      <c r="E1979" s="229" t="s">
        <v>1</v>
      </c>
      <c r="F1979" s="230" t="s">
        <v>1887</v>
      </c>
      <c r="G1979" s="228"/>
      <c r="H1979" s="231">
        <v>91.07</v>
      </c>
      <c r="I1979" s="232"/>
      <c r="J1979" s="228"/>
      <c r="K1979" s="228"/>
      <c r="L1979" s="233"/>
      <c r="M1979" s="234"/>
      <c r="N1979" s="235"/>
      <c r="O1979" s="235"/>
      <c r="P1979" s="235"/>
      <c r="Q1979" s="235"/>
      <c r="R1979" s="235"/>
      <c r="S1979" s="235"/>
      <c r="T1979" s="236"/>
      <c r="AT1979" s="237" t="s">
        <v>364</v>
      </c>
      <c r="AU1979" s="237" t="s">
        <v>227</v>
      </c>
      <c r="AV1979" s="14" t="s">
        <v>90</v>
      </c>
      <c r="AW1979" s="14" t="s">
        <v>36</v>
      </c>
      <c r="AX1979" s="14" t="s">
        <v>81</v>
      </c>
      <c r="AY1979" s="237" t="s">
        <v>215</v>
      </c>
    </row>
    <row r="1980" spans="1:65" s="13" customFormat="1" ht="10.199999999999999">
      <c r="B1980" s="217"/>
      <c r="C1980" s="218"/>
      <c r="D1980" s="198" t="s">
        <v>364</v>
      </c>
      <c r="E1980" s="219" t="s">
        <v>1</v>
      </c>
      <c r="F1980" s="220" t="s">
        <v>1888</v>
      </c>
      <c r="G1980" s="218"/>
      <c r="H1980" s="219" t="s">
        <v>1</v>
      </c>
      <c r="I1980" s="221"/>
      <c r="J1980" s="218"/>
      <c r="K1980" s="218"/>
      <c r="L1980" s="222"/>
      <c r="M1980" s="223"/>
      <c r="N1980" s="224"/>
      <c r="O1980" s="224"/>
      <c r="P1980" s="224"/>
      <c r="Q1980" s="224"/>
      <c r="R1980" s="224"/>
      <c r="S1980" s="224"/>
      <c r="T1980" s="225"/>
      <c r="AT1980" s="226" t="s">
        <v>364</v>
      </c>
      <c r="AU1980" s="226" t="s">
        <v>227</v>
      </c>
      <c r="AV1980" s="13" t="s">
        <v>88</v>
      </c>
      <c r="AW1980" s="13" t="s">
        <v>36</v>
      </c>
      <c r="AX1980" s="13" t="s">
        <v>81</v>
      </c>
      <c r="AY1980" s="226" t="s">
        <v>215</v>
      </c>
    </row>
    <row r="1981" spans="1:65" s="14" customFormat="1" ht="10.199999999999999">
      <c r="B1981" s="227"/>
      <c r="C1981" s="228"/>
      <c r="D1981" s="198" t="s">
        <v>364</v>
      </c>
      <c r="E1981" s="229" t="s">
        <v>1</v>
      </c>
      <c r="F1981" s="230" t="s">
        <v>1889</v>
      </c>
      <c r="G1981" s="228"/>
      <c r="H1981" s="231">
        <v>39.5</v>
      </c>
      <c r="I1981" s="232"/>
      <c r="J1981" s="228"/>
      <c r="K1981" s="228"/>
      <c r="L1981" s="233"/>
      <c r="M1981" s="234"/>
      <c r="N1981" s="235"/>
      <c r="O1981" s="235"/>
      <c r="P1981" s="235"/>
      <c r="Q1981" s="235"/>
      <c r="R1981" s="235"/>
      <c r="S1981" s="235"/>
      <c r="T1981" s="236"/>
      <c r="AT1981" s="237" t="s">
        <v>364</v>
      </c>
      <c r="AU1981" s="237" t="s">
        <v>227</v>
      </c>
      <c r="AV1981" s="14" t="s">
        <v>90</v>
      </c>
      <c r="AW1981" s="14" t="s">
        <v>36</v>
      </c>
      <c r="AX1981" s="14" t="s">
        <v>81</v>
      </c>
      <c r="AY1981" s="237" t="s">
        <v>215</v>
      </c>
    </row>
    <row r="1982" spans="1:65" s="13" customFormat="1" ht="10.199999999999999">
      <c r="B1982" s="217"/>
      <c r="C1982" s="218"/>
      <c r="D1982" s="198" t="s">
        <v>364</v>
      </c>
      <c r="E1982" s="219" t="s">
        <v>1</v>
      </c>
      <c r="F1982" s="220" t="s">
        <v>1890</v>
      </c>
      <c r="G1982" s="218"/>
      <c r="H1982" s="219" t="s">
        <v>1</v>
      </c>
      <c r="I1982" s="221"/>
      <c r="J1982" s="218"/>
      <c r="K1982" s="218"/>
      <c r="L1982" s="222"/>
      <c r="M1982" s="223"/>
      <c r="N1982" s="224"/>
      <c r="O1982" s="224"/>
      <c r="P1982" s="224"/>
      <c r="Q1982" s="224"/>
      <c r="R1982" s="224"/>
      <c r="S1982" s="224"/>
      <c r="T1982" s="225"/>
      <c r="AT1982" s="226" t="s">
        <v>364</v>
      </c>
      <c r="AU1982" s="226" t="s">
        <v>227</v>
      </c>
      <c r="AV1982" s="13" t="s">
        <v>88</v>
      </c>
      <c r="AW1982" s="13" t="s">
        <v>36</v>
      </c>
      <c r="AX1982" s="13" t="s">
        <v>81</v>
      </c>
      <c r="AY1982" s="226" t="s">
        <v>215</v>
      </c>
    </row>
    <row r="1983" spans="1:65" s="14" customFormat="1" ht="10.199999999999999">
      <c r="B1983" s="227"/>
      <c r="C1983" s="228"/>
      <c r="D1983" s="198" t="s">
        <v>364</v>
      </c>
      <c r="E1983" s="229" t="s">
        <v>1</v>
      </c>
      <c r="F1983" s="230" t="s">
        <v>1891</v>
      </c>
      <c r="G1983" s="228"/>
      <c r="H1983" s="231">
        <v>17.690000000000001</v>
      </c>
      <c r="I1983" s="232"/>
      <c r="J1983" s="228"/>
      <c r="K1983" s="228"/>
      <c r="L1983" s="233"/>
      <c r="M1983" s="234"/>
      <c r="N1983" s="235"/>
      <c r="O1983" s="235"/>
      <c r="P1983" s="235"/>
      <c r="Q1983" s="235"/>
      <c r="R1983" s="235"/>
      <c r="S1983" s="235"/>
      <c r="T1983" s="236"/>
      <c r="AT1983" s="237" t="s">
        <v>364</v>
      </c>
      <c r="AU1983" s="237" t="s">
        <v>227</v>
      </c>
      <c r="AV1983" s="14" t="s">
        <v>90</v>
      </c>
      <c r="AW1983" s="14" t="s">
        <v>36</v>
      </c>
      <c r="AX1983" s="14" t="s">
        <v>81</v>
      </c>
      <c r="AY1983" s="237" t="s">
        <v>215</v>
      </c>
    </row>
    <row r="1984" spans="1:65" s="13" customFormat="1" ht="10.199999999999999">
      <c r="B1984" s="217"/>
      <c r="C1984" s="218"/>
      <c r="D1984" s="198" t="s">
        <v>364</v>
      </c>
      <c r="E1984" s="219" t="s">
        <v>1</v>
      </c>
      <c r="F1984" s="220" t="s">
        <v>1892</v>
      </c>
      <c r="G1984" s="218"/>
      <c r="H1984" s="219" t="s">
        <v>1</v>
      </c>
      <c r="I1984" s="221"/>
      <c r="J1984" s="218"/>
      <c r="K1984" s="218"/>
      <c r="L1984" s="222"/>
      <c r="M1984" s="223"/>
      <c r="N1984" s="224"/>
      <c r="O1984" s="224"/>
      <c r="P1984" s="224"/>
      <c r="Q1984" s="224"/>
      <c r="R1984" s="224"/>
      <c r="S1984" s="224"/>
      <c r="T1984" s="225"/>
      <c r="AT1984" s="226" t="s">
        <v>364</v>
      </c>
      <c r="AU1984" s="226" t="s">
        <v>227</v>
      </c>
      <c r="AV1984" s="13" t="s">
        <v>88</v>
      </c>
      <c r="AW1984" s="13" t="s">
        <v>36</v>
      </c>
      <c r="AX1984" s="13" t="s">
        <v>81</v>
      </c>
      <c r="AY1984" s="226" t="s">
        <v>215</v>
      </c>
    </row>
    <row r="1985" spans="1:65" s="14" customFormat="1" ht="10.199999999999999">
      <c r="B1985" s="227"/>
      <c r="C1985" s="228"/>
      <c r="D1985" s="198" t="s">
        <v>364</v>
      </c>
      <c r="E1985" s="229" t="s">
        <v>1</v>
      </c>
      <c r="F1985" s="230" t="s">
        <v>1893</v>
      </c>
      <c r="G1985" s="228"/>
      <c r="H1985" s="231">
        <v>65.900000000000006</v>
      </c>
      <c r="I1985" s="232"/>
      <c r="J1985" s="228"/>
      <c r="K1985" s="228"/>
      <c r="L1985" s="233"/>
      <c r="M1985" s="234"/>
      <c r="N1985" s="235"/>
      <c r="O1985" s="235"/>
      <c r="P1985" s="235"/>
      <c r="Q1985" s="235"/>
      <c r="R1985" s="235"/>
      <c r="S1985" s="235"/>
      <c r="T1985" s="236"/>
      <c r="AT1985" s="237" t="s">
        <v>364</v>
      </c>
      <c r="AU1985" s="237" t="s">
        <v>227</v>
      </c>
      <c r="AV1985" s="14" t="s">
        <v>90</v>
      </c>
      <c r="AW1985" s="14" t="s">
        <v>36</v>
      </c>
      <c r="AX1985" s="14" t="s">
        <v>81</v>
      </c>
      <c r="AY1985" s="237" t="s">
        <v>215</v>
      </c>
    </row>
    <row r="1986" spans="1:65" s="13" customFormat="1" ht="10.199999999999999">
      <c r="B1986" s="217"/>
      <c r="C1986" s="218"/>
      <c r="D1986" s="198" t="s">
        <v>364</v>
      </c>
      <c r="E1986" s="219" t="s">
        <v>1</v>
      </c>
      <c r="F1986" s="220" t="s">
        <v>1894</v>
      </c>
      <c r="G1986" s="218"/>
      <c r="H1986" s="219" t="s">
        <v>1</v>
      </c>
      <c r="I1986" s="221"/>
      <c r="J1986" s="218"/>
      <c r="K1986" s="218"/>
      <c r="L1986" s="222"/>
      <c r="M1986" s="223"/>
      <c r="N1986" s="224"/>
      <c r="O1986" s="224"/>
      <c r="P1986" s="224"/>
      <c r="Q1986" s="224"/>
      <c r="R1986" s="224"/>
      <c r="S1986" s="224"/>
      <c r="T1986" s="225"/>
      <c r="AT1986" s="226" t="s">
        <v>364</v>
      </c>
      <c r="AU1986" s="226" t="s">
        <v>227</v>
      </c>
      <c r="AV1986" s="13" t="s">
        <v>88</v>
      </c>
      <c r="AW1986" s="13" t="s">
        <v>36</v>
      </c>
      <c r="AX1986" s="13" t="s">
        <v>81</v>
      </c>
      <c r="AY1986" s="226" t="s">
        <v>215</v>
      </c>
    </row>
    <row r="1987" spans="1:65" s="14" customFormat="1" ht="10.199999999999999">
      <c r="B1987" s="227"/>
      <c r="C1987" s="228"/>
      <c r="D1987" s="198" t="s">
        <v>364</v>
      </c>
      <c r="E1987" s="229" t="s">
        <v>1</v>
      </c>
      <c r="F1987" s="230" t="s">
        <v>1895</v>
      </c>
      <c r="G1987" s="228"/>
      <c r="H1987" s="231">
        <v>4.18</v>
      </c>
      <c r="I1987" s="232"/>
      <c r="J1987" s="228"/>
      <c r="K1987" s="228"/>
      <c r="L1987" s="233"/>
      <c r="M1987" s="234"/>
      <c r="N1987" s="235"/>
      <c r="O1987" s="235"/>
      <c r="P1987" s="235"/>
      <c r="Q1987" s="235"/>
      <c r="R1987" s="235"/>
      <c r="S1987" s="235"/>
      <c r="T1987" s="236"/>
      <c r="AT1987" s="237" t="s">
        <v>364</v>
      </c>
      <c r="AU1987" s="237" t="s">
        <v>227</v>
      </c>
      <c r="AV1987" s="14" t="s">
        <v>90</v>
      </c>
      <c r="AW1987" s="14" t="s">
        <v>36</v>
      </c>
      <c r="AX1987" s="14" t="s">
        <v>81</v>
      </c>
      <c r="AY1987" s="237" t="s">
        <v>215</v>
      </c>
    </row>
    <row r="1988" spans="1:65" s="16" customFormat="1" ht="10.199999999999999">
      <c r="B1988" s="249"/>
      <c r="C1988" s="250"/>
      <c r="D1988" s="198" t="s">
        <v>364</v>
      </c>
      <c r="E1988" s="251" t="s">
        <v>1</v>
      </c>
      <c r="F1988" s="252" t="s">
        <v>403</v>
      </c>
      <c r="G1988" s="250"/>
      <c r="H1988" s="253">
        <v>218.34</v>
      </c>
      <c r="I1988" s="254"/>
      <c r="J1988" s="250"/>
      <c r="K1988" s="250"/>
      <c r="L1988" s="255"/>
      <c r="M1988" s="256"/>
      <c r="N1988" s="257"/>
      <c r="O1988" s="257"/>
      <c r="P1988" s="257"/>
      <c r="Q1988" s="257"/>
      <c r="R1988" s="257"/>
      <c r="S1988" s="257"/>
      <c r="T1988" s="258"/>
      <c r="AT1988" s="259" t="s">
        <v>364</v>
      </c>
      <c r="AU1988" s="259" t="s">
        <v>227</v>
      </c>
      <c r="AV1988" s="16" t="s">
        <v>227</v>
      </c>
      <c r="AW1988" s="16" t="s">
        <v>36</v>
      </c>
      <c r="AX1988" s="16" t="s">
        <v>81</v>
      </c>
      <c r="AY1988" s="259" t="s">
        <v>215</v>
      </c>
    </row>
    <row r="1989" spans="1:65" s="13" customFormat="1" ht="10.199999999999999">
      <c r="B1989" s="217"/>
      <c r="C1989" s="218"/>
      <c r="D1989" s="198" t="s">
        <v>364</v>
      </c>
      <c r="E1989" s="219" t="s">
        <v>1</v>
      </c>
      <c r="F1989" s="220" t="s">
        <v>1896</v>
      </c>
      <c r="G1989" s="218"/>
      <c r="H1989" s="219" t="s">
        <v>1</v>
      </c>
      <c r="I1989" s="221"/>
      <c r="J1989" s="218"/>
      <c r="K1989" s="218"/>
      <c r="L1989" s="222"/>
      <c r="M1989" s="223"/>
      <c r="N1989" s="224"/>
      <c r="O1989" s="224"/>
      <c r="P1989" s="224"/>
      <c r="Q1989" s="224"/>
      <c r="R1989" s="224"/>
      <c r="S1989" s="224"/>
      <c r="T1989" s="225"/>
      <c r="AT1989" s="226" t="s">
        <v>364</v>
      </c>
      <c r="AU1989" s="226" t="s">
        <v>227</v>
      </c>
      <c r="AV1989" s="13" t="s">
        <v>88</v>
      </c>
      <c r="AW1989" s="13" t="s">
        <v>36</v>
      </c>
      <c r="AX1989" s="13" t="s">
        <v>81</v>
      </c>
      <c r="AY1989" s="226" t="s">
        <v>215</v>
      </c>
    </row>
    <row r="1990" spans="1:65" s="14" customFormat="1" ht="20.399999999999999">
      <c r="B1990" s="227"/>
      <c r="C1990" s="228"/>
      <c r="D1990" s="198" t="s">
        <v>364</v>
      </c>
      <c r="E1990" s="229" t="s">
        <v>1</v>
      </c>
      <c r="F1990" s="230" t="s">
        <v>1897</v>
      </c>
      <c r="G1990" s="228"/>
      <c r="H1990" s="231">
        <v>202.98</v>
      </c>
      <c r="I1990" s="232"/>
      <c r="J1990" s="228"/>
      <c r="K1990" s="228"/>
      <c r="L1990" s="233"/>
      <c r="M1990" s="234"/>
      <c r="N1990" s="235"/>
      <c r="O1990" s="235"/>
      <c r="P1990" s="235"/>
      <c r="Q1990" s="235"/>
      <c r="R1990" s="235"/>
      <c r="S1990" s="235"/>
      <c r="T1990" s="236"/>
      <c r="AT1990" s="237" t="s">
        <v>364</v>
      </c>
      <c r="AU1990" s="237" t="s">
        <v>227</v>
      </c>
      <c r="AV1990" s="14" t="s">
        <v>90</v>
      </c>
      <c r="AW1990" s="14" t="s">
        <v>36</v>
      </c>
      <c r="AX1990" s="14" t="s">
        <v>81</v>
      </c>
      <c r="AY1990" s="237" t="s">
        <v>215</v>
      </c>
    </row>
    <row r="1991" spans="1:65" s="13" customFormat="1" ht="10.199999999999999">
      <c r="B1991" s="217"/>
      <c r="C1991" s="218"/>
      <c r="D1991" s="198" t="s">
        <v>364</v>
      </c>
      <c r="E1991" s="219" t="s">
        <v>1</v>
      </c>
      <c r="F1991" s="220" t="s">
        <v>1898</v>
      </c>
      <c r="G1991" s="218"/>
      <c r="H1991" s="219" t="s">
        <v>1</v>
      </c>
      <c r="I1991" s="221"/>
      <c r="J1991" s="218"/>
      <c r="K1991" s="218"/>
      <c r="L1991" s="222"/>
      <c r="M1991" s="223"/>
      <c r="N1991" s="224"/>
      <c r="O1991" s="224"/>
      <c r="P1991" s="224"/>
      <c r="Q1991" s="224"/>
      <c r="R1991" s="224"/>
      <c r="S1991" s="224"/>
      <c r="T1991" s="225"/>
      <c r="AT1991" s="226" t="s">
        <v>364</v>
      </c>
      <c r="AU1991" s="226" t="s">
        <v>227</v>
      </c>
      <c r="AV1991" s="13" t="s">
        <v>88</v>
      </c>
      <c r="AW1991" s="13" t="s">
        <v>36</v>
      </c>
      <c r="AX1991" s="13" t="s">
        <v>81</v>
      </c>
      <c r="AY1991" s="226" t="s">
        <v>215</v>
      </c>
    </row>
    <row r="1992" spans="1:65" s="14" customFormat="1" ht="10.199999999999999">
      <c r="B1992" s="227"/>
      <c r="C1992" s="228"/>
      <c r="D1992" s="198" t="s">
        <v>364</v>
      </c>
      <c r="E1992" s="229" t="s">
        <v>1</v>
      </c>
      <c r="F1992" s="230" t="s">
        <v>1899</v>
      </c>
      <c r="G1992" s="228"/>
      <c r="H1992" s="231">
        <v>31.93</v>
      </c>
      <c r="I1992" s="232"/>
      <c r="J1992" s="228"/>
      <c r="K1992" s="228"/>
      <c r="L1992" s="233"/>
      <c r="M1992" s="234"/>
      <c r="N1992" s="235"/>
      <c r="O1992" s="235"/>
      <c r="P1992" s="235"/>
      <c r="Q1992" s="235"/>
      <c r="R1992" s="235"/>
      <c r="S1992" s="235"/>
      <c r="T1992" s="236"/>
      <c r="AT1992" s="237" t="s">
        <v>364</v>
      </c>
      <c r="AU1992" s="237" t="s">
        <v>227</v>
      </c>
      <c r="AV1992" s="14" t="s">
        <v>90</v>
      </c>
      <c r="AW1992" s="14" t="s">
        <v>36</v>
      </c>
      <c r="AX1992" s="14" t="s">
        <v>81</v>
      </c>
      <c r="AY1992" s="237" t="s">
        <v>215</v>
      </c>
    </row>
    <row r="1993" spans="1:65" s="16" customFormat="1" ht="10.199999999999999">
      <c r="B1993" s="249"/>
      <c r="C1993" s="250"/>
      <c r="D1993" s="198" t="s">
        <v>364</v>
      </c>
      <c r="E1993" s="251" t="s">
        <v>1</v>
      </c>
      <c r="F1993" s="252" t="s">
        <v>403</v>
      </c>
      <c r="G1993" s="250"/>
      <c r="H1993" s="253">
        <v>234.91</v>
      </c>
      <c r="I1993" s="254"/>
      <c r="J1993" s="250"/>
      <c r="K1993" s="250"/>
      <c r="L1993" s="255"/>
      <c r="M1993" s="256"/>
      <c r="N1993" s="257"/>
      <c r="O1993" s="257"/>
      <c r="P1993" s="257"/>
      <c r="Q1993" s="257"/>
      <c r="R1993" s="257"/>
      <c r="S1993" s="257"/>
      <c r="T1993" s="258"/>
      <c r="AT1993" s="259" t="s">
        <v>364</v>
      </c>
      <c r="AU1993" s="259" t="s">
        <v>227</v>
      </c>
      <c r="AV1993" s="16" t="s">
        <v>227</v>
      </c>
      <c r="AW1993" s="16" t="s">
        <v>36</v>
      </c>
      <c r="AX1993" s="16" t="s">
        <v>81</v>
      </c>
      <c r="AY1993" s="259" t="s">
        <v>215</v>
      </c>
    </row>
    <row r="1994" spans="1:65" s="15" customFormat="1" ht="10.199999999999999">
      <c r="B1994" s="238"/>
      <c r="C1994" s="239"/>
      <c r="D1994" s="198" t="s">
        <v>364</v>
      </c>
      <c r="E1994" s="240" t="s">
        <v>1</v>
      </c>
      <c r="F1994" s="241" t="s">
        <v>368</v>
      </c>
      <c r="G1994" s="239"/>
      <c r="H1994" s="242">
        <v>453.25</v>
      </c>
      <c r="I1994" s="243"/>
      <c r="J1994" s="239"/>
      <c r="K1994" s="239"/>
      <c r="L1994" s="244"/>
      <c r="M1994" s="245"/>
      <c r="N1994" s="246"/>
      <c r="O1994" s="246"/>
      <c r="P1994" s="246"/>
      <c r="Q1994" s="246"/>
      <c r="R1994" s="246"/>
      <c r="S1994" s="246"/>
      <c r="T1994" s="247"/>
      <c r="AT1994" s="248" t="s">
        <v>364</v>
      </c>
      <c r="AU1994" s="248" t="s">
        <v>227</v>
      </c>
      <c r="AV1994" s="15" t="s">
        <v>214</v>
      </c>
      <c r="AW1994" s="15" t="s">
        <v>36</v>
      </c>
      <c r="AX1994" s="15" t="s">
        <v>88</v>
      </c>
      <c r="AY1994" s="248" t="s">
        <v>215</v>
      </c>
    </row>
    <row r="1995" spans="1:65" s="2" customFormat="1" ht="24.15" customHeight="1">
      <c r="A1995" s="35"/>
      <c r="B1995" s="36"/>
      <c r="C1995" s="185" t="s">
        <v>1900</v>
      </c>
      <c r="D1995" s="185" t="s">
        <v>216</v>
      </c>
      <c r="E1995" s="186" t="s">
        <v>1901</v>
      </c>
      <c r="F1995" s="187" t="s">
        <v>1902</v>
      </c>
      <c r="G1995" s="188" t="s">
        <v>523</v>
      </c>
      <c r="H1995" s="189">
        <v>3058.15</v>
      </c>
      <c r="I1995" s="190"/>
      <c r="J1995" s="191">
        <f>ROUND(I1995*H1995,2)</f>
        <v>0</v>
      </c>
      <c r="K1995" s="187" t="s">
        <v>359</v>
      </c>
      <c r="L1995" s="40"/>
      <c r="M1995" s="192" t="s">
        <v>1</v>
      </c>
      <c r="N1995" s="193" t="s">
        <v>46</v>
      </c>
      <c r="O1995" s="72"/>
      <c r="P1995" s="194">
        <f>O1995*H1995</f>
        <v>0</v>
      </c>
      <c r="Q1995" s="194">
        <v>1.0999999999999999E-2</v>
      </c>
      <c r="R1995" s="194">
        <f>Q1995*H1995</f>
        <v>33.639649999999996</v>
      </c>
      <c r="S1995" s="194">
        <v>0</v>
      </c>
      <c r="T1995" s="195">
        <f>S1995*H1995</f>
        <v>0</v>
      </c>
      <c r="U1995" s="35"/>
      <c r="V1995" s="35"/>
      <c r="W1995" s="35"/>
      <c r="X1995" s="35"/>
      <c r="Y1995" s="35"/>
      <c r="Z1995" s="35"/>
      <c r="AA1995" s="35"/>
      <c r="AB1995" s="35"/>
      <c r="AC1995" s="35"/>
      <c r="AD1995" s="35"/>
      <c r="AE1995" s="35"/>
      <c r="AR1995" s="196" t="s">
        <v>214</v>
      </c>
      <c r="AT1995" s="196" t="s">
        <v>216</v>
      </c>
      <c r="AU1995" s="196" t="s">
        <v>227</v>
      </c>
      <c r="AY1995" s="18" t="s">
        <v>215</v>
      </c>
      <c r="BE1995" s="197">
        <f>IF(N1995="základní",J1995,0)</f>
        <v>0</v>
      </c>
      <c r="BF1995" s="197">
        <f>IF(N1995="snížená",J1995,0)</f>
        <v>0</v>
      </c>
      <c r="BG1995" s="197">
        <f>IF(N1995="zákl. přenesená",J1995,0)</f>
        <v>0</v>
      </c>
      <c r="BH1995" s="197">
        <f>IF(N1995="sníž. přenesená",J1995,0)</f>
        <v>0</v>
      </c>
      <c r="BI1995" s="197">
        <f>IF(N1995="nulová",J1995,0)</f>
        <v>0</v>
      </c>
      <c r="BJ1995" s="18" t="s">
        <v>88</v>
      </c>
      <c r="BK1995" s="197">
        <f>ROUND(I1995*H1995,2)</f>
        <v>0</v>
      </c>
      <c r="BL1995" s="18" t="s">
        <v>214</v>
      </c>
      <c r="BM1995" s="196" t="s">
        <v>1903</v>
      </c>
    </row>
    <row r="1996" spans="1:65" s="2" customFormat="1" ht="28.8">
      <c r="A1996" s="35"/>
      <c r="B1996" s="36"/>
      <c r="C1996" s="37"/>
      <c r="D1996" s="198" t="s">
        <v>221</v>
      </c>
      <c r="E1996" s="37"/>
      <c r="F1996" s="199" t="s">
        <v>1904</v>
      </c>
      <c r="G1996" s="37"/>
      <c r="H1996" s="37"/>
      <c r="I1996" s="200"/>
      <c r="J1996" s="37"/>
      <c r="K1996" s="37"/>
      <c r="L1996" s="40"/>
      <c r="M1996" s="201"/>
      <c r="N1996" s="202"/>
      <c r="O1996" s="72"/>
      <c r="P1996" s="72"/>
      <c r="Q1996" s="72"/>
      <c r="R1996" s="72"/>
      <c r="S1996" s="72"/>
      <c r="T1996" s="73"/>
      <c r="U1996" s="35"/>
      <c r="V1996" s="35"/>
      <c r="W1996" s="35"/>
      <c r="X1996" s="35"/>
      <c r="Y1996" s="35"/>
      <c r="Z1996" s="35"/>
      <c r="AA1996" s="35"/>
      <c r="AB1996" s="35"/>
      <c r="AC1996" s="35"/>
      <c r="AD1996" s="35"/>
      <c r="AE1996" s="35"/>
      <c r="AT1996" s="18" t="s">
        <v>221</v>
      </c>
      <c r="AU1996" s="18" t="s">
        <v>227</v>
      </c>
    </row>
    <row r="1997" spans="1:65" s="2" customFormat="1" ht="10.199999999999999">
      <c r="A1997" s="35"/>
      <c r="B1997" s="36"/>
      <c r="C1997" s="37"/>
      <c r="D1997" s="215" t="s">
        <v>362</v>
      </c>
      <c r="E1997" s="37"/>
      <c r="F1997" s="216" t="s">
        <v>1905</v>
      </c>
      <c r="G1997" s="37"/>
      <c r="H1997" s="37"/>
      <c r="I1997" s="200"/>
      <c r="J1997" s="37"/>
      <c r="K1997" s="37"/>
      <c r="L1997" s="40"/>
      <c r="M1997" s="201"/>
      <c r="N1997" s="202"/>
      <c r="O1997" s="72"/>
      <c r="P1997" s="72"/>
      <c r="Q1997" s="72"/>
      <c r="R1997" s="72"/>
      <c r="S1997" s="72"/>
      <c r="T1997" s="73"/>
      <c r="U1997" s="35"/>
      <c r="V1997" s="35"/>
      <c r="W1997" s="35"/>
      <c r="X1997" s="35"/>
      <c r="Y1997" s="35"/>
      <c r="Z1997" s="35"/>
      <c r="AA1997" s="35"/>
      <c r="AB1997" s="35"/>
      <c r="AC1997" s="35"/>
      <c r="AD1997" s="35"/>
      <c r="AE1997" s="35"/>
      <c r="AT1997" s="18" t="s">
        <v>362</v>
      </c>
      <c r="AU1997" s="18" t="s">
        <v>227</v>
      </c>
    </row>
    <row r="1998" spans="1:65" s="13" customFormat="1" ht="10.199999999999999">
      <c r="B1998" s="217"/>
      <c r="C1998" s="218"/>
      <c r="D1998" s="198" t="s">
        <v>364</v>
      </c>
      <c r="E1998" s="219" t="s">
        <v>1</v>
      </c>
      <c r="F1998" s="220" t="s">
        <v>535</v>
      </c>
      <c r="G1998" s="218"/>
      <c r="H1998" s="219" t="s">
        <v>1</v>
      </c>
      <c r="I1998" s="221"/>
      <c r="J1998" s="218"/>
      <c r="K1998" s="218"/>
      <c r="L1998" s="222"/>
      <c r="M1998" s="223"/>
      <c r="N1998" s="224"/>
      <c r="O1998" s="224"/>
      <c r="P1998" s="224"/>
      <c r="Q1998" s="224"/>
      <c r="R1998" s="224"/>
      <c r="S1998" s="224"/>
      <c r="T1998" s="225"/>
      <c r="AT1998" s="226" t="s">
        <v>364</v>
      </c>
      <c r="AU1998" s="226" t="s">
        <v>227</v>
      </c>
      <c r="AV1998" s="13" t="s">
        <v>88</v>
      </c>
      <c r="AW1998" s="13" t="s">
        <v>36</v>
      </c>
      <c r="AX1998" s="13" t="s">
        <v>81</v>
      </c>
      <c r="AY1998" s="226" t="s">
        <v>215</v>
      </c>
    </row>
    <row r="1999" spans="1:65" s="14" customFormat="1" ht="10.199999999999999">
      <c r="B1999" s="227"/>
      <c r="C1999" s="228"/>
      <c r="D1999" s="198" t="s">
        <v>364</v>
      </c>
      <c r="E1999" s="229" t="s">
        <v>1</v>
      </c>
      <c r="F1999" s="230" t="s">
        <v>1906</v>
      </c>
      <c r="G1999" s="228"/>
      <c r="H1999" s="231">
        <v>546.41999999999996</v>
      </c>
      <c r="I1999" s="232"/>
      <c r="J1999" s="228"/>
      <c r="K1999" s="228"/>
      <c r="L1999" s="233"/>
      <c r="M1999" s="234"/>
      <c r="N1999" s="235"/>
      <c r="O1999" s="235"/>
      <c r="P1999" s="235"/>
      <c r="Q1999" s="235"/>
      <c r="R1999" s="235"/>
      <c r="S1999" s="235"/>
      <c r="T1999" s="236"/>
      <c r="AT1999" s="237" t="s">
        <v>364</v>
      </c>
      <c r="AU1999" s="237" t="s">
        <v>227</v>
      </c>
      <c r="AV1999" s="14" t="s">
        <v>90</v>
      </c>
      <c r="AW1999" s="14" t="s">
        <v>36</v>
      </c>
      <c r="AX1999" s="14" t="s">
        <v>81</v>
      </c>
      <c r="AY1999" s="237" t="s">
        <v>215</v>
      </c>
    </row>
    <row r="2000" spans="1:65" s="13" customFormat="1" ht="10.199999999999999">
      <c r="B2000" s="217"/>
      <c r="C2000" s="218"/>
      <c r="D2000" s="198" t="s">
        <v>364</v>
      </c>
      <c r="E2000" s="219" t="s">
        <v>1</v>
      </c>
      <c r="F2000" s="220" t="s">
        <v>1888</v>
      </c>
      <c r="G2000" s="218"/>
      <c r="H2000" s="219" t="s">
        <v>1</v>
      </c>
      <c r="I2000" s="221"/>
      <c r="J2000" s="218"/>
      <c r="K2000" s="218"/>
      <c r="L2000" s="222"/>
      <c r="M2000" s="223"/>
      <c r="N2000" s="224"/>
      <c r="O2000" s="224"/>
      <c r="P2000" s="224"/>
      <c r="Q2000" s="224"/>
      <c r="R2000" s="224"/>
      <c r="S2000" s="224"/>
      <c r="T2000" s="225"/>
      <c r="AT2000" s="226" t="s">
        <v>364</v>
      </c>
      <c r="AU2000" s="226" t="s">
        <v>227</v>
      </c>
      <c r="AV2000" s="13" t="s">
        <v>88</v>
      </c>
      <c r="AW2000" s="13" t="s">
        <v>36</v>
      </c>
      <c r="AX2000" s="13" t="s">
        <v>81</v>
      </c>
      <c r="AY2000" s="226" t="s">
        <v>215</v>
      </c>
    </row>
    <row r="2001" spans="1:65" s="14" customFormat="1" ht="10.199999999999999">
      <c r="B2001" s="227"/>
      <c r="C2001" s="228"/>
      <c r="D2001" s="198" t="s">
        <v>364</v>
      </c>
      <c r="E2001" s="229" t="s">
        <v>1</v>
      </c>
      <c r="F2001" s="230" t="s">
        <v>1907</v>
      </c>
      <c r="G2001" s="228"/>
      <c r="H2001" s="231">
        <v>237</v>
      </c>
      <c r="I2001" s="232"/>
      <c r="J2001" s="228"/>
      <c r="K2001" s="228"/>
      <c r="L2001" s="233"/>
      <c r="M2001" s="234"/>
      <c r="N2001" s="235"/>
      <c r="O2001" s="235"/>
      <c r="P2001" s="235"/>
      <c r="Q2001" s="235"/>
      <c r="R2001" s="235"/>
      <c r="S2001" s="235"/>
      <c r="T2001" s="236"/>
      <c r="AT2001" s="237" t="s">
        <v>364</v>
      </c>
      <c r="AU2001" s="237" t="s">
        <v>227</v>
      </c>
      <c r="AV2001" s="14" t="s">
        <v>90</v>
      </c>
      <c r="AW2001" s="14" t="s">
        <v>36</v>
      </c>
      <c r="AX2001" s="14" t="s">
        <v>81</v>
      </c>
      <c r="AY2001" s="237" t="s">
        <v>215</v>
      </c>
    </row>
    <row r="2002" spans="1:65" s="13" customFormat="1" ht="10.199999999999999">
      <c r="B2002" s="217"/>
      <c r="C2002" s="218"/>
      <c r="D2002" s="198" t="s">
        <v>364</v>
      </c>
      <c r="E2002" s="219" t="s">
        <v>1</v>
      </c>
      <c r="F2002" s="220" t="s">
        <v>1890</v>
      </c>
      <c r="G2002" s="218"/>
      <c r="H2002" s="219" t="s">
        <v>1</v>
      </c>
      <c r="I2002" s="221"/>
      <c r="J2002" s="218"/>
      <c r="K2002" s="218"/>
      <c r="L2002" s="222"/>
      <c r="M2002" s="223"/>
      <c r="N2002" s="224"/>
      <c r="O2002" s="224"/>
      <c r="P2002" s="224"/>
      <c r="Q2002" s="224"/>
      <c r="R2002" s="224"/>
      <c r="S2002" s="224"/>
      <c r="T2002" s="225"/>
      <c r="AT2002" s="226" t="s">
        <v>364</v>
      </c>
      <c r="AU2002" s="226" t="s">
        <v>227</v>
      </c>
      <c r="AV2002" s="13" t="s">
        <v>88</v>
      </c>
      <c r="AW2002" s="13" t="s">
        <v>36</v>
      </c>
      <c r="AX2002" s="13" t="s">
        <v>81</v>
      </c>
      <c r="AY2002" s="226" t="s">
        <v>215</v>
      </c>
    </row>
    <row r="2003" spans="1:65" s="14" customFormat="1" ht="10.199999999999999">
      <c r="B2003" s="227"/>
      <c r="C2003" s="228"/>
      <c r="D2003" s="198" t="s">
        <v>364</v>
      </c>
      <c r="E2003" s="229" t="s">
        <v>1</v>
      </c>
      <c r="F2003" s="230" t="s">
        <v>1908</v>
      </c>
      <c r="G2003" s="228"/>
      <c r="H2003" s="231">
        <v>70.760000000000005</v>
      </c>
      <c r="I2003" s="232"/>
      <c r="J2003" s="228"/>
      <c r="K2003" s="228"/>
      <c r="L2003" s="233"/>
      <c r="M2003" s="234"/>
      <c r="N2003" s="235"/>
      <c r="O2003" s="235"/>
      <c r="P2003" s="235"/>
      <c r="Q2003" s="235"/>
      <c r="R2003" s="235"/>
      <c r="S2003" s="235"/>
      <c r="T2003" s="236"/>
      <c r="AT2003" s="237" t="s">
        <v>364</v>
      </c>
      <c r="AU2003" s="237" t="s">
        <v>227</v>
      </c>
      <c r="AV2003" s="14" t="s">
        <v>90</v>
      </c>
      <c r="AW2003" s="14" t="s">
        <v>36</v>
      </c>
      <c r="AX2003" s="14" t="s">
        <v>81</v>
      </c>
      <c r="AY2003" s="237" t="s">
        <v>215</v>
      </c>
    </row>
    <row r="2004" spans="1:65" s="13" customFormat="1" ht="10.199999999999999">
      <c r="B2004" s="217"/>
      <c r="C2004" s="218"/>
      <c r="D2004" s="198" t="s">
        <v>364</v>
      </c>
      <c r="E2004" s="219" t="s">
        <v>1</v>
      </c>
      <c r="F2004" s="220" t="s">
        <v>1892</v>
      </c>
      <c r="G2004" s="218"/>
      <c r="H2004" s="219" t="s">
        <v>1</v>
      </c>
      <c r="I2004" s="221"/>
      <c r="J2004" s="218"/>
      <c r="K2004" s="218"/>
      <c r="L2004" s="222"/>
      <c r="M2004" s="223"/>
      <c r="N2004" s="224"/>
      <c r="O2004" s="224"/>
      <c r="P2004" s="224"/>
      <c r="Q2004" s="224"/>
      <c r="R2004" s="224"/>
      <c r="S2004" s="224"/>
      <c r="T2004" s="225"/>
      <c r="AT2004" s="226" t="s">
        <v>364</v>
      </c>
      <c r="AU2004" s="226" t="s">
        <v>227</v>
      </c>
      <c r="AV2004" s="13" t="s">
        <v>88</v>
      </c>
      <c r="AW2004" s="13" t="s">
        <v>36</v>
      </c>
      <c r="AX2004" s="13" t="s">
        <v>81</v>
      </c>
      <c r="AY2004" s="226" t="s">
        <v>215</v>
      </c>
    </row>
    <row r="2005" spans="1:65" s="14" customFormat="1" ht="10.199999999999999">
      <c r="B2005" s="227"/>
      <c r="C2005" s="228"/>
      <c r="D2005" s="198" t="s">
        <v>364</v>
      </c>
      <c r="E2005" s="229" t="s">
        <v>1</v>
      </c>
      <c r="F2005" s="230" t="s">
        <v>1909</v>
      </c>
      <c r="G2005" s="228"/>
      <c r="H2005" s="231">
        <v>395.4</v>
      </c>
      <c r="I2005" s="232"/>
      <c r="J2005" s="228"/>
      <c r="K2005" s="228"/>
      <c r="L2005" s="233"/>
      <c r="M2005" s="234"/>
      <c r="N2005" s="235"/>
      <c r="O2005" s="235"/>
      <c r="P2005" s="235"/>
      <c r="Q2005" s="235"/>
      <c r="R2005" s="235"/>
      <c r="S2005" s="235"/>
      <c r="T2005" s="236"/>
      <c r="AT2005" s="237" t="s">
        <v>364</v>
      </c>
      <c r="AU2005" s="237" t="s">
        <v>227</v>
      </c>
      <c r="AV2005" s="14" t="s">
        <v>90</v>
      </c>
      <c r="AW2005" s="14" t="s">
        <v>36</v>
      </c>
      <c r="AX2005" s="14" t="s">
        <v>81</v>
      </c>
      <c r="AY2005" s="237" t="s">
        <v>215</v>
      </c>
    </row>
    <row r="2006" spans="1:65" s="13" customFormat="1" ht="10.199999999999999">
      <c r="B2006" s="217"/>
      <c r="C2006" s="218"/>
      <c r="D2006" s="198" t="s">
        <v>364</v>
      </c>
      <c r="E2006" s="219" t="s">
        <v>1</v>
      </c>
      <c r="F2006" s="220" t="s">
        <v>1894</v>
      </c>
      <c r="G2006" s="218"/>
      <c r="H2006" s="219" t="s">
        <v>1</v>
      </c>
      <c r="I2006" s="221"/>
      <c r="J2006" s="218"/>
      <c r="K2006" s="218"/>
      <c r="L2006" s="222"/>
      <c r="M2006" s="223"/>
      <c r="N2006" s="224"/>
      <c r="O2006" s="224"/>
      <c r="P2006" s="224"/>
      <c r="Q2006" s="224"/>
      <c r="R2006" s="224"/>
      <c r="S2006" s="224"/>
      <c r="T2006" s="225"/>
      <c r="AT2006" s="226" t="s">
        <v>364</v>
      </c>
      <c r="AU2006" s="226" t="s">
        <v>227</v>
      </c>
      <c r="AV2006" s="13" t="s">
        <v>88</v>
      </c>
      <c r="AW2006" s="13" t="s">
        <v>36</v>
      </c>
      <c r="AX2006" s="13" t="s">
        <v>81</v>
      </c>
      <c r="AY2006" s="226" t="s">
        <v>215</v>
      </c>
    </row>
    <row r="2007" spans="1:65" s="14" customFormat="1" ht="10.199999999999999">
      <c r="B2007" s="227"/>
      <c r="C2007" s="228"/>
      <c r="D2007" s="198" t="s">
        <v>364</v>
      </c>
      <c r="E2007" s="229" t="s">
        <v>1</v>
      </c>
      <c r="F2007" s="230" t="s">
        <v>1910</v>
      </c>
      <c r="G2007" s="228"/>
      <c r="H2007" s="231">
        <v>25.08</v>
      </c>
      <c r="I2007" s="232"/>
      <c r="J2007" s="228"/>
      <c r="K2007" s="228"/>
      <c r="L2007" s="233"/>
      <c r="M2007" s="234"/>
      <c r="N2007" s="235"/>
      <c r="O2007" s="235"/>
      <c r="P2007" s="235"/>
      <c r="Q2007" s="235"/>
      <c r="R2007" s="235"/>
      <c r="S2007" s="235"/>
      <c r="T2007" s="236"/>
      <c r="AT2007" s="237" t="s">
        <v>364</v>
      </c>
      <c r="AU2007" s="237" t="s">
        <v>227</v>
      </c>
      <c r="AV2007" s="14" t="s">
        <v>90</v>
      </c>
      <c r="AW2007" s="14" t="s">
        <v>36</v>
      </c>
      <c r="AX2007" s="14" t="s">
        <v>81</v>
      </c>
      <c r="AY2007" s="237" t="s">
        <v>215</v>
      </c>
    </row>
    <row r="2008" spans="1:65" s="16" customFormat="1" ht="10.199999999999999">
      <c r="B2008" s="249"/>
      <c r="C2008" s="250"/>
      <c r="D2008" s="198" t="s">
        <v>364</v>
      </c>
      <c r="E2008" s="251" t="s">
        <v>1</v>
      </c>
      <c r="F2008" s="252" t="s">
        <v>403</v>
      </c>
      <c r="G2008" s="250"/>
      <c r="H2008" s="253">
        <v>1274.6600000000001</v>
      </c>
      <c r="I2008" s="254"/>
      <c r="J2008" s="250"/>
      <c r="K2008" s="250"/>
      <c r="L2008" s="255"/>
      <c r="M2008" s="256"/>
      <c r="N2008" s="257"/>
      <c r="O2008" s="257"/>
      <c r="P2008" s="257"/>
      <c r="Q2008" s="257"/>
      <c r="R2008" s="257"/>
      <c r="S2008" s="257"/>
      <c r="T2008" s="258"/>
      <c r="AT2008" s="259" t="s">
        <v>364</v>
      </c>
      <c r="AU2008" s="259" t="s">
        <v>227</v>
      </c>
      <c r="AV2008" s="16" t="s">
        <v>227</v>
      </c>
      <c r="AW2008" s="16" t="s">
        <v>36</v>
      </c>
      <c r="AX2008" s="16" t="s">
        <v>81</v>
      </c>
      <c r="AY2008" s="259" t="s">
        <v>215</v>
      </c>
    </row>
    <row r="2009" spans="1:65" s="13" customFormat="1" ht="10.199999999999999">
      <c r="B2009" s="217"/>
      <c r="C2009" s="218"/>
      <c r="D2009" s="198" t="s">
        <v>364</v>
      </c>
      <c r="E2009" s="219" t="s">
        <v>1</v>
      </c>
      <c r="F2009" s="220" t="s">
        <v>1896</v>
      </c>
      <c r="G2009" s="218"/>
      <c r="H2009" s="219" t="s">
        <v>1</v>
      </c>
      <c r="I2009" s="221"/>
      <c r="J2009" s="218"/>
      <c r="K2009" s="218"/>
      <c r="L2009" s="222"/>
      <c r="M2009" s="223"/>
      <c r="N2009" s="224"/>
      <c r="O2009" s="224"/>
      <c r="P2009" s="224"/>
      <c r="Q2009" s="224"/>
      <c r="R2009" s="224"/>
      <c r="S2009" s="224"/>
      <c r="T2009" s="225"/>
      <c r="AT2009" s="226" t="s">
        <v>364</v>
      </c>
      <c r="AU2009" s="226" t="s">
        <v>227</v>
      </c>
      <c r="AV2009" s="13" t="s">
        <v>88</v>
      </c>
      <c r="AW2009" s="13" t="s">
        <v>36</v>
      </c>
      <c r="AX2009" s="13" t="s">
        <v>81</v>
      </c>
      <c r="AY2009" s="226" t="s">
        <v>215</v>
      </c>
    </row>
    <row r="2010" spans="1:65" s="14" customFormat="1" ht="20.399999999999999">
      <c r="B2010" s="227"/>
      <c r="C2010" s="228"/>
      <c r="D2010" s="198" t="s">
        <v>364</v>
      </c>
      <c r="E2010" s="229" t="s">
        <v>1</v>
      </c>
      <c r="F2010" s="230" t="s">
        <v>1911</v>
      </c>
      <c r="G2010" s="228"/>
      <c r="H2010" s="231">
        <v>1623.84</v>
      </c>
      <c r="I2010" s="232"/>
      <c r="J2010" s="228"/>
      <c r="K2010" s="228"/>
      <c r="L2010" s="233"/>
      <c r="M2010" s="234"/>
      <c r="N2010" s="235"/>
      <c r="O2010" s="235"/>
      <c r="P2010" s="235"/>
      <c r="Q2010" s="235"/>
      <c r="R2010" s="235"/>
      <c r="S2010" s="235"/>
      <c r="T2010" s="236"/>
      <c r="AT2010" s="237" t="s">
        <v>364</v>
      </c>
      <c r="AU2010" s="237" t="s">
        <v>227</v>
      </c>
      <c r="AV2010" s="14" t="s">
        <v>90</v>
      </c>
      <c r="AW2010" s="14" t="s">
        <v>36</v>
      </c>
      <c r="AX2010" s="14" t="s">
        <v>81</v>
      </c>
      <c r="AY2010" s="237" t="s">
        <v>215</v>
      </c>
    </row>
    <row r="2011" spans="1:65" s="13" customFormat="1" ht="10.199999999999999">
      <c r="B2011" s="217"/>
      <c r="C2011" s="218"/>
      <c r="D2011" s="198" t="s">
        <v>364</v>
      </c>
      <c r="E2011" s="219" t="s">
        <v>1</v>
      </c>
      <c r="F2011" s="220" t="s">
        <v>1898</v>
      </c>
      <c r="G2011" s="218"/>
      <c r="H2011" s="219" t="s">
        <v>1</v>
      </c>
      <c r="I2011" s="221"/>
      <c r="J2011" s="218"/>
      <c r="K2011" s="218"/>
      <c r="L2011" s="222"/>
      <c r="M2011" s="223"/>
      <c r="N2011" s="224"/>
      <c r="O2011" s="224"/>
      <c r="P2011" s="224"/>
      <c r="Q2011" s="224"/>
      <c r="R2011" s="224"/>
      <c r="S2011" s="224"/>
      <c r="T2011" s="225"/>
      <c r="AT2011" s="226" t="s">
        <v>364</v>
      </c>
      <c r="AU2011" s="226" t="s">
        <v>227</v>
      </c>
      <c r="AV2011" s="13" t="s">
        <v>88</v>
      </c>
      <c r="AW2011" s="13" t="s">
        <v>36</v>
      </c>
      <c r="AX2011" s="13" t="s">
        <v>81</v>
      </c>
      <c r="AY2011" s="226" t="s">
        <v>215</v>
      </c>
    </row>
    <row r="2012" spans="1:65" s="14" customFormat="1" ht="10.199999999999999">
      <c r="B2012" s="227"/>
      <c r="C2012" s="228"/>
      <c r="D2012" s="198" t="s">
        <v>364</v>
      </c>
      <c r="E2012" s="229" t="s">
        <v>1</v>
      </c>
      <c r="F2012" s="230" t="s">
        <v>1912</v>
      </c>
      <c r="G2012" s="228"/>
      <c r="H2012" s="231">
        <v>159.65</v>
      </c>
      <c r="I2012" s="232"/>
      <c r="J2012" s="228"/>
      <c r="K2012" s="228"/>
      <c r="L2012" s="233"/>
      <c r="M2012" s="234"/>
      <c r="N2012" s="235"/>
      <c r="O2012" s="235"/>
      <c r="P2012" s="235"/>
      <c r="Q2012" s="235"/>
      <c r="R2012" s="235"/>
      <c r="S2012" s="235"/>
      <c r="T2012" s="236"/>
      <c r="AT2012" s="237" t="s">
        <v>364</v>
      </c>
      <c r="AU2012" s="237" t="s">
        <v>227</v>
      </c>
      <c r="AV2012" s="14" t="s">
        <v>90</v>
      </c>
      <c r="AW2012" s="14" t="s">
        <v>36</v>
      </c>
      <c r="AX2012" s="14" t="s">
        <v>81</v>
      </c>
      <c r="AY2012" s="237" t="s">
        <v>215</v>
      </c>
    </row>
    <row r="2013" spans="1:65" s="16" customFormat="1" ht="10.199999999999999">
      <c r="B2013" s="249"/>
      <c r="C2013" s="250"/>
      <c r="D2013" s="198" t="s">
        <v>364</v>
      </c>
      <c r="E2013" s="251" t="s">
        <v>1</v>
      </c>
      <c r="F2013" s="252" t="s">
        <v>403</v>
      </c>
      <c r="G2013" s="250"/>
      <c r="H2013" s="253">
        <v>1783.49</v>
      </c>
      <c r="I2013" s="254"/>
      <c r="J2013" s="250"/>
      <c r="K2013" s="250"/>
      <c r="L2013" s="255"/>
      <c r="M2013" s="256"/>
      <c r="N2013" s="257"/>
      <c r="O2013" s="257"/>
      <c r="P2013" s="257"/>
      <c r="Q2013" s="257"/>
      <c r="R2013" s="257"/>
      <c r="S2013" s="257"/>
      <c r="T2013" s="258"/>
      <c r="AT2013" s="259" t="s">
        <v>364</v>
      </c>
      <c r="AU2013" s="259" t="s">
        <v>227</v>
      </c>
      <c r="AV2013" s="16" t="s">
        <v>227</v>
      </c>
      <c r="AW2013" s="16" t="s">
        <v>36</v>
      </c>
      <c r="AX2013" s="16" t="s">
        <v>81</v>
      </c>
      <c r="AY2013" s="259" t="s">
        <v>215</v>
      </c>
    </row>
    <row r="2014" spans="1:65" s="15" customFormat="1" ht="10.199999999999999">
      <c r="B2014" s="238"/>
      <c r="C2014" s="239"/>
      <c r="D2014" s="198" t="s">
        <v>364</v>
      </c>
      <c r="E2014" s="240" t="s">
        <v>1</v>
      </c>
      <c r="F2014" s="241" t="s">
        <v>368</v>
      </c>
      <c r="G2014" s="239"/>
      <c r="H2014" s="242">
        <v>3058.15</v>
      </c>
      <c r="I2014" s="243"/>
      <c r="J2014" s="239"/>
      <c r="K2014" s="239"/>
      <c r="L2014" s="244"/>
      <c r="M2014" s="245"/>
      <c r="N2014" s="246"/>
      <c r="O2014" s="246"/>
      <c r="P2014" s="246"/>
      <c r="Q2014" s="246"/>
      <c r="R2014" s="246"/>
      <c r="S2014" s="246"/>
      <c r="T2014" s="247"/>
      <c r="AT2014" s="248" t="s">
        <v>364</v>
      </c>
      <c r="AU2014" s="248" t="s">
        <v>227</v>
      </c>
      <c r="AV2014" s="15" t="s">
        <v>214</v>
      </c>
      <c r="AW2014" s="15" t="s">
        <v>36</v>
      </c>
      <c r="AX2014" s="15" t="s">
        <v>88</v>
      </c>
      <c r="AY2014" s="248" t="s">
        <v>215</v>
      </c>
    </row>
    <row r="2015" spans="1:65" s="2" customFormat="1" ht="16.5" customHeight="1">
      <c r="A2015" s="35"/>
      <c r="B2015" s="36"/>
      <c r="C2015" s="185" t="s">
        <v>1913</v>
      </c>
      <c r="D2015" s="185" t="s">
        <v>216</v>
      </c>
      <c r="E2015" s="186" t="s">
        <v>1914</v>
      </c>
      <c r="F2015" s="187" t="s">
        <v>1915</v>
      </c>
      <c r="G2015" s="188" t="s">
        <v>523</v>
      </c>
      <c r="H2015" s="189">
        <v>692.75</v>
      </c>
      <c r="I2015" s="190"/>
      <c r="J2015" s="191">
        <f>ROUND(I2015*H2015,2)</f>
        <v>0</v>
      </c>
      <c r="K2015" s="187" t="s">
        <v>359</v>
      </c>
      <c r="L2015" s="40"/>
      <c r="M2015" s="192" t="s">
        <v>1</v>
      </c>
      <c r="N2015" s="193" t="s">
        <v>46</v>
      </c>
      <c r="O2015" s="72"/>
      <c r="P2015" s="194">
        <f>O2015*H2015</f>
        <v>0</v>
      </c>
      <c r="Q2015" s="194">
        <v>1.2999999999999999E-4</v>
      </c>
      <c r="R2015" s="194">
        <f>Q2015*H2015</f>
        <v>9.0057499999999999E-2</v>
      </c>
      <c r="S2015" s="194">
        <v>0</v>
      </c>
      <c r="T2015" s="195">
        <f>S2015*H2015</f>
        <v>0</v>
      </c>
      <c r="U2015" s="35"/>
      <c r="V2015" s="35"/>
      <c r="W2015" s="35"/>
      <c r="X2015" s="35"/>
      <c r="Y2015" s="35"/>
      <c r="Z2015" s="35"/>
      <c r="AA2015" s="35"/>
      <c r="AB2015" s="35"/>
      <c r="AC2015" s="35"/>
      <c r="AD2015" s="35"/>
      <c r="AE2015" s="35"/>
      <c r="AR2015" s="196" t="s">
        <v>214</v>
      </c>
      <c r="AT2015" s="196" t="s">
        <v>216</v>
      </c>
      <c r="AU2015" s="196" t="s">
        <v>227</v>
      </c>
      <c r="AY2015" s="18" t="s">
        <v>215</v>
      </c>
      <c r="BE2015" s="197">
        <f>IF(N2015="základní",J2015,0)</f>
        <v>0</v>
      </c>
      <c r="BF2015" s="197">
        <f>IF(N2015="snížená",J2015,0)</f>
        <v>0</v>
      </c>
      <c r="BG2015" s="197">
        <f>IF(N2015="zákl. přenesená",J2015,0)</f>
        <v>0</v>
      </c>
      <c r="BH2015" s="197">
        <f>IF(N2015="sníž. přenesená",J2015,0)</f>
        <v>0</v>
      </c>
      <c r="BI2015" s="197">
        <f>IF(N2015="nulová",J2015,0)</f>
        <v>0</v>
      </c>
      <c r="BJ2015" s="18" t="s">
        <v>88</v>
      </c>
      <c r="BK2015" s="197">
        <f>ROUND(I2015*H2015,2)</f>
        <v>0</v>
      </c>
      <c r="BL2015" s="18" t="s">
        <v>214</v>
      </c>
      <c r="BM2015" s="196" t="s">
        <v>1916</v>
      </c>
    </row>
    <row r="2016" spans="1:65" s="2" customFormat="1" ht="19.2">
      <c r="A2016" s="35"/>
      <c r="B2016" s="36"/>
      <c r="C2016" s="37"/>
      <c r="D2016" s="198" t="s">
        <v>221</v>
      </c>
      <c r="E2016" s="37"/>
      <c r="F2016" s="199" t="s">
        <v>1917</v>
      </c>
      <c r="G2016" s="37"/>
      <c r="H2016" s="37"/>
      <c r="I2016" s="200"/>
      <c r="J2016" s="37"/>
      <c r="K2016" s="37"/>
      <c r="L2016" s="40"/>
      <c r="M2016" s="201"/>
      <c r="N2016" s="202"/>
      <c r="O2016" s="72"/>
      <c r="P2016" s="72"/>
      <c r="Q2016" s="72"/>
      <c r="R2016" s="72"/>
      <c r="S2016" s="72"/>
      <c r="T2016" s="73"/>
      <c r="U2016" s="35"/>
      <c r="V2016" s="35"/>
      <c r="W2016" s="35"/>
      <c r="X2016" s="35"/>
      <c r="Y2016" s="35"/>
      <c r="Z2016" s="35"/>
      <c r="AA2016" s="35"/>
      <c r="AB2016" s="35"/>
      <c r="AC2016" s="35"/>
      <c r="AD2016" s="35"/>
      <c r="AE2016" s="35"/>
      <c r="AT2016" s="18" t="s">
        <v>221</v>
      </c>
      <c r="AU2016" s="18" t="s">
        <v>227</v>
      </c>
    </row>
    <row r="2017" spans="1:51" s="2" customFormat="1" ht="10.199999999999999">
      <c r="A2017" s="35"/>
      <c r="B2017" s="36"/>
      <c r="C2017" s="37"/>
      <c r="D2017" s="215" t="s">
        <v>362</v>
      </c>
      <c r="E2017" s="37"/>
      <c r="F2017" s="216" t="s">
        <v>1918</v>
      </c>
      <c r="G2017" s="37"/>
      <c r="H2017" s="37"/>
      <c r="I2017" s="200"/>
      <c r="J2017" s="37"/>
      <c r="K2017" s="37"/>
      <c r="L2017" s="40"/>
      <c r="M2017" s="201"/>
      <c r="N2017" s="202"/>
      <c r="O2017" s="72"/>
      <c r="P2017" s="72"/>
      <c r="Q2017" s="72"/>
      <c r="R2017" s="72"/>
      <c r="S2017" s="72"/>
      <c r="T2017" s="73"/>
      <c r="U2017" s="35"/>
      <c r="V2017" s="35"/>
      <c r="W2017" s="35"/>
      <c r="X2017" s="35"/>
      <c r="Y2017" s="35"/>
      <c r="Z2017" s="35"/>
      <c r="AA2017" s="35"/>
      <c r="AB2017" s="35"/>
      <c r="AC2017" s="35"/>
      <c r="AD2017" s="35"/>
      <c r="AE2017" s="35"/>
      <c r="AT2017" s="18" t="s">
        <v>362</v>
      </c>
      <c r="AU2017" s="18" t="s">
        <v>227</v>
      </c>
    </row>
    <row r="2018" spans="1:51" s="13" customFormat="1" ht="10.199999999999999">
      <c r="B2018" s="217"/>
      <c r="C2018" s="218"/>
      <c r="D2018" s="198" t="s">
        <v>364</v>
      </c>
      <c r="E2018" s="219" t="s">
        <v>1</v>
      </c>
      <c r="F2018" s="220" t="s">
        <v>535</v>
      </c>
      <c r="G2018" s="218"/>
      <c r="H2018" s="219" t="s">
        <v>1</v>
      </c>
      <c r="I2018" s="221"/>
      <c r="J2018" s="218"/>
      <c r="K2018" s="218"/>
      <c r="L2018" s="222"/>
      <c r="M2018" s="223"/>
      <c r="N2018" s="224"/>
      <c r="O2018" s="224"/>
      <c r="P2018" s="224"/>
      <c r="Q2018" s="224"/>
      <c r="R2018" s="224"/>
      <c r="S2018" s="224"/>
      <c r="T2018" s="225"/>
      <c r="AT2018" s="226" t="s">
        <v>364</v>
      </c>
      <c r="AU2018" s="226" t="s">
        <v>227</v>
      </c>
      <c r="AV2018" s="13" t="s">
        <v>88</v>
      </c>
      <c r="AW2018" s="13" t="s">
        <v>36</v>
      </c>
      <c r="AX2018" s="13" t="s">
        <v>81</v>
      </c>
      <c r="AY2018" s="226" t="s">
        <v>215</v>
      </c>
    </row>
    <row r="2019" spans="1:51" s="14" customFormat="1" ht="10.199999999999999">
      <c r="B2019" s="227"/>
      <c r="C2019" s="228"/>
      <c r="D2019" s="198" t="s">
        <v>364</v>
      </c>
      <c r="E2019" s="229" t="s">
        <v>1</v>
      </c>
      <c r="F2019" s="230" t="s">
        <v>1887</v>
      </c>
      <c r="G2019" s="228"/>
      <c r="H2019" s="231">
        <v>91.07</v>
      </c>
      <c r="I2019" s="232"/>
      <c r="J2019" s="228"/>
      <c r="K2019" s="228"/>
      <c r="L2019" s="233"/>
      <c r="M2019" s="234"/>
      <c r="N2019" s="235"/>
      <c r="O2019" s="235"/>
      <c r="P2019" s="235"/>
      <c r="Q2019" s="235"/>
      <c r="R2019" s="235"/>
      <c r="S2019" s="235"/>
      <c r="T2019" s="236"/>
      <c r="AT2019" s="237" t="s">
        <v>364</v>
      </c>
      <c r="AU2019" s="237" t="s">
        <v>227</v>
      </c>
      <c r="AV2019" s="14" t="s">
        <v>90</v>
      </c>
      <c r="AW2019" s="14" t="s">
        <v>36</v>
      </c>
      <c r="AX2019" s="14" t="s">
        <v>81</v>
      </c>
      <c r="AY2019" s="237" t="s">
        <v>215</v>
      </c>
    </row>
    <row r="2020" spans="1:51" s="13" customFormat="1" ht="10.199999999999999">
      <c r="B2020" s="217"/>
      <c r="C2020" s="218"/>
      <c r="D2020" s="198" t="s">
        <v>364</v>
      </c>
      <c r="E2020" s="219" t="s">
        <v>1</v>
      </c>
      <c r="F2020" s="220" t="s">
        <v>1888</v>
      </c>
      <c r="G2020" s="218"/>
      <c r="H2020" s="219" t="s">
        <v>1</v>
      </c>
      <c r="I2020" s="221"/>
      <c r="J2020" s="218"/>
      <c r="K2020" s="218"/>
      <c r="L2020" s="222"/>
      <c r="M2020" s="223"/>
      <c r="N2020" s="224"/>
      <c r="O2020" s="224"/>
      <c r="P2020" s="224"/>
      <c r="Q2020" s="224"/>
      <c r="R2020" s="224"/>
      <c r="S2020" s="224"/>
      <c r="T2020" s="225"/>
      <c r="AT2020" s="226" t="s">
        <v>364</v>
      </c>
      <c r="AU2020" s="226" t="s">
        <v>227</v>
      </c>
      <c r="AV2020" s="13" t="s">
        <v>88</v>
      </c>
      <c r="AW2020" s="13" t="s">
        <v>36</v>
      </c>
      <c r="AX2020" s="13" t="s">
        <v>81</v>
      </c>
      <c r="AY2020" s="226" t="s">
        <v>215</v>
      </c>
    </row>
    <row r="2021" spans="1:51" s="14" customFormat="1" ht="10.199999999999999">
      <c r="B2021" s="227"/>
      <c r="C2021" s="228"/>
      <c r="D2021" s="198" t="s">
        <v>364</v>
      </c>
      <c r="E2021" s="229" t="s">
        <v>1</v>
      </c>
      <c r="F2021" s="230" t="s">
        <v>1889</v>
      </c>
      <c r="G2021" s="228"/>
      <c r="H2021" s="231">
        <v>39.5</v>
      </c>
      <c r="I2021" s="232"/>
      <c r="J2021" s="228"/>
      <c r="K2021" s="228"/>
      <c r="L2021" s="233"/>
      <c r="M2021" s="234"/>
      <c r="N2021" s="235"/>
      <c r="O2021" s="235"/>
      <c r="P2021" s="235"/>
      <c r="Q2021" s="235"/>
      <c r="R2021" s="235"/>
      <c r="S2021" s="235"/>
      <c r="T2021" s="236"/>
      <c r="AT2021" s="237" t="s">
        <v>364</v>
      </c>
      <c r="AU2021" s="237" t="s">
        <v>227</v>
      </c>
      <c r="AV2021" s="14" t="s">
        <v>90</v>
      </c>
      <c r="AW2021" s="14" t="s">
        <v>36</v>
      </c>
      <c r="AX2021" s="14" t="s">
        <v>81</v>
      </c>
      <c r="AY2021" s="237" t="s">
        <v>215</v>
      </c>
    </row>
    <row r="2022" spans="1:51" s="13" customFormat="1" ht="10.199999999999999">
      <c r="B2022" s="217"/>
      <c r="C2022" s="218"/>
      <c r="D2022" s="198" t="s">
        <v>364</v>
      </c>
      <c r="E2022" s="219" t="s">
        <v>1</v>
      </c>
      <c r="F2022" s="220" t="s">
        <v>1890</v>
      </c>
      <c r="G2022" s="218"/>
      <c r="H2022" s="219" t="s">
        <v>1</v>
      </c>
      <c r="I2022" s="221"/>
      <c r="J2022" s="218"/>
      <c r="K2022" s="218"/>
      <c r="L2022" s="222"/>
      <c r="M2022" s="223"/>
      <c r="N2022" s="224"/>
      <c r="O2022" s="224"/>
      <c r="P2022" s="224"/>
      <c r="Q2022" s="224"/>
      <c r="R2022" s="224"/>
      <c r="S2022" s="224"/>
      <c r="T2022" s="225"/>
      <c r="AT2022" s="226" t="s">
        <v>364</v>
      </c>
      <c r="AU2022" s="226" t="s">
        <v>227</v>
      </c>
      <c r="AV2022" s="13" t="s">
        <v>88</v>
      </c>
      <c r="AW2022" s="13" t="s">
        <v>36</v>
      </c>
      <c r="AX2022" s="13" t="s">
        <v>81</v>
      </c>
      <c r="AY2022" s="226" t="s">
        <v>215</v>
      </c>
    </row>
    <row r="2023" spans="1:51" s="14" customFormat="1" ht="10.199999999999999">
      <c r="B2023" s="227"/>
      <c r="C2023" s="228"/>
      <c r="D2023" s="198" t="s">
        <v>364</v>
      </c>
      <c r="E2023" s="229" t="s">
        <v>1</v>
      </c>
      <c r="F2023" s="230" t="s">
        <v>1891</v>
      </c>
      <c r="G2023" s="228"/>
      <c r="H2023" s="231">
        <v>17.690000000000001</v>
      </c>
      <c r="I2023" s="232"/>
      <c r="J2023" s="228"/>
      <c r="K2023" s="228"/>
      <c r="L2023" s="233"/>
      <c r="M2023" s="234"/>
      <c r="N2023" s="235"/>
      <c r="O2023" s="235"/>
      <c r="P2023" s="235"/>
      <c r="Q2023" s="235"/>
      <c r="R2023" s="235"/>
      <c r="S2023" s="235"/>
      <c r="T2023" s="236"/>
      <c r="AT2023" s="237" t="s">
        <v>364</v>
      </c>
      <c r="AU2023" s="237" t="s">
        <v>227</v>
      </c>
      <c r="AV2023" s="14" t="s">
        <v>90</v>
      </c>
      <c r="AW2023" s="14" t="s">
        <v>36</v>
      </c>
      <c r="AX2023" s="14" t="s">
        <v>81</v>
      </c>
      <c r="AY2023" s="237" t="s">
        <v>215</v>
      </c>
    </row>
    <row r="2024" spans="1:51" s="13" customFormat="1" ht="10.199999999999999">
      <c r="B2024" s="217"/>
      <c r="C2024" s="218"/>
      <c r="D2024" s="198" t="s">
        <v>364</v>
      </c>
      <c r="E2024" s="219" t="s">
        <v>1</v>
      </c>
      <c r="F2024" s="220" t="s">
        <v>1892</v>
      </c>
      <c r="G2024" s="218"/>
      <c r="H2024" s="219" t="s">
        <v>1</v>
      </c>
      <c r="I2024" s="221"/>
      <c r="J2024" s="218"/>
      <c r="K2024" s="218"/>
      <c r="L2024" s="222"/>
      <c r="M2024" s="223"/>
      <c r="N2024" s="224"/>
      <c r="O2024" s="224"/>
      <c r="P2024" s="224"/>
      <c r="Q2024" s="224"/>
      <c r="R2024" s="224"/>
      <c r="S2024" s="224"/>
      <c r="T2024" s="225"/>
      <c r="AT2024" s="226" t="s">
        <v>364</v>
      </c>
      <c r="AU2024" s="226" t="s">
        <v>227</v>
      </c>
      <c r="AV2024" s="13" t="s">
        <v>88</v>
      </c>
      <c r="AW2024" s="13" t="s">
        <v>36</v>
      </c>
      <c r="AX2024" s="13" t="s">
        <v>81</v>
      </c>
      <c r="AY2024" s="226" t="s">
        <v>215</v>
      </c>
    </row>
    <row r="2025" spans="1:51" s="14" customFormat="1" ht="10.199999999999999">
      <c r="B2025" s="227"/>
      <c r="C2025" s="228"/>
      <c r="D2025" s="198" t="s">
        <v>364</v>
      </c>
      <c r="E2025" s="229" t="s">
        <v>1</v>
      </c>
      <c r="F2025" s="230" t="s">
        <v>1893</v>
      </c>
      <c r="G2025" s="228"/>
      <c r="H2025" s="231">
        <v>65.900000000000006</v>
      </c>
      <c r="I2025" s="232"/>
      <c r="J2025" s="228"/>
      <c r="K2025" s="228"/>
      <c r="L2025" s="233"/>
      <c r="M2025" s="234"/>
      <c r="N2025" s="235"/>
      <c r="O2025" s="235"/>
      <c r="P2025" s="235"/>
      <c r="Q2025" s="235"/>
      <c r="R2025" s="235"/>
      <c r="S2025" s="235"/>
      <c r="T2025" s="236"/>
      <c r="AT2025" s="237" t="s">
        <v>364</v>
      </c>
      <c r="AU2025" s="237" t="s">
        <v>227</v>
      </c>
      <c r="AV2025" s="14" t="s">
        <v>90</v>
      </c>
      <c r="AW2025" s="14" t="s">
        <v>36</v>
      </c>
      <c r="AX2025" s="14" t="s">
        <v>81</v>
      </c>
      <c r="AY2025" s="237" t="s">
        <v>215</v>
      </c>
    </row>
    <row r="2026" spans="1:51" s="13" customFormat="1" ht="10.199999999999999">
      <c r="B2026" s="217"/>
      <c r="C2026" s="218"/>
      <c r="D2026" s="198" t="s">
        <v>364</v>
      </c>
      <c r="E2026" s="219" t="s">
        <v>1</v>
      </c>
      <c r="F2026" s="220" t="s">
        <v>1859</v>
      </c>
      <c r="G2026" s="218"/>
      <c r="H2026" s="219" t="s">
        <v>1</v>
      </c>
      <c r="I2026" s="221"/>
      <c r="J2026" s="218"/>
      <c r="K2026" s="218"/>
      <c r="L2026" s="222"/>
      <c r="M2026" s="223"/>
      <c r="N2026" s="224"/>
      <c r="O2026" s="224"/>
      <c r="P2026" s="224"/>
      <c r="Q2026" s="224"/>
      <c r="R2026" s="224"/>
      <c r="S2026" s="224"/>
      <c r="T2026" s="225"/>
      <c r="AT2026" s="226" t="s">
        <v>364</v>
      </c>
      <c r="AU2026" s="226" t="s">
        <v>227</v>
      </c>
      <c r="AV2026" s="13" t="s">
        <v>88</v>
      </c>
      <c r="AW2026" s="13" t="s">
        <v>36</v>
      </c>
      <c r="AX2026" s="13" t="s">
        <v>81</v>
      </c>
      <c r="AY2026" s="226" t="s">
        <v>215</v>
      </c>
    </row>
    <row r="2027" spans="1:51" s="14" customFormat="1" ht="10.199999999999999">
      <c r="B2027" s="227"/>
      <c r="C2027" s="228"/>
      <c r="D2027" s="198" t="s">
        <v>364</v>
      </c>
      <c r="E2027" s="229" t="s">
        <v>1</v>
      </c>
      <c r="F2027" s="230" t="s">
        <v>1919</v>
      </c>
      <c r="G2027" s="228"/>
      <c r="H2027" s="231">
        <v>239.5</v>
      </c>
      <c r="I2027" s="232"/>
      <c r="J2027" s="228"/>
      <c r="K2027" s="228"/>
      <c r="L2027" s="233"/>
      <c r="M2027" s="234"/>
      <c r="N2027" s="235"/>
      <c r="O2027" s="235"/>
      <c r="P2027" s="235"/>
      <c r="Q2027" s="235"/>
      <c r="R2027" s="235"/>
      <c r="S2027" s="235"/>
      <c r="T2027" s="236"/>
      <c r="AT2027" s="237" t="s">
        <v>364</v>
      </c>
      <c r="AU2027" s="237" t="s">
        <v>227</v>
      </c>
      <c r="AV2027" s="14" t="s">
        <v>90</v>
      </c>
      <c r="AW2027" s="14" t="s">
        <v>36</v>
      </c>
      <c r="AX2027" s="14" t="s">
        <v>81</v>
      </c>
      <c r="AY2027" s="237" t="s">
        <v>215</v>
      </c>
    </row>
    <row r="2028" spans="1:51" s="13" customFormat="1" ht="10.199999999999999">
      <c r="B2028" s="217"/>
      <c r="C2028" s="218"/>
      <c r="D2028" s="198" t="s">
        <v>364</v>
      </c>
      <c r="E2028" s="219" t="s">
        <v>1</v>
      </c>
      <c r="F2028" s="220" t="s">
        <v>1894</v>
      </c>
      <c r="G2028" s="218"/>
      <c r="H2028" s="219" t="s">
        <v>1</v>
      </c>
      <c r="I2028" s="221"/>
      <c r="J2028" s="218"/>
      <c r="K2028" s="218"/>
      <c r="L2028" s="222"/>
      <c r="M2028" s="223"/>
      <c r="N2028" s="224"/>
      <c r="O2028" s="224"/>
      <c r="P2028" s="224"/>
      <c r="Q2028" s="224"/>
      <c r="R2028" s="224"/>
      <c r="S2028" s="224"/>
      <c r="T2028" s="225"/>
      <c r="AT2028" s="226" t="s">
        <v>364</v>
      </c>
      <c r="AU2028" s="226" t="s">
        <v>227</v>
      </c>
      <c r="AV2028" s="13" t="s">
        <v>88</v>
      </c>
      <c r="AW2028" s="13" t="s">
        <v>36</v>
      </c>
      <c r="AX2028" s="13" t="s">
        <v>81</v>
      </c>
      <c r="AY2028" s="226" t="s">
        <v>215</v>
      </c>
    </row>
    <row r="2029" spans="1:51" s="14" customFormat="1" ht="10.199999999999999">
      <c r="B2029" s="227"/>
      <c r="C2029" s="228"/>
      <c r="D2029" s="198" t="s">
        <v>364</v>
      </c>
      <c r="E2029" s="229" t="s">
        <v>1</v>
      </c>
      <c r="F2029" s="230" t="s">
        <v>1895</v>
      </c>
      <c r="G2029" s="228"/>
      <c r="H2029" s="231">
        <v>4.18</v>
      </c>
      <c r="I2029" s="232"/>
      <c r="J2029" s="228"/>
      <c r="K2029" s="228"/>
      <c r="L2029" s="233"/>
      <c r="M2029" s="234"/>
      <c r="N2029" s="235"/>
      <c r="O2029" s="235"/>
      <c r="P2029" s="235"/>
      <c r="Q2029" s="235"/>
      <c r="R2029" s="235"/>
      <c r="S2029" s="235"/>
      <c r="T2029" s="236"/>
      <c r="AT2029" s="237" t="s">
        <v>364</v>
      </c>
      <c r="AU2029" s="237" t="s">
        <v>227</v>
      </c>
      <c r="AV2029" s="14" t="s">
        <v>90</v>
      </c>
      <c r="AW2029" s="14" t="s">
        <v>36</v>
      </c>
      <c r="AX2029" s="14" t="s">
        <v>81</v>
      </c>
      <c r="AY2029" s="237" t="s">
        <v>215</v>
      </c>
    </row>
    <row r="2030" spans="1:51" s="16" customFormat="1" ht="10.199999999999999">
      <c r="B2030" s="249"/>
      <c r="C2030" s="250"/>
      <c r="D2030" s="198" t="s">
        <v>364</v>
      </c>
      <c r="E2030" s="251" t="s">
        <v>1</v>
      </c>
      <c r="F2030" s="252" t="s">
        <v>403</v>
      </c>
      <c r="G2030" s="250"/>
      <c r="H2030" s="253">
        <v>457.84</v>
      </c>
      <c r="I2030" s="254"/>
      <c r="J2030" s="250"/>
      <c r="K2030" s="250"/>
      <c r="L2030" s="255"/>
      <c r="M2030" s="256"/>
      <c r="N2030" s="257"/>
      <c r="O2030" s="257"/>
      <c r="P2030" s="257"/>
      <c r="Q2030" s="257"/>
      <c r="R2030" s="257"/>
      <c r="S2030" s="257"/>
      <c r="T2030" s="258"/>
      <c r="AT2030" s="259" t="s">
        <v>364</v>
      </c>
      <c r="AU2030" s="259" t="s">
        <v>227</v>
      </c>
      <c r="AV2030" s="16" t="s">
        <v>227</v>
      </c>
      <c r="AW2030" s="16" t="s">
        <v>36</v>
      </c>
      <c r="AX2030" s="16" t="s">
        <v>81</v>
      </c>
      <c r="AY2030" s="259" t="s">
        <v>215</v>
      </c>
    </row>
    <row r="2031" spans="1:51" s="13" customFormat="1" ht="10.199999999999999">
      <c r="B2031" s="217"/>
      <c r="C2031" s="218"/>
      <c r="D2031" s="198" t="s">
        <v>364</v>
      </c>
      <c r="E2031" s="219" t="s">
        <v>1</v>
      </c>
      <c r="F2031" s="220" t="s">
        <v>1896</v>
      </c>
      <c r="G2031" s="218"/>
      <c r="H2031" s="219" t="s">
        <v>1</v>
      </c>
      <c r="I2031" s="221"/>
      <c r="J2031" s="218"/>
      <c r="K2031" s="218"/>
      <c r="L2031" s="222"/>
      <c r="M2031" s="223"/>
      <c r="N2031" s="224"/>
      <c r="O2031" s="224"/>
      <c r="P2031" s="224"/>
      <c r="Q2031" s="224"/>
      <c r="R2031" s="224"/>
      <c r="S2031" s="224"/>
      <c r="T2031" s="225"/>
      <c r="AT2031" s="226" t="s">
        <v>364</v>
      </c>
      <c r="AU2031" s="226" t="s">
        <v>227</v>
      </c>
      <c r="AV2031" s="13" t="s">
        <v>88</v>
      </c>
      <c r="AW2031" s="13" t="s">
        <v>36</v>
      </c>
      <c r="AX2031" s="13" t="s">
        <v>81</v>
      </c>
      <c r="AY2031" s="226" t="s">
        <v>215</v>
      </c>
    </row>
    <row r="2032" spans="1:51" s="14" customFormat="1" ht="20.399999999999999">
      <c r="B2032" s="227"/>
      <c r="C2032" s="228"/>
      <c r="D2032" s="198" t="s">
        <v>364</v>
      </c>
      <c r="E2032" s="229" t="s">
        <v>1</v>
      </c>
      <c r="F2032" s="230" t="s">
        <v>1897</v>
      </c>
      <c r="G2032" s="228"/>
      <c r="H2032" s="231">
        <v>202.98</v>
      </c>
      <c r="I2032" s="232"/>
      <c r="J2032" s="228"/>
      <c r="K2032" s="228"/>
      <c r="L2032" s="233"/>
      <c r="M2032" s="234"/>
      <c r="N2032" s="235"/>
      <c r="O2032" s="235"/>
      <c r="P2032" s="235"/>
      <c r="Q2032" s="235"/>
      <c r="R2032" s="235"/>
      <c r="S2032" s="235"/>
      <c r="T2032" s="236"/>
      <c r="AT2032" s="237" t="s">
        <v>364</v>
      </c>
      <c r="AU2032" s="237" t="s">
        <v>227</v>
      </c>
      <c r="AV2032" s="14" t="s">
        <v>90</v>
      </c>
      <c r="AW2032" s="14" t="s">
        <v>36</v>
      </c>
      <c r="AX2032" s="14" t="s">
        <v>81</v>
      </c>
      <c r="AY2032" s="237" t="s">
        <v>215</v>
      </c>
    </row>
    <row r="2033" spans="1:65" s="13" customFormat="1" ht="10.199999999999999">
      <c r="B2033" s="217"/>
      <c r="C2033" s="218"/>
      <c r="D2033" s="198" t="s">
        <v>364</v>
      </c>
      <c r="E2033" s="219" t="s">
        <v>1</v>
      </c>
      <c r="F2033" s="220" t="s">
        <v>1898</v>
      </c>
      <c r="G2033" s="218"/>
      <c r="H2033" s="219" t="s">
        <v>1</v>
      </c>
      <c r="I2033" s="221"/>
      <c r="J2033" s="218"/>
      <c r="K2033" s="218"/>
      <c r="L2033" s="222"/>
      <c r="M2033" s="223"/>
      <c r="N2033" s="224"/>
      <c r="O2033" s="224"/>
      <c r="P2033" s="224"/>
      <c r="Q2033" s="224"/>
      <c r="R2033" s="224"/>
      <c r="S2033" s="224"/>
      <c r="T2033" s="225"/>
      <c r="AT2033" s="226" t="s">
        <v>364</v>
      </c>
      <c r="AU2033" s="226" t="s">
        <v>227</v>
      </c>
      <c r="AV2033" s="13" t="s">
        <v>88</v>
      </c>
      <c r="AW2033" s="13" t="s">
        <v>36</v>
      </c>
      <c r="AX2033" s="13" t="s">
        <v>81</v>
      </c>
      <c r="AY2033" s="226" t="s">
        <v>215</v>
      </c>
    </row>
    <row r="2034" spans="1:65" s="14" customFormat="1" ht="10.199999999999999">
      <c r="B2034" s="227"/>
      <c r="C2034" s="228"/>
      <c r="D2034" s="198" t="s">
        <v>364</v>
      </c>
      <c r="E2034" s="229" t="s">
        <v>1</v>
      </c>
      <c r="F2034" s="230" t="s">
        <v>1899</v>
      </c>
      <c r="G2034" s="228"/>
      <c r="H2034" s="231">
        <v>31.93</v>
      </c>
      <c r="I2034" s="232"/>
      <c r="J2034" s="228"/>
      <c r="K2034" s="228"/>
      <c r="L2034" s="233"/>
      <c r="M2034" s="234"/>
      <c r="N2034" s="235"/>
      <c r="O2034" s="235"/>
      <c r="P2034" s="235"/>
      <c r="Q2034" s="235"/>
      <c r="R2034" s="235"/>
      <c r="S2034" s="235"/>
      <c r="T2034" s="236"/>
      <c r="AT2034" s="237" t="s">
        <v>364</v>
      </c>
      <c r="AU2034" s="237" t="s">
        <v>227</v>
      </c>
      <c r="AV2034" s="14" t="s">
        <v>90</v>
      </c>
      <c r="AW2034" s="14" t="s">
        <v>36</v>
      </c>
      <c r="AX2034" s="14" t="s">
        <v>81</v>
      </c>
      <c r="AY2034" s="237" t="s">
        <v>215</v>
      </c>
    </row>
    <row r="2035" spans="1:65" s="16" customFormat="1" ht="10.199999999999999">
      <c r="B2035" s="249"/>
      <c r="C2035" s="250"/>
      <c r="D2035" s="198" t="s">
        <v>364</v>
      </c>
      <c r="E2035" s="251" t="s">
        <v>1</v>
      </c>
      <c r="F2035" s="252" t="s">
        <v>403</v>
      </c>
      <c r="G2035" s="250"/>
      <c r="H2035" s="253">
        <v>234.91</v>
      </c>
      <c r="I2035" s="254"/>
      <c r="J2035" s="250"/>
      <c r="K2035" s="250"/>
      <c r="L2035" s="255"/>
      <c r="M2035" s="256"/>
      <c r="N2035" s="257"/>
      <c r="O2035" s="257"/>
      <c r="P2035" s="257"/>
      <c r="Q2035" s="257"/>
      <c r="R2035" s="257"/>
      <c r="S2035" s="257"/>
      <c r="T2035" s="258"/>
      <c r="AT2035" s="259" t="s">
        <v>364</v>
      </c>
      <c r="AU2035" s="259" t="s">
        <v>227</v>
      </c>
      <c r="AV2035" s="16" t="s">
        <v>227</v>
      </c>
      <c r="AW2035" s="16" t="s">
        <v>36</v>
      </c>
      <c r="AX2035" s="16" t="s">
        <v>81</v>
      </c>
      <c r="AY2035" s="259" t="s">
        <v>215</v>
      </c>
    </row>
    <row r="2036" spans="1:65" s="15" customFormat="1" ht="10.199999999999999">
      <c r="B2036" s="238"/>
      <c r="C2036" s="239"/>
      <c r="D2036" s="198" t="s">
        <v>364</v>
      </c>
      <c r="E2036" s="240" t="s">
        <v>1</v>
      </c>
      <c r="F2036" s="241" t="s">
        <v>368</v>
      </c>
      <c r="G2036" s="239"/>
      <c r="H2036" s="242">
        <v>692.75</v>
      </c>
      <c r="I2036" s="243"/>
      <c r="J2036" s="239"/>
      <c r="K2036" s="239"/>
      <c r="L2036" s="244"/>
      <c r="M2036" s="245"/>
      <c r="N2036" s="246"/>
      <c r="O2036" s="246"/>
      <c r="P2036" s="246"/>
      <c r="Q2036" s="246"/>
      <c r="R2036" s="246"/>
      <c r="S2036" s="246"/>
      <c r="T2036" s="247"/>
      <c r="AT2036" s="248" t="s">
        <v>364</v>
      </c>
      <c r="AU2036" s="248" t="s">
        <v>227</v>
      </c>
      <c r="AV2036" s="15" t="s">
        <v>214</v>
      </c>
      <c r="AW2036" s="15" t="s">
        <v>36</v>
      </c>
      <c r="AX2036" s="15" t="s">
        <v>88</v>
      </c>
      <c r="AY2036" s="248" t="s">
        <v>215</v>
      </c>
    </row>
    <row r="2037" spans="1:65" s="2" customFormat="1" ht="16.5" customHeight="1">
      <c r="A2037" s="35"/>
      <c r="B2037" s="36"/>
      <c r="C2037" s="185" t="s">
        <v>1920</v>
      </c>
      <c r="D2037" s="185" t="s">
        <v>216</v>
      </c>
      <c r="E2037" s="186" t="s">
        <v>1921</v>
      </c>
      <c r="F2037" s="187" t="s">
        <v>1922</v>
      </c>
      <c r="G2037" s="188" t="s">
        <v>523</v>
      </c>
      <c r="H2037" s="189">
        <v>697.34</v>
      </c>
      <c r="I2037" s="190"/>
      <c r="J2037" s="191">
        <f>ROUND(I2037*H2037,2)</f>
        <v>0</v>
      </c>
      <c r="K2037" s="187" t="s">
        <v>359</v>
      </c>
      <c r="L2037" s="40"/>
      <c r="M2037" s="192" t="s">
        <v>1</v>
      </c>
      <c r="N2037" s="193" t="s">
        <v>46</v>
      </c>
      <c r="O2037" s="72"/>
      <c r="P2037" s="194">
        <f>O2037*H2037</f>
        <v>0</v>
      </c>
      <c r="Q2037" s="194">
        <v>3.3E-4</v>
      </c>
      <c r="R2037" s="194">
        <f>Q2037*H2037</f>
        <v>0.2301222</v>
      </c>
      <c r="S2037" s="194">
        <v>0</v>
      </c>
      <c r="T2037" s="195">
        <f>S2037*H2037</f>
        <v>0</v>
      </c>
      <c r="U2037" s="35"/>
      <c r="V2037" s="35"/>
      <c r="W2037" s="35"/>
      <c r="X2037" s="35"/>
      <c r="Y2037" s="35"/>
      <c r="Z2037" s="35"/>
      <c r="AA2037" s="35"/>
      <c r="AB2037" s="35"/>
      <c r="AC2037" s="35"/>
      <c r="AD2037" s="35"/>
      <c r="AE2037" s="35"/>
      <c r="AR2037" s="196" t="s">
        <v>214</v>
      </c>
      <c r="AT2037" s="196" t="s">
        <v>216</v>
      </c>
      <c r="AU2037" s="196" t="s">
        <v>227</v>
      </c>
      <c r="AY2037" s="18" t="s">
        <v>215</v>
      </c>
      <c r="BE2037" s="197">
        <f>IF(N2037="základní",J2037,0)</f>
        <v>0</v>
      </c>
      <c r="BF2037" s="197">
        <f>IF(N2037="snížená",J2037,0)</f>
        <v>0</v>
      </c>
      <c r="BG2037" s="197">
        <f>IF(N2037="zákl. přenesená",J2037,0)</f>
        <v>0</v>
      </c>
      <c r="BH2037" s="197">
        <f>IF(N2037="sníž. přenesená",J2037,0)</f>
        <v>0</v>
      </c>
      <c r="BI2037" s="197">
        <f>IF(N2037="nulová",J2037,0)</f>
        <v>0</v>
      </c>
      <c r="BJ2037" s="18" t="s">
        <v>88</v>
      </c>
      <c r="BK2037" s="197">
        <f>ROUND(I2037*H2037,2)</f>
        <v>0</v>
      </c>
      <c r="BL2037" s="18" t="s">
        <v>214</v>
      </c>
      <c r="BM2037" s="196" t="s">
        <v>1923</v>
      </c>
    </row>
    <row r="2038" spans="1:65" s="2" customFormat="1" ht="10.199999999999999">
      <c r="A2038" s="35"/>
      <c r="B2038" s="36"/>
      <c r="C2038" s="37"/>
      <c r="D2038" s="198" t="s">
        <v>221</v>
      </c>
      <c r="E2038" s="37"/>
      <c r="F2038" s="199" t="s">
        <v>1924</v>
      </c>
      <c r="G2038" s="37"/>
      <c r="H2038" s="37"/>
      <c r="I2038" s="200"/>
      <c r="J2038" s="37"/>
      <c r="K2038" s="37"/>
      <c r="L2038" s="40"/>
      <c r="M2038" s="201"/>
      <c r="N2038" s="202"/>
      <c r="O2038" s="72"/>
      <c r="P2038" s="72"/>
      <c r="Q2038" s="72"/>
      <c r="R2038" s="72"/>
      <c r="S2038" s="72"/>
      <c r="T2038" s="73"/>
      <c r="U2038" s="35"/>
      <c r="V2038" s="35"/>
      <c r="W2038" s="35"/>
      <c r="X2038" s="35"/>
      <c r="Y2038" s="35"/>
      <c r="Z2038" s="35"/>
      <c r="AA2038" s="35"/>
      <c r="AB2038" s="35"/>
      <c r="AC2038" s="35"/>
      <c r="AD2038" s="35"/>
      <c r="AE2038" s="35"/>
      <c r="AT2038" s="18" t="s">
        <v>221</v>
      </c>
      <c r="AU2038" s="18" t="s">
        <v>227</v>
      </c>
    </row>
    <row r="2039" spans="1:65" s="2" customFormat="1" ht="10.199999999999999">
      <c r="A2039" s="35"/>
      <c r="B2039" s="36"/>
      <c r="C2039" s="37"/>
      <c r="D2039" s="215" t="s">
        <v>362</v>
      </c>
      <c r="E2039" s="37"/>
      <c r="F2039" s="216" t="s">
        <v>1925</v>
      </c>
      <c r="G2039" s="37"/>
      <c r="H2039" s="37"/>
      <c r="I2039" s="200"/>
      <c r="J2039" s="37"/>
      <c r="K2039" s="37"/>
      <c r="L2039" s="40"/>
      <c r="M2039" s="201"/>
      <c r="N2039" s="202"/>
      <c r="O2039" s="72"/>
      <c r="P2039" s="72"/>
      <c r="Q2039" s="72"/>
      <c r="R2039" s="72"/>
      <c r="S2039" s="72"/>
      <c r="T2039" s="73"/>
      <c r="U2039" s="35"/>
      <c r="V2039" s="35"/>
      <c r="W2039" s="35"/>
      <c r="X2039" s="35"/>
      <c r="Y2039" s="35"/>
      <c r="Z2039" s="35"/>
      <c r="AA2039" s="35"/>
      <c r="AB2039" s="35"/>
      <c r="AC2039" s="35"/>
      <c r="AD2039" s="35"/>
      <c r="AE2039" s="35"/>
      <c r="AT2039" s="18" t="s">
        <v>362</v>
      </c>
      <c r="AU2039" s="18" t="s">
        <v>227</v>
      </c>
    </row>
    <row r="2040" spans="1:65" s="13" customFormat="1" ht="10.199999999999999">
      <c r="B2040" s="217"/>
      <c r="C2040" s="218"/>
      <c r="D2040" s="198" t="s">
        <v>364</v>
      </c>
      <c r="E2040" s="219" t="s">
        <v>1</v>
      </c>
      <c r="F2040" s="220" t="s">
        <v>535</v>
      </c>
      <c r="G2040" s="218"/>
      <c r="H2040" s="219" t="s">
        <v>1</v>
      </c>
      <c r="I2040" s="221"/>
      <c r="J2040" s="218"/>
      <c r="K2040" s="218"/>
      <c r="L2040" s="222"/>
      <c r="M2040" s="223"/>
      <c r="N2040" s="224"/>
      <c r="O2040" s="224"/>
      <c r="P2040" s="224"/>
      <c r="Q2040" s="224"/>
      <c r="R2040" s="224"/>
      <c r="S2040" s="224"/>
      <c r="T2040" s="225"/>
      <c r="AT2040" s="226" t="s">
        <v>364</v>
      </c>
      <c r="AU2040" s="226" t="s">
        <v>227</v>
      </c>
      <c r="AV2040" s="13" t="s">
        <v>88</v>
      </c>
      <c r="AW2040" s="13" t="s">
        <v>36</v>
      </c>
      <c r="AX2040" s="13" t="s">
        <v>81</v>
      </c>
      <c r="AY2040" s="226" t="s">
        <v>215</v>
      </c>
    </row>
    <row r="2041" spans="1:65" s="14" customFormat="1" ht="10.199999999999999">
      <c r="B2041" s="227"/>
      <c r="C2041" s="228"/>
      <c r="D2041" s="198" t="s">
        <v>364</v>
      </c>
      <c r="E2041" s="229" t="s">
        <v>1</v>
      </c>
      <c r="F2041" s="230" t="s">
        <v>1887</v>
      </c>
      <c r="G2041" s="228"/>
      <c r="H2041" s="231">
        <v>91.07</v>
      </c>
      <c r="I2041" s="232"/>
      <c r="J2041" s="228"/>
      <c r="K2041" s="228"/>
      <c r="L2041" s="233"/>
      <c r="M2041" s="234"/>
      <c r="N2041" s="235"/>
      <c r="O2041" s="235"/>
      <c r="P2041" s="235"/>
      <c r="Q2041" s="235"/>
      <c r="R2041" s="235"/>
      <c r="S2041" s="235"/>
      <c r="T2041" s="236"/>
      <c r="AT2041" s="237" t="s">
        <v>364</v>
      </c>
      <c r="AU2041" s="237" t="s">
        <v>227</v>
      </c>
      <c r="AV2041" s="14" t="s">
        <v>90</v>
      </c>
      <c r="AW2041" s="14" t="s">
        <v>36</v>
      </c>
      <c r="AX2041" s="14" t="s">
        <v>81</v>
      </c>
      <c r="AY2041" s="237" t="s">
        <v>215</v>
      </c>
    </row>
    <row r="2042" spans="1:65" s="13" customFormat="1" ht="10.199999999999999">
      <c r="B2042" s="217"/>
      <c r="C2042" s="218"/>
      <c r="D2042" s="198" t="s">
        <v>364</v>
      </c>
      <c r="E2042" s="219" t="s">
        <v>1</v>
      </c>
      <c r="F2042" s="220" t="s">
        <v>1888</v>
      </c>
      <c r="G2042" s="218"/>
      <c r="H2042" s="219" t="s">
        <v>1</v>
      </c>
      <c r="I2042" s="221"/>
      <c r="J2042" s="218"/>
      <c r="K2042" s="218"/>
      <c r="L2042" s="222"/>
      <c r="M2042" s="223"/>
      <c r="N2042" s="224"/>
      <c r="O2042" s="224"/>
      <c r="P2042" s="224"/>
      <c r="Q2042" s="224"/>
      <c r="R2042" s="224"/>
      <c r="S2042" s="224"/>
      <c r="T2042" s="225"/>
      <c r="AT2042" s="226" t="s">
        <v>364</v>
      </c>
      <c r="AU2042" s="226" t="s">
        <v>227</v>
      </c>
      <c r="AV2042" s="13" t="s">
        <v>88</v>
      </c>
      <c r="AW2042" s="13" t="s">
        <v>36</v>
      </c>
      <c r="AX2042" s="13" t="s">
        <v>81</v>
      </c>
      <c r="AY2042" s="226" t="s">
        <v>215</v>
      </c>
    </row>
    <row r="2043" spans="1:65" s="14" customFormat="1" ht="10.199999999999999">
      <c r="B2043" s="227"/>
      <c r="C2043" s="228"/>
      <c r="D2043" s="198" t="s">
        <v>364</v>
      </c>
      <c r="E2043" s="229" t="s">
        <v>1</v>
      </c>
      <c r="F2043" s="230" t="s">
        <v>1889</v>
      </c>
      <c r="G2043" s="228"/>
      <c r="H2043" s="231">
        <v>39.5</v>
      </c>
      <c r="I2043" s="232"/>
      <c r="J2043" s="228"/>
      <c r="K2043" s="228"/>
      <c r="L2043" s="233"/>
      <c r="M2043" s="234"/>
      <c r="N2043" s="235"/>
      <c r="O2043" s="235"/>
      <c r="P2043" s="235"/>
      <c r="Q2043" s="235"/>
      <c r="R2043" s="235"/>
      <c r="S2043" s="235"/>
      <c r="T2043" s="236"/>
      <c r="AT2043" s="237" t="s">
        <v>364</v>
      </c>
      <c r="AU2043" s="237" t="s">
        <v>227</v>
      </c>
      <c r="AV2043" s="14" t="s">
        <v>90</v>
      </c>
      <c r="AW2043" s="14" t="s">
        <v>36</v>
      </c>
      <c r="AX2043" s="14" t="s">
        <v>81</v>
      </c>
      <c r="AY2043" s="237" t="s">
        <v>215</v>
      </c>
    </row>
    <row r="2044" spans="1:65" s="13" customFormat="1" ht="10.199999999999999">
      <c r="B2044" s="217"/>
      <c r="C2044" s="218"/>
      <c r="D2044" s="198" t="s">
        <v>364</v>
      </c>
      <c r="E2044" s="219" t="s">
        <v>1</v>
      </c>
      <c r="F2044" s="220" t="s">
        <v>1890</v>
      </c>
      <c r="G2044" s="218"/>
      <c r="H2044" s="219" t="s">
        <v>1</v>
      </c>
      <c r="I2044" s="221"/>
      <c r="J2044" s="218"/>
      <c r="K2044" s="218"/>
      <c r="L2044" s="222"/>
      <c r="M2044" s="223"/>
      <c r="N2044" s="224"/>
      <c r="O2044" s="224"/>
      <c r="P2044" s="224"/>
      <c r="Q2044" s="224"/>
      <c r="R2044" s="224"/>
      <c r="S2044" s="224"/>
      <c r="T2044" s="225"/>
      <c r="AT2044" s="226" t="s">
        <v>364</v>
      </c>
      <c r="AU2044" s="226" t="s">
        <v>227</v>
      </c>
      <c r="AV2044" s="13" t="s">
        <v>88</v>
      </c>
      <c r="AW2044" s="13" t="s">
        <v>36</v>
      </c>
      <c r="AX2044" s="13" t="s">
        <v>81</v>
      </c>
      <c r="AY2044" s="226" t="s">
        <v>215</v>
      </c>
    </row>
    <row r="2045" spans="1:65" s="14" customFormat="1" ht="10.199999999999999">
      <c r="B2045" s="227"/>
      <c r="C2045" s="228"/>
      <c r="D2045" s="198" t="s">
        <v>364</v>
      </c>
      <c r="E2045" s="229" t="s">
        <v>1</v>
      </c>
      <c r="F2045" s="230" t="s">
        <v>1891</v>
      </c>
      <c r="G2045" s="228"/>
      <c r="H2045" s="231">
        <v>17.690000000000001</v>
      </c>
      <c r="I2045" s="232"/>
      <c r="J2045" s="228"/>
      <c r="K2045" s="228"/>
      <c r="L2045" s="233"/>
      <c r="M2045" s="234"/>
      <c r="N2045" s="235"/>
      <c r="O2045" s="235"/>
      <c r="P2045" s="235"/>
      <c r="Q2045" s="235"/>
      <c r="R2045" s="235"/>
      <c r="S2045" s="235"/>
      <c r="T2045" s="236"/>
      <c r="AT2045" s="237" t="s">
        <v>364</v>
      </c>
      <c r="AU2045" s="237" t="s">
        <v>227</v>
      </c>
      <c r="AV2045" s="14" t="s">
        <v>90</v>
      </c>
      <c r="AW2045" s="14" t="s">
        <v>36</v>
      </c>
      <c r="AX2045" s="14" t="s">
        <v>81</v>
      </c>
      <c r="AY2045" s="237" t="s">
        <v>215</v>
      </c>
    </row>
    <row r="2046" spans="1:65" s="13" customFormat="1" ht="10.199999999999999">
      <c r="B2046" s="217"/>
      <c r="C2046" s="218"/>
      <c r="D2046" s="198" t="s">
        <v>364</v>
      </c>
      <c r="E2046" s="219" t="s">
        <v>1</v>
      </c>
      <c r="F2046" s="220" t="s">
        <v>1892</v>
      </c>
      <c r="G2046" s="218"/>
      <c r="H2046" s="219" t="s">
        <v>1</v>
      </c>
      <c r="I2046" s="221"/>
      <c r="J2046" s="218"/>
      <c r="K2046" s="218"/>
      <c r="L2046" s="222"/>
      <c r="M2046" s="223"/>
      <c r="N2046" s="224"/>
      <c r="O2046" s="224"/>
      <c r="P2046" s="224"/>
      <c r="Q2046" s="224"/>
      <c r="R2046" s="224"/>
      <c r="S2046" s="224"/>
      <c r="T2046" s="225"/>
      <c r="AT2046" s="226" t="s">
        <v>364</v>
      </c>
      <c r="AU2046" s="226" t="s">
        <v>227</v>
      </c>
      <c r="AV2046" s="13" t="s">
        <v>88</v>
      </c>
      <c r="AW2046" s="13" t="s">
        <v>36</v>
      </c>
      <c r="AX2046" s="13" t="s">
        <v>81</v>
      </c>
      <c r="AY2046" s="226" t="s">
        <v>215</v>
      </c>
    </row>
    <row r="2047" spans="1:65" s="14" customFormat="1" ht="10.199999999999999">
      <c r="B2047" s="227"/>
      <c r="C2047" s="228"/>
      <c r="D2047" s="198" t="s">
        <v>364</v>
      </c>
      <c r="E2047" s="229" t="s">
        <v>1</v>
      </c>
      <c r="F2047" s="230" t="s">
        <v>1893</v>
      </c>
      <c r="G2047" s="228"/>
      <c r="H2047" s="231">
        <v>65.900000000000006</v>
      </c>
      <c r="I2047" s="232"/>
      <c r="J2047" s="228"/>
      <c r="K2047" s="228"/>
      <c r="L2047" s="233"/>
      <c r="M2047" s="234"/>
      <c r="N2047" s="235"/>
      <c r="O2047" s="235"/>
      <c r="P2047" s="235"/>
      <c r="Q2047" s="235"/>
      <c r="R2047" s="235"/>
      <c r="S2047" s="235"/>
      <c r="T2047" s="236"/>
      <c r="AT2047" s="237" t="s">
        <v>364</v>
      </c>
      <c r="AU2047" s="237" t="s">
        <v>227</v>
      </c>
      <c r="AV2047" s="14" t="s">
        <v>90</v>
      </c>
      <c r="AW2047" s="14" t="s">
        <v>36</v>
      </c>
      <c r="AX2047" s="14" t="s">
        <v>81</v>
      </c>
      <c r="AY2047" s="237" t="s">
        <v>215</v>
      </c>
    </row>
    <row r="2048" spans="1:65" s="13" customFormat="1" ht="10.199999999999999">
      <c r="B2048" s="217"/>
      <c r="C2048" s="218"/>
      <c r="D2048" s="198" t="s">
        <v>364</v>
      </c>
      <c r="E2048" s="219" t="s">
        <v>1</v>
      </c>
      <c r="F2048" s="220" t="s">
        <v>1859</v>
      </c>
      <c r="G2048" s="218"/>
      <c r="H2048" s="219" t="s">
        <v>1</v>
      </c>
      <c r="I2048" s="221"/>
      <c r="J2048" s="218"/>
      <c r="K2048" s="218"/>
      <c r="L2048" s="222"/>
      <c r="M2048" s="223"/>
      <c r="N2048" s="224"/>
      <c r="O2048" s="224"/>
      <c r="P2048" s="224"/>
      <c r="Q2048" s="224"/>
      <c r="R2048" s="224"/>
      <c r="S2048" s="224"/>
      <c r="T2048" s="225"/>
      <c r="AT2048" s="226" t="s">
        <v>364</v>
      </c>
      <c r="AU2048" s="226" t="s">
        <v>227</v>
      </c>
      <c r="AV2048" s="13" t="s">
        <v>88</v>
      </c>
      <c r="AW2048" s="13" t="s">
        <v>36</v>
      </c>
      <c r="AX2048" s="13" t="s">
        <v>81</v>
      </c>
      <c r="AY2048" s="226" t="s">
        <v>215</v>
      </c>
    </row>
    <row r="2049" spans="1:65" s="14" customFormat="1" ht="10.199999999999999">
      <c r="B2049" s="227"/>
      <c r="C2049" s="228"/>
      <c r="D2049" s="198" t="s">
        <v>364</v>
      </c>
      <c r="E2049" s="229" t="s">
        <v>1</v>
      </c>
      <c r="F2049" s="230" t="s">
        <v>1926</v>
      </c>
      <c r="G2049" s="228"/>
      <c r="H2049" s="231">
        <v>479</v>
      </c>
      <c r="I2049" s="232"/>
      <c r="J2049" s="228"/>
      <c r="K2049" s="228"/>
      <c r="L2049" s="233"/>
      <c r="M2049" s="234"/>
      <c r="N2049" s="235"/>
      <c r="O2049" s="235"/>
      <c r="P2049" s="235"/>
      <c r="Q2049" s="235"/>
      <c r="R2049" s="235"/>
      <c r="S2049" s="235"/>
      <c r="T2049" s="236"/>
      <c r="AT2049" s="237" t="s">
        <v>364</v>
      </c>
      <c r="AU2049" s="237" t="s">
        <v>227</v>
      </c>
      <c r="AV2049" s="14" t="s">
        <v>90</v>
      </c>
      <c r="AW2049" s="14" t="s">
        <v>36</v>
      </c>
      <c r="AX2049" s="14" t="s">
        <v>81</v>
      </c>
      <c r="AY2049" s="237" t="s">
        <v>215</v>
      </c>
    </row>
    <row r="2050" spans="1:65" s="13" customFormat="1" ht="10.199999999999999">
      <c r="B2050" s="217"/>
      <c r="C2050" s="218"/>
      <c r="D2050" s="198" t="s">
        <v>364</v>
      </c>
      <c r="E2050" s="219" t="s">
        <v>1</v>
      </c>
      <c r="F2050" s="220" t="s">
        <v>1894</v>
      </c>
      <c r="G2050" s="218"/>
      <c r="H2050" s="219" t="s">
        <v>1</v>
      </c>
      <c r="I2050" s="221"/>
      <c r="J2050" s="218"/>
      <c r="K2050" s="218"/>
      <c r="L2050" s="222"/>
      <c r="M2050" s="223"/>
      <c r="N2050" s="224"/>
      <c r="O2050" s="224"/>
      <c r="P2050" s="224"/>
      <c r="Q2050" s="224"/>
      <c r="R2050" s="224"/>
      <c r="S2050" s="224"/>
      <c r="T2050" s="225"/>
      <c r="AT2050" s="226" t="s">
        <v>364</v>
      </c>
      <c r="AU2050" s="226" t="s">
        <v>227</v>
      </c>
      <c r="AV2050" s="13" t="s">
        <v>88</v>
      </c>
      <c r="AW2050" s="13" t="s">
        <v>36</v>
      </c>
      <c r="AX2050" s="13" t="s">
        <v>81</v>
      </c>
      <c r="AY2050" s="226" t="s">
        <v>215</v>
      </c>
    </row>
    <row r="2051" spans="1:65" s="14" customFormat="1" ht="10.199999999999999">
      <c r="B2051" s="227"/>
      <c r="C2051" s="228"/>
      <c r="D2051" s="198" t="s">
        <v>364</v>
      </c>
      <c r="E2051" s="229" t="s">
        <v>1</v>
      </c>
      <c r="F2051" s="230" t="s">
        <v>1895</v>
      </c>
      <c r="G2051" s="228"/>
      <c r="H2051" s="231">
        <v>4.18</v>
      </c>
      <c r="I2051" s="232"/>
      <c r="J2051" s="228"/>
      <c r="K2051" s="228"/>
      <c r="L2051" s="233"/>
      <c r="M2051" s="234"/>
      <c r="N2051" s="235"/>
      <c r="O2051" s="235"/>
      <c r="P2051" s="235"/>
      <c r="Q2051" s="235"/>
      <c r="R2051" s="235"/>
      <c r="S2051" s="235"/>
      <c r="T2051" s="236"/>
      <c r="AT2051" s="237" t="s">
        <v>364</v>
      </c>
      <c r="AU2051" s="237" t="s">
        <v>227</v>
      </c>
      <c r="AV2051" s="14" t="s">
        <v>90</v>
      </c>
      <c r="AW2051" s="14" t="s">
        <v>36</v>
      </c>
      <c r="AX2051" s="14" t="s">
        <v>81</v>
      </c>
      <c r="AY2051" s="237" t="s">
        <v>215</v>
      </c>
    </row>
    <row r="2052" spans="1:65" s="15" customFormat="1" ht="10.199999999999999">
      <c r="B2052" s="238"/>
      <c r="C2052" s="239"/>
      <c r="D2052" s="198" t="s">
        <v>364</v>
      </c>
      <c r="E2052" s="240" t="s">
        <v>1</v>
      </c>
      <c r="F2052" s="241" t="s">
        <v>368</v>
      </c>
      <c r="G2052" s="239"/>
      <c r="H2052" s="242">
        <v>697.34</v>
      </c>
      <c r="I2052" s="243"/>
      <c r="J2052" s="239"/>
      <c r="K2052" s="239"/>
      <c r="L2052" s="244"/>
      <c r="M2052" s="245"/>
      <c r="N2052" s="246"/>
      <c r="O2052" s="246"/>
      <c r="P2052" s="246"/>
      <c r="Q2052" s="246"/>
      <c r="R2052" s="246"/>
      <c r="S2052" s="246"/>
      <c r="T2052" s="247"/>
      <c r="AT2052" s="248" t="s">
        <v>364</v>
      </c>
      <c r="AU2052" s="248" t="s">
        <v>227</v>
      </c>
      <c r="AV2052" s="15" t="s">
        <v>214</v>
      </c>
      <c r="AW2052" s="15" t="s">
        <v>36</v>
      </c>
      <c r="AX2052" s="15" t="s">
        <v>88</v>
      </c>
      <c r="AY2052" s="248" t="s">
        <v>215</v>
      </c>
    </row>
    <row r="2053" spans="1:65" s="2" customFormat="1" ht="24.15" customHeight="1">
      <c r="A2053" s="35"/>
      <c r="B2053" s="36"/>
      <c r="C2053" s="185" t="s">
        <v>1927</v>
      </c>
      <c r="D2053" s="185" t="s">
        <v>216</v>
      </c>
      <c r="E2053" s="186" t="s">
        <v>1928</v>
      </c>
      <c r="F2053" s="187" t="s">
        <v>1929</v>
      </c>
      <c r="G2053" s="188" t="s">
        <v>523</v>
      </c>
      <c r="H2053" s="189">
        <v>453.25</v>
      </c>
      <c r="I2053" s="190"/>
      <c r="J2053" s="191">
        <f>ROUND(I2053*H2053,2)</f>
        <v>0</v>
      </c>
      <c r="K2053" s="187" t="s">
        <v>359</v>
      </c>
      <c r="L2053" s="40"/>
      <c r="M2053" s="192" t="s">
        <v>1</v>
      </c>
      <c r="N2053" s="193" t="s">
        <v>46</v>
      </c>
      <c r="O2053" s="72"/>
      <c r="P2053" s="194">
        <f>O2053*H2053</f>
        <v>0</v>
      </c>
      <c r="Q2053" s="194">
        <v>0</v>
      </c>
      <c r="R2053" s="194">
        <f>Q2053*H2053</f>
        <v>0</v>
      </c>
      <c r="S2053" s="194">
        <v>0</v>
      </c>
      <c r="T2053" s="195">
        <f>S2053*H2053</f>
        <v>0</v>
      </c>
      <c r="U2053" s="35"/>
      <c r="V2053" s="35"/>
      <c r="W2053" s="35"/>
      <c r="X2053" s="35"/>
      <c r="Y2053" s="35"/>
      <c r="Z2053" s="35"/>
      <c r="AA2053" s="35"/>
      <c r="AB2053" s="35"/>
      <c r="AC2053" s="35"/>
      <c r="AD2053" s="35"/>
      <c r="AE2053" s="35"/>
      <c r="AR2053" s="196" t="s">
        <v>214</v>
      </c>
      <c r="AT2053" s="196" t="s">
        <v>216</v>
      </c>
      <c r="AU2053" s="196" t="s">
        <v>227</v>
      </c>
      <c r="AY2053" s="18" t="s">
        <v>215</v>
      </c>
      <c r="BE2053" s="197">
        <f>IF(N2053="základní",J2053,0)</f>
        <v>0</v>
      </c>
      <c r="BF2053" s="197">
        <f>IF(N2053="snížená",J2053,0)</f>
        <v>0</v>
      </c>
      <c r="BG2053" s="197">
        <f>IF(N2053="zákl. přenesená",J2053,0)</f>
        <v>0</v>
      </c>
      <c r="BH2053" s="197">
        <f>IF(N2053="sníž. přenesená",J2053,0)</f>
        <v>0</v>
      </c>
      <c r="BI2053" s="197">
        <f>IF(N2053="nulová",J2053,0)</f>
        <v>0</v>
      </c>
      <c r="BJ2053" s="18" t="s">
        <v>88</v>
      </c>
      <c r="BK2053" s="197">
        <f>ROUND(I2053*H2053,2)</f>
        <v>0</v>
      </c>
      <c r="BL2053" s="18" t="s">
        <v>214</v>
      </c>
      <c r="BM2053" s="196" t="s">
        <v>1930</v>
      </c>
    </row>
    <row r="2054" spans="1:65" s="2" customFormat="1" ht="19.2">
      <c r="A2054" s="35"/>
      <c r="B2054" s="36"/>
      <c r="C2054" s="37"/>
      <c r="D2054" s="198" t="s">
        <v>221</v>
      </c>
      <c r="E2054" s="37"/>
      <c r="F2054" s="199" t="s">
        <v>1931</v>
      </c>
      <c r="G2054" s="37"/>
      <c r="H2054" s="37"/>
      <c r="I2054" s="200"/>
      <c r="J2054" s="37"/>
      <c r="K2054" s="37"/>
      <c r="L2054" s="40"/>
      <c r="M2054" s="201"/>
      <c r="N2054" s="202"/>
      <c r="O2054" s="72"/>
      <c r="P2054" s="72"/>
      <c r="Q2054" s="72"/>
      <c r="R2054" s="72"/>
      <c r="S2054" s="72"/>
      <c r="T2054" s="73"/>
      <c r="U2054" s="35"/>
      <c r="V2054" s="35"/>
      <c r="W2054" s="35"/>
      <c r="X2054" s="35"/>
      <c r="Y2054" s="35"/>
      <c r="Z2054" s="35"/>
      <c r="AA2054" s="35"/>
      <c r="AB2054" s="35"/>
      <c r="AC2054" s="35"/>
      <c r="AD2054" s="35"/>
      <c r="AE2054" s="35"/>
      <c r="AT2054" s="18" t="s">
        <v>221</v>
      </c>
      <c r="AU2054" s="18" t="s">
        <v>227</v>
      </c>
    </row>
    <row r="2055" spans="1:65" s="2" customFormat="1" ht="10.199999999999999">
      <c r="A2055" s="35"/>
      <c r="B2055" s="36"/>
      <c r="C2055" s="37"/>
      <c r="D2055" s="215" t="s">
        <v>362</v>
      </c>
      <c r="E2055" s="37"/>
      <c r="F2055" s="216" t="s">
        <v>1932</v>
      </c>
      <c r="G2055" s="37"/>
      <c r="H2055" s="37"/>
      <c r="I2055" s="200"/>
      <c r="J2055" s="37"/>
      <c r="K2055" s="37"/>
      <c r="L2055" s="40"/>
      <c r="M2055" s="201"/>
      <c r="N2055" s="202"/>
      <c r="O2055" s="72"/>
      <c r="P2055" s="72"/>
      <c r="Q2055" s="72"/>
      <c r="R2055" s="72"/>
      <c r="S2055" s="72"/>
      <c r="T2055" s="73"/>
      <c r="U2055" s="35"/>
      <c r="V2055" s="35"/>
      <c r="W2055" s="35"/>
      <c r="X2055" s="35"/>
      <c r="Y2055" s="35"/>
      <c r="Z2055" s="35"/>
      <c r="AA2055" s="35"/>
      <c r="AB2055" s="35"/>
      <c r="AC2055" s="35"/>
      <c r="AD2055" s="35"/>
      <c r="AE2055" s="35"/>
      <c r="AT2055" s="18" t="s">
        <v>362</v>
      </c>
      <c r="AU2055" s="18" t="s">
        <v>227</v>
      </c>
    </row>
    <row r="2056" spans="1:65" s="2" customFormat="1" ht="33" customHeight="1">
      <c r="A2056" s="35"/>
      <c r="B2056" s="36"/>
      <c r="C2056" s="185" t="s">
        <v>1933</v>
      </c>
      <c r="D2056" s="185" t="s">
        <v>216</v>
      </c>
      <c r="E2056" s="186" t="s">
        <v>1934</v>
      </c>
      <c r="F2056" s="187" t="s">
        <v>1935</v>
      </c>
      <c r="G2056" s="188" t="s">
        <v>797</v>
      </c>
      <c r="H2056" s="189">
        <v>547.41</v>
      </c>
      <c r="I2056" s="190"/>
      <c r="J2056" s="191">
        <f>ROUND(I2056*H2056,2)</f>
        <v>0</v>
      </c>
      <c r="K2056" s="187" t="s">
        <v>359</v>
      </c>
      <c r="L2056" s="40"/>
      <c r="M2056" s="192" t="s">
        <v>1</v>
      </c>
      <c r="N2056" s="193" t="s">
        <v>46</v>
      </c>
      <c r="O2056" s="72"/>
      <c r="P2056" s="194">
        <f>O2056*H2056</f>
        <v>0</v>
      </c>
      <c r="Q2056" s="194">
        <v>2.0000000000000002E-5</v>
      </c>
      <c r="R2056" s="194">
        <f>Q2056*H2056</f>
        <v>1.09482E-2</v>
      </c>
      <c r="S2056" s="194">
        <v>0</v>
      </c>
      <c r="T2056" s="195">
        <f>S2056*H2056</f>
        <v>0</v>
      </c>
      <c r="U2056" s="35"/>
      <c r="V2056" s="35"/>
      <c r="W2056" s="35"/>
      <c r="X2056" s="35"/>
      <c r="Y2056" s="35"/>
      <c r="Z2056" s="35"/>
      <c r="AA2056" s="35"/>
      <c r="AB2056" s="35"/>
      <c r="AC2056" s="35"/>
      <c r="AD2056" s="35"/>
      <c r="AE2056" s="35"/>
      <c r="AR2056" s="196" t="s">
        <v>214</v>
      </c>
      <c r="AT2056" s="196" t="s">
        <v>216</v>
      </c>
      <c r="AU2056" s="196" t="s">
        <v>227</v>
      </c>
      <c r="AY2056" s="18" t="s">
        <v>215</v>
      </c>
      <c r="BE2056" s="197">
        <f>IF(N2056="základní",J2056,0)</f>
        <v>0</v>
      </c>
      <c r="BF2056" s="197">
        <f>IF(N2056="snížená",J2056,0)</f>
        <v>0</v>
      </c>
      <c r="BG2056" s="197">
        <f>IF(N2056="zákl. přenesená",J2056,0)</f>
        <v>0</v>
      </c>
      <c r="BH2056" s="197">
        <f>IF(N2056="sníž. přenesená",J2056,0)</f>
        <v>0</v>
      </c>
      <c r="BI2056" s="197">
        <f>IF(N2056="nulová",J2056,0)</f>
        <v>0</v>
      </c>
      <c r="BJ2056" s="18" t="s">
        <v>88</v>
      </c>
      <c r="BK2056" s="197">
        <f>ROUND(I2056*H2056,2)</f>
        <v>0</v>
      </c>
      <c r="BL2056" s="18" t="s">
        <v>214</v>
      </c>
      <c r="BM2056" s="196" t="s">
        <v>1936</v>
      </c>
    </row>
    <row r="2057" spans="1:65" s="2" customFormat="1" ht="28.8">
      <c r="A2057" s="35"/>
      <c r="B2057" s="36"/>
      <c r="C2057" s="37"/>
      <c r="D2057" s="198" t="s">
        <v>221</v>
      </c>
      <c r="E2057" s="37"/>
      <c r="F2057" s="199" t="s">
        <v>1937</v>
      </c>
      <c r="G2057" s="37"/>
      <c r="H2057" s="37"/>
      <c r="I2057" s="200"/>
      <c r="J2057" s="37"/>
      <c r="K2057" s="37"/>
      <c r="L2057" s="40"/>
      <c r="M2057" s="201"/>
      <c r="N2057" s="202"/>
      <c r="O2057" s="72"/>
      <c r="P2057" s="72"/>
      <c r="Q2057" s="72"/>
      <c r="R2057" s="72"/>
      <c r="S2057" s="72"/>
      <c r="T2057" s="73"/>
      <c r="U2057" s="35"/>
      <c r="V2057" s="35"/>
      <c r="W2057" s="35"/>
      <c r="X2057" s="35"/>
      <c r="Y2057" s="35"/>
      <c r="Z2057" s="35"/>
      <c r="AA2057" s="35"/>
      <c r="AB2057" s="35"/>
      <c r="AC2057" s="35"/>
      <c r="AD2057" s="35"/>
      <c r="AE2057" s="35"/>
      <c r="AT2057" s="18" t="s">
        <v>221</v>
      </c>
      <c r="AU2057" s="18" t="s">
        <v>227</v>
      </c>
    </row>
    <row r="2058" spans="1:65" s="2" customFormat="1" ht="10.199999999999999">
      <c r="A2058" s="35"/>
      <c r="B2058" s="36"/>
      <c r="C2058" s="37"/>
      <c r="D2058" s="215" t="s">
        <v>362</v>
      </c>
      <c r="E2058" s="37"/>
      <c r="F2058" s="216" t="s">
        <v>1938</v>
      </c>
      <c r="G2058" s="37"/>
      <c r="H2058" s="37"/>
      <c r="I2058" s="200"/>
      <c r="J2058" s="37"/>
      <c r="K2058" s="37"/>
      <c r="L2058" s="40"/>
      <c r="M2058" s="201"/>
      <c r="N2058" s="202"/>
      <c r="O2058" s="72"/>
      <c r="P2058" s="72"/>
      <c r="Q2058" s="72"/>
      <c r="R2058" s="72"/>
      <c r="S2058" s="72"/>
      <c r="T2058" s="73"/>
      <c r="U2058" s="35"/>
      <c r="V2058" s="35"/>
      <c r="W2058" s="35"/>
      <c r="X2058" s="35"/>
      <c r="Y2058" s="35"/>
      <c r="Z2058" s="35"/>
      <c r="AA2058" s="35"/>
      <c r="AB2058" s="35"/>
      <c r="AC2058" s="35"/>
      <c r="AD2058" s="35"/>
      <c r="AE2058" s="35"/>
      <c r="AT2058" s="18" t="s">
        <v>362</v>
      </c>
      <c r="AU2058" s="18" t="s">
        <v>227</v>
      </c>
    </row>
    <row r="2059" spans="1:65" s="13" customFormat="1" ht="10.199999999999999">
      <c r="B2059" s="217"/>
      <c r="C2059" s="218"/>
      <c r="D2059" s="198" t="s">
        <v>364</v>
      </c>
      <c r="E2059" s="219" t="s">
        <v>1</v>
      </c>
      <c r="F2059" s="220" t="s">
        <v>822</v>
      </c>
      <c r="G2059" s="218"/>
      <c r="H2059" s="219" t="s">
        <v>1</v>
      </c>
      <c r="I2059" s="221"/>
      <c r="J2059" s="218"/>
      <c r="K2059" s="218"/>
      <c r="L2059" s="222"/>
      <c r="M2059" s="223"/>
      <c r="N2059" s="224"/>
      <c r="O2059" s="224"/>
      <c r="P2059" s="224"/>
      <c r="Q2059" s="224"/>
      <c r="R2059" s="224"/>
      <c r="S2059" s="224"/>
      <c r="T2059" s="225"/>
      <c r="AT2059" s="226" t="s">
        <v>364</v>
      </c>
      <c r="AU2059" s="226" t="s">
        <v>227</v>
      </c>
      <c r="AV2059" s="13" t="s">
        <v>88</v>
      </c>
      <c r="AW2059" s="13" t="s">
        <v>36</v>
      </c>
      <c r="AX2059" s="13" t="s">
        <v>81</v>
      </c>
      <c r="AY2059" s="226" t="s">
        <v>215</v>
      </c>
    </row>
    <row r="2060" spans="1:65" s="13" customFormat="1" ht="10.199999999999999">
      <c r="B2060" s="217"/>
      <c r="C2060" s="218"/>
      <c r="D2060" s="198" t="s">
        <v>364</v>
      </c>
      <c r="E2060" s="219" t="s">
        <v>1</v>
      </c>
      <c r="F2060" s="220" t="s">
        <v>1391</v>
      </c>
      <c r="G2060" s="218"/>
      <c r="H2060" s="219" t="s">
        <v>1</v>
      </c>
      <c r="I2060" s="221"/>
      <c r="J2060" s="218"/>
      <c r="K2060" s="218"/>
      <c r="L2060" s="222"/>
      <c r="M2060" s="223"/>
      <c r="N2060" s="224"/>
      <c r="O2060" s="224"/>
      <c r="P2060" s="224"/>
      <c r="Q2060" s="224"/>
      <c r="R2060" s="224"/>
      <c r="S2060" s="224"/>
      <c r="T2060" s="225"/>
      <c r="AT2060" s="226" t="s">
        <v>364</v>
      </c>
      <c r="AU2060" s="226" t="s">
        <v>227</v>
      </c>
      <c r="AV2060" s="13" t="s">
        <v>88</v>
      </c>
      <c r="AW2060" s="13" t="s">
        <v>36</v>
      </c>
      <c r="AX2060" s="13" t="s">
        <v>81</v>
      </c>
      <c r="AY2060" s="226" t="s">
        <v>215</v>
      </c>
    </row>
    <row r="2061" spans="1:65" s="14" customFormat="1" ht="10.199999999999999">
      <c r="B2061" s="227"/>
      <c r="C2061" s="228"/>
      <c r="D2061" s="198" t="s">
        <v>364</v>
      </c>
      <c r="E2061" s="229" t="s">
        <v>1</v>
      </c>
      <c r="F2061" s="230" t="s">
        <v>1939</v>
      </c>
      <c r="G2061" s="228"/>
      <c r="H2061" s="231">
        <v>29.04</v>
      </c>
      <c r="I2061" s="232"/>
      <c r="J2061" s="228"/>
      <c r="K2061" s="228"/>
      <c r="L2061" s="233"/>
      <c r="M2061" s="234"/>
      <c r="N2061" s="235"/>
      <c r="O2061" s="235"/>
      <c r="P2061" s="235"/>
      <c r="Q2061" s="235"/>
      <c r="R2061" s="235"/>
      <c r="S2061" s="235"/>
      <c r="T2061" s="236"/>
      <c r="AT2061" s="237" t="s">
        <v>364</v>
      </c>
      <c r="AU2061" s="237" t="s">
        <v>227</v>
      </c>
      <c r="AV2061" s="14" t="s">
        <v>90</v>
      </c>
      <c r="AW2061" s="14" t="s">
        <v>36</v>
      </c>
      <c r="AX2061" s="14" t="s">
        <v>81</v>
      </c>
      <c r="AY2061" s="237" t="s">
        <v>215</v>
      </c>
    </row>
    <row r="2062" spans="1:65" s="13" customFormat="1" ht="10.199999999999999">
      <c r="B2062" s="217"/>
      <c r="C2062" s="218"/>
      <c r="D2062" s="198" t="s">
        <v>364</v>
      </c>
      <c r="E2062" s="219" t="s">
        <v>1</v>
      </c>
      <c r="F2062" s="220" t="s">
        <v>1028</v>
      </c>
      <c r="G2062" s="218"/>
      <c r="H2062" s="219" t="s">
        <v>1</v>
      </c>
      <c r="I2062" s="221"/>
      <c r="J2062" s="218"/>
      <c r="K2062" s="218"/>
      <c r="L2062" s="222"/>
      <c r="M2062" s="223"/>
      <c r="N2062" s="224"/>
      <c r="O2062" s="224"/>
      <c r="P2062" s="224"/>
      <c r="Q2062" s="224"/>
      <c r="R2062" s="224"/>
      <c r="S2062" s="224"/>
      <c r="T2062" s="225"/>
      <c r="AT2062" s="226" t="s">
        <v>364</v>
      </c>
      <c r="AU2062" s="226" t="s">
        <v>227</v>
      </c>
      <c r="AV2062" s="13" t="s">
        <v>88</v>
      </c>
      <c r="AW2062" s="13" t="s">
        <v>36</v>
      </c>
      <c r="AX2062" s="13" t="s">
        <v>81</v>
      </c>
      <c r="AY2062" s="226" t="s">
        <v>215</v>
      </c>
    </row>
    <row r="2063" spans="1:65" s="14" customFormat="1" ht="10.199999999999999">
      <c r="B2063" s="227"/>
      <c r="C2063" s="228"/>
      <c r="D2063" s="198" t="s">
        <v>364</v>
      </c>
      <c r="E2063" s="229" t="s">
        <v>1</v>
      </c>
      <c r="F2063" s="230" t="s">
        <v>1940</v>
      </c>
      <c r="G2063" s="228"/>
      <c r="H2063" s="231">
        <v>49.05</v>
      </c>
      <c r="I2063" s="232"/>
      <c r="J2063" s="228"/>
      <c r="K2063" s="228"/>
      <c r="L2063" s="233"/>
      <c r="M2063" s="234"/>
      <c r="N2063" s="235"/>
      <c r="O2063" s="235"/>
      <c r="P2063" s="235"/>
      <c r="Q2063" s="235"/>
      <c r="R2063" s="235"/>
      <c r="S2063" s="235"/>
      <c r="T2063" s="236"/>
      <c r="AT2063" s="237" t="s">
        <v>364</v>
      </c>
      <c r="AU2063" s="237" t="s">
        <v>227</v>
      </c>
      <c r="AV2063" s="14" t="s">
        <v>90</v>
      </c>
      <c r="AW2063" s="14" t="s">
        <v>36</v>
      </c>
      <c r="AX2063" s="14" t="s">
        <v>81</v>
      </c>
      <c r="AY2063" s="237" t="s">
        <v>215</v>
      </c>
    </row>
    <row r="2064" spans="1:65" s="13" customFormat="1" ht="10.199999999999999">
      <c r="B2064" s="217"/>
      <c r="C2064" s="218"/>
      <c r="D2064" s="198" t="s">
        <v>364</v>
      </c>
      <c r="E2064" s="219" t="s">
        <v>1</v>
      </c>
      <c r="F2064" s="220" t="s">
        <v>1394</v>
      </c>
      <c r="G2064" s="218"/>
      <c r="H2064" s="219" t="s">
        <v>1</v>
      </c>
      <c r="I2064" s="221"/>
      <c r="J2064" s="218"/>
      <c r="K2064" s="218"/>
      <c r="L2064" s="222"/>
      <c r="M2064" s="223"/>
      <c r="N2064" s="224"/>
      <c r="O2064" s="224"/>
      <c r="P2064" s="224"/>
      <c r="Q2064" s="224"/>
      <c r="R2064" s="224"/>
      <c r="S2064" s="224"/>
      <c r="T2064" s="225"/>
      <c r="AT2064" s="226" t="s">
        <v>364</v>
      </c>
      <c r="AU2064" s="226" t="s">
        <v>227</v>
      </c>
      <c r="AV2064" s="13" t="s">
        <v>88</v>
      </c>
      <c r="AW2064" s="13" t="s">
        <v>36</v>
      </c>
      <c r="AX2064" s="13" t="s">
        <v>81</v>
      </c>
      <c r="AY2064" s="226" t="s">
        <v>215</v>
      </c>
    </row>
    <row r="2065" spans="2:51" s="14" customFormat="1" ht="10.199999999999999">
      <c r="B2065" s="227"/>
      <c r="C2065" s="228"/>
      <c r="D2065" s="198" t="s">
        <v>364</v>
      </c>
      <c r="E2065" s="229" t="s">
        <v>1</v>
      </c>
      <c r="F2065" s="230" t="s">
        <v>1941</v>
      </c>
      <c r="G2065" s="228"/>
      <c r="H2065" s="231">
        <v>24.15</v>
      </c>
      <c r="I2065" s="232"/>
      <c r="J2065" s="228"/>
      <c r="K2065" s="228"/>
      <c r="L2065" s="233"/>
      <c r="M2065" s="234"/>
      <c r="N2065" s="235"/>
      <c r="O2065" s="235"/>
      <c r="P2065" s="235"/>
      <c r="Q2065" s="235"/>
      <c r="R2065" s="235"/>
      <c r="S2065" s="235"/>
      <c r="T2065" s="236"/>
      <c r="AT2065" s="237" t="s">
        <v>364</v>
      </c>
      <c r="AU2065" s="237" t="s">
        <v>227</v>
      </c>
      <c r="AV2065" s="14" t="s">
        <v>90</v>
      </c>
      <c r="AW2065" s="14" t="s">
        <v>36</v>
      </c>
      <c r="AX2065" s="14" t="s">
        <v>81</v>
      </c>
      <c r="AY2065" s="237" t="s">
        <v>215</v>
      </c>
    </row>
    <row r="2066" spans="2:51" s="13" customFormat="1" ht="10.199999999999999">
      <c r="B2066" s="217"/>
      <c r="C2066" s="218"/>
      <c r="D2066" s="198" t="s">
        <v>364</v>
      </c>
      <c r="E2066" s="219" t="s">
        <v>1</v>
      </c>
      <c r="F2066" s="220" t="s">
        <v>1477</v>
      </c>
      <c r="G2066" s="218"/>
      <c r="H2066" s="219" t="s">
        <v>1</v>
      </c>
      <c r="I2066" s="221"/>
      <c r="J2066" s="218"/>
      <c r="K2066" s="218"/>
      <c r="L2066" s="222"/>
      <c r="M2066" s="223"/>
      <c r="N2066" s="224"/>
      <c r="O2066" s="224"/>
      <c r="P2066" s="224"/>
      <c r="Q2066" s="224"/>
      <c r="R2066" s="224"/>
      <c r="S2066" s="224"/>
      <c r="T2066" s="225"/>
      <c r="AT2066" s="226" t="s">
        <v>364</v>
      </c>
      <c r="AU2066" s="226" t="s">
        <v>227</v>
      </c>
      <c r="AV2066" s="13" t="s">
        <v>88</v>
      </c>
      <c r="AW2066" s="13" t="s">
        <v>36</v>
      </c>
      <c r="AX2066" s="13" t="s">
        <v>81</v>
      </c>
      <c r="AY2066" s="226" t="s">
        <v>215</v>
      </c>
    </row>
    <row r="2067" spans="2:51" s="14" customFormat="1" ht="10.199999999999999">
      <c r="B2067" s="227"/>
      <c r="C2067" s="228"/>
      <c r="D2067" s="198" t="s">
        <v>364</v>
      </c>
      <c r="E2067" s="229" t="s">
        <v>1</v>
      </c>
      <c r="F2067" s="230" t="s">
        <v>1942</v>
      </c>
      <c r="G2067" s="228"/>
      <c r="H2067" s="231">
        <v>17.899999999999999</v>
      </c>
      <c r="I2067" s="232"/>
      <c r="J2067" s="228"/>
      <c r="K2067" s="228"/>
      <c r="L2067" s="233"/>
      <c r="M2067" s="234"/>
      <c r="N2067" s="235"/>
      <c r="O2067" s="235"/>
      <c r="P2067" s="235"/>
      <c r="Q2067" s="235"/>
      <c r="R2067" s="235"/>
      <c r="S2067" s="235"/>
      <c r="T2067" s="236"/>
      <c r="AT2067" s="237" t="s">
        <v>364</v>
      </c>
      <c r="AU2067" s="237" t="s">
        <v>227</v>
      </c>
      <c r="AV2067" s="14" t="s">
        <v>90</v>
      </c>
      <c r="AW2067" s="14" t="s">
        <v>36</v>
      </c>
      <c r="AX2067" s="14" t="s">
        <v>81</v>
      </c>
      <c r="AY2067" s="237" t="s">
        <v>215</v>
      </c>
    </row>
    <row r="2068" spans="2:51" s="13" customFormat="1" ht="10.199999999999999">
      <c r="B2068" s="217"/>
      <c r="C2068" s="218"/>
      <c r="D2068" s="198" t="s">
        <v>364</v>
      </c>
      <c r="E2068" s="219" t="s">
        <v>1</v>
      </c>
      <c r="F2068" s="220" t="s">
        <v>1135</v>
      </c>
      <c r="G2068" s="218"/>
      <c r="H2068" s="219" t="s">
        <v>1</v>
      </c>
      <c r="I2068" s="221"/>
      <c r="J2068" s="218"/>
      <c r="K2068" s="218"/>
      <c r="L2068" s="222"/>
      <c r="M2068" s="223"/>
      <c r="N2068" s="224"/>
      <c r="O2068" s="224"/>
      <c r="P2068" s="224"/>
      <c r="Q2068" s="224"/>
      <c r="R2068" s="224"/>
      <c r="S2068" s="224"/>
      <c r="T2068" s="225"/>
      <c r="AT2068" s="226" t="s">
        <v>364</v>
      </c>
      <c r="AU2068" s="226" t="s">
        <v>227</v>
      </c>
      <c r="AV2068" s="13" t="s">
        <v>88</v>
      </c>
      <c r="AW2068" s="13" t="s">
        <v>36</v>
      </c>
      <c r="AX2068" s="13" t="s">
        <v>81</v>
      </c>
      <c r="AY2068" s="226" t="s">
        <v>215</v>
      </c>
    </row>
    <row r="2069" spans="2:51" s="14" customFormat="1" ht="10.199999999999999">
      <c r="B2069" s="227"/>
      <c r="C2069" s="228"/>
      <c r="D2069" s="198" t="s">
        <v>364</v>
      </c>
      <c r="E2069" s="229" t="s">
        <v>1</v>
      </c>
      <c r="F2069" s="230" t="s">
        <v>1943</v>
      </c>
      <c r="G2069" s="228"/>
      <c r="H2069" s="231">
        <v>17.5</v>
      </c>
      <c r="I2069" s="232"/>
      <c r="J2069" s="228"/>
      <c r="K2069" s="228"/>
      <c r="L2069" s="233"/>
      <c r="M2069" s="234"/>
      <c r="N2069" s="235"/>
      <c r="O2069" s="235"/>
      <c r="P2069" s="235"/>
      <c r="Q2069" s="235"/>
      <c r="R2069" s="235"/>
      <c r="S2069" s="235"/>
      <c r="T2069" s="236"/>
      <c r="AT2069" s="237" t="s">
        <v>364</v>
      </c>
      <c r="AU2069" s="237" t="s">
        <v>227</v>
      </c>
      <c r="AV2069" s="14" t="s">
        <v>90</v>
      </c>
      <c r="AW2069" s="14" t="s">
        <v>36</v>
      </c>
      <c r="AX2069" s="14" t="s">
        <v>81</v>
      </c>
      <c r="AY2069" s="237" t="s">
        <v>215</v>
      </c>
    </row>
    <row r="2070" spans="2:51" s="13" customFormat="1" ht="10.199999999999999">
      <c r="B2070" s="217"/>
      <c r="C2070" s="218"/>
      <c r="D2070" s="198" t="s">
        <v>364</v>
      </c>
      <c r="E2070" s="219" t="s">
        <v>1</v>
      </c>
      <c r="F2070" s="220" t="s">
        <v>1483</v>
      </c>
      <c r="G2070" s="218"/>
      <c r="H2070" s="219" t="s">
        <v>1</v>
      </c>
      <c r="I2070" s="221"/>
      <c r="J2070" s="218"/>
      <c r="K2070" s="218"/>
      <c r="L2070" s="222"/>
      <c r="M2070" s="223"/>
      <c r="N2070" s="224"/>
      <c r="O2070" s="224"/>
      <c r="P2070" s="224"/>
      <c r="Q2070" s="224"/>
      <c r="R2070" s="224"/>
      <c r="S2070" s="224"/>
      <c r="T2070" s="225"/>
      <c r="AT2070" s="226" t="s">
        <v>364</v>
      </c>
      <c r="AU2070" s="226" t="s">
        <v>227</v>
      </c>
      <c r="AV2070" s="13" t="s">
        <v>88</v>
      </c>
      <c r="AW2070" s="13" t="s">
        <v>36</v>
      </c>
      <c r="AX2070" s="13" t="s">
        <v>81</v>
      </c>
      <c r="AY2070" s="226" t="s">
        <v>215</v>
      </c>
    </row>
    <row r="2071" spans="2:51" s="14" customFormat="1" ht="10.199999999999999">
      <c r="B2071" s="227"/>
      <c r="C2071" s="228"/>
      <c r="D2071" s="198" t="s">
        <v>364</v>
      </c>
      <c r="E2071" s="229" t="s">
        <v>1</v>
      </c>
      <c r="F2071" s="230" t="s">
        <v>1944</v>
      </c>
      <c r="G2071" s="228"/>
      <c r="H2071" s="231">
        <v>27</v>
      </c>
      <c r="I2071" s="232"/>
      <c r="J2071" s="228"/>
      <c r="K2071" s="228"/>
      <c r="L2071" s="233"/>
      <c r="M2071" s="234"/>
      <c r="N2071" s="235"/>
      <c r="O2071" s="235"/>
      <c r="P2071" s="235"/>
      <c r="Q2071" s="235"/>
      <c r="R2071" s="235"/>
      <c r="S2071" s="235"/>
      <c r="T2071" s="236"/>
      <c r="AT2071" s="237" t="s">
        <v>364</v>
      </c>
      <c r="AU2071" s="237" t="s">
        <v>227</v>
      </c>
      <c r="AV2071" s="14" t="s">
        <v>90</v>
      </c>
      <c r="AW2071" s="14" t="s">
        <v>36</v>
      </c>
      <c r="AX2071" s="14" t="s">
        <v>81</v>
      </c>
      <c r="AY2071" s="237" t="s">
        <v>215</v>
      </c>
    </row>
    <row r="2072" spans="2:51" s="13" customFormat="1" ht="10.199999999999999">
      <c r="B2072" s="217"/>
      <c r="C2072" s="218"/>
      <c r="D2072" s="198" t="s">
        <v>364</v>
      </c>
      <c r="E2072" s="219" t="s">
        <v>1</v>
      </c>
      <c r="F2072" s="220" t="s">
        <v>1500</v>
      </c>
      <c r="G2072" s="218"/>
      <c r="H2072" s="219" t="s">
        <v>1</v>
      </c>
      <c r="I2072" s="221"/>
      <c r="J2072" s="218"/>
      <c r="K2072" s="218"/>
      <c r="L2072" s="222"/>
      <c r="M2072" s="223"/>
      <c r="N2072" s="224"/>
      <c r="O2072" s="224"/>
      <c r="P2072" s="224"/>
      <c r="Q2072" s="224"/>
      <c r="R2072" s="224"/>
      <c r="S2072" s="224"/>
      <c r="T2072" s="225"/>
      <c r="AT2072" s="226" t="s">
        <v>364</v>
      </c>
      <c r="AU2072" s="226" t="s">
        <v>227</v>
      </c>
      <c r="AV2072" s="13" t="s">
        <v>88</v>
      </c>
      <c r="AW2072" s="13" t="s">
        <v>36</v>
      </c>
      <c r="AX2072" s="13" t="s">
        <v>81</v>
      </c>
      <c r="AY2072" s="226" t="s">
        <v>215</v>
      </c>
    </row>
    <row r="2073" spans="2:51" s="14" customFormat="1" ht="10.199999999999999">
      <c r="B2073" s="227"/>
      <c r="C2073" s="228"/>
      <c r="D2073" s="198" t="s">
        <v>364</v>
      </c>
      <c r="E2073" s="229" t="s">
        <v>1</v>
      </c>
      <c r="F2073" s="230" t="s">
        <v>1945</v>
      </c>
      <c r="G2073" s="228"/>
      <c r="H2073" s="231">
        <v>25.4</v>
      </c>
      <c r="I2073" s="232"/>
      <c r="J2073" s="228"/>
      <c r="K2073" s="228"/>
      <c r="L2073" s="233"/>
      <c r="M2073" s="234"/>
      <c r="N2073" s="235"/>
      <c r="O2073" s="235"/>
      <c r="P2073" s="235"/>
      <c r="Q2073" s="235"/>
      <c r="R2073" s="235"/>
      <c r="S2073" s="235"/>
      <c r="T2073" s="236"/>
      <c r="AT2073" s="237" t="s">
        <v>364</v>
      </c>
      <c r="AU2073" s="237" t="s">
        <v>227</v>
      </c>
      <c r="AV2073" s="14" t="s">
        <v>90</v>
      </c>
      <c r="AW2073" s="14" t="s">
        <v>36</v>
      </c>
      <c r="AX2073" s="14" t="s">
        <v>81</v>
      </c>
      <c r="AY2073" s="237" t="s">
        <v>215</v>
      </c>
    </row>
    <row r="2074" spans="2:51" s="13" customFormat="1" ht="10.199999999999999">
      <c r="B2074" s="217"/>
      <c r="C2074" s="218"/>
      <c r="D2074" s="198" t="s">
        <v>364</v>
      </c>
      <c r="E2074" s="219" t="s">
        <v>1</v>
      </c>
      <c r="F2074" s="220" t="s">
        <v>1402</v>
      </c>
      <c r="G2074" s="218"/>
      <c r="H2074" s="219" t="s">
        <v>1</v>
      </c>
      <c r="I2074" s="221"/>
      <c r="J2074" s="218"/>
      <c r="K2074" s="218"/>
      <c r="L2074" s="222"/>
      <c r="M2074" s="223"/>
      <c r="N2074" s="224"/>
      <c r="O2074" s="224"/>
      <c r="P2074" s="224"/>
      <c r="Q2074" s="224"/>
      <c r="R2074" s="224"/>
      <c r="S2074" s="224"/>
      <c r="T2074" s="225"/>
      <c r="AT2074" s="226" t="s">
        <v>364</v>
      </c>
      <c r="AU2074" s="226" t="s">
        <v>227</v>
      </c>
      <c r="AV2074" s="13" t="s">
        <v>88</v>
      </c>
      <c r="AW2074" s="13" t="s">
        <v>36</v>
      </c>
      <c r="AX2074" s="13" t="s">
        <v>81</v>
      </c>
      <c r="AY2074" s="226" t="s">
        <v>215</v>
      </c>
    </row>
    <row r="2075" spans="2:51" s="14" customFormat="1" ht="10.199999999999999">
      <c r="B2075" s="227"/>
      <c r="C2075" s="228"/>
      <c r="D2075" s="198" t="s">
        <v>364</v>
      </c>
      <c r="E2075" s="229" t="s">
        <v>1</v>
      </c>
      <c r="F2075" s="230" t="s">
        <v>1942</v>
      </c>
      <c r="G2075" s="228"/>
      <c r="H2075" s="231">
        <v>17.899999999999999</v>
      </c>
      <c r="I2075" s="232"/>
      <c r="J2075" s="228"/>
      <c r="K2075" s="228"/>
      <c r="L2075" s="233"/>
      <c r="M2075" s="234"/>
      <c r="N2075" s="235"/>
      <c r="O2075" s="235"/>
      <c r="P2075" s="235"/>
      <c r="Q2075" s="235"/>
      <c r="R2075" s="235"/>
      <c r="S2075" s="235"/>
      <c r="T2075" s="236"/>
      <c r="AT2075" s="237" t="s">
        <v>364</v>
      </c>
      <c r="AU2075" s="237" t="s">
        <v>227</v>
      </c>
      <c r="AV2075" s="14" t="s">
        <v>90</v>
      </c>
      <c r="AW2075" s="14" t="s">
        <v>36</v>
      </c>
      <c r="AX2075" s="14" t="s">
        <v>81</v>
      </c>
      <c r="AY2075" s="237" t="s">
        <v>215</v>
      </c>
    </row>
    <row r="2076" spans="2:51" s="13" customFormat="1" ht="10.199999999999999">
      <c r="B2076" s="217"/>
      <c r="C2076" s="218"/>
      <c r="D2076" s="198" t="s">
        <v>364</v>
      </c>
      <c r="E2076" s="219" t="s">
        <v>1</v>
      </c>
      <c r="F2076" s="220" t="s">
        <v>1137</v>
      </c>
      <c r="G2076" s="218"/>
      <c r="H2076" s="219" t="s">
        <v>1</v>
      </c>
      <c r="I2076" s="221"/>
      <c r="J2076" s="218"/>
      <c r="K2076" s="218"/>
      <c r="L2076" s="222"/>
      <c r="M2076" s="223"/>
      <c r="N2076" s="224"/>
      <c r="O2076" s="224"/>
      <c r="P2076" s="224"/>
      <c r="Q2076" s="224"/>
      <c r="R2076" s="224"/>
      <c r="S2076" s="224"/>
      <c r="T2076" s="225"/>
      <c r="AT2076" s="226" t="s">
        <v>364</v>
      </c>
      <c r="AU2076" s="226" t="s">
        <v>227</v>
      </c>
      <c r="AV2076" s="13" t="s">
        <v>88</v>
      </c>
      <c r="AW2076" s="13" t="s">
        <v>36</v>
      </c>
      <c r="AX2076" s="13" t="s">
        <v>81</v>
      </c>
      <c r="AY2076" s="226" t="s">
        <v>215</v>
      </c>
    </row>
    <row r="2077" spans="2:51" s="14" customFormat="1" ht="10.199999999999999">
      <c r="B2077" s="227"/>
      <c r="C2077" s="228"/>
      <c r="D2077" s="198" t="s">
        <v>364</v>
      </c>
      <c r="E2077" s="229" t="s">
        <v>1</v>
      </c>
      <c r="F2077" s="230" t="s">
        <v>1946</v>
      </c>
      <c r="G2077" s="228"/>
      <c r="H2077" s="231">
        <v>7.4</v>
      </c>
      <c r="I2077" s="232"/>
      <c r="J2077" s="228"/>
      <c r="K2077" s="228"/>
      <c r="L2077" s="233"/>
      <c r="M2077" s="234"/>
      <c r="N2077" s="235"/>
      <c r="O2077" s="235"/>
      <c r="P2077" s="235"/>
      <c r="Q2077" s="235"/>
      <c r="R2077" s="235"/>
      <c r="S2077" s="235"/>
      <c r="T2077" s="236"/>
      <c r="AT2077" s="237" t="s">
        <v>364</v>
      </c>
      <c r="AU2077" s="237" t="s">
        <v>227</v>
      </c>
      <c r="AV2077" s="14" t="s">
        <v>90</v>
      </c>
      <c r="AW2077" s="14" t="s">
        <v>36</v>
      </c>
      <c r="AX2077" s="14" t="s">
        <v>81</v>
      </c>
      <c r="AY2077" s="237" t="s">
        <v>215</v>
      </c>
    </row>
    <row r="2078" spans="2:51" s="13" customFormat="1" ht="10.199999999999999">
      <c r="B2078" s="217"/>
      <c r="C2078" s="218"/>
      <c r="D2078" s="198" t="s">
        <v>364</v>
      </c>
      <c r="E2078" s="219" t="s">
        <v>1</v>
      </c>
      <c r="F2078" s="220" t="s">
        <v>1139</v>
      </c>
      <c r="G2078" s="218"/>
      <c r="H2078" s="219" t="s">
        <v>1</v>
      </c>
      <c r="I2078" s="221"/>
      <c r="J2078" s="218"/>
      <c r="K2078" s="218"/>
      <c r="L2078" s="222"/>
      <c r="M2078" s="223"/>
      <c r="N2078" s="224"/>
      <c r="O2078" s="224"/>
      <c r="P2078" s="224"/>
      <c r="Q2078" s="224"/>
      <c r="R2078" s="224"/>
      <c r="S2078" s="224"/>
      <c r="T2078" s="225"/>
      <c r="AT2078" s="226" t="s">
        <v>364</v>
      </c>
      <c r="AU2078" s="226" t="s">
        <v>227</v>
      </c>
      <c r="AV2078" s="13" t="s">
        <v>88</v>
      </c>
      <c r="AW2078" s="13" t="s">
        <v>36</v>
      </c>
      <c r="AX2078" s="13" t="s">
        <v>81</v>
      </c>
      <c r="AY2078" s="226" t="s">
        <v>215</v>
      </c>
    </row>
    <row r="2079" spans="2:51" s="14" customFormat="1" ht="10.199999999999999">
      <c r="B2079" s="227"/>
      <c r="C2079" s="228"/>
      <c r="D2079" s="198" t="s">
        <v>364</v>
      </c>
      <c r="E2079" s="229" t="s">
        <v>1</v>
      </c>
      <c r="F2079" s="230" t="s">
        <v>1947</v>
      </c>
      <c r="G2079" s="228"/>
      <c r="H2079" s="231">
        <v>7.5</v>
      </c>
      <c r="I2079" s="232"/>
      <c r="J2079" s="228"/>
      <c r="K2079" s="228"/>
      <c r="L2079" s="233"/>
      <c r="M2079" s="234"/>
      <c r="N2079" s="235"/>
      <c r="O2079" s="235"/>
      <c r="P2079" s="235"/>
      <c r="Q2079" s="235"/>
      <c r="R2079" s="235"/>
      <c r="S2079" s="235"/>
      <c r="T2079" s="236"/>
      <c r="AT2079" s="237" t="s">
        <v>364</v>
      </c>
      <c r="AU2079" s="237" t="s">
        <v>227</v>
      </c>
      <c r="AV2079" s="14" t="s">
        <v>90</v>
      </c>
      <c r="AW2079" s="14" t="s">
        <v>36</v>
      </c>
      <c r="AX2079" s="14" t="s">
        <v>81</v>
      </c>
      <c r="AY2079" s="237" t="s">
        <v>215</v>
      </c>
    </row>
    <row r="2080" spans="2:51" s="13" customFormat="1" ht="10.199999999999999">
      <c r="B2080" s="217"/>
      <c r="C2080" s="218"/>
      <c r="D2080" s="198" t="s">
        <v>364</v>
      </c>
      <c r="E2080" s="219" t="s">
        <v>1</v>
      </c>
      <c r="F2080" s="220" t="s">
        <v>1509</v>
      </c>
      <c r="G2080" s="218"/>
      <c r="H2080" s="219" t="s">
        <v>1</v>
      </c>
      <c r="I2080" s="221"/>
      <c r="J2080" s="218"/>
      <c r="K2080" s="218"/>
      <c r="L2080" s="222"/>
      <c r="M2080" s="223"/>
      <c r="N2080" s="224"/>
      <c r="O2080" s="224"/>
      <c r="P2080" s="224"/>
      <c r="Q2080" s="224"/>
      <c r="R2080" s="224"/>
      <c r="S2080" s="224"/>
      <c r="T2080" s="225"/>
      <c r="AT2080" s="226" t="s">
        <v>364</v>
      </c>
      <c r="AU2080" s="226" t="s">
        <v>227</v>
      </c>
      <c r="AV2080" s="13" t="s">
        <v>88</v>
      </c>
      <c r="AW2080" s="13" t="s">
        <v>36</v>
      </c>
      <c r="AX2080" s="13" t="s">
        <v>81</v>
      </c>
      <c r="AY2080" s="226" t="s">
        <v>215</v>
      </c>
    </row>
    <row r="2081" spans="2:51" s="14" customFormat="1" ht="10.199999999999999">
      <c r="B2081" s="227"/>
      <c r="C2081" s="228"/>
      <c r="D2081" s="198" t="s">
        <v>364</v>
      </c>
      <c r="E2081" s="229" t="s">
        <v>1</v>
      </c>
      <c r="F2081" s="230" t="s">
        <v>1948</v>
      </c>
      <c r="G2081" s="228"/>
      <c r="H2081" s="231">
        <v>6.2</v>
      </c>
      <c r="I2081" s="232"/>
      <c r="J2081" s="228"/>
      <c r="K2081" s="228"/>
      <c r="L2081" s="233"/>
      <c r="M2081" s="234"/>
      <c r="N2081" s="235"/>
      <c r="O2081" s="235"/>
      <c r="P2081" s="235"/>
      <c r="Q2081" s="235"/>
      <c r="R2081" s="235"/>
      <c r="S2081" s="235"/>
      <c r="T2081" s="236"/>
      <c r="AT2081" s="237" t="s">
        <v>364</v>
      </c>
      <c r="AU2081" s="237" t="s">
        <v>227</v>
      </c>
      <c r="AV2081" s="14" t="s">
        <v>90</v>
      </c>
      <c r="AW2081" s="14" t="s">
        <v>36</v>
      </c>
      <c r="AX2081" s="14" t="s">
        <v>81</v>
      </c>
      <c r="AY2081" s="237" t="s">
        <v>215</v>
      </c>
    </row>
    <row r="2082" spans="2:51" s="13" customFormat="1" ht="10.199999999999999">
      <c r="B2082" s="217"/>
      <c r="C2082" s="218"/>
      <c r="D2082" s="198" t="s">
        <v>364</v>
      </c>
      <c r="E2082" s="219" t="s">
        <v>1</v>
      </c>
      <c r="F2082" s="220" t="s">
        <v>1141</v>
      </c>
      <c r="G2082" s="218"/>
      <c r="H2082" s="219" t="s">
        <v>1</v>
      </c>
      <c r="I2082" s="221"/>
      <c r="J2082" s="218"/>
      <c r="K2082" s="218"/>
      <c r="L2082" s="222"/>
      <c r="M2082" s="223"/>
      <c r="N2082" s="224"/>
      <c r="O2082" s="224"/>
      <c r="P2082" s="224"/>
      <c r="Q2082" s="224"/>
      <c r="R2082" s="224"/>
      <c r="S2082" s="224"/>
      <c r="T2082" s="225"/>
      <c r="AT2082" s="226" t="s">
        <v>364</v>
      </c>
      <c r="AU2082" s="226" t="s">
        <v>227</v>
      </c>
      <c r="AV2082" s="13" t="s">
        <v>88</v>
      </c>
      <c r="AW2082" s="13" t="s">
        <v>36</v>
      </c>
      <c r="AX2082" s="13" t="s">
        <v>81</v>
      </c>
      <c r="AY2082" s="226" t="s">
        <v>215</v>
      </c>
    </row>
    <row r="2083" spans="2:51" s="14" customFormat="1" ht="10.199999999999999">
      <c r="B2083" s="227"/>
      <c r="C2083" s="228"/>
      <c r="D2083" s="198" t="s">
        <v>364</v>
      </c>
      <c r="E2083" s="229" t="s">
        <v>1</v>
      </c>
      <c r="F2083" s="230" t="s">
        <v>1949</v>
      </c>
      <c r="G2083" s="228"/>
      <c r="H2083" s="231">
        <v>7.5</v>
      </c>
      <c r="I2083" s="232"/>
      <c r="J2083" s="228"/>
      <c r="K2083" s="228"/>
      <c r="L2083" s="233"/>
      <c r="M2083" s="234"/>
      <c r="N2083" s="235"/>
      <c r="O2083" s="235"/>
      <c r="P2083" s="235"/>
      <c r="Q2083" s="235"/>
      <c r="R2083" s="235"/>
      <c r="S2083" s="235"/>
      <c r="T2083" s="236"/>
      <c r="AT2083" s="237" t="s">
        <v>364</v>
      </c>
      <c r="AU2083" s="237" t="s">
        <v>227</v>
      </c>
      <c r="AV2083" s="14" t="s">
        <v>90</v>
      </c>
      <c r="AW2083" s="14" t="s">
        <v>36</v>
      </c>
      <c r="AX2083" s="14" t="s">
        <v>81</v>
      </c>
      <c r="AY2083" s="237" t="s">
        <v>215</v>
      </c>
    </row>
    <row r="2084" spans="2:51" s="13" customFormat="1" ht="10.199999999999999">
      <c r="B2084" s="217"/>
      <c r="C2084" s="218"/>
      <c r="D2084" s="198" t="s">
        <v>364</v>
      </c>
      <c r="E2084" s="219" t="s">
        <v>1</v>
      </c>
      <c r="F2084" s="220" t="s">
        <v>1143</v>
      </c>
      <c r="G2084" s="218"/>
      <c r="H2084" s="219" t="s">
        <v>1</v>
      </c>
      <c r="I2084" s="221"/>
      <c r="J2084" s="218"/>
      <c r="K2084" s="218"/>
      <c r="L2084" s="222"/>
      <c r="M2084" s="223"/>
      <c r="N2084" s="224"/>
      <c r="O2084" s="224"/>
      <c r="P2084" s="224"/>
      <c r="Q2084" s="224"/>
      <c r="R2084" s="224"/>
      <c r="S2084" s="224"/>
      <c r="T2084" s="225"/>
      <c r="AT2084" s="226" t="s">
        <v>364</v>
      </c>
      <c r="AU2084" s="226" t="s">
        <v>227</v>
      </c>
      <c r="AV2084" s="13" t="s">
        <v>88</v>
      </c>
      <c r="AW2084" s="13" t="s">
        <v>36</v>
      </c>
      <c r="AX2084" s="13" t="s">
        <v>81</v>
      </c>
      <c r="AY2084" s="226" t="s">
        <v>215</v>
      </c>
    </row>
    <row r="2085" spans="2:51" s="14" customFormat="1" ht="10.199999999999999">
      <c r="B2085" s="227"/>
      <c r="C2085" s="228"/>
      <c r="D2085" s="198" t="s">
        <v>364</v>
      </c>
      <c r="E2085" s="229" t="s">
        <v>1</v>
      </c>
      <c r="F2085" s="230" t="s">
        <v>1950</v>
      </c>
      <c r="G2085" s="228"/>
      <c r="H2085" s="231">
        <v>7.6</v>
      </c>
      <c r="I2085" s="232"/>
      <c r="J2085" s="228"/>
      <c r="K2085" s="228"/>
      <c r="L2085" s="233"/>
      <c r="M2085" s="234"/>
      <c r="N2085" s="235"/>
      <c r="O2085" s="235"/>
      <c r="P2085" s="235"/>
      <c r="Q2085" s="235"/>
      <c r="R2085" s="235"/>
      <c r="S2085" s="235"/>
      <c r="T2085" s="236"/>
      <c r="AT2085" s="237" t="s">
        <v>364</v>
      </c>
      <c r="AU2085" s="237" t="s">
        <v>227</v>
      </c>
      <c r="AV2085" s="14" t="s">
        <v>90</v>
      </c>
      <c r="AW2085" s="14" t="s">
        <v>36</v>
      </c>
      <c r="AX2085" s="14" t="s">
        <v>81</v>
      </c>
      <c r="AY2085" s="237" t="s">
        <v>215</v>
      </c>
    </row>
    <row r="2086" spans="2:51" s="13" customFormat="1" ht="10.199999999999999">
      <c r="B2086" s="217"/>
      <c r="C2086" s="218"/>
      <c r="D2086" s="198" t="s">
        <v>364</v>
      </c>
      <c r="E2086" s="219" t="s">
        <v>1</v>
      </c>
      <c r="F2086" s="220" t="s">
        <v>1514</v>
      </c>
      <c r="G2086" s="218"/>
      <c r="H2086" s="219" t="s">
        <v>1</v>
      </c>
      <c r="I2086" s="221"/>
      <c r="J2086" s="218"/>
      <c r="K2086" s="218"/>
      <c r="L2086" s="222"/>
      <c r="M2086" s="223"/>
      <c r="N2086" s="224"/>
      <c r="O2086" s="224"/>
      <c r="P2086" s="224"/>
      <c r="Q2086" s="224"/>
      <c r="R2086" s="224"/>
      <c r="S2086" s="224"/>
      <c r="T2086" s="225"/>
      <c r="AT2086" s="226" t="s">
        <v>364</v>
      </c>
      <c r="AU2086" s="226" t="s">
        <v>227</v>
      </c>
      <c r="AV2086" s="13" t="s">
        <v>88</v>
      </c>
      <c r="AW2086" s="13" t="s">
        <v>36</v>
      </c>
      <c r="AX2086" s="13" t="s">
        <v>81</v>
      </c>
      <c r="AY2086" s="226" t="s">
        <v>215</v>
      </c>
    </row>
    <row r="2087" spans="2:51" s="14" customFormat="1" ht="10.199999999999999">
      <c r="B2087" s="227"/>
      <c r="C2087" s="228"/>
      <c r="D2087" s="198" t="s">
        <v>364</v>
      </c>
      <c r="E2087" s="229" t="s">
        <v>1</v>
      </c>
      <c r="F2087" s="230" t="s">
        <v>1951</v>
      </c>
      <c r="G2087" s="228"/>
      <c r="H2087" s="231">
        <v>6.3</v>
      </c>
      <c r="I2087" s="232"/>
      <c r="J2087" s="228"/>
      <c r="K2087" s="228"/>
      <c r="L2087" s="233"/>
      <c r="M2087" s="234"/>
      <c r="N2087" s="235"/>
      <c r="O2087" s="235"/>
      <c r="P2087" s="235"/>
      <c r="Q2087" s="235"/>
      <c r="R2087" s="235"/>
      <c r="S2087" s="235"/>
      <c r="T2087" s="236"/>
      <c r="AT2087" s="237" t="s">
        <v>364</v>
      </c>
      <c r="AU2087" s="237" t="s">
        <v>227</v>
      </c>
      <c r="AV2087" s="14" t="s">
        <v>90</v>
      </c>
      <c r="AW2087" s="14" t="s">
        <v>36</v>
      </c>
      <c r="AX2087" s="14" t="s">
        <v>81</v>
      </c>
      <c r="AY2087" s="237" t="s">
        <v>215</v>
      </c>
    </row>
    <row r="2088" spans="2:51" s="13" customFormat="1" ht="10.199999999999999">
      <c r="B2088" s="217"/>
      <c r="C2088" s="218"/>
      <c r="D2088" s="198" t="s">
        <v>364</v>
      </c>
      <c r="E2088" s="219" t="s">
        <v>1</v>
      </c>
      <c r="F2088" s="220" t="s">
        <v>1516</v>
      </c>
      <c r="G2088" s="218"/>
      <c r="H2088" s="219" t="s">
        <v>1</v>
      </c>
      <c r="I2088" s="221"/>
      <c r="J2088" s="218"/>
      <c r="K2088" s="218"/>
      <c r="L2088" s="222"/>
      <c r="M2088" s="223"/>
      <c r="N2088" s="224"/>
      <c r="O2088" s="224"/>
      <c r="P2088" s="224"/>
      <c r="Q2088" s="224"/>
      <c r="R2088" s="224"/>
      <c r="S2088" s="224"/>
      <c r="T2088" s="225"/>
      <c r="AT2088" s="226" t="s">
        <v>364</v>
      </c>
      <c r="AU2088" s="226" t="s">
        <v>227</v>
      </c>
      <c r="AV2088" s="13" t="s">
        <v>88</v>
      </c>
      <c r="AW2088" s="13" t="s">
        <v>36</v>
      </c>
      <c r="AX2088" s="13" t="s">
        <v>81</v>
      </c>
      <c r="AY2088" s="226" t="s">
        <v>215</v>
      </c>
    </row>
    <row r="2089" spans="2:51" s="14" customFormat="1" ht="10.199999999999999">
      <c r="B2089" s="227"/>
      <c r="C2089" s="228"/>
      <c r="D2089" s="198" t="s">
        <v>364</v>
      </c>
      <c r="E2089" s="229" t="s">
        <v>1</v>
      </c>
      <c r="F2089" s="230" t="s">
        <v>1942</v>
      </c>
      <c r="G2089" s="228"/>
      <c r="H2089" s="231">
        <v>17.899999999999999</v>
      </c>
      <c r="I2089" s="232"/>
      <c r="J2089" s="228"/>
      <c r="K2089" s="228"/>
      <c r="L2089" s="233"/>
      <c r="M2089" s="234"/>
      <c r="N2089" s="235"/>
      <c r="O2089" s="235"/>
      <c r="P2089" s="235"/>
      <c r="Q2089" s="235"/>
      <c r="R2089" s="235"/>
      <c r="S2089" s="235"/>
      <c r="T2089" s="236"/>
      <c r="AT2089" s="237" t="s">
        <v>364</v>
      </c>
      <c r="AU2089" s="237" t="s">
        <v>227</v>
      </c>
      <c r="AV2089" s="14" t="s">
        <v>90</v>
      </c>
      <c r="AW2089" s="14" t="s">
        <v>36</v>
      </c>
      <c r="AX2089" s="14" t="s">
        <v>81</v>
      </c>
      <c r="AY2089" s="237" t="s">
        <v>215</v>
      </c>
    </row>
    <row r="2090" spans="2:51" s="13" customFormat="1" ht="10.199999999999999">
      <c r="B2090" s="217"/>
      <c r="C2090" s="218"/>
      <c r="D2090" s="198" t="s">
        <v>364</v>
      </c>
      <c r="E2090" s="219" t="s">
        <v>1</v>
      </c>
      <c r="F2090" s="220" t="s">
        <v>1404</v>
      </c>
      <c r="G2090" s="218"/>
      <c r="H2090" s="219" t="s">
        <v>1</v>
      </c>
      <c r="I2090" s="221"/>
      <c r="J2090" s="218"/>
      <c r="K2090" s="218"/>
      <c r="L2090" s="222"/>
      <c r="M2090" s="223"/>
      <c r="N2090" s="224"/>
      <c r="O2090" s="224"/>
      <c r="P2090" s="224"/>
      <c r="Q2090" s="224"/>
      <c r="R2090" s="224"/>
      <c r="S2090" s="224"/>
      <c r="T2090" s="225"/>
      <c r="AT2090" s="226" t="s">
        <v>364</v>
      </c>
      <c r="AU2090" s="226" t="s">
        <v>227</v>
      </c>
      <c r="AV2090" s="13" t="s">
        <v>88</v>
      </c>
      <c r="AW2090" s="13" t="s">
        <v>36</v>
      </c>
      <c r="AX2090" s="13" t="s">
        <v>81</v>
      </c>
      <c r="AY2090" s="226" t="s">
        <v>215</v>
      </c>
    </row>
    <row r="2091" spans="2:51" s="14" customFormat="1" ht="10.199999999999999">
      <c r="B2091" s="227"/>
      <c r="C2091" s="228"/>
      <c r="D2091" s="198" t="s">
        <v>364</v>
      </c>
      <c r="E2091" s="229" t="s">
        <v>1</v>
      </c>
      <c r="F2091" s="230" t="s">
        <v>1952</v>
      </c>
      <c r="G2091" s="228"/>
      <c r="H2091" s="231">
        <v>13.8</v>
      </c>
      <c r="I2091" s="232"/>
      <c r="J2091" s="228"/>
      <c r="K2091" s="228"/>
      <c r="L2091" s="233"/>
      <c r="M2091" s="234"/>
      <c r="N2091" s="235"/>
      <c r="O2091" s="235"/>
      <c r="P2091" s="235"/>
      <c r="Q2091" s="235"/>
      <c r="R2091" s="235"/>
      <c r="S2091" s="235"/>
      <c r="T2091" s="236"/>
      <c r="AT2091" s="237" t="s">
        <v>364</v>
      </c>
      <c r="AU2091" s="237" t="s">
        <v>227</v>
      </c>
      <c r="AV2091" s="14" t="s">
        <v>90</v>
      </c>
      <c r="AW2091" s="14" t="s">
        <v>36</v>
      </c>
      <c r="AX2091" s="14" t="s">
        <v>81</v>
      </c>
      <c r="AY2091" s="237" t="s">
        <v>215</v>
      </c>
    </row>
    <row r="2092" spans="2:51" s="16" customFormat="1" ht="10.199999999999999">
      <c r="B2092" s="249"/>
      <c r="C2092" s="250"/>
      <c r="D2092" s="198" t="s">
        <v>364</v>
      </c>
      <c r="E2092" s="251" t="s">
        <v>1</v>
      </c>
      <c r="F2092" s="252" t="s">
        <v>403</v>
      </c>
      <c r="G2092" s="250"/>
      <c r="H2092" s="253">
        <v>282.14</v>
      </c>
      <c r="I2092" s="254"/>
      <c r="J2092" s="250"/>
      <c r="K2092" s="250"/>
      <c r="L2092" s="255"/>
      <c r="M2092" s="256"/>
      <c r="N2092" s="257"/>
      <c r="O2092" s="257"/>
      <c r="P2092" s="257"/>
      <c r="Q2092" s="257"/>
      <c r="R2092" s="257"/>
      <c r="S2092" s="257"/>
      <c r="T2092" s="258"/>
      <c r="AT2092" s="259" t="s">
        <v>364</v>
      </c>
      <c r="AU2092" s="259" t="s">
        <v>227</v>
      </c>
      <c r="AV2092" s="16" t="s">
        <v>227</v>
      </c>
      <c r="AW2092" s="16" t="s">
        <v>36</v>
      </c>
      <c r="AX2092" s="16" t="s">
        <v>81</v>
      </c>
      <c r="AY2092" s="259" t="s">
        <v>215</v>
      </c>
    </row>
    <row r="2093" spans="2:51" s="13" customFormat="1" ht="10.199999999999999">
      <c r="B2093" s="217"/>
      <c r="C2093" s="218"/>
      <c r="D2093" s="198" t="s">
        <v>364</v>
      </c>
      <c r="E2093" s="219" t="s">
        <v>1</v>
      </c>
      <c r="F2093" s="220" t="s">
        <v>853</v>
      </c>
      <c r="G2093" s="218"/>
      <c r="H2093" s="219" t="s">
        <v>1</v>
      </c>
      <c r="I2093" s="221"/>
      <c r="J2093" s="218"/>
      <c r="K2093" s="218"/>
      <c r="L2093" s="222"/>
      <c r="M2093" s="223"/>
      <c r="N2093" s="224"/>
      <c r="O2093" s="224"/>
      <c r="P2093" s="224"/>
      <c r="Q2093" s="224"/>
      <c r="R2093" s="224"/>
      <c r="S2093" s="224"/>
      <c r="T2093" s="225"/>
      <c r="AT2093" s="226" t="s">
        <v>364</v>
      </c>
      <c r="AU2093" s="226" t="s">
        <v>227</v>
      </c>
      <c r="AV2093" s="13" t="s">
        <v>88</v>
      </c>
      <c r="AW2093" s="13" t="s">
        <v>36</v>
      </c>
      <c r="AX2093" s="13" t="s">
        <v>81</v>
      </c>
      <c r="AY2093" s="226" t="s">
        <v>215</v>
      </c>
    </row>
    <row r="2094" spans="2:51" s="13" customFormat="1" ht="10.199999999999999">
      <c r="B2094" s="217"/>
      <c r="C2094" s="218"/>
      <c r="D2094" s="198" t="s">
        <v>364</v>
      </c>
      <c r="E2094" s="219" t="s">
        <v>1</v>
      </c>
      <c r="F2094" s="220" t="s">
        <v>1406</v>
      </c>
      <c r="G2094" s="218"/>
      <c r="H2094" s="219" t="s">
        <v>1</v>
      </c>
      <c r="I2094" s="221"/>
      <c r="J2094" s="218"/>
      <c r="K2094" s="218"/>
      <c r="L2094" s="222"/>
      <c r="M2094" s="223"/>
      <c r="N2094" s="224"/>
      <c r="O2094" s="224"/>
      <c r="P2094" s="224"/>
      <c r="Q2094" s="224"/>
      <c r="R2094" s="224"/>
      <c r="S2094" s="224"/>
      <c r="T2094" s="225"/>
      <c r="AT2094" s="226" t="s">
        <v>364</v>
      </c>
      <c r="AU2094" s="226" t="s">
        <v>227</v>
      </c>
      <c r="AV2094" s="13" t="s">
        <v>88</v>
      </c>
      <c r="AW2094" s="13" t="s">
        <v>36</v>
      </c>
      <c r="AX2094" s="13" t="s">
        <v>81</v>
      </c>
      <c r="AY2094" s="226" t="s">
        <v>215</v>
      </c>
    </row>
    <row r="2095" spans="2:51" s="14" customFormat="1" ht="10.199999999999999">
      <c r="B2095" s="227"/>
      <c r="C2095" s="228"/>
      <c r="D2095" s="198" t="s">
        <v>364</v>
      </c>
      <c r="E2095" s="229" t="s">
        <v>1</v>
      </c>
      <c r="F2095" s="230" t="s">
        <v>1953</v>
      </c>
      <c r="G2095" s="228"/>
      <c r="H2095" s="231">
        <v>37.020000000000003</v>
      </c>
      <c r="I2095" s="232"/>
      <c r="J2095" s="228"/>
      <c r="K2095" s="228"/>
      <c r="L2095" s="233"/>
      <c r="M2095" s="234"/>
      <c r="N2095" s="235"/>
      <c r="O2095" s="235"/>
      <c r="P2095" s="235"/>
      <c r="Q2095" s="235"/>
      <c r="R2095" s="235"/>
      <c r="S2095" s="235"/>
      <c r="T2095" s="236"/>
      <c r="AT2095" s="237" t="s">
        <v>364</v>
      </c>
      <c r="AU2095" s="237" t="s">
        <v>227</v>
      </c>
      <c r="AV2095" s="14" t="s">
        <v>90</v>
      </c>
      <c r="AW2095" s="14" t="s">
        <v>36</v>
      </c>
      <c r="AX2095" s="14" t="s">
        <v>81</v>
      </c>
      <c r="AY2095" s="237" t="s">
        <v>215</v>
      </c>
    </row>
    <row r="2096" spans="2:51" s="13" customFormat="1" ht="10.199999999999999">
      <c r="B2096" s="217"/>
      <c r="C2096" s="218"/>
      <c r="D2096" s="198" t="s">
        <v>364</v>
      </c>
      <c r="E2096" s="219" t="s">
        <v>1</v>
      </c>
      <c r="F2096" s="220" t="s">
        <v>1408</v>
      </c>
      <c r="G2096" s="218"/>
      <c r="H2096" s="219" t="s">
        <v>1</v>
      </c>
      <c r="I2096" s="221"/>
      <c r="J2096" s="218"/>
      <c r="K2096" s="218"/>
      <c r="L2096" s="222"/>
      <c r="M2096" s="223"/>
      <c r="N2096" s="224"/>
      <c r="O2096" s="224"/>
      <c r="P2096" s="224"/>
      <c r="Q2096" s="224"/>
      <c r="R2096" s="224"/>
      <c r="S2096" s="224"/>
      <c r="T2096" s="225"/>
      <c r="AT2096" s="226" t="s">
        <v>364</v>
      </c>
      <c r="AU2096" s="226" t="s">
        <v>227</v>
      </c>
      <c r="AV2096" s="13" t="s">
        <v>88</v>
      </c>
      <c r="AW2096" s="13" t="s">
        <v>36</v>
      </c>
      <c r="AX2096" s="13" t="s">
        <v>81</v>
      </c>
      <c r="AY2096" s="226" t="s">
        <v>215</v>
      </c>
    </row>
    <row r="2097" spans="2:51" s="14" customFormat="1" ht="10.199999999999999">
      <c r="B2097" s="227"/>
      <c r="C2097" s="228"/>
      <c r="D2097" s="198" t="s">
        <v>364</v>
      </c>
      <c r="E2097" s="229" t="s">
        <v>1</v>
      </c>
      <c r="F2097" s="230" t="s">
        <v>1954</v>
      </c>
      <c r="G2097" s="228"/>
      <c r="H2097" s="231">
        <v>20.2</v>
      </c>
      <c r="I2097" s="232"/>
      <c r="J2097" s="228"/>
      <c r="K2097" s="228"/>
      <c r="L2097" s="233"/>
      <c r="M2097" s="234"/>
      <c r="N2097" s="235"/>
      <c r="O2097" s="235"/>
      <c r="P2097" s="235"/>
      <c r="Q2097" s="235"/>
      <c r="R2097" s="235"/>
      <c r="S2097" s="235"/>
      <c r="T2097" s="236"/>
      <c r="AT2097" s="237" t="s">
        <v>364</v>
      </c>
      <c r="AU2097" s="237" t="s">
        <v>227</v>
      </c>
      <c r="AV2097" s="14" t="s">
        <v>90</v>
      </c>
      <c r="AW2097" s="14" t="s">
        <v>36</v>
      </c>
      <c r="AX2097" s="14" t="s">
        <v>81</v>
      </c>
      <c r="AY2097" s="237" t="s">
        <v>215</v>
      </c>
    </row>
    <row r="2098" spans="2:51" s="13" customFormat="1" ht="10.199999999999999">
      <c r="B2098" s="217"/>
      <c r="C2098" s="218"/>
      <c r="D2098" s="198" t="s">
        <v>364</v>
      </c>
      <c r="E2098" s="219" t="s">
        <v>1</v>
      </c>
      <c r="F2098" s="220" t="s">
        <v>1144</v>
      </c>
      <c r="G2098" s="218"/>
      <c r="H2098" s="219" t="s">
        <v>1</v>
      </c>
      <c r="I2098" s="221"/>
      <c r="J2098" s="218"/>
      <c r="K2098" s="218"/>
      <c r="L2098" s="222"/>
      <c r="M2098" s="223"/>
      <c r="N2098" s="224"/>
      <c r="O2098" s="224"/>
      <c r="P2098" s="224"/>
      <c r="Q2098" s="224"/>
      <c r="R2098" s="224"/>
      <c r="S2098" s="224"/>
      <c r="T2098" s="225"/>
      <c r="AT2098" s="226" t="s">
        <v>364</v>
      </c>
      <c r="AU2098" s="226" t="s">
        <v>227</v>
      </c>
      <c r="AV2098" s="13" t="s">
        <v>88</v>
      </c>
      <c r="AW2098" s="13" t="s">
        <v>36</v>
      </c>
      <c r="AX2098" s="13" t="s">
        <v>81</v>
      </c>
      <c r="AY2098" s="226" t="s">
        <v>215</v>
      </c>
    </row>
    <row r="2099" spans="2:51" s="14" customFormat="1" ht="10.199999999999999">
      <c r="B2099" s="227"/>
      <c r="C2099" s="228"/>
      <c r="D2099" s="198" t="s">
        <v>364</v>
      </c>
      <c r="E2099" s="229" t="s">
        <v>1</v>
      </c>
      <c r="F2099" s="230" t="s">
        <v>1955</v>
      </c>
      <c r="G2099" s="228"/>
      <c r="H2099" s="231">
        <v>10.5</v>
      </c>
      <c r="I2099" s="232"/>
      <c r="J2099" s="228"/>
      <c r="K2099" s="228"/>
      <c r="L2099" s="233"/>
      <c r="M2099" s="234"/>
      <c r="N2099" s="235"/>
      <c r="O2099" s="235"/>
      <c r="P2099" s="235"/>
      <c r="Q2099" s="235"/>
      <c r="R2099" s="235"/>
      <c r="S2099" s="235"/>
      <c r="T2099" s="236"/>
      <c r="AT2099" s="237" t="s">
        <v>364</v>
      </c>
      <c r="AU2099" s="237" t="s">
        <v>227</v>
      </c>
      <c r="AV2099" s="14" t="s">
        <v>90</v>
      </c>
      <c r="AW2099" s="14" t="s">
        <v>36</v>
      </c>
      <c r="AX2099" s="14" t="s">
        <v>81</v>
      </c>
      <c r="AY2099" s="237" t="s">
        <v>215</v>
      </c>
    </row>
    <row r="2100" spans="2:51" s="13" customFormat="1" ht="10.199999999999999">
      <c r="B2100" s="217"/>
      <c r="C2100" s="218"/>
      <c r="D2100" s="198" t="s">
        <v>364</v>
      </c>
      <c r="E2100" s="219" t="s">
        <v>1</v>
      </c>
      <c r="F2100" s="220" t="s">
        <v>1524</v>
      </c>
      <c r="G2100" s="218"/>
      <c r="H2100" s="219" t="s">
        <v>1</v>
      </c>
      <c r="I2100" s="221"/>
      <c r="J2100" s="218"/>
      <c r="K2100" s="218"/>
      <c r="L2100" s="222"/>
      <c r="M2100" s="223"/>
      <c r="N2100" s="224"/>
      <c r="O2100" s="224"/>
      <c r="P2100" s="224"/>
      <c r="Q2100" s="224"/>
      <c r="R2100" s="224"/>
      <c r="S2100" s="224"/>
      <c r="T2100" s="225"/>
      <c r="AT2100" s="226" t="s">
        <v>364</v>
      </c>
      <c r="AU2100" s="226" t="s">
        <v>227</v>
      </c>
      <c r="AV2100" s="13" t="s">
        <v>88</v>
      </c>
      <c r="AW2100" s="13" t="s">
        <v>36</v>
      </c>
      <c r="AX2100" s="13" t="s">
        <v>81</v>
      </c>
      <c r="AY2100" s="226" t="s">
        <v>215</v>
      </c>
    </row>
    <row r="2101" spans="2:51" s="14" customFormat="1" ht="10.199999999999999">
      <c r="B2101" s="227"/>
      <c r="C2101" s="228"/>
      <c r="D2101" s="198" t="s">
        <v>364</v>
      </c>
      <c r="E2101" s="229" t="s">
        <v>1</v>
      </c>
      <c r="F2101" s="230" t="s">
        <v>1956</v>
      </c>
      <c r="G2101" s="228"/>
      <c r="H2101" s="231">
        <v>12.39</v>
      </c>
      <c r="I2101" s="232"/>
      <c r="J2101" s="228"/>
      <c r="K2101" s="228"/>
      <c r="L2101" s="233"/>
      <c r="M2101" s="234"/>
      <c r="N2101" s="235"/>
      <c r="O2101" s="235"/>
      <c r="P2101" s="235"/>
      <c r="Q2101" s="235"/>
      <c r="R2101" s="235"/>
      <c r="S2101" s="235"/>
      <c r="T2101" s="236"/>
      <c r="AT2101" s="237" t="s">
        <v>364</v>
      </c>
      <c r="AU2101" s="237" t="s">
        <v>227</v>
      </c>
      <c r="AV2101" s="14" t="s">
        <v>90</v>
      </c>
      <c r="AW2101" s="14" t="s">
        <v>36</v>
      </c>
      <c r="AX2101" s="14" t="s">
        <v>81</v>
      </c>
      <c r="AY2101" s="237" t="s">
        <v>215</v>
      </c>
    </row>
    <row r="2102" spans="2:51" s="13" customFormat="1" ht="10.199999999999999">
      <c r="B2102" s="217"/>
      <c r="C2102" s="218"/>
      <c r="D2102" s="198" t="s">
        <v>364</v>
      </c>
      <c r="E2102" s="219" t="s">
        <v>1</v>
      </c>
      <c r="F2102" s="220" t="s">
        <v>1526</v>
      </c>
      <c r="G2102" s="218"/>
      <c r="H2102" s="219" t="s">
        <v>1</v>
      </c>
      <c r="I2102" s="221"/>
      <c r="J2102" s="218"/>
      <c r="K2102" s="218"/>
      <c r="L2102" s="222"/>
      <c r="M2102" s="223"/>
      <c r="N2102" s="224"/>
      <c r="O2102" s="224"/>
      <c r="P2102" s="224"/>
      <c r="Q2102" s="224"/>
      <c r="R2102" s="224"/>
      <c r="S2102" s="224"/>
      <c r="T2102" s="225"/>
      <c r="AT2102" s="226" t="s">
        <v>364</v>
      </c>
      <c r="AU2102" s="226" t="s">
        <v>227</v>
      </c>
      <c r="AV2102" s="13" t="s">
        <v>88</v>
      </c>
      <c r="AW2102" s="13" t="s">
        <v>36</v>
      </c>
      <c r="AX2102" s="13" t="s">
        <v>81</v>
      </c>
      <c r="AY2102" s="226" t="s">
        <v>215</v>
      </c>
    </row>
    <row r="2103" spans="2:51" s="14" customFormat="1" ht="10.199999999999999">
      <c r="B2103" s="227"/>
      <c r="C2103" s="228"/>
      <c r="D2103" s="198" t="s">
        <v>364</v>
      </c>
      <c r="E2103" s="229" t="s">
        <v>1</v>
      </c>
      <c r="F2103" s="230" t="s">
        <v>1957</v>
      </c>
      <c r="G2103" s="228"/>
      <c r="H2103" s="231">
        <v>15.9</v>
      </c>
      <c r="I2103" s="232"/>
      <c r="J2103" s="228"/>
      <c r="K2103" s="228"/>
      <c r="L2103" s="233"/>
      <c r="M2103" s="234"/>
      <c r="N2103" s="235"/>
      <c r="O2103" s="235"/>
      <c r="P2103" s="235"/>
      <c r="Q2103" s="235"/>
      <c r="R2103" s="235"/>
      <c r="S2103" s="235"/>
      <c r="T2103" s="236"/>
      <c r="AT2103" s="237" t="s">
        <v>364</v>
      </c>
      <c r="AU2103" s="237" t="s">
        <v>227</v>
      </c>
      <c r="AV2103" s="14" t="s">
        <v>90</v>
      </c>
      <c r="AW2103" s="14" t="s">
        <v>36</v>
      </c>
      <c r="AX2103" s="14" t="s">
        <v>81</v>
      </c>
      <c r="AY2103" s="237" t="s">
        <v>215</v>
      </c>
    </row>
    <row r="2104" spans="2:51" s="13" customFormat="1" ht="10.199999999999999">
      <c r="B2104" s="217"/>
      <c r="C2104" s="218"/>
      <c r="D2104" s="198" t="s">
        <v>364</v>
      </c>
      <c r="E2104" s="219" t="s">
        <v>1</v>
      </c>
      <c r="F2104" s="220" t="s">
        <v>1528</v>
      </c>
      <c r="G2104" s="218"/>
      <c r="H2104" s="219" t="s">
        <v>1</v>
      </c>
      <c r="I2104" s="221"/>
      <c r="J2104" s="218"/>
      <c r="K2104" s="218"/>
      <c r="L2104" s="222"/>
      <c r="M2104" s="223"/>
      <c r="N2104" s="224"/>
      <c r="O2104" s="224"/>
      <c r="P2104" s="224"/>
      <c r="Q2104" s="224"/>
      <c r="R2104" s="224"/>
      <c r="S2104" s="224"/>
      <c r="T2104" s="225"/>
      <c r="AT2104" s="226" t="s">
        <v>364</v>
      </c>
      <c r="AU2104" s="226" t="s">
        <v>227</v>
      </c>
      <c r="AV2104" s="13" t="s">
        <v>88</v>
      </c>
      <c r="AW2104" s="13" t="s">
        <v>36</v>
      </c>
      <c r="AX2104" s="13" t="s">
        <v>81</v>
      </c>
      <c r="AY2104" s="226" t="s">
        <v>215</v>
      </c>
    </row>
    <row r="2105" spans="2:51" s="14" customFormat="1" ht="10.199999999999999">
      <c r="B2105" s="227"/>
      <c r="C2105" s="228"/>
      <c r="D2105" s="198" t="s">
        <v>364</v>
      </c>
      <c r="E2105" s="229" t="s">
        <v>1</v>
      </c>
      <c r="F2105" s="230" t="s">
        <v>1958</v>
      </c>
      <c r="G2105" s="228"/>
      <c r="H2105" s="231">
        <v>15.8</v>
      </c>
      <c r="I2105" s="232"/>
      <c r="J2105" s="228"/>
      <c r="K2105" s="228"/>
      <c r="L2105" s="233"/>
      <c r="M2105" s="234"/>
      <c r="N2105" s="235"/>
      <c r="O2105" s="235"/>
      <c r="P2105" s="235"/>
      <c r="Q2105" s="235"/>
      <c r="R2105" s="235"/>
      <c r="S2105" s="235"/>
      <c r="T2105" s="236"/>
      <c r="AT2105" s="237" t="s">
        <v>364</v>
      </c>
      <c r="AU2105" s="237" t="s">
        <v>227</v>
      </c>
      <c r="AV2105" s="14" t="s">
        <v>90</v>
      </c>
      <c r="AW2105" s="14" t="s">
        <v>36</v>
      </c>
      <c r="AX2105" s="14" t="s">
        <v>81</v>
      </c>
      <c r="AY2105" s="237" t="s">
        <v>215</v>
      </c>
    </row>
    <row r="2106" spans="2:51" s="13" customFormat="1" ht="10.199999999999999">
      <c r="B2106" s="217"/>
      <c r="C2106" s="218"/>
      <c r="D2106" s="198" t="s">
        <v>364</v>
      </c>
      <c r="E2106" s="219" t="s">
        <v>1</v>
      </c>
      <c r="F2106" s="220" t="s">
        <v>1410</v>
      </c>
      <c r="G2106" s="218"/>
      <c r="H2106" s="219" t="s">
        <v>1</v>
      </c>
      <c r="I2106" s="221"/>
      <c r="J2106" s="218"/>
      <c r="K2106" s="218"/>
      <c r="L2106" s="222"/>
      <c r="M2106" s="223"/>
      <c r="N2106" s="224"/>
      <c r="O2106" s="224"/>
      <c r="P2106" s="224"/>
      <c r="Q2106" s="224"/>
      <c r="R2106" s="224"/>
      <c r="S2106" s="224"/>
      <c r="T2106" s="225"/>
      <c r="AT2106" s="226" t="s">
        <v>364</v>
      </c>
      <c r="AU2106" s="226" t="s">
        <v>227</v>
      </c>
      <c r="AV2106" s="13" t="s">
        <v>88</v>
      </c>
      <c r="AW2106" s="13" t="s">
        <v>36</v>
      </c>
      <c r="AX2106" s="13" t="s">
        <v>81</v>
      </c>
      <c r="AY2106" s="226" t="s">
        <v>215</v>
      </c>
    </row>
    <row r="2107" spans="2:51" s="14" customFormat="1" ht="10.199999999999999">
      <c r="B2107" s="227"/>
      <c r="C2107" s="228"/>
      <c r="D2107" s="198" t="s">
        <v>364</v>
      </c>
      <c r="E2107" s="229" t="s">
        <v>1</v>
      </c>
      <c r="F2107" s="230" t="s">
        <v>1959</v>
      </c>
      <c r="G2107" s="228"/>
      <c r="H2107" s="231">
        <v>14.8</v>
      </c>
      <c r="I2107" s="232"/>
      <c r="J2107" s="228"/>
      <c r="K2107" s="228"/>
      <c r="L2107" s="233"/>
      <c r="M2107" s="234"/>
      <c r="N2107" s="235"/>
      <c r="O2107" s="235"/>
      <c r="P2107" s="235"/>
      <c r="Q2107" s="235"/>
      <c r="R2107" s="235"/>
      <c r="S2107" s="235"/>
      <c r="T2107" s="236"/>
      <c r="AT2107" s="237" t="s">
        <v>364</v>
      </c>
      <c r="AU2107" s="237" t="s">
        <v>227</v>
      </c>
      <c r="AV2107" s="14" t="s">
        <v>90</v>
      </c>
      <c r="AW2107" s="14" t="s">
        <v>36</v>
      </c>
      <c r="AX2107" s="14" t="s">
        <v>81</v>
      </c>
      <c r="AY2107" s="237" t="s">
        <v>215</v>
      </c>
    </row>
    <row r="2108" spans="2:51" s="13" customFormat="1" ht="10.199999999999999">
      <c r="B2108" s="217"/>
      <c r="C2108" s="218"/>
      <c r="D2108" s="198" t="s">
        <v>364</v>
      </c>
      <c r="E2108" s="219" t="s">
        <v>1</v>
      </c>
      <c r="F2108" s="220" t="s">
        <v>1532</v>
      </c>
      <c r="G2108" s="218"/>
      <c r="H2108" s="219" t="s">
        <v>1</v>
      </c>
      <c r="I2108" s="221"/>
      <c r="J2108" s="218"/>
      <c r="K2108" s="218"/>
      <c r="L2108" s="222"/>
      <c r="M2108" s="223"/>
      <c r="N2108" s="224"/>
      <c r="O2108" s="224"/>
      <c r="P2108" s="224"/>
      <c r="Q2108" s="224"/>
      <c r="R2108" s="224"/>
      <c r="S2108" s="224"/>
      <c r="T2108" s="225"/>
      <c r="AT2108" s="226" t="s">
        <v>364</v>
      </c>
      <c r="AU2108" s="226" t="s">
        <v>227</v>
      </c>
      <c r="AV2108" s="13" t="s">
        <v>88</v>
      </c>
      <c r="AW2108" s="13" t="s">
        <v>36</v>
      </c>
      <c r="AX2108" s="13" t="s">
        <v>81</v>
      </c>
      <c r="AY2108" s="226" t="s">
        <v>215</v>
      </c>
    </row>
    <row r="2109" spans="2:51" s="14" customFormat="1" ht="10.199999999999999">
      <c r="B2109" s="227"/>
      <c r="C2109" s="228"/>
      <c r="D2109" s="198" t="s">
        <v>364</v>
      </c>
      <c r="E2109" s="229" t="s">
        <v>1</v>
      </c>
      <c r="F2109" s="230" t="s">
        <v>1959</v>
      </c>
      <c r="G2109" s="228"/>
      <c r="H2109" s="231">
        <v>14.8</v>
      </c>
      <c r="I2109" s="232"/>
      <c r="J2109" s="228"/>
      <c r="K2109" s="228"/>
      <c r="L2109" s="233"/>
      <c r="M2109" s="234"/>
      <c r="N2109" s="235"/>
      <c r="O2109" s="235"/>
      <c r="P2109" s="235"/>
      <c r="Q2109" s="235"/>
      <c r="R2109" s="235"/>
      <c r="S2109" s="235"/>
      <c r="T2109" s="236"/>
      <c r="AT2109" s="237" t="s">
        <v>364</v>
      </c>
      <c r="AU2109" s="237" t="s">
        <v>227</v>
      </c>
      <c r="AV2109" s="14" t="s">
        <v>90</v>
      </c>
      <c r="AW2109" s="14" t="s">
        <v>36</v>
      </c>
      <c r="AX2109" s="14" t="s">
        <v>81</v>
      </c>
      <c r="AY2109" s="237" t="s">
        <v>215</v>
      </c>
    </row>
    <row r="2110" spans="2:51" s="13" customFormat="1" ht="10.199999999999999">
      <c r="B2110" s="217"/>
      <c r="C2110" s="218"/>
      <c r="D2110" s="198" t="s">
        <v>364</v>
      </c>
      <c r="E2110" s="219" t="s">
        <v>1</v>
      </c>
      <c r="F2110" s="220" t="s">
        <v>1533</v>
      </c>
      <c r="G2110" s="218"/>
      <c r="H2110" s="219" t="s">
        <v>1</v>
      </c>
      <c r="I2110" s="221"/>
      <c r="J2110" s="218"/>
      <c r="K2110" s="218"/>
      <c r="L2110" s="222"/>
      <c r="M2110" s="223"/>
      <c r="N2110" s="224"/>
      <c r="O2110" s="224"/>
      <c r="P2110" s="224"/>
      <c r="Q2110" s="224"/>
      <c r="R2110" s="224"/>
      <c r="S2110" s="224"/>
      <c r="T2110" s="225"/>
      <c r="AT2110" s="226" t="s">
        <v>364</v>
      </c>
      <c r="AU2110" s="226" t="s">
        <v>227</v>
      </c>
      <c r="AV2110" s="13" t="s">
        <v>88</v>
      </c>
      <c r="AW2110" s="13" t="s">
        <v>36</v>
      </c>
      <c r="AX2110" s="13" t="s">
        <v>81</v>
      </c>
      <c r="AY2110" s="226" t="s">
        <v>215</v>
      </c>
    </row>
    <row r="2111" spans="2:51" s="14" customFormat="1" ht="10.199999999999999">
      <c r="B2111" s="227"/>
      <c r="C2111" s="228"/>
      <c r="D2111" s="198" t="s">
        <v>364</v>
      </c>
      <c r="E2111" s="229" t="s">
        <v>1</v>
      </c>
      <c r="F2111" s="230" t="s">
        <v>1960</v>
      </c>
      <c r="G2111" s="228"/>
      <c r="H2111" s="231">
        <v>6.9</v>
      </c>
      <c r="I2111" s="232"/>
      <c r="J2111" s="228"/>
      <c r="K2111" s="228"/>
      <c r="L2111" s="233"/>
      <c r="M2111" s="234"/>
      <c r="N2111" s="235"/>
      <c r="O2111" s="235"/>
      <c r="P2111" s="235"/>
      <c r="Q2111" s="235"/>
      <c r="R2111" s="235"/>
      <c r="S2111" s="235"/>
      <c r="T2111" s="236"/>
      <c r="AT2111" s="237" t="s">
        <v>364</v>
      </c>
      <c r="AU2111" s="237" t="s">
        <v>227</v>
      </c>
      <c r="AV2111" s="14" t="s">
        <v>90</v>
      </c>
      <c r="AW2111" s="14" t="s">
        <v>36</v>
      </c>
      <c r="AX2111" s="14" t="s">
        <v>81</v>
      </c>
      <c r="AY2111" s="237" t="s">
        <v>215</v>
      </c>
    </row>
    <row r="2112" spans="2:51" s="13" customFormat="1" ht="10.199999999999999">
      <c r="B2112" s="217"/>
      <c r="C2112" s="218"/>
      <c r="D2112" s="198" t="s">
        <v>364</v>
      </c>
      <c r="E2112" s="219" t="s">
        <v>1</v>
      </c>
      <c r="F2112" s="220" t="s">
        <v>1535</v>
      </c>
      <c r="G2112" s="218"/>
      <c r="H2112" s="219" t="s">
        <v>1</v>
      </c>
      <c r="I2112" s="221"/>
      <c r="J2112" s="218"/>
      <c r="K2112" s="218"/>
      <c r="L2112" s="222"/>
      <c r="M2112" s="223"/>
      <c r="N2112" s="224"/>
      <c r="O2112" s="224"/>
      <c r="P2112" s="224"/>
      <c r="Q2112" s="224"/>
      <c r="R2112" s="224"/>
      <c r="S2112" s="224"/>
      <c r="T2112" s="225"/>
      <c r="AT2112" s="226" t="s">
        <v>364</v>
      </c>
      <c r="AU2112" s="226" t="s">
        <v>227</v>
      </c>
      <c r="AV2112" s="13" t="s">
        <v>88</v>
      </c>
      <c r="AW2112" s="13" t="s">
        <v>36</v>
      </c>
      <c r="AX2112" s="13" t="s">
        <v>81</v>
      </c>
      <c r="AY2112" s="226" t="s">
        <v>215</v>
      </c>
    </row>
    <row r="2113" spans="2:51" s="14" customFormat="1" ht="10.199999999999999">
      <c r="B2113" s="227"/>
      <c r="C2113" s="228"/>
      <c r="D2113" s="198" t="s">
        <v>364</v>
      </c>
      <c r="E2113" s="229" t="s">
        <v>1</v>
      </c>
      <c r="F2113" s="230" t="s">
        <v>1961</v>
      </c>
      <c r="G2113" s="228"/>
      <c r="H2113" s="231">
        <v>5.4</v>
      </c>
      <c r="I2113" s="232"/>
      <c r="J2113" s="228"/>
      <c r="K2113" s="228"/>
      <c r="L2113" s="233"/>
      <c r="M2113" s="234"/>
      <c r="N2113" s="235"/>
      <c r="O2113" s="235"/>
      <c r="P2113" s="235"/>
      <c r="Q2113" s="235"/>
      <c r="R2113" s="235"/>
      <c r="S2113" s="235"/>
      <c r="T2113" s="236"/>
      <c r="AT2113" s="237" t="s">
        <v>364</v>
      </c>
      <c r="AU2113" s="237" t="s">
        <v>227</v>
      </c>
      <c r="AV2113" s="14" t="s">
        <v>90</v>
      </c>
      <c r="AW2113" s="14" t="s">
        <v>36</v>
      </c>
      <c r="AX2113" s="14" t="s">
        <v>81</v>
      </c>
      <c r="AY2113" s="237" t="s">
        <v>215</v>
      </c>
    </row>
    <row r="2114" spans="2:51" s="13" customFormat="1" ht="10.199999999999999">
      <c r="B2114" s="217"/>
      <c r="C2114" s="218"/>
      <c r="D2114" s="198" t="s">
        <v>364</v>
      </c>
      <c r="E2114" s="219" t="s">
        <v>1</v>
      </c>
      <c r="F2114" s="220" t="s">
        <v>1538</v>
      </c>
      <c r="G2114" s="218"/>
      <c r="H2114" s="219" t="s">
        <v>1</v>
      </c>
      <c r="I2114" s="221"/>
      <c r="J2114" s="218"/>
      <c r="K2114" s="218"/>
      <c r="L2114" s="222"/>
      <c r="M2114" s="223"/>
      <c r="N2114" s="224"/>
      <c r="O2114" s="224"/>
      <c r="P2114" s="224"/>
      <c r="Q2114" s="224"/>
      <c r="R2114" s="224"/>
      <c r="S2114" s="224"/>
      <c r="T2114" s="225"/>
      <c r="AT2114" s="226" t="s">
        <v>364</v>
      </c>
      <c r="AU2114" s="226" t="s">
        <v>227</v>
      </c>
      <c r="AV2114" s="13" t="s">
        <v>88</v>
      </c>
      <c r="AW2114" s="13" t="s">
        <v>36</v>
      </c>
      <c r="AX2114" s="13" t="s">
        <v>81</v>
      </c>
      <c r="AY2114" s="226" t="s">
        <v>215</v>
      </c>
    </row>
    <row r="2115" spans="2:51" s="14" customFormat="1" ht="10.199999999999999">
      <c r="B2115" s="227"/>
      <c r="C2115" s="228"/>
      <c r="D2115" s="198" t="s">
        <v>364</v>
      </c>
      <c r="E2115" s="229" t="s">
        <v>1</v>
      </c>
      <c r="F2115" s="230" t="s">
        <v>1961</v>
      </c>
      <c r="G2115" s="228"/>
      <c r="H2115" s="231">
        <v>5.4</v>
      </c>
      <c r="I2115" s="232"/>
      <c r="J2115" s="228"/>
      <c r="K2115" s="228"/>
      <c r="L2115" s="233"/>
      <c r="M2115" s="234"/>
      <c r="N2115" s="235"/>
      <c r="O2115" s="235"/>
      <c r="P2115" s="235"/>
      <c r="Q2115" s="235"/>
      <c r="R2115" s="235"/>
      <c r="S2115" s="235"/>
      <c r="T2115" s="236"/>
      <c r="AT2115" s="237" t="s">
        <v>364</v>
      </c>
      <c r="AU2115" s="237" t="s">
        <v>227</v>
      </c>
      <c r="AV2115" s="14" t="s">
        <v>90</v>
      </c>
      <c r="AW2115" s="14" t="s">
        <v>36</v>
      </c>
      <c r="AX2115" s="14" t="s">
        <v>81</v>
      </c>
      <c r="AY2115" s="237" t="s">
        <v>215</v>
      </c>
    </row>
    <row r="2116" spans="2:51" s="13" customFormat="1" ht="10.199999999999999">
      <c r="B2116" s="217"/>
      <c r="C2116" s="218"/>
      <c r="D2116" s="198" t="s">
        <v>364</v>
      </c>
      <c r="E2116" s="219" t="s">
        <v>1</v>
      </c>
      <c r="F2116" s="220" t="s">
        <v>1539</v>
      </c>
      <c r="G2116" s="218"/>
      <c r="H2116" s="219" t="s">
        <v>1</v>
      </c>
      <c r="I2116" s="221"/>
      <c r="J2116" s="218"/>
      <c r="K2116" s="218"/>
      <c r="L2116" s="222"/>
      <c r="M2116" s="223"/>
      <c r="N2116" s="224"/>
      <c r="O2116" s="224"/>
      <c r="P2116" s="224"/>
      <c r="Q2116" s="224"/>
      <c r="R2116" s="224"/>
      <c r="S2116" s="224"/>
      <c r="T2116" s="225"/>
      <c r="AT2116" s="226" t="s">
        <v>364</v>
      </c>
      <c r="AU2116" s="226" t="s">
        <v>227</v>
      </c>
      <c r="AV2116" s="13" t="s">
        <v>88</v>
      </c>
      <c r="AW2116" s="13" t="s">
        <v>36</v>
      </c>
      <c r="AX2116" s="13" t="s">
        <v>81</v>
      </c>
      <c r="AY2116" s="226" t="s">
        <v>215</v>
      </c>
    </row>
    <row r="2117" spans="2:51" s="14" customFormat="1" ht="10.199999999999999">
      <c r="B2117" s="227"/>
      <c r="C2117" s="228"/>
      <c r="D2117" s="198" t="s">
        <v>364</v>
      </c>
      <c r="E2117" s="229" t="s">
        <v>1</v>
      </c>
      <c r="F2117" s="230" t="s">
        <v>1962</v>
      </c>
      <c r="G2117" s="228"/>
      <c r="H2117" s="231">
        <v>9.6</v>
      </c>
      <c r="I2117" s="232"/>
      <c r="J2117" s="228"/>
      <c r="K2117" s="228"/>
      <c r="L2117" s="233"/>
      <c r="M2117" s="234"/>
      <c r="N2117" s="235"/>
      <c r="O2117" s="235"/>
      <c r="P2117" s="235"/>
      <c r="Q2117" s="235"/>
      <c r="R2117" s="235"/>
      <c r="S2117" s="235"/>
      <c r="T2117" s="236"/>
      <c r="AT2117" s="237" t="s">
        <v>364</v>
      </c>
      <c r="AU2117" s="237" t="s">
        <v>227</v>
      </c>
      <c r="AV2117" s="14" t="s">
        <v>90</v>
      </c>
      <c r="AW2117" s="14" t="s">
        <v>36</v>
      </c>
      <c r="AX2117" s="14" t="s">
        <v>81</v>
      </c>
      <c r="AY2117" s="237" t="s">
        <v>215</v>
      </c>
    </row>
    <row r="2118" spans="2:51" s="13" customFormat="1" ht="10.199999999999999">
      <c r="B2118" s="217"/>
      <c r="C2118" s="218"/>
      <c r="D2118" s="198" t="s">
        <v>364</v>
      </c>
      <c r="E2118" s="219" t="s">
        <v>1</v>
      </c>
      <c r="F2118" s="220" t="s">
        <v>1148</v>
      </c>
      <c r="G2118" s="218"/>
      <c r="H2118" s="219" t="s">
        <v>1</v>
      </c>
      <c r="I2118" s="221"/>
      <c r="J2118" s="218"/>
      <c r="K2118" s="218"/>
      <c r="L2118" s="222"/>
      <c r="M2118" s="223"/>
      <c r="N2118" s="224"/>
      <c r="O2118" s="224"/>
      <c r="P2118" s="224"/>
      <c r="Q2118" s="224"/>
      <c r="R2118" s="224"/>
      <c r="S2118" s="224"/>
      <c r="T2118" s="225"/>
      <c r="AT2118" s="226" t="s">
        <v>364</v>
      </c>
      <c r="AU2118" s="226" t="s">
        <v>227</v>
      </c>
      <c r="AV2118" s="13" t="s">
        <v>88</v>
      </c>
      <c r="AW2118" s="13" t="s">
        <v>36</v>
      </c>
      <c r="AX2118" s="13" t="s">
        <v>81</v>
      </c>
      <c r="AY2118" s="226" t="s">
        <v>215</v>
      </c>
    </row>
    <row r="2119" spans="2:51" s="14" customFormat="1" ht="10.199999999999999">
      <c r="B2119" s="227"/>
      <c r="C2119" s="228"/>
      <c r="D2119" s="198" t="s">
        <v>364</v>
      </c>
      <c r="E2119" s="229" t="s">
        <v>1</v>
      </c>
      <c r="F2119" s="230" t="s">
        <v>1963</v>
      </c>
      <c r="G2119" s="228"/>
      <c r="H2119" s="231">
        <v>10.1</v>
      </c>
      <c r="I2119" s="232"/>
      <c r="J2119" s="228"/>
      <c r="K2119" s="228"/>
      <c r="L2119" s="233"/>
      <c r="M2119" s="234"/>
      <c r="N2119" s="235"/>
      <c r="O2119" s="235"/>
      <c r="P2119" s="235"/>
      <c r="Q2119" s="235"/>
      <c r="R2119" s="235"/>
      <c r="S2119" s="235"/>
      <c r="T2119" s="236"/>
      <c r="AT2119" s="237" t="s">
        <v>364</v>
      </c>
      <c r="AU2119" s="237" t="s">
        <v>227</v>
      </c>
      <c r="AV2119" s="14" t="s">
        <v>90</v>
      </c>
      <c r="AW2119" s="14" t="s">
        <v>36</v>
      </c>
      <c r="AX2119" s="14" t="s">
        <v>81</v>
      </c>
      <c r="AY2119" s="237" t="s">
        <v>215</v>
      </c>
    </row>
    <row r="2120" spans="2:51" s="13" customFormat="1" ht="10.199999999999999">
      <c r="B2120" s="217"/>
      <c r="C2120" s="218"/>
      <c r="D2120" s="198" t="s">
        <v>364</v>
      </c>
      <c r="E2120" s="219" t="s">
        <v>1</v>
      </c>
      <c r="F2120" s="220" t="s">
        <v>1542</v>
      </c>
      <c r="G2120" s="218"/>
      <c r="H2120" s="219" t="s">
        <v>1</v>
      </c>
      <c r="I2120" s="221"/>
      <c r="J2120" s="218"/>
      <c r="K2120" s="218"/>
      <c r="L2120" s="222"/>
      <c r="M2120" s="223"/>
      <c r="N2120" s="224"/>
      <c r="O2120" s="224"/>
      <c r="P2120" s="224"/>
      <c r="Q2120" s="224"/>
      <c r="R2120" s="224"/>
      <c r="S2120" s="224"/>
      <c r="T2120" s="225"/>
      <c r="AT2120" s="226" t="s">
        <v>364</v>
      </c>
      <c r="AU2120" s="226" t="s">
        <v>227</v>
      </c>
      <c r="AV2120" s="13" t="s">
        <v>88</v>
      </c>
      <c r="AW2120" s="13" t="s">
        <v>36</v>
      </c>
      <c r="AX2120" s="13" t="s">
        <v>81</v>
      </c>
      <c r="AY2120" s="226" t="s">
        <v>215</v>
      </c>
    </row>
    <row r="2121" spans="2:51" s="14" customFormat="1" ht="10.199999999999999">
      <c r="B2121" s="227"/>
      <c r="C2121" s="228"/>
      <c r="D2121" s="198" t="s">
        <v>364</v>
      </c>
      <c r="E2121" s="229" t="s">
        <v>1</v>
      </c>
      <c r="F2121" s="230" t="s">
        <v>1964</v>
      </c>
      <c r="G2121" s="228"/>
      <c r="H2121" s="231">
        <v>5.2</v>
      </c>
      <c r="I2121" s="232"/>
      <c r="J2121" s="228"/>
      <c r="K2121" s="228"/>
      <c r="L2121" s="233"/>
      <c r="M2121" s="234"/>
      <c r="N2121" s="235"/>
      <c r="O2121" s="235"/>
      <c r="P2121" s="235"/>
      <c r="Q2121" s="235"/>
      <c r="R2121" s="235"/>
      <c r="S2121" s="235"/>
      <c r="T2121" s="236"/>
      <c r="AT2121" s="237" t="s">
        <v>364</v>
      </c>
      <c r="AU2121" s="237" t="s">
        <v>227</v>
      </c>
      <c r="AV2121" s="14" t="s">
        <v>90</v>
      </c>
      <c r="AW2121" s="14" t="s">
        <v>36</v>
      </c>
      <c r="AX2121" s="14" t="s">
        <v>81</v>
      </c>
      <c r="AY2121" s="237" t="s">
        <v>215</v>
      </c>
    </row>
    <row r="2122" spans="2:51" s="13" customFormat="1" ht="10.199999999999999">
      <c r="B2122" s="217"/>
      <c r="C2122" s="218"/>
      <c r="D2122" s="198" t="s">
        <v>364</v>
      </c>
      <c r="E2122" s="219" t="s">
        <v>1</v>
      </c>
      <c r="F2122" s="220" t="s">
        <v>1544</v>
      </c>
      <c r="G2122" s="218"/>
      <c r="H2122" s="219" t="s">
        <v>1</v>
      </c>
      <c r="I2122" s="221"/>
      <c r="J2122" s="218"/>
      <c r="K2122" s="218"/>
      <c r="L2122" s="222"/>
      <c r="M2122" s="223"/>
      <c r="N2122" s="224"/>
      <c r="O2122" s="224"/>
      <c r="P2122" s="224"/>
      <c r="Q2122" s="224"/>
      <c r="R2122" s="224"/>
      <c r="S2122" s="224"/>
      <c r="T2122" s="225"/>
      <c r="AT2122" s="226" t="s">
        <v>364</v>
      </c>
      <c r="AU2122" s="226" t="s">
        <v>227</v>
      </c>
      <c r="AV2122" s="13" t="s">
        <v>88</v>
      </c>
      <c r="AW2122" s="13" t="s">
        <v>36</v>
      </c>
      <c r="AX2122" s="13" t="s">
        <v>81</v>
      </c>
      <c r="AY2122" s="226" t="s">
        <v>215</v>
      </c>
    </row>
    <row r="2123" spans="2:51" s="14" customFormat="1" ht="10.199999999999999">
      <c r="B2123" s="227"/>
      <c r="C2123" s="228"/>
      <c r="D2123" s="198" t="s">
        <v>364</v>
      </c>
      <c r="E2123" s="229" t="s">
        <v>1</v>
      </c>
      <c r="F2123" s="230" t="s">
        <v>1964</v>
      </c>
      <c r="G2123" s="228"/>
      <c r="H2123" s="231">
        <v>5.2</v>
      </c>
      <c r="I2123" s="232"/>
      <c r="J2123" s="228"/>
      <c r="K2123" s="228"/>
      <c r="L2123" s="233"/>
      <c r="M2123" s="234"/>
      <c r="N2123" s="235"/>
      <c r="O2123" s="235"/>
      <c r="P2123" s="235"/>
      <c r="Q2123" s="235"/>
      <c r="R2123" s="235"/>
      <c r="S2123" s="235"/>
      <c r="T2123" s="236"/>
      <c r="AT2123" s="237" t="s">
        <v>364</v>
      </c>
      <c r="AU2123" s="237" t="s">
        <v>227</v>
      </c>
      <c r="AV2123" s="14" t="s">
        <v>90</v>
      </c>
      <c r="AW2123" s="14" t="s">
        <v>36</v>
      </c>
      <c r="AX2123" s="14" t="s">
        <v>81</v>
      </c>
      <c r="AY2123" s="237" t="s">
        <v>215</v>
      </c>
    </row>
    <row r="2124" spans="2:51" s="13" customFormat="1" ht="10.199999999999999">
      <c r="B2124" s="217"/>
      <c r="C2124" s="218"/>
      <c r="D2124" s="198" t="s">
        <v>364</v>
      </c>
      <c r="E2124" s="219" t="s">
        <v>1</v>
      </c>
      <c r="F2124" s="220" t="s">
        <v>1412</v>
      </c>
      <c r="G2124" s="218"/>
      <c r="H2124" s="219" t="s">
        <v>1</v>
      </c>
      <c r="I2124" s="221"/>
      <c r="J2124" s="218"/>
      <c r="K2124" s="218"/>
      <c r="L2124" s="222"/>
      <c r="M2124" s="223"/>
      <c r="N2124" s="224"/>
      <c r="O2124" s="224"/>
      <c r="P2124" s="224"/>
      <c r="Q2124" s="224"/>
      <c r="R2124" s="224"/>
      <c r="S2124" s="224"/>
      <c r="T2124" s="225"/>
      <c r="AT2124" s="226" t="s">
        <v>364</v>
      </c>
      <c r="AU2124" s="226" t="s">
        <v>227</v>
      </c>
      <c r="AV2124" s="13" t="s">
        <v>88</v>
      </c>
      <c r="AW2124" s="13" t="s">
        <v>36</v>
      </c>
      <c r="AX2124" s="13" t="s">
        <v>81</v>
      </c>
      <c r="AY2124" s="226" t="s">
        <v>215</v>
      </c>
    </row>
    <row r="2125" spans="2:51" s="14" customFormat="1" ht="10.199999999999999">
      <c r="B2125" s="227"/>
      <c r="C2125" s="228"/>
      <c r="D2125" s="198" t="s">
        <v>364</v>
      </c>
      <c r="E2125" s="229" t="s">
        <v>1</v>
      </c>
      <c r="F2125" s="230" t="s">
        <v>1965</v>
      </c>
      <c r="G2125" s="228"/>
      <c r="H2125" s="231">
        <v>17.079999999999998</v>
      </c>
      <c r="I2125" s="232"/>
      <c r="J2125" s="228"/>
      <c r="K2125" s="228"/>
      <c r="L2125" s="233"/>
      <c r="M2125" s="234"/>
      <c r="N2125" s="235"/>
      <c r="O2125" s="235"/>
      <c r="P2125" s="235"/>
      <c r="Q2125" s="235"/>
      <c r="R2125" s="235"/>
      <c r="S2125" s="235"/>
      <c r="T2125" s="236"/>
      <c r="AT2125" s="237" t="s">
        <v>364</v>
      </c>
      <c r="AU2125" s="237" t="s">
        <v>227</v>
      </c>
      <c r="AV2125" s="14" t="s">
        <v>90</v>
      </c>
      <c r="AW2125" s="14" t="s">
        <v>36</v>
      </c>
      <c r="AX2125" s="14" t="s">
        <v>81</v>
      </c>
      <c r="AY2125" s="237" t="s">
        <v>215</v>
      </c>
    </row>
    <row r="2126" spans="2:51" s="13" customFormat="1" ht="10.199999999999999">
      <c r="B2126" s="217"/>
      <c r="C2126" s="218"/>
      <c r="D2126" s="198" t="s">
        <v>364</v>
      </c>
      <c r="E2126" s="219" t="s">
        <v>1</v>
      </c>
      <c r="F2126" s="220" t="s">
        <v>1414</v>
      </c>
      <c r="G2126" s="218"/>
      <c r="H2126" s="219" t="s">
        <v>1</v>
      </c>
      <c r="I2126" s="221"/>
      <c r="J2126" s="218"/>
      <c r="K2126" s="218"/>
      <c r="L2126" s="222"/>
      <c r="M2126" s="223"/>
      <c r="N2126" s="224"/>
      <c r="O2126" s="224"/>
      <c r="P2126" s="224"/>
      <c r="Q2126" s="224"/>
      <c r="R2126" s="224"/>
      <c r="S2126" s="224"/>
      <c r="T2126" s="225"/>
      <c r="AT2126" s="226" t="s">
        <v>364</v>
      </c>
      <c r="AU2126" s="226" t="s">
        <v>227</v>
      </c>
      <c r="AV2126" s="13" t="s">
        <v>88</v>
      </c>
      <c r="AW2126" s="13" t="s">
        <v>36</v>
      </c>
      <c r="AX2126" s="13" t="s">
        <v>81</v>
      </c>
      <c r="AY2126" s="226" t="s">
        <v>215</v>
      </c>
    </row>
    <row r="2127" spans="2:51" s="14" customFormat="1" ht="10.199999999999999">
      <c r="B2127" s="227"/>
      <c r="C2127" s="228"/>
      <c r="D2127" s="198" t="s">
        <v>364</v>
      </c>
      <c r="E2127" s="229" t="s">
        <v>1</v>
      </c>
      <c r="F2127" s="230" t="s">
        <v>1966</v>
      </c>
      <c r="G2127" s="228"/>
      <c r="H2127" s="231">
        <v>26.88</v>
      </c>
      <c r="I2127" s="232"/>
      <c r="J2127" s="228"/>
      <c r="K2127" s="228"/>
      <c r="L2127" s="233"/>
      <c r="M2127" s="234"/>
      <c r="N2127" s="235"/>
      <c r="O2127" s="235"/>
      <c r="P2127" s="235"/>
      <c r="Q2127" s="235"/>
      <c r="R2127" s="235"/>
      <c r="S2127" s="235"/>
      <c r="T2127" s="236"/>
      <c r="AT2127" s="237" t="s">
        <v>364</v>
      </c>
      <c r="AU2127" s="237" t="s">
        <v>227</v>
      </c>
      <c r="AV2127" s="14" t="s">
        <v>90</v>
      </c>
      <c r="AW2127" s="14" t="s">
        <v>36</v>
      </c>
      <c r="AX2127" s="14" t="s">
        <v>81</v>
      </c>
      <c r="AY2127" s="237" t="s">
        <v>215</v>
      </c>
    </row>
    <row r="2128" spans="2:51" s="13" customFormat="1" ht="10.199999999999999">
      <c r="B2128" s="217"/>
      <c r="C2128" s="218"/>
      <c r="D2128" s="198" t="s">
        <v>364</v>
      </c>
      <c r="E2128" s="219" t="s">
        <v>1</v>
      </c>
      <c r="F2128" s="220" t="s">
        <v>1548</v>
      </c>
      <c r="G2128" s="218"/>
      <c r="H2128" s="219" t="s">
        <v>1</v>
      </c>
      <c r="I2128" s="221"/>
      <c r="J2128" s="218"/>
      <c r="K2128" s="218"/>
      <c r="L2128" s="222"/>
      <c r="M2128" s="223"/>
      <c r="N2128" s="224"/>
      <c r="O2128" s="224"/>
      <c r="P2128" s="224"/>
      <c r="Q2128" s="224"/>
      <c r="R2128" s="224"/>
      <c r="S2128" s="224"/>
      <c r="T2128" s="225"/>
      <c r="AT2128" s="226" t="s">
        <v>364</v>
      </c>
      <c r="AU2128" s="226" t="s">
        <v>227</v>
      </c>
      <c r="AV2128" s="13" t="s">
        <v>88</v>
      </c>
      <c r="AW2128" s="13" t="s">
        <v>36</v>
      </c>
      <c r="AX2128" s="13" t="s">
        <v>81</v>
      </c>
      <c r="AY2128" s="226" t="s">
        <v>215</v>
      </c>
    </row>
    <row r="2129" spans="1:65" s="14" customFormat="1" ht="10.199999999999999">
      <c r="B2129" s="227"/>
      <c r="C2129" s="228"/>
      <c r="D2129" s="198" t="s">
        <v>364</v>
      </c>
      <c r="E2129" s="229" t="s">
        <v>1</v>
      </c>
      <c r="F2129" s="230" t="s">
        <v>1967</v>
      </c>
      <c r="G2129" s="228"/>
      <c r="H2129" s="231">
        <v>16.2</v>
      </c>
      <c r="I2129" s="232"/>
      <c r="J2129" s="228"/>
      <c r="K2129" s="228"/>
      <c r="L2129" s="233"/>
      <c r="M2129" s="234"/>
      <c r="N2129" s="235"/>
      <c r="O2129" s="235"/>
      <c r="P2129" s="235"/>
      <c r="Q2129" s="235"/>
      <c r="R2129" s="235"/>
      <c r="S2129" s="235"/>
      <c r="T2129" s="236"/>
      <c r="AT2129" s="237" t="s">
        <v>364</v>
      </c>
      <c r="AU2129" s="237" t="s">
        <v>227</v>
      </c>
      <c r="AV2129" s="14" t="s">
        <v>90</v>
      </c>
      <c r="AW2129" s="14" t="s">
        <v>36</v>
      </c>
      <c r="AX2129" s="14" t="s">
        <v>81</v>
      </c>
      <c r="AY2129" s="237" t="s">
        <v>215</v>
      </c>
    </row>
    <row r="2130" spans="1:65" s="13" customFormat="1" ht="10.199999999999999">
      <c r="B2130" s="217"/>
      <c r="C2130" s="218"/>
      <c r="D2130" s="198" t="s">
        <v>364</v>
      </c>
      <c r="E2130" s="219" t="s">
        <v>1</v>
      </c>
      <c r="F2130" s="220" t="s">
        <v>1550</v>
      </c>
      <c r="G2130" s="218"/>
      <c r="H2130" s="219" t="s">
        <v>1</v>
      </c>
      <c r="I2130" s="221"/>
      <c r="J2130" s="218"/>
      <c r="K2130" s="218"/>
      <c r="L2130" s="222"/>
      <c r="M2130" s="223"/>
      <c r="N2130" s="224"/>
      <c r="O2130" s="224"/>
      <c r="P2130" s="224"/>
      <c r="Q2130" s="224"/>
      <c r="R2130" s="224"/>
      <c r="S2130" s="224"/>
      <c r="T2130" s="225"/>
      <c r="AT2130" s="226" t="s">
        <v>364</v>
      </c>
      <c r="AU2130" s="226" t="s">
        <v>227</v>
      </c>
      <c r="AV2130" s="13" t="s">
        <v>88</v>
      </c>
      <c r="AW2130" s="13" t="s">
        <v>36</v>
      </c>
      <c r="AX2130" s="13" t="s">
        <v>81</v>
      </c>
      <c r="AY2130" s="226" t="s">
        <v>215</v>
      </c>
    </row>
    <row r="2131" spans="1:65" s="14" customFormat="1" ht="10.199999999999999">
      <c r="B2131" s="227"/>
      <c r="C2131" s="228"/>
      <c r="D2131" s="198" t="s">
        <v>364</v>
      </c>
      <c r="E2131" s="229" t="s">
        <v>1</v>
      </c>
      <c r="F2131" s="230" t="s">
        <v>1957</v>
      </c>
      <c r="G2131" s="228"/>
      <c r="H2131" s="231">
        <v>15.9</v>
      </c>
      <c r="I2131" s="232"/>
      <c r="J2131" s="228"/>
      <c r="K2131" s="228"/>
      <c r="L2131" s="233"/>
      <c r="M2131" s="234"/>
      <c r="N2131" s="235"/>
      <c r="O2131" s="235"/>
      <c r="P2131" s="235"/>
      <c r="Q2131" s="235"/>
      <c r="R2131" s="235"/>
      <c r="S2131" s="235"/>
      <c r="T2131" s="236"/>
      <c r="AT2131" s="237" t="s">
        <v>364</v>
      </c>
      <c r="AU2131" s="237" t="s">
        <v>227</v>
      </c>
      <c r="AV2131" s="14" t="s">
        <v>90</v>
      </c>
      <c r="AW2131" s="14" t="s">
        <v>36</v>
      </c>
      <c r="AX2131" s="14" t="s">
        <v>81</v>
      </c>
      <c r="AY2131" s="237" t="s">
        <v>215</v>
      </c>
    </row>
    <row r="2132" spans="1:65" s="16" customFormat="1" ht="10.199999999999999">
      <c r="B2132" s="249"/>
      <c r="C2132" s="250"/>
      <c r="D2132" s="198" t="s">
        <v>364</v>
      </c>
      <c r="E2132" s="251" t="s">
        <v>1</v>
      </c>
      <c r="F2132" s="252" t="s">
        <v>403</v>
      </c>
      <c r="G2132" s="250"/>
      <c r="H2132" s="253">
        <v>265.27</v>
      </c>
      <c r="I2132" s="254"/>
      <c r="J2132" s="250"/>
      <c r="K2132" s="250"/>
      <c r="L2132" s="255"/>
      <c r="M2132" s="256"/>
      <c r="N2132" s="257"/>
      <c r="O2132" s="257"/>
      <c r="P2132" s="257"/>
      <c r="Q2132" s="257"/>
      <c r="R2132" s="257"/>
      <c r="S2132" s="257"/>
      <c r="T2132" s="258"/>
      <c r="AT2132" s="259" t="s">
        <v>364</v>
      </c>
      <c r="AU2132" s="259" t="s">
        <v>227</v>
      </c>
      <c r="AV2132" s="16" t="s">
        <v>227</v>
      </c>
      <c r="AW2132" s="16" t="s">
        <v>36</v>
      </c>
      <c r="AX2132" s="16" t="s">
        <v>81</v>
      </c>
      <c r="AY2132" s="259" t="s">
        <v>215</v>
      </c>
    </row>
    <row r="2133" spans="1:65" s="15" customFormat="1" ht="10.199999999999999">
      <c r="B2133" s="238"/>
      <c r="C2133" s="239"/>
      <c r="D2133" s="198" t="s">
        <v>364</v>
      </c>
      <c r="E2133" s="240" t="s">
        <v>1</v>
      </c>
      <c r="F2133" s="241" t="s">
        <v>368</v>
      </c>
      <c r="G2133" s="239"/>
      <c r="H2133" s="242">
        <v>547.41</v>
      </c>
      <c r="I2133" s="243"/>
      <c r="J2133" s="239"/>
      <c r="K2133" s="239"/>
      <c r="L2133" s="244"/>
      <c r="M2133" s="245"/>
      <c r="N2133" s="246"/>
      <c r="O2133" s="246"/>
      <c r="P2133" s="246"/>
      <c r="Q2133" s="246"/>
      <c r="R2133" s="246"/>
      <c r="S2133" s="246"/>
      <c r="T2133" s="247"/>
      <c r="AT2133" s="248" t="s">
        <v>364</v>
      </c>
      <c r="AU2133" s="248" t="s">
        <v>227</v>
      </c>
      <c r="AV2133" s="15" t="s">
        <v>214</v>
      </c>
      <c r="AW2133" s="15" t="s">
        <v>36</v>
      </c>
      <c r="AX2133" s="15" t="s">
        <v>88</v>
      </c>
      <c r="AY2133" s="248" t="s">
        <v>215</v>
      </c>
    </row>
    <row r="2134" spans="1:65" s="2" customFormat="1" ht="33" customHeight="1">
      <c r="A2134" s="35"/>
      <c r="B2134" s="36"/>
      <c r="C2134" s="185" t="s">
        <v>1968</v>
      </c>
      <c r="D2134" s="185" t="s">
        <v>216</v>
      </c>
      <c r="E2134" s="186" t="s">
        <v>1969</v>
      </c>
      <c r="F2134" s="187" t="s">
        <v>1970</v>
      </c>
      <c r="G2134" s="188" t="s">
        <v>797</v>
      </c>
      <c r="H2134" s="189">
        <v>125.6</v>
      </c>
      <c r="I2134" s="190"/>
      <c r="J2134" s="191">
        <f>ROUND(I2134*H2134,2)</f>
        <v>0</v>
      </c>
      <c r="K2134" s="187" t="s">
        <v>359</v>
      </c>
      <c r="L2134" s="40"/>
      <c r="M2134" s="192" t="s">
        <v>1</v>
      </c>
      <c r="N2134" s="193" t="s">
        <v>46</v>
      </c>
      <c r="O2134" s="72"/>
      <c r="P2134" s="194">
        <f>O2134*H2134</f>
        <v>0</v>
      </c>
      <c r="Q2134" s="194">
        <v>2.0000000000000002E-5</v>
      </c>
      <c r="R2134" s="194">
        <f>Q2134*H2134</f>
        <v>2.5119999999999999E-3</v>
      </c>
      <c r="S2134" s="194">
        <v>0</v>
      </c>
      <c r="T2134" s="195">
        <f>S2134*H2134</f>
        <v>0</v>
      </c>
      <c r="U2134" s="35"/>
      <c r="V2134" s="35"/>
      <c r="W2134" s="35"/>
      <c r="X2134" s="35"/>
      <c r="Y2134" s="35"/>
      <c r="Z2134" s="35"/>
      <c r="AA2134" s="35"/>
      <c r="AB2134" s="35"/>
      <c r="AC2134" s="35"/>
      <c r="AD2134" s="35"/>
      <c r="AE2134" s="35"/>
      <c r="AR2134" s="196" t="s">
        <v>214</v>
      </c>
      <c r="AT2134" s="196" t="s">
        <v>216</v>
      </c>
      <c r="AU2134" s="196" t="s">
        <v>227</v>
      </c>
      <c r="AY2134" s="18" t="s">
        <v>215</v>
      </c>
      <c r="BE2134" s="197">
        <f>IF(N2134="základní",J2134,0)</f>
        <v>0</v>
      </c>
      <c r="BF2134" s="197">
        <f>IF(N2134="snížená",J2134,0)</f>
        <v>0</v>
      </c>
      <c r="BG2134" s="197">
        <f>IF(N2134="zákl. přenesená",J2134,0)</f>
        <v>0</v>
      </c>
      <c r="BH2134" s="197">
        <f>IF(N2134="sníž. přenesená",J2134,0)</f>
        <v>0</v>
      </c>
      <c r="BI2134" s="197">
        <f>IF(N2134="nulová",J2134,0)</f>
        <v>0</v>
      </c>
      <c r="BJ2134" s="18" t="s">
        <v>88</v>
      </c>
      <c r="BK2134" s="197">
        <f>ROUND(I2134*H2134,2)</f>
        <v>0</v>
      </c>
      <c r="BL2134" s="18" t="s">
        <v>214</v>
      </c>
      <c r="BM2134" s="196" t="s">
        <v>1971</v>
      </c>
    </row>
    <row r="2135" spans="1:65" s="2" customFormat="1" ht="28.8">
      <c r="A2135" s="35"/>
      <c r="B2135" s="36"/>
      <c r="C2135" s="37"/>
      <c r="D2135" s="198" t="s">
        <v>221</v>
      </c>
      <c r="E2135" s="37"/>
      <c r="F2135" s="199" t="s">
        <v>1972</v>
      </c>
      <c r="G2135" s="37"/>
      <c r="H2135" s="37"/>
      <c r="I2135" s="200"/>
      <c r="J2135" s="37"/>
      <c r="K2135" s="37"/>
      <c r="L2135" s="40"/>
      <c r="M2135" s="201"/>
      <c r="N2135" s="202"/>
      <c r="O2135" s="72"/>
      <c r="P2135" s="72"/>
      <c r="Q2135" s="72"/>
      <c r="R2135" s="72"/>
      <c r="S2135" s="72"/>
      <c r="T2135" s="73"/>
      <c r="U2135" s="35"/>
      <c r="V2135" s="35"/>
      <c r="W2135" s="35"/>
      <c r="X2135" s="35"/>
      <c r="Y2135" s="35"/>
      <c r="Z2135" s="35"/>
      <c r="AA2135" s="35"/>
      <c r="AB2135" s="35"/>
      <c r="AC2135" s="35"/>
      <c r="AD2135" s="35"/>
      <c r="AE2135" s="35"/>
      <c r="AT2135" s="18" t="s">
        <v>221</v>
      </c>
      <c r="AU2135" s="18" t="s">
        <v>227</v>
      </c>
    </row>
    <row r="2136" spans="1:65" s="2" customFormat="1" ht="10.199999999999999">
      <c r="A2136" s="35"/>
      <c r="B2136" s="36"/>
      <c r="C2136" s="37"/>
      <c r="D2136" s="215" t="s">
        <v>362</v>
      </c>
      <c r="E2136" s="37"/>
      <c r="F2136" s="216" t="s">
        <v>1973</v>
      </c>
      <c r="G2136" s="37"/>
      <c r="H2136" s="37"/>
      <c r="I2136" s="200"/>
      <c r="J2136" s="37"/>
      <c r="K2136" s="37"/>
      <c r="L2136" s="40"/>
      <c r="M2136" s="201"/>
      <c r="N2136" s="202"/>
      <c r="O2136" s="72"/>
      <c r="P2136" s="72"/>
      <c r="Q2136" s="72"/>
      <c r="R2136" s="72"/>
      <c r="S2136" s="72"/>
      <c r="T2136" s="73"/>
      <c r="U2136" s="35"/>
      <c r="V2136" s="35"/>
      <c r="W2136" s="35"/>
      <c r="X2136" s="35"/>
      <c r="Y2136" s="35"/>
      <c r="Z2136" s="35"/>
      <c r="AA2136" s="35"/>
      <c r="AB2136" s="35"/>
      <c r="AC2136" s="35"/>
      <c r="AD2136" s="35"/>
      <c r="AE2136" s="35"/>
      <c r="AT2136" s="18" t="s">
        <v>362</v>
      </c>
      <c r="AU2136" s="18" t="s">
        <v>227</v>
      </c>
    </row>
    <row r="2137" spans="1:65" s="13" customFormat="1" ht="10.199999999999999">
      <c r="B2137" s="217"/>
      <c r="C2137" s="218"/>
      <c r="D2137" s="198" t="s">
        <v>364</v>
      </c>
      <c r="E2137" s="219" t="s">
        <v>1</v>
      </c>
      <c r="F2137" s="220" t="s">
        <v>822</v>
      </c>
      <c r="G2137" s="218"/>
      <c r="H2137" s="219" t="s">
        <v>1</v>
      </c>
      <c r="I2137" s="221"/>
      <c r="J2137" s="218"/>
      <c r="K2137" s="218"/>
      <c r="L2137" s="222"/>
      <c r="M2137" s="223"/>
      <c r="N2137" s="224"/>
      <c r="O2137" s="224"/>
      <c r="P2137" s="224"/>
      <c r="Q2137" s="224"/>
      <c r="R2137" s="224"/>
      <c r="S2137" s="224"/>
      <c r="T2137" s="225"/>
      <c r="AT2137" s="226" t="s">
        <v>364</v>
      </c>
      <c r="AU2137" s="226" t="s">
        <v>227</v>
      </c>
      <c r="AV2137" s="13" t="s">
        <v>88</v>
      </c>
      <c r="AW2137" s="13" t="s">
        <v>36</v>
      </c>
      <c r="AX2137" s="13" t="s">
        <v>81</v>
      </c>
      <c r="AY2137" s="226" t="s">
        <v>215</v>
      </c>
    </row>
    <row r="2138" spans="1:65" s="13" customFormat="1" ht="10.199999999999999">
      <c r="B2138" s="217"/>
      <c r="C2138" s="218"/>
      <c r="D2138" s="198" t="s">
        <v>364</v>
      </c>
      <c r="E2138" s="219" t="s">
        <v>1</v>
      </c>
      <c r="F2138" s="220" t="s">
        <v>1396</v>
      </c>
      <c r="G2138" s="218"/>
      <c r="H2138" s="219" t="s">
        <v>1</v>
      </c>
      <c r="I2138" s="221"/>
      <c r="J2138" s="218"/>
      <c r="K2138" s="218"/>
      <c r="L2138" s="222"/>
      <c r="M2138" s="223"/>
      <c r="N2138" s="224"/>
      <c r="O2138" s="224"/>
      <c r="P2138" s="224"/>
      <c r="Q2138" s="224"/>
      <c r="R2138" s="224"/>
      <c r="S2138" s="224"/>
      <c r="T2138" s="225"/>
      <c r="AT2138" s="226" t="s">
        <v>364</v>
      </c>
      <c r="AU2138" s="226" t="s">
        <v>227</v>
      </c>
      <c r="AV2138" s="13" t="s">
        <v>88</v>
      </c>
      <c r="AW2138" s="13" t="s">
        <v>36</v>
      </c>
      <c r="AX2138" s="13" t="s">
        <v>81</v>
      </c>
      <c r="AY2138" s="226" t="s">
        <v>215</v>
      </c>
    </row>
    <row r="2139" spans="1:65" s="14" customFormat="1" ht="10.199999999999999">
      <c r="B2139" s="227"/>
      <c r="C2139" s="228"/>
      <c r="D2139" s="198" t="s">
        <v>364</v>
      </c>
      <c r="E2139" s="229" t="s">
        <v>1</v>
      </c>
      <c r="F2139" s="230" t="s">
        <v>1974</v>
      </c>
      <c r="G2139" s="228"/>
      <c r="H2139" s="231">
        <v>27.9</v>
      </c>
      <c r="I2139" s="232"/>
      <c r="J2139" s="228"/>
      <c r="K2139" s="228"/>
      <c r="L2139" s="233"/>
      <c r="M2139" s="234"/>
      <c r="N2139" s="235"/>
      <c r="O2139" s="235"/>
      <c r="P2139" s="235"/>
      <c r="Q2139" s="235"/>
      <c r="R2139" s="235"/>
      <c r="S2139" s="235"/>
      <c r="T2139" s="236"/>
      <c r="AT2139" s="237" t="s">
        <v>364</v>
      </c>
      <c r="AU2139" s="237" t="s">
        <v>227</v>
      </c>
      <c r="AV2139" s="14" t="s">
        <v>90</v>
      </c>
      <c r="AW2139" s="14" t="s">
        <v>36</v>
      </c>
      <c r="AX2139" s="14" t="s">
        <v>81</v>
      </c>
      <c r="AY2139" s="237" t="s">
        <v>215</v>
      </c>
    </row>
    <row r="2140" spans="1:65" s="14" customFormat="1" ht="10.199999999999999">
      <c r="B2140" s="227"/>
      <c r="C2140" s="228"/>
      <c r="D2140" s="198" t="s">
        <v>364</v>
      </c>
      <c r="E2140" s="229" t="s">
        <v>1</v>
      </c>
      <c r="F2140" s="230" t="s">
        <v>1975</v>
      </c>
      <c r="G2140" s="228"/>
      <c r="H2140" s="231">
        <v>-2.7</v>
      </c>
      <c r="I2140" s="232"/>
      <c r="J2140" s="228"/>
      <c r="K2140" s="228"/>
      <c r="L2140" s="233"/>
      <c r="M2140" s="234"/>
      <c r="N2140" s="235"/>
      <c r="O2140" s="235"/>
      <c r="P2140" s="235"/>
      <c r="Q2140" s="235"/>
      <c r="R2140" s="235"/>
      <c r="S2140" s="235"/>
      <c r="T2140" s="236"/>
      <c r="AT2140" s="237" t="s">
        <v>364</v>
      </c>
      <c r="AU2140" s="237" t="s">
        <v>227</v>
      </c>
      <c r="AV2140" s="14" t="s">
        <v>90</v>
      </c>
      <c r="AW2140" s="14" t="s">
        <v>36</v>
      </c>
      <c r="AX2140" s="14" t="s">
        <v>81</v>
      </c>
      <c r="AY2140" s="237" t="s">
        <v>215</v>
      </c>
    </row>
    <row r="2141" spans="1:65" s="13" customFormat="1" ht="10.199999999999999">
      <c r="B2141" s="217"/>
      <c r="C2141" s="218"/>
      <c r="D2141" s="198" t="s">
        <v>364</v>
      </c>
      <c r="E2141" s="219" t="s">
        <v>1</v>
      </c>
      <c r="F2141" s="220" t="s">
        <v>1398</v>
      </c>
      <c r="G2141" s="218"/>
      <c r="H2141" s="219" t="s">
        <v>1</v>
      </c>
      <c r="I2141" s="221"/>
      <c r="J2141" s="218"/>
      <c r="K2141" s="218"/>
      <c r="L2141" s="222"/>
      <c r="M2141" s="223"/>
      <c r="N2141" s="224"/>
      <c r="O2141" s="224"/>
      <c r="P2141" s="224"/>
      <c r="Q2141" s="224"/>
      <c r="R2141" s="224"/>
      <c r="S2141" s="224"/>
      <c r="T2141" s="225"/>
      <c r="AT2141" s="226" t="s">
        <v>364</v>
      </c>
      <c r="AU2141" s="226" t="s">
        <v>227</v>
      </c>
      <c r="AV2141" s="13" t="s">
        <v>88</v>
      </c>
      <c r="AW2141" s="13" t="s">
        <v>36</v>
      </c>
      <c r="AX2141" s="13" t="s">
        <v>81</v>
      </c>
      <c r="AY2141" s="226" t="s">
        <v>215</v>
      </c>
    </row>
    <row r="2142" spans="1:65" s="14" customFormat="1" ht="10.199999999999999">
      <c r="B2142" s="227"/>
      <c r="C2142" s="228"/>
      <c r="D2142" s="198" t="s">
        <v>364</v>
      </c>
      <c r="E2142" s="229" t="s">
        <v>1</v>
      </c>
      <c r="F2142" s="230" t="s">
        <v>1976</v>
      </c>
      <c r="G2142" s="228"/>
      <c r="H2142" s="231">
        <v>28</v>
      </c>
      <c r="I2142" s="232"/>
      <c r="J2142" s="228"/>
      <c r="K2142" s="228"/>
      <c r="L2142" s="233"/>
      <c r="M2142" s="234"/>
      <c r="N2142" s="235"/>
      <c r="O2142" s="235"/>
      <c r="P2142" s="235"/>
      <c r="Q2142" s="235"/>
      <c r="R2142" s="235"/>
      <c r="S2142" s="235"/>
      <c r="T2142" s="236"/>
      <c r="AT2142" s="237" t="s">
        <v>364</v>
      </c>
      <c r="AU2142" s="237" t="s">
        <v>227</v>
      </c>
      <c r="AV2142" s="14" t="s">
        <v>90</v>
      </c>
      <c r="AW2142" s="14" t="s">
        <v>36</v>
      </c>
      <c r="AX2142" s="14" t="s">
        <v>81</v>
      </c>
      <c r="AY2142" s="237" t="s">
        <v>215</v>
      </c>
    </row>
    <row r="2143" spans="1:65" s="14" customFormat="1" ht="10.199999999999999">
      <c r="B2143" s="227"/>
      <c r="C2143" s="228"/>
      <c r="D2143" s="198" t="s">
        <v>364</v>
      </c>
      <c r="E2143" s="229" t="s">
        <v>1</v>
      </c>
      <c r="F2143" s="230" t="s">
        <v>1975</v>
      </c>
      <c r="G2143" s="228"/>
      <c r="H2143" s="231">
        <v>-2.7</v>
      </c>
      <c r="I2143" s="232"/>
      <c r="J2143" s="228"/>
      <c r="K2143" s="228"/>
      <c r="L2143" s="233"/>
      <c r="M2143" s="234"/>
      <c r="N2143" s="235"/>
      <c r="O2143" s="235"/>
      <c r="P2143" s="235"/>
      <c r="Q2143" s="235"/>
      <c r="R2143" s="235"/>
      <c r="S2143" s="235"/>
      <c r="T2143" s="236"/>
      <c r="AT2143" s="237" t="s">
        <v>364</v>
      </c>
      <c r="AU2143" s="237" t="s">
        <v>227</v>
      </c>
      <c r="AV2143" s="14" t="s">
        <v>90</v>
      </c>
      <c r="AW2143" s="14" t="s">
        <v>36</v>
      </c>
      <c r="AX2143" s="14" t="s">
        <v>81</v>
      </c>
      <c r="AY2143" s="237" t="s">
        <v>215</v>
      </c>
    </row>
    <row r="2144" spans="1:65" s="13" customFormat="1" ht="10.199999999999999">
      <c r="B2144" s="217"/>
      <c r="C2144" s="218"/>
      <c r="D2144" s="198" t="s">
        <v>364</v>
      </c>
      <c r="E2144" s="219" t="s">
        <v>1</v>
      </c>
      <c r="F2144" s="220" t="s">
        <v>1400</v>
      </c>
      <c r="G2144" s="218"/>
      <c r="H2144" s="219" t="s">
        <v>1</v>
      </c>
      <c r="I2144" s="221"/>
      <c r="J2144" s="218"/>
      <c r="K2144" s="218"/>
      <c r="L2144" s="222"/>
      <c r="M2144" s="223"/>
      <c r="N2144" s="224"/>
      <c r="O2144" s="224"/>
      <c r="P2144" s="224"/>
      <c r="Q2144" s="224"/>
      <c r="R2144" s="224"/>
      <c r="S2144" s="224"/>
      <c r="T2144" s="225"/>
      <c r="AT2144" s="226" t="s">
        <v>364</v>
      </c>
      <c r="AU2144" s="226" t="s">
        <v>227</v>
      </c>
      <c r="AV2144" s="13" t="s">
        <v>88</v>
      </c>
      <c r="AW2144" s="13" t="s">
        <v>36</v>
      </c>
      <c r="AX2144" s="13" t="s">
        <v>81</v>
      </c>
      <c r="AY2144" s="226" t="s">
        <v>215</v>
      </c>
    </row>
    <row r="2145" spans="1:65" s="14" customFormat="1" ht="10.199999999999999">
      <c r="B2145" s="227"/>
      <c r="C2145" s="228"/>
      <c r="D2145" s="198" t="s">
        <v>364</v>
      </c>
      <c r="E2145" s="229" t="s">
        <v>1</v>
      </c>
      <c r="F2145" s="230" t="s">
        <v>1976</v>
      </c>
      <c r="G2145" s="228"/>
      <c r="H2145" s="231">
        <v>28</v>
      </c>
      <c r="I2145" s="232"/>
      <c r="J2145" s="228"/>
      <c r="K2145" s="228"/>
      <c r="L2145" s="233"/>
      <c r="M2145" s="234"/>
      <c r="N2145" s="235"/>
      <c r="O2145" s="235"/>
      <c r="P2145" s="235"/>
      <c r="Q2145" s="235"/>
      <c r="R2145" s="235"/>
      <c r="S2145" s="235"/>
      <c r="T2145" s="236"/>
      <c r="AT2145" s="237" t="s">
        <v>364</v>
      </c>
      <c r="AU2145" s="237" t="s">
        <v>227</v>
      </c>
      <c r="AV2145" s="14" t="s">
        <v>90</v>
      </c>
      <c r="AW2145" s="14" t="s">
        <v>36</v>
      </c>
      <c r="AX2145" s="14" t="s">
        <v>81</v>
      </c>
      <c r="AY2145" s="237" t="s">
        <v>215</v>
      </c>
    </row>
    <row r="2146" spans="1:65" s="14" customFormat="1" ht="10.199999999999999">
      <c r="B2146" s="227"/>
      <c r="C2146" s="228"/>
      <c r="D2146" s="198" t="s">
        <v>364</v>
      </c>
      <c r="E2146" s="229" t="s">
        <v>1</v>
      </c>
      <c r="F2146" s="230" t="s">
        <v>1975</v>
      </c>
      <c r="G2146" s="228"/>
      <c r="H2146" s="231">
        <v>-2.7</v>
      </c>
      <c r="I2146" s="232"/>
      <c r="J2146" s="228"/>
      <c r="K2146" s="228"/>
      <c r="L2146" s="233"/>
      <c r="M2146" s="234"/>
      <c r="N2146" s="235"/>
      <c r="O2146" s="235"/>
      <c r="P2146" s="235"/>
      <c r="Q2146" s="235"/>
      <c r="R2146" s="235"/>
      <c r="S2146" s="235"/>
      <c r="T2146" s="236"/>
      <c r="AT2146" s="237" t="s">
        <v>364</v>
      </c>
      <c r="AU2146" s="237" t="s">
        <v>227</v>
      </c>
      <c r="AV2146" s="14" t="s">
        <v>90</v>
      </c>
      <c r="AW2146" s="14" t="s">
        <v>36</v>
      </c>
      <c r="AX2146" s="14" t="s">
        <v>81</v>
      </c>
      <c r="AY2146" s="237" t="s">
        <v>215</v>
      </c>
    </row>
    <row r="2147" spans="1:65" s="13" customFormat="1" ht="10.199999999999999">
      <c r="B2147" s="217"/>
      <c r="C2147" s="218"/>
      <c r="D2147" s="198" t="s">
        <v>364</v>
      </c>
      <c r="E2147" s="219" t="s">
        <v>1</v>
      </c>
      <c r="F2147" s="220" t="s">
        <v>1401</v>
      </c>
      <c r="G2147" s="218"/>
      <c r="H2147" s="219" t="s">
        <v>1</v>
      </c>
      <c r="I2147" s="221"/>
      <c r="J2147" s="218"/>
      <c r="K2147" s="218"/>
      <c r="L2147" s="222"/>
      <c r="M2147" s="223"/>
      <c r="N2147" s="224"/>
      <c r="O2147" s="224"/>
      <c r="P2147" s="224"/>
      <c r="Q2147" s="224"/>
      <c r="R2147" s="224"/>
      <c r="S2147" s="224"/>
      <c r="T2147" s="225"/>
      <c r="AT2147" s="226" t="s">
        <v>364</v>
      </c>
      <c r="AU2147" s="226" t="s">
        <v>227</v>
      </c>
      <c r="AV2147" s="13" t="s">
        <v>88</v>
      </c>
      <c r="AW2147" s="13" t="s">
        <v>36</v>
      </c>
      <c r="AX2147" s="13" t="s">
        <v>81</v>
      </c>
      <c r="AY2147" s="226" t="s">
        <v>215</v>
      </c>
    </row>
    <row r="2148" spans="1:65" s="14" customFormat="1" ht="10.199999999999999">
      <c r="B2148" s="227"/>
      <c r="C2148" s="228"/>
      <c r="D2148" s="198" t="s">
        <v>364</v>
      </c>
      <c r="E2148" s="229" t="s">
        <v>1</v>
      </c>
      <c r="F2148" s="230" t="s">
        <v>1974</v>
      </c>
      <c r="G2148" s="228"/>
      <c r="H2148" s="231">
        <v>27.9</v>
      </c>
      <c r="I2148" s="232"/>
      <c r="J2148" s="228"/>
      <c r="K2148" s="228"/>
      <c r="L2148" s="233"/>
      <c r="M2148" s="234"/>
      <c r="N2148" s="235"/>
      <c r="O2148" s="235"/>
      <c r="P2148" s="235"/>
      <c r="Q2148" s="235"/>
      <c r="R2148" s="235"/>
      <c r="S2148" s="235"/>
      <c r="T2148" s="236"/>
      <c r="AT2148" s="237" t="s">
        <v>364</v>
      </c>
      <c r="AU2148" s="237" t="s">
        <v>227</v>
      </c>
      <c r="AV2148" s="14" t="s">
        <v>90</v>
      </c>
      <c r="AW2148" s="14" t="s">
        <v>36</v>
      </c>
      <c r="AX2148" s="14" t="s">
        <v>81</v>
      </c>
      <c r="AY2148" s="237" t="s">
        <v>215</v>
      </c>
    </row>
    <row r="2149" spans="1:65" s="14" customFormat="1" ht="10.199999999999999">
      <c r="B2149" s="227"/>
      <c r="C2149" s="228"/>
      <c r="D2149" s="198" t="s">
        <v>364</v>
      </c>
      <c r="E2149" s="229" t="s">
        <v>1</v>
      </c>
      <c r="F2149" s="230" t="s">
        <v>1975</v>
      </c>
      <c r="G2149" s="228"/>
      <c r="H2149" s="231">
        <v>-2.7</v>
      </c>
      <c r="I2149" s="232"/>
      <c r="J2149" s="228"/>
      <c r="K2149" s="228"/>
      <c r="L2149" s="233"/>
      <c r="M2149" s="234"/>
      <c r="N2149" s="235"/>
      <c r="O2149" s="235"/>
      <c r="P2149" s="235"/>
      <c r="Q2149" s="235"/>
      <c r="R2149" s="235"/>
      <c r="S2149" s="235"/>
      <c r="T2149" s="236"/>
      <c r="AT2149" s="237" t="s">
        <v>364</v>
      </c>
      <c r="AU2149" s="237" t="s">
        <v>227</v>
      </c>
      <c r="AV2149" s="14" t="s">
        <v>90</v>
      </c>
      <c r="AW2149" s="14" t="s">
        <v>36</v>
      </c>
      <c r="AX2149" s="14" t="s">
        <v>81</v>
      </c>
      <c r="AY2149" s="237" t="s">
        <v>215</v>
      </c>
    </row>
    <row r="2150" spans="1:65" s="13" customFormat="1" ht="10.199999999999999">
      <c r="B2150" s="217"/>
      <c r="C2150" s="218"/>
      <c r="D2150" s="198" t="s">
        <v>364</v>
      </c>
      <c r="E2150" s="219" t="s">
        <v>1</v>
      </c>
      <c r="F2150" s="220" t="s">
        <v>1498</v>
      </c>
      <c r="G2150" s="218"/>
      <c r="H2150" s="219" t="s">
        <v>1</v>
      </c>
      <c r="I2150" s="221"/>
      <c r="J2150" s="218"/>
      <c r="K2150" s="218"/>
      <c r="L2150" s="222"/>
      <c r="M2150" s="223"/>
      <c r="N2150" s="224"/>
      <c r="O2150" s="224"/>
      <c r="P2150" s="224"/>
      <c r="Q2150" s="224"/>
      <c r="R2150" s="224"/>
      <c r="S2150" s="224"/>
      <c r="T2150" s="225"/>
      <c r="AT2150" s="226" t="s">
        <v>364</v>
      </c>
      <c r="AU2150" s="226" t="s">
        <v>227</v>
      </c>
      <c r="AV2150" s="13" t="s">
        <v>88</v>
      </c>
      <c r="AW2150" s="13" t="s">
        <v>36</v>
      </c>
      <c r="AX2150" s="13" t="s">
        <v>81</v>
      </c>
      <c r="AY2150" s="226" t="s">
        <v>215</v>
      </c>
    </row>
    <row r="2151" spans="1:65" s="14" customFormat="1" ht="10.199999999999999">
      <c r="B2151" s="227"/>
      <c r="C2151" s="228"/>
      <c r="D2151" s="198" t="s">
        <v>364</v>
      </c>
      <c r="E2151" s="229" t="s">
        <v>1</v>
      </c>
      <c r="F2151" s="230" t="s">
        <v>1977</v>
      </c>
      <c r="G2151" s="228"/>
      <c r="H2151" s="231">
        <v>24.6</v>
      </c>
      <c r="I2151" s="232"/>
      <c r="J2151" s="228"/>
      <c r="K2151" s="228"/>
      <c r="L2151" s="233"/>
      <c r="M2151" s="234"/>
      <c r="N2151" s="235"/>
      <c r="O2151" s="235"/>
      <c r="P2151" s="235"/>
      <c r="Q2151" s="235"/>
      <c r="R2151" s="235"/>
      <c r="S2151" s="235"/>
      <c r="T2151" s="236"/>
      <c r="AT2151" s="237" t="s">
        <v>364</v>
      </c>
      <c r="AU2151" s="237" t="s">
        <v>227</v>
      </c>
      <c r="AV2151" s="14" t="s">
        <v>90</v>
      </c>
      <c r="AW2151" s="14" t="s">
        <v>36</v>
      </c>
      <c r="AX2151" s="14" t="s">
        <v>81</v>
      </c>
      <c r="AY2151" s="237" t="s">
        <v>215</v>
      </c>
    </row>
    <row r="2152" spans="1:65" s="15" customFormat="1" ht="10.199999999999999">
      <c r="B2152" s="238"/>
      <c r="C2152" s="239"/>
      <c r="D2152" s="198" t="s">
        <v>364</v>
      </c>
      <c r="E2152" s="240" t="s">
        <v>1</v>
      </c>
      <c r="F2152" s="241" t="s">
        <v>368</v>
      </c>
      <c r="G2152" s="239"/>
      <c r="H2152" s="242">
        <v>125.6</v>
      </c>
      <c r="I2152" s="243"/>
      <c r="J2152" s="239"/>
      <c r="K2152" s="239"/>
      <c r="L2152" s="244"/>
      <c r="M2152" s="245"/>
      <c r="N2152" s="246"/>
      <c r="O2152" s="246"/>
      <c r="P2152" s="246"/>
      <c r="Q2152" s="246"/>
      <c r="R2152" s="246"/>
      <c r="S2152" s="246"/>
      <c r="T2152" s="247"/>
      <c r="AT2152" s="248" t="s">
        <v>364</v>
      </c>
      <c r="AU2152" s="248" t="s">
        <v>227</v>
      </c>
      <c r="AV2152" s="15" t="s">
        <v>214</v>
      </c>
      <c r="AW2152" s="15" t="s">
        <v>36</v>
      </c>
      <c r="AX2152" s="15" t="s">
        <v>88</v>
      </c>
      <c r="AY2152" s="248" t="s">
        <v>215</v>
      </c>
    </row>
    <row r="2153" spans="1:65" s="2" customFormat="1" ht="33" customHeight="1">
      <c r="A2153" s="35"/>
      <c r="B2153" s="36"/>
      <c r="C2153" s="185" t="s">
        <v>1978</v>
      </c>
      <c r="D2153" s="185" t="s">
        <v>216</v>
      </c>
      <c r="E2153" s="186" t="s">
        <v>1979</v>
      </c>
      <c r="F2153" s="187" t="s">
        <v>1980</v>
      </c>
      <c r="G2153" s="188" t="s">
        <v>523</v>
      </c>
      <c r="H2153" s="189">
        <v>273.97500000000002</v>
      </c>
      <c r="I2153" s="190"/>
      <c r="J2153" s="191">
        <f>ROUND(I2153*H2153,2)</f>
        <v>0</v>
      </c>
      <c r="K2153" s="187" t="s">
        <v>359</v>
      </c>
      <c r="L2153" s="40"/>
      <c r="M2153" s="192" t="s">
        <v>1</v>
      </c>
      <c r="N2153" s="193" t="s">
        <v>46</v>
      </c>
      <c r="O2153" s="72"/>
      <c r="P2153" s="194">
        <f>O2153*H2153</f>
        <v>0</v>
      </c>
      <c r="Q2153" s="194">
        <v>1.5E-3</v>
      </c>
      <c r="R2153" s="194">
        <f>Q2153*H2153</f>
        <v>0.41096250000000006</v>
      </c>
      <c r="S2153" s="194">
        <v>0</v>
      </c>
      <c r="T2153" s="195">
        <f>S2153*H2153</f>
        <v>0</v>
      </c>
      <c r="U2153" s="35"/>
      <c r="V2153" s="35"/>
      <c r="W2153" s="35"/>
      <c r="X2153" s="35"/>
      <c r="Y2153" s="35"/>
      <c r="Z2153" s="35"/>
      <c r="AA2153" s="35"/>
      <c r="AB2153" s="35"/>
      <c r="AC2153" s="35"/>
      <c r="AD2153" s="35"/>
      <c r="AE2153" s="35"/>
      <c r="AR2153" s="196" t="s">
        <v>214</v>
      </c>
      <c r="AT2153" s="196" t="s">
        <v>216</v>
      </c>
      <c r="AU2153" s="196" t="s">
        <v>227</v>
      </c>
      <c r="AY2153" s="18" t="s">
        <v>215</v>
      </c>
      <c r="BE2153" s="197">
        <f>IF(N2153="základní",J2153,0)</f>
        <v>0</v>
      </c>
      <c r="BF2153" s="197">
        <f>IF(N2153="snížená",J2153,0)</f>
        <v>0</v>
      </c>
      <c r="BG2153" s="197">
        <f>IF(N2153="zákl. přenesená",J2153,0)</f>
        <v>0</v>
      </c>
      <c r="BH2153" s="197">
        <f>IF(N2153="sníž. přenesená",J2153,0)</f>
        <v>0</v>
      </c>
      <c r="BI2153" s="197">
        <f>IF(N2153="nulová",J2153,0)</f>
        <v>0</v>
      </c>
      <c r="BJ2153" s="18" t="s">
        <v>88</v>
      </c>
      <c r="BK2153" s="197">
        <f>ROUND(I2153*H2153,2)</f>
        <v>0</v>
      </c>
      <c r="BL2153" s="18" t="s">
        <v>214</v>
      </c>
      <c r="BM2153" s="196" t="s">
        <v>1981</v>
      </c>
    </row>
    <row r="2154" spans="1:65" s="2" customFormat="1" ht="19.2">
      <c r="A2154" s="35"/>
      <c r="B2154" s="36"/>
      <c r="C2154" s="37"/>
      <c r="D2154" s="198" t="s">
        <v>221</v>
      </c>
      <c r="E2154" s="37"/>
      <c r="F2154" s="199" t="s">
        <v>1982</v>
      </c>
      <c r="G2154" s="37"/>
      <c r="H2154" s="37"/>
      <c r="I2154" s="200"/>
      <c r="J2154" s="37"/>
      <c r="K2154" s="37"/>
      <c r="L2154" s="40"/>
      <c r="M2154" s="201"/>
      <c r="N2154" s="202"/>
      <c r="O2154" s="72"/>
      <c r="P2154" s="72"/>
      <c r="Q2154" s="72"/>
      <c r="R2154" s="72"/>
      <c r="S2154" s="72"/>
      <c r="T2154" s="73"/>
      <c r="U2154" s="35"/>
      <c r="V2154" s="35"/>
      <c r="W2154" s="35"/>
      <c r="X2154" s="35"/>
      <c r="Y2154" s="35"/>
      <c r="Z2154" s="35"/>
      <c r="AA2154" s="35"/>
      <c r="AB2154" s="35"/>
      <c r="AC2154" s="35"/>
      <c r="AD2154" s="35"/>
      <c r="AE2154" s="35"/>
      <c r="AT2154" s="18" t="s">
        <v>221</v>
      </c>
      <c r="AU2154" s="18" t="s">
        <v>227</v>
      </c>
    </row>
    <row r="2155" spans="1:65" s="2" customFormat="1" ht="10.199999999999999">
      <c r="A2155" s="35"/>
      <c r="B2155" s="36"/>
      <c r="C2155" s="37"/>
      <c r="D2155" s="215" t="s">
        <v>362</v>
      </c>
      <c r="E2155" s="37"/>
      <c r="F2155" s="216" t="s">
        <v>1983</v>
      </c>
      <c r="G2155" s="37"/>
      <c r="H2155" s="37"/>
      <c r="I2155" s="200"/>
      <c r="J2155" s="37"/>
      <c r="K2155" s="37"/>
      <c r="L2155" s="40"/>
      <c r="M2155" s="201"/>
      <c r="N2155" s="202"/>
      <c r="O2155" s="72"/>
      <c r="P2155" s="72"/>
      <c r="Q2155" s="72"/>
      <c r="R2155" s="72"/>
      <c r="S2155" s="72"/>
      <c r="T2155" s="73"/>
      <c r="U2155" s="35"/>
      <c r="V2155" s="35"/>
      <c r="W2155" s="35"/>
      <c r="X2155" s="35"/>
      <c r="Y2155" s="35"/>
      <c r="Z2155" s="35"/>
      <c r="AA2155" s="35"/>
      <c r="AB2155" s="35"/>
      <c r="AC2155" s="35"/>
      <c r="AD2155" s="35"/>
      <c r="AE2155" s="35"/>
      <c r="AT2155" s="18" t="s">
        <v>362</v>
      </c>
      <c r="AU2155" s="18" t="s">
        <v>227</v>
      </c>
    </row>
    <row r="2156" spans="1:65" s="13" customFormat="1" ht="10.199999999999999">
      <c r="B2156" s="217"/>
      <c r="C2156" s="218"/>
      <c r="D2156" s="198" t="s">
        <v>364</v>
      </c>
      <c r="E2156" s="219" t="s">
        <v>1</v>
      </c>
      <c r="F2156" s="220" t="s">
        <v>872</v>
      </c>
      <c r="G2156" s="218"/>
      <c r="H2156" s="219" t="s">
        <v>1</v>
      </c>
      <c r="I2156" s="221"/>
      <c r="J2156" s="218"/>
      <c r="K2156" s="218"/>
      <c r="L2156" s="222"/>
      <c r="M2156" s="223"/>
      <c r="N2156" s="224"/>
      <c r="O2156" s="224"/>
      <c r="P2156" s="224"/>
      <c r="Q2156" s="224"/>
      <c r="R2156" s="224"/>
      <c r="S2156" s="224"/>
      <c r="T2156" s="225"/>
      <c r="AT2156" s="226" t="s">
        <v>364</v>
      </c>
      <c r="AU2156" s="226" t="s">
        <v>227</v>
      </c>
      <c r="AV2156" s="13" t="s">
        <v>88</v>
      </c>
      <c r="AW2156" s="13" t="s">
        <v>36</v>
      </c>
      <c r="AX2156" s="13" t="s">
        <v>81</v>
      </c>
      <c r="AY2156" s="226" t="s">
        <v>215</v>
      </c>
    </row>
    <row r="2157" spans="1:65" s="13" customFormat="1" ht="10.199999999999999">
      <c r="B2157" s="217"/>
      <c r="C2157" s="218"/>
      <c r="D2157" s="198" t="s">
        <v>364</v>
      </c>
      <c r="E2157" s="219" t="s">
        <v>1</v>
      </c>
      <c r="F2157" s="220" t="s">
        <v>1984</v>
      </c>
      <c r="G2157" s="218"/>
      <c r="H2157" s="219" t="s">
        <v>1</v>
      </c>
      <c r="I2157" s="221"/>
      <c r="J2157" s="218"/>
      <c r="K2157" s="218"/>
      <c r="L2157" s="222"/>
      <c r="M2157" s="223"/>
      <c r="N2157" s="224"/>
      <c r="O2157" s="224"/>
      <c r="P2157" s="224"/>
      <c r="Q2157" s="224"/>
      <c r="R2157" s="224"/>
      <c r="S2157" s="224"/>
      <c r="T2157" s="225"/>
      <c r="AT2157" s="226" t="s">
        <v>364</v>
      </c>
      <c r="AU2157" s="226" t="s">
        <v>227</v>
      </c>
      <c r="AV2157" s="13" t="s">
        <v>88</v>
      </c>
      <c r="AW2157" s="13" t="s">
        <v>36</v>
      </c>
      <c r="AX2157" s="13" t="s">
        <v>81</v>
      </c>
      <c r="AY2157" s="226" t="s">
        <v>215</v>
      </c>
    </row>
    <row r="2158" spans="1:65" s="13" customFormat="1" ht="10.199999999999999">
      <c r="B2158" s="217"/>
      <c r="C2158" s="218"/>
      <c r="D2158" s="198" t="s">
        <v>364</v>
      </c>
      <c r="E2158" s="219" t="s">
        <v>1</v>
      </c>
      <c r="F2158" s="220" t="s">
        <v>389</v>
      </c>
      <c r="G2158" s="218"/>
      <c r="H2158" s="219" t="s">
        <v>1</v>
      </c>
      <c r="I2158" s="221"/>
      <c r="J2158" s="218"/>
      <c r="K2158" s="218"/>
      <c r="L2158" s="222"/>
      <c r="M2158" s="223"/>
      <c r="N2158" s="224"/>
      <c r="O2158" s="224"/>
      <c r="P2158" s="224"/>
      <c r="Q2158" s="224"/>
      <c r="R2158" s="224"/>
      <c r="S2158" s="224"/>
      <c r="T2158" s="225"/>
      <c r="AT2158" s="226" t="s">
        <v>364</v>
      </c>
      <c r="AU2158" s="226" t="s">
        <v>227</v>
      </c>
      <c r="AV2158" s="13" t="s">
        <v>88</v>
      </c>
      <c r="AW2158" s="13" t="s">
        <v>36</v>
      </c>
      <c r="AX2158" s="13" t="s">
        <v>81</v>
      </c>
      <c r="AY2158" s="226" t="s">
        <v>215</v>
      </c>
    </row>
    <row r="2159" spans="1:65" s="14" customFormat="1" ht="10.199999999999999">
      <c r="B2159" s="227"/>
      <c r="C2159" s="228"/>
      <c r="D2159" s="198" t="s">
        <v>364</v>
      </c>
      <c r="E2159" s="229" t="s">
        <v>1</v>
      </c>
      <c r="F2159" s="230" t="s">
        <v>1985</v>
      </c>
      <c r="G2159" s="228"/>
      <c r="H2159" s="231">
        <v>233.83500000000001</v>
      </c>
      <c r="I2159" s="232"/>
      <c r="J2159" s="228"/>
      <c r="K2159" s="228"/>
      <c r="L2159" s="233"/>
      <c r="M2159" s="234"/>
      <c r="N2159" s="235"/>
      <c r="O2159" s="235"/>
      <c r="P2159" s="235"/>
      <c r="Q2159" s="235"/>
      <c r="R2159" s="235"/>
      <c r="S2159" s="235"/>
      <c r="T2159" s="236"/>
      <c r="AT2159" s="237" t="s">
        <v>364</v>
      </c>
      <c r="AU2159" s="237" t="s">
        <v>227</v>
      </c>
      <c r="AV2159" s="14" t="s">
        <v>90</v>
      </c>
      <c r="AW2159" s="14" t="s">
        <v>36</v>
      </c>
      <c r="AX2159" s="14" t="s">
        <v>81</v>
      </c>
      <c r="AY2159" s="237" t="s">
        <v>215</v>
      </c>
    </row>
    <row r="2160" spans="1:65" s="14" customFormat="1" ht="10.199999999999999">
      <c r="B2160" s="227"/>
      <c r="C2160" s="228"/>
      <c r="D2160" s="198" t="s">
        <v>364</v>
      </c>
      <c r="E2160" s="229" t="s">
        <v>1</v>
      </c>
      <c r="F2160" s="230" t="s">
        <v>1986</v>
      </c>
      <c r="G2160" s="228"/>
      <c r="H2160" s="231">
        <v>-98.32</v>
      </c>
      <c r="I2160" s="232"/>
      <c r="J2160" s="228"/>
      <c r="K2160" s="228"/>
      <c r="L2160" s="233"/>
      <c r="M2160" s="234"/>
      <c r="N2160" s="235"/>
      <c r="O2160" s="235"/>
      <c r="P2160" s="235"/>
      <c r="Q2160" s="235"/>
      <c r="R2160" s="235"/>
      <c r="S2160" s="235"/>
      <c r="T2160" s="236"/>
      <c r="AT2160" s="237" t="s">
        <v>364</v>
      </c>
      <c r="AU2160" s="237" t="s">
        <v>227</v>
      </c>
      <c r="AV2160" s="14" t="s">
        <v>90</v>
      </c>
      <c r="AW2160" s="14" t="s">
        <v>36</v>
      </c>
      <c r="AX2160" s="14" t="s">
        <v>81</v>
      </c>
      <c r="AY2160" s="237" t="s">
        <v>215</v>
      </c>
    </row>
    <row r="2161" spans="1:65" s="13" customFormat="1" ht="10.199999999999999">
      <c r="B2161" s="217"/>
      <c r="C2161" s="218"/>
      <c r="D2161" s="198" t="s">
        <v>364</v>
      </c>
      <c r="E2161" s="219" t="s">
        <v>1</v>
      </c>
      <c r="F2161" s="220" t="s">
        <v>401</v>
      </c>
      <c r="G2161" s="218"/>
      <c r="H2161" s="219" t="s">
        <v>1</v>
      </c>
      <c r="I2161" s="221"/>
      <c r="J2161" s="218"/>
      <c r="K2161" s="218"/>
      <c r="L2161" s="222"/>
      <c r="M2161" s="223"/>
      <c r="N2161" s="224"/>
      <c r="O2161" s="224"/>
      <c r="P2161" s="224"/>
      <c r="Q2161" s="224"/>
      <c r="R2161" s="224"/>
      <c r="S2161" s="224"/>
      <c r="T2161" s="225"/>
      <c r="AT2161" s="226" t="s">
        <v>364</v>
      </c>
      <c r="AU2161" s="226" t="s">
        <v>227</v>
      </c>
      <c r="AV2161" s="13" t="s">
        <v>88</v>
      </c>
      <c r="AW2161" s="13" t="s">
        <v>36</v>
      </c>
      <c r="AX2161" s="13" t="s">
        <v>81</v>
      </c>
      <c r="AY2161" s="226" t="s">
        <v>215</v>
      </c>
    </row>
    <row r="2162" spans="1:65" s="14" customFormat="1" ht="10.199999999999999">
      <c r="B2162" s="227"/>
      <c r="C2162" s="228"/>
      <c r="D2162" s="198" t="s">
        <v>364</v>
      </c>
      <c r="E2162" s="229" t="s">
        <v>1</v>
      </c>
      <c r="F2162" s="230" t="s">
        <v>1985</v>
      </c>
      <c r="G2162" s="228"/>
      <c r="H2162" s="231">
        <v>233.83500000000001</v>
      </c>
      <c r="I2162" s="232"/>
      <c r="J2162" s="228"/>
      <c r="K2162" s="228"/>
      <c r="L2162" s="233"/>
      <c r="M2162" s="234"/>
      <c r="N2162" s="235"/>
      <c r="O2162" s="235"/>
      <c r="P2162" s="235"/>
      <c r="Q2162" s="235"/>
      <c r="R2162" s="235"/>
      <c r="S2162" s="235"/>
      <c r="T2162" s="236"/>
      <c r="AT2162" s="237" t="s">
        <v>364</v>
      </c>
      <c r="AU2162" s="237" t="s">
        <v>227</v>
      </c>
      <c r="AV2162" s="14" t="s">
        <v>90</v>
      </c>
      <c r="AW2162" s="14" t="s">
        <v>36</v>
      </c>
      <c r="AX2162" s="14" t="s">
        <v>81</v>
      </c>
      <c r="AY2162" s="237" t="s">
        <v>215</v>
      </c>
    </row>
    <row r="2163" spans="1:65" s="14" customFormat="1" ht="10.199999999999999">
      <c r="B2163" s="227"/>
      <c r="C2163" s="228"/>
      <c r="D2163" s="198" t="s">
        <v>364</v>
      </c>
      <c r="E2163" s="229" t="s">
        <v>1</v>
      </c>
      <c r="F2163" s="230" t="s">
        <v>1987</v>
      </c>
      <c r="G2163" s="228"/>
      <c r="H2163" s="231">
        <v>-95.375</v>
      </c>
      <c r="I2163" s="232"/>
      <c r="J2163" s="228"/>
      <c r="K2163" s="228"/>
      <c r="L2163" s="233"/>
      <c r="M2163" s="234"/>
      <c r="N2163" s="235"/>
      <c r="O2163" s="235"/>
      <c r="P2163" s="235"/>
      <c r="Q2163" s="235"/>
      <c r="R2163" s="235"/>
      <c r="S2163" s="235"/>
      <c r="T2163" s="236"/>
      <c r="AT2163" s="237" t="s">
        <v>364</v>
      </c>
      <c r="AU2163" s="237" t="s">
        <v>227</v>
      </c>
      <c r="AV2163" s="14" t="s">
        <v>90</v>
      </c>
      <c r="AW2163" s="14" t="s">
        <v>36</v>
      </c>
      <c r="AX2163" s="14" t="s">
        <v>81</v>
      </c>
      <c r="AY2163" s="237" t="s">
        <v>215</v>
      </c>
    </row>
    <row r="2164" spans="1:65" s="15" customFormat="1" ht="10.199999999999999">
      <c r="B2164" s="238"/>
      <c r="C2164" s="239"/>
      <c r="D2164" s="198" t="s">
        <v>364</v>
      </c>
      <c r="E2164" s="240" t="s">
        <v>1</v>
      </c>
      <c r="F2164" s="241" t="s">
        <v>368</v>
      </c>
      <c r="G2164" s="239"/>
      <c r="H2164" s="242">
        <v>273.97500000000002</v>
      </c>
      <c r="I2164" s="243"/>
      <c r="J2164" s="239"/>
      <c r="K2164" s="239"/>
      <c r="L2164" s="244"/>
      <c r="M2164" s="245"/>
      <c r="N2164" s="246"/>
      <c r="O2164" s="246"/>
      <c r="P2164" s="246"/>
      <c r="Q2164" s="246"/>
      <c r="R2164" s="246"/>
      <c r="S2164" s="246"/>
      <c r="T2164" s="247"/>
      <c r="AT2164" s="248" t="s">
        <v>364</v>
      </c>
      <c r="AU2164" s="248" t="s">
        <v>227</v>
      </c>
      <c r="AV2164" s="15" t="s">
        <v>214</v>
      </c>
      <c r="AW2164" s="15" t="s">
        <v>36</v>
      </c>
      <c r="AX2164" s="15" t="s">
        <v>88</v>
      </c>
      <c r="AY2164" s="248" t="s">
        <v>215</v>
      </c>
    </row>
    <row r="2165" spans="1:65" s="2" customFormat="1" ht="16.5" customHeight="1">
      <c r="A2165" s="35"/>
      <c r="B2165" s="36"/>
      <c r="C2165" s="260" t="s">
        <v>1988</v>
      </c>
      <c r="D2165" s="260" t="s">
        <v>539</v>
      </c>
      <c r="E2165" s="261" t="s">
        <v>1989</v>
      </c>
      <c r="F2165" s="262" t="s">
        <v>1990</v>
      </c>
      <c r="G2165" s="263" t="s">
        <v>523</v>
      </c>
      <c r="H2165" s="264">
        <v>279.45499999999998</v>
      </c>
      <c r="I2165" s="265"/>
      <c r="J2165" s="266">
        <f>ROUND(I2165*H2165,2)</f>
        <v>0</v>
      </c>
      <c r="K2165" s="262" t="s">
        <v>359</v>
      </c>
      <c r="L2165" s="267"/>
      <c r="M2165" s="268" t="s">
        <v>1</v>
      </c>
      <c r="N2165" s="269" t="s">
        <v>46</v>
      </c>
      <c r="O2165" s="72"/>
      <c r="P2165" s="194">
        <f>O2165*H2165</f>
        <v>0</v>
      </c>
      <c r="Q2165" s="194">
        <v>0.112</v>
      </c>
      <c r="R2165" s="194">
        <f>Q2165*H2165</f>
        <v>31.298959999999997</v>
      </c>
      <c r="S2165" s="194">
        <v>0</v>
      </c>
      <c r="T2165" s="195">
        <f>S2165*H2165</f>
        <v>0</v>
      </c>
      <c r="U2165" s="35"/>
      <c r="V2165" s="35"/>
      <c r="W2165" s="35"/>
      <c r="X2165" s="35"/>
      <c r="Y2165" s="35"/>
      <c r="Z2165" s="35"/>
      <c r="AA2165" s="35"/>
      <c r="AB2165" s="35"/>
      <c r="AC2165" s="35"/>
      <c r="AD2165" s="35"/>
      <c r="AE2165" s="35"/>
      <c r="AR2165" s="196" t="s">
        <v>251</v>
      </c>
      <c r="AT2165" s="196" t="s">
        <v>539</v>
      </c>
      <c r="AU2165" s="196" t="s">
        <v>227</v>
      </c>
      <c r="AY2165" s="18" t="s">
        <v>215</v>
      </c>
      <c r="BE2165" s="197">
        <f>IF(N2165="základní",J2165,0)</f>
        <v>0</v>
      </c>
      <c r="BF2165" s="197">
        <f>IF(N2165="snížená",J2165,0)</f>
        <v>0</v>
      </c>
      <c r="BG2165" s="197">
        <f>IF(N2165="zákl. přenesená",J2165,0)</f>
        <v>0</v>
      </c>
      <c r="BH2165" s="197">
        <f>IF(N2165="sníž. přenesená",J2165,0)</f>
        <v>0</v>
      </c>
      <c r="BI2165" s="197">
        <f>IF(N2165="nulová",J2165,0)</f>
        <v>0</v>
      </c>
      <c r="BJ2165" s="18" t="s">
        <v>88</v>
      </c>
      <c r="BK2165" s="197">
        <f>ROUND(I2165*H2165,2)</f>
        <v>0</v>
      </c>
      <c r="BL2165" s="18" t="s">
        <v>214</v>
      </c>
      <c r="BM2165" s="196" t="s">
        <v>1991</v>
      </c>
    </row>
    <row r="2166" spans="1:65" s="2" customFormat="1" ht="10.199999999999999">
      <c r="A2166" s="35"/>
      <c r="B2166" s="36"/>
      <c r="C2166" s="37"/>
      <c r="D2166" s="198" t="s">
        <v>221</v>
      </c>
      <c r="E2166" s="37"/>
      <c r="F2166" s="199" t="s">
        <v>1990</v>
      </c>
      <c r="G2166" s="37"/>
      <c r="H2166" s="37"/>
      <c r="I2166" s="200"/>
      <c r="J2166" s="37"/>
      <c r="K2166" s="37"/>
      <c r="L2166" s="40"/>
      <c r="M2166" s="201"/>
      <c r="N2166" s="202"/>
      <c r="O2166" s="72"/>
      <c r="P2166" s="72"/>
      <c r="Q2166" s="72"/>
      <c r="R2166" s="72"/>
      <c r="S2166" s="72"/>
      <c r="T2166" s="73"/>
      <c r="U2166" s="35"/>
      <c r="V2166" s="35"/>
      <c r="W2166" s="35"/>
      <c r="X2166" s="35"/>
      <c r="Y2166" s="35"/>
      <c r="Z2166" s="35"/>
      <c r="AA2166" s="35"/>
      <c r="AB2166" s="35"/>
      <c r="AC2166" s="35"/>
      <c r="AD2166" s="35"/>
      <c r="AE2166" s="35"/>
      <c r="AT2166" s="18" t="s">
        <v>221</v>
      </c>
      <c r="AU2166" s="18" t="s">
        <v>227</v>
      </c>
    </row>
    <row r="2167" spans="1:65" s="14" customFormat="1" ht="10.199999999999999">
      <c r="B2167" s="227"/>
      <c r="C2167" s="228"/>
      <c r="D2167" s="198" t="s">
        <v>364</v>
      </c>
      <c r="E2167" s="229" t="s">
        <v>1</v>
      </c>
      <c r="F2167" s="230" t="s">
        <v>1992</v>
      </c>
      <c r="G2167" s="228"/>
      <c r="H2167" s="231">
        <v>279.45499999999998</v>
      </c>
      <c r="I2167" s="232"/>
      <c r="J2167" s="228"/>
      <c r="K2167" s="228"/>
      <c r="L2167" s="233"/>
      <c r="M2167" s="234"/>
      <c r="N2167" s="235"/>
      <c r="O2167" s="235"/>
      <c r="P2167" s="235"/>
      <c r="Q2167" s="235"/>
      <c r="R2167" s="235"/>
      <c r="S2167" s="235"/>
      <c r="T2167" s="236"/>
      <c r="AT2167" s="237" t="s">
        <v>364</v>
      </c>
      <c r="AU2167" s="237" t="s">
        <v>227</v>
      </c>
      <c r="AV2167" s="14" t="s">
        <v>90</v>
      </c>
      <c r="AW2167" s="14" t="s">
        <v>36</v>
      </c>
      <c r="AX2167" s="14" t="s">
        <v>81</v>
      </c>
      <c r="AY2167" s="237" t="s">
        <v>215</v>
      </c>
    </row>
    <row r="2168" spans="1:65" s="15" customFormat="1" ht="10.199999999999999">
      <c r="B2168" s="238"/>
      <c r="C2168" s="239"/>
      <c r="D2168" s="198" t="s">
        <v>364</v>
      </c>
      <c r="E2168" s="240" t="s">
        <v>1</v>
      </c>
      <c r="F2168" s="241" t="s">
        <v>368</v>
      </c>
      <c r="G2168" s="239"/>
      <c r="H2168" s="242">
        <v>279.45499999999998</v>
      </c>
      <c r="I2168" s="243"/>
      <c r="J2168" s="239"/>
      <c r="K2168" s="239"/>
      <c r="L2168" s="244"/>
      <c r="M2168" s="245"/>
      <c r="N2168" s="246"/>
      <c r="O2168" s="246"/>
      <c r="P2168" s="246"/>
      <c r="Q2168" s="246"/>
      <c r="R2168" s="246"/>
      <c r="S2168" s="246"/>
      <c r="T2168" s="247"/>
      <c r="AT2168" s="248" t="s">
        <v>364</v>
      </c>
      <c r="AU2168" s="248" t="s">
        <v>227</v>
      </c>
      <c r="AV2168" s="15" t="s">
        <v>214</v>
      </c>
      <c r="AW2168" s="15" t="s">
        <v>36</v>
      </c>
      <c r="AX2168" s="15" t="s">
        <v>88</v>
      </c>
      <c r="AY2168" s="248" t="s">
        <v>215</v>
      </c>
    </row>
    <row r="2169" spans="1:65" s="11" customFormat="1" ht="20.85" customHeight="1">
      <c r="B2169" s="171"/>
      <c r="C2169" s="172"/>
      <c r="D2169" s="173" t="s">
        <v>80</v>
      </c>
      <c r="E2169" s="213" t="s">
        <v>1043</v>
      </c>
      <c r="F2169" s="213" t="s">
        <v>1993</v>
      </c>
      <c r="G2169" s="172"/>
      <c r="H2169" s="172"/>
      <c r="I2169" s="175"/>
      <c r="J2169" s="214">
        <f>BK2169</f>
        <v>0</v>
      </c>
      <c r="K2169" s="172"/>
      <c r="L2169" s="177"/>
      <c r="M2169" s="178"/>
      <c r="N2169" s="179"/>
      <c r="O2169" s="179"/>
      <c r="P2169" s="180">
        <f>SUM(P2170:P2204)</f>
        <v>0</v>
      </c>
      <c r="Q2169" s="179"/>
      <c r="R2169" s="180">
        <f>SUM(R2170:R2204)</f>
        <v>2.9107199999999995</v>
      </c>
      <c r="S2169" s="179"/>
      <c r="T2169" s="181">
        <f>SUM(T2170:T2204)</f>
        <v>0</v>
      </c>
      <c r="AR2169" s="182" t="s">
        <v>88</v>
      </c>
      <c r="AT2169" s="183" t="s">
        <v>80</v>
      </c>
      <c r="AU2169" s="183" t="s">
        <v>90</v>
      </c>
      <c r="AY2169" s="182" t="s">
        <v>215</v>
      </c>
      <c r="BK2169" s="184">
        <f>SUM(BK2170:BK2204)</f>
        <v>0</v>
      </c>
    </row>
    <row r="2170" spans="1:65" s="2" customFormat="1" ht="21.75" customHeight="1">
      <c r="A2170" s="35"/>
      <c r="B2170" s="36"/>
      <c r="C2170" s="185" t="s">
        <v>1994</v>
      </c>
      <c r="D2170" s="185" t="s">
        <v>216</v>
      </c>
      <c r="E2170" s="186" t="s">
        <v>1995</v>
      </c>
      <c r="F2170" s="187" t="s">
        <v>1996</v>
      </c>
      <c r="G2170" s="188" t="s">
        <v>716</v>
      </c>
      <c r="H2170" s="189">
        <v>39</v>
      </c>
      <c r="I2170" s="190"/>
      <c r="J2170" s="191">
        <f>ROUND(I2170*H2170,2)</f>
        <v>0</v>
      </c>
      <c r="K2170" s="187" t="s">
        <v>359</v>
      </c>
      <c r="L2170" s="40"/>
      <c r="M2170" s="192" t="s">
        <v>1</v>
      </c>
      <c r="N2170" s="193" t="s">
        <v>46</v>
      </c>
      <c r="O2170" s="72"/>
      <c r="P2170" s="194">
        <f>O2170*H2170</f>
        <v>0</v>
      </c>
      <c r="Q2170" s="194">
        <v>5.6439999999999997E-2</v>
      </c>
      <c r="R2170" s="194">
        <f>Q2170*H2170</f>
        <v>2.2011599999999998</v>
      </c>
      <c r="S2170" s="194">
        <v>0</v>
      </c>
      <c r="T2170" s="195">
        <f>S2170*H2170</f>
        <v>0</v>
      </c>
      <c r="U2170" s="35"/>
      <c r="V2170" s="35"/>
      <c r="W2170" s="35"/>
      <c r="X2170" s="35"/>
      <c r="Y2170" s="35"/>
      <c r="Z2170" s="35"/>
      <c r="AA2170" s="35"/>
      <c r="AB2170" s="35"/>
      <c r="AC2170" s="35"/>
      <c r="AD2170" s="35"/>
      <c r="AE2170" s="35"/>
      <c r="AR2170" s="196" t="s">
        <v>214</v>
      </c>
      <c r="AT2170" s="196" t="s">
        <v>216</v>
      </c>
      <c r="AU2170" s="196" t="s">
        <v>227</v>
      </c>
      <c r="AY2170" s="18" t="s">
        <v>215</v>
      </c>
      <c r="BE2170" s="197">
        <f>IF(N2170="základní",J2170,0)</f>
        <v>0</v>
      </c>
      <c r="BF2170" s="197">
        <f>IF(N2170="snížená",J2170,0)</f>
        <v>0</v>
      </c>
      <c r="BG2170" s="197">
        <f>IF(N2170="zákl. přenesená",J2170,0)</f>
        <v>0</v>
      </c>
      <c r="BH2170" s="197">
        <f>IF(N2170="sníž. přenesená",J2170,0)</f>
        <v>0</v>
      </c>
      <c r="BI2170" s="197">
        <f>IF(N2170="nulová",J2170,0)</f>
        <v>0</v>
      </c>
      <c r="BJ2170" s="18" t="s">
        <v>88</v>
      </c>
      <c r="BK2170" s="197">
        <f>ROUND(I2170*H2170,2)</f>
        <v>0</v>
      </c>
      <c r="BL2170" s="18" t="s">
        <v>214</v>
      </c>
      <c r="BM2170" s="196" t="s">
        <v>1997</v>
      </c>
    </row>
    <row r="2171" spans="1:65" s="2" customFormat="1" ht="19.2">
      <c r="A2171" s="35"/>
      <c r="B2171" s="36"/>
      <c r="C2171" s="37"/>
      <c r="D2171" s="198" t="s">
        <v>221</v>
      </c>
      <c r="E2171" s="37"/>
      <c r="F2171" s="199" t="s">
        <v>1998</v>
      </c>
      <c r="G2171" s="37"/>
      <c r="H2171" s="37"/>
      <c r="I2171" s="200"/>
      <c r="J2171" s="37"/>
      <c r="K2171" s="37"/>
      <c r="L2171" s="40"/>
      <c r="M2171" s="201"/>
      <c r="N2171" s="202"/>
      <c r="O2171" s="72"/>
      <c r="P2171" s="72"/>
      <c r="Q2171" s="72"/>
      <c r="R2171" s="72"/>
      <c r="S2171" s="72"/>
      <c r="T2171" s="73"/>
      <c r="U2171" s="35"/>
      <c r="V2171" s="35"/>
      <c r="W2171" s="35"/>
      <c r="X2171" s="35"/>
      <c r="Y2171" s="35"/>
      <c r="Z2171" s="35"/>
      <c r="AA2171" s="35"/>
      <c r="AB2171" s="35"/>
      <c r="AC2171" s="35"/>
      <c r="AD2171" s="35"/>
      <c r="AE2171" s="35"/>
      <c r="AT2171" s="18" t="s">
        <v>221</v>
      </c>
      <c r="AU2171" s="18" t="s">
        <v>227</v>
      </c>
    </row>
    <row r="2172" spans="1:65" s="2" customFormat="1" ht="10.199999999999999">
      <c r="A2172" s="35"/>
      <c r="B2172" s="36"/>
      <c r="C2172" s="37"/>
      <c r="D2172" s="215" t="s">
        <v>362</v>
      </c>
      <c r="E2172" s="37"/>
      <c r="F2172" s="216" t="s">
        <v>1999</v>
      </c>
      <c r="G2172" s="37"/>
      <c r="H2172" s="37"/>
      <c r="I2172" s="200"/>
      <c r="J2172" s="37"/>
      <c r="K2172" s="37"/>
      <c r="L2172" s="40"/>
      <c r="M2172" s="201"/>
      <c r="N2172" s="202"/>
      <c r="O2172" s="72"/>
      <c r="P2172" s="72"/>
      <c r="Q2172" s="72"/>
      <c r="R2172" s="72"/>
      <c r="S2172" s="72"/>
      <c r="T2172" s="73"/>
      <c r="U2172" s="35"/>
      <c r="V2172" s="35"/>
      <c r="W2172" s="35"/>
      <c r="X2172" s="35"/>
      <c r="Y2172" s="35"/>
      <c r="Z2172" s="35"/>
      <c r="AA2172" s="35"/>
      <c r="AB2172" s="35"/>
      <c r="AC2172" s="35"/>
      <c r="AD2172" s="35"/>
      <c r="AE2172" s="35"/>
      <c r="AT2172" s="18" t="s">
        <v>362</v>
      </c>
      <c r="AU2172" s="18" t="s">
        <v>227</v>
      </c>
    </row>
    <row r="2173" spans="1:65" s="14" customFormat="1" ht="10.199999999999999">
      <c r="B2173" s="227"/>
      <c r="C2173" s="228"/>
      <c r="D2173" s="198" t="s">
        <v>364</v>
      </c>
      <c r="E2173" s="229" t="s">
        <v>1</v>
      </c>
      <c r="F2173" s="230" t="s">
        <v>2000</v>
      </c>
      <c r="G2173" s="228"/>
      <c r="H2173" s="231">
        <v>39</v>
      </c>
      <c r="I2173" s="232"/>
      <c r="J2173" s="228"/>
      <c r="K2173" s="228"/>
      <c r="L2173" s="233"/>
      <c r="M2173" s="234"/>
      <c r="N2173" s="235"/>
      <c r="O2173" s="235"/>
      <c r="P2173" s="235"/>
      <c r="Q2173" s="235"/>
      <c r="R2173" s="235"/>
      <c r="S2173" s="235"/>
      <c r="T2173" s="236"/>
      <c r="AT2173" s="237" t="s">
        <v>364</v>
      </c>
      <c r="AU2173" s="237" t="s">
        <v>227</v>
      </c>
      <c r="AV2173" s="14" t="s">
        <v>90</v>
      </c>
      <c r="AW2173" s="14" t="s">
        <v>36</v>
      </c>
      <c r="AX2173" s="14" t="s">
        <v>81</v>
      </c>
      <c r="AY2173" s="237" t="s">
        <v>215</v>
      </c>
    </row>
    <row r="2174" spans="1:65" s="15" customFormat="1" ht="10.199999999999999">
      <c r="B2174" s="238"/>
      <c r="C2174" s="239"/>
      <c r="D2174" s="198" t="s">
        <v>364</v>
      </c>
      <c r="E2174" s="240" t="s">
        <v>1</v>
      </c>
      <c r="F2174" s="241" t="s">
        <v>368</v>
      </c>
      <c r="G2174" s="239"/>
      <c r="H2174" s="242">
        <v>39</v>
      </c>
      <c r="I2174" s="243"/>
      <c r="J2174" s="239"/>
      <c r="K2174" s="239"/>
      <c r="L2174" s="244"/>
      <c r="M2174" s="245"/>
      <c r="N2174" s="246"/>
      <c r="O2174" s="246"/>
      <c r="P2174" s="246"/>
      <c r="Q2174" s="246"/>
      <c r="R2174" s="246"/>
      <c r="S2174" s="246"/>
      <c r="T2174" s="247"/>
      <c r="AT2174" s="248" t="s">
        <v>364</v>
      </c>
      <c r="AU2174" s="248" t="s">
        <v>227</v>
      </c>
      <c r="AV2174" s="15" t="s">
        <v>214</v>
      </c>
      <c r="AW2174" s="15" t="s">
        <v>36</v>
      </c>
      <c r="AX2174" s="15" t="s">
        <v>88</v>
      </c>
      <c r="AY2174" s="248" t="s">
        <v>215</v>
      </c>
    </row>
    <row r="2175" spans="1:65" s="2" customFormat="1" ht="37.799999999999997" customHeight="1">
      <c r="A2175" s="35"/>
      <c r="B2175" s="36"/>
      <c r="C2175" s="260" t="s">
        <v>2001</v>
      </c>
      <c r="D2175" s="260" t="s">
        <v>539</v>
      </c>
      <c r="E2175" s="261" t="s">
        <v>2002</v>
      </c>
      <c r="F2175" s="262" t="s">
        <v>2003</v>
      </c>
      <c r="G2175" s="263" t="s">
        <v>716</v>
      </c>
      <c r="H2175" s="264">
        <v>7</v>
      </c>
      <c r="I2175" s="265"/>
      <c r="J2175" s="266">
        <f>ROUND(I2175*H2175,2)</f>
        <v>0</v>
      </c>
      <c r="K2175" s="262" t="s">
        <v>1</v>
      </c>
      <c r="L2175" s="267"/>
      <c r="M2175" s="268" t="s">
        <v>1</v>
      </c>
      <c r="N2175" s="269" t="s">
        <v>46</v>
      </c>
      <c r="O2175" s="72"/>
      <c r="P2175" s="194">
        <f>O2175*H2175</f>
        <v>0</v>
      </c>
      <c r="Q2175" s="194">
        <v>1.8339999999999999E-2</v>
      </c>
      <c r="R2175" s="194">
        <f>Q2175*H2175</f>
        <v>0.12837999999999999</v>
      </c>
      <c r="S2175" s="194">
        <v>0</v>
      </c>
      <c r="T2175" s="195">
        <f>S2175*H2175</f>
        <v>0</v>
      </c>
      <c r="U2175" s="35"/>
      <c r="V2175" s="35"/>
      <c r="W2175" s="35"/>
      <c r="X2175" s="35"/>
      <c r="Y2175" s="35"/>
      <c r="Z2175" s="35"/>
      <c r="AA2175" s="35"/>
      <c r="AB2175" s="35"/>
      <c r="AC2175" s="35"/>
      <c r="AD2175" s="35"/>
      <c r="AE2175" s="35"/>
      <c r="AR2175" s="196" t="s">
        <v>251</v>
      </c>
      <c r="AT2175" s="196" t="s">
        <v>539</v>
      </c>
      <c r="AU2175" s="196" t="s">
        <v>227</v>
      </c>
      <c r="AY2175" s="18" t="s">
        <v>215</v>
      </c>
      <c r="BE2175" s="197">
        <f>IF(N2175="základní",J2175,0)</f>
        <v>0</v>
      </c>
      <c r="BF2175" s="197">
        <f>IF(N2175="snížená",J2175,0)</f>
        <v>0</v>
      </c>
      <c r="BG2175" s="197">
        <f>IF(N2175="zákl. přenesená",J2175,0)</f>
        <v>0</v>
      </c>
      <c r="BH2175" s="197">
        <f>IF(N2175="sníž. přenesená",J2175,0)</f>
        <v>0</v>
      </c>
      <c r="BI2175" s="197">
        <f>IF(N2175="nulová",J2175,0)</f>
        <v>0</v>
      </c>
      <c r="BJ2175" s="18" t="s">
        <v>88</v>
      </c>
      <c r="BK2175" s="197">
        <f>ROUND(I2175*H2175,2)</f>
        <v>0</v>
      </c>
      <c r="BL2175" s="18" t="s">
        <v>214</v>
      </c>
      <c r="BM2175" s="196" t="s">
        <v>2004</v>
      </c>
    </row>
    <row r="2176" spans="1:65" s="13" customFormat="1" ht="10.199999999999999">
      <c r="B2176" s="217"/>
      <c r="C2176" s="218"/>
      <c r="D2176" s="198" t="s">
        <v>364</v>
      </c>
      <c r="E2176" s="219" t="s">
        <v>1</v>
      </c>
      <c r="F2176" s="220" t="s">
        <v>2005</v>
      </c>
      <c r="G2176" s="218"/>
      <c r="H2176" s="219" t="s">
        <v>1</v>
      </c>
      <c r="I2176" s="221"/>
      <c r="J2176" s="218"/>
      <c r="K2176" s="218"/>
      <c r="L2176" s="222"/>
      <c r="M2176" s="223"/>
      <c r="N2176" s="224"/>
      <c r="O2176" s="224"/>
      <c r="P2176" s="224"/>
      <c r="Q2176" s="224"/>
      <c r="R2176" s="224"/>
      <c r="S2176" s="224"/>
      <c r="T2176" s="225"/>
      <c r="AT2176" s="226" t="s">
        <v>364</v>
      </c>
      <c r="AU2176" s="226" t="s">
        <v>227</v>
      </c>
      <c r="AV2176" s="13" t="s">
        <v>88</v>
      </c>
      <c r="AW2176" s="13" t="s">
        <v>36</v>
      </c>
      <c r="AX2176" s="13" t="s">
        <v>81</v>
      </c>
      <c r="AY2176" s="226" t="s">
        <v>215</v>
      </c>
    </row>
    <row r="2177" spans="1:65" s="14" customFormat="1" ht="10.199999999999999">
      <c r="B2177" s="227"/>
      <c r="C2177" s="228"/>
      <c r="D2177" s="198" t="s">
        <v>364</v>
      </c>
      <c r="E2177" s="229" t="s">
        <v>1</v>
      </c>
      <c r="F2177" s="230" t="s">
        <v>241</v>
      </c>
      <c r="G2177" s="228"/>
      <c r="H2177" s="231">
        <v>6</v>
      </c>
      <c r="I2177" s="232"/>
      <c r="J2177" s="228"/>
      <c r="K2177" s="228"/>
      <c r="L2177" s="233"/>
      <c r="M2177" s="234"/>
      <c r="N2177" s="235"/>
      <c r="O2177" s="235"/>
      <c r="P2177" s="235"/>
      <c r="Q2177" s="235"/>
      <c r="R2177" s="235"/>
      <c r="S2177" s="235"/>
      <c r="T2177" s="236"/>
      <c r="AT2177" s="237" t="s">
        <v>364</v>
      </c>
      <c r="AU2177" s="237" t="s">
        <v>227</v>
      </c>
      <c r="AV2177" s="14" t="s">
        <v>90</v>
      </c>
      <c r="AW2177" s="14" t="s">
        <v>36</v>
      </c>
      <c r="AX2177" s="14" t="s">
        <v>81</v>
      </c>
      <c r="AY2177" s="237" t="s">
        <v>215</v>
      </c>
    </row>
    <row r="2178" spans="1:65" s="13" customFormat="1" ht="10.199999999999999">
      <c r="B2178" s="217"/>
      <c r="C2178" s="218"/>
      <c r="D2178" s="198" t="s">
        <v>364</v>
      </c>
      <c r="E2178" s="219" t="s">
        <v>1</v>
      </c>
      <c r="F2178" s="220" t="s">
        <v>2006</v>
      </c>
      <c r="G2178" s="218"/>
      <c r="H2178" s="219" t="s">
        <v>1</v>
      </c>
      <c r="I2178" s="221"/>
      <c r="J2178" s="218"/>
      <c r="K2178" s="218"/>
      <c r="L2178" s="222"/>
      <c r="M2178" s="223"/>
      <c r="N2178" s="224"/>
      <c r="O2178" s="224"/>
      <c r="P2178" s="224"/>
      <c r="Q2178" s="224"/>
      <c r="R2178" s="224"/>
      <c r="S2178" s="224"/>
      <c r="T2178" s="225"/>
      <c r="AT2178" s="226" t="s">
        <v>364</v>
      </c>
      <c r="AU2178" s="226" t="s">
        <v>227</v>
      </c>
      <c r="AV2178" s="13" t="s">
        <v>88</v>
      </c>
      <c r="AW2178" s="13" t="s">
        <v>36</v>
      </c>
      <c r="AX2178" s="13" t="s">
        <v>81</v>
      </c>
      <c r="AY2178" s="226" t="s">
        <v>215</v>
      </c>
    </row>
    <row r="2179" spans="1:65" s="14" customFormat="1" ht="10.199999999999999">
      <c r="B2179" s="227"/>
      <c r="C2179" s="228"/>
      <c r="D2179" s="198" t="s">
        <v>364</v>
      </c>
      <c r="E2179" s="229" t="s">
        <v>1</v>
      </c>
      <c r="F2179" s="230" t="s">
        <v>88</v>
      </c>
      <c r="G2179" s="228"/>
      <c r="H2179" s="231">
        <v>1</v>
      </c>
      <c r="I2179" s="232"/>
      <c r="J2179" s="228"/>
      <c r="K2179" s="228"/>
      <c r="L2179" s="233"/>
      <c r="M2179" s="234"/>
      <c r="N2179" s="235"/>
      <c r="O2179" s="235"/>
      <c r="P2179" s="235"/>
      <c r="Q2179" s="235"/>
      <c r="R2179" s="235"/>
      <c r="S2179" s="235"/>
      <c r="T2179" s="236"/>
      <c r="AT2179" s="237" t="s">
        <v>364</v>
      </c>
      <c r="AU2179" s="237" t="s">
        <v>227</v>
      </c>
      <c r="AV2179" s="14" t="s">
        <v>90</v>
      </c>
      <c r="AW2179" s="14" t="s">
        <v>36</v>
      </c>
      <c r="AX2179" s="14" t="s">
        <v>81</v>
      </c>
      <c r="AY2179" s="237" t="s">
        <v>215</v>
      </c>
    </row>
    <row r="2180" spans="1:65" s="15" customFormat="1" ht="10.199999999999999">
      <c r="B2180" s="238"/>
      <c r="C2180" s="239"/>
      <c r="D2180" s="198" t="s">
        <v>364</v>
      </c>
      <c r="E2180" s="240" t="s">
        <v>1</v>
      </c>
      <c r="F2180" s="241" t="s">
        <v>368</v>
      </c>
      <c r="G2180" s="239"/>
      <c r="H2180" s="242">
        <v>7</v>
      </c>
      <c r="I2180" s="243"/>
      <c r="J2180" s="239"/>
      <c r="K2180" s="239"/>
      <c r="L2180" s="244"/>
      <c r="M2180" s="245"/>
      <c r="N2180" s="246"/>
      <c r="O2180" s="246"/>
      <c r="P2180" s="246"/>
      <c r="Q2180" s="246"/>
      <c r="R2180" s="246"/>
      <c r="S2180" s="246"/>
      <c r="T2180" s="247"/>
      <c r="AT2180" s="248" t="s">
        <v>364</v>
      </c>
      <c r="AU2180" s="248" t="s">
        <v>227</v>
      </c>
      <c r="AV2180" s="15" t="s">
        <v>214</v>
      </c>
      <c r="AW2180" s="15" t="s">
        <v>36</v>
      </c>
      <c r="AX2180" s="15" t="s">
        <v>88</v>
      </c>
      <c r="AY2180" s="248" t="s">
        <v>215</v>
      </c>
    </row>
    <row r="2181" spans="1:65" s="2" customFormat="1" ht="33" customHeight="1">
      <c r="A2181" s="35"/>
      <c r="B2181" s="36"/>
      <c r="C2181" s="260" t="s">
        <v>2007</v>
      </c>
      <c r="D2181" s="260" t="s">
        <v>539</v>
      </c>
      <c r="E2181" s="261" t="s">
        <v>2008</v>
      </c>
      <c r="F2181" s="262" t="s">
        <v>2009</v>
      </c>
      <c r="G2181" s="263" t="s">
        <v>716</v>
      </c>
      <c r="H2181" s="264">
        <v>22</v>
      </c>
      <c r="I2181" s="265"/>
      <c r="J2181" s="266">
        <f>ROUND(I2181*H2181,2)</f>
        <v>0</v>
      </c>
      <c r="K2181" s="262" t="s">
        <v>359</v>
      </c>
      <c r="L2181" s="267"/>
      <c r="M2181" s="268" t="s">
        <v>1</v>
      </c>
      <c r="N2181" s="269" t="s">
        <v>46</v>
      </c>
      <c r="O2181" s="72"/>
      <c r="P2181" s="194">
        <f>O2181*H2181</f>
        <v>0</v>
      </c>
      <c r="Q2181" s="194">
        <v>1.8339999999999999E-2</v>
      </c>
      <c r="R2181" s="194">
        <f>Q2181*H2181</f>
        <v>0.40347999999999995</v>
      </c>
      <c r="S2181" s="194">
        <v>0</v>
      </c>
      <c r="T2181" s="195">
        <f>S2181*H2181</f>
        <v>0</v>
      </c>
      <c r="U2181" s="35"/>
      <c r="V2181" s="35"/>
      <c r="W2181" s="35"/>
      <c r="X2181" s="35"/>
      <c r="Y2181" s="35"/>
      <c r="Z2181" s="35"/>
      <c r="AA2181" s="35"/>
      <c r="AB2181" s="35"/>
      <c r="AC2181" s="35"/>
      <c r="AD2181" s="35"/>
      <c r="AE2181" s="35"/>
      <c r="AR2181" s="196" t="s">
        <v>251</v>
      </c>
      <c r="AT2181" s="196" t="s">
        <v>539</v>
      </c>
      <c r="AU2181" s="196" t="s">
        <v>227</v>
      </c>
      <c r="AY2181" s="18" t="s">
        <v>215</v>
      </c>
      <c r="BE2181" s="197">
        <f>IF(N2181="základní",J2181,0)</f>
        <v>0</v>
      </c>
      <c r="BF2181" s="197">
        <f>IF(N2181="snížená",J2181,0)</f>
        <v>0</v>
      </c>
      <c r="BG2181" s="197">
        <f>IF(N2181="zákl. přenesená",J2181,0)</f>
        <v>0</v>
      </c>
      <c r="BH2181" s="197">
        <f>IF(N2181="sníž. přenesená",J2181,0)</f>
        <v>0</v>
      </c>
      <c r="BI2181" s="197">
        <f>IF(N2181="nulová",J2181,0)</f>
        <v>0</v>
      </c>
      <c r="BJ2181" s="18" t="s">
        <v>88</v>
      </c>
      <c r="BK2181" s="197">
        <f>ROUND(I2181*H2181,2)</f>
        <v>0</v>
      </c>
      <c r="BL2181" s="18" t="s">
        <v>214</v>
      </c>
      <c r="BM2181" s="196" t="s">
        <v>2010</v>
      </c>
    </row>
    <row r="2182" spans="1:65" s="13" customFormat="1" ht="10.199999999999999">
      <c r="B2182" s="217"/>
      <c r="C2182" s="218"/>
      <c r="D2182" s="198" t="s">
        <v>364</v>
      </c>
      <c r="E2182" s="219" t="s">
        <v>1</v>
      </c>
      <c r="F2182" s="220" t="s">
        <v>2011</v>
      </c>
      <c r="G2182" s="218"/>
      <c r="H2182" s="219" t="s">
        <v>1</v>
      </c>
      <c r="I2182" s="221"/>
      <c r="J2182" s="218"/>
      <c r="K2182" s="218"/>
      <c r="L2182" s="222"/>
      <c r="M2182" s="223"/>
      <c r="N2182" s="224"/>
      <c r="O2182" s="224"/>
      <c r="P2182" s="224"/>
      <c r="Q2182" s="224"/>
      <c r="R2182" s="224"/>
      <c r="S2182" s="224"/>
      <c r="T2182" s="225"/>
      <c r="AT2182" s="226" t="s">
        <v>364</v>
      </c>
      <c r="AU2182" s="226" t="s">
        <v>227</v>
      </c>
      <c r="AV2182" s="13" t="s">
        <v>88</v>
      </c>
      <c r="AW2182" s="13" t="s">
        <v>36</v>
      </c>
      <c r="AX2182" s="13" t="s">
        <v>81</v>
      </c>
      <c r="AY2182" s="226" t="s">
        <v>215</v>
      </c>
    </row>
    <row r="2183" spans="1:65" s="14" customFormat="1" ht="10.199999999999999">
      <c r="B2183" s="227"/>
      <c r="C2183" s="228"/>
      <c r="D2183" s="198" t="s">
        <v>364</v>
      </c>
      <c r="E2183" s="229" t="s">
        <v>1</v>
      </c>
      <c r="F2183" s="230" t="s">
        <v>236</v>
      </c>
      <c r="G2183" s="228"/>
      <c r="H2183" s="231">
        <v>5</v>
      </c>
      <c r="I2183" s="232"/>
      <c r="J2183" s="228"/>
      <c r="K2183" s="228"/>
      <c r="L2183" s="233"/>
      <c r="M2183" s="234"/>
      <c r="N2183" s="235"/>
      <c r="O2183" s="235"/>
      <c r="P2183" s="235"/>
      <c r="Q2183" s="235"/>
      <c r="R2183" s="235"/>
      <c r="S2183" s="235"/>
      <c r="T2183" s="236"/>
      <c r="AT2183" s="237" t="s">
        <v>364</v>
      </c>
      <c r="AU2183" s="237" t="s">
        <v>227</v>
      </c>
      <c r="AV2183" s="14" t="s">
        <v>90</v>
      </c>
      <c r="AW2183" s="14" t="s">
        <v>36</v>
      </c>
      <c r="AX2183" s="14" t="s">
        <v>81</v>
      </c>
      <c r="AY2183" s="237" t="s">
        <v>215</v>
      </c>
    </row>
    <row r="2184" spans="1:65" s="13" customFormat="1" ht="10.199999999999999">
      <c r="B2184" s="217"/>
      <c r="C2184" s="218"/>
      <c r="D2184" s="198" t="s">
        <v>364</v>
      </c>
      <c r="E2184" s="219" t="s">
        <v>1</v>
      </c>
      <c r="F2184" s="220" t="s">
        <v>2012</v>
      </c>
      <c r="G2184" s="218"/>
      <c r="H2184" s="219" t="s">
        <v>1</v>
      </c>
      <c r="I2184" s="221"/>
      <c r="J2184" s="218"/>
      <c r="K2184" s="218"/>
      <c r="L2184" s="222"/>
      <c r="M2184" s="223"/>
      <c r="N2184" s="224"/>
      <c r="O2184" s="224"/>
      <c r="P2184" s="224"/>
      <c r="Q2184" s="224"/>
      <c r="R2184" s="224"/>
      <c r="S2184" s="224"/>
      <c r="T2184" s="225"/>
      <c r="AT2184" s="226" t="s">
        <v>364</v>
      </c>
      <c r="AU2184" s="226" t="s">
        <v>227</v>
      </c>
      <c r="AV2184" s="13" t="s">
        <v>88</v>
      </c>
      <c r="AW2184" s="13" t="s">
        <v>36</v>
      </c>
      <c r="AX2184" s="13" t="s">
        <v>81</v>
      </c>
      <c r="AY2184" s="226" t="s">
        <v>215</v>
      </c>
    </row>
    <row r="2185" spans="1:65" s="14" customFormat="1" ht="10.199999999999999">
      <c r="B2185" s="227"/>
      <c r="C2185" s="228"/>
      <c r="D2185" s="198" t="s">
        <v>364</v>
      </c>
      <c r="E2185" s="229" t="s">
        <v>1</v>
      </c>
      <c r="F2185" s="230" t="s">
        <v>246</v>
      </c>
      <c r="G2185" s="228"/>
      <c r="H2185" s="231">
        <v>7</v>
      </c>
      <c r="I2185" s="232"/>
      <c r="J2185" s="228"/>
      <c r="K2185" s="228"/>
      <c r="L2185" s="233"/>
      <c r="M2185" s="234"/>
      <c r="N2185" s="235"/>
      <c r="O2185" s="235"/>
      <c r="P2185" s="235"/>
      <c r="Q2185" s="235"/>
      <c r="R2185" s="235"/>
      <c r="S2185" s="235"/>
      <c r="T2185" s="236"/>
      <c r="AT2185" s="237" t="s">
        <v>364</v>
      </c>
      <c r="AU2185" s="237" t="s">
        <v>227</v>
      </c>
      <c r="AV2185" s="14" t="s">
        <v>90</v>
      </c>
      <c r="AW2185" s="14" t="s">
        <v>36</v>
      </c>
      <c r="AX2185" s="14" t="s">
        <v>81</v>
      </c>
      <c r="AY2185" s="237" t="s">
        <v>215</v>
      </c>
    </row>
    <row r="2186" spans="1:65" s="13" customFormat="1" ht="10.199999999999999">
      <c r="B2186" s="217"/>
      <c r="C2186" s="218"/>
      <c r="D2186" s="198" t="s">
        <v>364</v>
      </c>
      <c r="E2186" s="219" t="s">
        <v>1</v>
      </c>
      <c r="F2186" s="220" t="s">
        <v>2013</v>
      </c>
      <c r="G2186" s="218"/>
      <c r="H2186" s="219" t="s">
        <v>1</v>
      </c>
      <c r="I2186" s="221"/>
      <c r="J2186" s="218"/>
      <c r="K2186" s="218"/>
      <c r="L2186" s="222"/>
      <c r="M2186" s="223"/>
      <c r="N2186" s="224"/>
      <c r="O2186" s="224"/>
      <c r="P2186" s="224"/>
      <c r="Q2186" s="224"/>
      <c r="R2186" s="224"/>
      <c r="S2186" s="224"/>
      <c r="T2186" s="225"/>
      <c r="AT2186" s="226" t="s">
        <v>364</v>
      </c>
      <c r="AU2186" s="226" t="s">
        <v>227</v>
      </c>
      <c r="AV2186" s="13" t="s">
        <v>88</v>
      </c>
      <c r="AW2186" s="13" t="s">
        <v>36</v>
      </c>
      <c r="AX2186" s="13" t="s">
        <v>81</v>
      </c>
      <c r="AY2186" s="226" t="s">
        <v>215</v>
      </c>
    </row>
    <row r="2187" spans="1:65" s="14" customFormat="1" ht="10.199999999999999">
      <c r="B2187" s="227"/>
      <c r="C2187" s="228"/>
      <c r="D2187" s="198" t="s">
        <v>364</v>
      </c>
      <c r="E2187" s="229" t="s">
        <v>1</v>
      </c>
      <c r="F2187" s="230" t="s">
        <v>90</v>
      </c>
      <c r="G2187" s="228"/>
      <c r="H2187" s="231">
        <v>2</v>
      </c>
      <c r="I2187" s="232"/>
      <c r="J2187" s="228"/>
      <c r="K2187" s="228"/>
      <c r="L2187" s="233"/>
      <c r="M2187" s="234"/>
      <c r="N2187" s="235"/>
      <c r="O2187" s="235"/>
      <c r="P2187" s="235"/>
      <c r="Q2187" s="235"/>
      <c r="R2187" s="235"/>
      <c r="S2187" s="235"/>
      <c r="T2187" s="236"/>
      <c r="AT2187" s="237" t="s">
        <v>364</v>
      </c>
      <c r="AU2187" s="237" t="s">
        <v>227</v>
      </c>
      <c r="AV2187" s="14" t="s">
        <v>90</v>
      </c>
      <c r="AW2187" s="14" t="s">
        <v>36</v>
      </c>
      <c r="AX2187" s="14" t="s">
        <v>81</v>
      </c>
      <c r="AY2187" s="237" t="s">
        <v>215</v>
      </c>
    </row>
    <row r="2188" spans="1:65" s="13" customFormat="1" ht="10.199999999999999">
      <c r="B2188" s="217"/>
      <c r="C2188" s="218"/>
      <c r="D2188" s="198" t="s">
        <v>364</v>
      </c>
      <c r="E2188" s="219" t="s">
        <v>1</v>
      </c>
      <c r="F2188" s="220" t="s">
        <v>2014</v>
      </c>
      <c r="G2188" s="218"/>
      <c r="H2188" s="219" t="s">
        <v>1</v>
      </c>
      <c r="I2188" s="221"/>
      <c r="J2188" s="218"/>
      <c r="K2188" s="218"/>
      <c r="L2188" s="222"/>
      <c r="M2188" s="223"/>
      <c r="N2188" s="224"/>
      <c r="O2188" s="224"/>
      <c r="P2188" s="224"/>
      <c r="Q2188" s="224"/>
      <c r="R2188" s="224"/>
      <c r="S2188" s="224"/>
      <c r="T2188" s="225"/>
      <c r="AT2188" s="226" t="s">
        <v>364</v>
      </c>
      <c r="AU2188" s="226" t="s">
        <v>227</v>
      </c>
      <c r="AV2188" s="13" t="s">
        <v>88</v>
      </c>
      <c r="AW2188" s="13" t="s">
        <v>36</v>
      </c>
      <c r="AX2188" s="13" t="s">
        <v>81</v>
      </c>
      <c r="AY2188" s="226" t="s">
        <v>215</v>
      </c>
    </row>
    <row r="2189" spans="1:65" s="14" customFormat="1" ht="10.199999999999999">
      <c r="B2189" s="227"/>
      <c r="C2189" s="228"/>
      <c r="D2189" s="198" t="s">
        <v>364</v>
      </c>
      <c r="E2189" s="229" t="s">
        <v>1</v>
      </c>
      <c r="F2189" s="230" t="s">
        <v>251</v>
      </c>
      <c r="G2189" s="228"/>
      <c r="H2189" s="231">
        <v>8</v>
      </c>
      <c r="I2189" s="232"/>
      <c r="J2189" s="228"/>
      <c r="K2189" s="228"/>
      <c r="L2189" s="233"/>
      <c r="M2189" s="234"/>
      <c r="N2189" s="235"/>
      <c r="O2189" s="235"/>
      <c r="P2189" s="235"/>
      <c r="Q2189" s="235"/>
      <c r="R2189" s="235"/>
      <c r="S2189" s="235"/>
      <c r="T2189" s="236"/>
      <c r="AT2189" s="237" t="s">
        <v>364</v>
      </c>
      <c r="AU2189" s="237" t="s">
        <v>227</v>
      </c>
      <c r="AV2189" s="14" t="s">
        <v>90</v>
      </c>
      <c r="AW2189" s="14" t="s">
        <v>36</v>
      </c>
      <c r="AX2189" s="14" t="s">
        <v>81</v>
      </c>
      <c r="AY2189" s="237" t="s">
        <v>215</v>
      </c>
    </row>
    <row r="2190" spans="1:65" s="15" customFormat="1" ht="10.199999999999999">
      <c r="B2190" s="238"/>
      <c r="C2190" s="239"/>
      <c r="D2190" s="198" t="s">
        <v>364</v>
      </c>
      <c r="E2190" s="240" t="s">
        <v>1</v>
      </c>
      <c r="F2190" s="241" t="s">
        <v>368</v>
      </c>
      <c r="G2190" s="239"/>
      <c r="H2190" s="242">
        <v>22</v>
      </c>
      <c r="I2190" s="243"/>
      <c r="J2190" s="239"/>
      <c r="K2190" s="239"/>
      <c r="L2190" s="244"/>
      <c r="M2190" s="245"/>
      <c r="N2190" s="246"/>
      <c r="O2190" s="246"/>
      <c r="P2190" s="246"/>
      <c r="Q2190" s="246"/>
      <c r="R2190" s="246"/>
      <c r="S2190" s="246"/>
      <c r="T2190" s="247"/>
      <c r="AT2190" s="248" t="s">
        <v>364</v>
      </c>
      <c r="AU2190" s="248" t="s">
        <v>227</v>
      </c>
      <c r="AV2190" s="15" t="s">
        <v>214</v>
      </c>
      <c r="AW2190" s="15" t="s">
        <v>36</v>
      </c>
      <c r="AX2190" s="15" t="s">
        <v>88</v>
      </c>
      <c r="AY2190" s="248" t="s">
        <v>215</v>
      </c>
    </row>
    <row r="2191" spans="1:65" s="2" customFormat="1" ht="33" customHeight="1">
      <c r="A2191" s="35"/>
      <c r="B2191" s="36"/>
      <c r="C2191" s="260" t="s">
        <v>2015</v>
      </c>
      <c r="D2191" s="260" t="s">
        <v>539</v>
      </c>
      <c r="E2191" s="261" t="s">
        <v>2016</v>
      </c>
      <c r="F2191" s="262" t="s">
        <v>2017</v>
      </c>
      <c r="G2191" s="263" t="s">
        <v>716</v>
      </c>
      <c r="H2191" s="264">
        <v>5</v>
      </c>
      <c r="I2191" s="265"/>
      <c r="J2191" s="266">
        <f>ROUND(I2191*H2191,2)</f>
        <v>0</v>
      </c>
      <c r="K2191" s="262" t="s">
        <v>359</v>
      </c>
      <c r="L2191" s="267"/>
      <c r="M2191" s="268" t="s">
        <v>1</v>
      </c>
      <c r="N2191" s="269" t="s">
        <v>46</v>
      </c>
      <c r="O2191" s="72"/>
      <c r="P2191" s="194">
        <f>O2191*H2191</f>
        <v>0</v>
      </c>
      <c r="Q2191" s="194">
        <v>1.7930000000000001E-2</v>
      </c>
      <c r="R2191" s="194">
        <f>Q2191*H2191</f>
        <v>8.9650000000000007E-2</v>
      </c>
      <c r="S2191" s="194">
        <v>0</v>
      </c>
      <c r="T2191" s="195">
        <f>S2191*H2191</f>
        <v>0</v>
      </c>
      <c r="U2191" s="35"/>
      <c r="V2191" s="35"/>
      <c r="W2191" s="35"/>
      <c r="X2191" s="35"/>
      <c r="Y2191" s="35"/>
      <c r="Z2191" s="35"/>
      <c r="AA2191" s="35"/>
      <c r="AB2191" s="35"/>
      <c r="AC2191" s="35"/>
      <c r="AD2191" s="35"/>
      <c r="AE2191" s="35"/>
      <c r="AR2191" s="196" t="s">
        <v>251</v>
      </c>
      <c r="AT2191" s="196" t="s">
        <v>539</v>
      </c>
      <c r="AU2191" s="196" t="s">
        <v>227</v>
      </c>
      <c r="AY2191" s="18" t="s">
        <v>215</v>
      </c>
      <c r="BE2191" s="197">
        <f>IF(N2191="základní",J2191,0)</f>
        <v>0</v>
      </c>
      <c r="BF2191" s="197">
        <f>IF(N2191="snížená",J2191,0)</f>
        <v>0</v>
      </c>
      <c r="BG2191" s="197">
        <f>IF(N2191="zákl. přenesená",J2191,0)</f>
        <v>0</v>
      </c>
      <c r="BH2191" s="197">
        <f>IF(N2191="sníž. přenesená",J2191,0)</f>
        <v>0</v>
      </c>
      <c r="BI2191" s="197">
        <f>IF(N2191="nulová",J2191,0)</f>
        <v>0</v>
      </c>
      <c r="BJ2191" s="18" t="s">
        <v>88</v>
      </c>
      <c r="BK2191" s="197">
        <f>ROUND(I2191*H2191,2)</f>
        <v>0</v>
      </c>
      <c r="BL2191" s="18" t="s">
        <v>214</v>
      </c>
      <c r="BM2191" s="196" t="s">
        <v>2018</v>
      </c>
    </row>
    <row r="2192" spans="1:65" s="13" customFormat="1" ht="10.199999999999999">
      <c r="B2192" s="217"/>
      <c r="C2192" s="218"/>
      <c r="D2192" s="198" t="s">
        <v>364</v>
      </c>
      <c r="E2192" s="219" t="s">
        <v>1</v>
      </c>
      <c r="F2192" s="220" t="s">
        <v>2019</v>
      </c>
      <c r="G2192" s="218"/>
      <c r="H2192" s="219" t="s">
        <v>1</v>
      </c>
      <c r="I2192" s="221"/>
      <c r="J2192" s="218"/>
      <c r="K2192" s="218"/>
      <c r="L2192" s="222"/>
      <c r="M2192" s="223"/>
      <c r="N2192" s="224"/>
      <c r="O2192" s="224"/>
      <c r="P2192" s="224"/>
      <c r="Q2192" s="224"/>
      <c r="R2192" s="224"/>
      <c r="S2192" s="224"/>
      <c r="T2192" s="225"/>
      <c r="AT2192" s="226" t="s">
        <v>364</v>
      </c>
      <c r="AU2192" s="226" t="s">
        <v>227</v>
      </c>
      <c r="AV2192" s="13" t="s">
        <v>88</v>
      </c>
      <c r="AW2192" s="13" t="s">
        <v>36</v>
      </c>
      <c r="AX2192" s="13" t="s">
        <v>81</v>
      </c>
      <c r="AY2192" s="226" t="s">
        <v>215</v>
      </c>
    </row>
    <row r="2193" spans="1:65" s="14" customFormat="1" ht="10.199999999999999">
      <c r="B2193" s="227"/>
      <c r="C2193" s="228"/>
      <c r="D2193" s="198" t="s">
        <v>364</v>
      </c>
      <c r="E2193" s="229" t="s">
        <v>1</v>
      </c>
      <c r="F2193" s="230" t="s">
        <v>90</v>
      </c>
      <c r="G2193" s="228"/>
      <c r="H2193" s="231">
        <v>2</v>
      </c>
      <c r="I2193" s="232"/>
      <c r="J2193" s="228"/>
      <c r="K2193" s="228"/>
      <c r="L2193" s="233"/>
      <c r="M2193" s="234"/>
      <c r="N2193" s="235"/>
      <c r="O2193" s="235"/>
      <c r="P2193" s="235"/>
      <c r="Q2193" s="235"/>
      <c r="R2193" s="235"/>
      <c r="S2193" s="235"/>
      <c r="T2193" s="236"/>
      <c r="AT2193" s="237" t="s">
        <v>364</v>
      </c>
      <c r="AU2193" s="237" t="s">
        <v>227</v>
      </c>
      <c r="AV2193" s="14" t="s">
        <v>90</v>
      </c>
      <c r="AW2193" s="14" t="s">
        <v>36</v>
      </c>
      <c r="AX2193" s="14" t="s">
        <v>81</v>
      </c>
      <c r="AY2193" s="237" t="s">
        <v>215</v>
      </c>
    </row>
    <row r="2194" spans="1:65" s="13" customFormat="1" ht="10.199999999999999">
      <c r="B2194" s="217"/>
      <c r="C2194" s="218"/>
      <c r="D2194" s="198" t="s">
        <v>364</v>
      </c>
      <c r="E2194" s="219" t="s">
        <v>1</v>
      </c>
      <c r="F2194" s="220" t="s">
        <v>2020</v>
      </c>
      <c r="G2194" s="218"/>
      <c r="H2194" s="219" t="s">
        <v>1</v>
      </c>
      <c r="I2194" s="221"/>
      <c r="J2194" s="218"/>
      <c r="K2194" s="218"/>
      <c r="L2194" s="222"/>
      <c r="M2194" s="223"/>
      <c r="N2194" s="224"/>
      <c r="O2194" s="224"/>
      <c r="P2194" s="224"/>
      <c r="Q2194" s="224"/>
      <c r="R2194" s="224"/>
      <c r="S2194" s="224"/>
      <c r="T2194" s="225"/>
      <c r="AT2194" s="226" t="s">
        <v>364</v>
      </c>
      <c r="AU2194" s="226" t="s">
        <v>227</v>
      </c>
      <c r="AV2194" s="13" t="s">
        <v>88</v>
      </c>
      <c r="AW2194" s="13" t="s">
        <v>36</v>
      </c>
      <c r="AX2194" s="13" t="s">
        <v>81</v>
      </c>
      <c r="AY2194" s="226" t="s">
        <v>215</v>
      </c>
    </row>
    <row r="2195" spans="1:65" s="14" customFormat="1" ht="10.199999999999999">
      <c r="B2195" s="227"/>
      <c r="C2195" s="228"/>
      <c r="D2195" s="198" t="s">
        <v>364</v>
      </c>
      <c r="E2195" s="229" t="s">
        <v>1</v>
      </c>
      <c r="F2195" s="230" t="s">
        <v>227</v>
      </c>
      <c r="G2195" s="228"/>
      <c r="H2195" s="231">
        <v>3</v>
      </c>
      <c r="I2195" s="232"/>
      <c r="J2195" s="228"/>
      <c r="K2195" s="228"/>
      <c r="L2195" s="233"/>
      <c r="M2195" s="234"/>
      <c r="N2195" s="235"/>
      <c r="O2195" s="235"/>
      <c r="P2195" s="235"/>
      <c r="Q2195" s="235"/>
      <c r="R2195" s="235"/>
      <c r="S2195" s="235"/>
      <c r="T2195" s="236"/>
      <c r="AT2195" s="237" t="s">
        <v>364</v>
      </c>
      <c r="AU2195" s="237" t="s">
        <v>227</v>
      </c>
      <c r="AV2195" s="14" t="s">
        <v>90</v>
      </c>
      <c r="AW2195" s="14" t="s">
        <v>36</v>
      </c>
      <c r="AX2195" s="14" t="s">
        <v>81</v>
      </c>
      <c r="AY2195" s="237" t="s">
        <v>215</v>
      </c>
    </row>
    <row r="2196" spans="1:65" s="15" customFormat="1" ht="10.199999999999999">
      <c r="B2196" s="238"/>
      <c r="C2196" s="239"/>
      <c r="D2196" s="198" t="s">
        <v>364</v>
      </c>
      <c r="E2196" s="240" t="s">
        <v>1</v>
      </c>
      <c r="F2196" s="241" t="s">
        <v>368</v>
      </c>
      <c r="G2196" s="239"/>
      <c r="H2196" s="242">
        <v>5</v>
      </c>
      <c r="I2196" s="243"/>
      <c r="J2196" s="239"/>
      <c r="K2196" s="239"/>
      <c r="L2196" s="244"/>
      <c r="M2196" s="245"/>
      <c r="N2196" s="246"/>
      <c r="O2196" s="246"/>
      <c r="P2196" s="246"/>
      <c r="Q2196" s="246"/>
      <c r="R2196" s="246"/>
      <c r="S2196" s="246"/>
      <c r="T2196" s="247"/>
      <c r="AT2196" s="248" t="s">
        <v>364</v>
      </c>
      <c r="AU2196" s="248" t="s">
        <v>227</v>
      </c>
      <c r="AV2196" s="15" t="s">
        <v>214</v>
      </c>
      <c r="AW2196" s="15" t="s">
        <v>36</v>
      </c>
      <c r="AX2196" s="15" t="s">
        <v>88</v>
      </c>
      <c r="AY2196" s="248" t="s">
        <v>215</v>
      </c>
    </row>
    <row r="2197" spans="1:65" s="2" customFormat="1" ht="33" customHeight="1">
      <c r="A2197" s="35"/>
      <c r="B2197" s="36"/>
      <c r="C2197" s="260" t="s">
        <v>2021</v>
      </c>
      <c r="D2197" s="260" t="s">
        <v>539</v>
      </c>
      <c r="E2197" s="261" t="s">
        <v>2022</v>
      </c>
      <c r="F2197" s="262" t="s">
        <v>2023</v>
      </c>
      <c r="G2197" s="263" t="s">
        <v>716</v>
      </c>
      <c r="H2197" s="264">
        <v>4</v>
      </c>
      <c r="I2197" s="265"/>
      <c r="J2197" s="266">
        <f>ROUND(I2197*H2197,2)</f>
        <v>0</v>
      </c>
      <c r="K2197" s="262" t="s">
        <v>359</v>
      </c>
      <c r="L2197" s="267"/>
      <c r="M2197" s="268" t="s">
        <v>1</v>
      </c>
      <c r="N2197" s="269" t="s">
        <v>46</v>
      </c>
      <c r="O2197" s="72"/>
      <c r="P2197" s="194">
        <f>O2197*H2197</f>
        <v>0</v>
      </c>
      <c r="Q2197" s="194">
        <v>1.753E-2</v>
      </c>
      <c r="R2197" s="194">
        <f>Q2197*H2197</f>
        <v>7.0120000000000002E-2</v>
      </c>
      <c r="S2197" s="194">
        <v>0</v>
      </c>
      <c r="T2197" s="195">
        <f>S2197*H2197</f>
        <v>0</v>
      </c>
      <c r="U2197" s="35"/>
      <c r="V2197" s="35"/>
      <c r="W2197" s="35"/>
      <c r="X2197" s="35"/>
      <c r="Y2197" s="35"/>
      <c r="Z2197" s="35"/>
      <c r="AA2197" s="35"/>
      <c r="AB2197" s="35"/>
      <c r="AC2197" s="35"/>
      <c r="AD2197" s="35"/>
      <c r="AE2197" s="35"/>
      <c r="AR2197" s="196" t="s">
        <v>251</v>
      </c>
      <c r="AT2197" s="196" t="s">
        <v>539</v>
      </c>
      <c r="AU2197" s="196" t="s">
        <v>227</v>
      </c>
      <c r="AY2197" s="18" t="s">
        <v>215</v>
      </c>
      <c r="BE2197" s="197">
        <f>IF(N2197="základní",J2197,0)</f>
        <v>0</v>
      </c>
      <c r="BF2197" s="197">
        <f>IF(N2197="snížená",J2197,0)</f>
        <v>0</v>
      </c>
      <c r="BG2197" s="197">
        <f>IF(N2197="zákl. přenesená",J2197,0)</f>
        <v>0</v>
      </c>
      <c r="BH2197" s="197">
        <f>IF(N2197="sníž. přenesená",J2197,0)</f>
        <v>0</v>
      </c>
      <c r="BI2197" s="197">
        <f>IF(N2197="nulová",J2197,0)</f>
        <v>0</v>
      </c>
      <c r="BJ2197" s="18" t="s">
        <v>88</v>
      </c>
      <c r="BK2197" s="197">
        <f>ROUND(I2197*H2197,2)</f>
        <v>0</v>
      </c>
      <c r="BL2197" s="18" t="s">
        <v>214</v>
      </c>
      <c r="BM2197" s="196" t="s">
        <v>2024</v>
      </c>
    </row>
    <row r="2198" spans="1:65" s="13" customFormat="1" ht="10.199999999999999">
      <c r="B2198" s="217"/>
      <c r="C2198" s="218"/>
      <c r="D2198" s="198" t="s">
        <v>364</v>
      </c>
      <c r="E2198" s="219" t="s">
        <v>1</v>
      </c>
      <c r="F2198" s="220" t="s">
        <v>2025</v>
      </c>
      <c r="G2198" s="218"/>
      <c r="H2198" s="219" t="s">
        <v>1</v>
      </c>
      <c r="I2198" s="221"/>
      <c r="J2198" s="218"/>
      <c r="K2198" s="218"/>
      <c r="L2198" s="222"/>
      <c r="M2198" s="223"/>
      <c r="N2198" s="224"/>
      <c r="O2198" s="224"/>
      <c r="P2198" s="224"/>
      <c r="Q2198" s="224"/>
      <c r="R2198" s="224"/>
      <c r="S2198" s="224"/>
      <c r="T2198" s="225"/>
      <c r="AT2198" s="226" t="s">
        <v>364</v>
      </c>
      <c r="AU2198" s="226" t="s">
        <v>227</v>
      </c>
      <c r="AV2198" s="13" t="s">
        <v>88</v>
      </c>
      <c r="AW2198" s="13" t="s">
        <v>36</v>
      </c>
      <c r="AX2198" s="13" t="s">
        <v>81</v>
      </c>
      <c r="AY2198" s="226" t="s">
        <v>215</v>
      </c>
    </row>
    <row r="2199" spans="1:65" s="14" customFormat="1" ht="10.199999999999999">
      <c r="B2199" s="227"/>
      <c r="C2199" s="228"/>
      <c r="D2199" s="198" t="s">
        <v>364</v>
      </c>
      <c r="E2199" s="229" t="s">
        <v>1</v>
      </c>
      <c r="F2199" s="230" t="s">
        <v>214</v>
      </c>
      <c r="G2199" s="228"/>
      <c r="H2199" s="231">
        <v>4</v>
      </c>
      <c r="I2199" s="232"/>
      <c r="J2199" s="228"/>
      <c r="K2199" s="228"/>
      <c r="L2199" s="233"/>
      <c r="M2199" s="234"/>
      <c r="N2199" s="235"/>
      <c r="O2199" s="235"/>
      <c r="P2199" s="235"/>
      <c r="Q2199" s="235"/>
      <c r="R2199" s="235"/>
      <c r="S2199" s="235"/>
      <c r="T2199" s="236"/>
      <c r="AT2199" s="237" t="s">
        <v>364</v>
      </c>
      <c r="AU2199" s="237" t="s">
        <v>227</v>
      </c>
      <c r="AV2199" s="14" t="s">
        <v>90</v>
      </c>
      <c r="AW2199" s="14" t="s">
        <v>36</v>
      </c>
      <c r="AX2199" s="14" t="s">
        <v>81</v>
      </c>
      <c r="AY2199" s="237" t="s">
        <v>215</v>
      </c>
    </row>
    <row r="2200" spans="1:65" s="15" customFormat="1" ht="10.199999999999999">
      <c r="B2200" s="238"/>
      <c r="C2200" s="239"/>
      <c r="D2200" s="198" t="s">
        <v>364</v>
      </c>
      <c r="E2200" s="240" t="s">
        <v>1</v>
      </c>
      <c r="F2200" s="241" t="s">
        <v>368</v>
      </c>
      <c r="G2200" s="239"/>
      <c r="H2200" s="242">
        <v>4</v>
      </c>
      <c r="I2200" s="243"/>
      <c r="J2200" s="239"/>
      <c r="K2200" s="239"/>
      <c r="L2200" s="244"/>
      <c r="M2200" s="245"/>
      <c r="N2200" s="246"/>
      <c r="O2200" s="246"/>
      <c r="P2200" s="246"/>
      <c r="Q2200" s="246"/>
      <c r="R2200" s="246"/>
      <c r="S2200" s="246"/>
      <c r="T2200" s="247"/>
      <c r="AT2200" s="248" t="s">
        <v>364</v>
      </c>
      <c r="AU2200" s="248" t="s">
        <v>227</v>
      </c>
      <c r="AV2200" s="15" t="s">
        <v>214</v>
      </c>
      <c r="AW2200" s="15" t="s">
        <v>36</v>
      </c>
      <c r="AX2200" s="15" t="s">
        <v>88</v>
      </c>
      <c r="AY2200" s="248" t="s">
        <v>215</v>
      </c>
    </row>
    <row r="2201" spans="1:65" s="2" customFormat="1" ht="37.799999999999997" customHeight="1">
      <c r="A2201" s="35"/>
      <c r="B2201" s="36"/>
      <c r="C2201" s="260" t="s">
        <v>2026</v>
      </c>
      <c r="D2201" s="260" t="s">
        <v>539</v>
      </c>
      <c r="E2201" s="261" t="s">
        <v>2027</v>
      </c>
      <c r="F2201" s="262" t="s">
        <v>2028</v>
      </c>
      <c r="G2201" s="263" t="s">
        <v>716</v>
      </c>
      <c r="H2201" s="264">
        <v>1</v>
      </c>
      <c r="I2201" s="265"/>
      <c r="J2201" s="266">
        <f>ROUND(I2201*H2201,2)</f>
        <v>0</v>
      </c>
      <c r="K2201" s="262" t="s">
        <v>1</v>
      </c>
      <c r="L2201" s="267"/>
      <c r="M2201" s="268" t="s">
        <v>1</v>
      </c>
      <c r="N2201" s="269" t="s">
        <v>46</v>
      </c>
      <c r="O2201" s="72"/>
      <c r="P2201" s="194">
        <f>O2201*H2201</f>
        <v>0</v>
      </c>
      <c r="Q2201" s="194">
        <v>1.7930000000000001E-2</v>
      </c>
      <c r="R2201" s="194">
        <f>Q2201*H2201</f>
        <v>1.7930000000000001E-2</v>
      </c>
      <c r="S2201" s="194">
        <v>0</v>
      </c>
      <c r="T2201" s="195">
        <f>S2201*H2201</f>
        <v>0</v>
      </c>
      <c r="U2201" s="35"/>
      <c r="V2201" s="35"/>
      <c r="W2201" s="35"/>
      <c r="X2201" s="35"/>
      <c r="Y2201" s="35"/>
      <c r="Z2201" s="35"/>
      <c r="AA2201" s="35"/>
      <c r="AB2201" s="35"/>
      <c r="AC2201" s="35"/>
      <c r="AD2201" s="35"/>
      <c r="AE2201" s="35"/>
      <c r="AR2201" s="196" t="s">
        <v>251</v>
      </c>
      <c r="AT2201" s="196" t="s">
        <v>539</v>
      </c>
      <c r="AU2201" s="196" t="s">
        <v>227</v>
      </c>
      <c r="AY2201" s="18" t="s">
        <v>215</v>
      </c>
      <c r="BE2201" s="197">
        <f>IF(N2201="základní",J2201,0)</f>
        <v>0</v>
      </c>
      <c r="BF2201" s="197">
        <f>IF(N2201="snížená",J2201,0)</f>
        <v>0</v>
      </c>
      <c r="BG2201" s="197">
        <f>IF(N2201="zákl. přenesená",J2201,0)</f>
        <v>0</v>
      </c>
      <c r="BH2201" s="197">
        <f>IF(N2201="sníž. přenesená",J2201,0)</f>
        <v>0</v>
      </c>
      <c r="BI2201" s="197">
        <f>IF(N2201="nulová",J2201,0)</f>
        <v>0</v>
      </c>
      <c r="BJ2201" s="18" t="s">
        <v>88</v>
      </c>
      <c r="BK2201" s="197">
        <f>ROUND(I2201*H2201,2)</f>
        <v>0</v>
      </c>
      <c r="BL2201" s="18" t="s">
        <v>214</v>
      </c>
      <c r="BM2201" s="196" t="s">
        <v>2029</v>
      </c>
    </row>
    <row r="2202" spans="1:65" s="13" customFormat="1" ht="10.199999999999999">
      <c r="B2202" s="217"/>
      <c r="C2202" s="218"/>
      <c r="D2202" s="198" t="s">
        <v>364</v>
      </c>
      <c r="E2202" s="219" t="s">
        <v>1</v>
      </c>
      <c r="F2202" s="220" t="s">
        <v>2030</v>
      </c>
      <c r="G2202" s="218"/>
      <c r="H2202" s="219" t="s">
        <v>1</v>
      </c>
      <c r="I2202" s="221"/>
      <c r="J2202" s="218"/>
      <c r="K2202" s="218"/>
      <c r="L2202" s="222"/>
      <c r="M2202" s="223"/>
      <c r="N2202" s="224"/>
      <c r="O2202" s="224"/>
      <c r="P2202" s="224"/>
      <c r="Q2202" s="224"/>
      <c r="R2202" s="224"/>
      <c r="S2202" s="224"/>
      <c r="T2202" s="225"/>
      <c r="AT2202" s="226" t="s">
        <v>364</v>
      </c>
      <c r="AU2202" s="226" t="s">
        <v>227</v>
      </c>
      <c r="AV2202" s="13" t="s">
        <v>88</v>
      </c>
      <c r="AW2202" s="13" t="s">
        <v>36</v>
      </c>
      <c r="AX2202" s="13" t="s">
        <v>81</v>
      </c>
      <c r="AY2202" s="226" t="s">
        <v>215</v>
      </c>
    </row>
    <row r="2203" spans="1:65" s="14" customFormat="1" ht="10.199999999999999">
      <c r="B2203" s="227"/>
      <c r="C2203" s="228"/>
      <c r="D2203" s="198" t="s">
        <v>364</v>
      </c>
      <c r="E2203" s="229" t="s">
        <v>1</v>
      </c>
      <c r="F2203" s="230" t="s">
        <v>88</v>
      </c>
      <c r="G2203" s="228"/>
      <c r="H2203" s="231">
        <v>1</v>
      </c>
      <c r="I2203" s="232"/>
      <c r="J2203" s="228"/>
      <c r="K2203" s="228"/>
      <c r="L2203" s="233"/>
      <c r="M2203" s="234"/>
      <c r="N2203" s="235"/>
      <c r="O2203" s="235"/>
      <c r="P2203" s="235"/>
      <c r="Q2203" s="235"/>
      <c r="R2203" s="235"/>
      <c r="S2203" s="235"/>
      <c r="T2203" s="236"/>
      <c r="AT2203" s="237" t="s">
        <v>364</v>
      </c>
      <c r="AU2203" s="237" t="s">
        <v>227</v>
      </c>
      <c r="AV2203" s="14" t="s">
        <v>90</v>
      </c>
      <c r="AW2203" s="14" t="s">
        <v>36</v>
      </c>
      <c r="AX2203" s="14" t="s">
        <v>81</v>
      </c>
      <c r="AY2203" s="237" t="s">
        <v>215</v>
      </c>
    </row>
    <row r="2204" spans="1:65" s="15" customFormat="1" ht="10.199999999999999">
      <c r="B2204" s="238"/>
      <c r="C2204" s="239"/>
      <c r="D2204" s="198" t="s">
        <v>364</v>
      </c>
      <c r="E2204" s="240" t="s">
        <v>1</v>
      </c>
      <c r="F2204" s="241" t="s">
        <v>368</v>
      </c>
      <c r="G2204" s="239"/>
      <c r="H2204" s="242">
        <v>1</v>
      </c>
      <c r="I2204" s="243"/>
      <c r="J2204" s="239"/>
      <c r="K2204" s="239"/>
      <c r="L2204" s="244"/>
      <c r="M2204" s="245"/>
      <c r="N2204" s="246"/>
      <c r="O2204" s="246"/>
      <c r="P2204" s="246"/>
      <c r="Q2204" s="246"/>
      <c r="R2204" s="246"/>
      <c r="S2204" s="246"/>
      <c r="T2204" s="247"/>
      <c r="AT2204" s="248" t="s">
        <v>364</v>
      </c>
      <c r="AU2204" s="248" t="s">
        <v>227</v>
      </c>
      <c r="AV2204" s="15" t="s">
        <v>214</v>
      </c>
      <c r="AW2204" s="15" t="s">
        <v>36</v>
      </c>
      <c r="AX2204" s="15" t="s">
        <v>88</v>
      </c>
      <c r="AY2204" s="248" t="s">
        <v>215</v>
      </c>
    </row>
    <row r="2205" spans="1:65" s="11" customFormat="1" ht="22.8" customHeight="1">
      <c r="B2205" s="171"/>
      <c r="C2205" s="172"/>
      <c r="D2205" s="173" t="s">
        <v>80</v>
      </c>
      <c r="E2205" s="213" t="s">
        <v>251</v>
      </c>
      <c r="F2205" s="213" t="s">
        <v>2031</v>
      </c>
      <c r="G2205" s="172"/>
      <c r="H2205" s="172"/>
      <c r="I2205" s="175"/>
      <c r="J2205" s="214">
        <f>BK2205</f>
        <v>0</v>
      </c>
      <c r="K2205" s="172"/>
      <c r="L2205" s="177"/>
      <c r="M2205" s="178"/>
      <c r="N2205" s="179"/>
      <c r="O2205" s="179"/>
      <c r="P2205" s="180">
        <f>SUM(P2206:P2229)</f>
        <v>0</v>
      </c>
      <c r="Q2205" s="179"/>
      <c r="R2205" s="180">
        <f>SUM(R2206:R2229)</f>
        <v>2.4800000000000003E-2</v>
      </c>
      <c r="S2205" s="179"/>
      <c r="T2205" s="181">
        <f>SUM(T2206:T2229)</f>
        <v>0</v>
      </c>
      <c r="AR2205" s="182" t="s">
        <v>88</v>
      </c>
      <c r="AT2205" s="183" t="s">
        <v>80</v>
      </c>
      <c r="AU2205" s="183" t="s">
        <v>88</v>
      </c>
      <c r="AY2205" s="182" t="s">
        <v>215</v>
      </c>
      <c r="BK2205" s="184">
        <f>SUM(BK2206:BK2229)</f>
        <v>0</v>
      </c>
    </row>
    <row r="2206" spans="1:65" s="2" customFormat="1" ht="33" customHeight="1">
      <c r="A2206" s="35"/>
      <c r="B2206" s="36"/>
      <c r="C2206" s="185" t="s">
        <v>2032</v>
      </c>
      <c r="D2206" s="185" t="s">
        <v>216</v>
      </c>
      <c r="E2206" s="186" t="s">
        <v>2033</v>
      </c>
      <c r="F2206" s="187" t="s">
        <v>2034</v>
      </c>
      <c r="G2206" s="188" t="s">
        <v>716</v>
      </c>
      <c r="H2206" s="189">
        <v>15</v>
      </c>
      <c r="I2206" s="190"/>
      <c r="J2206" s="191">
        <f>ROUND(I2206*H2206,2)</f>
        <v>0</v>
      </c>
      <c r="K2206" s="187" t="s">
        <v>359</v>
      </c>
      <c r="L2206" s="40"/>
      <c r="M2206" s="192" t="s">
        <v>1</v>
      </c>
      <c r="N2206" s="193" t="s">
        <v>46</v>
      </c>
      <c r="O2206" s="72"/>
      <c r="P2206" s="194">
        <f>O2206*H2206</f>
        <v>0</v>
      </c>
      <c r="Q2206" s="194">
        <v>0</v>
      </c>
      <c r="R2206" s="194">
        <f>Q2206*H2206</f>
        <v>0</v>
      </c>
      <c r="S2206" s="194">
        <v>0</v>
      </c>
      <c r="T2206" s="195">
        <f>S2206*H2206</f>
        <v>0</v>
      </c>
      <c r="U2206" s="35"/>
      <c r="V2206" s="35"/>
      <c r="W2206" s="35"/>
      <c r="X2206" s="35"/>
      <c r="Y2206" s="35"/>
      <c r="Z2206" s="35"/>
      <c r="AA2206" s="35"/>
      <c r="AB2206" s="35"/>
      <c r="AC2206" s="35"/>
      <c r="AD2206" s="35"/>
      <c r="AE2206" s="35"/>
      <c r="AR2206" s="196" t="s">
        <v>214</v>
      </c>
      <c r="AT2206" s="196" t="s">
        <v>216</v>
      </c>
      <c r="AU2206" s="196" t="s">
        <v>90</v>
      </c>
      <c r="AY2206" s="18" t="s">
        <v>215</v>
      </c>
      <c r="BE2206" s="197">
        <f>IF(N2206="základní",J2206,0)</f>
        <v>0</v>
      </c>
      <c r="BF2206" s="197">
        <f>IF(N2206="snížená",J2206,0)</f>
        <v>0</v>
      </c>
      <c r="BG2206" s="197">
        <f>IF(N2206="zákl. přenesená",J2206,0)</f>
        <v>0</v>
      </c>
      <c r="BH2206" s="197">
        <f>IF(N2206="sníž. přenesená",J2206,0)</f>
        <v>0</v>
      </c>
      <c r="BI2206" s="197">
        <f>IF(N2206="nulová",J2206,0)</f>
        <v>0</v>
      </c>
      <c r="BJ2206" s="18" t="s">
        <v>88</v>
      </c>
      <c r="BK2206" s="197">
        <f>ROUND(I2206*H2206,2)</f>
        <v>0</v>
      </c>
      <c r="BL2206" s="18" t="s">
        <v>214</v>
      </c>
      <c r="BM2206" s="196" t="s">
        <v>2035</v>
      </c>
    </row>
    <row r="2207" spans="1:65" s="2" customFormat="1" ht="28.8">
      <c r="A2207" s="35"/>
      <c r="B2207" s="36"/>
      <c r="C2207" s="37"/>
      <c r="D2207" s="198" t="s">
        <v>221</v>
      </c>
      <c r="E2207" s="37"/>
      <c r="F2207" s="199" t="s">
        <v>2036</v>
      </c>
      <c r="G2207" s="37"/>
      <c r="H2207" s="37"/>
      <c r="I2207" s="200"/>
      <c r="J2207" s="37"/>
      <c r="K2207" s="37"/>
      <c r="L2207" s="40"/>
      <c r="M2207" s="201"/>
      <c r="N2207" s="202"/>
      <c r="O2207" s="72"/>
      <c r="P2207" s="72"/>
      <c r="Q2207" s="72"/>
      <c r="R2207" s="72"/>
      <c r="S2207" s="72"/>
      <c r="T2207" s="73"/>
      <c r="U2207" s="35"/>
      <c r="V2207" s="35"/>
      <c r="W2207" s="35"/>
      <c r="X2207" s="35"/>
      <c r="Y2207" s="35"/>
      <c r="Z2207" s="35"/>
      <c r="AA2207" s="35"/>
      <c r="AB2207" s="35"/>
      <c r="AC2207" s="35"/>
      <c r="AD2207" s="35"/>
      <c r="AE2207" s="35"/>
      <c r="AT2207" s="18" t="s">
        <v>221</v>
      </c>
      <c r="AU2207" s="18" t="s">
        <v>90</v>
      </c>
    </row>
    <row r="2208" spans="1:65" s="2" customFormat="1" ht="10.199999999999999">
      <c r="A2208" s="35"/>
      <c r="B2208" s="36"/>
      <c r="C2208" s="37"/>
      <c r="D2208" s="215" t="s">
        <v>362</v>
      </c>
      <c r="E2208" s="37"/>
      <c r="F2208" s="216" t="s">
        <v>2037</v>
      </c>
      <c r="G2208" s="37"/>
      <c r="H2208" s="37"/>
      <c r="I2208" s="200"/>
      <c r="J2208" s="37"/>
      <c r="K2208" s="37"/>
      <c r="L2208" s="40"/>
      <c r="M2208" s="201"/>
      <c r="N2208" s="202"/>
      <c r="O2208" s="72"/>
      <c r="P2208" s="72"/>
      <c r="Q2208" s="72"/>
      <c r="R2208" s="72"/>
      <c r="S2208" s="72"/>
      <c r="T2208" s="73"/>
      <c r="U2208" s="35"/>
      <c r="V2208" s="35"/>
      <c r="W2208" s="35"/>
      <c r="X2208" s="35"/>
      <c r="Y2208" s="35"/>
      <c r="Z2208" s="35"/>
      <c r="AA2208" s="35"/>
      <c r="AB2208" s="35"/>
      <c r="AC2208" s="35"/>
      <c r="AD2208" s="35"/>
      <c r="AE2208" s="35"/>
      <c r="AT2208" s="18" t="s">
        <v>362</v>
      </c>
      <c r="AU2208" s="18" t="s">
        <v>90</v>
      </c>
    </row>
    <row r="2209" spans="1:65" s="13" customFormat="1" ht="10.199999999999999">
      <c r="B2209" s="217"/>
      <c r="C2209" s="218"/>
      <c r="D2209" s="198" t="s">
        <v>364</v>
      </c>
      <c r="E2209" s="219" t="s">
        <v>1</v>
      </c>
      <c r="F2209" s="220" t="s">
        <v>2038</v>
      </c>
      <c r="G2209" s="218"/>
      <c r="H2209" s="219" t="s">
        <v>1</v>
      </c>
      <c r="I2209" s="221"/>
      <c r="J2209" s="218"/>
      <c r="K2209" s="218"/>
      <c r="L2209" s="222"/>
      <c r="M2209" s="223"/>
      <c r="N2209" s="224"/>
      <c r="O2209" s="224"/>
      <c r="P2209" s="224"/>
      <c r="Q2209" s="224"/>
      <c r="R2209" s="224"/>
      <c r="S2209" s="224"/>
      <c r="T2209" s="225"/>
      <c r="AT2209" s="226" t="s">
        <v>364</v>
      </c>
      <c r="AU2209" s="226" t="s">
        <v>90</v>
      </c>
      <c r="AV2209" s="13" t="s">
        <v>88</v>
      </c>
      <c r="AW2209" s="13" t="s">
        <v>36</v>
      </c>
      <c r="AX2209" s="13" t="s">
        <v>81</v>
      </c>
      <c r="AY2209" s="226" t="s">
        <v>215</v>
      </c>
    </row>
    <row r="2210" spans="1:65" s="14" customFormat="1" ht="10.199999999999999">
      <c r="B2210" s="227"/>
      <c r="C2210" s="228"/>
      <c r="D2210" s="198" t="s">
        <v>364</v>
      </c>
      <c r="E2210" s="229" t="s">
        <v>1</v>
      </c>
      <c r="F2210" s="230" t="s">
        <v>285</v>
      </c>
      <c r="G2210" s="228"/>
      <c r="H2210" s="231">
        <v>15</v>
      </c>
      <c r="I2210" s="232"/>
      <c r="J2210" s="228"/>
      <c r="K2210" s="228"/>
      <c r="L2210" s="233"/>
      <c r="M2210" s="234"/>
      <c r="N2210" s="235"/>
      <c r="O2210" s="235"/>
      <c r="P2210" s="235"/>
      <c r="Q2210" s="235"/>
      <c r="R2210" s="235"/>
      <c r="S2210" s="235"/>
      <c r="T2210" s="236"/>
      <c r="AT2210" s="237" t="s">
        <v>364</v>
      </c>
      <c r="AU2210" s="237" t="s">
        <v>90</v>
      </c>
      <c r="AV2210" s="14" t="s">
        <v>90</v>
      </c>
      <c r="AW2210" s="14" t="s">
        <v>36</v>
      </c>
      <c r="AX2210" s="14" t="s">
        <v>81</v>
      </c>
      <c r="AY2210" s="237" t="s">
        <v>215</v>
      </c>
    </row>
    <row r="2211" spans="1:65" s="15" customFormat="1" ht="10.199999999999999">
      <c r="B2211" s="238"/>
      <c r="C2211" s="239"/>
      <c r="D2211" s="198" t="s">
        <v>364</v>
      </c>
      <c r="E2211" s="240" t="s">
        <v>1</v>
      </c>
      <c r="F2211" s="241" t="s">
        <v>368</v>
      </c>
      <c r="G2211" s="239"/>
      <c r="H2211" s="242">
        <v>15</v>
      </c>
      <c r="I2211" s="243"/>
      <c r="J2211" s="239"/>
      <c r="K2211" s="239"/>
      <c r="L2211" s="244"/>
      <c r="M2211" s="245"/>
      <c r="N2211" s="246"/>
      <c r="O2211" s="246"/>
      <c r="P2211" s="246"/>
      <c r="Q2211" s="246"/>
      <c r="R2211" s="246"/>
      <c r="S2211" s="246"/>
      <c r="T2211" s="247"/>
      <c r="AT2211" s="248" t="s">
        <v>364</v>
      </c>
      <c r="AU2211" s="248" t="s">
        <v>90</v>
      </c>
      <c r="AV2211" s="15" t="s">
        <v>214</v>
      </c>
      <c r="AW2211" s="15" t="s">
        <v>36</v>
      </c>
      <c r="AX2211" s="15" t="s">
        <v>88</v>
      </c>
      <c r="AY2211" s="248" t="s">
        <v>215</v>
      </c>
    </row>
    <row r="2212" spans="1:65" s="2" customFormat="1" ht="16.5" customHeight="1">
      <c r="A2212" s="35"/>
      <c r="B2212" s="36"/>
      <c r="C2212" s="260" t="s">
        <v>2039</v>
      </c>
      <c r="D2212" s="260" t="s">
        <v>539</v>
      </c>
      <c r="E2212" s="261" t="s">
        <v>2040</v>
      </c>
      <c r="F2212" s="262" t="s">
        <v>2041</v>
      </c>
      <c r="G2212" s="263" t="s">
        <v>716</v>
      </c>
      <c r="H2212" s="264">
        <v>15</v>
      </c>
      <c r="I2212" s="265"/>
      <c r="J2212" s="266">
        <f>ROUND(I2212*H2212,2)</f>
        <v>0</v>
      </c>
      <c r="K2212" s="262" t="s">
        <v>359</v>
      </c>
      <c r="L2212" s="267"/>
      <c r="M2212" s="268" t="s">
        <v>1</v>
      </c>
      <c r="N2212" s="269" t="s">
        <v>46</v>
      </c>
      <c r="O2212" s="72"/>
      <c r="P2212" s="194">
        <f>O2212*H2212</f>
        <v>0</v>
      </c>
      <c r="Q2212" s="194">
        <v>1.2E-4</v>
      </c>
      <c r="R2212" s="194">
        <f>Q2212*H2212</f>
        <v>1.8E-3</v>
      </c>
      <c r="S2212" s="194">
        <v>0</v>
      </c>
      <c r="T2212" s="195">
        <f>S2212*H2212</f>
        <v>0</v>
      </c>
      <c r="U2212" s="35"/>
      <c r="V2212" s="35"/>
      <c r="W2212" s="35"/>
      <c r="X2212" s="35"/>
      <c r="Y2212" s="35"/>
      <c r="Z2212" s="35"/>
      <c r="AA2212" s="35"/>
      <c r="AB2212" s="35"/>
      <c r="AC2212" s="35"/>
      <c r="AD2212" s="35"/>
      <c r="AE2212" s="35"/>
      <c r="AR2212" s="196" t="s">
        <v>251</v>
      </c>
      <c r="AT2212" s="196" t="s">
        <v>539</v>
      </c>
      <c r="AU2212" s="196" t="s">
        <v>90</v>
      </c>
      <c r="AY2212" s="18" t="s">
        <v>215</v>
      </c>
      <c r="BE2212" s="197">
        <f>IF(N2212="základní",J2212,0)</f>
        <v>0</v>
      </c>
      <c r="BF2212" s="197">
        <f>IF(N2212="snížená",J2212,0)</f>
        <v>0</v>
      </c>
      <c r="BG2212" s="197">
        <f>IF(N2212="zákl. přenesená",J2212,0)</f>
        <v>0</v>
      </c>
      <c r="BH2212" s="197">
        <f>IF(N2212="sníž. přenesená",J2212,0)</f>
        <v>0</v>
      </c>
      <c r="BI2212" s="197">
        <f>IF(N2212="nulová",J2212,0)</f>
        <v>0</v>
      </c>
      <c r="BJ2212" s="18" t="s">
        <v>88</v>
      </c>
      <c r="BK2212" s="197">
        <f>ROUND(I2212*H2212,2)</f>
        <v>0</v>
      </c>
      <c r="BL2212" s="18" t="s">
        <v>214</v>
      </c>
      <c r="BM2212" s="196" t="s">
        <v>2042</v>
      </c>
    </row>
    <row r="2213" spans="1:65" s="2" customFormat="1" ht="10.199999999999999">
      <c r="A2213" s="35"/>
      <c r="B2213" s="36"/>
      <c r="C2213" s="37"/>
      <c r="D2213" s="198" t="s">
        <v>221</v>
      </c>
      <c r="E2213" s="37"/>
      <c r="F2213" s="199" t="s">
        <v>2041</v>
      </c>
      <c r="G2213" s="37"/>
      <c r="H2213" s="37"/>
      <c r="I2213" s="200"/>
      <c r="J2213" s="37"/>
      <c r="K2213" s="37"/>
      <c r="L2213" s="40"/>
      <c r="M2213" s="201"/>
      <c r="N2213" s="202"/>
      <c r="O2213" s="72"/>
      <c r="P2213" s="72"/>
      <c r="Q2213" s="72"/>
      <c r="R2213" s="72"/>
      <c r="S2213" s="72"/>
      <c r="T2213" s="73"/>
      <c r="U2213" s="35"/>
      <c r="V2213" s="35"/>
      <c r="W2213" s="35"/>
      <c r="X2213" s="35"/>
      <c r="Y2213" s="35"/>
      <c r="Z2213" s="35"/>
      <c r="AA2213" s="35"/>
      <c r="AB2213" s="35"/>
      <c r="AC2213" s="35"/>
      <c r="AD2213" s="35"/>
      <c r="AE2213" s="35"/>
      <c r="AT2213" s="18" t="s">
        <v>221</v>
      </c>
      <c r="AU2213" s="18" t="s">
        <v>90</v>
      </c>
    </row>
    <row r="2214" spans="1:65" s="2" customFormat="1" ht="33" customHeight="1">
      <c r="A2214" s="35"/>
      <c r="B2214" s="36"/>
      <c r="C2214" s="185" t="s">
        <v>2043</v>
      </c>
      <c r="D2214" s="185" t="s">
        <v>216</v>
      </c>
      <c r="E2214" s="186" t="s">
        <v>2044</v>
      </c>
      <c r="F2214" s="187" t="s">
        <v>2045</v>
      </c>
      <c r="G2214" s="188" t="s">
        <v>716</v>
      </c>
      <c r="H2214" s="189">
        <v>3</v>
      </c>
      <c r="I2214" s="190"/>
      <c r="J2214" s="191">
        <f>ROUND(I2214*H2214,2)</f>
        <v>0</v>
      </c>
      <c r="K2214" s="187" t="s">
        <v>359</v>
      </c>
      <c r="L2214" s="40"/>
      <c r="M2214" s="192" t="s">
        <v>1</v>
      </c>
      <c r="N2214" s="193" t="s">
        <v>46</v>
      </c>
      <c r="O2214" s="72"/>
      <c r="P2214" s="194">
        <f>O2214*H2214</f>
        <v>0</v>
      </c>
      <c r="Q2214" s="194">
        <v>0</v>
      </c>
      <c r="R2214" s="194">
        <f>Q2214*H2214</f>
        <v>0</v>
      </c>
      <c r="S2214" s="194">
        <v>0</v>
      </c>
      <c r="T2214" s="195">
        <f>S2214*H2214</f>
        <v>0</v>
      </c>
      <c r="U2214" s="35"/>
      <c r="V2214" s="35"/>
      <c r="W2214" s="35"/>
      <c r="X2214" s="35"/>
      <c r="Y2214" s="35"/>
      <c r="Z2214" s="35"/>
      <c r="AA2214" s="35"/>
      <c r="AB2214" s="35"/>
      <c r="AC2214" s="35"/>
      <c r="AD2214" s="35"/>
      <c r="AE2214" s="35"/>
      <c r="AR2214" s="196" t="s">
        <v>214</v>
      </c>
      <c r="AT2214" s="196" t="s">
        <v>216</v>
      </c>
      <c r="AU2214" s="196" t="s">
        <v>90</v>
      </c>
      <c r="AY2214" s="18" t="s">
        <v>215</v>
      </c>
      <c r="BE2214" s="197">
        <f>IF(N2214="základní",J2214,0)</f>
        <v>0</v>
      </c>
      <c r="BF2214" s="197">
        <f>IF(N2214="snížená",J2214,0)</f>
        <v>0</v>
      </c>
      <c r="BG2214" s="197">
        <f>IF(N2214="zákl. přenesená",J2214,0)</f>
        <v>0</v>
      </c>
      <c r="BH2214" s="197">
        <f>IF(N2214="sníž. přenesená",J2214,0)</f>
        <v>0</v>
      </c>
      <c r="BI2214" s="197">
        <f>IF(N2214="nulová",J2214,0)</f>
        <v>0</v>
      </c>
      <c r="BJ2214" s="18" t="s">
        <v>88</v>
      </c>
      <c r="BK2214" s="197">
        <f>ROUND(I2214*H2214,2)</f>
        <v>0</v>
      </c>
      <c r="BL2214" s="18" t="s">
        <v>214</v>
      </c>
      <c r="BM2214" s="196" t="s">
        <v>2046</v>
      </c>
    </row>
    <row r="2215" spans="1:65" s="2" customFormat="1" ht="28.8">
      <c r="A2215" s="35"/>
      <c r="B2215" s="36"/>
      <c r="C2215" s="37"/>
      <c r="D2215" s="198" t="s">
        <v>221</v>
      </c>
      <c r="E2215" s="37"/>
      <c r="F2215" s="199" t="s">
        <v>2047</v>
      </c>
      <c r="G2215" s="37"/>
      <c r="H2215" s="37"/>
      <c r="I2215" s="200"/>
      <c r="J2215" s="37"/>
      <c r="K2215" s="37"/>
      <c r="L2215" s="40"/>
      <c r="M2215" s="201"/>
      <c r="N2215" s="202"/>
      <c r="O2215" s="72"/>
      <c r="P2215" s="72"/>
      <c r="Q2215" s="72"/>
      <c r="R2215" s="72"/>
      <c r="S2215" s="72"/>
      <c r="T2215" s="73"/>
      <c r="U2215" s="35"/>
      <c r="V2215" s="35"/>
      <c r="W2215" s="35"/>
      <c r="X2215" s="35"/>
      <c r="Y2215" s="35"/>
      <c r="Z2215" s="35"/>
      <c r="AA2215" s="35"/>
      <c r="AB2215" s="35"/>
      <c r="AC2215" s="35"/>
      <c r="AD2215" s="35"/>
      <c r="AE2215" s="35"/>
      <c r="AT2215" s="18" t="s">
        <v>221</v>
      </c>
      <c r="AU2215" s="18" t="s">
        <v>90</v>
      </c>
    </row>
    <row r="2216" spans="1:65" s="2" customFormat="1" ht="10.199999999999999">
      <c r="A2216" s="35"/>
      <c r="B2216" s="36"/>
      <c r="C2216" s="37"/>
      <c r="D2216" s="215" t="s">
        <v>362</v>
      </c>
      <c r="E2216" s="37"/>
      <c r="F2216" s="216" t="s">
        <v>2048</v>
      </c>
      <c r="G2216" s="37"/>
      <c r="H2216" s="37"/>
      <c r="I2216" s="200"/>
      <c r="J2216" s="37"/>
      <c r="K2216" s="37"/>
      <c r="L2216" s="40"/>
      <c r="M2216" s="201"/>
      <c r="N2216" s="202"/>
      <c r="O2216" s="72"/>
      <c r="P2216" s="72"/>
      <c r="Q2216" s="72"/>
      <c r="R2216" s="72"/>
      <c r="S2216" s="72"/>
      <c r="T2216" s="73"/>
      <c r="U2216" s="35"/>
      <c r="V2216" s="35"/>
      <c r="W2216" s="35"/>
      <c r="X2216" s="35"/>
      <c r="Y2216" s="35"/>
      <c r="Z2216" s="35"/>
      <c r="AA2216" s="35"/>
      <c r="AB2216" s="35"/>
      <c r="AC2216" s="35"/>
      <c r="AD2216" s="35"/>
      <c r="AE2216" s="35"/>
      <c r="AT2216" s="18" t="s">
        <v>362</v>
      </c>
      <c r="AU2216" s="18" t="s">
        <v>90</v>
      </c>
    </row>
    <row r="2217" spans="1:65" s="13" customFormat="1" ht="10.199999999999999">
      <c r="B2217" s="217"/>
      <c r="C2217" s="218"/>
      <c r="D2217" s="198" t="s">
        <v>364</v>
      </c>
      <c r="E2217" s="219" t="s">
        <v>1</v>
      </c>
      <c r="F2217" s="220" t="s">
        <v>2038</v>
      </c>
      <c r="G2217" s="218"/>
      <c r="H2217" s="219" t="s">
        <v>1</v>
      </c>
      <c r="I2217" s="221"/>
      <c r="J2217" s="218"/>
      <c r="K2217" s="218"/>
      <c r="L2217" s="222"/>
      <c r="M2217" s="223"/>
      <c r="N2217" s="224"/>
      <c r="O2217" s="224"/>
      <c r="P2217" s="224"/>
      <c r="Q2217" s="224"/>
      <c r="R2217" s="224"/>
      <c r="S2217" s="224"/>
      <c r="T2217" s="225"/>
      <c r="AT2217" s="226" t="s">
        <v>364</v>
      </c>
      <c r="AU2217" s="226" t="s">
        <v>90</v>
      </c>
      <c r="AV2217" s="13" t="s">
        <v>88</v>
      </c>
      <c r="AW2217" s="13" t="s">
        <v>36</v>
      </c>
      <c r="AX2217" s="13" t="s">
        <v>81</v>
      </c>
      <c r="AY2217" s="226" t="s">
        <v>215</v>
      </c>
    </row>
    <row r="2218" spans="1:65" s="14" customFormat="1" ht="10.199999999999999">
      <c r="B2218" s="227"/>
      <c r="C2218" s="228"/>
      <c r="D2218" s="198" t="s">
        <v>364</v>
      </c>
      <c r="E2218" s="229" t="s">
        <v>1</v>
      </c>
      <c r="F2218" s="230" t="s">
        <v>227</v>
      </c>
      <c r="G2218" s="228"/>
      <c r="H2218" s="231">
        <v>3</v>
      </c>
      <c r="I2218" s="232"/>
      <c r="J2218" s="228"/>
      <c r="K2218" s="228"/>
      <c r="L2218" s="233"/>
      <c r="M2218" s="234"/>
      <c r="N2218" s="235"/>
      <c r="O2218" s="235"/>
      <c r="P2218" s="235"/>
      <c r="Q2218" s="235"/>
      <c r="R2218" s="235"/>
      <c r="S2218" s="235"/>
      <c r="T2218" s="236"/>
      <c r="AT2218" s="237" t="s">
        <v>364</v>
      </c>
      <c r="AU2218" s="237" t="s">
        <v>90</v>
      </c>
      <c r="AV2218" s="14" t="s">
        <v>90</v>
      </c>
      <c r="AW2218" s="14" t="s">
        <v>36</v>
      </c>
      <c r="AX2218" s="14" t="s">
        <v>81</v>
      </c>
      <c r="AY2218" s="237" t="s">
        <v>215</v>
      </c>
    </row>
    <row r="2219" spans="1:65" s="15" customFormat="1" ht="10.199999999999999">
      <c r="B2219" s="238"/>
      <c r="C2219" s="239"/>
      <c r="D2219" s="198" t="s">
        <v>364</v>
      </c>
      <c r="E2219" s="240" t="s">
        <v>1</v>
      </c>
      <c r="F2219" s="241" t="s">
        <v>368</v>
      </c>
      <c r="G2219" s="239"/>
      <c r="H2219" s="242">
        <v>3</v>
      </c>
      <c r="I2219" s="243"/>
      <c r="J2219" s="239"/>
      <c r="K2219" s="239"/>
      <c r="L2219" s="244"/>
      <c r="M2219" s="245"/>
      <c r="N2219" s="246"/>
      <c r="O2219" s="246"/>
      <c r="P2219" s="246"/>
      <c r="Q2219" s="246"/>
      <c r="R2219" s="246"/>
      <c r="S2219" s="246"/>
      <c r="T2219" s="247"/>
      <c r="AT2219" s="248" t="s">
        <v>364</v>
      </c>
      <c r="AU2219" s="248" t="s">
        <v>90</v>
      </c>
      <c r="AV2219" s="15" t="s">
        <v>214</v>
      </c>
      <c r="AW2219" s="15" t="s">
        <v>36</v>
      </c>
      <c r="AX2219" s="15" t="s">
        <v>88</v>
      </c>
      <c r="AY2219" s="248" t="s">
        <v>215</v>
      </c>
    </row>
    <row r="2220" spans="1:65" s="2" customFormat="1" ht="21.75" customHeight="1">
      <c r="A2220" s="35"/>
      <c r="B2220" s="36"/>
      <c r="C2220" s="260" t="s">
        <v>2049</v>
      </c>
      <c r="D2220" s="260" t="s">
        <v>539</v>
      </c>
      <c r="E2220" s="261" t="s">
        <v>2050</v>
      </c>
      <c r="F2220" s="262" t="s">
        <v>2051</v>
      </c>
      <c r="G2220" s="263" t="s">
        <v>716</v>
      </c>
      <c r="H2220" s="264">
        <v>3</v>
      </c>
      <c r="I2220" s="265"/>
      <c r="J2220" s="266">
        <f>ROUND(I2220*H2220,2)</f>
        <v>0</v>
      </c>
      <c r="K2220" s="262" t="s">
        <v>359</v>
      </c>
      <c r="L2220" s="267"/>
      <c r="M2220" s="268" t="s">
        <v>1</v>
      </c>
      <c r="N2220" s="269" t="s">
        <v>46</v>
      </c>
      <c r="O2220" s="72"/>
      <c r="P2220" s="194">
        <f>O2220*H2220</f>
        <v>0</v>
      </c>
      <c r="Q2220" s="194">
        <v>1E-3</v>
      </c>
      <c r="R2220" s="194">
        <f>Q2220*H2220</f>
        <v>3.0000000000000001E-3</v>
      </c>
      <c r="S2220" s="194">
        <v>0</v>
      </c>
      <c r="T2220" s="195">
        <f>S2220*H2220</f>
        <v>0</v>
      </c>
      <c r="U2220" s="35"/>
      <c r="V2220" s="35"/>
      <c r="W2220" s="35"/>
      <c r="X2220" s="35"/>
      <c r="Y2220" s="35"/>
      <c r="Z2220" s="35"/>
      <c r="AA2220" s="35"/>
      <c r="AB2220" s="35"/>
      <c r="AC2220" s="35"/>
      <c r="AD2220" s="35"/>
      <c r="AE2220" s="35"/>
      <c r="AR2220" s="196" t="s">
        <v>251</v>
      </c>
      <c r="AT2220" s="196" t="s">
        <v>539</v>
      </c>
      <c r="AU2220" s="196" t="s">
        <v>90</v>
      </c>
      <c r="AY2220" s="18" t="s">
        <v>215</v>
      </c>
      <c r="BE2220" s="197">
        <f>IF(N2220="základní",J2220,0)</f>
        <v>0</v>
      </c>
      <c r="BF2220" s="197">
        <f>IF(N2220="snížená",J2220,0)</f>
        <v>0</v>
      </c>
      <c r="BG2220" s="197">
        <f>IF(N2220="zákl. přenesená",J2220,0)</f>
        <v>0</v>
      </c>
      <c r="BH2220" s="197">
        <f>IF(N2220="sníž. přenesená",J2220,0)</f>
        <v>0</v>
      </c>
      <c r="BI2220" s="197">
        <f>IF(N2220="nulová",J2220,0)</f>
        <v>0</v>
      </c>
      <c r="BJ2220" s="18" t="s">
        <v>88</v>
      </c>
      <c r="BK2220" s="197">
        <f>ROUND(I2220*H2220,2)</f>
        <v>0</v>
      </c>
      <c r="BL2220" s="18" t="s">
        <v>214</v>
      </c>
      <c r="BM2220" s="196" t="s">
        <v>2052</v>
      </c>
    </row>
    <row r="2221" spans="1:65" s="2" customFormat="1" ht="10.199999999999999">
      <c r="A2221" s="35"/>
      <c r="B2221" s="36"/>
      <c r="C2221" s="37"/>
      <c r="D2221" s="198" t="s">
        <v>221</v>
      </c>
      <c r="E2221" s="37"/>
      <c r="F2221" s="199" t="s">
        <v>2051</v>
      </c>
      <c r="G2221" s="37"/>
      <c r="H2221" s="37"/>
      <c r="I2221" s="200"/>
      <c r="J2221" s="37"/>
      <c r="K2221" s="37"/>
      <c r="L2221" s="40"/>
      <c r="M2221" s="201"/>
      <c r="N2221" s="202"/>
      <c r="O2221" s="72"/>
      <c r="P2221" s="72"/>
      <c r="Q2221" s="72"/>
      <c r="R2221" s="72"/>
      <c r="S2221" s="72"/>
      <c r="T2221" s="73"/>
      <c r="U2221" s="35"/>
      <c r="V2221" s="35"/>
      <c r="W2221" s="35"/>
      <c r="X2221" s="35"/>
      <c r="Y2221" s="35"/>
      <c r="Z2221" s="35"/>
      <c r="AA2221" s="35"/>
      <c r="AB2221" s="35"/>
      <c r="AC2221" s="35"/>
      <c r="AD2221" s="35"/>
      <c r="AE2221" s="35"/>
      <c r="AT2221" s="18" t="s">
        <v>221</v>
      </c>
      <c r="AU2221" s="18" t="s">
        <v>90</v>
      </c>
    </row>
    <row r="2222" spans="1:65" s="2" customFormat="1" ht="33" customHeight="1">
      <c r="A2222" s="35"/>
      <c r="B2222" s="36"/>
      <c r="C2222" s="185" t="s">
        <v>2053</v>
      </c>
      <c r="D2222" s="185" t="s">
        <v>216</v>
      </c>
      <c r="E2222" s="186" t="s">
        <v>2054</v>
      </c>
      <c r="F2222" s="187" t="s">
        <v>2055</v>
      </c>
      <c r="G2222" s="188" t="s">
        <v>716</v>
      </c>
      <c r="H2222" s="189">
        <v>16</v>
      </c>
      <c r="I2222" s="190"/>
      <c r="J2222" s="191">
        <f>ROUND(I2222*H2222,2)</f>
        <v>0</v>
      </c>
      <c r="K2222" s="187" t="s">
        <v>359</v>
      </c>
      <c r="L2222" s="40"/>
      <c r="M2222" s="192" t="s">
        <v>1</v>
      </c>
      <c r="N2222" s="193" t="s">
        <v>46</v>
      </c>
      <c r="O2222" s="72"/>
      <c r="P2222" s="194">
        <f>O2222*H2222</f>
        <v>0</v>
      </c>
      <c r="Q2222" s="194">
        <v>0</v>
      </c>
      <c r="R2222" s="194">
        <f>Q2222*H2222</f>
        <v>0</v>
      </c>
      <c r="S2222" s="194">
        <v>0</v>
      </c>
      <c r="T2222" s="195">
        <f>S2222*H2222</f>
        <v>0</v>
      </c>
      <c r="U2222" s="35"/>
      <c r="V2222" s="35"/>
      <c r="W2222" s="35"/>
      <c r="X2222" s="35"/>
      <c r="Y2222" s="35"/>
      <c r="Z2222" s="35"/>
      <c r="AA2222" s="35"/>
      <c r="AB2222" s="35"/>
      <c r="AC2222" s="35"/>
      <c r="AD2222" s="35"/>
      <c r="AE2222" s="35"/>
      <c r="AR2222" s="196" t="s">
        <v>214</v>
      </c>
      <c r="AT2222" s="196" t="s">
        <v>216</v>
      </c>
      <c r="AU2222" s="196" t="s">
        <v>90</v>
      </c>
      <c r="AY2222" s="18" t="s">
        <v>215</v>
      </c>
      <c r="BE2222" s="197">
        <f>IF(N2222="základní",J2222,0)</f>
        <v>0</v>
      </c>
      <c r="BF2222" s="197">
        <f>IF(N2222="snížená",J2222,0)</f>
        <v>0</v>
      </c>
      <c r="BG2222" s="197">
        <f>IF(N2222="zákl. přenesená",J2222,0)</f>
        <v>0</v>
      </c>
      <c r="BH2222" s="197">
        <f>IF(N2222="sníž. přenesená",J2222,0)</f>
        <v>0</v>
      </c>
      <c r="BI2222" s="197">
        <f>IF(N2222="nulová",J2222,0)</f>
        <v>0</v>
      </c>
      <c r="BJ2222" s="18" t="s">
        <v>88</v>
      </c>
      <c r="BK2222" s="197">
        <f>ROUND(I2222*H2222,2)</f>
        <v>0</v>
      </c>
      <c r="BL2222" s="18" t="s">
        <v>214</v>
      </c>
      <c r="BM2222" s="196" t="s">
        <v>2056</v>
      </c>
    </row>
    <row r="2223" spans="1:65" s="2" customFormat="1" ht="19.2">
      <c r="A2223" s="35"/>
      <c r="B2223" s="36"/>
      <c r="C2223" s="37"/>
      <c r="D2223" s="198" t="s">
        <v>221</v>
      </c>
      <c r="E2223" s="37"/>
      <c r="F2223" s="199" t="s">
        <v>2057</v>
      </c>
      <c r="G2223" s="37"/>
      <c r="H2223" s="37"/>
      <c r="I2223" s="200"/>
      <c r="J2223" s="37"/>
      <c r="K2223" s="37"/>
      <c r="L2223" s="40"/>
      <c r="M2223" s="201"/>
      <c r="N2223" s="202"/>
      <c r="O2223" s="72"/>
      <c r="P2223" s="72"/>
      <c r="Q2223" s="72"/>
      <c r="R2223" s="72"/>
      <c r="S2223" s="72"/>
      <c r="T2223" s="73"/>
      <c r="U2223" s="35"/>
      <c r="V2223" s="35"/>
      <c r="W2223" s="35"/>
      <c r="X2223" s="35"/>
      <c r="Y2223" s="35"/>
      <c r="Z2223" s="35"/>
      <c r="AA2223" s="35"/>
      <c r="AB2223" s="35"/>
      <c r="AC2223" s="35"/>
      <c r="AD2223" s="35"/>
      <c r="AE2223" s="35"/>
      <c r="AT2223" s="18" t="s">
        <v>221</v>
      </c>
      <c r="AU2223" s="18" t="s">
        <v>90</v>
      </c>
    </row>
    <row r="2224" spans="1:65" s="2" customFormat="1" ht="10.199999999999999">
      <c r="A2224" s="35"/>
      <c r="B2224" s="36"/>
      <c r="C2224" s="37"/>
      <c r="D2224" s="215" t="s">
        <v>362</v>
      </c>
      <c r="E2224" s="37"/>
      <c r="F2224" s="216" t="s">
        <v>2058</v>
      </c>
      <c r="G2224" s="37"/>
      <c r="H2224" s="37"/>
      <c r="I2224" s="200"/>
      <c r="J2224" s="37"/>
      <c r="K2224" s="37"/>
      <c r="L2224" s="40"/>
      <c r="M2224" s="201"/>
      <c r="N2224" s="202"/>
      <c r="O2224" s="72"/>
      <c r="P2224" s="72"/>
      <c r="Q2224" s="72"/>
      <c r="R2224" s="72"/>
      <c r="S2224" s="72"/>
      <c r="T2224" s="73"/>
      <c r="U2224" s="35"/>
      <c r="V2224" s="35"/>
      <c r="W2224" s="35"/>
      <c r="X2224" s="35"/>
      <c r="Y2224" s="35"/>
      <c r="Z2224" s="35"/>
      <c r="AA2224" s="35"/>
      <c r="AB2224" s="35"/>
      <c r="AC2224" s="35"/>
      <c r="AD2224" s="35"/>
      <c r="AE2224" s="35"/>
      <c r="AT2224" s="18" t="s">
        <v>362</v>
      </c>
      <c r="AU2224" s="18" t="s">
        <v>90</v>
      </c>
    </row>
    <row r="2225" spans="1:65" s="13" customFormat="1" ht="10.199999999999999">
      <c r="B2225" s="217"/>
      <c r="C2225" s="218"/>
      <c r="D2225" s="198" t="s">
        <v>364</v>
      </c>
      <c r="E2225" s="219" t="s">
        <v>1</v>
      </c>
      <c r="F2225" s="220" t="s">
        <v>2038</v>
      </c>
      <c r="G2225" s="218"/>
      <c r="H2225" s="219" t="s">
        <v>1</v>
      </c>
      <c r="I2225" s="221"/>
      <c r="J2225" s="218"/>
      <c r="K2225" s="218"/>
      <c r="L2225" s="222"/>
      <c r="M2225" s="223"/>
      <c r="N2225" s="224"/>
      <c r="O2225" s="224"/>
      <c r="P2225" s="224"/>
      <c r="Q2225" s="224"/>
      <c r="R2225" s="224"/>
      <c r="S2225" s="224"/>
      <c r="T2225" s="225"/>
      <c r="AT2225" s="226" t="s">
        <v>364</v>
      </c>
      <c r="AU2225" s="226" t="s">
        <v>90</v>
      </c>
      <c r="AV2225" s="13" t="s">
        <v>88</v>
      </c>
      <c r="AW2225" s="13" t="s">
        <v>36</v>
      </c>
      <c r="AX2225" s="13" t="s">
        <v>81</v>
      </c>
      <c r="AY2225" s="226" t="s">
        <v>215</v>
      </c>
    </row>
    <row r="2226" spans="1:65" s="14" customFormat="1" ht="10.199999999999999">
      <c r="B2226" s="227"/>
      <c r="C2226" s="228"/>
      <c r="D2226" s="198" t="s">
        <v>364</v>
      </c>
      <c r="E2226" s="229" t="s">
        <v>1</v>
      </c>
      <c r="F2226" s="230" t="s">
        <v>291</v>
      </c>
      <c r="G2226" s="228"/>
      <c r="H2226" s="231">
        <v>16</v>
      </c>
      <c r="I2226" s="232"/>
      <c r="J2226" s="228"/>
      <c r="K2226" s="228"/>
      <c r="L2226" s="233"/>
      <c r="M2226" s="234"/>
      <c r="N2226" s="235"/>
      <c r="O2226" s="235"/>
      <c r="P2226" s="235"/>
      <c r="Q2226" s="235"/>
      <c r="R2226" s="235"/>
      <c r="S2226" s="235"/>
      <c r="T2226" s="236"/>
      <c r="AT2226" s="237" t="s">
        <v>364</v>
      </c>
      <c r="AU2226" s="237" t="s">
        <v>90</v>
      </c>
      <c r="AV2226" s="14" t="s">
        <v>90</v>
      </c>
      <c r="AW2226" s="14" t="s">
        <v>36</v>
      </c>
      <c r="AX2226" s="14" t="s">
        <v>81</v>
      </c>
      <c r="AY2226" s="237" t="s">
        <v>215</v>
      </c>
    </row>
    <row r="2227" spans="1:65" s="15" customFormat="1" ht="10.199999999999999">
      <c r="B2227" s="238"/>
      <c r="C2227" s="239"/>
      <c r="D2227" s="198" t="s">
        <v>364</v>
      </c>
      <c r="E2227" s="240" t="s">
        <v>1</v>
      </c>
      <c r="F2227" s="241" t="s">
        <v>368</v>
      </c>
      <c r="G2227" s="239"/>
      <c r="H2227" s="242">
        <v>16</v>
      </c>
      <c r="I2227" s="243"/>
      <c r="J2227" s="239"/>
      <c r="K2227" s="239"/>
      <c r="L2227" s="244"/>
      <c r="M2227" s="245"/>
      <c r="N2227" s="246"/>
      <c r="O2227" s="246"/>
      <c r="P2227" s="246"/>
      <c r="Q2227" s="246"/>
      <c r="R2227" s="246"/>
      <c r="S2227" s="246"/>
      <c r="T2227" s="247"/>
      <c r="AT2227" s="248" t="s">
        <v>364</v>
      </c>
      <c r="AU2227" s="248" t="s">
        <v>90</v>
      </c>
      <c r="AV2227" s="15" t="s">
        <v>214</v>
      </c>
      <c r="AW2227" s="15" t="s">
        <v>36</v>
      </c>
      <c r="AX2227" s="15" t="s">
        <v>88</v>
      </c>
      <c r="AY2227" s="248" t="s">
        <v>215</v>
      </c>
    </row>
    <row r="2228" spans="1:65" s="2" customFormat="1" ht="24.15" customHeight="1">
      <c r="A2228" s="35"/>
      <c r="B2228" s="36"/>
      <c r="C2228" s="260" t="s">
        <v>2059</v>
      </c>
      <c r="D2228" s="260" t="s">
        <v>539</v>
      </c>
      <c r="E2228" s="261" t="s">
        <v>2060</v>
      </c>
      <c r="F2228" s="262" t="s">
        <v>2061</v>
      </c>
      <c r="G2228" s="263" t="s">
        <v>716</v>
      </c>
      <c r="H2228" s="264">
        <v>16</v>
      </c>
      <c r="I2228" s="265"/>
      <c r="J2228" s="266">
        <f>ROUND(I2228*H2228,2)</f>
        <v>0</v>
      </c>
      <c r="K2228" s="262" t="s">
        <v>359</v>
      </c>
      <c r="L2228" s="267"/>
      <c r="M2228" s="268" t="s">
        <v>1</v>
      </c>
      <c r="N2228" s="269" t="s">
        <v>46</v>
      </c>
      <c r="O2228" s="72"/>
      <c r="P2228" s="194">
        <f>O2228*H2228</f>
        <v>0</v>
      </c>
      <c r="Q2228" s="194">
        <v>1.25E-3</v>
      </c>
      <c r="R2228" s="194">
        <f>Q2228*H2228</f>
        <v>0.02</v>
      </c>
      <c r="S2228" s="194">
        <v>0</v>
      </c>
      <c r="T2228" s="195">
        <f>S2228*H2228</f>
        <v>0</v>
      </c>
      <c r="U2228" s="35"/>
      <c r="V2228" s="35"/>
      <c r="W2228" s="35"/>
      <c r="X2228" s="35"/>
      <c r="Y2228" s="35"/>
      <c r="Z2228" s="35"/>
      <c r="AA2228" s="35"/>
      <c r="AB2228" s="35"/>
      <c r="AC2228" s="35"/>
      <c r="AD2228" s="35"/>
      <c r="AE2228" s="35"/>
      <c r="AR2228" s="196" t="s">
        <v>251</v>
      </c>
      <c r="AT2228" s="196" t="s">
        <v>539</v>
      </c>
      <c r="AU2228" s="196" t="s">
        <v>90</v>
      </c>
      <c r="AY2228" s="18" t="s">
        <v>215</v>
      </c>
      <c r="BE2228" s="197">
        <f>IF(N2228="základní",J2228,0)</f>
        <v>0</v>
      </c>
      <c r="BF2228" s="197">
        <f>IF(N2228="snížená",J2228,0)</f>
        <v>0</v>
      </c>
      <c r="BG2228" s="197">
        <f>IF(N2228="zákl. přenesená",J2228,0)</f>
        <v>0</v>
      </c>
      <c r="BH2228" s="197">
        <f>IF(N2228="sníž. přenesená",J2228,0)</f>
        <v>0</v>
      </c>
      <c r="BI2228" s="197">
        <f>IF(N2228="nulová",J2228,0)</f>
        <v>0</v>
      </c>
      <c r="BJ2228" s="18" t="s">
        <v>88</v>
      </c>
      <c r="BK2228" s="197">
        <f>ROUND(I2228*H2228,2)</f>
        <v>0</v>
      </c>
      <c r="BL2228" s="18" t="s">
        <v>214</v>
      </c>
      <c r="BM2228" s="196" t="s">
        <v>2062</v>
      </c>
    </row>
    <row r="2229" spans="1:65" s="2" customFormat="1" ht="10.199999999999999">
      <c r="A2229" s="35"/>
      <c r="B2229" s="36"/>
      <c r="C2229" s="37"/>
      <c r="D2229" s="198" t="s">
        <v>221</v>
      </c>
      <c r="E2229" s="37"/>
      <c r="F2229" s="199" t="s">
        <v>2061</v>
      </c>
      <c r="G2229" s="37"/>
      <c r="H2229" s="37"/>
      <c r="I2229" s="200"/>
      <c r="J2229" s="37"/>
      <c r="K2229" s="37"/>
      <c r="L2229" s="40"/>
      <c r="M2229" s="201"/>
      <c r="N2229" s="202"/>
      <c r="O2229" s="72"/>
      <c r="P2229" s="72"/>
      <c r="Q2229" s="72"/>
      <c r="R2229" s="72"/>
      <c r="S2229" s="72"/>
      <c r="T2229" s="73"/>
      <c r="U2229" s="35"/>
      <c r="V2229" s="35"/>
      <c r="W2229" s="35"/>
      <c r="X2229" s="35"/>
      <c r="Y2229" s="35"/>
      <c r="Z2229" s="35"/>
      <c r="AA2229" s="35"/>
      <c r="AB2229" s="35"/>
      <c r="AC2229" s="35"/>
      <c r="AD2229" s="35"/>
      <c r="AE2229" s="35"/>
      <c r="AT2229" s="18" t="s">
        <v>221</v>
      </c>
      <c r="AU2229" s="18" t="s">
        <v>90</v>
      </c>
    </row>
    <row r="2230" spans="1:65" s="11" customFormat="1" ht="22.8" customHeight="1">
      <c r="B2230" s="171"/>
      <c r="C2230" s="172"/>
      <c r="D2230" s="173" t="s">
        <v>80</v>
      </c>
      <c r="E2230" s="213" t="s">
        <v>256</v>
      </c>
      <c r="F2230" s="213" t="s">
        <v>2063</v>
      </c>
      <c r="G2230" s="172"/>
      <c r="H2230" s="172"/>
      <c r="I2230" s="175"/>
      <c r="J2230" s="214">
        <f>BK2230</f>
        <v>0</v>
      </c>
      <c r="K2230" s="172"/>
      <c r="L2230" s="177"/>
      <c r="M2230" s="178"/>
      <c r="N2230" s="179"/>
      <c r="O2230" s="179"/>
      <c r="P2230" s="180">
        <f>P2231+P2280</f>
        <v>0</v>
      </c>
      <c r="Q2230" s="179"/>
      <c r="R2230" s="180">
        <f>R2231+R2280</f>
        <v>0.62834556000000008</v>
      </c>
      <c r="S2230" s="179"/>
      <c r="T2230" s="181">
        <f>T2231+T2280</f>
        <v>6.25E-2</v>
      </c>
      <c r="AR2230" s="182" t="s">
        <v>88</v>
      </c>
      <c r="AT2230" s="183" t="s">
        <v>80</v>
      </c>
      <c r="AU2230" s="183" t="s">
        <v>88</v>
      </c>
      <c r="AY2230" s="182" t="s">
        <v>215</v>
      </c>
      <c r="BK2230" s="184">
        <f>BK2231+BK2280</f>
        <v>0</v>
      </c>
    </row>
    <row r="2231" spans="1:65" s="11" customFormat="1" ht="20.85" customHeight="1">
      <c r="B2231" s="171"/>
      <c r="C2231" s="172"/>
      <c r="D2231" s="173" t="s">
        <v>80</v>
      </c>
      <c r="E2231" s="213" t="s">
        <v>1463</v>
      </c>
      <c r="F2231" s="213" t="s">
        <v>2064</v>
      </c>
      <c r="G2231" s="172"/>
      <c r="H2231" s="172"/>
      <c r="I2231" s="175"/>
      <c r="J2231" s="214">
        <f>BK2231</f>
        <v>0</v>
      </c>
      <c r="K2231" s="172"/>
      <c r="L2231" s="177"/>
      <c r="M2231" s="178"/>
      <c r="N2231" s="179"/>
      <c r="O2231" s="179"/>
      <c r="P2231" s="180">
        <f>SUM(P2232:P2279)</f>
        <v>0</v>
      </c>
      <c r="Q2231" s="179"/>
      <c r="R2231" s="180">
        <f>SUM(R2232:R2279)</f>
        <v>0</v>
      </c>
      <c r="S2231" s="179"/>
      <c r="T2231" s="181">
        <f>SUM(T2232:T2279)</f>
        <v>0</v>
      </c>
      <c r="AR2231" s="182" t="s">
        <v>88</v>
      </c>
      <c r="AT2231" s="183" t="s">
        <v>80</v>
      </c>
      <c r="AU2231" s="183" t="s">
        <v>90</v>
      </c>
      <c r="AY2231" s="182" t="s">
        <v>215</v>
      </c>
      <c r="BK2231" s="184">
        <f>SUM(BK2232:BK2279)</f>
        <v>0</v>
      </c>
    </row>
    <row r="2232" spans="1:65" s="2" customFormat="1" ht="33" customHeight="1">
      <c r="A2232" s="35"/>
      <c r="B2232" s="36"/>
      <c r="C2232" s="185" t="s">
        <v>2065</v>
      </c>
      <c r="D2232" s="185" t="s">
        <v>216</v>
      </c>
      <c r="E2232" s="186" t="s">
        <v>2066</v>
      </c>
      <c r="F2232" s="187" t="s">
        <v>2067</v>
      </c>
      <c r="G2232" s="188" t="s">
        <v>523</v>
      </c>
      <c r="H2232" s="189">
        <v>1147.3440000000001</v>
      </c>
      <c r="I2232" s="190"/>
      <c r="J2232" s="191">
        <f>ROUND(I2232*H2232,2)</f>
        <v>0</v>
      </c>
      <c r="K2232" s="187" t="s">
        <v>359</v>
      </c>
      <c r="L2232" s="40"/>
      <c r="M2232" s="192" t="s">
        <v>1</v>
      </c>
      <c r="N2232" s="193" t="s">
        <v>46</v>
      </c>
      <c r="O2232" s="72"/>
      <c r="P2232" s="194">
        <f>O2232*H2232</f>
        <v>0</v>
      </c>
      <c r="Q2232" s="194">
        <v>0</v>
      </c>
      <c r="R2232" s="194">
        <f>Q2232*H2232</f>
        <v>0</v>
      </c>
      <c r="S2232" s="194">
        <v>0</v>
      </c>
      <c r="T2232" s="195">
        <f>S2232*H2232</f>
        <v>0</v>
      </c>
      <c r="U2232" s="35"/>
      <c r="V2232" s="35"/>
      <c r="W2232" s="35"/>
      <c r="X2232" s="35"/>
      <c r="Y2232" s="35"/>
      <c r="Z2232" s="35"/>
      <c r="AA2232" s="35"/>
      <c r="AB2232" s="35"/>
      <c r="AC2232" s="35"/>
      <c r="AD2232" s="35"/>
      <c r="AE2232" s="35"/>
      <c r="AR2232" s="196" t="s">
        <v>214</v>
      </c>
      <c r="AT2232" s="196" t="s">
        <v>216</v>
      </c>
      <c r="AU2232" s="196" t="s">
        <v>227</v>
      </c>
      <c r="AY2232" s="18" t="s">
        <v>215</v>
      </c>
      <c r="BE2232" s="197">
        <f>IF(N2232="základní",J2232,0)</f>
        <v>0</v>
      </c>
      <c r="BF2232" s="197">
        <f>IF(N2232="snížená",J2232,0)</f>
        <v>0</v>
      </c>
      <c r="BG2232" s="197">
        <f>IF(N2232="zákl. přenesená",J2232,0)</f>
        <v>0</v>
      </c>
      <c r="BH2232" s="197">
        <f>IF(N2232="sníž. přenesená",J2232,0)</f>
        <v>0</v>
      </c>
      <c r="BI2232" s="197">
        <f>IF(N2232="nulová",J2232,0)</f>
        <v>0</v>
      </c>
      <c r="BJ2232" s="18" t="s">
        <v>88</v>
      </c>
      <c r="BK2232" s="197">
        <f>ROUND(I2232*H2232,2)</f>
        <v>0</v>
      </c>
      <c r="BL2232" s="18" t="s">
        <v>214</v>
      </c>
      <c r="BM2232" s="196" t="s">
        <v>2068</v>
      </c>
    </row>
    <row r="2233" spans="1:65" s="2" customFormat="1" ht="28.8">
      <c r="A2233" s="35"/>
      <c r="B2233" s="36"/>
      <c r="C2233" s="37"/>
      <c r="D2233" s="198" t="s">
        <v>221</v>
      </c>
      <c r="E2233" s="37"/>
      <c r="F2233" s="199" t="s">
        <v>2069</v>
      </c>
      <c r="G2233" s="37"/>
      <c r="H2233" s="37"/>
      <c r="I2233" s="200"/>
      <c r="J2233" s="37"/>
      <c r="K2233" s="37"/>
      <c r="L2233" s="40"/>
      <c r="M2233" s="201"/>
      <c r="N2233" s="202"/>
      <c r="O2233" s="72"/>
      <c r="P2233" s="72"/>
      <c r="Q2233" s="72"/>
      <c r="R2233" s="72"/>
      <c r="S2233" s="72"/>
      <c r="T2233" s="73"/>
      <c r="U2233" s="35"/>
      <c r="V2233" s="35"/>
      <c r="W2233" s="35"/>
      <c r="X2233" s="35"/>
      <c r="Y2233" s="35"/>
      <c r="Z2233" s="35"/>
      <c r="AA2233" s="35"/>
      <c r="AB2233" s="35"/>
      <c r="AC2233" s="35"/>
      <c r="AD2233" s="35"/>
      <c r="AE2233" s="35"/>
      <c r="AT2233" s="18" t="s">
        <v>221</v>
      </c>
      <c r="AU2233" s="18" t="s">
        <v>227</v>
      </c>
    </row>
    <row r="2234" spans="1:65" s="2" customFormat="1" ht="10.199999999999999">
      <c r="A2234" s="35"/>
      <c r="B2234" s="36"/>
      <c r="C2234" s="37"/>
      <c r="D2234" s="215" t="s">
        <v>362</v>
      </c>
      <c r="E2234" s="37"/>
      <c r="F2234" s="216" t="s">
        <v>2070</v>
      </c>
      <c r="G2234" s="37"/>
      <c r="H2234" s="37"/>
      <c r="I2234" s="200"/>
      <c r="J2234" s="37"/>
      <c r="K2234" s="37"/>
      <c r="L2234" s="40"/>
      <c r="M2234" s="201"/>
      <c r="N2234" s="202"/>
      <c r="O2234" s="72"/>
      <c r="P2234" s="72"/>
      <c r="Q2234" s="72"/>
      <c r="R2234" s="72"/>
      <c r="S2234" s="72"/>
      <c r="T2234" s="73"/>
      <c r="U2234" s="35"/>
      <c r="V2234" s="35"/>
      <c r="W2234" s="35"/>
      <c r="X2234" s="35"/>
      <c r="Y2234" s="35"/>
      <c r="Z2234" s="35"/>
      <c r="AA2234" s="35"/>
      <c r="AB2234" s="35"/>
      <c r="AC2234" s="35"/>
      <c r="AD2234" s="35"/>
      <c r="AE2234" s="35"/>
      <c r="AT2234" s="18" t="s">
        <v>362</v>
      </c>
      <c r="AU2234" s="18" t="s">
        <v>227</v>
      </c>
    </row>
    <row r="2235" spans="1:65" s="13" customFormat="1" ht="10.199999999999999">
      <c r="B2235" s="217"/>
      <c r="C2235" s="218"/>
      <c r="D2235" s="198" t="s">
        <v>364</v>
      </c>
      <c r="E2235" s="219" t="s">
        <v>1</v>
      </c>
      <c r="F2235" s="220" t="s">
        <v>822</v>
      </c>
      <c r="G2235" s="218"/>
      <c r="H2235" s="219" t="s">
        <v>1</v>
      </c>
      <c r="I2235" s="221"/>
      <c r="J2235" s="218"/>
      <c r="K2235" s="218"/>
      <c r="L2235" s="222"/>
      <c r="M2235" s="223"/>
      <c r="N2235" s="224"/>
      <c r="O2235" s="224"/>
      <c r="P2235" s="224"/>
      <c r="Q2235" s="224"/>
      <c r="R2235" s="224"/>
      <c r="S2235" s="224"/>
      <c r="T2235" s="225"/>
      <c r="AT2235" s="226" t="s">
        <v>364</v>
      </c>
      <c r="AU2235" s="226" t="s">
        <v>227</v>
      </c>
      <c r="AV2235" s="13" t="s">
        <v>88</v>
      </c>
      <c r="AW2235" s="13" t="s">
        <v>36</v>
      </c>
      <c r="AX2235" s="13" t="s">
        <v>81</v>
      </c>
      <c r="AY2235" s="226" t="s">
        <v>215</v>
      </c>
    </row>
    <row r="2236" spans="1:65" s="13" customFormat="1" ht="10.199999999999999">
      <c r="B2236" s="217"/>
      <c r="C2236" s="218"/>
      <c r="D2236" s="198" t="s">
        <v>364</v>
      </c>
      <c r="E2236" s="219" t="s">
        <v>1</v>
      </c>
      <c r="F2236" s="220" t="s">
        <v>389</v>
      </c>
      <c r="G2236" s="218"/>
      <c r="H2236" s="219" t="s">
        <v>1</v>
      </c>
      <c r="I2236" s="221"/>
      <c r="J2236" s="218"/>
      <c r="K2236" s="218"/>
      <c r="L2236" s="222"/>
      <c r="M2236" s="223"/>
      <c r="N2236" s="224"/>
      <c r="O2236" s="224"/>
      <c r="P2236" s="224"/>
      <c r="Q2236" s="224"/>
      <c r="R2236" s="224"/>
      <c r="S2236" s="224"/>
      <c r="T2236" s="225"/>
      <c r="AT2236" s="226" t="s">
        <v>364</v>
      </c>
      <c r="AU2236" s="226" t="s">
        <v>227</v>
      </c>
      <c r="AV2236" s="13" t="s">
        <v>88</v>
      </c>
      <c r="AW2236" s="13" t="s">
        <v>36</v>
      </c>
      <c r="AX2236" s="13" t="s">
        <v>81</v>
      </c>
      <c r="AY2236" s="226" t="s">
        <v>215</v>
      </c>
    </row>
    <row r="2237" spans="1:65" s="14" customFormat="1" ht="10.199999999999999">
      <c r="B2237" s="227"/>
      <c r="C2237" s="228"/>
      <c r="D2237" s="198" t="s">
        <v>364</v>
      </c>
      <c r="E2237" s="229" t="s">
        <v>1</v>
      </c>
      <c r="F2237" s="230" t="s">
        <v>2071</v>
      </c>
      <c r="G2237" s="228"/>
      <c r="H2237" s="231">
        <v>116.46</v>
      </c>
      <c r="I2237" s="232"/>
      <c r="J2237" s="228"/>
      <c r="K2237" s="228"/>
      <c r="L2237" s="233"/>
      <c r="M2237" s="234"/>
      <c r="N2237" s="235"/>
      <c r="O2237" s="235"/>
      <c r="P2237" s="235"/>
      <c r="Q2237" s="235"/>
      <c r="R2237" s="235"/>
      <c r="S2237" s="235"/>
      <c r="T2237" s="236"/>
      <c r="AT2237" s="237" t="s">
        <v>364</v>
      </c>
      <c r="AU2237" s="237" t="s">
        <v>227</v>
      </c>
      <c r="AV2237" s="14" t="s">
        <v>90</v>
      </c>
      <c r="AW2237" s="14" t="s">
        <v>36</v>
      </c>
      <c r="AX2237" s="14" t="s">
        <v>81</v>
      </c>
      <c r="AY2237" s="237" t="s">
        <v>215</v>
      </c>
    </row>
    <row r="2238" spans="1:65" s="14" customFormat="1" ht="10.199999999999999">
      <c r="B2238" s="227"/>
      <c r="C2238" s="228"/>
      <c r="D2238" s="198" t="s">
        <v>364</v>
      </c>
      <c r="E2238" s="229" t="s">
        <v>1</v>
      </c>
      <c r="F2238" s="230" t="s">
        <v>2072</v>
      </c>
      <c r="G2238" s="228"/>
      <c r="H2238" s="231">
        <v>119.27500000000001</v>
      </c>
      <c r="I2238" s="232"/>
      <c r="J2238" s="228"/>
      <c r="K2238" s="228"/>
      <c r="L2238" s="233"/>
      <c r="M2238" s="234"/>
      <c r="N2238" s="235"/>
      <c r="O2238" s="235"/>
      <c r="P2238" s="235"/>
      <c r="Q2238" s="235"/>
      <c r="R2238" s="235"/>
      <c r="S2238" s="235"/>
      <c r="T2238" s="236"/>
      <c r="AT2238" s="237" t="s">
        <v>364</v>
      </c>
      <c r="AU2238" s="237" t="s">
        <v>227</v>
      </c>
      <c r="AV2238" s="14" t="s">
        <v>90</v>
      </c>
      <c r="AW2238" s="14" t="s">
        <v>36</v>
      </c>
      <c r="AX2238" s="14" t="s">
        <v>81</v>
      </c>
      <c r="AY2238" s="237" t="s">
        <v>215</v>
      </c>
    </row>
    <row r="2239" spans="1:65" s="14" customFormat="1" ht="10.199999999999999">
      <c r="B2239" s="227"/>
      <c r="C2239" s="228"/>
      <c r="D2239" s="198" t="s">
        <v>364</v>
      </c>
      <c r="E2239" s="229" t="s">
        <v>1</v>
      </c>
      <c r="F2239" s="230" t="s">
        <v>2073</v>
      </c>
      <c r="G2239" s="228"/>
      <c r="H2239" s="231">
        <v>111.8</v>
      </c>
      <c r="I2239" s="232"/>
      <c r="J2239" s="228"/>
      <c r="K2239" s="228"/>
      <c r="L2239" s="233"/>
      <c r="M2239" s="234"/>
      <c r="N2239" s="235"/>
      <c r="O2239" s="235"/>
      <c r="P2239" s="235"/>
      <c r="Q2239" s="235"/>
      <c r="R2239" s="235"/>
      <c r="S2239" s="235"/>
      <c r="T2239" s="236"/>
      <c r="AT2239" s="237" t="s">
        <v>364</v>
      </c>
      <c r="AU2239" s="237" t="s">
        <v>227</v>
      </c>
      <c r="AV2239" s="14" t="s">
        <v>90</v>
      </c>
      <c r="AW2239" s="14" t="s">
        <v>36</v>
      </c>
      <c r="AX2239" s="14" t="s">
        <v>81</v>
      </c>
      <c r="AY2239" s="237" t="s">
        <v>215</v>
      </c>
    </row>
    <row r="2240" spans="1:65" s="13" customFormat="1" ht="10.199999999999999">
      <c r="B2240" s="217"/>
      <c r="C2240" s="218"/>
      <c r="D2240" s="198" t="s">
        <v>364</v>
      </c>
      <c r="E2240" s="219" t="s">
        <v>1</v>
      </c>
      <c r="F2240" s="220" t="s">
        <v>395</v>
      </c>
      <c r="G2240" s="218"/>
      <c r="H2240" s="219" t="s">
        <v>1</v>
      </c>
      <c r="I2240" s="221"/>
      <c r="J2240" s="218"/>
      <c r="K2240" s="218"/>
      <c r="L2240" s="222"/>
      <c r="M2240" s="223"/>
      <c r="N2240" s="224"/>
      <c r="O2240" s="224"/>
      <c r="P2240" s="224"/>
      <c r="Q2240" s="224"/>
      <c r="R2240" s="224"/>
      <c r="S2240" s="224"/>
      <c r="T2240" s="225"/>
      <c r="AT2240" s="226" t="s">
        <v>364</v>
      </c>
      <c r="AU2240" s="226" t="s">
        <v>227</v>
      </c>
      <c r="AV2240" s="13" t="s">
        <v>88</v>
      </c>
      <c r="AW2240" s="13" t="s">
        <v>36</v>
      </c>
      <c r="AX2240" s="13" t="s">
        <v>81</v>
      </c>
      <c r="AY2240" s="226" t="s">
        <v>215</v>
      </c>
    </row>
    <row r="2241" spans="1:65" s="14" customFormat="1" ht="10.199999999999999">
      <c r="B2241" s="227"/>
      <c r="C2241" s="228"/>
      <c r="D2241" s="198" t="s">
        <v>364</v>
      </c>
      <c r="E2241" s="229" t="s">
        <v>1</v>
      </c>
      <c r="F2241" s="230" t="s">
        <v>2074</v>
      </c>
      <c r="G2241" s="228"/>
      <c r="H2241" s="231">
        <v>67.8</v>
      </c>
      <c r="I2241" s="232"/>
      <c r="J2241" s="228"/>
      <c r="K2241" s="228"/>
      <c r="L2241" s="233"/>
      <c r="M2241" s="234"/>
      <c r="N2241" s="235"/>
      <c r="O2241" s="235"/>
      <c r="P2241" s="235"/>
      <c r="Q2241" s="235"/>
      <c r="R2241" s="235"/>
      <c r="S2241" s="235"/>
      <c r="T2241" s="236"/>
      <c r="AT2241" s="237" t="s">
        <v>364</v>
      </c>
      <c r="AU2241" s="237" t="s">
        <v>227</v>
      </c>
      <c r="AV2241" s="14" t="s">
        <v>90</v>
      </c>
      <c r="AW2241" s="14" t="s">
        <v>36</v>
      </c>
      <c r="AX2241" s="14" t="s">
        <v>81</v>
      </c>
      <c r="AY2241" s="237" t="s">
        <v>215</v>
      </c>
    </row>
    <row r="2242" spans="1:65" s="13" customFormat="1" ht="10.199999999999999">
      <c r="B2242" s="217"/>
      <c r="C2242" s="218"/>
      <c r="D2242" s="198" t="s">
        <v>364</v>
      </c>
      <c r="E2242" s="219" t="s">
        <v>1</v>
      </c>
      <c r="F2242" s="220" t="s">
        <v>401</v>
      </c>
      <c r="G2242" s="218"/>
      <c r="H2242" s="219" t="s">
        <v>1</v>
      </c>
      <c r="I2242" s="221"/>
      <c r="J2242" s="218"/>
      <c r="K2242" s="218"/>
      <c r="L2242" s="222"/>
      <c r="M2242" s="223"/>
      <c r="N2242" s="224"/>
      <c r="O2242" s="224"/>
      <c r="P2242" s="224"/>
      <c r="Q2242" s="224"/>
      <c r="R2242" s="224"/>
      <c r="S2242" s="224"/>
      <c r="T2242" s="225"/>
      <c r="AT2242" s="226" t="s">
        <v>364</v>
      </c>
      <c r="AU2242" s="226" t="s">
        <v>227</v>
      </c>
      <c r="AV2242" s="13" t="s">
        <v>88</v>
      </c>
      <c r="AW2242" s="13" t="s">
        <v>36</v>
      </c>
      <c r="AX2242" s="13" t="s">
        <v>81</v>
      </c>
      <c r="AY2242" s="226" t="s">
        <v>215</v>
      </c>
    </row>
    <row r="2243" spans="1:65" s="14" customFormat="1" ht="10.199999999999999">
      <c r="B2243" s="227"/>
      <c r="C2243" s="228"/>
      <c r="D2243" s="198" t="s">
        <v>364</v>
      </c>
      <c r="E2243" s="229" t="s">
        <v>1</v>
      </c>
      <c r="F2243" s="230" t="s">
        <v>2075</v>
      </c>
      <c r="G2243" s="228"/>
      <c r="H2243" s="231">
        <v>112.2</v>
      </c>
      <c r="I2243" s="232"/>
      <c r="J2243" s="228"/>
      <c r="K2243" s="228"/>
      <c r="L2243" s="233"/>
      <c r="M2243" s="234"/>
      <c r="N2243" s="235"/>
      <c r="O2243" s="235"/>
      <c r="P2243" s="235"/>
      <c r="Q2243" s="235"/>
      <c r="R2243" s="235"/>
      <c r="S2243" s="235"/>
      <c r="T2243" s="236"/>
      <c r="AT2243" s="237" t="s">
        <v>364</v>
      </c>
      <c r="AU2243" s="237" t="s">
        <v>227</v>
      </c>
      <c r="AV2243" s="14" t="s">
        <v>90</v>
      </c>
      <c r="AW2243" s="14" t="s">
        <v>36</v>
      </c>
      <c r="AX2243" s="14" t="s">
        <v>81</v>
      </c>
      <c r="AY2243" s="237" t="s">
        <v>215</v>
      </c>
    </row>
    <row r="2244" spans="1:65" s="14" customFormat="1" ht="10.199999999999999">
      <c r="B2244" s="227"/>
      <c r="C2244" s="228"/>
      <c r="D2244" s="198" t="s">
        <v>364</v>
      </c>
      <c r="E2244" s="229" t="s">
        <v>1</v>
      </c>
      <c r="F2244" s="230" t="s">
        <v>2072</v>
      </c>
      <c r="G2244" s="228"/>
      <c r="H2244" s="231">
        <v>119.27500000000001</v>
      </c>
      <c r="I2244" s="232"/>
      <c r="J2244" s="228"/>
      <c r="K2244" s="228"/>
      <c r="L2244" s="233"/>
      <c r="M2244" s="234"/>
      <c r="N2244" s="235"/>
      <c r="O2244" s="235"/>
      <c r="P2244" s="235"/>
      <c r="Q2244" s="235"/>
      <c r="R2244" s="235"/>
      <c r="S2244" s="235"/>
      <c r="T2244" s="236"/>
      <c r="AT2244" s="237" t="s">
        <v>364</v>
      </c>
      <c r="AU2244" s="237" t="s">
        <v>227</v>
      </c>
      <c r="AV2244" s="14" t="s">
        <v>90</v>
      </c>
      <c r="AW2244" s="14" t="s">
        <v>36</v>
      </c>
      <c r="AX2244" s="14" t="s">
        <v>81</v>
      </c>
      <c r="AY2244" s="237" t="s">
        <v>215</v>
      </c>
    </row>
    <row r="2245" spans="1:65" s="14" customFormat="1" ht="10.199999999999999">
      <c r="B2245" s="227"/>
      <c r="C2245" s="228"/>
      <c r="D2245" s="198" t="s">
        <v>364</v>
      </c>
      <c r="E2245" s="229" t="s">
        <v>1</v>
      </c>
      <c r="F2245" s="230" t="s">
        <v>2076</v>
      </c>
      <c r="G2245" s="228"/>
      <c r="H2245" s="231">
        <v>106.6</v>
      </c>
      <c r="I2245" s="232"/>
      <c r="J2245" s="228"/>
      <c r="K2245" s="228"/>
      <c r="L2245" s="233"/>
      <c r="M2245" s="234"/>
      <c r="N2245" s="235"/>
      <c r="O2245" s="235"/>
      <c r="P2245" s="235"/>
      <c r="Q2245" s="235"/>
      <c r="R2245" s="235"/>
      <c r="S2245" s="235"/>
      <c r="T2245" s="236"/>
      <c r="AT2245" s="237" t="s">
        <v>364</v>
      </c>
      <c r="AU2245" s="237" t="s">
        <v>227</v>
      </c>
      <c r="AV2245" s="14" t="s">
        <v>90</v>
      </c>
      <c r="AW2245" s="14" t="s">
        <v>36</v>
      </c>
      <c r="AX2245" s="14" t="s">
        <v>81</v>
      </c>
      <c r="AY2245" s="237" t="s">
        <v>215</v>
      </c>
    </row>
    <row r="2246" spans="1:65" s="16" customFormat="1" ht="10.199999999999999">
      <c r="B2246" s="249"/>
      <c r="C2246" s="250"/>
      <c r="D2246" s="198" t="s">
        <v>364</v>
      </c>
      <c r="E2246" s="251" t="s">
        <v>1</v>
      </c>
      <c r="F2246" s="252" t="s">
        <v>403</v>
      </c>
      <c r="G2246" s="250"/>
      <c r="H2246" s="253">
        <v>753.41</v>
      </c>
      <c r="I2246" s="254"/>
      <c r="J2246" s="250"/>
      <c r="K2246" s="250"/>
      <c r="L2246" s="255"/>
      <c r="M2246" s="256"/>
      <c r="N2246" s="257"/>
      <c r="O2246" s="257"/>
      <c r="P2246" s="257"/>
      <c r="Q2246" s="257"/>
      <c r="R2246" s="257"/>
      <c r="S2246" s="257"/>
      <c r="T2246" s="258"/>
      <c r="AT2246" s="259" t="s">
        <v>364</v>
      </c>
      <c r="AU2246" s="259" t="s">
        <v>227</v>
      </c>
      <c r="AV2246" s="16" t="s">
        <v>227</v>
      </c>
      <c r="AW2246" s="16" t="s">
        <v>36</v>
      </c>
      <c r="AX2246" s="16" t="s">
        <v>81</v>
      </c>
      <c r="AY2246" s="259" t="s">
        <v>215</v>
      </c>
    </row>
    <row r="2247" spans="1:65" s="13" customFormat="1" ht="10.199999999999999">
      <c r="B2247" s="217"/>
      <c r="C2247" s="218"/>
      <c r="D2247" s="198" t="s">
        <v>364</v>
      </c>
      <c r="E2247" s="219" t="s">
        <v>1</v>
      </c>
      <c r="F2247" s="220" t="s">
        <v>853</v>
      </c>
      <c r="G2247" s="218"/>
      <c r="H2247" s="219" t="s">
        <v>1</v>
      </c>
      <c r="I2247" s="221"/>
      <c r="J2247" s="218"/>
      <c r="K2247" s="218"/>
      <c r="L2247" s="222"/>
      <c r="M2247" s="223"/>
      <c r="N2247" s="224"/>
      <c r="O2247" s="224"/>
      <c r="P2247" s="224"/>
      <c r="Q2247" s="224"/>
      <c r="R2247" s="224"/>
      <c r="S2247" s="224"/>
      <c r="T2247" s="225"/>
      <c r="AT2247" s="226" t="s">
        <v>364</v>
      </c>
      <c r="AU2247" s="226" t="s">
        <v>227</v>
      </c>
      <c r="AV2247" s="13" t="s">
        <v>88</v>
      </c>
      <c r="AW2247" s="13" t="s">
        <v>36</v>
      </c>
      <c r="AX2247" s="13" t="s">
        <v>81</v>
      </c>
      <c r="AY2247" s="226" t="s">
        <v>215</v>
      </c>
    </row>
    <row r="2248" spans="1:65" s="14" customFormat="1" ht="20.399999999999999">
      <c r="B2248" s="227"/>
      <c r="C2248" s="228"/>
      <c r="D2248" s="198" t="s">
        <v>364</v>
      </c>
      <c r="E2248" s="229" t="s">
        <v>1</v>
      </c>
      <c r="F2248" s="230" t="s">
        <v>2077</v>
      </c>
      <c r="G2248" s="228"/>
      <c r="H2248" s="231">
        <v>393.93400000000003</v>
      </c>
      <c r="I2248" s="232"/>
      <c r="J2248" s="228"/>
      <c r="K2248" s="228"/>
      <c r="L2248" s="233"/>
      <c r="M2248" s="234"/>
      <c r="N2248" s="235"/>
      <c r="O2248" s="235"/>
      <c r="P2248" s="235"/>
      <c r="Q2248" s="235"/>
      <c r="R2248" s="235"/>
      <c r="S2248" s="235"/>
      <c r="T2248" s="236"/>
      <c r="AT2248" s="237" t="s">
        <v>364</v>
      </c>
      <c r="AU2248" s="237" t="s">
        <v>227</v>
      </c>
      <c r="AV2248" s="14" t="s">
        <v>90</v>
      </c>
      <c r="AW2248" s="14" t="s">
        <v>36</v>
      </c>
      <c r="AX2248" s="14" t="s">
        <v>81</v>
      </c>
      <c r="AY2248" s="237" t="s">
        <v>215</v>
      </c>
    </row>
    <row r="2249" spans="1:65" s="16" customFormat="1" ht="10.199999999999999">
      <c r="B2249" s="249"/>
      <c r="C2249" s="250"/>
      <c r="D2249" s="198" t="s">
        <v>364</v>
      </c>
      <c r="E2249" s="251" t="s">
        <v>1</v>
      </c>
      <c r="F2249" s="252" t="s">
        <v>403</v>
      </c>
      <c r="G2249" s="250"/>
      <c r="H2249" s="253">
        <v>393.93400000000003</v>
      </c>
      <c r="I2249" s="254"/>
      <c r="J2249" s="250"/>
      <c r="K2249" s="250"/>
      <c r="L2249" s="255"/>
      <c r="M2249" s="256"/>
      <c r="N2249" s="257"/>
      <c r="O2249" s="257"/>
      <c r="P2249" s="257"/>
      <c r="Q2249" s="257"/>
      <c r="R2249" s="257"/>
      <c r="S2249" s="257"/>
      <c r="T2249" s="258"/>
      <c r="AT2249" s="259" t="s">
        <v>364</v>
      </c>
      <c r="AU2249" s="259" t="s">
        <v>227</v>
      </c>
      <c r="AV2249" s="16" t="s">
        <v>227</v>
      </c>
      <c r="AW2249" s="16" t="s">
        <v>36</v>
      </c>
      <c r="AX2249" s="16" t="s">
        <v>81</v>
      </c>
      <c r="AY2249" s="259" t="s">
        <v>215</v>
      </c>
    </row>
    <row r="2250" spans="1:65" s="15" customFormat="1" ht="10.199999999999999">
      <c r="B2250" s="238"/>
      <c r="C2250" s="239"/>
      <c r="D2250" s="198" t="s">
        <v>364</v>
      </c>
      <c r="E2250" s="240" t="s">
        <v>1</v>
      </c>
      <c r="F2250" s="241" t="s">
        <v>368</v>
      </c>
      <c r="G2250" s="239"/>
      <c r="H2250" s="242">
        <v>1147.3440000000001</v>
      </c>
      <c r="I2250" s="243"/>
      <c r="J2250" s="239"/>
      <c r="K2250" s="239"/>
      <c r="L2250" s="244"/>
      <c r="M2250" s="245"/>
      <c r="N2250" s="246"/>
      <c r="O2250" s="246"/>
      <c r="P2250" s="246"/>
      <c r="Q2250" s="246"/>
      <c r="R2250" s="246"/>
      <c r="S2250" s="246"/>
      <c r="T2250" s="247"/>
      <c r="AT2250" s="248" t="s">
        <v>364</v>
      </c>
      <c r="AU2250" s="248" t="s">
        <v>227</v>
      </c>
      <c r="AV2250" s="15" t="s">
        <v>214</v>
      </c>
      <c r="AW2250" s="15" t="s">
        <v>36</v>
      </c>
      <c r="AX2250" s="15" t="s">
        <v>88</v>
      </c>
      <c r="AY2250" s="248" t="s">
        <v>215</v>
      </c>
    </row>
    <row r="2251" spans="1:65" s="2" customFormat="1" ht="37.799999999999997" customHeight="1">
      <c r="A2251" s="35"/>
      <c r="B2251" s="36"/>
      <c r="C2251" s="185" t="s">
        <v>2078</v>
      </c>
      <c r="D2251" s="185" t="s">
        <v>216</v>
      </c>
      <c r="E2251" s="186" t="s">
        <v>2079</v>
      </c>
      <c r="F2251" s="187" t="s">
        <v>2080</v>
      </c>
      <c r="G2251" s="188" t="s">
        <v>523</v>
      </c>
      <c r="H2251" s="189">
        <v>413043.84</v>
      </c>
      <c r="I2251" s="190"/>
      <c r="J2251" s="191">
        <f>ROUND(I2251*H2251,2)</f>
        <v>0</v>
      </c>
      <c r="K2251" s="187" t="s">
        <v>359</v>
      </c>
      <c r="L2251" s="40"/>
      <c r="M2251" s="192" t="s">
        <v>1</v>
      </c>
      <c r="N2251" s="193" t="s">
        <v>46</v>
      </c>
      <c r="O2251" s="72"/>
      <c r="P2251" s="194">
        <f>O2251*H2251</f>
        <v>0</v>
      </c>
      <c r="Q2251" s="194">
        <v>0</v>
      </c>
      <c r="R2251" s="194">
        <f>Q2251*H2251</f>
        <v>0</v>
      </c>
      <c r="S2251" s="194">
        <v>0</v>
      </c>
      <c r="T2251" s="195">
        <f>S2251*H2251</f>
        <v>0</v>
      </c>
      <c r="U2251" s="35"/>
      <c r="V2251" s="35"/>
      <c r="W2251" s="35"/>
      <c r="X2251" s="35"/>
      <c r="Y2251" s="35"/>
      <c r="Z2251" s="35"/>
      <c r="AA2251" s="35"/>
      <c r="AB2251" s="35"/>
      <c r="AC2251" s="35"/>
      <c r="AD2251" s="35"/>
      <c r="AE2251" s="35"/>
      <c r="AR2251" s="196" t="s">
        <v>214</v>
      </c>
      <c r="AT2251" s="196" t="s">
        <v>216</v>
      </c>
      <c r="AU2251" s="196" t="s">
        <v>227</v>
      </c>
      <c r="AY2251" s="18" t="s">
        <v>215</v>
      </c>
      <c r="BE2251" s="197">
        <f>IF(N2251="základní",J2251,0)</f>
        <v>0</v>
      </c>
      <c r="BF2251" s="197">
        <f>IF(N2251="snížená",J2251,0)</f>
        <v>0</v>
      </c>
      <c r="BG2251" s="197">
        <f>IF(N2251="zákl. přenesená",J2251,0)</f>
        <v>0</v>
      </c>
      <c r="BH2251" s="197">
        <f>IF(N2251="sníž. přenesená",J2251,0)</f>
        <v>0</v>
      </c>
      <c r="BI2251" s="197">
        <f>IF(N2251="nulová",J2251,0)</f>
        <v>0</v>
      </c>
      <c r="BJ2251" s="18" t="s">
        <v>88</v>
      </c>
      <c r="BK2251" s="197">
        <f>ROUND(I2251*H2251,2)</f>
        <v>0</v>
      </c>
      <c r="BL2251" s="18" t="s">
        <v>214</v>
      </c>
      <c r="BM2251" s="196" t="s">
        <v>2081</v>
      </c>
    </row>
    <row r="2252" spans="1:65" s="2" customFormat="1" ht="28.8">
      <c r="A2252" s="35"/>
      <c r="B2252" s="36"/>
      <c r="C2252" s="37"/>
      <c r="D2252" s="198" t="s">
        <v>221</v>
      </c>
      <c r="E2252" s="37"/>
      <c r="F2252" s="199" t="s">
        <v>2082</v>
      </c>
      <c r="G2252" s="37"/>
      <c r="H2252" s="37"/>
      <c r="I2252" s="200"/>
      <c r="J2252" s="37"/>
      <c r="K2252" s="37"/>
      <c r="L2252" s="40"/>
      <c r="M2252" s="201"/>
      <c r="N2252" s="202"/>
      <c r="O2252" s="72"/>
      <c r="P2252" s="72"/>
      <c r="Q2252" s="72"/>
      <c r="R2252" s="72"/>
      <c r="S2252" s="72"/>
      <c r="T2252" s="73"/>
      <c r="U2252" s="35"/>
      <c r="V2252" s="35"/>
      <c r="W2252" s="35"/>
      <c r="X2252" s="35"/>
      <c r="Y2252" s="35"/>
      <c r="Z2252" s="35"/>
      <c r="AA2252" s="35"/>
      <c r="AB2252" s="35"/>
      <c r="AC2252" s="35"/>
      <c r="AD2252" s="35"/>
      <c r="AE2252" s="35"/>
      <c r="AT2252" s="18" t="s">
        <v>221</v>
      </c>
      <c r="AU2252" s="18" t="s">
        <v>227</v>
      </c>
    </row>
    <row r="2253" spans="1:65" s="2" customFormat="1" ht="10.199999999999999">
      <c r="A2253" s="35"/>
      <c r="B2253" s="36"/>
      <c r="C2253" s="37"/>
      <c r="D2253" s="215" t="s">
        <v>362</v>
      </c>
      <c r="E2253" s="37"/>
      <c r="F2253" s="216" t="s">
        <v>2083</v>
      </c>
      <c r="G2253" s="37"/>
      <c r="H2253" s="37"/>
      <c r="I2253" s="200"/>
      <c r="J2253" s="37"/>
      <c r="K2253" s="37"/>
      <c r="L2253" s="40"/>
      <c r="M2253" s="201"/>
      <c r="N2253" s="202"/>
      <c r="O2253" s="72"/>
      <c r="P2253" s="72"/>
      <c r="Q2253" s="72"/>
      <c r="R2253" s="72"/>
      <c r="S2253" s="72"/>
      <c r="T2253" s="73"/>
      <c r="U2253" s="35"/>
      <c r="V2253" s="35"/>
      <c r="W2253" s="35"/>
      <c r="X2253" s="35"/>
      <c r="Y2253" s="35"/>
      <c r="Z2253" s="35"/>
      <c r="AA2253" s="35"/>
      <c r="AB2253" s="35"/>
      <c r="AC2253" s="35"/>
      <c r="AD2253" s="35"/>
      <c r="AE2253" s="35"/>
      <c r="AT2253" s="18" t="s">
        <v>362</v>
      </c>
      <c r="AU2253" s="18" t="s">
        <v>227</v>
      </c>
    </row>
    <row r="2254" spans="1:65" s="14" customFormat="1" ht="10.199999999999999">
      <c r="B2254" s="227"/>
      <c r="C2254" s="228"/>
      <c r="D2254" s="198" t="s">
        <v>364</v>
      </c>
      <c r="E2254" s="229" t="s">
        <v>1</v>
      </c>
      <c r="F2254" s="230" t="s">
        <v>2084</v>
      </c>
      <c r="G2254" s="228"/>
      <c r="H2254" s="231">
        <v>413043.84</v>
      </c>
      <c r="I2254" s="232"/>
      <c r="J2254" s="228"/>
      <c r="K2254" s="228"/>
      <c r="L2254" s="233"/>
      <c r="M2254" s="234"/>
      <c r="N2254" s="235"/>
      <c r="O2254" s="235"/>
      <c r="P2254" s="235"/>
      <c r="Q2254" s="235"/>
      <c r="R2254" s="235"/>
      <c r="S2254" s="235"/>
      <c r="T2254" s="236"/>
      <c r="AT2254" s="237" t="s">
        <v>364</v>
      </c>
      <c r="AU2254" s="237" t="s">
        <v>227</v>
      </c>
      <c r="AV2254" s="14" t="s">
        <v>90</v>
      </c>
      <c r="AW2254" s="14" t="s">
        <v>36</v>
      </c>
      <c r="AX2254" s="14" t="s">
        <v>81</v>
      </c>
      <c r="AY2254" s="237" t="s">
        <v>215</v>
      </c>
    </row>
    <row r="2255" spans="1:65" s="15" customFormat="1" ht="10.199999999999999">
      <c r="B2255" s="238"/>
      <c r="C2255" s="239"/>
      <c r="D2255" s="198" t="s">
        <v>364</v>
      </c>
      <c r="E2255" s="240" t="s">
        <v>1</v>
      </c>
      <c r="F2255" s="241" t="s">
        <v>368</v>
      </c>
      <c r="G2255" s="239"/>
      <c r="H2255" s="242">
        <v>413043.84</v>
      </c>
      <c r="I2255" s="243"/>
      <c r="J2255" s="239"/>
      <c r="K2255" s="239"/>
      <c r="L2255" s="244"/>
      <c r="M2255" s="245"/>
      <c r="N2255" s="246"/>
      <c r="O2255" s="246"/>
      <c r="P2255" s="246"/>
      <c r="Q2255" s="246"/>
      <c r="R2255" s="246"/>
      <c r="S2255" s="246"/>
      <c r="T2255" s="247"/>
      <c r="AT2255" s="248" t="s">
        <v>364</v>
      </c>
      <c r="AU2255" s="248" t="s">
        <v>227</v>
      </c>
      <c r="AV2255" s="15" t="s">
        <v>214</v>
      </c>
      <c r="AW2255" s="15" t="s">
        <v>36</v>
      </c>
      <c r="AX2255" s="15" t="s">
        <v>88</v>
      </c>
      <c r="AY2255" s="248" t="s">
        <v>215</v>
      </c>
    </row>
    <row r="2256" spans="1:65" s="2" customFormat="1" ht="33" customHeight="1">
      <c r="A2256" s="35"/>
      <c r="B2256" s="36"/>
      <c r="C2256" s="185" t="s">
        <v>2085</v>
      </c>
      <c r="D2256" s="185" t="s">
        <v>216</v>
      </c>
      <c r="E2256" s="186" t="s">
        <v>2086</v>
      </c>
      <c r="F2256" s="187" t="s">
        <v>2087</v>
      </c>
      <c r="G2256" s="188" t="s">
        <v>523</v>
      </c>
      <c r="H2256" s="189">
        <v>1147.3440000000001</v>
      </c>
      <c r="I2256" s="190"/>
      <c r="J2256" s="191">
        <f>ROUND(I2256*H2256,2)</f>
        <v>0</v>
      </c>
      <c r="K2256" s="187" t="s">
        <v>359</v>
      </c>
      <c r="L2256" s="40"/>
      <c r="M2256" s="192" t="s">
        <v>1</v>
      </c>
      <c r="N2256" s="193" t="s">
        <v>46</v>
      </c>
      <c r="O2256" s="72"/>
      <c r="P2256" s="194">
        <f>O2256*H2256</f>
        <v>0</v>
      </c>
      <c r="Q2256" s="194">
        <v>0</v>
      </c>
      <c r="R2256" s="194">
        <f>Q2256*H2256</f>
        <v>0</v>
      </c>
      <c r="S2256" s="194">
        <v>0</v>
      </c>
      <c r="T2256" s="195">
        <f>S2256*H2256</f>
        <v>0</v>
      </c>
      <c r="U2256" s="35"/>
      <c r="V2256" s="35"/>
      <c r="W2256" s="35"/>
      <c r="X2256" s="35"/>
      <c r="Y2256" s="35"/>
      <c r="Z2256" s="35"/>
      <c r="AA2256" s="35"/>
      <c r="AB2256" s="35"/>
      <c r="AC2256" s="35"/>
      <c r="AD2256" s="35"/>
      <c r="AE2256" s="35"/>
      <c r="AR2256" s="196" t="s">
        <v>214</v>
      </c>
      <c r="AT2256" s="196" t="s">
        <v>216</v>
      </c>
      <c r="AU2256" s="196" t="s">
        <v>227</v>
      </c>
      <c r="AY2256" s="18" t="s">
        <v>215</v>
      </c>
      <c r="BE2256" s="197">
        <f>IF(N2256="základní",J2256,0)</f>
        <v>0</v>
      </c>
      <c r="BF2256" s="197">
        <f>IF(N2256="snížená",J2256,0)</f>
        <v>0</v>
      </c>
      <c r="BG2256" s="197">
        <f>IF(N2256="zákl. přenesená",J2256,0)</f>
        <v>0</v>
      </c>
      <c r="BH2256" s="197">
        <f>IF(N2256="sníž. přenesená",J2256,0)</f>
        <v>0</v>
      </c>
      <c r="BI2256" s="197">
        <f>IF(N2256="nulová",J2256,0)</f>
        <v>0</v>
      </c>
      <c r="BJ2256" s="18" t="s">
        <v>88</v>
      </c>
      <c r="BK2256" s="197">
        <f>ROUND(I2256*H2256,2)</f>
        <v>0</v>
      </c>
      <c r="BL2256" s="18" t="s">
        <v>214</v>
      </c>
      <c r="BM2256" s="196" t="s">
        <v>2088</v>
      </c>
    </row>
    <row r="2257" spans="1:65" s="2" customFormat="1" ht="28.8">
      <c r="A2257" s="35"/>
      <c r="B2257" s="36"/>
      <c r="C2257" s="37"/>
      <c r="D2257" s="198" t="s">
        <v>221</v>
      </c>
      <c r="E2257" s="37"/>
      <c r="F2257" s="199" t="s">
        <v>2089</v>
      </c>
      <c r="G2257" s="37"/>
      <c r="H2257" s="37"/>
      <c r="I2257" s="200"/>
      <c r="J2257" s="37"/>
      <c r="K2257" s="37"/>
      <c r="L2257" s="40"/>
      <c r="M2257" s="201"/>
      <c r="N2257" s="202"/>
      <c r="O2257" s="72"/>
      <c r="P2257" s="72"/>
      <c r="Q2257" s="72"/>
      <c r="R2257" s="72"/>
      <c r="S2257" s="72"/>
      <c r="T2257" s="73"/>
      <c r="U2257" s="35"/>
      <c r="V2257" s="35"/>
      <c r="W2257" s="35"/>
      <c r="X2257" s="35"/>
      <c r="Y2257" s="35"/>
      <c r="Z2257" s="35"/>
      <c r="AA2257" s="35"/>
      <c r="AB2257" s="35"/>
      <c r="AC2257" s="35"/>
      <c r="AD2257" s="35"/>
      <c r="AE2257" s="35"/>
      <c r="AT2257" s="18" t="s">
        <v>221</v>
      </c>
      <c r="AU2257" s="18" t="s">
        <v>227</v>
      </c>
    </row>
    <row r="2258" spans="1:65" s="2" customFormat="1" ht="10.199999999999999">
      <c r="A2258" s="35"/>
      <c r="B2258" s="36"/>
      <c r="C2258" s="37"/>
      <c r="D2258" s="215" t="s">
        <v>362</v>
      </c>
      <c r="E2258" s="37"/>
      <c r="F2258" s="216" t="s">
        <v>2090</v>
      </c>
      <c r="G2258" s="37"/>
      <c r="H2258" s="37"/>
      <c r="I2258" s="200"/>
      <c r="J2258" s="37"/>
      <c r="K2258" s="37"/>
      <c r="L2258" s="40"/>
      <c r="M2258" s="201"/>
      <c r="N2258" s="202"/>
      <c r="O2258" s="72"/>
      <c r="P2258" s="72"/>
      <c r="Q2258" s="72"/>
      <c r="R2258" s="72"/>
      <c r="S2258" s="72"/>
      <c r="T2258" s="73"/>
      <c r="U2258" s="35"/>
      <c r="V2258" s="35"/>
      <c r="W2258" s="35"/>
      <c r="X2258" s="35"/>
      <c r="Y2258" s="35"/>
      <c r="Z2258" s="35"/>
      <c r="AA2258" s="35"/>
      <c r="AB2258" s="35"/>
      <c r="AC2258" s="35"/>
      <c r="AD2258" s="35"/>
      <c r="AE2258" s="35"/>
      <c r="AT2258" s="18" t="s">
        <v>362</v>
      </c>
      <c r="AU2258" s="18" t="s">
        <v>227</v>
      </c>
    </row>
    <row r="2259" spans="1:65" s="2" customFormat="1" ht="16.5" customHeight="1">
      <c r="A2259" s="35"/>
      <c r="B2259" s="36"/>
      <c r="C2259" s="185" t="s">
        <v>2091</v>
      </c>
      <c r="D2259" s="185" t="s">
        <v>216</v>
      </c>
      <c r="E2259" s="186" t="s">
        <v>2092</v>
      </c>
      <c r="F2259" s="187" t="s">
        <v>2093</v>
      </c>
      <c r="G2259" s="188" t="s">
        <v>523</v>
      </c>
      <c r="H2259" s="189">
        <v>1147.3440000000001</v>
      </c>
      <c r="I2259" s="190"/>
      <c r="J2259" s="191">
        <f>ROUND(I2259*H2259,2)</f>
        <v>0</v>
      </c>
      <c r="K2259" s="187" t="s">
        <v>359</v>
      </c>
      <c r="L2259" s="40"/>
      <c r="M2259" s="192" t="s">
        <v>1</v>
      </c>
      <c r="N2259" s="193" t="s">
        <v>46</v>
      </c>
      <c r="O2259" s="72"/>
      <c r="P2259" s="194">
        <f>O2259*H2259</f>
        <v>0</v>
      </c>
      <c r="Q2259" s="194">
        <v>0</v>
      </c>
      <c r="R2259" s="194">
        <f>Q2259*H2259</f>
        <v>0</v>
      </c>
      <c r="S2259" s="194">
        <v>0</v>
      </c>
      <c r="T2259" s="195">
        <f>S2259*H2259</f>
        <v>0</v>
      </c>
      <c r="U2259" s="35"/>
      <c r="V2259" s="35"/>
      <c r="W2259" s="35"/>
      <c r="X2259" s="35"/>
      <c r="Y2259" s="35"/>
      <c r="Z2259" s="35"/>
      <c r="AA2259" s="35"/>
      <c r="AB2259" s="35"/>
      <c r="AC2259" s="35"/>
      <c r="AD2259" s="35"/>
      <c r="AE2259" s="35"/>
      <c r="AR2259" s="196" t="s">
        <v>214</v>
      </c>
      <c r="AT2259" s="196" t="s">
        <v>216</v>
      </c>
      <c r="AU2259" s="196" t="s">
        <v>227</v>
      </c>
      <c r="AY2259" s="18" t="s">
        <v>215</v>
      </c>
      <c r="BE2259" s="197">
        <f>IF(N2259="základní",J2259,0)</f>
        <v>0</v>
      </c>
      <c r="BF2259" s="197">
        <f>IF(N2259="snížená",J2259,0)</f>
        <v>0</v>
      </c>
      <c r="BG2259" s="197">
        <f>IF(N2259="zákl. přenesená",J2259,0)</f>
        <v>0</v>
      </c>
      <c r="BH2259" s="197">
        <f>IF(N2259="sníž. přenesená",J2259,0)</f>
        <v>0</v>
      </c>
      <c r="BI2259" s="197">
        <f>IF(N2259="nulová",J2259,0)</f>
        <v>0</v>
      </c>
      <c r="BJ2259" s="18" t="s">
        <v>88</v>
      </c>
      <c r="BK2259" s="197">
        <f>ROUND(I2259*H2259,2)</f>
        <v>0</v>
      </c>
      <c r="BL2259" s="18" t="s">
        <v>214</v>
      </c>
      <c r="BM2259" s="196" t="s">
        <v>2094</v>
      </c>
    </row>
    <row r="2260" spans="1:65" s="2" customFormat="1" ht="19.2">
      <c r="A2260" s="35"/>
      <c r="B2260" s="36"/>
      <c r="C2260" s="37"/>
      <c r="D2260" s="198" t="s">
        <v>221</v>
      </c>
      <c r="E2260" s="37"/>
      <c r="F2260" s="199" t="s">
        <v>2095</v>
      </c>
      <c r="G2260" s="37"/>
      <c r="H2260" s="37"/>
      <c r="I2260" s="200"/>
      <c r="J2260" s="37"/>
      <c r="K2260" s="37"/>
      <c r="L2260" s="40"/>
      <c r="M2260" s="201"/>
      <c r="N2260" s="202"/>
      <c r="O2260" s="72"/>
      <c r="P2260" s="72"/>
      <c r="Q2260" s="72"/>
      <c r="R2260" s="72"/>
      <c r="S2260" s="72"/>
      <c r="T2260" s="73"/>
      <c r="U2260" s="35"/>
      <c r="V2260" s="35"/>
      <c r="W2260" s="35"/>
      <c r="X2260" s="35"/>
      <c r="Y2260" s="35"/>
      <c r="Z2260" s="35"/>
      <c r="AA2260" s="35"/>
      <c r="AB2260" s="35"/>
      <c r="AC2260" s="35"/>
      <c r="AD2260" s="35"/>
      <c r="AE2260" s="35"/>
      <c r="AT2260" s="18" t="s">
        <v>221</v>
      </c>
      <c r="AU2260" s="18" t="s">
        <v>227</v>
      </c>
    </row>
    <row r="2261" spans="1:65" s="2" customFormat="1" ht="10.199999999999999">
      <c r="A2261" s="35"/>
      <c r="B2261" s="36"/>
      <c r="C2261" s="37"/>
      <c r="D2261" s="215" t="s">
        <v>362</v>
      </c>
      <c r="E2261" s="37"/>
      <c r="F2261" s="216" t="s">
        <v>2096</v>
      </c>
      <c r="G2261" s="37"/>
      <c r="H2261" s="37"/>
      <c r="I2261" s="200"/>
      <c r="J2261" s="37"/>
      <c r="K2261" s="37"/>
      <c r="L2261" s="40"/>
      <c r="M2261" s="201"/>
      <c r="N2261" s="202"/>
      <c r="O2261" s="72"/>
      <c r="P2261" s="72"/>
      <c r="Q2261" s="72"/>
      <c r="R2261" s="72"/>
      <c r="S2261" s="72"/>
      <c r="T2261" s="73"/>
      <c r="U2261" s="35"/>
      <c r="V2261" s="35"/>
      <c r="W2261" s="35"/>
      <c r="X2261" s="35"/>
      <c r="Y2261" s="35"/>
      <c r="Z2261" s="35"/>
      <c r="AA2261" s="35"/>
      <c r="AB2261" s="35"/>
      <c r="AC2261" s="35"/>
      <c r="AD2261" s="35"/>
      <c r="AE2261" s="35"/>
      <c r="AT2261" s="18" t="s">
        <v>362</v>
      </c>
      <c r="AU2261" s="18" t="s">
        <v>227</v>
      </c>
    </row>
    <row r="2262" spans="1:65" s="2" customFormat="1" ht="16.5" customHeight="1">
      <c r="A2262" s="35"/>
      <c r="B2262" s="36"/>
      <c r="C2262" s="185" t="s">
        <v>2097</v>
      </c>
      <c r="D2262" s="185" t="s">
        <v>216</v>
      </c>
      <c r="E2262" s="186" t="s">
        <v>2098</v>
      </c>
      <c r="F2262" s="187" t="s">
        <v>2099</v>
      </c>
      <c r="G2262" s="188" t="s">
        <v>523</v>
      </c>
      <c r="H2262" s="189">
        <v>413043.84</v>
      </c>
      <c r="I2262" s="190"/>
      <c r="J2262" s="191">
        <f>ROUND(I2262*H2262,2)</f>
        <v>0</v>
      </c>
      <c r="K2262" s="187" t="s">
        <v>359</v>
      </c>
      <c r="L2262" s="40"/>
      <c r="M2262" s="192" t="s">
        <v>1</v>
      </c>
      <c r="N2262" s="193" t="s">
        <v>46</v>
      </c>
      <c r="O2262" s="72"/>
      <c r="P2262" s="194">
        <f>O2262*H2262</f>
        <v>0</v>
      </c>
      <c r="Q2262" s="194">
        <v>0</v>
      </c>
      <c r="R2262" s="194">
        <f>Q2262*H2262</f>
        <v>0</v>
      </c>
      <c r="S2262" s="194">
        <v>0</v>
      </c>
      <c r="T2262" s="195">
        <f>S2262*H2262</f>
        <v>0</v>
      </c>
      <c r="U2262" s="35"/>
      <c r="V2262" s="35"/>
      <c r="W2262" s="35"/>
      <c r="X2262" s="35"/>
      <c r="Y2262" s="35"/>
      <c r="Z2262" s="35"/>
      <c r="AA2262" s="35"/>
      <c r="AB2262" s="35"/>
      <c r="AC2262" s="35"/>
      <c r="AD2262" s="35"/>
      <c r="AE2262" s="35"/>
      <c r="AR2262" s="196" t="s">
        <v>214</v>
      </c>
      <c r="AT2262" s="196" t="s">
        <v>216</v>
      </c>
      <c r="AU2262" s="196" t="s">
        <v>227</v>
      </c>
      <c r="AY2262" s="18" t="s">
        <v>215</v>
      </c>
      <c r="BE2262" s="197">
        <f>IF(N2262="základní",J2262,0)</f>
        <v>0</v>
      </c>
      <c r="BF2262" s="197">
        <f>IF(N2262="snížená",J2262,0)</f>
        <v>0</v>
      </c>
      <c r="BG2262" s="197">
        <f>IF(N2262="zákl. přenesená",J2262,0)</f>
        <v>0</v>
      </c>
      <c r="BH2262" s="197">
        <f>IF(N2262="sníž. přenesená",J2262,0)</f>
        <v>0</v>
      </c>
      <c r="BI2262" s="197">
        <f>IF(N2262="nulová",J2262,0)</f>
        <v>0</v>
      </c>
      <c r="BJ2262" s="18" t="s">
        <v>88</v>
      </c>
      <c r="BK2262" s="197">
        <f>ROUND(I2262*H2262,2)</f>
        <v>0</v>
      </c>
      <c r="BL2262" s="18" t="s">
        <v>214</v>
      </c>
      <c r="BM2262" s="196" t="s">
        <v>2100</v>
      </c>
    </row>
    <row r="2263" spans="1:65" s="2" customFormat="1" ht="19.2">
      <c r="A2263" s="35"/>
      <c r="B2263" s="36"/>
      <c r="C2263" s="37"/>
      <c r="D2263" s="198" t="s">
        <v>221</v>
      </c>
      <c r="E2263" s="37"/>
      <c r="F2263" s="199" t="s">
        <v>2101</v>
      </c>
      <c r="G2263" s="37"/>
      <c r="H2263" s="37"/>
      <c r="I2263" s="200"/>
      <c r="J2263" s="37"/>
      <c r="K2263" s="37"/>
      <c r="L2263" s="40"/>
      <c r="M2263" s="201"/>
      <c r="N2263" s="202"/>
      <c r="O2263" s="72"/>
      <c r="P2263" s="72"/>
      <c r="Q2263" s="72"/>
      <c r="R2263" s="72"/>
      <c r="S2263" s="72"/>
      <c r="T2263" s="73"/>
      <c r="U2263" s="35"/>
      <c r="V2263" s="35"/>
      <c r="W2263" s="35"/>
      <c r="X2263" s="35"/>
      <c r="Y2263" s="35"/>
      <c r="Z2263" s="35"/>
      <c r="AA2263" s="35"/>
      <c r="AB2263" s="35"/>
      <c r="AC2263" s="35"/>
      <c r="AD2263" s="35"/>
      <c r="AE2263" s="35"/>
      <c r="AT2263" s="18" t="s">
        <v>221</v>
      </c>
      <c r="AU2263" s="18" t="s">
        <v>227</v>
      </c>
    </row>
    <row r="2264" spans="1:65" s="2" customFormat="1" ht="10.199999999999999">
      <c r="A2264" s="35"/>
      <c r="B2264" s="36"/>
      <c r="C2264" s="37"/>
      <c r="D2264" s="215" t="s">
        <v>362</v>
      </c>
      <c r="E2264" s="37"/>
      <c r="F2264" s="216" t="s">
        <v>2102</v>
      </c>
      <c r="G2264" s="37"/>
      <c r="H2264" s="37"/>
      <c r="I2264" s="200"/>
      <c r="J2264" s="37"/>
      <c r="K2264" s="37"/>
      <c r="L2264" s="40"/>
      <c r="M2264" s="201"/>
      <c r="N2264" s="202"/>
      <c r="O2264" s="72"/>
      <c r="P2264" s="72"/>
      <c r="Q2264" s="72"/>
      <c r="R2264" s="72"/>
      <c r="S2264" s="72"/>
      <c r="T2264" s="73"/>
      <c r="U2264" s="35"/>
      <c r="V2264" s="35"/>
      <c r="W2264" s="35"/>
      <c r="X2264" s="35"/>
      <c r="Y2264" s="35"/>
      <c r="Z2264" s="35"/>
      <c r="AA2264" s="35"/>
      <c r="AB2264" s="35"/>
      <c r="AC2264" s="35"/>
      <c r="AD2264" s="35"/>
      <c r="AE2264" s="35"/>
      <c r="AT2264" s="18" t="s">
        <v>362</v>
      </c>
      <c r="AU2264" s="18" t="s">
        <v>227</v>
      </c>
    </row>
    <row r="2265" spans="1:65" s="2" customFormat="1" ht="21.75" customHeight="1">
      <c r="A2265" s="35"/>
      <c r="B2265" s="36"/>
      <c r="C2265" s="185" t="s">
        <v>2103</v>
      </c>
      <c r="D2265" s="185" t="s">
        <v>216</v>
      </c>
      <c r="E2265" s="186" t="s">
        <v>2104</v>
      </c>
      <c r="F2265" s="187" t="s">
        <v>2105</v>
      </c>
      <c r="G2265" s="188" t="s">
        <v>523</v>
      </c>
      <c r="H2265" s="189">
        <v>1147.3440000000001</v>
      </c>
      <c r="I2265" s="190"/>
      <c r="J2265" s="191">
        <f>ROUND(I2265*H2265,2)</f>
        <v>0</v>
      </c>
      <c r="K2265" s="187" t="s">
        <v>359</v>
      </c>
      <c r="L2265" s="40"/>
      <c r="M2265" s="192" t="s">
        <v>1</v>
      </c>
      <c r="N2265" s="193" t="s">
        <v>46</v>
      </c>
      <c r="O2265" s="72"/>
      <c r="P2265" s="194">
        <f>O2265*H2265</f>
        <v>0</v>
      </c>
      <c r="Q2265" s="194">
        <v>0</v>
      </c>
      <c r="R2265" s="194">
        <f>Q2265*H2265</f>
        <v>0</v>
      </c>
      <c r="S2265" s="194">
        <v>0</v>
      </c>
      <c r="T2265" s="195">
        <f>S2265*H2265</f>
        <v>0</v>
      </c>
      <c r="U2265" s="35"/>
      <c r="V2265" s="35"/>
      <c r="W2265" s="35"/>
      <c r="X2265" s="35"/>
      <c r="Y2265" s="35"/>
      <c r="Z2265" s="35"/>
      <c r="AA2265" s="35"/>
      <c r="AB2265" s="35"/>
      <c r="AC2265" s="35"/>
      <c r="AD2265" s="35"/>
      <c r="AE2265" s="35"/>
      <c r="AR2265" s="196" t="s">
        <v>214</v>
      </c>
      <c r="AT2265" s="196" t="s">
        <v>216</v>
      </c>
      <c r="AU2265" s="196" t="s">
        <v>227</v>
      </c>
      <c r="AY2265" s="18" t="s">
        <v>215</v>
      </c>
      <c r="BE2265" s="197">
        <f>IF(N2265="základní",J2265,0)</f>
        <v>0</v>
      </c>
      <c r="BF2265" s="197">
        <f>IF(N2265="snížená",J2265,0)</f>
        <v>0</v>
      </c>
      <c r="BG2265" s="197">
        <f>IF(N2265="zákl. přenesená",J2265,0)</f>
        <v>0</v>
      </c>
      <c r="BH2265" s="197">
        <f>IF(N2265="sníž. přenesená",J2265,0)</f>
        <v>0</v>
      </c>
      <c r="BI2265" s="197">
        <f>IF(N2265="nulová",J2265,0)</f>
        <v>0</v>
      </c>
      <c r="BJ2265" s="18" t="s">
        <v>88</v>
      </c>
      <c r="BK2265" s="197">
        <f>ROUND(I2265*H2265,2)</f>
        <v>0</v>
      </c>
      <c r="BL2265" s="18" t="s">
        <v>214</v>
      </c>
      <c r="BM2265" s="196" t="s">
        <v>2106</v>
      </c>
    </row>
    <row r="2266" spans="1:65" s="2" customFormat="1" ht="19.2">
      <c r="A2266" s="35"/>
      <c r="B2266" s="36"/>
      <c r="C2266" s="37"/>
      <c r="D2266" s="198" t="s">
        <v>221</v>
      </c>
      <c r="E2266" s="37"/>
      <c r="F2266" s="199" t="s">
        <v>2107</v>
      </c>
      <c r="G2266" s="37"/>
      <c r="H2266" s="37"/>
      <c r="I2266" s="200"/>
      <c r="J2266" s="37"/>
      <c r="K2266" s="37"/>
      <c r="L2266" s="40"/>
      <c r="M2266" s="201"/>
      <c r="N2266" s="202"/>
      <c r="O2266" s="72"/>
      <c r="P2266" s="72"/>
      <c r="Q2266" s="72"/>
      <c r="R2266" s="72"/>
      <c r="S2266" s="72"/>
      <c r="T2266" s="73"/>
      <c r="U2266" s="35"/>
      <c r="V2266" s="35"/>
      <c r="W2266" s="35"/>
      <c r="X2266" s="35"/>
      <c r="Y2266" s="35"/>
      <c r="Z2266" s="35"/>
      <c r="AA2266" s="35"/>
      <c r="AB2266" s="35"/>
      <c r="AC2266" s="35"/>
      <c r="AD2266" s="35"/>
      <c r="AE2266" s="35"/>
      <c r="AT2266" s="18" t="s">
        <v>221</v>
      </c>
      <c r="AU2266" s="18" t="s">
        <v>227</v>
      </c>
    </row>
    <row r="2267" spans="1:65" s="2" customFormat="1" ht="10.199999999999999">
      <c r="A2267" s="35"/>
      <c r="B2267" s="36"/>
      <c r="C2267" s="37"/>
      <c r="D2267" s="215" t="s">
        <v>362</v>
      </c>
      <c r="E2267" s="37"/>
      <c r="F2267" s="216" t="s">
        <v>2108</v>
      </c>
      <c r="G2267" s="37"/>
      <c r="H2267" s="37"/>
      <c r="I2267" s="200"/>
      <c r="J2267" s="37"/>
      <c r="K2267" s="37"/>
      <c r="L2267" s="40"/>
      <c r="M2267" s="201"/>
      <c r="N2267" s="202"/>
      <c r="O2267" s="72"/>
      <c r="P2267" s="72"/>
      <c r="Q2267" s="72"/>
      <c r="R2267" s="72"/>
      <c r="S2267" s="72"/>
      <c r="T2267" s="73"/>
      <c r="U2267" s="35"/>
      <c r="V2267" s="35"/>
      <c r="W2267" s="35"/>
      <c r="X2267" s="35"/>
      <c r="Y2267" s="35"/>
      <c r="Z2267" s="35"/>
      <c r="AA2267" s="35"/>
      <c r="AB2267" s="35"/>
      <c r="AC2267" s="35"/>
      <c r="AD2267" s="35"/>
      <c r="AE2267" s="35"/>
      <c r="AT2267" s="18" t="s">
        <v>362</v>
      </c>
      <c r="AU2267" s="18" t="s">
        <v>227</v>
      </c>
    </row>
    <row r="2268" spans="1:65" s="2" customFormat="1" ht="24.15" customHeight="1">
      <c r="A2268" s="35"/>
      <c r="B2268" s="36"/>
      <c r="C2268" s="185" t="s">
        <v>2109</v>
      </c>
      <c r="D2268" s="185" t="s">
        <v>216</v>
      </c>
      <c r="E2268" s="186" t="s">
        <v>2110</v>
      </c>
      <c r="F2268" s="187" t="s">
        <v>2111</v>
      </c>
      <c r="G2268" s="188" t="s">
        <v>523</v>
      </c>
      <c r="H2268" s="189">
        <v>1147.3440000000001</v>
      </c>
      <c r="I2268" s="190"/>
      <c r="J2268" s="191">
        <f>ROUND(I2268*H2268,2)</f>
        <v>0</v>
      </c>
      <c r="K2268" s="187" t="s">
        <v>1</v>
      </c>
      <c r="L2268" s="40"/>
      <c r="M2268" s="192" t="s">
        <v>1</v>
      </c>
      <c r="N2268" s="193" t="s">
        <v>46</v>
      </c>
      <c r="O2268" s="72"/>
      <c r="P2268" s="194">
        <f>O2268*H2268</f>
        <v>0</v>
      </c>
      <c r="Q2268" s="194">
        <v>0</v>
      </c>
      <c r="R2268" s="194">
        <f>Q2268*H2268</f>
        <v>0</v>
      </c>
      <c r="S2268" s="194">
        <v>0</v>
      </c>
      <c r="T2268" s="195">
        <f>S2268*H2268</f>
        <v>0</v>
      </c>
      <c r="U2268" s="35"/>
      <c r="V2268" s="35"/>
      <c r="W2268" s="35"/>
      <c r="X2268" s="35"/>
      <c r="Y2268" s="35"/>
      <c r="Z2268" s="35"/>
      <c r="AA2268" s="35"/>
      <c r="AB2268" s="35"/>
      <c r="AC2268" s="35"/>
      <c r="AD2268" s="35"/>
      <c r="AE2268" s="35"/>
      <c r="AR2268" s="196" t="s">
        <v>214</v>
      </c>
      <c r="AT2268" s="196" t="s">
        <v>216</v>
      </c>
      <c r="AU2268" s="196" t="s">
        <v>227</v>
      </c>
      <c r="AY2268" s="18" t="s">
        <v>215</v>
      </c>
      <c r="BE2268" s="197">
        <f>IF(N2268="základní",J2268,0)</f>
        <v>0</v>
      </c>
      <c r="BF2268" s="197">
        <f>IF(N2268="snížená",J2268,0)</f>
        <v>0</v>
      </c>
      <c r="BG2268" s="197">
        <f>IF(N2268="zákl. přenesená",J2268,0)</f>
        <v>0</v>
      </c>
      <c r="BH2268" s="197">
        <f>IF(N2268="sníž. přenesená",J2268,0)</f>
        <v>0</v>
      </c>
      <c r="BI2268" s="197">
        <f>IF(N2268="nulová",J2268,0)</f>
        <v>0</v>
      </c>
      <c r="BJ2268" s="18" t="s">
        <v>88</v>
      </c>
      <c r="BK2268" s="197">
        <f>ROUND(I2268*H2268,2)</f>
        <v>0</v>
      </c>
      <c r="BL2268" s="18" t="s">
        <v>214</v>
      </c>
      <c r="BM2268" s="196" t="s">
        <v>2112</v>
      </c>
    </row>
    <row r="2269" spans="1:65" s="2" customFormat="1" ht="10.199999999999999">
      <c r="A2269" s="35"/>
      <c r="B2269" s="36"/>
      <c r="C2269" s="37"/>
      <c r="D2269" s="198" t="s">
        <v>221</v>
      </c>
      <c r="E2269" s="37"/>
      <c r="F2269" s="199" t="s">
        <v>2113</v>
      </c>
      <c r="G2269" s="37"/>
      <c r="H2269" s="37"/>
      <c r="I2269" s="200"/>
      <c r="J2269" s="37"/>
      <c r="K2269" s="37"/>
      <c r="L2269" s="40"/>
      <c r="M2269" s="201"/>
      <c r="N2269" s="202"/>
      <c r="O2269" s="72"/>
      <c r="P2269" s="72"/>
      <c r="Q2269" s="72"/>
      <c r="R2269" s="72"/>
      <c r="S2269" s="72"/>
      <c r="T2269" s="73"/>
      <c r="U2269" s="35"/>
      <c r="V2269" s="35"/>
      <c r="W2269" s="35"/>
      <c r="X2269" s="35"/>
      <c r="Y2269" s="35"/>
      <c r="Z2269" s="35"/>
      <c r="AA2269" s="35"/>
      <c r="AB2269" s="35"/>
      <c r="AC2269" s="35"/>
      <c r="AD2269" s="35"/>
      <c r="AE2269" s="35"/>
      <c r="AT2269" s="18" t="s">
        <v>221</v>
      </c>
      <c r="AU2269" s="18" t="s">
        <v>227</v>
      </c>
    </row>
    <row r="2270" spans="1:65" s="2" customFormat="1" ht="33" customHeight="1">
      <c r="A2270" s="35"/>
      <c r="B2270" s="36"/>
      <c r="C2270" s="185" t="s">
        <v>2114</v>
      </c>
      <c r="D2270" s="185" t="s">
        <v>216</v>
      </c>
      <c r="E2270" s="186" t="s">
        <v>2115</v>
      </c>
      <c r="F2270" s="187" t="s">
        <v>2116</v>
      </c>
      <c r="G2270" s="188" t="s">
        <v>523</v>
      </c>
      <c r="H2270" s="189">
        <v>1424.91</v>
      </c>
      <c r="I2270" s="190"/>
      <c r="J2270" s="191">
        <f>ROUND(I2270*H2270,2)</f>
        <v>0</v>
      </c>
      <c r="K2270" s="187" t="s">
        <v>359</v>
      </c>
      <c r="L2270" s="40"/>
      <c r="M2270" s="192" t="s">
        <v>1</v>
      </c>
      <c r="N2270" s="193" t="s">
        <v>46</v>
      </c>
      <c r="O2270" s="72"/>
      <c r="P2270" s="194">
        <f>O2270*H2270</f>
        <v>0</v>
      </c>
      <c r="Q2270" s="194">
        <v>0</v>
      </c>
      <c r="R2270" s="194">
        <f>Q2270*H2270</f>
        <v>0</v>
      </c>
      <c r="S2270" s="194">
        <v>0</v>
      </c>
      <c r="T2270" s="195">
        <f>S2270*H2270</f>
        <v>0</v>
      </c>
      <c r="U2270" s="35"/>
      <c r="V2270" s="35"/>
      <c r="W2270" s="35"/>
      <c r="X2270" s="35"/>
      <c r="Y2270" s="35"/>
      <c r="Z2270" s="35"/>
      <c r="AA2270" s="35"/>
      <c r="AB2270" s="35"/>
      <c r="AC2270" s="35"/>
      <c r="AD2270" s="35"/>
      <c r="AE2270" s="35"/>
      <c r="AR2270" s="196" t="s">
        <v>214</v>
      </c>
      <c r="AT2270" s="196" t="s">
        <v>216</v>
      </c>
      <c r="AU2270" s="196" t="s">
        <v>227</v>
      </c>
      <c r="AY2270" s="18" t="s">
        <v>215</v>
      </c>
      <c r="BE2270" s="197">
        <f>IF(N2270="základní",J2270,0)</f>
        <v>0</v>
      </c>
      <c r="BF2270" s="197">
        <f>IF(N2270="snížená",J2270,0)</f>
        <v>0</v>
      </c>
      <c r="BG2270" s="197">
        <f>IF(N2270="zákl. přenesená",J2270,0)</f>
        <v>0</v>
      </c>
      <c r="BH2270" s="197">
        <f>IF(N2270="sníž. přenesená",J2270,0)</f>
        <v>0</v>
      </c>
      <c r="BI2270" s="197">
        <f>IF(N2270="nulová",J2270,0)</f>
        <v>0</v>
      </c>
      <c r="BJ2270" s="18" t="s">
        <v>88</v>
      </c>
      <c r="BK2270" s="197">
        <f>ROUND(I2270*H2270,2)</f>
        <v>0</v>
      </c>
      <c r="BL2270" s="18" t="s">
        <v>214</v>
      </c>
      <c r="BM2270" s="196" t="s">
        <v>2117</v>
      </c>
    </row>
    <row r="2271" spans="1:65" s="2" customFormat="1" ht="19.2">
      <c r="A2271" s="35"/>
      <c r="B2271" s="36"/>
      <c r="C2271" s="37"/>
      <c r="D2271" s="198" t="s">
        <v>221</v>
      </c>
      <c r="E2271" s="37"/>
      <c r="F2271" s="199" t="s">
        <v>2118</v>
      </c>
      <c r="G2271" s="37"/>
      <c r="H2271" s="37"/>
      <c r="I2271" s="200"/>
      <c r="J2271" s="37"/>
      <c r="K2271" s="37"/>
      <c r="L2271" s="40"/>
      <c r="M2271" s="201"/>
      <c r="N2271" s="202"/>
      <c r="O2271" s="72"/>
      <c r="P2271" s="72"/>
      <c r="Q2271" s="72"/>
      <c r="R2271" s="72"/>
      <c r="S2271" s="72"/>
      <c r="T2271" s="73"/>
      <c r="U2271" s="35"/>
      <c r="V2271" s="35"/>
      <c r="W2271" s="35"/>
      <c r="X2271" s="35"/>
      <c r="Y2271" s="35"/>
      <c r="Z2271" s="35"/>
      <c r="AA2271" s="35"/>
      <c r="AB2271" s="35"/>
      <c r="AC2271" s="35"/>
      <c r="AD2271" s="35"/>
      <c r="AE2271" s="35"/>
      <c r="AT2271" s="18" t="s">
        <v>221</v>
      </c>
      <c r="AU2271" s="18" t="s">
        <v>227</v>
      </c>
    </row>
    <row r="2272" spans="1:65" s="2" customFormat="1" ht="10.199999999999999">
      <c r="A2272" s="35"/>
      <c r="B2272" s="36"/>
      <c r="C2272" s="37"/>
      <c r="D2272" s="215" t="s">
        <v>362</v>
      </c>
      <c r="E2272" s="37"/>
      <c r="F2272" s="216" t="s">
        <v>2119</v>
      </c>
      <c r="G2272" s="37"/>
      <c r="H2272" s="37"/>
      <c r="I2272" s="200"/>
      <c r="J2272" s="37"/>
      <c r="K2272" s="37"/>
      <c r="L2272" s="40"/>
      <c r="M2272" s="201"/>
      <c r="N2272" s="202"/>
      <c r="O2272" s="72"/>
      <c r="P2272" s="72"/>
      <c r="Q2272" s="72"/>
      <c r="R2272" s="72"/>
      <c r="S2272" s="72"/>
      <c r="T2272" s="73"/>
      <c r="U2272" s="35"/>
      <c r="V2272" s="35"/>
      <c r="W2272" s="35"/>
      <c r="X2272" s="35"/>
      <c r="Y2272" s="35"/>
      <c r="Z2272" s="35"/>
      <c r="AA2272" s="35"/>
      <c r="AB2272" s="35"/>
      <c r="AC2272" s="35"/>
      <c r="AD2272" s="35"/>
      <c r="AE2272" s="35"/>
      <c r="AT2272" s="18" t="s">
        <v>362</v>
      </c>
      <c r="AU2272" s="18" t="s">
        <v>227</v>
      </c>
    </row>
    <row r="2273" spans="1:65" s="13" customFormat="1" ht="10.199999999999999">
      <c r="B2273" s="217"/>
      <c r="C2273" s="218"/>
      <c r="D2273" s="198" t="s">
        <v>364</v>
      </c>
      <c r="E2273" s="219" t="s">
        <v>1</v>
      </c>
      <c r="F2273" s="220" t="s">
        <v>822</v>
      </c>
      <c r="G2273" s="218"/>
      <c r="H2273" s="219" t="s">
        <v>1</v>
      </c>
      <c r="I2273" s="221"/>
      <c r="J2273" s="218"/>
      <c r="K2273" s="218"/>
      <c r="L2273" s="222"/>
      <c r="M2273" s="223"/>
      <c r="N2273" s="224"/>
      <c r="O2273" s="224"/>
      <c r="P2273" s="224"/>
      <c r="Q2273" s="224"/>
      <c r="R2273" s="224"/>
      <c r="S2273" s="224"/>
      <c r="T2273" s="225"/>
      <c r="AT2273" s="226" t="s">
        <v>364</v>
      </c>
      <c r="AU2273" s="226" t="s">
        <v>227</v>
      </c>
      <c r="AV2273" s="13" t="s">
        <v>88</v>
      </c>
      <c r="AW2273" s="13" t="s">
        <v>36</v>
      </c>
      <c r="AX2273" s="13" t="s">
        <v>81</v>
      </c>
      <c r="AY2273" s="226" t="s">
        <v>215</v>
      </c>
    </row>
    <row r="2274" spans="1:65" s="14" customFormat="1" ht="10.199999999999999">
      <c r="B2274" s="227"/>
      <c r="C2274" s="228"/>
      <c r="D2274" s="198" t="s">
        <v>364</v>
      </c>
      <c r="E2274" s="229" t="s">
        <v>1</v>
      </c>
      <c r="F2274" s="230" t="s">
        <v>2120</v>
      </c>
      <c r="G2274" s="228"/>
      <c r="H2274" s="231">
        <v>915.54</v>
      </c>
      <c r="I2274" s="232"/>
      <c r="J2274" s="228"/>
      <c r="K2274" s="228"/>
      <c r="L2274" s="233"/>
      <c r="M2274" s="234"/>
      <c r="N2274" s="235"/>
      <c r="O2274" s="235"/>
      <c r="P2274" s="235"/>
      <c r="Q2274" s="235"/>
      <c r="R2274" s="235"/>
      <c r="S2274" s="235"/>
      <c r="T2274" s="236"/>
      <c r="AT2274" s="237" t="s">
        <v>364</v>
      </c>
      <c r="AU2274" s="237" t="s">
        <v>227</v>
      </c>
      <c r="AV2274" s="14" t="s">
        <v>90</v>
      </c>
      <c r="AW2274" s="14" t="s">
        <v>36</v>
      </c>
      <c r="AX2274" s="14" t="s">
        <v>81</v>
      </c>
      <c r="AY2274" s="237" t="s">
        <v>215</v>
      </c>
    </row>
    <row r="2275" spans="1:65" s="13" customFormat="1" ht="10.199999999999999">
      <c r="B2275" s="217"/>
      <c r="C2275" s="218"/>
      <c r="D2275" s="198" t="s">
        <v>364</v>
      </c>
      <c r="E2275" s="219" t="s">
        <v>1</v>
      </c>
      <c r="F2275" s="220" t="s">
        <v>1641</v>
      </c>
      <c r="G2275" s="218"/>
      <c r="H2275" s="219" t="s">
        <v>1</v>
      </c>
      <c r="I2275" s="221"/>
      <c r="J2275" s="218"/>
      <c r="K2275" s="218"/>
      <c r="L2275" s="222"/>
      <c r="M2275" s="223"/>
      <c r="N2275" s="224"/>
      <c r="O2275" s="224"/>
      <c r="P2275" s="224"/>
      <c r="Q2275" s="224"/>
      <c r="R2275" s="224"/>
      <c r="S2275" s="224"/>
      <c r="T2275" s="225"/>
      <c r="AT2275" s="226" t="s">
        <v>364</v>
      </c>
      <c r="AU2275" s="226" t="s">
        <v>227</v>
      </c>
      <c r="AV2275" s="13" t="s">
        <v>88</v>
      </c>
      <c r="AW2275" s="13" t="s">
        <v>36</v>
      </c>
      <c r="AX2275" s="13" t="s">
        <v>81</v>
      </c>
      <c r="AY2275" s="226" t="s">
        <v>215</v>
      </c>
    </row>
    <row r="2276" spans="1:65" s="14" customFormat="1" ht="10.199999999999999">
      <c r="B2276" s="227"/>
      <c r="C2276" s="228"/>
      <c r="D2276" s="198" t="s">
        <v>364</v>
      </c>
      <c r="E2276" s="229" t="s">
        <v>1</v>
      </c>
      <c r="F2276" s="230" t="s">
        <v>2121</v>
      </c>
      <c r="G2276" s="228"/>
      <c r="H2276" s="231">
        <v>39.130000000000003</v>
      </c>
      <c r="I2276" s="232"/>
      <c r="J2276" s="228"/>
      <c r="K2276" s="228"/>
      <c r="L2276" s="233"/>
      <c r="M2276" s="234"/>
      <c r="N2276" s="235"/>
      <c r="O2276" s="235"/>
      <c r="P2276" s="235"/>
      <c r="Q2276" s="235"/>
      <c r="R2276" s="235"/>
      <c r="S2276" s="235"/>
      <c r="T2276" s="236"/>
      <c r="AT2276" s="237" t="s">
        <v>364</v>
      </c>
      <c r="AU2276" s="237" t="s">
        <v>227</v>
      </c>
      <c r="AV2276" s="14" t="s">
        <v>90</v>
      </c>
      <c r="AW2276" s="14" t="s">
        <v>36</v>
      </c>
      <c r="AX2276" s="14" t="s">
        <v>81</v>
      </c>
      <c r="AY2276" s="237" t="s">
        <v>215</v>
      </c>
    </row>
    <row r="2277" spans="1:65" s="13" customFormat="1" ht="10.199999999999999">
      <c r="B2277" s="217"/>
      <c r="C2277" s="218"/>
      <c r="D2277" s="198" t="s">
        <v>364</v>
      </c>
      <c r="E2277" s="219" t="s">
        <v>1</v>
      </c>
      <c r="F2277" s="220" t="s">
        <v>853</v>
      </c>
      <c r="G2277" s="218"/>
      <c r="H2277" s="219" t="s">
        <v>1</v>
      </c>
      <c r="I2277" s="221"/>
      <c r="J2277" s="218"/>
      <c r="K2277" s="218"/>
      <c r="L2277" s="222"/>
      <c r="M2277" s="223"/>
      <c r="N2277" s="224"/>
      <c r="O2277" s="224"/>
      <c r="P2277" s="224"/>
      <c r="Q2277" s="224"/>
      <c r="R2277" s="224"/>
      <c r="S2277" s="224"/>
      <c r="T2277" s="225"/>
      <c r="AT2277" s="226" t="s">
        <v>364</v>
      </c>
      <c r="AU2277" s="226" t="s">
        <v>227</v>
      </c>
      <c r="AV2277" s="13" t="s">
        <v>88</v>
      </c>
      <c r="AW2277" s="13" t="s">
        <v>36</v>
      </c>
      <c r="AX2277" s="13" t="s">
        <v>81</v>
      </c>
      <c r="AY2277" s="226" t="s">
        <v>215</v>
      </c>
    </row>
    <row r="2278" spans="1:65" s="14" customFormat="1" ht="10.199999999999999">
      <c r="B2278" s="227"/>
      <c r="C2278" s="228"/>
      <c r="D2278" s="198" t="s">
        <v>364</v>
      </c>
      <c r="E2278" s="229" t="s">
        <v>1</v>
      </c>
      <c r="F2278" s="230" t="s">
        <v>2122</v>
      </c>
      <c r="G2278" s="228"/>
      <c r="H2278" s="231">
        <v>470.24</v>
      </c>
      <c r="I2278" s="232"/>
      <c r="J2278" s="228"/>
      <c r="K2278" s="228"/>
      <c r="L2278" s="233"/>
      <c r="M2278" s="234"/>
      <c r="N2278" s="235"/>
      <c r="O2278" s="235"/>
      <c r="P2278" s="235"/>
      <c r="Q2278" s="235"/>
      <c r="R2278" s="235"/>
      <c r="S2278" s="235"/>
      <c r="T2278" s="236"/>
      <c r="AT2278" s="237" t="s">
        <v>364</v>
      </c>
      <c r="AU2278" s="237" t="s">
        <v>227</v>
      </c>
      <c r="AV2278" s="14" t="s">
        <v>90</v>
      </c>
      <c r="AW2278" s="14" t="s">
        <v>36</v>
      </c>
      <c r="AX2278" s="14" t="s">
        <v>81</v>
      </c>
      <c r="AY2278" s="237" t="s">
        <v>215</v>
      </c>
    </row>
    <row r="2279" spans="1:65" s="15" customFormat="1" ht="10.199999999999999">
      <c r="B2279" s="238"/>
      <c r="C2279" s="239"/>
      <c r="D2279" s="198" t="s">
        <v>364</v>
      </c>
      <c r="E2279" s="240" t="s">
        <v>1</v>
      </c>
      <c r="F2279" s="241" t="s">
        <v>368</v>
      </c>
      <c r="G2279" s="239"/>
      <c r="H2279" s="242">
        <v>1424.91</v>
      </c>
      <c r="I2279" s="243"/>
      <c r="J2279" s="239"/>
      <c r="K2279" s="239"/>
      <c r="L2279" s="244"/>
      <c r="M2279" s="245"/>
      <c r="N2279" s="246"/>
      <c r="O2279" s="246"/>
      <c r="P2279" s="246"/>
      <c r="Q2279" s="246"/>
      <c r="R2279" s="246"/>
      <c r="S2279" s="246"/>
      <c r="T2279" s="247"/>
      <c r="AT2279" s="248" t="s">
        <v>364</v>
      </c>
      <c r="AU2279" s="248" t="s">
        <v>227</v>
      </c>
      <c r="AV2279" s="15" t="s">
        <v>214</v>
      </c>
      <c r="AW2279" s="15" t="s">
        <v>36</v>
      </c>
      <c r="AX2279" s="15" t="s">
        <v>88</v>
      </c>
      <c r="AY2279" s="248" t="s">
        <v>215</v>
      </c>
    </row>
    <row r="2280" spans="1:65" s="11" customFormat="1" ht="20.85" customHeight="1">
      <c r="B2280" s="171"/>
      <c r="C2280" s="172"/>
      <c r="D2280" s="173" t="s">
        <v>80</v>
      </c>
      <c r="E2280" s="213" t="s">
        <v>1553</v>
      </c>
      <c r="F2280" s="213" t="s">
        <v>2123</v>
      </c>
      <c r="G2280" s="172"/>
      <c r="H2280" s="172"/>
      <c r="I2280" s="175"/>
      <c r="J2280" s="214">
        <f>BK2280</f>
        <v>0</v>
      </c>
      <c r="K2280" s="172"/>
      <c r="L2280" s="177"/>
      <c r="M2280" s="178"/>
      <c r="N2280" s="179"/>
      <c r="O2280" s="179"/>
      <c r="P2280" s="180">
        <f>SUM(P2281:P2354)</f>
        <v>0</v>
      </c>
      <c r="Q2280" s="179"/>
      <c r="R2280" s="180">
        <f>SUM(R2281:R2354)</f>
        <v>0.62834556000000008</v>
      </c>
      <c r="S2280" s="179"/>
      <c r="T2280" s="181">
        <f>SUM(T2281:T2354)</f>
        <v>6.25E-2</v>
      </c>
      <c r="AR2280" s="182" t="s">
        <v>88</v>
      </c>
      <c r="AT2280" s="183" t="s">
        <v>80</v>
      </c>
      <c r="AU2280" s="183" t="s">
        <v>90</v>
      </c>
      <c r="AY2280" s="182" t="s">
        <v>215</v>
      </c>
      <c r="BK2280" s="184">
        <f>SUM(BK2281:BK2354)</f>
        <v>0</v>
      </c>
    </row>
    <row r="2281" spans="1:65" s="2" customFormat="1" ht="24.15" customHeight="1">
      <c r="A2281" s="35"/>
      <c r="B2281" s="36"/>
      <c r="C2281" s="185" t="s">
        <v>2124</v>
      </c>
      <c r="D2281" s="185" t="s">
        <v>216</v>
      </c>
      <c r="E2281" s="186" t="s">
        <v>2125</v>
      </c>
      <c r="F2281" s="187" t="s">
        <v>2126</v>
      </c>
      <c r="G2281" s="188" t="s">
        <v>523</v>
      </c>
      <c r="H2281" s="189">
        <v>884.13900000000001</v>
      </c>
      <c r="I2281" s="190"/>
      <c r="J2281" s="191">
        <f>ROUND(I2281*H2281,2)</f>
        <v>0</v>
      </c>
      <c r="K2281" s="187" t="s">
        <v>359</v>
      </c>
      <c r="L2281" s="40"/>
      <c r="M2281" s="192" t="s">
        <v>1</v>
      </c>
      <c r="N2281" s="193" t="s">
        <v>46</v>
      </c>
      <c r="O2281" s="72"/>
      <c r="P2281" s="194">
        <f>O2281*H2281</f>
        <v>0</v>
      </c>
      <c r="Q2281" s="194">
        <v>4.0000000000000003E-5</v>
      </c>
      <c r="R2281" s="194">
        <f>Q2281*H2281</f>
        <v>3.5365560000000004E-2</v>
      </c>
      <c r="S2281" s="194">
        <v>0</v>
      </c>
      <c r="T2281" s="195">
        <f>S2281*H2281</f>
        <v>0</v>
      </c>
      <c r="U2281" s="35"/>
      <c r="V2281" s="35"/>
      <c r="W2281" s="35"/>
      <c r="X2281" s="35"/>
      <c r="Y2281" s="35"/>
      <c r="Z2281" s="35"/>
      <c r="AA2281" s="35"/>
      <c r="AB2281" s="35"/>
      <c r="AC2281" s="35"/>
      <c r="AD2281" s="35"/>
      <c r="AE2281" s="35"/>
      <c r="AR2281" s="196" t="s">
        <v>214</v>
      </c>
      <c r="AT2281" s="196" t="s">
        <v>216</v>
      </c>
      <c r="AU2281" s="196" t="s">
        <v>227</v>
      </c>
      <c r="AY2281" s="18" t="s">
        <v>215</v>
      </c>
      <c r="BE2281" s="197">
        <f>IF(N2281="základní",J2281,0)</f>
        <v>0</v>
      </c>
      <c r="BF2281" s="197">
        <f>IF(N2281="snížená",J2281,0)</f>
        <v>0</v>
      </c>
      <c r="BG2281" s="197">
        <f>IF(N2281="zákl. přenesená",J2281,0)</f>
        <v>0</v>
      </c>
      <c r="BH2281" s="197">
        <f>IF(N2281="sníž. přenesená",J2281,0)</f>
        <v>0</v>
      </c>
      <c r="BI2281" s="197">
        <f>IF(N2281="nulová",J2281,0)</f>
        <v>0</v>
      </c>
      <c r="BJ2281" s="18" t="s">
        <v>88</v>
      </c>
      <c r="BK2281" s="197">
        <f>ROUND(I2281*H2281,2)</f>
        <v>0</v>
      </c>
      <c r="BL2281" s="18" t="s">
        <v>214</v>
      </c>
      <c r="BM2281" s="196" t="s">
        <v>2127</v>
      </c>
    </row>
    <row r="2282" spans="1:65" s="2" customFormat="1" ht="19.2">
      <c r="A2282" s="35"/>
      <c r="B2282" s="36"/>
      <c r="C2282" s="37"/>
      <c r="D2282" s="198" t="s">
        <v>221</v>
      </c>
      <c r="E2282" s="37"/>
      <c r="F2282" s="199" t="s">
        <v>2128</v>
      </c>
      <c r="G2282" s="37"/>
      <c r="H2282" s="37"/>
      <c r="I2282" s="200"/>
      <c r="J2282" s="37"/>
      <c r="K2282" s="37"/>
      <c r="L2282" s="40"/>
      <c r="M2282" s="201"/>
      <c r="N2282" s="202"/>
      <c r="O2282" s="72"/>
      <c r="P2282" s="72"/>
      <c r="Q2282" s="72"/>
      <c r="R2282" s="72"/>
      <c r="S2282" s="72"/>
      <c r="T2282" s="73"/>
      <c r="U2282" s="35"/>
      <c r="V2282" s="35"/>
      <c r="W2282" s="35"/>
      <c r="X2282" s="35"/>
      <c r="Y2282" s="35"/>
      <c r="Z2282" s="35"/>
      <c r="AA2282" s="35"/>
      <c r="AB2282" s="35"/>
      <c r="AC2282" s="35"/>
      <c r="AD2282" s="35"/>
      <c r="AE2282" s="35"/>
      <c r="AT2282" s="18" t="s">
        <v>221</v>
      </c>
      <c r="AU2282" s="18" t="s">
        <v>227</v>
      </c>
    </row>
    <row r="2283" spans="1:65" s="2" customFormat="1" ht="10.199999999999999">
      <c r="A2283" s="35"/>
      <c r="B2283" s="36"/>
      <c r="C2283" s="37"/>
      <c r="D2283" s="215" t="s">
        <v>362</v>
      </c>
      <c r="E2283" s="37"/>
      <c r="F2283" s="216" t="s">
        <v>2129</v>
      </c>
      <c r="G2283" s="37"/>
      <c r="H2283" s="37"/>
      <c r="I2283" s="200"/>
      <c r="J2283" s="37"/>
      <c r="K2283" s="37"/>
      <c r="L2283" s="40"/>
      <c r="M2283" s="201"/>
      <c r="N2283" s="202"/>
      <c r="O2283" s="72"/>
      <c r="P2283" s="72"/>
      <c r="Q2283" s="72"/>
      <c r="R2283" s="72"/>
      <c r="S2283" s="72"/>
      <c r="T2283" s="73"/>
      <c r="U2283" s="35"/>
      <c r="V2283" s="35"/>
      <c r="W2283" s="35"/>
      <c r="X2283" s="35"/>
      <c r="Y2283" s="35"/>
      <c r="Z2283" s="35"/>
      <c r="AA2283" s="35"/>
      <c r="AB2283" s="35"/>
      <c r="AC2283" s="35"/>
      <c r="AD2283" s="35"/>
      <c r="AE2283" s="35"/>
      <c r="AT2283" s="18" t="s">
        <v>362</v>
      </c>
      <c r="AU2283" s="18" t="s">
        <v>227</v>
      </c>
    </row>
    <row r="2284" spans="1:65" s="13" customFormat="1" ht="10.199999999999999">
      <c r="B2284" s="217"/>
      <c r="C2284" s="218"/>
      <c r="D2284" s="198" t="s">
        <v>364</v>
      </c>
      <c r="E2284" s="219" t="s">
        <v>1</v>
      </c>
      <c r="F2284" s="220" t="s">
        <v>822</v>
      </c>
      <c r="G2284" s="218"/>
      <c r="H2284" s="219" t="s">
        <v>1</v>
      </c>
      <c r="I2284" s="221"/>
      <c r="J2284" s="218"/>
      <c r="K2284" s="218"/>
      <c r="L2284" s="222"/>
      <c r="M2284" s="223"/>
      <c r="N2284" s="224"/>
      <c r="O2284" s="224"/>
      <c r="P2284" s="224"/>
      <c r="Q2284" s="224"/>
      <c r="R2284" s="224"/>
      <c r="S2284" s="224"/>
      <c r="T2284" s="225"/>
      <c r="AT2284" s="226" t="s">
        <v>364</v>
      </c>
      <c r="AU2284" s="226" t="s">
        <v>227</v>
      </c>
      <c r="AV2284" s="13" t="s">
        <v>88</v>
      </c>
      <c r="AW2284" s="13" t="s">
        <v>36</v>
      </c>
      <c r="AX2284" s="13" t="s">
        <v>81</v>
      </c>
      <c r="AY2284" s="226" t="s">
        <v>215</v>
      </c>
    </row>
    <row r="2285" spans="1:65" s="14" customFormat="1" ht="10.199999999999999">
      <c r="B2285" s="227"/>
      <c r="C2285" s="228"/>
      <c r="D2285" s="198" t="s">
        <v>364</v>
      </c>
      <c r="E2285" s="229" t="s">
        <v>1</v>
      </c>
      <c r="F2285" s="230" t="s">
        <v>2130</v>
      </c>
      <c r="G2285" s="228"/>
      <c r="H2285" s="231">
        <v>249.56</v>
      </c>
      <c r="I2285" s="232"/>
      <c r="J2285" s="228"/>
      <c r="K2285" s="228"/>
      <c r="L2285" s="233"/>
      <c r="M2285" s="234"/>
      <c r="N2285" s="235"/>
      <c r="O2285" s="235"/>
      <c r="P2285" s="235"/>
      <c r="Q2285" s="235"/>
      <c r="R2285" s="235"/>
      <c r="S2285" s="235"/>
      <c r="T2285" s="236"/>
      <c r="AT2285" s="237" t="s">
        <v>364</v>
      </c>
      <c r="AU2285" s="237" t="s">
        <v>227</v>
      </c>
      <c r="AV2285" s="14" t="s">
        <v>90</v>
      </c>
      <c r="AW2285" s="14" t="s">
        <v>36</v>
      </c>
      <c r="AX2285" s="14" t="s">
        <v>81</v>
      </c>
      <c r="AY2285" s="237" t="s">
        <v>215</v>
      </c>
    </row>
    <row r="2286" spans="1:65" s="14" customFormat="1" ht="10.199999999999999">
      <c r="B2286" s="227"/>
      <c r="C2286" s="228"/>
      <c r="D2286" s="198" t="s">
        <v>364</v>
      </c>
      <c r="E2286" s="229" t="s">
        <v>1</v>
      </c>
      <c r="F2286" s="230" t="s">
        <v>2131</v>
      </c>
      <c r="G2286" s="228"/>
      <c r="H2286" s="231">
        <v>87.912000000000006</v>
      </c>
      <c r="I2286" s="232"/>
      <c r="J2286" s="228"/>
      <c r="K2286" s="228"/>
      <c r="L2286" s="233"/>
      <c r="M2286" s="234"/>
      <c r="N2286" s="235"/>
      <c r="O2286" s="235"/>
      <c r="P2286" s="235"/>
      <c r="Q2286" s="235"/>
      <c r="R2286" s="235"/>
      <c r="S2286" s="235"/>
      <c r="T2286" s="236"/>
      <c r="AT2286" s="237" t="s">
        <v>364</v>
      </c>
      <c r="AU2286" s="237" t="s">
        <v>227</v>
      </c>
      <c r="AV2286" s="14" t="s">
        <v>90</v>
      </c>
      <c r="AW2286" s="14" t="s">
        <v>36</v>
      </c>
      <c r="AX2286" s="14" t="s">
        <v>81</v>
      </c>
      <c r="AY2286" s="237" t="s">
        <v>215</v>
      </c>
    </row>
    <row r="2287" spans="1:65" s="14" customFormat="1" ht="10.199999999999999">
      <c r="B2287" s="227"/>
      <c r="C2287" s="228"/>
      <c r="D2287" s="198" t="s">
        <v>364</v>
      </c>
      <c r="E2287" s="229" t="s">
        <v>1</v>
      </c>
      <c r="F2287" s="230" t="s">
        <v>2130</v>
      </c>
      <c r="G2287" s="228"/>
      <c r="H2287" s="231">
        <v>249.56</v>
      </c>
      <c r="I2287" s="232"/>
      <c r="J2287" s="228"/>
      <c r="K2287" s="228"/>
      <c r="L2287" s="233"/>
      <c r="M2287" s="234"/>
      <c r="N2287" s="235"/>
      <c r="O2287" s="235"/>
      <c r="P2287" s="235"/>
      <c r="Q2287" s="235"/>
      <c r="R2287" s="235"/>
      <c r="S2287" s="235"/>
      <c r="T2287" s="236"/>
      <c r="AT2287" s="237" t="s">
        <v>364</v>
      </c>
      <c r="AU2287" s="237" t="s">
        <v>227</v>
      </c>
      <c r="AV2287" s="14" t="s">
        <v>90</v>
      </c>
      <c r="AW2287" s="14" t="s">
        <v>36</v>
      </c>
      <c r="AX2287" s="14" t="s">
        <v>81</v>
      </c>
      <c r="AY2287" s="237" t="s">
        <v>215</v>
      </c>
    </row>
    <row r="2288" spans="1:65" s="16" customFormat="1" ht="10.199999999999999">
      <c r="B2288" s="249"/>
      <c r="C2288" s="250"/>
      <c r="D2288" s="198" t="s">
        <v>364</v>
      </c>
      <c r="E2288" s="251" t="s">
        <v>1</v>
      </c>
      <c r="F2288" s="252" t="s">
        <v>403</v>
      </c>
      <c r="G2288" s="250"/>
      <c r="H2288" s="253">
        <v>587.03200000000004</v>
      </c>
      <c r="I2288" s="254"/>
      <c r="J2288" s="250"/>
      <c r="K2288" s="250"/>
      <c r="L2288" s="255"/>
      <c r="M2288" s="256"/>
      <c r="N2288" s="257"/>
      <c r="O2288" s="257"/>
      <c r="P2288" s="257"/>
      <c r="Q2288" s="257"/>
      <c r="R2288" s="257"/>
      <c r="S2288" s="257"/>
      <c r="T2288" s="258"/>
      <c r="AT2288" s="259" t="s">
        <v>364</v>
      </c>
      <c r="AU2288" s="259" t="s">
        <v>227</v>
      </c>
      <c r="AV2288" s="16" t="s">
        <v>227</v>
      </c>
      <c r="AW2288" s="16" t="s">
        <v>36</v>
      </c>
      <c r="AX2288" s="16" t="s">
        <v>81</v>
      </c>
      <c r="AY2288" s="259" t="s">
        <v>215</v>
      </c>
    </row>
    <row r="2289" spans="1:65" s="13" customFormat="1" ht="10.199999999999999">
      <c r="B2289" s="217"/>
      <c r="C2289" s="218"/>
      <c r="D2289" s="198" t="s">
        <v>364</v>
      </c>
      <c r="E2289" s="219" t="s">
        <v>1</v>
      </c>
      <c r="F2289" s="220" t="s">
        <v>853</v>
      </c>
      <c r="G2289" s="218"/>
      <c r="H2289" s="219" t="s">
        <v>1</v>
      </c>
      <c r="I2289" s="221"/>
      <c r="J2289" s="218"/>
      <c r="K2289" s="218"/>
      <c r="L2289" s="222"/>
      <c r="M2289" s="223"/>
      <c r="N2289" s="224"/>
      <c r="O2289" s="224"/>
      <c r="P2289" s="224"/>
      <c r="Q2289" s="224"/>
      <c r="R2289" s="224"/>
      <c r="S2289" s="224"/>
      <c r="T2289" s="225"/>
      <c r="AT2289" s="226" t="s">
        <v>364</v>
      </c>
      <c r="AU2289" s="226" t="s">
        <v>227</v>
      </c>
      <c r="AV2289" s="13" t="s">
        <v>88</v>
      </c>
      <c r="AW2289" s="13" t="s">
        <v>36</v>
      </c>
      <c r="AX2289" s="13" t="s">
        <v>81</v>
      </c>
      <c r="AY2289" s="226" t="s">
        <v>215</v>
      </c>
    </row>
    <row r="2290" spans="1:65" s="14" customFormat="1" ht="10.199999999999999">
      <c r="B2290" s="227"/>
      <c r="C2290" s="228"/>
      <c r="D2290" s="198" t="s">
        <v>364</v>
      </c>
      <c r="E2290" s="229" t="s">
        <v>1</v>
      </c>
      <c r="F2290" s="230" t="s">
        <v>2132</v>
      </c>
      <c r="G2290" s="228"/>
      <c r="H2290" s="231">
        <v>198.345</v>
      </c>
      <c r="I2290" s="232"/>
      <c r="J2290" s="228"/>
      <c r="K2290" s="228"/>
      <c r="L2290" s="233"/>
      <c r="M2290" s="234"/>
      <c r="N2290" s="235"/>
      <c r="O2290" s="235"/>
      <c r="P2290" s="235"/>
      <c r="Q2290" s="235"/>
      <c r="R2290" s="235"/>
      <c r="S2290" s="235"/>
      <c r="T2290" s="236"/>
      <c r="AT2290" s="237" t="s">
        <v>364</v>
      </c>
      <c r="AU2290" s="237" t="s">
        <v>227</v>
      </c>
      <c r="AV2290" s="14" t="s">
        <v>90</v>
      </c>
      <c r="AW2290" s="14" t="s">
        <v>36</v>
      </c>
      <c r="AX2290" s="14" t="s">
        <v>81</v>
      </c>
      <c r="AY2290" s="237" t="s">
        <v>215</v>
      </c>
    </row>
    <row r="2291" spans="1:65" s="14" customFormat="1" ht="10.199999999999999">
      <c r="B2291" s="227"/>
      <c r="C2291" s="228"/>
      <c r="D2291" s="198" t="s">
        <v>364</v>
      </c>
      <c r="E2291" s="229" t="s">
        <v>1</v>
      </c>
      <c r="F2291" s="230" t="s">
        <v>2133</v>
      </c>
      <c r="G2291" s="228"/>
      <c r="H2291" s="231">
        <v>98.762</v>
      </c>
      <c r="I2291" s="232"/>
      <c r="J2291" s="228"/>
      <c r="K2291" s="228"/>
      <c r="L2291" s="233"/>
      <c r="M2291" s="234"/>
      <c r="N2291" s="235"/>
      <c r="O2291" s="235"/>
      <c r="P2291" s="235"/>
      <c r="Q2291" s="235"/>
      <c r="R2291" s="235"/>
      <c r="S2291" s="235"/>
      <c r="T2291" s="236"/>
      <c r="AT2291" s="237" t="s">
        <v>364</v>
      </c>
      <c r="AU2291" s="237" t="s">
        <v>227</v>
      </c>
      <c r="AV2291" s="14" t="s">
        <v>90</v>
      </c>
      <c r="AW2291" s="14" t="s">
        <v>36</v>
      </c>
      <c r="AX2291" s="14" t="s">
        <v>81</v>
      </c>
      <c r="AY2291" s="237" t="s">
        <v>215</v>
      </c>
    </row>
    <row r="2292" spans="1:65" s="16" customFormat="1" ht="10.199999999999999">
      <c r="B2292" s="249"/>
      <c r="C2292" s="250"/>
      <c r="D2292" s="198" t="s">
        <v>364</v>
      </c>
      <c r="E2292" s="251" t="s">
        <v>1</v>
      </c>
      <c r="F2292" s="252" t="s">
        <v>403</v>
      </c>
      <c r="G2292" s="250"/>
      <c r="H2292" s="253">
        <v>297.10700000000003</v>
      </c>
      <c r="I2292" s="254"/>
      <c r="J2292" s="250"/>
      <c r="K2292" s="250"/>
      <c r="L2292" s="255"/>
      <c r="M2292" s="256"/>
      <c r="N2292" s="257"/>
      <c r="O2292" s="257"/>
      <c r="P2292" s="257"/>
      <c r="Q2292" s="257"/>
      <c r="R2292" s="257"/>
      <c r="S2292" s="257"/>
      <c r="T2292" s="258"/>
      <c r="AT2292" s="259" t="s">
        <v>364</v>
      </c>
      <c r="AU2292" s="259" t="s">
        <v>227</v>
      </c>
      <c r="AV2292" s="16" t="s">
        <v>227</v>
      </c>
      <c r="AW2292" s="16" t="s">
        <v>36</v>
      </c>
      <c r="AX2292" s="16" t="s">
        <v>81</v>
      </c>
      <c r="AY2292" s="259" t="s">
        <v>215</v>
      </c>
    </row>
    <row r="2293" spans="1:65" s="15" customFormat="1" ht="10.199999999999999">
      <c r="B2293" s="238"/>
      <c r="C2293" s="239"/>
      <c r="D2293" s="198" t="s">
        <v>364</v>
      </c>
      <c r="E2293" s="240" t="s">
        <v>1</v>
      </c>
      <c r="F2293" s="241" t="s">
        <v>368</v>
      </c>
      <c r="G2293" s="239"/>
      <c r="H2293" s="242">
        <v>884.13900000000001</v>
      </c>
      <c r="I2293" s="243"/>
      <c r="J2293" s="239"/>
      <c r="K2293" s="239"/>
      <c r="L2293" s="244"/>
      <c r="M2293" s="245"/>
      <c r="N2293" s="246"/>
      <c r="O2293" s="246"/>
      <c r="P2293" s="246"/>
      <c r="Q2293" s="246"/>
      <c r="R2293" s="246"/>
      <c r="S2293" s="246"/>
      <c r="T2293" s="247"/>
      <c r="AT2293" s="248" t="s">
        <v>364</v>
      </c>
      <c r="AU2293" s="248" t="s">
        <v>227</v>
      </c>
      <c r="AV2293" s="15" t="s">
        <v>214</v>
      </c>
      <c r="AW2293" s="15" t="s">
        <v>36</v>
      </c>
      <c r="AX2293" s="15" t="s">
        <v>88</v>
      </c>
      <c r="AY2293" s="248" t="s">
        <v>215</v>
      </c>
    </row>
    <row r="2294" spans="1:65" s="2" customFormat="1" ht="24.15" customHeight="1">
      <c r="A2294" s="35"/>
      <c r="B2294" s="36"/>
      <c r="C2294" s="185" t="s">
        <v>2134</v>
      </c>
      <c r="D2294" s="185" t="s">
        <v>216</v>
      </c>
      <c r="E2294" s="186" t="s">
        <v>2135</v>
      </c>
      <c r="F2294" s="187" t="s">
        <v>2136</v>
      </c>
      <c r="G2294" s="188" t="s">
        <v>797</v>
      </c>
      <c r="H2294" s="189">
        <v>45</v>
      </c>
      <c r="I2294" s="190"/>
      <c r="J2294" s="191">
        <f>ROUND(I2294*H2294,2)</f>
        <v>0</v>
      </c>
      <c r="K2294" s="187" t="s">
        <v>359</v>
      </c>
      <c r="L2294" s="40"/>
      <c r="M2294" s="192" t="s">
        <v>1</v>
      </c>
      <c r="N2294" s="193" t="s">
        <v>46</v>
      </c>
      <c r="O2294" s="72"/>
      <c r="P2294" s="194">
        <f>O2294*H2294</f>
        <v>0</v>
      </c>
      <c r="Q2294" s="194">
        <v>9.7999999999999997E-4</v>
      </c>
      <c r="R2294" s="194">
        <f>Q2294*H2294</f>
        <v>4.41E-2</v>
      </c>
      <c r="S2294" s="194">
        <v>0</v>
      </c>
      <c r="T2294" s="195">
        <f>S2294*H2294</f>
        <v>0</v>
      </c>
      <c r="U2294" s="35"/>
      <c r="V2294" s="35"/>
      <c r="W2294" s="35"/>
      <c r="X2294" s="35"/>
      <c r="Y2294" s="35"/>
      <c r="Z2294" s="35"/>
      <c r="AA2294" s="35"/>
      <c r="AB2294" s="35"/>
      <c r="AC2294" s="35"/>
      <c r="AD2294" s="35"/>
      <c r="AE2294" s="35"/>
      <c r="AR2294" s="196" t="s">
        <v>214</v>
      </c>
      <c r="AT2294" s="196" t="s">
        <v>216</v>
      </c>
      <c r="AU2294" s="196" t="s">
        <v>227</v>
      </c>
      <c r="AY2294" s="18" t="s">
        <v>215</v>
      </c>
      <c r="BE2294" s="197">
        <f>IF(N2294="základní",J2294,0)</f>
        <v>0</v>
      </c>
      <c r="BF2294" s="197">
        <f>IF(N2294="snížená",J2294,0)</f>
        <v>0</v>
      </c>
      <c r="BG2294" s="197">
        <f>IF(N2294="zákl. přenesená",J2294,0)</f>
        <v>0</v>
      </c>
      <c r="BH2294" s="197">
        <f>IF(N2294="sníž. přenesená",J2294,0)</f>
        <v>0</v>
      </c>
      <c r="BI2294" s="197">
        <f>IF(N2294="nulová",J2294,0)</f>
        <v>0</v>
      </c>
      <c r="BJ2294" s="18" t="s">
        <v>88</v>
      </c>
      <c r="BK2294" s="197">
        <f>ROUND(I2294*H2294,2)</f>
        <v>0</v>
      </c>
      <c r="BL2294" s="18" t="s">
        <v>214</v>
      </c>
      <c r="BM2294" s="196" t="s">
        <v>2137</v>
      </c>
    </row>
    <row r="2295" spans="1:65" s="2" customFormat="1" ht="19.2">
      <c r="A2295" s="35"/>
      <c r="B2295" s="36"/>
      <c r="C2295" s="37"/>
      <c r="D2295" s="198" t="s">
        <v>221</v>
      </c>
      <c r="E2295" s="37"/>
      <c r="F2295" s="199" t="s">
        <v>2138</v>
      </c>
      <c r="G2295" s="37"/>
      <c r="H2295" s="37"/>
      <c r="I2295" s="200"/>
      <c r="J2295" s="37"/>
      <c r="K2295" s="37"/>
      <c r="L2295" s="40"/>
      <c r="M2295" s="201"/>
      <c r="N2295" s="202"/>
      <c r="O2295" s="72"/>
      <c r="P2295" s="72"/>
      <c r="Q2295" s="72"/>
      <c r="R2295" s="72"/>
      <c r="S2295" s="72"/>
      <c r="T2295" s="73"/>
      <c r="U2295" s="35"/>
      <c r="V2295" s="35"/>
      <c r="W2295" s="35"/>
      <c r="X2295" s="35"/>
      <c r="Y2295" s="35"/>
      <c r="Z2295" s="35"/>
      <c r="AA2295" s="35"/>
      <c r="AB2295" s="35"/>
      <c r="AC2295" s="35"/>
      <c r="AD2295" s="35"/>
      <c r="AE2295" s="35"/>
      <c r="AT2295" s="18" t="s">
        <v>221</v>
      </c>
      <c r="AU2295" s="18" t="s">
        <v>227</v>
      </c>
    </row>
    <row r="2296" spans="1:65" s="2" customFormat="1" ht="10.199999999999999">
      <c r="A2296" s="35"/>
      <c r="B2296" s="36"/>
      <c r="C2296" s="37"/>
      <c r="D2296" s="215" t="s">
        <v>362</v>
      </c>
      <c r="E2296" s="37"/>
      <c r="F2296" s="216" t="s">
        <v>2139</v>
      </c>
      <c r="G2296" s="37"/>
      <c r="H2296" s="37"/>
      <c r="I2296" s="200"/>
      <c r="J2296" s="37"/>
      <c r="K2296" s="37"/>
      <c r="L2296" s="40"/>
      <c r="M2296" s="201"/>
      <c r="N2296" s="202"/>
      <c r="O2296" s="72"/>
      <c r="P2296" s="72"/>
      <c r="Q2296" s="72"/>
      <c r="R2296" s="72"/>
      <c r="S2296" s="72"/>
      <c r="T2296" s="73"/>
      <c r="U2296" s="35"/>
      <c r="V2296" s="35"/>
      <c r="W2296" s="35"/>
      <c r="X2296" s="35"/>
      <c r="Y2296" s="35"/>
      <c r="Z2296" s="35"/>
      <c r="AA2296" s="35"/>
      <c r="AB2296" s="35"/>
      <c r="AC2296" s="35"/>
      <c r="AD2296" s="35"/>
      <c r="AE2296" s="35"/>
      <c r="AT2296" s="18" t="s">
        <v>362</v>
      </c>
      <c r="AU2296" s="18" t="s">
        <v>227</v>
      </c>
    </row>
    <row r="2297" spans="1:65" s="13" customFormat="1" ht="10.199999999999999">
      <c r="B2297" s="217"/>
      <c r="C2297" s="218"/>
      <c r="D2297" s="198" t="s">
        <v>364</v>
      </c>
      <c r="E2297" s="219" t="s">
        <v>1</v>
      </c>
      <c r="F2297" s="220" t="s">
        <v>605</v>
      </c>
      <c r="G2297" s="218"/>
      <c r="H2297" s="219" t="s">
        <v>1</v>
      </c>
      <c r="I2297" s="221"/>
      <c r="J2297" s="218"/>
      <c r="K2297" s="218"/>
      <c r="L2297" s="222"/>
      <c r="M2297" s="223"/>
      <c r="N2297" s="224"/>
      <c r="O2297" s="224"/>
      <c r="P2297" s="224"/>
      <c r="Q2297" s="224"/>
      <c r="R2297" s="224"/>
      <c r="S2297" s="224"/>
      <c r="T2297" s="225"/>
      <c r="AT2297" s="226" t="s">
        <v>364</v>
      </c>
      <c r="AU2297" s="226" t="s">
        <v>227</v>
      </c>
      <c r="AV2297" s="13" t="s">
        <v>88</v>
      </c>
      <c r="AW2297" s="13" t="s">
        <v>36</v>
      </c>
      <c r="AX2297" s="13" t="s">
        <v>81</v>
      </c>
      <c r="AY2297" s="226" t="s">
        <v>215</v>
      </c>
    </row>
    <row r="2298" spans="1:65" s="14" customFormat="1" ht="10.199999999999999">
      <c r="B2298" s="227"/>
      <c r="C2298" s="228"/>
      <c r="D2298" s="198" t="s">
        <v>364</v>
      </c>
      <c r="E2298" s="229" t="s">
        <v>1</v>
      </c>
      <c r="F2298" s="230" t="s">
        <v>2140</v>
      </c>
      <c r="G2298" s="228"/>
      <c r="H2298" s="231">
        <v>45</v>
      </c>
      <c r="I2298" s="232"/>
      <c r="J2298" s="228"/>
      <c r="K2298" s="228"/>
      <c r="L2298" s="233"/>
      <c r="M2298" s="234"/>
      <c r="N2298" s="235"/>
      <c r="O2298" s="235"/>
      <c r="P2298" s="235"/>
      <c r="Q2298" s="235"/>
      <c r="R2298" s="235"/>
      <c r="S2298" s="235"/>
      <c r="T2298" s="236"/>
      <c r="AT2298" s="237" t="s">
        <v>364</v>
      </c>
      <c r="AU2298" s="237" t="s">
        <v>227</v>
      </c>
      <c r="AV2298" s="14" t="s">
        <v>90</v>
      </c>
      <c r="AW2298" s="14" t="s">
        <v>36</v>
      </c>
      <c r="AX2298" s="14" t="s">
        <v>81</v>
      </c>
      <c r="AY2298" s="237" t="s">
        <v>215</v>
      </c>
    </row>
    <row r="2299" spans="1:65" s="15" customFormat="1" ht="10.199999999999999">
      <c r="B2299" s="238"/>
      <c r="C2299" s="239"/>
      <c r="D2299" s="198" t="s">
        <v>364</v>
      </c>
      <c r="E2299" s="240" t="s">
        <v>1</v>
      </c>
      <c r="F2299" s="241" t="s">
        <v>368</v>
      </c>
      <c r="G2299" s="239"/>
      <c r="H2299" s="242">
        <v>45</v>
      </c>
      <c r="I2299" s="243"/>
      <c r="J2299" s="239"/>
      <c r="K2299" s="239"/>
      <c r="L2299" s="244"/>
      <c r="M2299" s="245"/>
      <c r="N2299" s="246"/>
      <c r="O2299" s="246"/>
      <c r="P2299" s="246"/>
      <c r="Q2299" s="246"/>
      <c r="R2299" s="246"/>
      <c r="S2299" s="246"/>
      <c r="T2299" s="247"/>
      <c r="AT2299" s="248" t="s">
        <v>364</v>
      </c>
      <c r="AU2299" s="248" t="s">
        <v>227</v>
      </c>
      <c r="AV2299" s="15" t="s">
        <v>214</v>
      </c>
      <c r="AW2299" s="15" t="s">
        <v>36</v>
      </c>
      <c r="AX2299" s="15" t="s">
        <v>88</v>
      </c>
      <c r="AY2299" s="248" t="s">
        <v>215</v>
      </c>
    </row>
    <row r="2300" spans="1:65" s="2" customFormat="1" ht="24.15" customHeight="1">
      <c r="A2300" s="35"/>
      <c r="B2300" s="36"/>
      <c r="C2300" s="185" t="s">
        <v>2141</v>
      </c>
      <c r="D2300" s="185" t="s">
        <v>216</v>
      </c>
      <c r="E2300" s="186" t="s">
        <v>2142</v>
      </c>
      <c r="F2300" s="187" t="s">
        <v>2143</v>
      </c>
      <c r="G2300" s="188" t="s">
        <v>716</v>
      </c>
      <c r="H2300" s="189">
        <v>4</v>
      </c>
      <c r="I2300" s="190"/>
      <c r="J2300" s="191">
        <f>ROUND(I2300*H2300,2)</f>
        <v>0</v>
      </c>
      <c r="K2300" s="187" t="s">
        <v>1</v>
      </c>
      <c r="L2300" s="40"/>
      <c r="M2300" s="192" t="s">
        <v>1</v>
      </c>
      <c r="N2300" s="193" t="s">
        <v>46</v>
      </c>
      <c r="O2300" s="72"/>
      <c r="P2300" s="194">
        <f>O2300*H2300</f>
        <v>0</v>
      </c>
      <c r="Q2300" s="194">
        <v>1.8E-3</v>
      </c>
      <c r="R2300" s="194">
        <f>Q2300*H2300</f>
        <v>7.1999999999999998E-3</v>
      </c>
      <c r="S2300" s="194">
        <v>0</v>
      </c>
      <c r="T2300" s="195">
        <f>S2300*H2300</f>
        <v>0</v>
      </c>
      <c r="U2300" s="35"/>
      <c r="V2300" s="35"/>
      <c r="W2300" s="35"/>
      <c r="X2300" s="35"/>
      <c r="Y2300" s="35"/>
      <c r="Z2300" s="35"/>
      <c r="AA2300" s="35"/>
      <c r="AB2300" s="35"/>
      <c r="AC2300" s="35"/>
      <c r="AD2300" s="35"/>
      <c r="AE2300" s="35"/>
      <c r="AR2300" s="196" t="s">
        <v>214</v>
      </c>
      <c r="AT2300" s="196" t="s">
        <v>216</v>
      </c>
      <c r="AU2300" s="196" t="s">
        <v>227</v>
      </c>
      <c r="AY2300" s="18" t="s">
        <v>215</v>
      </c>
      <c r="BE2300" s="197">
        <f>IF(N2300="základní",J2300,0)</f>
        <v>0</v>
      </c>
      <c r="BF2300" s="197">
        <f>IF(N2300="snížená",J2300,0)</f>
        <v>0</v>
      </c>
      <c r="BG2300" s="197">
        <f>IF(N2300="zákl. přenesená",J2300,0)</f>
        <v>0</v>
      </c>
      <c r="BH2300" s="197">
        <f>IF(N2300="sníž. přenesená",J2300,0)</f>
        <v>0</v>
      </c>
      <c r="BI2300" s="197">
        <f>IF(N2300="nulová",J2300,0)</f>
        <v>0</v>
      </c>
      <c r="BJ2300" s="18" t="s">
        <v>88</v>
      </c>
      <c r="BK2300" s="197">
        <f>ROUND(I2300*H2300,2)</f>
        <v>0</v>
      </c>
      <c r="BL2300" s="18" t="s">
        <v>214</v>
      </c>
      <c r="BM2300" s="196" t="s">
        <v>2144</v>
      </c>
    </row>
    <row r="2301" spans="1:65" s="13" customFormat="1" ht="10.199999999999999">
      <c r="B2301" s="217"/>
      <c r="C2301" s="218"/>
      <c r="D2301" s="198" t="s">
        <v>364</v>
      </c>
      <c r="E2301" s="219" t="s">
        <v>1</v>
      </c>
      <c r="F2301" s="220" t="s">
        <v>2145</v>
      </c>
      <c r="G2301" s="218"/>
      <c r="H2301" s="219" t="s">
        <v>1</v>
      </c>
      <c r="I2301" s="221"/>
      <c r="J2301" s="218"/>
      <c r="K2301" s="218"/>
      <c r="L2301" s="222"/>
      <c r="M2301" s="223"/>
      <c r="N2301" s="224"/>
      <c r="O2301" s="224"/>
      <c r="P2301" s="224"/>
      <c r="Q2301" s="224"/>
      <c r="R2301" s="224"/>
      <c r="S2301" s="224"/>
      <c r="T2301" s="225"/>
      <c r="AT2301" s="226" t="s">
        <v>364</v>
      </c>
      <c r="AU2301" s="226" t="s">
        <v>227</v>
      </c>
      <c r="AV2301" s="13" t="s">
        <v>88</v>
      </c>
      <c r="AW2301" s="13" t="s">
        <v>36</v>
      </c>
      <c r="AX2301" s="13" t="s">
        <v>81</v>
      </c>
      <c r="AY2301" s="226" t="s">
        <v>215</v>
      </c>
    </row>
    <row r="2302" spans="1:65" s="14" customFormat="1" ht="10.199999999999999">
      <c r="B2302" s="227"/>
      <c r="C2302" s="228"/>
      <c r="D2302" s="198" t="s">
        <v>364</v>
      </c>
      <c r="E2302" s="229" t="s">
        <v>1</v>
      </c>
      <c r="F2302" s="230" t="s">
        <v>214</v>
      </c>
      <c r="G2302" s="228"/>
      <c r="H2302" s="231">
        <v>4</v>
      </c>
      <c r="I2302" s="232"/>
      <c r="J2302" s="228"/>
      <c r="K2302" s="228"/>
      <c r="L2302" s="233"/>
      <c r="M2302" s="234"/>
      <c r="N2302" s="235"/>
      <c r="O2302" s="235"/>
      <c r="P2302" s="235"/>
      <c r="Q2302" s="235"/>
      <c r="R2302" s="235"/>
      <c r="S2302" s="235"/>
      <c r="T2302" s="236"/>
      <c r="AT2302" s="237" t="s">
        <v>364</v>
      </c>
      <c r="AU2302" s="237" t="s">
        <v>227</v>
      </c>
      <c r="AV2302" s="14" t="s">
        <v>90</v>
      </c>
      <c r="AW2302" s="14" t="s">
        <v>36</v>
      </c>
      <c r="AX2302" s="14" t="s">
        <v>81</v>
      </c>
      <c r="AY2302" s="237" t="s">
        <v>215</v>
      </c>
    </row>
    <row r="2303" spans="1:65" s="15" customFormat="1" ht="10.199999999999999">
      <c r="B2303" s="238"/>
      <c r="C2303" s="239"/>
      <c r="D2303" s="198" t="s">
        <v>364</v>
      </c>
      <c r="E2303" s="240" t="s">
        <v>1</v>
      </c>
      <c r="F2303" s="241" t="s">
        <v>368</v>
      </c>
      <c r="G2303" s="239"/>
      <c r="H2303" s="242">
        <v>4</v>
      </c>
      <c r="I2303" s="243"/>
      <c r="J2303" s="239"/>
      <c r="K2303" s="239"/>
      <c r="L2303" s="244"/>
      <c r="M2303" s="245"/>
      <c r="N2303" s="246"/>
      <c r="O2303" s="246"/>
      <c r="P2303" s="246"/>
      <c r="Q2303" s="246"/>
      <c r="R2303" s="246"/>
      <c r="S2303" s="246"/>
      <c r="T2303" s="247"/>
      <c r="AT2303" s="248" t="s">
        <v>364</v>
      </c>
      <c r="AU2303" s="248" t="s">
        <v>227</v>
      </c>
      <c r="AV2303" s="15" t="s">
        <v>214</v>
      </c>
      <c r="AW2303" s="15" t="s">
        <v>36</v>
      </c>
      <c r="AX2303" s="15" t="s">
        <v>88</v>
      </c>
      <c r="AY2303" s="248" t="s">
        <v>215</v>
      </c>
    </row>
    <row r="2304" spans="1:65" s="2" customFormat="1" ht="24.15" customHeight="1">
      <c r="A2304" s="35"/>
      <c r="B2304" s="36"/>
      <c r="C2304" s="185" t="s">
        <v>2146</v>
      </c>
      <c r="D2304" s="185" t="s">
        <v>216</v>
      </c>
      <c r="E2304" s="186" t="s">
        <v>2147</v>
      </c>
      <c r="F2304" s="187" t="s">
        <v>2148</v>
      </c>
      <c r="G2304" s="188" t="s">
        <v>716</v>
      </c>
      <c r="H2304" s="189">
        <v>5</v>
      </c>
      <c r="I2304" s="190"/>
      <c r="J2304" s="191">
        <f>ROUND(I2304*H2304,2)</f>
        <v>0</v>
      </c>
      <c r="K2304" s="187" t="s">
        <v>359</v>
      </c>
      <c r="L2304" s="40"/>
      <c r="M2304" s="192" t="s">
        <v>1</v>
      </c>
      <c r="N2304" s="193" t="s">
        <v>46</v>
      </c>
      <c r="O2304" s="72"/>
      <c r="P2304" s="194">
        <f>O2304*H2304</f>
        <v>0</v>
      </c>
      <c r="Q2304" s="194">
        <v>1.8E-3</v>
      </c>
      <c r="R2304" s="194">
        <f>Q2304*H2304</f>
        <v>8.9999999999999993E-3</v>
      </c>
      <c r="S2304" s="194">
        <v>0</v>
      </c>
      <c r="T2304" s="195">
        <f>S2304*H2304</f>
        <v>0</v>
      </c>
      <c r="U2304" s="35"/>
      <c r="V2304" s="35"/>
      <c r="W2304" s="35"/>
      <c r="X2304" s="35"/>
      <c r="Y2304" s="35"/>
      <c r="Z2304" s="35"/>
      <c r="AA2304" s="35"/>
      <c r="AB2304" s="35"/>
      <c r="AC2304" s="35"/>
      <c r="AD2304" s="35"/>
      <c r="AE2304" s="35"/>
      <c r="AR2304" s="196" t="s">
        <v>214</v>
      </c>
      <c r="AT2304" s="196" t="s">
        <v>216</v>
      </c>
      <c r="AU2304" s="196" t="s">
        <v>227</v>
      </c>
      <c r="AY2304" s="18" t="s">
        <v>215</v>
      </c>
      <c r="BE2304" s="197">
        <f>IF(N2304="základní",J2304,0)</f>
        <v>0</v>
      </c>
      <c r="BF2304" s="197">
        <f>IF(N2304="snížená",J2304,0)</f>
        <v>0</v>
      </c>
      <c r="BG2304" s="197">
        <f>IF(N2304="zákl. přenesená",J2304,0)</f>
        <v>0</v>
      </c>
      <c r="BH2304" s="197">
        <f>IF(N2304="sníž. přenesená",J2304,0)</f>
        <v>0</v>
      </c>
      <c r="BI2304" s="197">
        <f>IF(N2304="nulová",J2304,0)</f>
        <v>0</v>
      </c>
      <c r="BJ2304" s="18" t="s">
        <v>88</v>
      </c>
      <c r="BK2304" s="197">
        <f>ROUND(I2304*H2304,2)</f>
        <v>0</v>
      </c>
      <c r="BL2304" s="18" t="s">
        <v>214</v>
      </c>
      <c r="BM2304" s="196" t="s">
        <v>2149</v>
      </c>
    </row>
    <row r="2305" spans="1:65" s="2" customFormat="1" ht="28.8">
      <c r="A2305" s="35"/>
      <c r="B2305" s="36"/>
      <c r="C2305" s="37"/>
      <c r="D2305" s="198" t="s">
        <v>221</v>
      </c>
      <c r="E2305" s="37"/>
      <c r="F2305" s="199" t="s">
        <v>2150</v>
      </c>
      <c r="G2305" s="37"/>
      <c r="H2305" s="37"/>
      <c r="I2305" s="200"/>
      <c r="J2305" s="37"/>
      <c r="K2305" s="37"/>
      <c r="L2305" s="40"/>
      <c r="M2305" s="201"/>
      <c r="N2305" s="202"/>
      <c r="O2305" s="72"/>
      <c r="P2305" s="72"/>
      <c r="Q2305" s="72"/>
      <c r="R2305" s="72"/>
      <c r="S2305" s="72"/>
      <c r="T2305" s="73"/>
      <c r="U2305" s="35"/>
      <c r="V2305" s="35"/>
      <c r="W2305" s="35"/>
      <c r="X2305" s="35"/>
      <c r="Y2305" s="35"/>
      <c r="Z2305" s="35"/>
      <c r="AA2305" s="35"/>
      <c r="AB2305" s="35"/>
      <c r="AC2305" s="35"/>
      <c r="AD2305" s="35"/>
      <c r="AE2305" s="35"/>
      <c r="AT2305" s="18" t="s">
        <v>221</v>
      </c>
      <c r="AU2305" s="18" t="s">
        <v>227</v>
      </c>
    </row>
    <row r="2306" spans="1:65" s="2" customFormat="1" ht="10.199999999999999">
      <c r="A2306" s="35"/>
      <c r="B2306" s="36"/>
      <c r="C2306" s="37"/>
      <c r="D2306" s="215" t="s">
        <v>362</v>
      </c>
      <c r="E2306" s="37"/>
      <c r="F2306" s="216" t="s">
        <v>2151</v>
      </c>
      <c r="G2306" s="37"/>
      <c r="H2306" s="37"/>
      <c r="I2306" s="200"/>
      <c r="J2306" s="37"/>
      <c r="K2306" s="37"/>
      <c r="L2306" s="40"/>
      <c r="M2306" s="201"/>
      <c r="N2306" s="202"/>
      <c r="O2306" s="72"/>
      <c r="P2306" s="72"/>
      <c r="Q2306" s="72"/>
      <c r="R2306" s="72"/>
      <c r="S2306" s="72"/>
      <c r="T2306" s="73"/>
      <c r="U2306" s="35"/>
      <c r="V2306" s="35"/>
      <c r="W2306" s="35"/>
      <c r="X2306" s="35"/>
      <c r="Y2306" s="35"/>
      <c r="Z2306" s="35"/>
      <c r="AA2306" s="35"/>
      <c r="AB2306" s="35"/>
      <c r="AC2306" s="35"/>
      <c r="AD2306" s="35"/>
      <c r="AE2306" s="35"/>
      <c r="AT2306" s="18" t="s">
        <v>362</v>
      </c>
      <c r="AU2306" s="18" t="s">
        <v>227</v>
      </c>
    </row>
    <row r="2307" spans="1:65" s="13" customFormat="1" ht="10.199999999999999">
      <c r="B2307" s="217"/>
      <c r="C2307" s="218"/>
      <c r="D2307" s="198" t="s">
        <v>364</v>
      </c>
      <c r="E2307" s="219" t="s">
        <v>1</v>
      </c>
      <c r="F2307" s="220" t="s">
        <v>2152</v>
      </c>
      <c r="G2307" s="218"/>
      <c r="H2307" s="219" t="s">
        <v>1</v>
      </c>
      <c r="I2307" s="221"/>
      <c r="J2307" s="218"/>
      <c r="K2307" s="218"/>
      <c r="L2307" s="222"/>
      <c r="M2307" s="223"/>
      <c r="N2307" s="224"/>
      <c r="O2307" s="224"/>
      <c r="P2307" s="224"/>
      <c r="Q2307" s="224"/>
      <c r="R2307" s="224"/>
      <c r="S2307" s="224"/>
      <c r="T2307" s="225"/>
      <c r="AT2307" s="226" t="s">
        <v>364</v>
      </c>
      <c r="AU2307" s="226" t="s">
        <v>227</v>
      </c>
      <c r="AV2307" s="13" t="s">
        <v>88</v>
      </c>
      <c r="AW2307" s="13" t="s">
        <v>36</v>
      </c>
      <c r="AX2307" s="13" t="s">
        <v>81</v>
      </c>
      <c r="AY2307" s="226" t="s">
        <v>215</v>
      </c>
    </row>
    <row r="2308" spans="1:65" s="14" customFormat="1" ht="10.199999999999999">
      <c r="B2308" s="227"/>
      <c r="C2308" s="228"/>
      <c r="D2308" s="198" t="s">
        <v>364</v>
      </c>
      <c r="E2308" s="229" t="s">
        <v>1</v>
      </c>
      <c r="F2308" s="230" t="s">
        <v>236</v>
      </c>
      <c r="G2308" s="228"/>
      <c r="H2308" s="231">
        <v>5</v>
      </c>
      <c r="I2308" s="232"/>
      <c r="J2308" s="228"/>
      <c r="K2308" s="228"/>
      <c r="L2308" s="233"/>
      <c r="M2308" s="234"/>
      <c r="N2308" s="235"/>
      <c r="O2308" s="235"/>
      <c r="P2308" s="235"/>
      <c r="Q2308" s="235"/>
      <c r="R2308" s="235"/>
      <c r="S2308" s="235"/>
      <c r="T2308" s="236"/>
      <c r="AT2308" s="237" t="s">
        <v>364</v>
      </c>
      <c r="AU2308" s="237" t="s">
        <v>227</v>
      </c>
      <c r="AV2308" s="14" t="s">
        <v>90</v>
      </c>
      <c r="AW2308" s="14" t="s">
        <v>36</v>
      </c>
      <c r="AX2308" s="14" t="s">
        <v>81</v>
      </c>
      <c r="AY2308" s="237" t="s">
        <v>215</v>
      </c>
    </row>
    <row r="2309" spans="1:65" s="15" customFormat="1" ht="10.199999999999999">
      <c r="B2309" s="238"/>
      <c r="C2309" s="239"/>
      <c r="D2309" s="198" t="s">
        <v>364</v>
      </c>
      <c r="E2309" s="240" t="s">
        <v>1</v>
      </c>
      <c r="F2309" s="241" t="s">
        <v>368</v>
      </c>
      <c r="G2309" s="239"/>
      <c r="H2309" s="242">
        <v>5</v>
      </c>
      <c r="I2309" s="243"/>
      <c r="J2309" s="239"/>
      <c r="K2309" s="239"/>
      <c r="L2309" s="244"/>
      <c r="M2309" s="245"/>
      <c r="N2309" s="246"/>
      <c r="O2309" s="246"/>
      <c r="P2309" s="246"/>
      <c r="Q2309" s="246"/>
      <c r="R2309" s="246"/>
      <c r="S2309" s="246"/>
      <c r="T2309" s="247"/>
      <c r="AT2309" s="248" t="s">
        <v>364</v>
      </c>
      <c r="AU2309" s="248" t="s">
        <v>227</v>
      </c>
      <c r="AV2309" s="15" t="s">
        <v>214</v>
      </c>
      <c r="AW2309" s="15" t="s">
        <v>36</v>
      </c>
      <c r="AX2309" s="15" t="s">
        <v>88</v>
      </c>
      <c r="AY2309" s="248" t="s">
        <v>215</v>
      </c>
    </row>
    <row r="2310" spans="1:65" s="2" customFormat="1" ht="24.15" customHeight="1">
      <c r="A2310" s="35"/>
      <c r="B2310" s="36"/>
      <c r="C2310" s="185" t="s">
        <v>2153</v>
      </c>
      <c r="D2310" s="185" t="s">
        <v>216</v>
      </c>
      <c r="E2310" s="186" t="s">
        <v>2154</v>
      </c>
      <c r="F2310" s="187" t="s">
        <v>2155</v>
      </c>
      <c r="G2310" s="188" t="s">
        <v>716</v>
      </c>
      <c r="H2310" s="189">
        <v>2</v>
      </c>
      <c r="I2310" s="190"/>
      <c r="J2310" s="191">
        <f>ROUND(I2310*H2310,2)</f>
        <v>0</v>
      </c>
      <c r="K2310" s="187" t="s">
        <v>359</v>
      </c>
      <c r="L2310" s="40"/>
      <c r="M2310" s="192" t="s">
        <v>1</v>
      </c>
      <c r="N2310" s="193" t="s">
        <v>46</v>
      </c>
      <c r="O2310" s="72"/>
      <c r="P2310" s="194">
        <f>O2310*H2310</f>
        <v>0</v>
      </c>
      <c r="Q2310" s="194">
        <v>8.0000000000000004E-4</v>
      </c>
      <c r="R2310" s="194">
        <f>Q2310*H2310</f>
        <v>1.6000000000000001E-3</v>
      </c>
      <c r="S2310" s="194">
        <v>0</v>
      </c>
      <c r="T2310" s="195">
        <f>S2310*H2310</f>
        <v>0</v>
      </c>
      <c r="U2310" s="35"/>
      <c r="V2310" s="35"/>
      <c r="W2310" s="35"/>
      <c r="X2310" s="35"/>
      <c r="Y2310" s="35"/>
      <c r="Z2310" s="35"/>
      <c r="AA2310" s="35"/>
      <c r="AB2310" s="35"/>
      <c r="AC2310" s="35"/>
      <c r="AD2310" s="35"/>
      <c r="AE2310" s="35"/>
      <c r="AR2310" s="196" t="s">
        <v>214</v>
      </c>
      <c r="AT2310" s="196" t="s">
        <v>216</v>
      </c>
      <c r="AU2310" s="196" t="s">
        <v>227</v>
      </c>
      <c r="AY2310" s="18" t="s">
        <v>215</v>
      </c>
      <c r="BE2310" s="197">
        <f>IF(N2310="základní",J2310,0)</f>
        <v>0</v>
      </c>
      <c r="BF2310" s="197">
        <f>IF(N2310="snížená",J2310,0)</f>
        <v>0</v>
      </c>
      <c r="BG2310" s="197">
        <f>IF(N2310="zákl. přenesená",J2310,0)</f>
        <v>0</v>
      </c>
      <c r="BH2310" s="197">
        <f>IF(N2310="sníž. přenesená",J2310,0)</f>
        <v>0</v>
      </c>
      <c r="BI2310" s="197">
        <f>IF(N2310="nulová",J2310,0)</f>
        <v>0</v>
      </c>
      <c r="BJ2310" s="18" t="s">
        <v>88</v>
      </c>
      <c r="BK2310" s="197">
        <f>ROUND(I2310*H2310,2)</f>
        <v>0</v>
      </c>
      <c r="BL2310" s="18" t="s">
        <v>214</v>
      </c>
      <c r="BM2310" s="196" t="s">
        <v>2156</v>
      </c>
    </row>
    <row r="2311" spans="1:65" s="2" customFormat="1" ht="28.8">
      <c r="A2311" s="35"/>
      <c r="B2311" s="36"/>
      <c r="C2311" s="37"/>
      <c r="D2311" s="198" t="s">
        <v>221</v>
      </c>
      <c r="E2311" s="37"/>
      <c r="F2311" s="199" t="s">
        <v>2157</v>
      </c>
      <c r="G2311" s="37"/>
      <c r="H2311" s="37"/>
      <c r="I2311" s="200"/>
      <c r="J2311" s="37"/>
      <c r="K2311" s="37"/>
      <c r="L2311" s="40"/>
      <c r="M2311" s="201"/>
      <c r="N2311" s="202"/>
      <c r="O2311" s="72"/>
      <c r="P2311" s="72"/>
      <c r="Q2311" s="72"/>
      <c r="R2311" s="72"/>
      <c r="S2311" s="72"/>
      <c r="T2311" s="73"/>
      <c r="U2311" s="35"/>
      <c r="V2311" s="35"/>
      <c r="W2311" s="35"/>
      <c r="X2311" s="35"/>
      <c r="Y2311" s="35"/>
      <c r="Z2311" s="35"/>
      <c r="AA2311" s="35"/>
      <c r="AB2311" s="35"/>
      <c r="AC2311" s="35"/>
      <c r="AD2311" s="35"/>
      <c r="AE2311" s="35"/>
      <c r="AT2311" s="18" t="s">
        <v>221</v>
      </c>
      <c r="AU2311" s="18" t="s">
        <v>227</v>
      </c>
    </row>
    <row r="2312" spans="1:65" s="2" customFormat="1" ht="10.199999999999999">
      <c r="A2312" s="35"/>
      <c r="B2312" s="36"/>
      <c r="C2312" s="37"/>
      <c r="D2312" s="215" t="s">
        <v>362</v>
      </c>
      <c r="E2312" s="37"/>
      <c r="F2312" s="216" t="s">
        <v>2158</v>
      </c>
      <c r="G2312" s="37"/>
      <c r="H2312" s="37"/>
      <c r="I2312" s="200"/>
      <c r="J2312" s="37"/>
      <c r="K2312" s="37"/>
      <c r="L2312" s="40"/>
      <c r="M2312" s="201"/>
      <c r="N2312" s="202"/>
      <c r="O2312" s="72"/>
      <c r="P2312" s="72"/>
      <c r="Q2312" s="72"/>
      <c r="R2312" s="72"/>
      <c r="S2312" s="72"/>
      <c r="T2312" s="73"/>
      <c r="U2312" s="35"/>
      <c r="V2312" s="35"/>
      <c r="W2312" s="35"/>
      <c r="X2312" s="35"/>
      <c r="Y2312" s="35"/>
      <c r="Z2312" s="35"/>
      <c r="AA2312" s="35"/>
      <c r="AB2312" s="35"/>
      <c r="AC2312" s="35"/>
      <c r="AD2312" s="35"/>
      <c r="AE2312" s="35"/>
      <c r="AT2312" s="18" t="s">
        <v>362</v>
      </c>
      <c r="AU2312" s="18" t="s">
        <v>227</v>
      </c>
    </row>
    <row r="2313" spans="1:65" s="13" customFormat="1" ht="10.199999999999999">
      <c r="B2313" s="217"/>
      <c r="C2313" s="218"/>
      <c r="D2313" s="198" t="s">
        <v>364</v>
      </c>
      <c r="E2313" s="219" t="s">
        <v>1</v>
      </c>
      <c r="F2313" s="220" t="s">
        <v>2159</v>
      </c>
      <c r="G2313" s="218"/>
      <c r="H2313" s="219" t="s">
        <v>1</v>
      </c>
      <c r="I2313" s="221"/>
      <c r="J2313" s="218"/>
      <c r="K2313" s="218"/>
      <c r="L2313" s="222"/>
      <c r="M2313" s="223"/>
      <c r="N2313" s="224"/>
      <c r="O2313" s="224"/>
      <c r="P2313" s="224"/>
      <c r="Q2313" s="224"/>
      <c r="R2313" s="224"/>
      <c r="S2313" s="224"/>
      <c r="T2313" s="225"/>
      <c r="AT2313" s="226" t="s">
        <v>364</v>
      </c>
      <c r="AU2313" s="226" t="s">
        <v>227</v>
      </c>
      <c r="AV2313" s="13" t="s">
        <v>88</v>
      </c>
      <c r="AW2313" s="13" t="s">
        <v>36</v>
      </c>
      <c r="AX2313" s="13" t="s">
        <v>81</v>
      </c>
      <c r="AY2313" s="226" t="s">
        <v>215</v>
      </c>
    </row>
    <row r="2314" spans="1:65" s="14" customFormat="1" ht="10.199999999999999">
      <c r="B2314" s="227"/>
      <c r="C2314" s="228"/>
      <c r="D2314" s="198" t="s">
        <v>364</v>
      </c>
      <c r="E2314" s="229" t="s">
        <v>1</v>
      </c>
      <c r="F2314" s="230" t="s">
        <v>90</v>
      </c>
      <c r="G2314" s="228"/>
      <c r="H2314" s="231">
        <v>2</v>
      </c>
      <c r="I2314" s="232"/>
      <c r="J2314" s="228"/>
      <c r="K2314" s="228"/>
      <c r="L2314" s="233"/>
      <c r="M2314" s="234"/>
      <c r="N2314" s="235"/>
      <c r="O2314" s="235"/>
      <c r="P2314" s="235"/>
      <c r="Q2314" s="235"/>
      <c r="R2314" s="235"/>
      <c r="S2314" s="235"/>
      <c r="T2314" s="236"/>
      <c r="AT2314" s="237" t="s">
        <v>364</v>
      </c>
      <c r="AU2314" s="237" t="s">
        <v>227</v>
      </c>
      <c r="AV2314" s="14" t="s">
        <v>90</v>
      </c>
      <c r="AW2314" s="14" t="s">
        <v>36</v>
      </c>
      <c r="AX2314" s="14" t="s">
        <v>81</v>
      </c>
      <c r="AY2314" s="237" t="s">
        <v>215</v>
      </c>
    </row>
    <row r="2315" spans="1:65" s="15" customFormat="1" ht="10.199999999999999">
      <c r="B2315" s="238"/>
      <c r="C2315" s="239"/>
      <c r="D2315" s="198" t="s">
        <v>364</v>
      </c>
      <c r="E2315" s="240" t="s">
        <v>1</v>
      </c>
      <c r="F2315" s="241" t="s">
        <v>368</v>
      </c>
      <c r="G2315" s="239"/>
      <c r="H2315" s="242">
        <v>2</v>
      </c>
      <c r="I2315" s="243"/>
      <c r="J2315" s="239"/>
      <c r="K2315" s="239"/>
      <c r="L2315" s="244"/>
      <c r="M2315" s="245"/>
      <c r="N2315" s="246"/>
      <c r="O2315" s="246"/>
      <c r="P2315" s="246"/>
      <c r="Q2315" s="246"/>
      <c r="R2315" s="246"/>
      <c r="S2315" s="246"/>
      <c r="T2315" s="247"/>
      <c r="AT2315" s="248" t="s">
        <v>364</v>
      </c>
      <c r="AU2315" s="248" t="s">
        <v>227</v>
      </c>
      <c r="AV2315" s="15" t="s">
        <v>214</v>
      </c>
      <c r="AW2315" s="15" t="s">
        <v>36</v>
      </c>
      <c r="AX2315" s="15" t="s">
        <v>88</v>
      </c>
      <c r="AY2315" s="248" t="s">
        <v>215</v>
      </c>
    </row>
    <row r="2316" spans="1:65" s="2" customFormat="1" ht="33" customHeight="1">
      <c r="A2316" s="35"/>
      <c r="B2316" s="36"/>
      <c r="C2316" s="185" t="s">
        <v>2160</v>
      </c>
      <c r="D2316" s="185" t="s">
        <v>216</v>
      </c>
      <c r="E2316" s="186" t="s">
        <v>2161</v>
      </c>
      <c r="F2316" s="187" t="s">
        <v>2162</v>
      </c>
      <c r="G2316" s="188" t="s">
        <v>716</v>
      </c>
      <c r="H2316" s="189">
        <v>4</v>
      </c>
      <c r="I2316" s="190"/>
      <c r="J2316" s="191">
        <f>ROUND(I2316*H2316,2)</f>
        <v>0</v>
      </c>
      <c r="K2316" s="187" t="s">
        <v>1</v>
      </c>
      <c r="L2316" s="40"/>
      <c r="M2316" s="192" t="s">
        <v>1</v>
      </c>
      <c r="N2316" s="193" t="s">
        <v>46</v>
      </c>
      <c r="O2316" s="72"/>
      <c r="P2316" s="194">
        <f>O2316*H2316</f>
        <v>0</v>
      </c>
      <c r="Q2316" s="194">
        <v>1.4999999999999999E-4</v>
      </c>
      <c r="R2316" s="194">
        <f>Q2316*H2316</f>
        <v>5.9999999999999995E-4</v>
      </c>
      <c r="S2316" s="194">
        <v>0</v>
      </c>
      <c r="T2316" s="195">
        <f>S2316*H2316</f>
        <v>0</v>
      </c>
      <c r="U2316" s="35"/>
      <c r="V2316" s="35"/>
      <c r="W2316" s="35"/>
      <c r="X2316" s="35"/>
      <c r="Y2316" s="35"/>
      <c r="Z2316" s="35"/>
      <c r="AA2316" s="35"/>
      <c r="AB2316" s="35"/>
      <c r="AC2316" s="35"/>
      <c r="AD2316" s="35"/>
      <c r="AE2316" s="35"/>
      <c r="AR2316" s="196" t="s">
        <v>214</v>
      </c>
      <c r="AT2316" s="196" t="s">
        <v>216</v>
      </c>
      <c r="AU2316" s="196" t="s">
        <v>227</v>
      </c>
      <c r="AY2316" s="18" t="s">
        <v>215</v>
      </c>
      <c r="BE2316" s="197">
        <f>IF(N2316="základní",J2316,0)</f>
        <v>0</v>
      </c>
      <c r="BF2316" s="197">
        <f>IF(N2316="snížená",J2316,0)</f>
        <v>0</v>
      </c>
      <c r="BG2316" s="197">
        <f>IF(N2316="zákl. přenesená",J2316,0)</f>
        <v>0</v>
      </c>
      <c r="BH2316" s="197">
        <f>IF(N2316="sníž. přenesená",J2316,0)</f>
        <v>0</v>
      </c>
      <c r="BI2316" s="197">
        <f>IF(N2316="nulová",J2316,0)</f>
        <v>0</v>
      </c>
      <c r="BJ2316" s="18" t="s">
        <v>88</v>
      </c>
      <c r="BK2316" s="197">
        <f>ROUND(I2316*H2316,2)</f>
        <v>0</v>
      </c>
      <c r="BL2316" s="18" t="s">
        <v>214</v>
      </c>
      <c r="BM2316" s="196" t="s">
        <v>2163</v>
      </c>
    </row>
    <row r="2317" spans="1:65" s="13" customFormat="1" ht="10.199999999999999">
      <c r="B2317" s="217"/>
      <c r="C2317" s="218"/>
      <c r="D2317" s="198" t="s">
        <v>364</v>
      </c>
      <c r="E2317" s="219" t="s">
        <v>1</v>
      </c>
      <c r="F2317" s="220" t="s">
        <v>2164</v>
      </c>
      <c r="G2317" s="218"/>
      <c r="H2317" s="219" t="s">
        <v>1</v>
      </c>
      <c r="I2317" s="221"/>
      <c r="J2317" s="218"/>
      <c r="K2317" s="218"/>
      <c r="L2317" s="222"/>
      <c r="M2317" s="223"/>
      <c r="N2317" s="224"/>
      <c r="O2317" s="224"/>
      <c r="P2317" s="224"/>
      <c r="Q2317" s="224"/>
      <c r="R2317" s="224"/>
      <c r="S2317" s="224"/>
      <c r="T2317" s="225"/>
      <c r="AT2317" s="226" t="s">
        <v>364</v>
      </c>
      <c r="AU2317" s="226" t="s">
        <v>227</v>
      </c>
      <c r="AV2317" s="13" t="s">
        <v>88</v>
      </c>
      <c r="AW2317" s="13" t="s">
        <v>36</v>
      </c>
      <c r="AX2317" s="13" t="s">
        <v>81</v>
      </c>
      <c r="AY2317" s="226" t="s">
        <v>215</v>
      </c>
    </row>
    <row r="2318" spans="1:65" s="14" customFormat="1" ht="10.199999999999999">
      <c r="B2318" s="227"/>
      <c r="C2318" s="228"/>
      <c r="D2318" s="198" t="s">
        <v>364</v>
      </c>
      <c r="E2318" s="229" t="s">
        <v>1</v>
      </c>
      <c r="F2318" s="230" t="s">
        <v>214</v>
      </c>
      <c r="G2318" s="228"/>
      <c r="H2318" s="231">
        <v>4</v>
      </c>
      <c r="I2318" s="232"/>
      <c r="J2318" s="228"/>
      <c r="K2318" s="228"/>
      <c r="L2318" s="233"/>
      <c r="M2318" s="234"/>
      <c r="N2318" s="235"/>
      <c r="O2318" s="235"/>
      <c r="P2318" s="235"/>
      <c r="Q2318" s="235"/>
      <c r="R2318" s="235"/>
      <c r="S2318" s="235"/>
      <c r="T2318" s="236"/>
      <c r="AT2318" s="237" t="s">
        <v>364</v>
      </c>
      <c r="AU2318" s="237" t="s">
        <v>227</v>
      </c>
      <c r="AV2318" s="14" t="s">
        <v>90</v>
      </c>
      <c r="AW2318" s="14" t="s">
        <v>36</v>
      </c>
      <c r="AX2318" s="14" t="s">
        <v>81</v>
      </c>
      <c r="AY2318" s="237" t="s">
        <v>215</v>
      </c>
    </row>
    <row r="2319" spans="1:65" s="15" customFormat="1" ht="10.199999999999999">
      <c r="B2319" s="238"/>
      <c r="C2319" s="239"/>
      <c r="D2319" s="198" t="s">
        <v>364</v>
      </c>
      <c r="E2319" s="240" t="s">
        <v>1</v>
      </c>
      <c r="F2319" s="241" t="s">
        <v>368</v>
      </c>
      <c r="G2319" s="239"/>
      <c r="H2319" s="242">
        <v>4</v>
      </c>
      <c r="I2319" s="243"/>
      <c r="J2319" s="239"/>
      <c r="K2319" s="239"/>
      <c r="L2319" s="244"/>
      <c r="M2319" s="245"/>
      <c r="N2319" s="246"/>
      <c r="O2319" s="246"/>
      <c r="P2319" s="246"/>
      <c r="Q2319" s="246"/>
      <c r="R2319" s="246"/>
      <c r="S2319" s="246"/>
      <c r="T2319" s="247"/>
      <c r="AT2319" s="248" t="s">
        <v>364</v>
      </c>
      <c r="AU2319" s="248" t="s">
        <v>227</v>
      </c>
      <c r="AV2319" s="15" t="s">
        <v>214</v>
      </c>
      <c r="AW2319" s="15" t="s">
        <v>36</v>
      </c>
      <c r="AX2319" s="15" t="s">
        <v>88</v>
      </c>
      <c r="AY2319" s="248" t="s">
        <v>215</v>
      </c>
    </row>
    <row r="2320" spans="1:65" s="2" customFormat="1" ht="33" customHeight="1">
      <c r="A2320" s="35"/>
      <c r="B2320" s="36"/>
      <c r="C2320" s="185" t="s">
        <v>2165</v>
      </c>
      <c r="D2320" s="185" t="s">
        <v>216</v>
      </c>
      <c r="E2320" s="186" t="s">
        <v>2166</v>
      </c>
      <c r="F2320" s="187" t="s">
        <v>2167</v>
      </c>
      <c r="G2320" s="188" t="s">
        <v>716</v>
      </c>
      <c r="H2320" s="189">
        <v>2</v>
      </c>
      <c r="I2320" s="190"/>
      <c r="J2320" s="191">
        <f>ROUND(I2320*H2320,2)</f>
        <v>0</v>
      </c>
      <c r="K2320" s="187" t="s">
        <v>1</v>
      </c>
      <c r="L2320" s="40"/>
      <c r="M2320" s="192" t="s">
        <v>1</v>
      </c>
      <c r="N2320" s="193" t="s">
        <v>46</v>
      </c>
      <c r="O2320" s="72"/>
      <c r="P2320" s="194">
        <f>O2320*H2320</f>
        <v>0</v>
      </c>
      <c r="Q2320" s="194">
        <v>2.0000000000000001E-4</v>
      </c>
      <c r="R2320" s="194">
        <f>Q2320*H2320</f>
        <v>4.0000000000000002E-4</v>
      </c>
      <c r="S2320" s="194">
        <v>0</v>
      </c>
      <c r="T2320" s="195">
        <f>S2320*H2320</f>
        <v>0</v>
      </c>
      <c r="U2320" s="35"/>
      <c r="V2320" s="35"/>
      <c r="W2320" s="35"/>
      <c r="X2320" s="35"/>
      <c r="Y2320" s="35"/>
      <c r="Z2320" s="35"/>
      <c r="AA2320" s="35"/>
      <c r="AB2320" s="35"/>
      <c r="AC2320" s="35"/>
      <c r="AD2320" s="35"/>
      <c r="AE2320" s="35"/>
      <c r="AR2320" s="196" t="s">
        <v>214</v>
      </c>
      <c r="AT2320" s="196" t="s">
        <v>216</v>
      </c>
      <c r="AU2320" s="196" t="s">
        <v>227</v>
      </c>
      <c r="AY2320" s="18" t="s">
        <v>215</v>
      </c>
      <c r="BE2320" s="197">
        <f>IF(N2320="základní",J2320,0)</f>
        <v>0</v>
      </c>
      <c r="BF2320" s="197">
        <f>IF(N2320="snížená",J2320,0)</f>
        <v>0</v>
      </c>
      <c r="BG2320" s="197">
        <f>IF(N2320="zákl. přenesená",J2320,0)</f>
        <v>0</v>
      </c>
      <c r="BH2320" s="197">
        <f>IF(N2320="sníž. přenesená",J2320,0)</f>
        <v>0</v>
      </c>
      <c r="BI2320" s="197">
        <f>IF(N2320="nulová",J2320,0)</f>
        <v>0</v>
      </c>
      <c r="BJ2320" s="18" t="s">
        <v>88</v>
      </c>
      <c r="BK2320" s="197">
        <f>ROUND(I2320*H2320,2)</f>
        <v>0</v>
      </c>
      <c r="BL2320" s="18" t="s">
        <v>214</v>
      </c>
      <c r="BM2320" s="196" t="s">
        <v>2168</v>
      </c>
    </row>
    <row r="2321" spans="1:65" s="13" customFormat="1" ht="10.199999999999999">
      <c r="B2321" s="217"/>
      <c r="C2321" s="218"/>
      <c r="D2321" s="198" t="s">
        <v>364</v>
      </c>
      <c r="E2321" s="219" t="s">
        <v>1</v>
      </c>
      <c r="F2321" s="220" t="s">
        <v>2169</v>
      </c>
      <c r="G2321" s="218"/>
      <c r="H2321" s="219" t="s">
        <v>1</v>
      </c>
      <c r="I2321" s="221"/>
      <c r="J2321" s="218"/>
      <c r="K2321" s="218"/>
      <c r="L2321" s="222"/>
      <c r="M2321" s="223"/>
      <c r="N2321" s="224"/>
      <c r="O2321" s="224"/>
      <c r="P2321" s="224"/>
      <c r="Q2321" s="224"/>
      <c r="R2321" s="224"/>
      <c r="S2321" s="224"/>
      <c r="T2321" s="225"/>
      <c r="AT2321" s="226" t="s">
        <v>364</v>
      </c>
      <c r="AU2321" s="226" t="s">
        <v>227</v>
      </c>
      <c r="AV2321" s="13" t="s">
        <v>88</v>
      </c>
      <c r="AW2321" s="13" t="s">
        <v>36</v>
      </c>
      <c r="AX2321" s="13" t="s">
        <v>81</v>
      </c>
      <c r="AY2321" s="226" t="s">
        <v>215</v>
      </c>
    </row>
    <row r="2322" spans="1:65" s="14" customFormat="1" ht="10.199999999999999">
      <c r="B2322" s="227"/>
      <c r="C2322" s="228"/>
      <c r="D2322" s="198" t="s">
        <v>364</v>
      </c>
      <c r="E2322" s="229" t="s">
        <v>1</v>
      </c>
      <c r="F2322" s="230" t="s">
        <v>90</v>
      </c>
      <c r="G2322" s="228"/>
      <c r="H2322" s="231">
        <v>2</v>
      </c>
      <c r="I2322" s="232"/>
      <c r="J2322" s="228"/>
      <c r="K2322" s="228"/>
      <c r="L2322" s="233"/>
      <c r="M2322" s="234"/>
      <c r="N2322" s="235"/>
      <c r="O2322" s="235"/>
      <c r="P2322" s="235"/>
      <c r="Q2322" s="235"/>
      <c r="R2322" s="235"/>
      <c r="S2322" s="235"/>
      <c r="T2322" s="236"/>
      <c r="AT2322" s="237" t="s">
        <v>364</v>
      </c>
      <c r="AU2322" s="237" t="s">
        <v>227</v>
      </c>
      <c r="AV2322" s="14" t="s">
        <v>90</v>
      </c>
      <c r="AW2322" s="14" t="s">
        <v>36</v>
      </c>
      <c r="AX2322" s="14" t="s">
        <v>81</v>
      </c>
      <c r="AY2322" s="237" t="s">
        <v>215</v>
      </c>
    </row>
    <row r="2323" spans="1:65" s="15" customFormat="1" ht="10.199999999999999">
      <c r="B2323" s="238"/>
      <c r="C2323" s="239"/>
      <c r="D2323" s="198" t="s">
        <v>364</v>
      </c>
      <c r="E2323" s="240" t="s">
        <v>1</v>
      </c>
      <c r="F2323" s="241" t="s">
        <v>368</v>
      </c>
      <c r="G2323" s="239"/>
      <c r="H2323" s="242">
        <v>2</v>
      </c>
      <c r="I2323" s="243"/>
      <c r="J2323" s="239"/>
      <c r="K2323" s="239"/>
      <c r="L2323" s="244"/>
      <c r="M2323" s="245"/>
      <c r="N2323" s="246"/>
      <c r="O2323" s="246"/>
      <c r="P2323" s="246"/>
      <c r="Q2323" s="246"/>
      <c r="R2323" s="246"/>
      <c r="S2323" s="246"/>
      <c r="T2323" s="247"/>
      <c r="AT2323" s="248" t="s">
        <v>364</v>
      </c>
      <c r="AU2323" s="248" t="s">
        <v>227</v>
      </c>
      <c r="AV2323" s="15" t="s">
        <v>214</v>
      </c>
      <c r="AW2323" s="15" t="s">
        <v>36</v>
      </c>
      <c r="AX2323" s="15" t="s">
        <v>88</v>
      </c>
      <c r="AY2323" s="248" t="s">
        <v>215</v>
      </c>
    </row>
    <row r="2324" spans="1:65" s="2" customFormat="1" ht="24.15" customHeight="1">
      <c r="A2324" s="35"/>
      <c r="B2324" s="36"/>
      <c r="C2324" s="185" t="s">
        <v>2170</v>
      </c>
      <c r="D2324" s="185" t="s">
        <v>216</v>
      </c>
      <c r="E2324" s="186" t="s">
        <v>2171</v>
      </c>
      <c r="F2324" s="187" t="s">
        <v>2172</v>
      </c>
      <c r="G2324" s="188" t="s">
        <v>716</v>
      </c>
      <c r="H2324" s="189">
        <v>15</v>
      </c>
      <c r="I2324" s="190"/>
      <c r="J2324" s="191">
        <f>ROUND(I2324*H2324,2)</f>
        <v>0</v>
      </c>
      <c r="K2324" s="187" t="s">
        <v>359</v>
      </c>
      <c r="L2324" s="40"/>
      <c r="M2324" s="192" t="s">
        <v>1</v>
      </c>
      <c r="N2324" s="193" t="s">
        <v>46</v>
      </c>
      <c r="O2324" s="72"/>
      <c r="P2324" s="194">
        <f>O2324*H2324</f>
        <v>0</v>
      </c>
      <c r="Q2324" s="194">
        <v>1.6379999999999999E-2</v>
      </c>
      <c r="R2324" s="194">
        <f>Q2324*H2324</f>
        <v>0.24569999999999997</v>
      </c>
      <c r="S2324" s="194">
        <v>0</v>
      </c>
      <c r="T2324" s="195">
        <f>S2324*H2324</f>
        <v>0</v>
      </c>
      <c r="U2324" s="35"/>
      <c r="V2324" s="35"/>
      <c r="W2324" s="35"/>
      <c r="X2324" s="35"/>
      <c r="Y2324" s="35"/>
      <c r="Z2324" s="35"/>
      <c r="AA2324" s="35"/>
      <c r="AB2324" s="35"/>
      <c r="AC2324" s="35"/>
      <c r="AD2324" s="35"/>
      <c r="AE2324" s="35"/>
      <c r="AR2324" s="196" t="s">
        <v>214</v>
      </c>
      <c r="AT2324" s="196" t="s">
        <v>216</v>
      </c>
      <c r="AU2324" s="196" t="s">
        <v>227</v>
      </c>
      <c r="AY2324" s="18" t="s">
        <v>215</v>
      </c>
      <c r="BE2324" s="197">
        <f>IF(N2324="základní",J2324,0)</f>
        <v>0</v>
      </c>
      <c r="BF2324" s="197">
        <f>IF(N2324="snížená",J2324,0)</f>
        <v>0</v>
      </c>
      <c r="BG2324" s="197">
        <f>IF(N2324="zákl. přenesená",J2324,0)</f>
        <v>0</v>
      </c>
      <c r="BH2324" s="197">
        <f>IF(N2324="sníž. přenesená",J2324,0)</f>
        <v>0</v>
      </c>
      <c r="BI2324" s="197">
        <f>IF(N2324="nulová",J2324,0)</f>
        <v>0</v>
      </c>
      <c r="BJ2324" s="18" t="s">
        <v>88</v>
      </c>
      <c r="BK2324" s="197">
        <f>ROUND(I2324*H2324,2)</f>
        <v>0</v>
      </c>
      <c r="BL2324" s="18" t="s">
        <v>214</v>
      </c>
      <c r="BM2324" s="196" t="s">
        <v>2173</v>
      </c>
    </row>
    <row r="2325" spans="1:65" s="2" customFormat="1" ht="38.4">
      <c r="A2325" s="35"/>
      <c r="B2325" s="36"/>
      <c r="C2325" s="37"/>
      <c r="D2325" s="198" t="s">
        <v>221</v>
      </c>
      <c r="E2325" s="37"/>
      <c r="F2325" s="199" t="s">
        <v>2174</v>
      </c>
      <c r="G2325" s="37"/>
      <c r="H2325" s="37"/>
      <c r="I2325" s="200"/>
      <c r="J2325" s="37"/>
      <c r="K2325" s="37"/>
      <c r="L2325" s="40"/>
      <c r="M2325" s="201"/>
      <c r="N2325" s="202"/>
      <c r="O2325" s="72"/>
      <c r="P2325" s="72"/>
      <c r="Q2325" s="72"/>
      <c r="R2325" s="72"/>
      <c r="S2325" s="72"/>
      <c r="T2325" s="73"/>
      <c r="U2325" s="35"/>
      <c r="V2325" s="35"/>
      <c r="W2325" s="35"/>
      <c r="X2325" s="35"/>
      <c r="Y2325" s="35"/>
      <c r="Z2325" s="35"/>
      <c r="AA2325" s="35"/>
      <c r="AB2325" s="35"/>
      <c r="AC2325" s="35"/>
      <c r="AD2325" s="35"/>
      <c r="AE2325" s="35"/>
      <c r="AT2325" s="18" t="s">
        <v>221</v>
      </c>
      <c r="AU2325" s="18" t="s">
        <v>227</v>
      </c>
    </row>
    <row r="2326" spans="1:65" s="2" customFormat="1" ht="10.199999999999999">
      <c r="A2326" s="35"/>
      <c r="B2326" s="36"/>
      <c r="C2326" s="37"/>
      <c r="D2326" s="215" t="s">
        <v>362</v>
      </c>
      <c r="E2326" s="37"/>
      <c r="F2326" s="216" t="s">
        <v>2175</v>
      </c>
      <c r="G2326" s="37"/>
      <c r="H2326" s="37"/>
      <c r="I2326" s="200"/>
      <c r="J2326" s="37"/>
      <c r="K2326" s="37"/>
      <c r="L2326" s="40"/>
      <c r="M2326" s="201"/>
      <c r="N2326" s="202"/>
      <c r="O2326" s="72"/>
      <c r="P2326" s="72"/>
      <c r="Q2326" s="72"/>
      <c r="R2326" s="72"/>
      <c r="S2326" s="72"/>
      <c r="T2326" s="73"/>
      <c r="U2326" s="35"/>
      <c r="V2326" s="35"/>
      <c r="W2326" s="35"/>
      <c r="X2326" s="35"/>
      <c r="Y2326" s="35"/>
      <c r="Z2326" s="35"/>
      <c r="AA2326" s="35"/>
      <c r="AB2326" s="35"/>
      <c r="AC2326" s="35"/>
      <c r="AD2326" s="35"/>
      <c r="AE2326" s="35"/>
      <c r="AT2326" s="18" t="s">
        <v>362</v>
      </c>
      <c r="AU2326" s="18" t="s">
        <v>227</v>
      </c>
    </row>
    <row r="2327" spans="1:65" s="13" customFormat="1" ht="10.199999999999999">
      <c r="B2327" s="217"/>
      <c r="C2327" s="218"/>
      <c r="D2327" s="198" t="s">
        <v>364</v>
      </c>
      <c r="E2327" s="219" t="s">
        <v>1</v>
      </c>
      <c r="F2327" s="220" t="s">
        <v>822</v>
      </c>
      <c r="G2327" s="218"/>
      <c r="H2327" s="219" t="s">
        <v>1</v>
      </c>
      <c r="I2327" s="221"/>
      <c r="J2327" s="218"/>
      <c r="K2327" s="218"/>
      <c r="L2327" s="222"/>
      <c r="M2327" s="223"/>
      <c r="N2327" s="224"/>
      <c r="O2327" s="224"/>
      <c r="P2327" s="224"/>
      <c r="Q2327" s="224"/>
      <c r="R2327" s="224"/>
      <c r="S2327" s="224"/>
      <c r="T2327" s="225"/>
      <c r="AT2327" s="226" t="s">
        <v>364</v>
      </c>
      <c r="AU2327" s="226" t="s">
        <v>227</v>
      </c>
      <c r="AV2327" s="13" t="s">
        <v>88</v>
      </c>
      <c r="AW2327" s="13" t="s">
        <v>36</v>
      </c>
      <c r="AX2327" s="13" t="s">
        <v>81</v>
      </c>
      <c r="AY2327" s="226" t="s">
        <v>215</v>
      </c>
    </row>
    <row r="2328" spans="1:65" s="13" customFormat="1" ht="10.199999999999999">
      <c r="B2328" s="217"/>
      <c r="C2328" s="218"/>
      <c r="D2328" s="198" t="s">
        <v>364</v>
      </c>
      <c r="E2328" s="219" t="s">
        <v>1</v>
      </c>
      <c r="F2328" s="220" t="s">
        <v>2176</v>
      </c>
      <c r="G2328" s="218"/>
      <c r="H2328" s="219" t="s">
        <v>1</v>
      </c>
      <c r="I2328" s="221"/>
      <c r="J2328" s="218"/>
      <c r="K2328" s="218"/>
      <c r="L2328" s="222"/>
      <c r="M2328" s="223"/>
      <c r="N2328" s="224"/>
      <c r="O2328" s="224"/>
      <c r="P2328" s="224"/>
      <c r="Q2328" s="224"/>
      <c r="R2328" s="224"/>
      <c r="S2328" s="224"/>
      <c r="T2328" s="225"/>
      <c r="AT2328" s="226" t="s">
        <v>364</v>
      </c>
      <c r="AU2328" s="226" t="s">
        <v>227</v>
      </c>
      <c r="AV2328" s="13" t="s">
        <v>88</v>
      </c>
      <c r="AW2328" s="13" t="s">
        <v>36</v>
      </c>
      <c r="AX2328" s="13" t="s">
        <v>81</v>
      </c>
      <c r="AY2328" s="226" t="s">
        <v>215</v>
      </c>
    </row>
    <row r="2329" spans="1:65" s="14" customFormat="1" ht="10.199999999999999">
      <c r="B2329" s="227"/>
      <c r="C2329" s="228"/>
      <c r="D2329" s="198" t="s">
        <v>364</v>
      </c>
      <c r="E2329" s="229" t="s">
        <v>1</v>
      </c>
      <c r="F2329" s="230" t="s">
        <v>227</v>
      </c>
      <c r="G2329" s="228"/>
      <c r="H2329" s="231">
        <v>3</v>
      </c>
      <c r="I2329" s="232"/>
      <c r="J2329" s="228"/>
      <c r="K2329" s="228"/>
      <c r="L2329" s="233"/>
      <c r="M2329" s="234"/>
      <c r="N2329" s="235"/>
      <c r="O2329" s="235"/>
      <c r="P2329" s="235"/>
      <c r="Q2329" s="235"/>
      <c r="R2329" s="235"/>
      <c r="S2329" s="235"/>
      <c r="T2329" s="236"/>
      <c r="AT2329" s="237" t="s">
        <v>364</v>
      </c>
      <c r="AU2329" s="237" t="s">
        <v>227</v>
      </c>
      <c r="AV2329" s="14" t="s">
        <v>90</v>
      </c>
      <c r="AW2329" s="14" t="s">
        <v>36</v>
      </c>
      <c r="AX2329" s="14" t="s">
        <v>81</v>
      </c>
      <c r="AY2329" s="237" t="s">
        <v>215</v>
      </c>
    </row>
    <row r="2330" spans="1:65" s="13" customFormat="1" ht="10.199999999999999">
      <c r="B2330" s="217"/>
      <c r="C2330" s="218"/>
      <c r="D2330" s="198" t="s">
        <v>364</v>
      </c>
      <c r="E2330" s="219" t="s">
        <v>1</v>
      </c>
      <c r="F2330" s="220" t="s">
        <v>853</v>
      </c>
      <c r="G2330" s="218"/>
      <c r="H2330" s="219" t="s">
        <v>1</v>
      </c>
      <c r="I2330" s="221"/>
      <c r="J2330" s="218"/>
      <c r="K2330" s="218"/>
      <c r="L2330" s="222"/>
      <c r="M2330" s="223"/>
      <c r="N2330" s="224"/>
      <c r="O2330" s="224"/>
      <c r="P2330" s="224"/>
      <c r="Q2330" s="224"/>
      <c r="R2330" s="224"/>
      <c r="S2330" s="224"/>
      <c r="T2330" s="225"/>
      <c r="AT2330" s="226" t="s">
        <v>364</v>
      </c>
      <c r="AU2330" s="226" t="s">
        <v>227</v>
      </c>
      <c r="AV2330" s="13" t="s">
        <v>88</v>
      </c>
      <c r="AW2330" s="13" t="s">
        <v>36</v>
      </c>
      <c r="AX2330" s="13" t="s">
        <v>81</v>
      </c>
      <c r="AY2330" s="226" t="s">
        <v>215</v>
      </c>
    </row>
    <row r="2331" spans="1:65" s="14" customFormat="1" ht="10.199999999999999">
      <c r="B2331" s="227"/>
      <c r="C2331" s="228"/>
      <c r="D2331" s="198" t="s">
        <v>364</v>
      </c>
      <c r="E2331" s="229" t="s">
        <v>1</v>
      </c>
      <c r="F2331" s="230" t="s">
        <v>214</v>
      </c>
      <c r="G2331" s="228"/>
      <c r="H2331" s="231">
        <v>4</v>
      </c>
      <c r="I2331" s="232"/>
      <c r="J2331" s="228"/>
      <c r="K2331" s="228"/>
      <c r="L2331" s="233"/>
      <c r="M2331" s="234"/>
      <c r="N2331" s="235"/>
      <c r="O2331" s="235"/>
      <c r="P2331" s="235"/>
      <c r="Q2331" s="235"/>
      <c r="R2331" s="235"/>
      <c r="S2331" s="235"/>
      <c r="T2331" s="236"/>
      <c r="AT2331" s="237" t="s">
        <v>364</v>
      </c>
      <c r="AU2331" s="237" t="s">
        <v>227</v>
      </c>
      <c r="AV2331" s="14" t="s">
        <v>90</v>
      </c>
      <c r="AW2331" s="14" t="s">
        <v>36</v>
      </c>
      <c r="AX2331" s="14" t="s">
        <v>81</v>
      </c>
      <c r="AY2331" s="237" t="s">
        <v>215</v>
      </c>
    </row>
    <row r="2332" spans="1:65" s="14" customFormat="1" ht="10.199999999999999">
      <c r="B2332" s="227"/>
      <c r="C2332" s="228"/>
      <c r="D2332" s="198" t="s">
        <v>364</v>
      </c>
      <c r="E2332" s="229" t="s">
        <v>1</v>
      </c>
      <c r="F2332" s="230" t="s">
        <v>251</v>
      </c>
      <c r="G2332" s="228"/>
      <c r="H2332" s="231">
        <v>8</v>
      </c>
      <c r="I2332" s="232"/>
      <c r="J2332" s="228"/>
      <c r="K2332" s="228"/>
      <c r="L2332" s="233"/>
      <c r="M2332" s="234"/>
      <c r="N2332" s="235"/>
      <c r="O2332" s="235"/>
      <c r="P2332" s="235"/>
      <c r="Q2332" s="235"/>
      <c r="R2332" s="235"/>
      <c r="S2332" s="235"/>
      <c r="T2332" s="236"/>
      <c r="AT2332" s="237" t="s">
        <v>364</v>
      </c>
      <c r="AU2332" s="237" t="s">
        <v>227</v>
      </c>
      <c r="AV2332" s="14" t="s">
        <v>90</v>
      </c>
      <c r="AW2332" s="14" t="s">
        <v>36</v>
      </c>
      <c r="AX2332" s="14" t="s">
        <v>81</v>
      </c>
      <c r="AY2332" s="237" t="s">
        <v>215</v>
      </c>
    </row>
    <row r="2333" spans="1:65" s="15" customFormat="1" ht="10.199999999999999">
      <c r="B2333" s="238"/>
      <c r="C2333" s="239"/>
      <c r="D2333" s="198" t="s">
        <v>364</v>
      </c>
      <c r="E2333" s="240" t="s">
        <v>1</v>
      </c>
      <c r="F2333" s="241" t="s">
        <v>368</v>
      </c>
      <c r="G2333" s="239"/>
      <c r="H2333" s="242">
        <v>15</v>
      </c>
      <c r="I2333" s="243"/>
      <c r="J2333" s="239"/>
      <c r="K2333" s="239"/>
      <c r="L2333" s="244"/>
      <c r="M2333" s="245"/>
      <c r="N2333" s="246"/>
      <c r="O2333" s="246"/>
      <c r="P2333" s="246"/>
      <c r="Q2333" s="246"/>
      <c r="R2333" s="246"/>
      <c r="S2333" s="246"/>
      <c r="T2333" s="247"/>
      <c r="AT2333" s="248" t="s">
        <v>364</v>
      </c>
      <c r="AU2333" s="248" t="s">
        <v>227</v>
      </c>
      <c r="AV2333" s="15" t="s">
        <v>214</v>
      </c>
      <c r="AW2333" s="15" t="s">
        <v>36</v>
      </c>
      <c r="AX2333" s="15" t="s">
        <v>88</v>
      </c>
      <c r="AY2333" s="248" t="s">
        <v>215</v>
      </c>
    </row>
    <row r="2334" spans="1:65" s="2" customFormat="1" ht="21.75" customHeight="1">
      <c r="A2334" s="35"/>
      <c r="B2334" s="36"/>
      <c r="C2334" s="260" t="s">
        <v>2177</v>
      </c>
      <c r="D2334" s="260" t="s">
        <v>539</v>
      </c>
      <c r="E2334" s="261" t="s">
        <v>2178</v>
      </c>
      <c r="F2334" s="262" t="s">
        <v>2179</v>
      </c>
      <c r="G2334" s="263" t="s">
        <v>716</v>
      </c>
      <c r="H2334" s="264">
        <v>7</v>
      </c>
      <c r="I2334" s="265"/>
      <c r="J2334" s="266">
        <f>ROUND(I2334*H2334,2)</f>
        <v>0</v>
      </c>
      <c r="K2334" s="262" t="s">
        <v>1</v>
      </c>
      <c r="L2334" s="267"/>
      <c r="M2334" s="268" t="s">
        <v>1</v>
      </c>
      <c r="N2334" s="269" t="s">
        <v>46</v>
      </c>
      <c r="O2334" s="72"/>
      <c r="P2334" s="194">
        <f>O2334*H2334</f>
        <v>0</v>
      </c>
      <c r="Q2334" s="194">
        <v>2.5000000000000001E-4</v>
      </c>
      <c r="R2334" s="194">
        <f>Q2334*H2334</f>
        <v>1.75E-3</v>
      </c>
      <c r="S2334" s="194">
        <v>0</v>
      </c>
      <c r="T2334" s="195">
        <f>S2334*H2334</f>
        <v>0</v>
      </c>
      <c r="U2334" s="35"/>
      <c r="V2334" s="35"/>
      <c r="W2334" s="35"/>
      <c r="X2334" s="35"/>
      <c r="Y2334" s="35"/>
      <c r="Z2334" s="35"/>
      <c r="AA2334" s="35"/>
      <c r="AB2334" s="35"/>
      <c r="AC2334" s="35"/>
      <c r="AD2334" s="35"/>
      <c r="AE2334" s="35"/>
      <c r="AR2334" s="196" t="s">
        <v>251</v>
      </c>
      <c r="AT2334" s="196" t="s">
        <v>539</v>
      </c>
      <c r="AU2334" s="196" t="s">
        <v>227</v>
      </c>
      <c r="AY2334" s="18" t="s">
        <v>215</v>
      </c>
      <c r="BE2334" s="197">
        <f>IF(N2334="základní",J2334,0)</f>
        <v>0</v>
      </c>
      <c r="BF2334" s="197">
        <f>IF(N2334="snížená",J2334,0)</f>
        <v>0</v>
      </c>
      <c r="BG2334" s="197">
        <f>IF(N2334="zákl. přenesená",J2334,0)</f>
        <v>0</v>
      </c>
      <c r="BH2334" s="197">
        <f>IF(N2334="sníž. přenesená",J2334,0)</f>
        <v>0</v>
      </c>
      <c r="BI2334" s="197">
        <f>IF(N2334="nulová",J2334,0)</f>
        <v>0</v>
      </c>
      <c r="BJ2334" s="18" t="s">
        <v>88</v>
      </c>
      <c r="BK2334" s="197">
        <f>ROUND(I2334*H2334,2)</f>
        <v>0</v>
      </c>
      <c r="BL2334" s="18" t="s">
        <v>214</v>
      </c>
      <c r="BM2334" s="196" t="s">
        <v>2180</v>
      </c>
    </row>
    <row r="2335" spans="1:65" s="2" customFormat="1" ht="21.75" customHeight="1">
      <c r="A2335" s="35"/>
      <c r="B2335" s="36"/>
      <c r="C2335" s="260" t="s">
        <v>2181</v>
      </c>
      <c r="D2335" s="260" t="s">
        <v>539</v>
      </c>
      <c r="E2335" s="261" t="s">
        <v>2182</v>
      </c>
      <c r="F2335" s="262" t="s">
        <v>2183</v>
      </c>
      <c r="G2335" s="263" t="s">
        <v>716</v>
      </c>
      <c r="H2335" s="264">
        <v>8</v>
      </c>
      <c r="I2335" s="265"/>
      <c r="J2335" s="266">
        <f>ROUND(I2335*H2335,2)</f>
        <v>0</v>
      </c>
      <c r="K2335" s="262" t="s">
        <v>1</v>
      </c>
      <c r="L2335" s="267"/>
      <c r="M2335" s="268" t="s">
        <v>1</v>
      </c>
      <c r="N2335" s="269" t="s">
        <v>46</v>
      </c>
      <c r="O2335" s="72"/>
      <c r="P2335" s="194">
        <f>O2335*H2335</f>
        <v>0</v>
      </c>
      <c r="Q2335" s="194">
        <v>4.8000000000000001E-4</v>
      </c>
      <c r="R2335" s="194">
        <f>Q2335*H2335</f>
        <v>3.8400000000000001E-3</v>
      </c>
      <c r="S2335" s="194">
        <v>0</v>
      </c>
      <c r="T2335" s="195">
        <f>S2335*H2335</f>
        <v>0</v>
      </c>
      <c r="U2335" s="35"/>
      <c r="V2335" s="35"/>
      <c r="W2335" s="35"/>
      <c r="X2335" s="35"/>
      <c r="Y2335" s="35"/>
      <c r="Z2335" s="35"/>
      <c r="AA2335" s="35"/>
      <c r="AB2335" s="35"/>
      <c r="AC2335" s="35"/>
      <c r="AD2335" s="35"/>
      <c r="AE2335" s="35"/>
      <c r="AR2335" s="196" t="s">
        <v>251</v>
      </c>
      <c r="AT2335" s="196" t="s">
        <v>539</v>
      </c>
      <c r="AU2335" s="196" t="s">
        <v>227</v>
      </c>
      <c r="AY2335" s="18" t="s">
        <v>215</v>
      </c>
      <c r="BE2335" s="197">
        <f>IF(N2335="základní",J2335,0)</f>
        <v>0</v>
      </c>
      <c r="BF2335" s="197">
        <f>IF(N2335="snížená",J2335,0)</f>
        <v>0</v>
      </c>
      <c r="BG2335" s="197">
        <f>IF(N2335="zákl. přenesená",J2335,0)</f>
        <v>0</v>
      </c>
      <c r="BH2335" s="197">
        <f>IF(N2335="sníž. přenesená",J2335,0)</f>
        <v>0</v>
      </c>
      <c r="BI2335" s="197">
        <f>IF(N2335="nulová",J2335,0)</f>
        <v>0</v>
      </c>
      <c r="BJ2335" s="18" t="s">
        <v>88</v>
      </c>
      <c r="BK2335" s="197">
        <f>ROUND(I2335*H2335,2)</f>
        <v>0</v>
      </c>
      <c r="BL2335" s="18" t="s">
        <v>214</v>
      </c>
      <c r="BM2335" s="196" t="s">
        <v>2184</v>
      </c>
    </row>
    <row r="2336" spans="1:65" s="2" customFormat="1" ht="21.75" customHeight="1">
      <c r="A2336" s="35"/>
      <c r="B2336" s="36"/>
      <c r="C2336" s="185" t="s">
        <v>2185</v>
      </c>
      <c r="D2336" s="185" t="s">
        <v>216</v>
      </c>
      <c r="E2336" s="186" t="s">
        <v>2186</v>
      </c>
      <c r="F2336" s="187" t="s">
        <v>2187</v>
      </c>
      <c r="G2336" s="188" t="s">
        <v>716</v>
      </c>
      <c r="H2336" s="189">
        <v>5</v>
      </c>
      <c r="I2336" s="190"/>
      <c r="J2336" s="191">
        <f>ROUND(I2336*H2336,2)</f>
        <v>0</v>
      </c>
      <c r="K2336" s="187" t="s">
        <v>359</v>
      </c>
      <c r="L2336" s="40"/>
      <c r="M2336" s="192" t="s">
        <v>1</v>
      </c>
      <c r="N2336" s="193" t="s">
        <v>46</v>
      </c>
      <c r="O2336" s="72"/>
      <c r="P2336" s="194">
        <f>O2336*H2336</f>
        <v>0</v>
      </c>
      <c r="Q2336" s="194">
        <v>6.8000000000000005E-4</v>
      </c>
      <c r="R2336" s="194">
        <f>Q2336*H2336</f>
        <v>3.4000000000000002E-3</v>
      </c>
      <c r="S2336" s="194">
        <v>0</v>
      </c>
      <c r="T2336" s="195">
        <f>S2336*H2336</f>
        <v>0</v>
      </c>
      <c r="U2336" s="35"/>
      <c r="V2336" s="35"/>
      <c r="W2336" s="35"/>
      <c r="X2336" s="35"/>
      <c r="Y2336" s="35"/>
      <c r="Z2336" s="35"/>
      <c r="AA2336" s="35"/>
      <c r="AB2336" s="35"/>
      <c r="AC2336" s="35"/>
      <c r="AD2336" s="35"/>
      <c r="AE2336" s="35"/>
      <c r="AR2336" s="196" t="s">
        <v>214</v>
      </c>
      <c r="AT2336" s="196" t="s">
        <v>216</v>
      </c>
      <c r="AU2336" s="196" t="s">
        <v>227</v>
      </c>
      <c r="AY2336" s="18" t="s">
        <v>215</v>
      </c>
      <c r="BE2336" s="197">
        <f>IF(N2336="základní",J2336,0)</f>
        <v>0</v>
      </c>
      <c r="BF2336" s="197">
        <f>IF(N2336="snížená",J2336,0)</f>
        <v>0</v>
      </c>
      <c r="BG2336" s="197">
        <f>IF(N2336="zákl. přenesená",J2336,0)</f>
        <v>0</v>
      </c>
      <c r="BH2336" s="197">
        <f>IF(N2336="sníž. přenesená",J2336,0)</f>
        <v>0</v>
      </c>
      <c r="BI2336" s="197">
        <f>IF(N2336="nulová",J2336,0)</f>
        <v>0</v>
      </c>
      <c r="BJ2336" s="18" t="s">
        <v>88</v>
      </c>
      <c r="BK2336" s="197">
        <f>ROUND(I2336*H2336,2)</f>
        <v>0</v>
      </c>
      <c r="BL2336" s="18" t="s">
        <v>214</v>
      </c>
      <c r="BM2336" s="196" t="s">
        <v>2188</v>
      </c>
    </row>
    <row r="2337" spans="1:65" s="2" customFormat="1" ht="38.4">
      <c r="A2337" s="35"/>
      <c r="B2337" s="36"/>
      <c r="C2337" s="37"/>
      <c r="D2337" s="198" t="s">
        <v>221</v>
      </c>
      <c r="E2337" s="37"/>
      <c r="F2337" s="199" t="s">
        <v>2189</v>
      </c>
      <c r="G2337" s="37"/>
      <c r="H2337" s="37"/>
      <c r="I2337" s="200"/>
      <c r="J2337" s="37"/>
      <c r="K2337" s="37"/>
      <c r="L2337" s="40"/>
      <c r="M2337" s="201"/>
      <c r="N2337" s="202"/>
      <c r="O2337" s="72"/>
      <c r="P2337" s="72"/>
      <c r="Q2337" s="72"/>
      <c r="R2337" s="72"/>
      <c r="S2337" s="72"/>
      <c r="T2337" s="73"/>
      <c r="U2337" s="35"/>
      <c r="V2337" s="35"/>
      <c r="W2337" s="35"/>
      <c r="X2337" s="35"/>
      <c r="Y2337" s="35"/>
      <c r="Z2337" s="35"/>
      <c r="AA2337" s="35"/>
      <c r="AB2337" s="35"/>
      <c r="AC2337" s="35"/>
      <c r="AD2337" s="35"/>
      <c r="AE2337" s="35"/>
      <c r="AT2337" s="18" t="s">
        <v>221</v>
      </c>
      <c r="AU2337" s="18" t="s">
        <v>227</v>
      </c>
    </row>
    <row r="2338" spans="1:65" s="2" customFormat="1" ht="10.199999999999999">
      <c r="A2338" s="35"/>
      <c r="B2338" s="36"/>
      <c r="C2338" s="37"/>
      <c r="D2338" s="215" t="s">
        <v>362</v>
      </c>
      <c r="E2338" s="37"/>
      <c r="F2338" s="216" t="s">
        <v>2190</v>
      </c>
      <c r="G2338" s="37"/>
      <c r="H2338" s="37"/>
      <c r="I2338" s="200"/>
      <c r="J2338" s="37"/>
      <c r="K2338" s="37"/>
      <c r="L2338" s="40"/>
      <c r="M2338" s="201"/>
      <c r="N2338" s="202"/>
      <c r="O2338" s="72"/>
      <c r="P2338" s="72"/>
      <c r="Q2338" s="72"/>
      <c r="R2338" s="72"/>
      <c r="S2338" s="72"/>
      <c r="T2338" s="73"/>
      <c r="U2338" s="35"/>
      <c r="V2338" s="35"/>
      <c r="W2338" s="35"/>
      <c r="X2338" s="35"/>
      <c r="Y2338" s="35"/>
      <c r="Z2338" s="35"/>
      <c r="AA2338" s="35"/>
      <c r="AB2338" s="35"/>
      <c r="AC2338" s="35"/>
      <c r="AD2338" s="35"/>
      <c r="AE2338" s="35"/>
      <c r="AT2338" s="18" t="s">
        <v>362</v>
      </c>
      <c r="AU2338" s="18" t="s">
        <v>227</v>
      </c>
    </row>
    <row r="2339" spans="1:65" s="2" customFormat="1" ht="24.15" customHeight="1">
      <c r="A2339" s="35"/>
      <c r="B2339" s="36"/>
      <c r="C2339" s="260" t="s">
        <v>2191</v>
      </c>
      <c r="D2339" s="260" t="s">
        <v>539</v>
      </c>
      <c r="E2339" s="261" t="s">
        <v>2192</v>
      </c>
      <c r="F2339" s="262" t="s">
        <v>2193</v>
      </c>
      <c r="G2339" s="263" t="s">
        <v>716</v>
      </c>
      <c r="H2339" s="264">
        <v>5</v>
      </c>
      <c r="I2339" s="265"/>
      <c r="J2339" s="266">
        <f>ROUND(I2339*H2339,2)</f>
        <v>0</v>
      </c>
      <c r="K2339" s="262" t="s">
        <v>1</v>
      </c>
      <c r="L2339" s="267"/>
      <c r="M2339" s="268" t="s">
        <v>1</v>
      </c>
      <c r="N2339" s="269" t="s">
        <v>46</v>
      </c>
      <c r="O2339" s="72"/>
      <c r="P2339" s="194">
        <f>O2339*H2339</f>
        <v>0</v>
      </c>
      <c r="Q2339" s="194">
        <v>3.5999999999999997E-2</v>
      </c>
      <c r="R2339" s="194">
        <f>Q2339*H2339</f>
        <v>0.18</v>
      </c>
      <c r="S2339" s="194">
        <v>0</v>
      </c>
      <c r="T2339" s="195">
        <f>S2339*H2339</f>
        <v>0</v>
      </c>
      <c r="U2339" s="35"/>
      <c r="V2339" s="35"/>
      <c r="W2339" s="35"/>
      <c r="X2339" s="35"/>
      <c r="Y2339" s="35"/>
      <c r="Z2339" s="35"/>
      <c r="AA2339" s="35"/>
      <c r="AB2339" s="35"/>
      <c r="AC2339" s="35"/>
      <c r="AD2339" s="35"/>
      <c r="AE2339" s="35"/>
      <c r="AR2339" s="196" t="s">
        <v>251</v>
      </c>
      <c r="AT2339" s="196" t="s">
        <v>539</v>
      </c>
      <c r="AU2339" s="196" t="s">
        <v>227</v>
      </c>
      <c r="AY2339" s="18" t="s">
        <v>215</v>
      </c>
      <c r="BE2339" s="197">
        <f>IF(N2339="základní",J2339,0)</f>
        <v>0</v>
      </c>
      <c r="BF2339" s="197">
        <f>IF(N2339="snížená",J2339,0)</f>
        <v>0</v>
      </c>
      <c r="BG2339" s="197">
        <f>IF(N2339="zákl. přenesená",J2339,0)</f>
        <v>0</v>
      </c>
      <c r="BH2339" s="197">
        <f>IF(N2339="sníž. přenesená",J2339,0)</f>
        <v>0</v>
      </c>
      <c r="BI2339" s="197">
        <f>IF(N2339="nulová",J2339,0)</f>
        <v>0</v>
      </c>
      <c r="BJ2339" s="18" t="s">
        <v>88</v>
      </c>
      <c r="BK2339" s="197">
        <f>ROUND(I2339*H2339,2)</f>
        <v>0</v>
      </c>
      <c r="BL2339" s="18" t="s">
        <v>214</v>
      </c>
      <c r="BM2339" s="196" t="s">
        <v>2194</v>
      </c>
    </row>
    <row r="2340" spans="1:65" s="2" customFormat="1" ht="16.5" customHeight="1">
      <c r="A2340" s="35"/>
      <c r="B2340" s="36"/>
      <c r="C2340" s="185" t="s">
        <v>2195</v>
      </c>
      <c r="D2340" s="185" t="s">
        <v>216</v>
      </c>
      <c r="E2340" s="186" t="s">
        <v>2196</v>
      </c>
      <c r="F2340" s="187" t="s">
        <v>2197</v>
      </c>
      <c r="G2340" s="188" t="s">
        <v>716</v>
      </c>
      <c r="H2340" s="189">
        <v>9</v>
      </c>
      <c r="I2340" s="190"/>
      <c r="J2340" s="191">
        <f>ROUND(I2340*H2340,2)</f>
        <v>0</v>
      </c>
      <c r="K2340" s="187" t="s">
        <v>359</v>
      </c>
      <c r="L2340" s="40"/>
      <c r="M2340" s="192" t="s">
        <v>1</v>
      </c>
      <c r="N2340" s="193" t="s">
        <v>46</v>
      </c>
      <c r="O2340" s="72"/>
      <c r="P2340" s="194">
        <f>O2340*H2340</f>
        <v>0</v>
      </c>
      <c r="Q2340" s="194">
        <v>1.1E-4</v>
      </c>
      <c r="R2340" s="194">
        <f>Q2340*H2340</f>
        <v>9.8999999999999999E-4</v>
      </c>
      <c r="S2340" s="194">
        <v>0</v>
      </c>
      <c r="T2340" s="195">
        <f>S2340*H2340</f>
        <v>0</v>
      </c>
      <c r="U2340" s="35"/>
      <c r="V2340" s="35"/>
      <c r="W2340" s="35"/>
      <c r="X2340" s="35"/>
      <c r="Y2340" s="35"/>
      <c r="Z2340" s="35"/>
      <c r="AA2340" s="35"/>
      <c r="AB2340" s="35"/>
      <c r="AC2340" s="35"/>
      <c r="AD2340" s="35"/>
      <c r="AE2340" s="35"/>
      <c r="AR2340" s="196" t="s">
        <v>214</v>
      </c>
      <c r="AT2340" s="196" t="s">
        <v>216</v>
      </c>
      <c r="AU2340" s="196" t="s">
        <v>227</v>
      </c>
      <c r="AY2340" s="18" t="s">
        <v>215</v>
      </c>
      <c r="BE2340" s="197">
        <f>IF(N2340="základní",J2340,0)</f>
        <v>0</v>
      </c>
      <c r="BF2340" s="197">
        <f>IF(N2340="snížená",J2340,0)</f>
        <v>0</v>
      </c>
      <c r="BG2340" s="197">
        <f>IF(N2340="zákl. přenesená",J2340,0)</f>
        <v>0</v>
      </c>
      <c r="BH2340" s="197">
        <f>IF(N2340="sníž. přenesená",J2340,0)</f>
        <v>0</v>
      </c>
      <c r="BI2340" s="197">
        <f>IF(N2340="nulová",J2340,0)</f>
        <v>0</v>
      </c>
      <c r="BJ2340" s="18" t="s">
        <v>88</v>
      </c>
      <c r="BK2340" s="197">
        <f>ROUND(I2340*H2340,2)</f>
        <v>0</v>
      </c>
      <c r="BL2340" s="18" t="s">
        <v>214</v>
      </c>
      <c r="BM2340" s="196" t="s">
        <v>2198</v>
      </c>
    </row>
    <row r="2341" spans="1:65" s="2" customFormat="1" ht="19.2">
      <c r="A2341" s="35"/>
      <c r="B2341" s="36"/>
      <c r="C2341" s="37"/>
      <c r="D2341" s="198" t="s">
        <v>221</v>
      </c>
      <c r="E2341" s="37"/>
      <c r="F2341" s="199" t="s">
        <v>2199</v>
      </c>
      <c r="G2341" s="37"/>
      <c r="H2341" s="37"/>
      <c r="I2341" s="200"/>
      <c r="J2341" s="37"/>
      <c r="K2341" s="37"/>
      <c r="L2341" s="40"/>
      <c r="M2341" s="201"/>
      <c r="N2341" s="202"/>
      <c r="O2341" s="72"/>
      <c r="P2341" s="72"/>
      <c r="Q2341" s="72"/>
      <c r="R2341" s="72"/>
      <c r="S2341" s="72"/>
      <c r="T2341" s="73"/>
      <c r="U2341" s="35"/>
      <c r="V2341" s="35"/>
      <c r="W2341" s="35"/>
      <c r="X2341" s="35"/>
      <c r="Y2341" s="35"/>
      <c r="Z2341" s="35"/>
      <c r="AA2341" s="35"/>
      <c r="AB2341" s="35"/>
      <c r="AC2341" s="35"/>
      <c r="AD2341" s="35"/>
      <c r="AE2341" s="35"/>
      <c r="AT2341" s="18" t="s">
        <v>221</v>
      </c>
      <c r="AU2341" s="18" t="s">
        <v>227</v>
      </c>
    </row>
    <row r="2342" spans="1:65" s="2" customFormat="1" ht="10.199999999999999">
      <c r="A2342" s="35"/>
      <c r="B2342" s="36"/>
      <c r="C2342" s="37"/>
      <c r="D2342" s="215" t="s">
        <v>362</v>
      </c>
      <c r="E2342" s="37"/>
      <c r="F2342" s="216" t="s">
        <v>2200</v>
      </c>
      <c r="G2342" s="37"/>
      <c r="H2342" s="37"/>
      <c r="I2342" s="200"/>
      <c r="J2342" s="37"/>
      <c r="K2342" s="37"/>
      <c r="L2342" s="40"/>
      <c r="M2342" s="201"/>
      <c r="N2342" s="202"/>
      <c r="O2342" s="72"/>
      <c r="P2342" s="72"/>
      <c r="Q2342" s="72"/>
      <c r="R2342" s="72"/>
      <c r="S2342" s="72"/>
      <c r="T2342" s="73"/>
      <c r="U2342" s="35"/>
      <c r="V2342" s="35"/>
      <c r="W2342" s="35"/>
      <c r="X2342" s="35"/>
      <c r="Y2342" s="35"/>
      <c r="Z2342" s="35"/>
      <c r="AA2342" s="35"/>
      <c r="AB2342" s="35"/>
      <c r="AC2342" s="35"/>
      <c r="AD2342" s="35"/>
      <c r="AE2342" s="35"/>
      <c r="AT2342" s="18" t="s">
        <v>362</v>
      </c>
      <c r="AU2342" s="18" t="s">
        <v>227</v>
      </c>
    </row>
    <row r="2343" spans="1:65" s="2" customFormat="1" ht="16.5" customHeight="1">
      <c r="A2343" s="35"/>
      <c r="B2343" s="36"/>
      <c r="C2343" s="260" t="s">
        <v>2201</v>
      </c>
      <c r="D2343" s="260" t="s">
        <v>539</v>
      </c>
      <c r="E2343" s="261" t="s">
        <v>2202</v>
      </c>
      <c r="F2343" s="262" t="s">
        <v>2203</v>
      </c>
      <c r="G2343" s="263" t="s">
        <v>716</v>
      </c>
      <c r="H2343" s="264">
        <v>5</v>
      </c>
      <c r="I2343" s="265"/>
      <c r="J2343" s="266">
        <f>ROUND(I2343*H2343,2)</f>
        <v>0</v>
      </c>
      <c r="K2343" s="262" t="s">
        <v>359</v>
      </c>
      <c r="L2343" s="267"/>
      <c r="M2343" s="268" t="s">
        <v>1</v>
      </c>
      <c r="N2343" s="269" t="s">
        <v>46</v>
      </c>
      <c r="O2343" s="72"/>
      <c r="P2343" s="194">
        <f>O2343*H2343</f>
        <v>0</v>
      </c>
      <c r="Q2343" s="194">
        <v>8.0000000000000002E-3</v>
      </c>
      <c r="R2343" s="194">
        <f>Q2343*H2343</f>
        <v>0.04</v>
      </c>
      <c r="S2343" s="194">
        <v>0</v>
      </c>
      <c r="T2343" s="195">
        <f>S2343*H2343</f>
        <v>0</v>
      </c>
      <c r="U2343" s="35"/>
      <c r="V2343" s="35"/>
      <c r="W2343" s="35"/>
      <c r="X2343" s="35"/>
      <c r="Y2343" s="35"/>
      <c r="Z2343" s="35"/>
      <c r="AA2343" s="35"/>
      <c r="AB2343" s="35"/>
      <c r="AC2343" s="35"/>
      <c r="AD2343" s="35"/>
      <c r="AE2343" s="35"/>
      <c r="AR2343" s="196" t="s">
        <v>251</v>
      </c>
      <c r="AT2343" s="196" t="s">
        <v>539</v>
      </c>
      <c r="AU2343" s="196" t="s">
        <v>227</v>
      </c>
      <c r="AY2343" s="18" t="s">
        <v>215</v>
      </c>
      <c r="BE2343" s="197">
        <f>IF(N2343="základní",J2343,0)</f>
        <v>0</v>
      </c>
      <c r="BF2343" s="197">
        <f>IF(N2343="snížená",J2343,0)</f>
        <v>0</v>
      </c>
      <c r="BG2343" s="197">
        <f>IF(N2343="zákl. přenesená",J2343,0)</f>
        <v>0</v>
      </c>
      <c r="BH2343" s="197">
        <f>IF(N2343="sníž. přenesená",J2343,0)</f>
        <v>0</v>
      </c>
      <c r="BI2343" s="197">
        <f>IF(N2343="nulová",J2343,0)</f>
        <v>0</v>
      </c>
      <c r="BJ2343" s="18" t="s">
        <v>88</v>
      </c>
      <c r="BK2343" s="197">
        <f>ROUND(I2343*H2343,2)</f>
        <v>0</v>
      </c>
      <c r="BL2343" s="18" t="s">
        <v>214</v>
      </c>
      <c r="BM2343" s="196" t="s">
        <v>2204</v>
      </c>
    </row>
    <row r="2344" spans="1:65" s="2" customFormat="1" ht="16.5" customHeight="1">
      <c r="A2344" s="35"/>
      <c r="B2344" s="36"/>
      <c r="C2344" s="260" t="s">
        <v>2205</v>
      </c>
      <c r="D2344" s="260" t="s">
        <v>539</v>
      </c>
      <c r="E2344" s="261" t="s">
        <v>2206</v>
      </c>
      <c r="F2344" s="262" t="s">
        <v>2207</v>
      </c>
      <c r="G2344" s="263" t="s">
        <v>716</v>
      </c>
      <c r="H2344" s="264">
        <v>4</v>
      </c>
      <c r="I2344" s="265"/>
      <c r="J2344" s="266">
        <f>ROUND(I2344*H2344,2)</f>
        <v>0</v>
      </c>
      <c r="K2344" s="262" t="s">
        <v>359</v>
      </c>
      <c r="L2344" s="267"/>
      <c r="M2344" s="268" t="s">
        <v>1</v>
      </c>
      <c r="N2344" s="269" t="s">
        <v>46</v>
      </c>
      <c r="O2344" s="72"/>
      <c r="P2344" s="194">
        <f>O2344*H2344</f>
        <v>0</v>
      </c>
      <c r="Q2344" s="194">
        <v>1.2E-2</v>
      </c>
      <c r="R2344" s="194">
        <f>Q2344*H2344</f>
        <v>4.8000000000000001E-2</v>
      </c>
      <c r="S2344" s="194">
        <v>0</v>
      </c>
      <c r="T2344" s="195">
        <f>S2344*H2344</f>
        <v>0</v>
      </c>
      <c r="U2344" s="35"/>
      <c r="V2344" s="35"/>
      <c r="W2344" s="35"/>
      <c r="X2344" s="35"/>
      <c r="Y2344" s="35"/>
      <c r="Z2344" s="35"/>
      <c r="AA2344" s="35"/>
      <c r="AB2344" s="35"/>
      <c r="AC2344" s="35"/>
      <c r="AD2344" s="35"/>
      <c r="AE2344" s="35"/>
      <c r="AR2344" s="196" t="s">
        <v>251</v>
      </c>
      <c r="AT2344" s="196" t="s">
        <v>539</v>
      </c>
      <c r="AU2344" s="196" t="s">
        <v>227</v>
      </c>
      <c r="AY2344" s="18" t="s">
        <v>215</v>
      </c>
      <c r="BE2344" s="197">
        <f>IF(N2344="základní",J2344,0)</f>
        <v>0</v>
      </c>
      <c r="BF2344" s="197">
        <f>IF(N2344="snížená",J2344,0)</f>
        <v>0</v>
      </c>
      <c r="BG2344" s="197">
        <f>IF(N2344="zákl. přenesená",J2344,0)</f>
        <v>0</v>
      </c>
      <c r="BH2344" s="197">
        <f>IF(N2344="sníž. přenesená",J2344,0)</f>
        <v>0</v>
      </c>
      <c r="BI2344" s="197">
        <f>IF(N2344="nulová",J2344,0)</f>
        <v>0</v>
      </c>
      <c r="BJ2344" s="18" t="s">
        <v>88</v>
      </c>
      <c r="BK2344" s="197">
        <f>ROUND(I2344*H2344,2)</f>
        <v>0</v>
      </c>
      <c r="BL2344" s="18" t="s">
        <v>214</v>
      </c>
      <c r="BM2344" s="196" t="s">
        <v>2208</v>
      </c>
    </row>
    <row r="2345" spans="1:65" s="2" customFormat="1" ht="24.15" customHeight="1">
      <c r="A2345" s="35"/>
      <c r="B2345" s="36"/>
      <c r="C2345" s="185" t="s">
        <v>2209</v>
      </c>
      <c r="D2345" s="185" t="s">
        <v>216</v>
      </c>
      <c r="E2345" s="186" t="s">
        <v>2210</v>
      </c>
      <c r="F2345" s="187" t="s">
        <v>2211</v>
      </c>
      <c r="G2345" s="188" t="s">
        <v>716</v>
      </c>
      <c r="H2345" s="189">
        <v>90</v>
      </c>
      <c r="I2345" s="190"/>
      <c r="J2345" s="191">
        <f>ROUND(I2345*H2345,2)</f>
        <v>0</v>
      </c>
      <c r="K2345" s="187" t="s">
        <v>359</v>
      </c>
      <c r="L2345" s="40"/>
      <c r="M2345" s="192" t="s">
        <v>1</v>
      </c>
      <c r="N2345" s="193" t="s">
        <v>46</v>
      </c>
      <c r="O2345" s="72"/>
      <c r="P2345" s="194">
        <f>O2345*H2345</f>
        <v>0</v>
      </c>
      <c r="Q2345" s="194">
        <v>0</v>
      </c>
      <c r="R2345" s="194">
        <f>Q2345*H2345</f>
        <v>0</v>
      </c>
      <c r="S2345" s="194">
        <v>0</v>
      </c>
      <c r="T2345" s="195">
        <f>S2345*H2345</f>
        <v>0</v>
      </c>
      <c r="U2345" s="35"/>
      <c r="V2345" s="35"/>
      <c r="W2345" s="35"/>
      <c r="X2345" s="35"/>
      <c r="Y2345" s="35"/>
      <c r="Z2345" s="35"/>
      <c r="AA2345" s="35"/>
      <c r="AB2345" s="35"/>
      <c r="AC2345" s="35"/>
      <c r="AD2345" s="35"/>
      <c r="AE2345" s="35"/>
      <c r="AR2345" s="196" t="s">
        <v>214</v>
      </c>
      <c r="AT2345" s="196" t="s">
        <v>216</v>
      </c>
      <c r="AU2345" s="196" t="s">
        <v>227</v>
      </c>
      <c r="AY2345" s="18" t="s">
        <v>215</v>
      </c>
      <c r="BE2345" s="197">
        <f>IF(N2345="základní",J2345,0)</f>
        <v>0</v>
      </c>
      <c r="BF2345" s="197">
        <f>IF(N2345="snížená",J2345,0)</f>
        <v>0</v>
      </c>
      <c r="BG2345" s="197">
        <f>IF(N2345="zákl. přenesená",J2345,0)</f>
        <v>0</v>
      </c>
      <c r="BH2345" s="197">
        <f>IF(N2345="sníž. přenesená",J2345,0)</f>
        <v>0</v>
      </c>
      <c r="BI2345" s="197">
        <f>IF(N2345="nulová",J2345,0)</f>
        <v>0</v>
      </c>
      <c r="BJ2345" s="18" t="s">
        <v>88</v>
      </c>
      <c r="BK2345" s="197">
        <f>ROUND(I2345*H2345,2)</f>
        <v>0</v>
      </c>
      <c r="BL2345" s="18" t="s">
        <v>214</v>
      </c>
      <c r="BM2345" s="196" t="s">
        <v>2212</v>
      </c>
    </row>
    <row r="2346" spans="1:65" s="2" customFormat="1" ht="19.2">
      <c r="A2346" s="35"/>
      <c r="B2346" s="36"/>
      <c r="C2346" s="37"/>
      <c r="D2346" s="198" t="s">
        <v>221</v>
      </c>
      <c r="E2346" s="37"/>
      <c r="F2346" s="199" t="s">
        <v>2211</v>
      </c>
      <c r="G2346" s="37"/>
      <c r="H2346" s="37"/>
      <c r="I2346" s="200"/>
      <c r="J2346" s="37"/>
      <c r="K2346" s="37"/>
      <c r="L2346" s="40"/>
      <c r="M2346" s="201"/>
      <c r="N2346" s="202"/>
      <c r="O2346" s="72"/>
      <c r="P2346" s="72"/>
      <c r="Q2346" s="72"/>
      <c r="R2346" s="72"/>
      <c r="S2346" s="72"/>
      <c r="T2346" s="73"/>
      <c r="U2346" s="35"/>
      <c r="V2346" s="35"/>
      <c r="W2346" s="35"/>
      <c r="X2346" s="35"/>
      <c r="Y2346" s="35"/>
      <c r="Z2346" s="35"/>
      <c r="AA2346" s="35"/>
      <c r="AB2346" s="35"/>
      <c r="AC2346" s="35"/>
      <c r="AD2346" s="35"/>
      <c r="AE2346" s="35"/>
      <c r="AT2346" s="18" t="s">
        <v>221</v>
      </c>
      <c r="AU2346" s="18" t="s">
        <v>227</v>
      </c>
    </row>
    <row r="2347" spans="1:65" s="2" customFormat="1" ht="10.199999999999999">
      <c r="A2347" s="35"/>
      <c r="B2347" s="36"/>
      <c r="C2347" s="37"/>
      <c r="D2347" s="215" t="s">
        <v>362</v>
      </c>
      <c r="E2347" s="37"/>
      <c r="F2347" s="216" t="s">
        <v>2213</v>
      </c>
      <c r="G2347" s="37"/>
      <c r="H2347" s="37"/>
      <c r="I2347" s="200"/>
      <c r="J2347" s="37"/>
      <c r="K2347" s="37"/>
      <c r="L2347" s="40"/>
      <c r="M2347" s="201"/>
      <c r="N2347" s="202"/>
      <c r="O2347" s="72"/>
      <c r="P2347" s="72"/>
      <c r="Q2347" s="72"/>
      <c r="R2347" s="72"/>
      <c r="S2347" s="72"/>
      <c r="T2347" s="73"/>
      <c r="U2347" s="35"/>
      <c r="V2347" s="35"/>
      <c r="W2347" s="35"/>
      <c r="X2347" s="35"/>
      <c r="Y2347" s="35"/>
      <c r="Z2347" s="35"/>
      <c r="AA2347" s="35"/>
      <c r="AB2347" s="35"/>
      <c r="AC2347" s="35"/>
      <c r="AD2347" s="35"/>
      <c r="AE2347" s="35"/>
      <c r="AT2347" s="18" t="s">
        <v>362</v>
      </c>
      <c r="AU2347" s="18" t="s">
        <v>227</v>
      </c>
    </row>
    <row r="2348" spans="1:65" s="2" customFormat="1" ht="16.5" customHeight="1">
      <c r="A2348" s="35"/>
      <c r="B2348" s="36"/>
      <c r="C2348" s="260" t="s">
        <v>2214</v>
      </c>
      <c r="D2348" s="260" t="s">
        <v>539</v>
      </c>
      <c r="E2348" s="261" t="s">
        <v>2215</v>
      </c>
      <c r="F2348" s="262" t="s">
        <v>2216</v>
      </c>
      <c r="G2348" s="263" t="s">
        <v>716</v>
      </c>
      <c r="H2348" s="264">
        <v>50</v>
      </c>
      <c r="I2348" s="265"/>
      <c r="J2348" s="266">
        <f>ROUND(I2348*H2348,2)</f>
        <v>0</v>
      </c>
      <c r="K2348" s="262" t="s">
        <v>359</v>
      </c>
      <c r="L2348" s="267"/>
      <c r="M2348" s="268" t="s">
        <v>1</v>
      </c>
      <c r="N2348" s="269" t="s">
        <v>46</v>
      </c>
      <c r="O2348" s="72"/>
      <c r="P2348" s="194">
        <f>O2348*H2348</f>
        <v>0</v>
      </c>
      <c r="Q2348" s="194">
        <v>3.0000000000000001E-5</v>
      </c>
      <c r="R2348" s="194">
        <f>Q2348*H2348</f>
        <v>1.5E-3</v>
      </c>
      <c r="S2348" s="194">
        <v>0</v>
      </c>
      <c r="T2348" s="195">
        <f>S2348*H2348</f>
        <v>0</v>
      </c>
      <c r="U2348" s="35"/>
      <c r="V2348" s="35"/>
      <c r="W2348" s="35"/>
      <c r="X2348" s="35"/>
      <c r="Y2348" s="35"/>
      <c r="Z2348" s="35"/>
      <c r="AA2348" s="35"/>
      <c r="AB2348" s="35"/>
      <c r="AC2348" s="35"/>
      <c r="AD2348" s="35"/>
      <c r="AE2348" s="35"/>
      <c r="AR2348" s="196" t="s">
        <v>251</v>
      </c>
      <c r="AT2348" s="196" t="s">
        <v>539</v>
      </c>
      <c r="AU2348" s="196" t="s">
        <v>227</v>
      </c>
      <c r="AY2348" s="18" t="s">
        <v>215</v>
      </c>
      <c r="BE2348" s="197">
        <f>IF(N2348="základní",J2348,0)</f>
        <v>0</v>
      </c>
      <c r="BF2348" s="197">
        <f>IF(N2348="snížená",J2348,0)</f>
        <v>0</v>
      </c>
      <c r="BG2348" s="197">
        <f>IF(N2348="zákl. přenesená",J2348,0)</f>
        <v>0</v>
      </c>
      <c r="BH2348" s="197">
        <f>IF(N2348="sníž. přenesená",J2348,0)</f>
        <v>0</v>
      </c>
      <c r="BI2348" s="197">
        <f>IF(N2348="nulová",J2348,0)</f>
        <v>0</v>
      </c>
      <c r="BJ2348" s="18" t="s">
        <v>88</v>
      </c>
      <c r="BK2348" s="197">
        <f>ROUND(I2348*H2348,2)</f>
        <v>0</v>
      </c>
      <c r="BL2348" s="18" t="s">
        <v>214</v>
      </c>
      <c r="BM2348" s="196" t="s">
        <v>2217</v>
      </c>
    </row>
    <row r="2349" spans="1:65" s="2" customFormat="1" ht="16.5" customHeight="1">
      <c r="A2349" s="35"/>
      <c r="B2349" s="36"/>
      <c r="C2349" s="260" t="s">
        <v>2218</v>
      </c>
      <c r="D2349" s="260" t="s">
        <v>539</v>
      </c>
      <c r="E2349" s="261" t="s">
        <v>2219</v>
      </c>
      <c r="F2349" s="262" t="s">
        <v>2220</v>
      </c>
      <c r="G2349" s="263" t="s">
        <v>716</v>
      </c>
      <c r="H2349" s="264">
        <v>40</v>
      </c>
      <c r="I2349" s="265"/>
      <c r="J2349" s="266">
        <f>ROUND(I2349*H2349,2)</f>
        <v>0</v>
      </c>
      <c r="K2349" s="262" t="s">
        <v>359</v>
      </c>
      <c r="L2349" s="267"/>
      <c r="M2349" s="268" t="s">
        <v>1</v>
      </c>
      <c r="N2349" s="269" t="s">
        <v>46</v>
      </c>
      <c r="O2349" s="72"/>
      <c r="P2349" s="194">
        <f>O2349*H2349</f>
        <v>0</v>
      </c>
      <c r="Q2349" s="194">
        <v>4.0000000000000003E-5</v>
      </c>
      <c r="R2349" s="194">
        <f>Q2349*H2349</f>
        <v>1.6000000000000001E-3</v>
      </c>
      <c r="S2349" s="194">
        <v>0</v>
      </c>
      <c r="T2349" s="195">
        <f>S2349*H2349</f>
        <v>0</v>
      </c>
      <c r="U2349" s="35"/>
      <c r="V2349" s="35"/>
      <c r="W2349" s="35"/>
      <c r="X2349" s="35"/>
      <c r="Y2349" s="35"/>
      <c r="Z2349" s="35"/>
      <c r="AA2349" s="35"/>
      <c r="AB2349" s="35"/>
      <c r="AC2349" s="35"/>
      <c r="AD2349" s="35"/>
      <c r="AE2349" s="35"/>
      <c r="AR2349" s="196" t="s">
        <v>251</v>
      </c>
      <c r="AT2349" s="196" t="s">
        <v>539</v>
      </c>
      <c r="AU2349" s="196" t="s">
        <v>227</v>
      </c>
      <c r="AY2349" s="18" t="s">
        <v>215</v>
      </c>
      <c r="BE2349" s="197">
        <f>IF(N2349="základní",J2349,0)</f>
        <v>0</v>
      </c>
      <c r="BF2349" s="197">
        <f>IF(N2349="snížená",J2349,0)</f>
        <v>0</v>
      </c>
      <c r="BG2349" s="197">
        <f>IF(N2349="zákl. přenesená",J2349,0)</f>
        <v>0</v>
      </c>
      <c r="BH2349" s="197">
        <f>IF(N2349="sníž. přenesená",J2349,0)</f>
        <v>0</v>
      </c>
      <c r="BI2349" s="197">
        <f>IF(N2349="nulová",J2349,0)</f>
        <v>0</v>
      </c>
      <c r="BJ2349" s="18" t="s">
        <v>88</v>
      </c>
      <c r="BK2349" s="197">
        <f>ROUND(I2349*H2349,2)</f>
        <v>0</v>
      </c>
      <c r="BL2349" s="18" t="s">
        <v>214</v>
      </c>
      <c r="BM2349" s="196" t="s">
        <v>2221</v>
      </c>
    </row>
    <row r="2350" spans="1:65" s="2" customFormat="1" ht="24.15" customHeight="1">
      <c r="A2350" s="35"/>
      <c r="B2350" s="36"/>
      <c r="C2350" s="185" t="s">
        <v>2222</v>
      </c>
      <c r="D2350" s="185" t="s">
        <v>216</v>
      </c>
      <c r="E2350" s="186" t="s">
        <v>2223</v>
      </c>
      <c r="F2350" s="187" t="s">
        <v>2224</v>
      </c>
      <c r="G2350" s="188" t="s">
        <v>797</v>
      </c>
      <c r="H2350" s="189">
        <v>2.5</v>
      </c>
      <c r="I2350" s="190"/>
      <c r="J2350" s="191">
        <f>ROUND(I2350*H2350,2)</f>
        <v>0</v>
      </c>
      <c r="K2350" s="187" t="s">
        <v>359</v>
      </c>
      <c r="L2350" s="40"/>
      <c r="M2350" s="192" t="s">
        <v>1</v>
      </c>
      <c r="N2350" s="193" t="s">
        <v>46</v>
      </c>
      <c r="O2350" s="72"/>
      <c r="P2350" s="194">
        <f>O2350*H2350</f>
        <v>0</v>
      </c>
      <c r="Q2350" s="194">
        <v>1.32E-3</v>
      </c>
      <c r="R2350" s="194">
        <f>Q2350*H2350</f>
        <v>3.3E-3</v>
      </c>
      <c r="S2350" s="194">
        <v>2.5000000000000001E-2</v>
      </c>
      <c r="T2350" s="195">
        <f>S2350*H2350</f>
        <v>6.25E-2</v>
      </c>
      <c r="U2350" s="35"/>
      <c r="V2350" s="35"/>
      <c r="W2350" s="35"/>
      <c r="X2350" s="35"/>
      <c r="Y2350" s="35"/>
      <c r="Z2350" s="35"/>
      <c r="AA2350" s="35"/>
      <c r="AB2350" s="35"/>
      <c r="AC2350" s="35"/>
      <c r="AD2350" s="35"/>
      <c r="AE2350" s="35"/>
      <c r="AR2350" s="196" t="s">
        <v>214</v>
      </c>
      <c r="AT2350" s="196" t="s">
        <v>216</v>
      </c>
      <c r="AU2350" s="196" t="s">
        <v>227</v>
      </c>
      <c r="AY2350" s="18" t="s">
        <v>215</v>
      </c>
      <c r="BE2350" s="197">
        <f>IF(N2350="základní",J2350,0)</f>
        <v>0</v>
      </c>
      <c r="BF2350" s="197">
        <f>IF(N2350="snížená",J2350,0)</f>
        <v>0</v>
      </c>
      <c r="BG2350" s="197">
        <f>IF(N2350="zákl. přenesená",J2350,0)</f>
        <v>0</v>
      </c>
      <c r="BH2350" s="197">
        <f>IF(N2350="sníž. přenesená",J2350,0)</f>
        <v>0</v>
      </c>
      <c r="BI2350" s="197">
        <f>IF(N2350="nulová",J2350,0)</f>
        <v>0</v>
      </c>
      <c r="BJ2350" s="18" t="s">
        <v>88</v>
      </c>
      <c r="BK2350" s="197">
        <f>ROUND(I2350*H2350,2)</f>
        <v>0</v>
      </c>
      <c r="BL2350" s="18" t="s">
        <v>214</v>
      </c>
      <c r="BM2350" s="196" t="s">
        <v>2225</v>
      </c>
    </row>
    <row r="2351" spans="1:65" s="2" customFormat="1" ht="28.8">
      <c r="A2351" s="35"/>
      <c r="B2351" s="36"/>
      <c r="C2351" s="37"/>
      <c r="D2351" s="198" t="s">
        <v>221</v>
      </c>
      <c r="E2351" s="37"/>
      <c r="F2351" s="199" t="s">
        <v>2226</v>
      </c>
      <c r="G2351" s="37"/>
      <c r="H2351" s="37"/>
      <c r="I2351" s="200"/>
      <c r="J2351" s="37"/>
      <c r="K2351" s="37"/>
      <c r="L2351" s="40"/>
      <c r="M2351" s="201"/>
      <c r="N2351" s="202"/>
      <c r="O2351" s="72"/>
      <c r="P2351" s="72"/>
      <c r="Q2351" s="72"/>
      <c r="R2351" s="72"/>
      <c r="S2351" s="72"/>
      <c r="T2351" s="73"/>
      <c r="U2351" s="35"/>
      <c r="V2351" s="35"/>
      <c r="W2351" s="35"/>
      <c r="X2351" s="35"/>
      <c r="Y2351" s="35"/>
      <c r="Z2351" s="35"/>
      <c r="AA2351" s="35"/>
      <c r="AB2351" s="35"/>
      <c r="AC2351" s="35"/>
      <c r="AD2351" s="35"/>
      <c r="AE2351" s="35"/>
      <c r="AT2351" s="18" t="s">
        <v>221</v>
      </c>
      <c r="AU2351" s="18" t="s">
        <v>227</v>
      </c>
    </row>
    <row r="2352" spans="1:65" s="2" customFormat="1" ht="10.199999999999999">
      <c r="A2352" s="35"/>
      <c r="B2352" s="36"/>
      <c r="C2352" s="37"/>
      <c r="D2352" s="215" t="s">
        <v>362</v>
      </c>
      <c r="E2352" s="37"/>
      <c r="F2352" s="216" t="s">
        <v>2227</v>
      </c>
      <c r="G2352" s="37"/>
      <c r="H2352" s="37"/>
      <c r="I2352" s="200"/>
      <c r="J2352" s="37"/>
      <c r="K2352" s="37"/>
      <c r="L2352" s="40"/>
      <c r="M2352" s="201"/>
      <c r="N2352" s="202"/>
      <c r="O2352" s="72"/>
      <c r="P2352" s="72"/>
      <c r="Q2352" s="72"/>
      <c r="R2352" s="72"/>
      <c r="S2352" s="72"/>
      <c r="T2352" s="73"/>
      <c r="U2352" s="35"/>
      <c r="V2352" s="35"/>
      <c r="W2352" s="35"/>
      <c r="X2352" s="35"/>
      <c r="Y2352" s="35"/>
      <c r="Z2352" s="35"/>
      <c r="AA2352" s="35"/>
      <c r="AB2352" s="35"/>
      <c r="AC2352" s="35"/>
      <c r="AD2352" s="35"/>
      <c r="AE2352" s="35"/>
      <c r="AT2352" s="18" t="s">
        <v>362</v>
      </c>
      <c r="AU2352" s="18" t="s">
        <v>227</v>
      </c>
    </row>
    <row r="2353" spans="1:65" s="14" customFormat="1" ht="10.199999999999999">
      <c r="B2353" s="227"/>
      <c r="C2353" s="228"/>
      <c r="D2353" s="198" t="s">
        <v>364</v>
      </c>
      <c r="E2353" s="229" t="s">
        <v>1</v>
      </c>
      <c r="F2353" s="230" t="s">
        <v>2228</v>
      </c>
      <c r="G2353" s="228"/>
      <c r="H2353" s="231">
        <v>2.5</v>
      </c>
      <c r="I2353" s="232"/>
      <c r="J2353" s="228"/>
      <c r="K2353" s="228"/>
      <c r="L2353" s="233"/>
      <c r="M2353" s="234"/>
      <c r="N2353" s="235"/>
      <c r="O2353" s="235"/>
      <c r="P2353" s="235"/>
      <c r="Q2353" s="235"/>
      <c r="R2353" s="235"/>
      <c r="S2353" s="235"/>
      <c r="T2353" s="236"/>
      <c r="AT2353" s="237" t="s">
        <v>364</v>
      </c>
      <c r="AU2353" s="237" t="s">
        <v>227</v>
      </c>
      <c r="AV2353" s="14" t="s">
        <v>90</v>
      </c>
      <c r="AW2353" s="14" t="s">
        <v>36</v>
      </c>
      <c r="AX2353" s="14" t="s">
        <v>81</v>
      </c>
      <c r="AY2353" s="237" t="s">
        <v>215</v>
      </c>
    </row>
    <row r="2354" spans="1:65" s="15" customFormat="1" ht="10.199999999999999">
      <c r="B2354" s="238"/>
      <c r="C2354" s="239"/>
      <c r="D2354" s="198" t="s">
        <v>364</v>
      </c>
      <c r="E2354" s="240" t="s">
        <v>1</v>
      </c>
      <c r="F2354" s="241" t="s">
        <v>368</v>
      </c>
      <c r="G2354" s="239"/>
      <c r="H2354" s="242">
        <v>2.5</v>
      </c>
      <c r="I2354" s="243"/>
      <c r="J2354" s="239"/>
      <c r="K2354" s="239"/>
      <c r="L2354" s="244"/>
      <c r="M2354" s="245"/>
      <c r="N2354" s="246"/>
      <c r="O2354" s="246"/>
      <c r="P2354" s="246"/>
      <c r="Q2354" s="246"/>
      <c r="R2354" s="246"/>
      <c r="S2354" s="246"/>
      <c r="T2354" s="247"/>
      <c r="AT2354" s="248" t="s">
        <v>364</v>
      </c>
      <c r="AU2354" s="248" t="s">
        <v>227</v>
      </c>
      <c r="AV2354" s="15" t="s">
        <v>214</v>
      </c>
      <c r="AW2354" s="15" t="s">
        <v>36</v>
      </c>
      <c r="AX2354" s="15" t="s">
        <v>88</v>
      </c>
      <c r="AY2354" s="248" t="s">
        <v>215</v>
      </c>
    </row>
    <row r="2355" spans="1:65" s="11" customFormat="1" ht="22.8" customHeight="1">
      <c r="B2355" s="171"/>
      <c r="C2355" s="172"/>
      <c r="D2355" s="173" t="s">
        <v>80</v>
      </c>
      <c r="E2355" s="213" t="s">
        <v>2229</v>
      </c>
      <c r="F2355" s="213" t="s">
        <v>2230</v>
      </c>
      <c r="G2355" s="172"/>
      <c r="H2355" s="172"/>
      <c r="I2355" s="175"/>
      <c r="J2355" s="214">
        <f>BK2355</f>
        <v>0</v>
      </c>
      <c r="K2355" s="172"/>
      <c r="L2355" s="177"/>
      <c r="M2355" s="178"/>
      <c r="N2355" s="179"/>
      <c r="O2355" s="179"/>
      <c r="P2355" s="180">
        <f>SUM(P2356:P2358)</f>
        <v>0</v>
      </c>
      <c r="Q2355" s="179"/>
      <c r="R2355" s="180">
        <f>SUM(R2356:R2358)</f>
        <v>0</v>
      </c>
      <c r="S2355" s="179"/>
      <c r="T2355" s="181">
        <f>SUM(T2356:T2358)</f>
        <v>0</v>
      </c>
      <c r="AR2355" s="182" t="s">
        <v>88</v>
      </c>
      <c r="AT2355" s="183" t="s">
        <v>80</v>
      </c>
      <c r="AU2355" s="183" t="s">
        <v>88</v>
      </c>
      <c r="AY2355" s="182" t="s">
        <v>215</v>
      </c>
      <c r="BK2355" s="184">
        <f>SUM(BK2356:BK2358)</f>
        <v>0</v>
      </c>
    </row>
    <row r="2356" spans="1:65" s="2" customFormat="1" ht="21.75" customHeight="1">
      <c r="A2356" s="35"/>
      <c r="B2356" s="36"/>
      <c r="C2356" s="185" t="s">
        <v>2231</v>
      </c>
      <c r="D2356" s="185" t="s">
        <v>216</v>
      </c>
      <c r="E2356" s="186" t="s">
        <v>2232</v>
      </c>
      <c r="F2356" s="187" t="s">
        <v>2233</v>
      </c>
      <c r="G2356" s="188" t="s">
        <v>583</v>
      </c>
      <c r="H2356" s="189">
        <v>2276.4960000000001</v>
      </c>
      <c r="I2356" s="190"/>
      <c r="J2356" s="191">
        <f>ROUND(I2356*H2356,2)</f>
        <v>0</v>
      </c>
      <c r="K2356" s="187" t="s">
        <v>359</v>
      </c>
      <c r="L2356" s="40"/>
      <c r="M2356" s="192" t="s">
        <v>1</v>
      </c>
      <c r="N2356" s="193" t="s">
        <v>46</v>
      </c>
      <c r="O2356" s="72"/>
      <c r="P2356" s="194">
        <f>O2356*H2356</f>
        <v>0</v>
      </c>
      <c r="Q2356" s="194">
        <v>0</v>
      </c>
      <c r="R2356" s="194">
        <f>Q2356*H2356</f>
        <v>0</v>
      </c>
      <c r="S2356" s="194">
        <v>0</v>
      </c>
      <c r="T2356" s="195">
        <f>S2356*H2356</f>
        <v>0</v>
      </c>
      <c r="U2356" s="35"/>
      <c r="V2356" s="35"/>
      <c r="W2356" s="35"/>
      <c r="X2356" s="35"/>
      <c r="Y2356" s="35"/>
      <c r="Z2356" s="35"/>
      <c r="AA2356" s="35"/>
      <c r="AB2356" s="35"/>
      <c r="AC2356" s="35"/>
      <c r="AD2356" s="35"/>
      <c r="AE2356" s="35"/>
      <c r="AR2356" s="196" t="s">
        <v>214</v>
      </c>
      <c r="AT2356" s="196" t="s">
        <v>216</v>
      </c>
      <c r="AU2356" s="196" t="s">
        <v>90</v>
      </c>
      <c r="AY2356" s="18" t="s">
        <v>215</v>
      </c>
      <c r="BE2356" s="197">
        <f>IF(N2356="základní",J2356,0)</f>
        <v>0</v>
      </c>
      <c r="BF2356" s="197">
        <f>IF(N2356="snížená",J2356,0)</f>
        <v>0</v>
      </c>
      <c r="BG2356" s="197">
        <f>IF(N2356="zákl. přenesená",J2356,0)</f>
        <v>0</v>
      </c>
      <c r="BH2356" s="197">
        <f>IF(N2356="sníž. přenesená",J2356,0)</f>
        <v>0</v>
      </c>
      <c r="BI2356" s="197">
        <f>IF(N2356="nulová",J2356,0)</f>
        <v>0</v>
      </c>
      <c r="BJ2356" s="18" t="s">
        <v>88</v>
      </c>
      <c r="BK2356" s="197">
        <f>ROUND(I2356*H2356,2)</f>
        <v>0</v>
      </c>
      <c r="BL2356" s="18" t="s">
        <v>214</v>
      </c>
      <c r="BM2356" s="196" t="s">
        <v>2234</v>
      </c>
    </row>
    <row r="2357" spans="1:65" s="2" customFormat="1" ht="38.4">
      <c r="A2357" s="35"/>
      <c r="B2357" s="36"/>
      <c r="C2357" s="37"/>
      <c r="D2357" s="198" t="s">
        <v>221</v>
      </c>
      <c r="E2357" s="37"/>
      <c r="F2357" s="199" t="s">
        <v>2235</v>
      </c>
      <c r="G2357" s="37"/>
      <c r="H2357" s="37"/>
      <c r="I2357" s="200"/>
      <c r="J2357" s="37"/>
      <c r="K2357" s="37"/>
      <c r="L2357" s="40"/>
      <c r="M2357" s="201"/>
      <c r="N2357" s="202"/>
      <c r="O2357" s="72"/>
      <c r="P2357" s="72"/>
      <c r="Q2357" s="72"/>
      <c r="R2357" s="72"/>
      <c r="S2357" s="72"/>
      <c r="T2357" s="73"/>
      <c r="U2357" s="35"/>
      <c r="V2357" s="35"/>
      <c r="W2357" s="35"/>
      <c r="X2357" s="35"/>
      <c r="Y2357" s="35"/>
      <c r="Z2357" s="35"/>
      <c r="AA2357" s="35"/>
      <c r="AB2357" s="35"/>
      <c r="AC2357" s="35"/>
      <c r="AD2357" s="35"/>
      <c r="AE2357" s="35"/>
      <c r="AT2357" s="18" t="s">
        <v>221</v>
      </c>
      <c r="AU2357" s="18" t="s">
        <v>90</v>
      </c>
    </row>
    <row r="2358" spans="1:65" s="2" customFormat="1" ht="10.199999999999999">
      <c r="A2358" s="35"/>
      <c r="B2358" s="36"/>
      <c r="C2358" s="37"/>
      <c r="D2358" s="215" t="s">
        <v>362</v>
      </c>
      <c r="E2358" s="37"/>
      <c r="F2358" s="216" t="s">
        <v>2236</v>
      </c>
      <c r="G2358" s="37"/>
      <c r="H2358" s="37"/>
      <c r="I2358" s="200"/>
      <c r="J2358" s="37"/>
      <c r="K2358" s="37"/>
      <c r="L2358" s="40"/>
      <c r="M2358" s="201"/>
      <c r="N2358" s="202"/>
      <c r="O2358" s="72"/>
      <c r="P2358" s="72"/>
      <c r="Q2358" s="72"/>
      <c r="R2358" s="72"/>
      <c r="S2358" s="72"/>
      <c r="T2358" s="73"/>
      <c r="U2358" s="35"/>
      <c r="V2358" s="35"/>
      <c r="W2358" s="35"/>
      <c r="X2358" s="35"/>
      <c r="Y2358" s="35"/>
      <c r="Z2358" s="35"/>
      <c r="AA2358" s="35"/>
      <c r="AB2358" s="35"/>
      <c r="AC2358" s="35"/>
      <c r="AD2358" s="35"/>
      <c r="AE2358" s="35"/>
      <c r="AT2358" s="18" t="s">
        <v>362</v>
      </c>
      <c r="AU2358" s="18" t="s">
        <v>90</v>
      </c>
    </row>
    <row r="2359" spans="1:65" s="11" customFormat="1" ht="25.95" customHeight="1">
      <c r="B2359" s="171"/>
      <c r="C2359" s="172"/>
      <c r="D2359" s="173" t="s">
        <v>80</v>
      </c>
      <c r="E2359" s="174" t="s">
        <v>2237</v>
      </c>
      <c r="F2359" s="174" t="s">
        <v>2238</v>
      </c>
      <c r="G2359" s="172"/>
      <c r="H2359" s="172"/>
      <c r="I2359" s="175"/>
      <c r="J2359" s="176">
        <f>BK2359</f>
        <v>0</v>
      </c>
      <c r="K2359" s="172"/>
      <c r="L2359" s="177"/>
      <c r="M2359" s="178"/>
      <c r="N2359" s="179"/>
      <c r="O2359" s="179"/>
      <c r="P2359" s="180">
        <f>P2360+P2473+P2654+P2852+P2884+P2887+P2902+P3034+P3056+P3213+P3370+P3488+P3619+P3696+P3980+P4114+P4188</f>
        <v>0</v>
      </c>
      <c r="Q2359" s="179"/>
      <c r="R2359" s="180">
        <f>R2360+R2473+R2654+R2852+R2884+R2887+R2902+R3034+R3056+R3213+R3370+R3488+R3619+R3696+R3980+R4114+R4188</f>
        <v>116.76513559999998</v>
      </c>
      <c r="S2359" s="179"/>
      <c r="T2359" s="181">
        <f>T2360+T2473+T2654+T2852+T2884+T2887+T2902+T3034+T3056+T3213+T3370+T3488+T3619+T3696+T3980+T4114+T4188</f>
        <v>0</v>
      </c>
      <c r="AR2359" s="182" t="s">
        <v>90</v>
      </c>
      <c r="AT2359" s="183" t="s">
        <v>80</v>
      </c>
      <c r="AU2359" s="183" t="s">
        <v>81</v>
      </c>
      <c r="AY2359" s="182" t="s">
        <v>215</v>
      </c>
      <c r="BK2359" s="184">
        <f>BK2360+BK2473+BK2654+BK2852+BK2884+BK2887+BK2902+BK3034+BK3056+BK3213+BK3370+BK3488+BK3619+BK3696+BK3980+BK4114+BK4188</f>
        <v>0</v>
      </c>
    </row>
    <row r="2360" spans="1:65" s="11" customFormat="1" ht="22.8" customHeight="1">
      <c r="B2360" s="171"/>
      <c r="C2360" s="172"/>
      <c r="D2360" s="173" t="s">
        <v>80</v>
      </c>
      <c r="E2360" s="213" t="s">
        <v>2239</v>
      </c>
      <c r="F2360" s="213" t="s">
        <v>2240</v>
      </c>
      <c r="G2360" s="172"/>
      <c r="H2360" s="172"/>
      <c r="I2360" s="175"/>
      <c r="J2360" s="214">
        <f>BK2360</f>
        <v>0</v>
      </c>
      <c r="K2360" s="172"/>
      <c r="L2360" s="177"/>
      <c r="M2360" s="178"/>
      <c r="N2360" s="179"/>
      <c r="O2360" s="179"/>
      <c r="P2360" s="180">
        <f>SUM(P2361:P2472)</f>
        <v>0</v>
      </c>
      <c r="Q2360" s="179"/>
      <c r="R2360" s="180">
        <f>SUM(R2361:R2472)</f>
        <v>11.440511899999999</v>
      </c>
      <c r="S2360" s="179"/>
      <c r="T2360" s="181">
        <f>SUM(T2361:T2472)</f>
        <v>0</v>
      </c>
      <c r="AR2360" s="182" t="s">
        <v>90</v>
      </c>
      <c r="AT2360" s="183" t="s">
        <v>80</v>
      </c>
      <c r="AU2360" s="183" t="s">
        <v>88</v>
      </c>
      <c r="AY2360" s="182" t="s">
        <v>215</v>
      </c>
      <c r="BK2360" s="184">
        <f>SUM(BK2361:BK2472)</f>
        <v>0</v>
      </c>
    </row>
    <row r="2361" spans="1:65" s="2" customFormat="1" ht="24.15" customHeight="1">
      <c r="A2361" s="35"/>
      <c r="B2361" s="36"/>
      <c r="C2361" s="185" t="s">
        <v>2241</v>
      </c>
      <c r="D2361" s="185" t="s">
        <v>216</v>
      </c>
      <c r="E2361" s="186" t="s">
        <v>2242</v>
      </c>
      <c r="F2361" s="187" t="s">
        <v>2243</v>
      </c>
      <c r="G2361" s="188" t="s">
        <v>523</v>
      </c>
      <c r="H2361" s="189">
        <v>545.03599999999994</v>
      </c>
      <c r="I2361" s="190"/>
      <c r="J2361" s="191">
        <f>ROUND(I2361*H2361,2)</f>
        <v>0</v>
      </c>
      <c r="K2361" s="187" t="s">
        <v>359</v>
      </c>
      <c r="L2361" s="40"/>
      <c r="M2361" s="192" t="s">
        <v>1</v>
      </c>
      <c r="N2361" s="193" t="s">
        <v>46</v>
      </c>
      <c r="O2361" s="72"/>
      <c r="P2361" s="194">
        <f>O2361*H2361</f>
        <v>0</v>
      </c>
      <c r="Q2361" s="194">
        <v>0</v>
      </c>
      <c r="R2361" s="194">
        <f>Q2361*H2361</f>
        <v>0</v>
      </c>
      <c r="S2361" s="194">
        <v>0</v>
      </c>
      <c r="T2361" s="195">
        <f>S2361*H2361</f>
        <v>0</v>
      </c>
      <c r="U2361" s="35"/>
      <c r="V2361" s="35"/>
      <c r="W2361" s="35"/>
      <c r="X2361" s="35"/>
      <c r="Y2361" s="35"/>
      <c r="Z2361" s="35"/>
      <c r="AA2361" s="35"/>
      <c r="AB2361" s="35"/>
      <c r="AC2361" s="35"/>
      <c r="AD2361" s="35"/>
      <c r="AE2361" s="35"/>
      <c r="AR2361" s="196" t="s">
        <v>291</v>
      </c>
      <c r="AT2361" s="196" t="s">
        <v>216</v>
      </c>
      <c r="AU2361" s="196" t="s">
        <v>90</v>
      </c>
      <c r="AY2361" s="18" t="s">
        <v>215</v>
      </c>
      <c r="BE2361" s="197">
        <f>IF(N2361="základní",J2361,0)</f>
        <v>0</v>
      </c>
      <c r="BF2361" s="197">
        <f>IF(N2361="snížená",J2361,0)</f>
        <v>0</v>
      </c>
      <c r="BG2361" s="197">
        <f>IF(N2361="zákl. přenesená",J2361,0)</f>
        <v>0</v>
      </c>
      <c r="BH2361" s="197">
        <f>IF(N2361="sníž. přenesená",J2361,0)</f>
        <v>0</v>
      </c>
      <c r="BI2361" s="197">
        <f>IF(N2361="nulová",J2361,0)</f>
        <v>0</v>
      </c>
      <c r="BJ2361" s="18" t="s">
        <v>88</v>
      </c>
      <c r="BK2361" s="197">
        <f>ROUND(I2361*H2361,2)</f>
        <v>0</v>
      </c>
      <c r="BL2361" s="18" t="s">
        <v>291</v>
      </c>
      <c r="BM2361" s="196" t="s">
        <v>2244</v>
      </c>
    </row>
    <row r="2362" spans="1:65" s="2" customFormat="1" ht="19.2">
      <c r="A2362" s="35"/>
      <c r="B2362" s="36"/>
      <c r="C2362" s="37"/>
      <c r="D2362" s="198" t="s">
        <v>221</v>
      </c>
      <c r="E2362" s="37"/>
      <c r="F2362" s="199" t="s">
        <v>2245</v>
      </c>
      <c r="G2362" s="37"/>
      <c r="H2362" s="37"/>
      <c r="I2362" s="200"/>
      <c r="J2362" s="37"/>
      <c r="K2362" s="37"/>
      <c r="L2362" s="40"/>
      <c r="M2362" s="201"/>
      <c r="N2362" s="202"/>
      <c r="O2362" s="72"/>
      <c r="P2362" s="72"/>
      <c r="Q2362" s="72"/>
      <c r="R2362" s="72"/>
      <c r="S2362" s="72"/>
      <c r="T2362" s="73"/>
      <c r="U2362" s="35"/>
      <c r="V2362" s="35"/>
      <c r="W2362" s="35"/>
      <c r="X2362" s="35"/>
      <c r="Y2362" s="35"/>
      <c r="Z2362" s="35"/>
      <c r="AA2362" s="35"/>
      <c r="AB2362" s="35"/>
      <c r="AC2362" s="35"/>
      <c r="AD2362" s="35"/>
      <c r="AE2362" s="35"/>
      <c r="AT2362" s="18" t="s">
        <v>221</v>
      </c>
      <c r="AU2362" s="18" t="s">
        <v>90</v>
      </c>
    </row>
    <row r="2363" spans="1:65" s="2" customFormat="1" ht="10.199999999999999">
      <c r="A2363" s="35"/>
      <c r="B2363" s="36"/>
      <c r="C2363" s="37"/>
      <c r="D2363" s="215" t="s">
        <v>362</v>
      </c>
      <c r="E2363" s="37"/>
      <c r="F2363" s="216" t="s">
        <v>2246</v>
      </c>
      <c r="G2363" s="37"/>
      <c r="H2363" s="37"/>
      <c r="I2363" s="200"/>
      <c r="J2363" s="37"/>
      <c r="K2363" s="37"/>
      <c r="L2363" s="40"/>
      <c r="M2363" s="201"/>
      <c r="N2363" s="202"/>
      <c r="O2363" s="72"/>
      <c r="P2363" s="72"/>
      <c r="Q2363" s="72"/>
      <c r="R2363" s="72"/>
      <c r="S2363" s="72"/>
      <c r="T2363" s="73"/>
      <c r="U2363" s="35"/>
      <c r="V2363" s="35"/>
      <c r="W2363" s="35"/>
      <c r="X2363" s="35"/>
      <c r="Y2363" s="35"/>
      <c r="Z2363" s="35"/>
      <c r="AA2363" s="35"/>
      <c r="AB2363" s="35"/>
      <c r="AC2363" s="35"/>
      <c r="AD2363" s="35"/>
      <c r="AE2363" s="35"/>
      <c r="AT2363" s="18" t="s">
        <v>362</v>
      </c>
      <c r="AU2363" s="18" t="s">
        <v>90</v>
      </c>
    </row>
    <row r="2364" spans="1:65" s="13" customFormat="1" ht="10.199999999999999">
      <c r="B2364" s="217"/>
      <c r="C2364" s="218"/>
      <c r="D2364" s="198" t="s">
        <v>364</v>
      </c>
      <c r="E2364" s="219" t="s">
        <v>1</v>
      </c>
      <c r="F2364" s="220" t="s">
        <v>388</v>
      </c>
      <c r="G2364" s="218"/>
      <c r="H2364" s="219" t="s">
        <v>1</v>
      </c>
      <c r="I2364" s="221"/>
      <c r="J2364" s="218"/>
      <c r="K2364" s="218"/>
      <c r="L2364" s="222"/>
      <c r="M2364" s="223"/>
      <c r="N2364" s="224"/>
      <c r="O2364" s="224"/>
      <c r="P2364" s="224"/>
      <c r="Q2364" s="224"/>
      <c r="R2364" s="224"/>
      <c r="S2364" s="224"/>
      <c r="T2364" s="225"/>
      <c r="AT2364" s="226" t="s">
        <v>364</v>
      </c>
      <c r="AU2364" s="226" t="s">
        <v>90</v>
      </c>
      <c r="AV2364" s="13" t="s">
        <v>88</v>
      </c>
      <c r="AW2364" s="13" t="s">
        <v>36</v>
      </c>
      <c r="AX2364" s="13" t="s">
        <v>81</v>
      </c>
      <c r="AY2364" s="226" t="s">
        <v>215</v>
      </c>
    </row>
    <row r="2365" spans="1:65" s="13" customFormat="1" ht="10.199999999999999">
      <c r="B2365" s="217"/>
      <c r="C2365" s="218"/>
      <c r="D2365" s="198" t="s">
        <v>364</v>
      </c>
      <c r="E2365" s="219" t="s">
        <v>1</v>
      </c>
      <c r="F2365" s="220" t="s">
        <v>389</v>
      </c>
      <c r="G2365" s="218"/>
      <c r="H2365" s="219" t="s">
        <v>1</v>
      </c>
      <c r="I2365" s="221"/>
      <c r="J2365" s="218"/>
      <c r="K2365" s="218"/>
      <c r="L2365" s="222"/>
      <c r="M2365" s="223"/>
      <c r="N2365" s="224"/>
      <c r="O2365" s="224"/>
      <c r="P2365" s="224"/>
      <c r="Q2365" s="224"/>
      <c r="R2365" s="224"/>
      <c r="S2365" s="224"/>
      <c r="T2365" s="225"/>
      <c r="AT2365" s="226" t="s">
        <v>364</v>
      </c>
      <c r="AU2365" s="226" t="s">
        <v>90</v>
      </c>
      <c r="AV2365" s="13" t="s">
        <v>88</v>
      </c>
      <c r="AW2365" s="13" t="s">
        <v>36</v>
      </c>
      <c r="AX2365" s="13" t="s">
        <v>81</v>
      </c>
      <c r="AY2365" s="226" t="s">
        <v>215</v>
      </c>
    </row>
    <row r="2366" spans="1:65" s="14" customFormat="1" ht="10.199999999999999">
      <c r="B2366" s="227"/>
      <c r="C2366" s="228"/>
      <c r="D2366" s="198" t="s">
        <v>364</v>
      </c>
      <c r="E2366" s="229" t="s">
        <v>1</v>
      </c>
      <c r="F2366" s="230" t="s">
        <v>527</v>
      </c>
      <c r="G2366" s="228"/>
      <c r="H2366" s="231">
        <v>233.83500000000001</v>
      </c>
      <c r="I2366" s="232"/>
      <c r="J2366" s="228"/>
      <c r="K2366" s="228"/>
      <c r="L2366" s="233"/>
      <c r="M2366" s="234"/>
      <c r="N2366" s="235"/>
      <c r="O2366" s="235"/>
      <c r="P2366" s="235"/>
      <c r="Q2366" s="235"/>
      <c r="R2366" s="235"/>
      <c r="S2366" s="235"/>
      <c r="T2366" s="236"/>
      <c r="AT2366" s="237" t="s">
        <v>364</v>
      </c>
      <c r="AU2366" s="237" t="s">
        <v>90</v>
      </c>
      <c r="AV2366" s="14" t="s">
        <v>90</v>
      </c>
      <c r="AW2366" s="14" t="s">
        <v>36</v>
      </c>
      <c r="AX2366" s="14" t="s">
        <v>81</v>
      </c>
      <c r="AY2366" s="237" t="s">
        <v>215</v>
      </c>
    </row>
    <row r="2367" spans="1:65" s="13" customFormat="1" ht="10.199999999999999">
      <c r="B2367" s="217"/>
      <c r="C2367" s="218"/>
      <c r="D2367" s="198" t="s">
        <v>364</v>
      </c>
      <c r="E2367" s="219" t="s">
        <v>1</v>
      </c>
      <c r="F2367" s="220" t="s">
        <v>395</v>
      </c>
      <c r="G2367" s="218"/>
      <c r="H2367" s="219" t="s">
        <v>1</v>
      </c>
      <c r="I2367" s="221"/>
      <c r="J2367" s="218"/>
      <c r="K2367" s="218"/>
      <c r="L2367" s="222"/>
      <c r="M2367" s="223"/>
      <c r="N2367" s="224"/>
      <c r="O2367" s="224"/>
      <c r="P2367" s="224"/>
      <c r="Q2367" s="224"/>
      <c r="R2367" s="224"/>
      <c r="S2367" s="224"/>
      <c r="T2367" s="225"/>
      <c r="AT2367" s="226" t="s">
        <v>364</v>
      </c>
      <c r="AU2367" s="226" t="s">
        <v>90</v>
      </c>
      <c r="AV2367" s="13" t="s">
        <v>88</v>
      </c>
      <c r="AW2367" s="13" t="s">
        <v>36</v>
      </c>
      <c r="AX2367" s="13" t="s">
        <v>81</v>
      </c>
      <c r="AY2367" s="226" t="s">
        <v>215</v>
      </c>
    </row>
    <row r="2368" spans="1:65" s="14" customFormat="1" ht="10.199999999999999">
      <c r="B2368" s="227"/>
      <c r="C2368" s="228"/>
      <c r="D2368" s="198" t="s">
        <v>364</v>
      </c>
      <c r="E2368" s="229" t="s">
        <v>1</v>
      </c>
      <c r="F2368" s="230" t="s">
        <v>528</v>
      </c>
      <c r="G2368" s="228"/>
      <c r="H2368" s="231">
        <v>77.366</v>
      </c>
      <c r="I2368" s="232"/>
      <c r="J2368" s="228"/>
      <c r="K2368" s="228"/>
      <c r="L2368" s="233"/>
      <c r="M2368" s="234"/>
      <c r="N2368" s="235"/>
      <c r="O2368" s="235"/>
      <c r="P2368" s="235"/>
      <c r="Q2368" s="235"/>
      <c r="R2368" s="235"/>
      <c r="S2368" s="235"/>
      <c r="T2368" s="236"/>
      <c r="AT2368" s="237" t="s">
        <v>364</v>
      </c>
      <c r="AU2368" s="237" t="s">
        <v>90</v>
      </c>
      <c r="AV2368" s="14" t="s">
        <v>90</v>
      </c>
      <c r="AW2368" s="14" t="s">
        <v>36</v>
      </c>
      <c r="AX2368" s="14" t="s">
        <v>81</v>
      </c>
      <c r="AY2368" s="237" t="s">
        <v>215</v>
      </c>
    </row>
    <row r="2369" spans="1:65" s="13" customFormat="1" ht="10.199999999999999">
      <c r="B2369" s="217"/>
      <c r="C2369" s="218"/>
      <c r="D2369" s="198" t="s">
        <v>364</v>
      </c>
      <c r="E2369" s="219" t="s">
        <v>1</v>
      </c>
      <c r="F2369" s="220" t="s">
        <v>389</v>
      </c>
      <c r="G2369" s="218"/>
      <c r="H2369" s="219" t="s">
        <v>1</v>
      </c>
      <c r="I2369" s="221"/>
      <c r="J2369" s="218"/>
      <c r="K2369" s="218"/>
      <c r="L2369" s="222"/>
      <c r="M2369" s="223"/>
      <c r="N2369" s="224"/>
      <c r="O2369" s="224"/>
      <c r="P2369" s="224"/>
      <c r="Q2369" s="224"/>
      <c r="R2369" s="224"/>
      <c r="S2369" s="224"/>
      <c r="T2369" s="225"/>
      <c r="AT2369" s="226" t="s">
        <v>364</v>
      </c>
      <c r="AU2369" s="226" t="s">
        <v>90</v>
      </c>
      <c r="AV2369" s="13" t="s">
        <v>88</v>
      </c>
      <c r="AW2369" s="13" t="s">
        <v>36</v>
      </c>
      <c r="AX2369" s="13" t="s">
        <v>81</v>
      </c>
      <c r="AY2369" s="226" t="s">
        <v>215</v>
      </c>
    </row>
    <row r="2370" spans="1:65" s="14" customFormat="1" ht="10.199999999999999">
      <c r="B2370" s="227"/>
      <c r="C2370" s="228"/>
      <c r="D2370" s="198" t="s">
        <v>364</v>
      </c>
      <c r="E2370" s="229" t="s">
        <v>1</v>
      </c>
      <c r="F2370" s="230" t="s">
        <v>527</v>
      </c>
      <c r="G2370" s="228"/>
      <c r="H2370" s="231">
        <v>233.83500000000001</v>
      </c>
      <c r="I2370" s="232"/>
      <c r="J2370" s="228"/>
      <c r="K2370" s="228"/>
      <c r="L2370" s="233"/>
      <c r="M2370" s="234"/>
      <c r="N2370" s="235"/>
      <c r="O2370" s="235"/>
      <c r="P2370" s="235"/>
      <c r="Q2370" s="235"/>
      <c r="R2370" s="235"/>
      <c r="S2370" s="235"/>
      <c r="T2370" s="236"/>
      <c r="AT2370" s="237" t="s">
        <v>364</v>
      </c>
      <c r="AU2370" s="237" t="s">
        <v>90</v>
      </c>
      <c r="AV2370" s="14" t="s">
        <v>90</v>
      </c>
      <c r="AW2370" s="14" t="s">
        <v>36</v>
      </c>
      <c r="AX2370" s="14" t="s">
        <v>81</v>
      </c>
      <c r="AY2370" s="237" t="s">
        <v>215</v>
      </c>
    </row>
    <row r="2371" spans="1:65" s="15" customFormat="1" ht="10.199999999999999">
      <c r="B2371" s="238"/>
      <c r="C2371" s="239"/>
      <c r="D2371" s="198" t="s">
        <v>364</v>
      </c>
      <c r="E2371" s="240" t="s">
        <v>1</v>
      </c>
      <c r="F2371" s="241" t="s">
        <v>368</v>
      </c>
      <c r="G2371" s="239"/>
      <c r="H2371" s="242">
        <v>545.03599999999994</v>
      </c>
      <c r="I2371" s="243"/>
      <c r="J2371" s="239"/>
      <c r="K2371" s="239"/>
      <c r="L2371" s="244"/>
      <c r="M2371" s="245"/>
      <c r="N2371" s="246"/>
      <c r="O2371" s="246"/>
      <c r="P2371" s="246"/>
      <c r="Q2371" s="246"/>
      <c r="R2371" s="246"/>
      <c r="S2371" s="246"/>
      <c r="T2371" s="247"/>
      <c r="AT2371" s="248" t="s">
        <v>364</v>
      </c>
      <c r="AU2371" s="248" t="s">
        <v>90</v>
      </c>
      <c r="AV2371" s="15" t="s">
        <v>214</v>
      </c>
      <c r="AW2371" s="15" t="s">
        <v>36</v>
      </c>
      <c r="AX2371" s="15" t="s">
        <v>88</v>
      </c>
      <c r="AY2371" s="248" t="s">
        <v>215</v>
      </c>
    </row>
    <row r="2372" spans="1:65" s="2" customFormat="1" ht="24.15" customHeight="1">
      <c r="A2372" s="35"/>
      <c r="B2372" s="36"/>
      <c r="C2372" s="185" t="s">
        <v>2247</v>
      </c>
      <c r="D2372" s="185" t="s">
        <v>216</v>
      </c>
      <c r="E2372" s="186" t="s">
        <v>2248</v>
      </c>
      <c r="F2372" s="187" t="s">
        <v>2249</v>
      </c>
      <c r="G2372" s="188" t="s">
        <v>523</v>
      </c>
      <c r="H2372" s="189">
        <v>254.78299999999999</v>
      </c>
      <c r="I2372" s="190"/>
      <c r="J2372" s="191">
        <f>ROUND(I2372*H2372,2)</f>
        <v>0</v>
      </c>
      <c r="K2372" s="187" t="s">
        <v>359</v>
      </c>
      <c r="L2372" s="40"/>
      <c r="M2372" s="192" t="s">
        <v>1</v>
      </c>
      <c r="N2372" s="193" t="s">
        <v>46</v>
      </c>
      <c r="O2372" s="72"/>
      <c r="P2372" s="194">
        <f>O2372*H2372</f>
        <v>0</v>
      </c>
      <c r="Q2372" s="194">
        <v>0</v>
      </c>
      <c r="R2372" s="194">
        <f>Q2372*H2372</f>
        <v>0</v>
      </c>
      <c r="S2372" s="194">
        <v>0</v>
      </c>
      <c r="T2372" s="195">
        <f>S2372*H2372</f>
        <v>0</v>
      </c>
      <c r="U2372" s="35"/>
      <c r="V2372" s="35"/>
      <c r="W2372" s="35"/>
      <c r="X2372" s="35"/>
      <c r="Y2372" s="35"/>
      <c r="Z2372" s="35"/>
      <c r="AA2372" s="35"/>
      <c r="AB2372" s="35"/>
      <c r="AC2372" s="35"/>
      <c r="AD2372" s="35"/>
      <c r="AE2372" s="35"/>
      <c r="AR2372" s="196" t="s">
        <v>291</v>
      </c>
      <c r="AT2372" s="196" t="s">
        <v>216</v>
      </c>
      <c r="AU2372" s="196" t="s">
        <v>90</v>
      </c>
      <c r="AY2372" s="18" t="s">
        <v>215</v>
      </c>
      <c r="BE2372" s="197">
        <f>IF(N2372="základní",J2372,0)</f>
        <v>0</v>
      </c>
      <c r="BF2372" s="197">
        <f>IF(N2372="snížená",J2372,0)</f>
        <v>0</v>
      </c>
      <c r="BG2372" s="197">
        <f>IF(N2372="zákl. přenesená",J2372,0)</f>
        <v>0</v>
      </c>
      <c r="BH2372" s="197">
        <f>IF(N2372="sníž. přenesená",J2372,0)</f>
        <v>0</v>
      </c>
      <c r="BI2372" s="197">
        <f>IF(N2372="nulová",J2372,0)</f>
        <v>0</v>
      </c>
      <c r="BJ2372" s="18" t="s">
        <v>88</v>
      </c>
      <c r="BK2372" s="197">
        <f>ROUND(I2372*H2372,2)</f>
        <v>0</v>
      </c>
      <c r="BL2372" s="18" t="s">
        <v>291</v>
      </c>
      <c r="BM2372" s="196" t="s">
        <v>2250</v>
      </c>
    </row>
    <row r="2373" spans="1:65" s="2" customFormat="1" ht="19.2">
      <c r="A2373" s="35"/>
      <c r="B2373" s="36"/>
      <c r="C2373" s="37"/>
      <c r="D2373" s="198" t="s">
        <v>221</v>
      </c>
      <c r="E2373" s="37"/>
      <c r="F2373" s="199" t="s">
        <v>2251</v>
      </c>
      <c r="G2373" s="37"/>
      <c r="H2373" s="37"/>
      <c r="I2373" s="200"/>
      <c r="J2373" s="37"/>
      <c r="K2373" s="37"/>
      <c r="L2373" s="40"/>
      <c r="M2373" s="201"/>
      <c r="N2373" s="202"/>
      <c r="O2373" s="72"/>
      <c r="P2373" s="72"/>
      <c r="Q2373" s="72"/>
      <c r="R2373" s="72"/>
      <c r="S2373" s="72"/>
      <c r="T2373" s="73"/>
      <c r="U2373" s="35"/>
      <c r="V2373" s="35"/>
      <c r="W2373" s="35"/>
      <c r="X2373" s="35"/>
      <c r="Y2373" s="35"/>
      <c r="Z2373" s="35"/>
      <c r="AA2373" s="35"/>
      <c r="AB2373" s="35"/>
      <c r="AC2373" s="35"/>
      <c r="AD2373" s="35"/>
      <c r="AE2373" s="35"/>
      <c r="AT2373" s="18" t="s">
        <v>221</v>
      </c>
      <c r="AU2373" s="18" t="s">
        <v>90</v>
      </c>
    </row>
    <row r="2374" spans="1:65" s="2" customFormat="1" ht="10.199999999999999">
      <c r="A2374" s="35"/>
      <c r="B2374" s="36"/>
      <c r="C2374" s="37"/>
      <c r="D2374" s="215" t="s">
        <v>362</v>
      </c>
      <c r="E2374" s="37"/>
      <c r="F2374" s="216" t="s">
        <v>2252</v>
      </c>
      <c r="G2374" s="37"/>
      <c r="H2374" s="37"/>
      <c r="I2374" s="200"/>
      <c r="J2374" s="37"/>
      <c r="K2374" s="37"/>
      <c r="L2374" s="40"/>
      <c r="M2374" s="201"/>
      <c r="N2374" s="202"/>
      <c r="O2374" s="72"/>
      <c r="P2374" s="72"/>
      <c r="Q2374" s="72"/>
      <c r="R2374" s="72"/>
      <c r="S2374" s="72"/>
      <c r="T2374" s="73"/>
      <c r="U2374" s="35"/>
      <c r="V2374" s="35"/>
      <c r="W2374" s="35"/>
      <c r="X2374" s="35"/>
      <c r="Y2374" s="35"/>
      <c r="Z2374" s="35"/>
      <c r="AA2374" s="35"/>
      <c r="AB2374" s="35"/>
      <c r="AC2374" s="35"/>
      <c r="AD2374" s="35"/>
      <c r="AE2374" s="35"/>
      <c r="AT2374" s="18" t="s">
        <v>362</v>
      </c>
      <c r="AU2374" s="18" t="s">
        <v>90</v>
      </c>
    </row>
    <row r="2375" spans="1:65" s="13" customFormat="1" ht="10.199999999999999">
      <c r="B2375" s="217"/>
      <c r="C2375" s="218"/>
      <c r="D2375" s="198" t="s">
        <v>364</v>
      </c>
      <c r="E2375" s="219" t="s">
        <v>1</v>
      </c>
      <c r="F2375" s="220" t="s">
        <v>388</v>
      </c>
      <c r="G2375" s="218"/>
      <c r="H2375" s="219" t="s">
        <v>1</v>
      </c>
      <c r="I2375" s="221"/>
      <c r="J2375" s="218"/>
      <c r="K2375" s="218"/>
      <c r="L2375" s="222"/>
      <c r="M2375" s="223"/>
      <c r="N2375" s="224"/>
      <c r="O2375" s="224"/>
      <c r="P2375" s="224"/>
      <c r="Q2375" s="224"/>
      <c r="R2375" s="224"/>
      <c r="S2375" s="224"/>
      <c r="T2375" s="225"/>
      <c r="AT2375" s="226" t="s">
        <v>364</v>
      </c>
      <c r="AU2375" s="226" t="s">
        <v>90</v>
      </c>
      <c r="AV2375" s="13" t="s">
        <v>88</v>
      </c>
      <c r="AW2375" s="13" t="s">
        <v>36</v>
      </c>
      <c r="AX2375" s="13" t="s">
        <v>81</v>
      </c>
      <c r="AY2375" s="226" t="s">
        <v>215</v>
      </c>
    </row>
    <row r="2376" spans="1:65" s="13" customFormat="1" ht="10.199999999999999">
      <c r="B2376" s="217"/>
      <c r="C2376" s="218"/>
      <c r="D2376" s="198" t="s">
        <v>364</v>
      </c>
      <c r="E2376" s="219" t="s">
        <v>1</v>
      </c>
      <c r="F2376" s="220" t="s">
        <v>389</v>
      </c>
      <c r="G2376" s="218"/>
      <c r="H2376" s="219" t="s">
        <v>1</v>
      </c>
      <c r="I2376" s="221"/>
      <c r="J2376" s="218"/>
      <c r="K2376" s="218"/>
      <c r="L2376" s="222"/>
      <c r="M2376" s="223"/>
      <c r="N2376" s="224"/>
      <c r="O2376" s="224"/>
      <c r="P2376" s="224"/>
      <c r="Q2376" s="224"/>
      <c r="R2376" s="224"/>
      <c r="S2376" s="224"/>
      <c r="T2376" s="225"/>
      <c r="AT2376" s="226" t="s">
        <v>364</v>
      </c>
      <c r="AU2376" s="226" t="s">
        <v>90</v>
      </c>
      <c r="AV2376" s="13" t="s">
        <v>88</v>
      </c>
      <c r="AW2376" s="13" t="s">
        <v>36</v>
      </c>
      <c r="AX2376" s="13" t="s">
        <v>81</v>
      </c>
      <c r="AY2376" s="226" t="s">
        <v>215</v>
      </c>
    </row>
    <row r="2377" spans="1:65" s="14" customFormat="1" ht="10.199999999999999">
      <c r="B2377" s="227"/>
      <c r="C2377" s="228"/>
      <c r="D2377" s="198" t="s">
        <v>364</v>
      </c>
      <c r="E2377" s="229" t="s">
        <v>1</v>
      </c>
      <c r="F2377" s="230" t="s">
        <v>2253</v>
      </c>
      <c r="G2377" s="228"/>
      <c r="H2377" s="231">
        <v>34.11</v>
      </c>
      <c r="I2377" s="232"/>
      <c r="J2377" s="228"/>
      <c r="K2377" s="228"/>
      <c r="L2377" s="233"/>
      <c r="M2377" s="234"/>
      <c r="N2377" s="235"/>
      <c r="O2377" s="235"/>
      <c r="P2377" s="235"/>
      <c r="Q2377" s="235"/>
      <c r="R2377" s="235"/>
      <c r="S2377" s="235"/>
      <c r="T2377" s="236"/>
      <c r="AT2377" s="237" t="s">
        <v>364</v>
      </c>
      <c r="AU2377" s="237" t="s">
        <v>90</v>
      </c>
      <c r="AV2377" s="14" t="s">
        <v>90</v>
      </c>
      <c r="AW2377" s="14" t="s">
        <v>36</v>
      </c>
      <c r="AX2377" s="14" t="s">
        <v>81</v>
      </c>
      <c r="AY2377" s="237" t="s">
        <v>215</v>
      </c>
    </row>
    <row r="2378" spans="1:65" s="14" customFormat="1" ht="10.199999999999999">
      <c r="B2378" s="227"/>
      <c r="C2378" s="228"/>
      <c r="D2378" s="198" t="s">
        <v>364</v>
      </c>
      <c r="E2378" s="229" t="s">
        <v>1</v>
      </c>
      <c r="F2378" s="230" t="s">
        <v>2254</v>
      </c>
      <c r="G2378" s="228"/>
      <c r="H2378" s="231">
        <v>18.399999999999999</v>
      </c>
      <c r="I2378" s="232"/>
      <c r="J2378" s="228"/>
      <c r="K2378" s="228"/>
      <c r="L2378" s="233"/>
      <c r="M2378" s="234"/>
      <c r="N2378" s="235"/>
      <c r="O2378" s="235"/>
      <c r="P2378" s="235"/>
      <c r="Q2378" s="235"/>
      <c r="R2378" s="235"/>
      <c r="S2378" s="235"/>
      <c r="T2378" s="236"/>
      <c r="AT2378" s="237" t="s">
        <v>364</v>
      </c>
      <c r="AU2378" s="237" t="s">
        <v>90</v>
      </c>
      <c r="AV2378" s="14" t="s">
        <v>90</v>
      </c>
      <c r="AW2378" s="14" t="s">
        <v>36</v>
      </c>
      <c r="AX2378" s="14" t="s">
        <v>81</v>
      </c>
      <c r="AY2378" s="237" t="s">
        <v>215</v>
      </c>
    </row>
    <row r="2379" spans="1:65" s="14" customFormat="1" ht="10.199999999999999">
      <c r="B2379" s="227"/>
      <c r="C2379" s="228"/>
      <c r="D2379" s="198" t="s">
        <v>364</v>
      </c>
      <c r="E2379" s="229" t="s">
        <v>1</v>
      </c>
      <c r="F2379" s="230" t="s">
        <v>2255</v>
      </c>
      <c r="G2379" s="228"/>
      <c r="H2379" s="231">
        <v>53.48</v>
      </c>
      <c r="I2379" s="232"/>
      <c r="J2379" s="228"/>
      <c r="K2379" s="228"/>
      <c r="L2379" s="233"/>
      <c r="M2379" s="234"/>
      <c r="N2379" s="235"/>
      <c r="O2379" s="235"/>
      <c r="P2379" s="235"/>
      <c r="Q2379" s="235"/>
      <c r="R2379" s="235"/>
      <c r="S2379" s="235"/>
      <c r="T2379" s="236"/>
      <c r="AT2379" s="237" t="s">
        <v>364</v>
      </c>
      <c r="AU2379" s="237" t="s">
        <v>90</v>
      </c>
      <c r="AV2379" s="14" t="s">
        <v>90</v>
      </c>
      <c r="AW2379" s="14" t="s">
        <v>36</v>
      </c>
      <c r="AX2379" s="14" t="s">
        <v>81</v>
      </c>
      <c r="AY2379" s="237" t="s">
        <v>215</v>
      </c>
    </row>
    <row r="2380" spans="1:65" s="14" customFormat="1" ht="10.199999999999999">
      <c r="B2380" s="227"/>
      <c r="C2380" s="228"/>
      <c r="D2380" s="198" t="s">
        <v>364</v>
      </c>
      <c r="E2380" s="229" t="s">
        <v>1</v>
      </c>
      <c r="F2380" s="230" t="s">
        <v>2256</v>
      </c>
      <c r="G2380" s="228"/>
      <c r="H2380" s="231">
        <v>8.51</v>
      </c>
      <c r="I2380" s="232"/>
      <c r="J2380" s="228"/>
      <c r="K2380" s="228"/>
      <c r="L2380" s="233"/>
      <c r="M2380" s="234"/>
      <c r="N2380" s="235"/>
      <c r="O2380" s="235"/>
      <c r="P2380" s="235"/>
      <c r="Q2380" s="235"/>
      <c r="R2380" s="235"/>
      <c r="S2380" s="235"/>
      <c r="T2380" s="236"/>
      <c r="AT2380" s="237" t="s">
        <v>364</v>
      </c>
      <c r="AU2380" s="237" t="s">
        <v>90</v>
      </c>
      <c r="AV2380" s="14" t="s">
        <v>90</v>
      </c>
      <c r="AW2380" s="14" t="s">
        <v>36</v>
      </c>
      <c r="AX2380" s="14" t="s">
        <v>81</v>
      </c>
      <c r="AY2380" s="237" t="s">
        <v>215</v>
      </c>
    </row>
    <row r="2381" spans="1:65" s="13" customFormat="1" ht="10.199999999999999">
      <c r="B2381" s="217"/>
      <c r="C2381" s="218"/>
      <c r="D2381" s="198" t="s">
        <v>364</v>
      </c>
      <c r="E2381" s="219" t="s">
        <v>1</v>
      </c>
      <c r="F2381" s="220" t="s">
        <v>395</v>
      </c>
      <c r="G2381" s="218"/>
      <c r="H2381" s="219" t="s">
        <v>1</v>
      </c>
      <c r="I2381" s="221"/>
      <c r="J2381" s="218"/>
      <c r="K2381" s="218"/>
      <c r="L2381" s="222"/>
      <c r="M2381" s="223"/>
      <c r="N2381" s="224"/>
      <c r="O2381" s="224"/>
      <c r="P2381" s="224"/>
      <c r="Q2381" s="224"/>
      <c r="R2381" s="224"/>
      <c r="S2381" s="224"/>
      <c r="T2381" s="225"/>
      <c r="AT2381" s="226" t="s">
        <v>364</v>
      </c>
      <c r="AU2381" s="226" t="s">
        <v>90</v>
      </c>
      <c r="AV2381" s="13" t="s">
        <v>88</v>
      </c>
      <c r="AW2381" s="13" t="s">
        <v>36</v>
      </c>
      <c r="AX2381" s="13" t="s">
        <v>81</v>
      </c>
      <c r="AY2381" s="226" t="s">
        <v>215</v>
      </c>
    </row>
    <row r="2382" spans="1:65" s="14" customFormat="1" ht="10.199999999999999">
      <c r="B2382" s="227"/>
      <c r="C2382" s="228"/>
      <c r="D2382" s="198" t="s">
        <v>364</v>
      </c>
      <c r="E2382" s="229" t="s">
        <v>1</v>
      </c>
      <c r="F2382" s="230" t="s">
        <v>2257</v>
      </c>
      <c r="G2382" s="228"/>
      <c r="H2382" s="231">
        <v>4.407</v>
      </c>
      <c r="I2382" s="232"/>
      <c r="J2382" s="228"/>
      <c r="K2382" s="228"/>
      <c r="L2382" s="233"/>
      <c r="M2382" s="234"/>
      <c r="N2382" s="235"/>
      <c r="O2382" s="235"/>
      <c r="P2382" s="235"/>
      <c r="Q2382" s="235"/>
      <c r="R2382" s="235"/>
      <c r="S2382" s="235"/>
      <c r="T2382" s="236"/>
      <c r="AT2382" s="237" t="s">
        <v>364</v>
      </c>
      <c r="AU2382" s="237" t="s">
        <v>90</v>
      </c>
      <c r="AV2382" s="14" t="s">
        <v>90</v>
      </c>
      <c r="AW2382" s="14" t="s">
        <v>36</v>
      </c>
      <c r="AX2382" s="14" t="s">
        <v>81</v>
      </c>
      <c r="AY2382" s="237" t="s">
        <v>215</v>
      </c>
    </row>
    <row r="2383" spans="1:65" s="14" customFormat="1" ht="10.199999999999999">
      <c r="B2383" s="227"/>
      <c r="C2383" s="228"/>
      <c r="D2383" s="198" t="s">
        <v>364</v>
      </c>
      <c r="E2383" s="229" t="s">
        <v>1</v>
      </c>
      <c r="F2383" s="230" t="s">
        <v>2258</v>
      </c>
      <c r="G2383" s="228"/>
      <c r="H2383" s="231">
        <v>10.8</v>
      </c>
      <c r="I2383" s="232"/>
      <c r="J2383" s="228"/>
      <c r="K2383" s="228"/>
      <c r="L2383" s="233"/>
      <c r="M2383" s="234"/>
      <c r="N2383" s="235"/>
      <c r="O2383" s="235"/>
      <c r="P2383" s="235"/>
      <c r="Q2383" s="235"/>
      <c r="R2383" s="235"/>
      <c r="S2383" s="235"/>
      <c r="T2383" s="236"/>
      <c r="AT2383" s="237" t="s">
        <v>364</v>
      </c>
      <c r="AU2383" s="237" t="s">
        <v>90</v>
      </c>
      <c r="AV2383" s="14" t="s">
        <v>90</v>
      </c>
      <c r="AW2383" s="14" t="s">
        <v>36</v>
      </c>
      <c r="AX2383" s="14" t="s">
        <v>81</v>
      </c>
      <c r="AY2383" s="237" t="s">
        <v>215</v>
      </c>
    </row>
    <row r="2384" spans="1:65" s="14" customFormat="1" ht="10.199999999999999">
      <c r="B2384" s="227"/>
      <c r="C2384" s="228"/>
      <c r="D2384" s="198" t="s">
        <v>364</v>
      </c>
      <c r="E2384" s="229" t="s">
        <v>1</v>
      </c>
      <c r="F2384" s="230" t="s">
        <v>2259</v>
      </c>
      <c r="G2384" s="228"/>
      <c r="H2384" s="231">
        <v>6.4</v>
      </c>
      <c r="I2384" s="232"/>
      <c r="J2384" s="228"/>
      <c r="K2384" s="228"/>
      <c r="L2384" s="233"/>
      <c r="M2384" s="234"/>
      <c r="N2384" s="235"/>
      <c r="O2384" s="235"/>
      <c r="P2384" s="235"/>
      <c r="Q2384" s="235"/>
      <c r="R2384" s="235"/>
      <c r="S2384" s="235"/>
      <c r="T2384" s="236"/>
      <c r="AT2384" s="237" t="s">
        <v>364</v>
      </c>
      <c r="AU2384" s="237" t="s">
        <v>90</v>
      </c>
      <c r="AV2384" s="14" t="s">
        <v>90</v>
      </c>
      <c r="AW2384" s="14" t="s">
        <v>36</v>
      </c>
      <c r="AX2384" s="14" t="s">
        <v>81</v>
      </c>
      <c r="AY2384" s="237" t="s">
        <v>215</v>
      </c>
    </row>
    <row r="2385" spans="1:65" s="13" customFormat="1" ht="10.199999999999999">
      <c r="B2385" s="217"/>
      <c r="C2385" s="218"/>
      <c r="D2385" s="198" t="s">
        <v>364</v>
      </c>
      <c r="E2385" s="219" t="s">
        <v>1</v>
      </c>
      <c r="F2385" s="220" t="s">
        <v>401</v>
      </c>
      <c r="G2385" s="218"/>
      <c r="H2385" s="219" t="s">
        <v>1</v>
      </c>
      <c r="I2385" s="221"/>
      <c r="J2385" s="218"/>
      <c r="K2385" s="218"/>
      <c r="L2385" s="222"/>
      <c r="M2385" s="223"/>
      <c r="N2385" s="224"/>
      <c r="O2385" s="224"/>
      <c r="P2385" s="224"/>
      <c r="Q2385" s="224"/>
      <c r="R2385" s="224"/>
      <c r="S2385" s="224"/>
      <c r="T2385" s="225"/>
      <c r="AT2385" s="226" t="s">
        <v>364</v>
      </c>
      <c r="AU2385" s="226" t="s">
        <v>90</v>
      </c>
      <c r="AV2385" s="13" t="s">
        <v>88</v>
      </c>
      <c r="AW2385" s="13" t="s">
        <v>36</v>
      </c>
      <c r="AX2385" s="13" t="s">
        <v>81</v>
      </c>
      <c r="AY2385" s="226" t="s">
        <v>215</v>
      </c>
    </row>
    <row r="2386" spans="1:65" s="14" customFormat="1" ht="10.199999999999999">
      <c r="B2386" s="227"/>
      <c r="C2386" s="228"/>
      <c r="D2386" s="198" t="s">
        <v>364</v>
      </c>
      <c r="E2386" s="229" t="s">
        <v>1</v>
      </c>
      <c r="F2386" s="230" t="s">
        <v>2260</v>
      </c>
      <c r="G2386" s="228"/>
      <c r="H2386" s="231">
        <v>30.16</v>
      </c>
      <c r="I2386" s="232"/>
      <c r="J2386" s="228"/>
      <c r="K2386" s="228"/>
      <c r="L2386" s="233"/>
      <c r="M2386" s="234"/>
      <c r="N2386" s="235"/>
      <c r="O2386" s="235"/>
      <c r="P2386" s="235"/>
      <c r="Q2386" s="235"/>
      <c r="R2386" s="235"/>
      <c r="S2386" s="235"/>
      <c r="T2386" s="236"/>
      <c r="AT2386" s="237" t="s">
        <v>364</v>
      </c>
      <c r="AU2386" s="237" t="s">
        <v>90</v>
      </c>
      <c r="AV2386" s="14" t="s">
        <v>90</v>
      </c>
      <c r="AW2386" s="14" t="s">
        <v>36</v>
      </c>
      <c r="AX2386" s="14" t="s">
        <v>81</v>
      </c>
      <c r="AY2386" s="237" t="s">
        <v>215</v>
      </c>
    </row>
    <row r="2387" spans="1:65" s="14" customFormat="1" ht="10.199999999999999">
      <c r="B2387" s="227"/>
      <c r="C2387" s="228"/>
      <c r="D2387" s="198" t="s">
        <v>364</v>
      </c>
      <c r="E2387" s="229" t="s">
        <v>1</v>
      </c>
      <c r="F2387" s="230" t="s">
        <v>2261</v>
      </c>
      <c r="G2387" s="228"/>
      <c r="H2387" s="231">
        <v>13.5</v>
      </c>
      <c r="I2387" s="232"/>
      <c r="J2387" s="228"/>
      <c r="K2387" s="228"/>
      <c r="L2387" s="233"/>
      <c r="M2387" s="234"/>
      <c r="N2387" s="235"/>
      <c r="O2387" s="235"/>
      <c r="P2387" s="235"/>
      <c r="Q2387" s="235"/>
      <c r="R2387" s="235"/>
      <c r="S2387" s="235"/>
      <c r="T2387" s="236"/>
      <c r="AT2387" s="237" t="s">
        <v>364</v>
      </c>
      <c r="AU2387" s="237" t="s">
        <v>90</v>
      </c>
      <c r="AV2387" s="14" t="s">
        <v>90</v>
      </c>
      <c r="AW2387" s="14" t="s">
        <v>36</v>
      </c>
      <c r="AX2387" s="14" t="s">
        <v>81</v>
      </c>
      <c r="AY2387" s="237" t="s">
        <v>215</v>
      </c>
    </row>
    <row r="2388" spans="1:65" s="14" customFormat="1" ht="10.199999999999999">
      <c r="B2388" s="227"/>
      <c r="C2388" s="228"/>
      <c r="D2388" s="198" t="s">
        <v>364</v>
      </c>
      <c r="E2388" s="229" t="s">
        <v>1</v>
      </c>
      <c r="F2388" s="230" t="s">
        <v>2262</v>
      </c>
      <c r="G2388" s="228"/>
      <c r="H2388" s="231">
        <v>40.365000000000002</v>
      </c>
      <c r="I2388" s="232"/>
      <c r="J2388" s="228"/>
      <c r="K2388" s="228"/>
      <c r="L2388" s="233"/>
      <c r="M2388" s="234"/>
      <c r="N2388" s="235"/>
      <c r="O2388" s="235"/>
      <c r="P2388" s="235"/>
      <c r="Q2388" s="235"/>
      <c r="R2388" s="235"/>
      <c r="S2388" s="235"/>
      <c r="T2388" s="236"/>
      <c r="AT2388" s="237" t="s">
        <v>364</v>
      </c>
      <c r="AU2388" s="237" t="s">
        <v>90</v>
      </c>
      <c r="AV2388" s="14" t="s">
        <v>90</v>
      </c>
      <c r="AW2388" s="14" t="s">
        <v>36</v>
      </c>
      <c r="AX2388" s="14" t="s">
        <v>81</v>
      </c>
      <c r="AY2388" s="237" t="s">
        <v>215</v>
      </c>
    </row>
    <row r="2389" spans="1:65" s="16" customFormat="1" ht="10.199999999999999">
      <c r="B2389" s="249"/>
      <c r="C2389" s="250"/>
      <c r="D2389" s="198" t="s">
        <v>364</v>
      </c>
      <c r="E2389" s="251" t="s">
        <v>1</v>
      </c>
      <c r="F2389" s="252" t="s">
        <v>403</v>
      </c>
      <c r="G2389" s="250"/>
      <c r="H2389" s="253">
        <v>220.13200000000001</v>
      </c>
      <c r="I2389" s="254"/>
      <c r="J2389" s="250"/>
      <c r="K2389" s="250"/>
      <c r="L2389" s="255"/>
      <c r="M2389" s="256"/>
      <c r="N2389" s="257"/>
      <c r="O2389" s="257"/>
      <c r="P2389" s="257"/>
      <c r="Q2389" s="257"/>
      <c r="R2389" s="257"/>
      <c r="S2389" s="257"/>
      <c r="T2389" s="258"/>
      <c r="AT2389" s="259" t="s">
        <v>364</v>
      </c>
      <c r="AU2389" s="259" t="s">
        <v>90</v>
      </c>
      <c r="AV2389" s="16" t="s">
        <v>227</v>
      </c>
      <c r="AW2389" s="16" t="s">
        <v>36</v>
      </c>
      <c r="AX2389" s="16" t="s">
        <v>81</v>
      </c>
      <c r="AY2389" s="259" t="s">
        <v>215</v>
      </c>
    </row>
    <row r="2390" spans="1:65" s="13" customFormat="1" ht="20.399999999999999">
      <c r="B2390" s="217"/>
      <c r="C2390" s="218"/>
      <c r="D2390" s="198" t="s">
        <v>364</v>
      </c>
      <c r="E2390" s="219" t="s">
        <v>1</v>
      </c>
      <c r="F2390" s="220" t="s">
        <v>2263</v>
      </c>
      <c r="G2390" s="218"/>
      <c r="H2390" s="219" t="s">
        <v>1</v>
      </c>
      <c r="I2390" s="221"/>
      <c r="J2390" s="218"/>
      <c r="K2390" s="218"/>
      <c r="L2390" s="222"/>
      <c r="M2390" s="223"/>
      <c r="N2390" s="224"/>
      <c r="O2390" s="224"/>
      <c r="P2390" s="224"/>
      <c r="Q2390" s="224"/>
      <c r="R2390" s="224"/>
      <c r="S2390" s="224"/>
      <c r="T2390" s="225"/>
      <c r="AT2390" s="226" t="s">
        <v>364</v>
      </c>
      <c r="AU2390" s="226" t="s">
        <v>90</v>
      </c>
      <c r="AV2390" s="13" t="s">
        <v>88</v>
      </c>
      <c r="AW2390" s="13" t="s">
        <v>36</v>
      </c>
      <c r="AX2390" s="13" t="s">
        <v>81</v>
      </c>
      <c r="AY2390" s="226" t="s">
        <v>215</v>
      </c>
    </row>
    <row r="2391" spans="1:65" s="14" customFormat="1" ht="10.199999999999999">
      <c r="B2391" s="227"/>
      <c r="C2391" s="228"/>
      <c r="D2391" s="198" t="s">
        <v>364</v>
      </c>
      <c r="E2391" s="229" t="s">
        <v>1</v>
      </c>
      <c r="F2391" s="230" t="s">
        <v>2264</v>
      </c>
      <c r="G2391" s="228"/>
      <c r="H2391" s="231">
        <v>14.801</v>
      </c>
      <c r="I2391" s="232"/>
      <c r="J2391" s="228"/>
      <c r="K2391" s="228"/>
      <c r="L2391" s="233"/>
      <c r="M2391" s="234"/>
      <c r="N2391" s="235"/>
      <c r="O2391" s="235"/>
      <c r="P2391" s="235"/>
      <c r="Q2391" s="235"/>
      <c r="R2391" s="235"/>
      <c r="S2391" s="235"/>
      <c r="T2391" s="236"/>
      <c r="AT2391" s="237" t="s">
        <v>364</v>
      </c>
      <c r="AU2391" s="237" t="s">
        <v>90</v>
      </c>
      <c r="AV2391" s="14" t="s">
        <v>90</v>
      </c>
      <c r="AW2391" s="14" t="s">
        <v>36</v>
      </c>
      <c r="AX2391" s="14" t="s">
        <v>81</v>
      </c>
      <c r="AY2391" s="237" t="s">
        <v>215</v>
      </c>
    </row>
    <row r="2392" spans="1:65" s="14" customFormat="1" ht="10.199999999999999">
      <c r="B2392" s="227"/>
      <c r="C2392" s="228"/>
      <c r="D2392" s="198" t="s">
        <v>364</v>
      </c>
      <c r="E2392" s="229" t="s">
        <v>1</v>
      </c>
      <c r="F2392" s="230" t="s">
        <v>2265</v>
      </c>
      <c r="G2392" s="228"/>
      <c r="H2392" s="231">
        <v>4.29</v>
      </c>
      <c r="I2392" s="232"/>
      <c r="J2392" s="228"/>
      <c r="K2392" s="228"/>
      <c r="L2392" s="233"/>
      <c r="M2392" s="234"/>
      <c r="N2392" s="235"/>
      <c r="O2392" s="235"/>
      <c r="P2392" s="235"/>
      <c r="Q2392" s="235"/>
      <c r="R2392" s="235"/>
      <c r="S2392" s="235"/>
      <c r="T2392" s="236"/>
      <c r="AT2392" s="237" t="s">
        <v>364</v>
      </c>
      <c r="AU2392" s="237" t="s">
        <v>90</v>
      </c>
      <c r="AV2392" s="14" t="s">
        <v>90</v>
      </c>
      <c r="AW2392" s="14" t="s">
        <v>36</v>
      </c>
      <c r="AX2392" s="14" t="s">
        <v>81</v>
      </c>
      <c r="AY2392" s="237" t="s">
        <v>215</v>
      </c>
    </row>
    <row r="2393" spans="1:65" s="14" customFormat="1" ht="10.199999999999999">
      <c r="B2393" s="227"/>
      <c r="C2393" s="228"/>
      <c r="D2393" s="198" t="s">
        <v>364</v>
      </c>
      <c r="E2393" s="229" t="s">
        <v>1</v>
      </c>
      <c r="F2393" s="230" t="s">
        <v>2266</v>
      </c>
      <c r="G2393" s="228"/>
      <c r="H2393" s="231">
        <v>15.56</v>
      </c>
      <c r="I2393" s="232"/>
      <c r="J2393" s="228"/>
      <c r="K2393" s="228"/>
      <c r="L2393" s="233"/>
      <c r="M2393" s="234"/>
      <c r="N2393" s="235"/>
      <c r="O2393" s="235"/>
      <c r="P2393" s="235"/>
      <c r="Q2393" s="235"/>
      <c r="R2393" s="235"/>
      <c r="S2393" s="235"/>
      <c r="T2393" s="236"/>
      <c r="AT2393" s="237" t="s">
        <v>364</v>
      </c>
      <c r="AU2393" s="237" t="s">
        <v>90</v>
      </c>
      <c r="AV2393" s="14" t="s">
        <v>90</v>
      </c>
      <c r="AW2393" s="14" t="s">
        <v>36</v>
      </c>
      <c r="AX2393" s="14" t="s">
        <v>81</v>
      </c>
      <c r="AY2393" s="237" t="s">
        <v>215</v>
      </c>
    </row>
    <row r="2394" spans="1:65" s="16" customFormat="1" ht="10.199999999999999">
      <c r="B2394" s="249"/>
      <c r="C2394" s="250"/>
      <c r="D2394" s="198" t="s">
        <v>364</v>
      </c>
      <c r="E2394" s="251" t="s">
        <v>1</v>
      </c>
      <c r="F2394" s="252" t="s">
        <v>403</v>
      </c>
      <c r="G2394" s="250"/>
      <c r="H2394" s="253">
        <v>34.651000000000003</v>
      </c>
      <c r="I2394" s="254"/>
      <c r="J2394" s="250"/>
      <c r="K2394" s="250"/>
      <c r="L2394" s="255"/>
      <c r="M2394" s="256"/>
      <c r="N2394" s="257"/>
      <c r="O2394" s="257"/>
      <c r="P2394" s="257"/>
      <c r="Q2394" s="257"/>
      <c r="R2394" s="257"/>
      <c r="S2394" s="257"/>
      <c r="T2394" s="258"/>
      <c r="AT2394" s="259" t="s">
        <v>364</v>
      </c>
      <c r="AU2394" s="259" t="s">
        <v>90</v>
      </c>
      <c r="AV2394" s="16" t="s">
        <v>227</v>
      </c>
      <c r="AW2394" s="16" t="s">
        <v>36</v>
      </c>
      <c r="AX2394" s="16" t="s">
        <v>81</v>
      </c>
      <c r="AY2394" s="259" t="s">
        <v>215</v>
      </c>
    </row>
    <row r="2395" spans="1:65" s="15" customFormat="1" ht="10.199999999999999">
      <c r="B2395" s="238"/>
      <c r="C2395" s="239"/>
      <c r="D2395" s="198" t="s">
        <v>364</v>
      </c>
      <c r="E2395" s="240" t="s">
        <v>1</v>
      </c>
      <c r="F2395" s="241" t="s">
        <v>368</v>
      </c>
      <c r="G2395" s="239"/>
      <c r="H2395" s="242">
        <v>254.78299999999999</v>
      </c>
      <c r="I2395" s="243"/>
      <c r="J2395" s="239"/>
      <c r="K2395" s="239"/>
      <c r="L2395" s="244"/>
      <c r="M2395" s="245"/>
      <c r="N2395" s="246"/>
      <c r="O2395" s="246"/>
      <c r="P2395" s="246"/>
      <c r="Q2395" s="246"/>
      <c r="R2395" s="246"/>
      <c r="S2395" s="246"/>
      <c r="T2395" s="247"/>
      <c r="AT2395" s="248" t="s">
        <v>364</v>
      </c>
      <c r="AU2395" s="248" t="s">
        <v>90</v>
      </c>
      <c r="AV2395" s="15" t="s">
        <v>214</v>
      </c>
      <c r="AW2395" s="15" t="s">
        <v>36</v>
      </c>
      <c r="AX2395" s="15" t="s">
        <v>88</v>
      </c>
      <c r="AY2395" s="248" t="s">
        <v>215</v>
      </c>
    </row>
    <row r="2396" spans="1:65" s="2" customFormat="1" ht="16.5" customHeight="1">
      <c r="A2396" s="35"/>
      <c r="B2396" s="36"/>
      <c r="C2396" s="260" t="s">
        <v>2267</v>
      </c>
      <c r="D2396" s="260" t="s">
        <v>539</v>
      </c>
      <c r="E2396" s="261" t="s">
        <v>2268</v>
      </c>
      <c r="F2396" s="262" t="s">
        <v>2269</v>
      </c>
      <c r="G2396" s="263" t="s">
        <v>583</v>
      </c>
      <c r="H2396" s="264">
        <v>0.253</v>
      </c>
      <c r="I2396" s="265"/>
      <c r="J2396" s="266">
        <f>ROUND(I2396*H2396,2)</f>
        <v>0</v>
      </c>
      <c r="K2396" s="262" t="s">
        <v>359</v>
      </c>
      <c r="L2396" s="267"/>
      <c r="M2396" s="268" t="s">
        <v>1</v>
      </c>
      <c r="N2396" s="269" t="s">
        <v>46</v>
      </c>
      <c r="O2396" s="72"/>
      <c r="P2396" s="194">
        <f>O2396*H2396</f>
        <v>0</v>
      </c>
      <c r="Q2396" s="194">
        <v>1</v>
      </c>
      <c r="R2396" s="194">
        <f>Q2396*H2396</f>
        <v>0.253</v>
      </c>
      <c r="S2396" s="194">
        <v>0</v>
      </c>
      <c r="T2396" s="195">
        <f>S2396*H2396</f>
        <v>0</v>
      </c>
      <c r="U2396" s="35"/>
      <c r="V2396" s="35"/>
      <c r="W2396" s="35"/>
      <c r="X2396" s="35"/>
      <c r="Y2396" s="35"/>
      <c r="Z2396" s="35"/>
      <c r="AA2396" s="35"/>
      <c r="AB2396" s="35"/>
      <c r="AC2396" s="35"/>
      <c r="AD2396" s="35"/>
      <c r="AE2396" s="35"/>
      <c r="AR2396" s="196" t="s">
        <v>676</v>
      </c>
      <c r="AT2396" s="196" t="s">
        <v>539</v>
      </c>
      <c r="AU2396" s="196" t="s">
        <v>90</v>
      </c>
      <c r="AY2396" s="18" t="s">
        <v>215</v>
      </c>
      <c r="BE2396" s="197">
        <f>IF(N2396="základní",J2396,0)</f>
        <v>0</v>
      </c>
      <c r="BF2396" s="197">
        <f>IF(N2396="snížená",J2396,0)</f>
        <v>0</v>
      </c>
      <c r="BG2396" s="197">
        <f>IF(N2396="zákl. přenesená",J2396,0)</f>
        <v>0</v>
      </c>
      <c r="BH2396" s="197">
        <f>IF(N2396="sníž. přenesená",J2396,0)</f>
        <v>0</v>
      </c>
      <c r="BI2396" s="197">
        <f>IF(N2396="nulová",J2396,0)</f>
        <v>0</v>
      </c>
      <c r="BJ2396" s="18" t="s">
        <v>88</v>
      </c>
      <c r="BK2396" s="197">
        <f>ROUND(I2396*H2396,2)</f>
        <v>0</v>
      </c>
      <c r="BL2396" s="18" t="s">
        <v>291</v>
      </c>
      <c r="BM2396" s="196" t="s">
        <v>2270</v>
      </c>
    </row>
    <row r="2397" spans="1:65" s="2" customFormat="1" ht="10.199999999999999">
      <c r="A2397" s="35"/>
      <c r="B2397" s="36"/>
      <c r="C2397" s="37"/>
      <c r="D2397" s="198" t="s">
        <v>221</v>
      </c>
      <c r="E2397" s="37"/>
      <c r="F2397" s="199" t="s">
        <v>2269</v>
      </c>
      <c r="G2397" s="37"/>
      <c r="H2397" s="37"/>
      <c r="I2397" s="200"/>
      <c r="J2397" s="37"/>
      <c r="K2397" s="37"/>
      <c r="L2397" s="40"/>
      <c r="M2397" s="201"/>
      <c r="N2397" s="202"/>
      <c r="O2397" s="72"/>
      <c r="P2397" s="72"/>
      <c r="Q2397" s="72"/>
      <c r="R2397" s="72"/>
      <c r="S2397" s="72"/>
      <c r="T2397" s="73"/>
      <c r="U2397" s="35"/>
      <c r="V2397" s="35"/>
      <c r="W2397" s="35"/>
      <c r="X2397" s="35"/>
      <c r="Y2397" s="35"/>
      <c r="Z2397" s="35"/>
      <c r="AA2397" s="35"/>
      <c r="AB2397" s="35"/>
      <c r="AC2397" s="35"/>
      <c r="AD2397" s="35"/>
      <c r="AE2397" s="35"/>
      <c r="AT2397" s="18" t="s">
        <v>221</v>
      </c>
      <c r="AU2397" s="18" t="s">
        <v>90</v>
      </c>
    </row>
    <row r="2398" spans="1:65" s="14" customFormat="1" ht="10.199999999999999">
      <c r="B2398" s="227"/>
      <c r="C2398" s="228"/>
      <c r="D2398" s="198" t="s">
        <v>364</v>
      </c>
      <c r="E2398" s="229" t="s">
        <v>1</v>
      </c>
      <c r="F2398" s="230" t="s">
        <v>2271</v>
      </c>
      <c r="G2398" s="228"/>
      <c r="H2398" s="231">
        <v>0.16400000000000001</v>
      </c>
      <c r="I2398" s="232"/>
      <c r="J2398" s="228"/>
      <c r="K2398" s="228"/>
      <c r="L2398" s="233"/>
      <c r="M2398" s="234"/>
      <c r="N2398" s="235"/>
      <c r="O2398" s="235"/>
      <c r="P2398" s="235"/>
      <c r="Q2398" s="235"/>
      <c r="R2398" s="235"/>
      <c r="S2398" s="235"/>
      <c r="T2398" s="236"/>
      <c r="AT2398" s="237" t="s">
        <v>364</v>
      </c>
      <c r="AU2398" s="237" t="s">
        <v>90</v>
      </c>
      <c r="AV2398" s="14" t="s">
        <v>90</v>
      </c>
      <c r="AW2398" s="14" t="s">
        <v>36</v>
      </c>
      <c r="AX2398" s="14" t="s">
        <v>81</v>
      </c>
      <c r="AY2398" s="237" t="s">
        <v>215</v>
      </c>
    </row>
    <row r="2399" spans="1:65" s="14" customFormat="1" ht="10.199999999999999">
      <c r="B2399" s="227"/>
      <c r="C2399" s="228"/>
      <c r="D2399" s="198" t="s">
        <v>364</v>
      </c>
      <c r="E2399" s="229" t="s">
        <v>1</v>
      </c>
      <c r="F2399" s="230" t="s">
        <v>2272</v>
      </c>
      <c r="G2399" s="228"/>
      <c r="H2399" s="231">
        <v>8.8999999999999996E-2</v>
      </c>
      <c r="I2399" s="232"/>
      <c r="J2399" s="228"/>
      <c r="K2399" s="228"/>
      <c r="L2399" s="233"/>
      <c r="M2399" s="234"/>
      <c r="N2399" s="235"/>
      <c r="O2399" s="235"/>
      <c r="P2399" s="235"/>
      <c r="Q2399" s="235"/>
      <c r="R2399" s="235"/>
      <c r="S2399" s="235"/>
      <c r="T2399" s="236"/>
      <c r="AT2399" s="237" t="s">
        <v>364</v>
      </c>
      <c r="AU2399" s="237" t="s">
        <v>90</v>
      </c>
      <c r="AV2399" s="14" t="s">
        <v>90</v>
      </c>
      <c r="AW2399" s="14" t="s">
        <v>36</v>
      </c>
      <c r="AX2399" s="14" t="s">
        <v>81</v>
      </c>
      <c r="AY2399" s="237" t="s">
        <v>215</v>
      </c>
    </row>
    <row r="2400" spans="1:65" s="15" customFormat="1" ht="10.199999999999999">
      <c r="B2400" s="238"/>
      <c r="C2400" s="239"/>
      <c r="D2400" s="198" t="s">
        <v>364</v>
      </c>
      <c r="E2400" s="240" t="s">
        <v>1</v>
      </c>
      <c r="F2400" s="241" t="s">
        <v>368</v>
      </c>
      <c r="G2400" s="239"/>
      <c r="H2400" s="242">
        <v>0.253</v>
      </c>
      <c r="I2400" s="243"/>
      <c r="J2400" s="239"/>
      <c r="K2400" s="239"/>
      <c r="L2400" s="244"/>
      <c r="M2400" s="245"/>
      <c r="N2400" s="246"/>
      <c r="O2400" s="246"/>
      <c r="P2400" s="246"/>
      <c r="Q2400" s="246"/>
      <c r="R2400" s="246"/>
      <c r="S2400" s="246"/>
      <c r="T2400" s="247"/>
      <c r="AT2400" s="248" t="s">
        <v>364</v>
      </c>
      <c r="AU2400" s="248" t="s">
        <v>90</v>
      </c>
      <c r="AV2400" s="15" t="s">
        <v>214</v>
      </c>
      <c r="AW2400" s="15" t="s">
        <v>36</v>
      </c>
      <c r="AX2400" s="15" t="s">
        <v>88</v>
      </c>
      <c r="AY2400" s="248" t="s">
        <v>215</v>
      </c>
    </row>
    <row r="2401" spans="1:65" s="2" customFormat="1" ht="24.15" customHeight="1">
      <c r="A2401" s="35"/>
      <c r="B2401" s="36"/>
      <c r="C2401" s="185" t="s">
        <v>2273</v>
      </c>
      <c r="D2401" s="185" t="s">
        <v>216</v>
      </c>
      <c r="E2401" s="186" t="s">
        <v>2274</v>
      </c>
      <c r="F2401" s="187" t="s">
        <v>2275</v>
      </c>
      <c r="G2401" s="188" t="s">
        <v>523</v>
      </c>
      <c r="H2401" s="189">
        <v>1090.0719999999999</v>
      </c>
      <c r="I2401" s="190"/>
      <c r="J2401" s="191">
        <f>ROUND(I2401*H2401,2)</f>
        <v>0</v>
      </c>
      <c r="K2401" s="187" t="s">
        <v>359</v>
      </c>
      <c r="L2401" s="40"/>
      <c r="M2401" s="192" t="s">
        <v>1</v>
      </c>
      <c r="N2401" s="193" t="s">
        <v>46</v>
      </c>
      <c r="O2401" s="72"/>
      <c r="P2401" s="194">
        <f>O2401*H2401</f>
        <v>0</v>
      </c>
      <c r="Q2401" s="194">
        <v>4.0000000000000002E-4</v>
      </c>
      <c r="R2401" s="194">
        <f>Q2401*H2401</f>
        <v>0.43602879999999999</v>
      </c>
      <c r="S2401" s="194">
        <v>0</v>
      </c>
      <c r="T2401" s="195">
        <f>S2401*H2401</f>
        <v>0</v>
      </c>
      <c r="U2401" s="35"/>
      <c r="V2401" s="35"/>
      <c r="W2401" s="35"/>
      <c r="X2401" s="35"/>
      <c r="Y2401" s="35"/>
      <c r="Z2401" s="35"/>
      <c r="AA2401" s="35"/>
      <c r="AB2401" s="35"/>
      <c r="AC2401" s="35"/>
      <c r="AD2401" s="35"/>
      <c r="AE2401" s="35"/>
      <c r="AR2401" s="196" t="s">
        <v>291</v>
      </c>
      <c r="AT2401" s="196" t="s">
        <v>216</v>
      </c>
      <c r="AU2401" s="196" t="s">
        <v>90</v>
      </c>
      <c r="AY2401" s="18" t="s">
        <v>215</v>
      </c>
      <c r="BE2401" s="197">
        <f>IF(N2401="základní",J2401,0)</f>
        <v>0</v>
      </c>
      <c r="BF2401" s="197">
        <f>IF(N2401="snížená",J2401,0)</f>
        <v>0</v>
      </c>
      <c r="BG2401" s="197">
        <f>IF(N2401="zákl. přenesená",J2401,0)</f>
        <v>0</v>
      </c>
      <c r="BH2401" s="197">
        <f>IF(N2401="sníž. přenesená",J2401,0)</f>
        <v>0</v>
      </c>
      <c r="BI2401" s="197">
        <f>IF(N2401="nulová",J2401,0)</f>
        <v>0</v>
      </c>
      <c r="BJ2401" s="18" t="s">
        <v>88</v>
      </c>
      <c r="BK2401" s="197">
        <f>ROUND(I2401*H2401,2)</f>
        <v>0</v>
      </c>
      <c r="BL2401" s="18" t="s">
        <v>291</v>
      </c>
      <c r="BM2401" s="196" t="s">
        <v>2276</v>
      </c>
    </row>
    <row r="2402" spans="1:65" s="2" customFormat="1" ht="19.2">
      <c r="A2402" s="35"/>
      <c r="B2402" s="36"/>
      <c r="C2402" s="37"/>
      <c r="D2402" s="198" t="s">
        <v>221</v>
      </c>
      <c r="E2402" s="37"/>
      <c r="F2402" s="199" t="s">
        <v>2277</v>
      </c>
      <c r="G2402" s="37"/>
      <c r="H2402" s="37"/>
      <c r="I2402" s="200"/>
      <c r="J2402" s="37"/>
      <c r="K2402" s="37"/>
      <c r="L2402" s="40"/>
      <c r="M2402" s="201"/>
      <c r="N2402" s="202"/>
      <c r="O2402" s="72"/>
      <c r="P2402" s="72"/>
      <c r="Q2402" s="72"/>
      <c r="R2402" s="72"/>
      <c r="S2402" s="72"/>
      <c r="T2402" s="73"/>
      <c r="U2402" s="35"/>
      <c r="V2402" s="35"/>
      <c r="W2402" s="35"/>
      <c r="X2402" s="35"/>
      <c r="Y2402" s="35"/>
      <c r="Z2402" s="35"/>
      <c r="AA2402" s="35"/>
      <c r="AB2402" s="35"/>
      <c r="AC2402" s="35"/>
      <c r="AD2402" s="35"/>
      <c r="AE2402" s="35"/>
      <c r="AT2402" s="18" t="s">
        <v>221</v>
      </c>
      <c r="AU2402" s="18" t="s">
        <v>90</v>
      </c>
    </row>
    <row r="2403" spans="1:65" s="2" customFormat="1" ht="10.199999999999999">
      <c r="A2403" s="35"/>
      <c r="B2403" s="36"/>
      <c r="C2403" s="37"/>
      <c r="D2403" s="215" t="s">
        <v>362</v>
      </c>
      <c r="E2403" s="37"/>
      <c r="F2403" s="216" t="s">
        <v>2278</v>
      </c>
      <c r="G2403" s="37"/>
      <c r="H2403" s="37"/>
      <c r="I2403" s="200"/>
      <c r="J2403" s="37"/>
      <c r="K2403" s="37"/>
      <c r="L2403" s="40"/>
      <c r="M2403" s="201"/>
      <c r="N2403" s="202"/>
      <c r="O2403" s="72"/>
      <c r="P2403" s="72"/>
      <c r="Q2403" s="72"/>
      <c r="R2403" s="72"/>
      <c r="S2403" s="72"/>
      <c r="T2403" s="73"/>
      <c r="U2403" s="35"/>
      <c r="V2403" s="35"/>
      <c r="W2403" s="35"/>
      <c r="X2403" s="35"/>
      <c r="Y2403" s="35"/>
      <c r="Z2403" s="35"/>
      <c r="AA2403" s="35"/>
      <c r="AB2403" s="35"/>
      <c r="AC2403" s="35"/>
      <c r="AD2403" s="35"/>
      <c r="AE2403" s="35"/>
      <c r="AT2403" s="18" t="s">
        <v>362</v>
      </c>
      <c r="AU2403" s="18" t="s">
        <v>90</v>
      </c>
    </row>
    <row r="2404" spans="1:65" s="14" customFormat="1" ht="10.199999999999999">
      <c r="B2404" s="227"/>
      <c r="C2404" s="228"/>
      <c r="D2404" s="198" t="s">
        <v>364</v>
      </c>
      <c r="E2404" s="229" t="s">
        <v>1</v>
      </c>
      <c r="F2404" s="230" t="s">
        <v>2279</v>
      </c>
      <c r="G2404" s="228"/>
      <c r="H2404" s="231">
        <v>1090.0719999999999</v>
      </c>
      <c r="I2404" s="232"/>
      <c r="J2404" s="228"/>
      <c r="K2404" s="228"/>
      <c r="L2404" s="233"/>
      <c r="M2404" s="234"/>
      <c r="N2404" s="235"/>
      <c r="O2404" s="235"/>
      <c r="P2404" s="235"/>
      <c r="Q2404" s="235"/>
      <c r="R2404" s="235"/>
      <c r="S2404" s="235"/>
      <c r="T2404" s="236"/>
      <c r="AT2404" s="237" t="s">
        <v>364</v>
      </c>
      <c r="AU2404" s="237" t="s">
        <v>90</v>
      </c>
      <c r="AV2404" s="14" t="s">
        <v>90</v>
      </c>
      <c r="AW2404" s="14" t="s">
        <v>36</v>
      </c>
      <c r="AX2404" s="14" t="s">
        <v>81</v>
      </c>
      <c r="AY2404" s="237" t="s">
        <v>215</v>
      </c>
    </row>
    <row r="2405" spans="1:65" s="15" customFormat="1" ht="10.199999999999999">
      <c r="B2405" s="238"/>
      <c r="C2405" s="239"/>
      <c r="D2405" s="198" t="s">
        <v>364</v>
      </c>
      <c r="E2405" s="240" t="s">
        <v>1</v>
      </c>
      <c r="F2405" s="241" t="s">
        <v>368</v>
      </c>
      <c r="G2405" s="239"/>
      <c r="H2405" s="242">
        <v>1090.0719999999999</v>
      </c>
      <c r="I2405" s="243"/>
      <c r="J2405" s="239"/>
      <c r="K2405" s="239"/>
      <c r="L2405" s="244"/>
      <c r="M2405" s="245"/>
      <c r="N2405" s="246"/>
      <c r="O2405" s="246"/>
      <c r="P2405" s="246"/>
      <c r="Q2405" s="246"/>
      <c r="R2405" s="246"/>
      <c r="S2405" s="246"/>
      <c r="T2405" s="247"/>
      <c r="AT2405" s="248" t="s">
        <v>364</v>
      </c>
      <c r="AU2405" s="248" t="s">
        <v>90</v>
      </c>
      <c r="AV2405" s="15" t="s">
        <v>214</v>
      </c>
      <c r="AW2405" s="15" t="s">
        <v>36</v>
      </c>
      <c r="AX2405" s="15" t="s">
        <v>88</v>
      </c>
      <c r="AY2405" s="248" t="s">
        <v>215</v>
      </c>
    </row>
    <row r="2406" spans="1:65" s="2" customFormat="1" ht="24.15" customHeight="1">
      <c r="A2406" s="35"/>
      <c r="B2406" s="36"/>
      <c r="C2406" s="185" t="s">
        <v>2280</v>
      </c>
      <c r="D2406" s="185" t="s">
        <v>216</v>
      </c>
      <c r="E2406" s="186" t="s">
        <v>2281</v>
      </c>
      <c r="F2406" s="187" t="s">
        <v>2282</v>
      </c>
      <c r="G2406" s="188" t="s">
        <v>523</v>
      </c>
      <c r="H2406" s="189">
        <v>509.56599999999997</v>
      </c>
      <c r="I2406" s="190"/>
      <c r="J2406" s="191">
        <f>ROUND(I2406*H2406,2)</f>
        <v>0</v>
      </c>
      <c r="K2406" s="187" t="s">
        <v>359</v>
      </c>
      <c r="L2406" s="40"/>
      <c r="M2406" s="192" t="s">
        <v>1</v>
      </c>
      <c r="N2406" s="193" t="s">
        <v>46</v>
      </c>
      <c r="O2406" s="72"/>
      <c r="P2406" s="194">
        <f>O2406*H2406</f>
        <v>0</v>
      </c>
      <c r="Q2406" s="194">
        <v>4.0000000000000002E-4</v>
      </c>
      <c r="R2406" s="194">
        <f>Q2406*H2406</f>
        <v>0.20382639999999999</v>
      </c>
      <c r="S2406" s="194">
        <v>0</v>
      </c>
      <c r="T2406" s="195">
        <f>S2406*H2406</f>
        <v>0</v>
      </c>
      <c r="U2406" s="35"/>
      <c r="V2406" s="35"/>
      <c r="W2406" s="35"/>
      <c r="X2406" s="35"/>
      <c r="Y2406" s="35"/>
      <c r="Z2406" s="35"/>
      <c r="AA2406" s="35"/>
      <c r="AB2406" s="35"/>
      <c r="AC2406" s="35"/>
      <c r="AD2406" s="35"/>
      <c r="AE2406" s="35"/>
      <c r="AR2406" s="196" t="s">
        <v>291</v>
      </c>
      <c r="AT2406" s="196" t="s">
        <v>216</v>
      </c>
      <c r="AU2406" s="196" t="s">
        <v>90</v>
      </c>
      <c r="AY2406" s="18" t="s">
        <v>215</v>
      </c>
      <c r="BE2406" s="197">
        <f>IF(N2406="základní",J2406,0)</f>
        <v>0</v>
      </c>
      <c r="BF2406" s="197">
        <f>IF(N2406="snížená",J2406,0)</f>
        <v>0</v>
      </c>
      <c r="BG2406" s="197">
        <f>IF(N2406="zákl. přenesená",J2406,0)</f>
        <v>0</v>
      </c>
      <c r="BH2406" s="197">
        <f>IF(N2406="sníž. přenesená",J2406,0)</f>
        <v>0</v>
      </c>
      <c r="BI2406" s="197">
        <f>IF(N2406="nulová",J2406,0)</f>
        <v>0</v>
      </c>
      <c r="BJ2406" s="18" t="s">
        <v>88</v>
      </c>
      <c r="BK2406" s="197">
        <f>ROUND(I2406*H2406,2)</f>
        <v>0</v>
      </c>
      <c r="BL2406" s="18" t="s">
        <v>291</v>
      </c>
      <c r="BM2406" s="196" t="s">
        <v>2283</v>
      </c>
    </row>
    <row r="2407" spans="1:65" s="2" customFormat="1" ht="19.2">
      <c r="A2407" s="35"/>
      <c r="B2407" s="36"/>
      <c r="C2407" s="37"/>
      <c r="D2407" s="198" t="s">
        <v>221</v>
      </c>
      <c r="E2407" s="37"/>
      <c r="F2407" s="199" t="s">
        <v>2284</v>
      </c>
      <c r="G2407" s="37"/>
      <c r="H2407" s="37"/>
      <c r="I2407" s="200"/>
      <c r="J2407" s="37"/>
      <c r="K2407" s="37"/>
      <c r="L2407" s="40"/>
      <c r="M2407" s="201"/>
      <c r="N2407" s="202"/>
      <c r="O2407" s="72"/>
      <c r="P2407" s="72"/>
      <c r="Q2407" s="72"/>
      <c r="R2407" s="72"/>
      <c r="S2407" s="72"/>
      <c r="T2407" s="73"/>
      <c r="U2407" s="35"/>
      <c r="V2407" s="35"/>
      <c r="W2407" s="35"/>
      <c r="X2407" s="35"/>
      <c r="Y2407" s="35"/>
      <c r="Z2407" s="35"/>
      <c r="AA2407" s="35"/>
      <c r="AB2407" s="35"/>
      <c r="AC2407" s="35"/>
      <c r="AD2407" s="35"/>
      <c r="AE2407" s="35"/>
      <c r="AT2407" s="18" t="s">
        <v>221</v>
      </c>
      <c r="AU2407" s="18" t="s">
        <v>90</v>
      </c>
    </row>
    <row r="2408" spans="1:65" s="2" customFormat="1" ht="10.199999999999999">
      <c r="A2408" s="35"/>
      <c r="B2408" s="36"/>
      <c r="C2408" s="37"/>
      <c r="D2408" s="215" t="s">
        <v>362</v>
      </c>
      <c r="E2408" s="37"/>
      <c r="F2408" s="216" t="s">
        <v>2285</v>
      </c>
      <c r="G2408" s="37"/>
      <c r="H2408" s="37"/>
      <c r="I2408" s="200"/>
      <c r="J2408" s="37"/>
      <c r="K2408" s="37"/>
      <c r="L2408" s="40"/>
      <c r="M2408" s="201"/>
      <c r="N2408" s="202"/>
      <c r="O2408" s="72"/>
      <c r="P2408" s="72"/>
      <c r="Q2408" s="72"/>
      <c r="R2408" s="72"/>
      <c r="S2408" s="72"/>
      <c r="T2408" s="73"/>
      <c r="U2408" s="35"/>
      <c r="V2408" s="35"/>
      <c r="W2408" s="35"/>
      <c r="X2408" s="35"/>
      <c r="Y2408" s="35"/>
      <c r="Z2408" s="35"/>
      <c r="AA2408" s="35"/>
      <c r="AB2408" s="35"/>
      <c r="AC2408" s="35"/>
      <c r="AD2408" s="35"/>
      <c r="AE2408" s="35"/>
      <c r="AT2408" s="18" t="s">
        <v>362</v>
      </c>
      <c r="AU2408" s="18" t="s">
        <v>90</v>
      </c>
    </row>
    <row r="2409" spans="1:65" s="14" customFormat="1" ht="10.199999999999999">
      <c r="B2409" s="227"/>
      <c r="C2409" s="228"/>
      <c r="D2409" s="198" t="s">
        <v>364</v>
      </c>
      <c r="E2409" s="229" t="s">
        <v>1</v>
      </c>
      <c r="F2409" s="230" t="s">
        <v>2286</v>
      </c>
      <c r="G2409" s="228"/>
      <c r="H2409" s="231">
        <v>509.56599999999997</v>
      </c>
      <c r="I2409" s="232"/>
      <c r="J2409" s="228"/>
      <c r="K2409" s="228"/>
      <c r="L2409" s="233"/>
      <c r="M2409" s="234"/>
      <c r="N2409" s="235"/>
      <c r="O2409" s="235"/>
      <c r="P2409" s="235"/>
      <c r="Q2409" s="235"/>
      <c r="R2409" s="235"/>
      <c r="S2409" s="235"/>
      <c r="T2409" s="236"/>
      <c r="AT2409" s="237" t="s">
        <v>364</v>
      </c>
      <c r="AU2409" s="237" t="s">
        <v>90</v>
      </c>
      <c r="AV2409" s="14" t="s">
        <v>90</v>
      </c>
      <c r="AW2409" s="14" t="s">
        <v>36</v>
      </c>
      <c r="AX2409" s="14" t="s">
        <v>81</v>
      </c>
      <c r="AY2409" s="237" t="s">
        <v>215</v>
      </c>
    </row>
    <row r="2410" spans="1:65" s="15" customFormat="1" ht="10.199999999999999">
      <c r="B2410" s="238"/>
      <c r="C2410" s="239"/>
      <c r="D2410" s="198" t="s">
        <v>364</v>
      </c>
      <c r="E2410" s="240" t="s">
        <v>1</v>
      </c>
      <c r="F2410" s="241" t="s">
        <v>368</v>
      </c>
      <c r="G2410" s="239"/>
      <c r="H2410" s="242">
        <v>509.56599999999997</v>
      </c>
      <c r="I2410" s="243"/>
      <c r="J2410" s="239"/>
      <c r="K2410" s="239"/>
      <c r="L2410" s="244"/>
      <c r="M2410" s="245"/>
      <c r="N2410" s="246"/>
      <c r="O2410" s="246"/>
      <c r="P2410" s="246"/>
      <c r="Q2410" s="246"/>
      <c r="R2410" s="246"/>
      <c r="S2410" s="246"/>
      <c r="T2410" s="247"/>
      <c r="AT2410" s="248" t="s">
        <v>364</v>
      </c>
      <c r="AU2410" s="248" t="s">
        <v>90</v>
      </c>
      <c r="AV2410" s="15" t="s">
        <v>214</v>
      </c>
      <c r="AW2410" s="15" t="s">
        <v>36</v>
      </c>
      <c r="AX2410" s="15" t="s">
        <v>88</v>
      </c>
      <c r="AY2410" s="248" t="s">
        <v>215</v>
      </c>
    </row>
    <row r="2411" spans="1:65" s="2" customFormat="1" ht="49.05" customHeight="1">
      <c r="A2411" s="35"/>
      <c r="B2411" s="36"/>
      <c r="C2411" s="260" t="s">
        <v>2287</v>
      </c>
      <c r="D2411" s="260" t="s">
        <v>539</v>
      </c>
      <c r="E2411" s="261" t="s">
        <v>2288</v>
      </c>
      <c r="F2411" s="262" t="s">
        <v>2289</v>
      </c>
      <c r="G2411" s="263" t="s">
        <v>523</v>
      </c>
      <c r="H2411" s="264">
        <v>932.53099999999995</v>
      </c>
      <c r="I2411" s="265"/>
      <c r="J2411" s="266">
        <f>ROUND(I2411*H2411,2)</f>
        <v>0</v>
      </c>
      <c r="K2411" s="262" t="s">
        <v>359</v>
      </c>
      <c r="L2411" s="267"/>
      <c r="M2411" s="268" t="s">
        <v>1</v>
      </c>
      <c r="N2411" s="269" t="s">
        <v>46</v>
      </c>
      <c r="O2411" s="72"/>
      <c r="P2411" s="194">
        <f>O2411*H2411</f>
        <v>0</v>
      </c>
      <c r="Q2411" s="194">
        <v>5.4000000000000003E-3</v>
      </c>
      <c r="R2411" s="194">
        <f>Q2411*H2411</f>
        <v>5.0356674000000003</v>
      </c>
      <c r="S2411" s="194">
        <v>0</v>
      </c>
      <c r="T2411" s="195">
        <f>S2411*H2411</f>
        <v>0</v>
      </c>
      <c r="U2411" s="35"/>
      <c r="V2411" s="35"/>
      <c r="W2411" s="35"/>
      <c r="X2411" s="35"/>
      <c r="Y2411" s="35"/>
      <c r="Z2411" s="35"/>
      <c r="AA2411" s="35"/>
      <c r="AB2411" s="35"/>
      <c r="AC2411" s="35"/>
      <c r="AD2411" s="35"/>
      <c r="AE2411" s="35"/>
      <c r="AR2411" s="196" t="s">
        <v>676</v>
      </c>
      <c r="AT2411" s="196" t="s">
        <v>539</v>
      </c>
      <c r="AU2411" s="196" t="s">
        <v>90</v>
      </c>
      <c r="AY2411" s="18" t="s">
        <v>215</v>
      </c>
      <c r="BE2411" s="197">
        <f>IF(N2411="základní",J2411,0)</f>
        <v>0</v>
      </c>
      <c r="BF2411" s="197">
        <f>IF(N2411="snížená",J2411,0)</f>
        <v>0</v>
      </c>
      <c r="BG2411" s="197">
        <f>IF(N2411="zákl. přenesená",J2411,0)</f>
        <v>0</v>
      </c>
      <c r="BH2411" s="197">
        <f>IF(N2411="sníž. přenesená",J2411,0)</f>
        <v>0</v>
      </c>
      <c r="BI2411" s="197">
        <f>IF(N2411="nulová",J2411,0)</f>
        <v>0</v>
      </c>
      <c r="BJ2411" s="18" t="s">
        <v>88</v>
      </c>
      <c r="BK2411" s="197">
        <f>ROUND(I2411*H2411,2)</f>
        <v>0</v>
      </c>
      <c r="BL2411" s="18" t="s">
        <v>291</v>
      </c>
      <c r="BM2411" s="196" t="s">
        <v>2290</v>
      </c>
    </row>
    <row r="2412" spans="1:65" s="2" customFormat="1" ht="28.8">
      <c r="A2412" s="35"/>
      <c r="B2412" s="36"/>
      <c r="C2412" s="37"/>
      <c r="D2412" s="198" t="s">
        <v>221</v>
      </c>
      <c r="E2412" s="37"/>
      <c r="F2412" s="199" t="s">
        <v>2289</v>
      </c>
      <c r="G2412" s="37"/>
      <c r="H2412" s="37"/>
      <c r="I2412" s="200"/>
      <c r="J2412" s="37"/>
      <c r="K2412" s="37"/>
      <c r="L2412" s="40"/>
      <c r="M2412" s="201"/>
      <c r="N2412" s="202"/>
      <c r="O2412" s="72"/>
      <c r="P2412" s="72"/>
      <c r="Q2412" s="72"/>
      <c r="R2412" s="72"/>
      <c r="S2412" s="72"/>
      <c r="T2412" s="73"/>
      <c r="U2412" s="35"/>
      <c r="V2412" s="35"/>
      <c r="W2412" s="35"/>
      <c r="X2412" s="35"/>
      <c r="Y2412" s="35"/>
      <c r="Z2412" s="35"/>
      <c r="AA2412" s="35"/>
      <c r="AB2412" s="35"/>
      <c r="AC2412" s="35"/>
      <c r="AD2412" s="35"/>
      <c r="AE2412" s="35"/>
      <c r="AT2412" s="18" t="s">
        <v>221</v>
      </c>
      <c r="AU2412" s="18" t="s">
        <v>90</v>
      </c>
    </row>
    <row r="2413" spans="1:65" s="14" customFormat="1" ht="10.199999999999999">
      <c r="B2413" s="227"/>
      <c r="C2413" s="228"/>
      <c r="D2413" s="198" t="s">
        <v>364</v>
      </c>
      <c r="E2413" s="229" t="s">
        <v>1</v>
      </c>
      <c r="F2413" s="230" t="s">
        <v>2291</v>
      </c>
      <c r="G2413" s="228"/>
      <c r="H2413" s="231">
        <v>626.79100000000005</v>
      </c>
      <c r="I2413" s="232"/>
      <c r="J2413" s="228"/>
      <c r="K2413" s="228"/>
      <c r="L2413" s="233"/>
      <c r="M2413" s="234"/>
      <c r="N2413" s="235"/>
      <c r="O2413" s="235"/>
      <c r="P2413" s="235"/>
      <c r="Q2413" s="235"/>
      <c r="R2413" s="235"/>
      <c r="S2413" s="235"/>
      <c r="T2413" s="236"/>
      <c r="AT2413" s="237" t="s">
        <v>364</v>
      </c>
      <c r="AU2413" s="237" t="s">
        <v>90</v>
      </c>
      <c r="AV2413" s="14" t="s">
        <v>90</v>
      </c>
      <c r="AW2413" s="14" t="s">
        <v>36</v>
      </c>
      <c r="AX2413" s="14" t="s">
        <v>81</v>
      </c>
      <c r="AY2413" s="237" t="s">
        <v>215</v>
      </c>
    </row>
    <row r="2414" spans="1:65" s="14" customFormat="1" ht="10.199999999999999">
      <c r="B2414" s="227"/>
      <c r="C2414" s="228"/>
      <c r="D2414" s="198" t="s">
        <v>364</v>
      </c>
      <c r="E2414" s="229" t="s">
        <v>1</v>
      </c>
      <c r="F2414" s="230" t="s">
        <v>2292</v>
      </c>
      <c r="G2414" s="228"/>
      <c r="H2414" s="231">
        <v>305.74</v>
      </c>
      <c r="I2414" s="232"/>
      <c r="J2414" s="228"/>
      <c r="K2414" s="228"/>
      <c r="L2414" s="233"/>
      <c r="M2414" s="234"/>
      <c r="N2414" s="235"/>
      <c r="O2414" s="235"/>
      <c r="P2414" s="235"/>
      <c r="Q2414" s="235"/>
      <c r="R2414" s="235"/>
      <c r="S2414" s="235"/>
      <c r="T2414" s="236"/>
      <c r="AT2414" s="237" t="s">
        <v>364</v>
      </c>
      <c r="AU2414" s="237" t="s">
        <v>90</v>
      </c>
      <c r="AV2414" s="14" t="s">
        <v>90</v>
      </c>
      <c r="AW2414" s="14" t="s">
        <v>36</v>
      </c>
      <c r="AX2414" s="14" t="s">
        <v>81</v>
      </c>
      <c r="AY2414" s="237" t="s">
        <v>215</v>
      </c>
    </row>
    <row r="2415" spans="1:65" s="15" customFormat="1" ht="10.199999999999999">
      <c r="B2415" s="238"/>
      <c r="C2415" s="239"/>
      <c r="D2415" s="198" t="s">
        <v>364</v>
      </c>
      <c r="E2415" s="240" t="s">
        <v>1</v>
      </c>
      <c r="F2415" s="241" t="s">
        <v>368</v>
      </c>
      <c r="G2415" s="239"/>
      <c r="H2415" s="242">
        <v>932.53099999999995</v>
      </c>
      <c r="I2415" s="243"/>
      <c r="J2415" s="239"/>
      <c r="K2415" s="239"/>
      <c r="L2415" s="244"/>
      <c r="M2415" s="245"/>
      <c r="N2415" s="246"/>
      <c r="O2415" s="246"/>
      <c r="P2415" s="246"/>
      <c r="Q2415" s="246"/>
      <c r="R2415" s="246"/>
      <c r="S2415" s="246"/>
      <c r="T2415" s="247"/>
      <c r="AT2415" s="248" t="s">
        <v>364</v>
      </c>
      <c r="AU2415" s="248" t="s">
        <v>90</v>
      </c>
      <c r="AV2415" s="15" t="s">
        <v>214</v>
      </c>
      <c r="AW2415" s="15" t="s">
        <v>36</v>
      </c>
      <c r="AX2415" s="15" t="s">
        <v>88</v>
      </c>
      <c r="AY2415" s="248" t="s">
        <v>215</v>
      </c>
    </row>
    <row r="2416" spans="1:65" s="2" customFormat="1" ht="49.05" customHeight="1">
      <c r="A2416" s="35"/>
      <c r="B2416" s="36"/>
      <c r="C2416" s="260" t="s">
        <v>1799</v>
      </c>
      <c r="D2416" s="260" t="s">
        <v>539</v>
      </c>
      <c r="E2416" s="261" t="s">
        <v>2293</v>
      </c>
      <c r="F2416" s="262" t="s">
        <v>2294</v>
      </c>
      <c r="G2416" s="263" t="s">
        <v>523</v>
      </c>
      <c r="H2416" s="264">
        <v>932.53099999999995</v>
      </c>
      <c r="I2416" s="265"/>
      <c r="J2416" s="266">
        <f>ROUND(I2416*H2416,2)</f>
        <v>0</v>
      </c>
      <c r="K2416" s="262" t="s">
        <v>359</v>
      </c>
      <c r="L2416" s="267"/>
      <c r="M2416" s="268" t="s">
        <v>1</v>
      </c>
      <c r="N2416" s="269" t="s">
        <v>46</v>
      </c>
      <c r="O2416" s="72"/>
      <c r="P2416" s="194">
        <f>O2416*H2416</f>
        <v>0</v>
      </c>
      <c r="Q2416" s="194">
        <v>4.7000000000000002E-3</v>
      </c>
      <c r="R2416" s="194">
        <f>Q2416*H2416</f>
        <v>4.3828956999999997</v>
      </c>
      <c r="S2416" s="194">
        <v>0</v>
      </c>
      <c r="T2416" s="195">
        <f>S2416*H2416</f>
        <v>0</v>
      </c>
      <c r="U2416" s="35"/>
      <c r="V2416" s="35"/>
      <c r="W2416" s="35"/>
      <c r="X2416" s="35"/>
      <c r="Y2416" s="35"/>
      <c r="Z2416" s="35"/>
      <c r="AA2416" s="35"/>
      <c r="AB2416" s="35"/>
      <c r="AC2416" s="35"/>
      <c r="AD2416" s="35"/>
      <c r="AE2416" s="35"/>
      <c r="AR2416" s="196" t="s">
        <v>676</v>
      </c>
      <c r="AT2416" s="196" t="s">
        <v>539</v>
      </c>
      <c r="AU2416" s="196" t="s">
        <v>90</v>
      </c>
      <c r="AY2416" s="18" t="s">
        <v>215</v>
      </c>
      <c r="BE2416" s="197">
        <f>IF(N2416="základní",J2416,0)</f>
        <v>0</v>
      </c>
      <c r="BF2416" s="197">
        <f>IF(N2416="snížená",J2416,0)</f>
        <v>0</v>
      </c>
      <c r="BG2416" s="197">
        <f>IF(N2416="zákl. přenesená",J2416,0)</f>
        <v>0</v>
      </c>
      <c r="BH2416" s="197">
        <f>IF(N2416="sníž. přenesená",J2416,0)</f>
        <v>0</v>
      </c>
      <c r="BI2416" s="197">
        <f>IF(N2416="nulová",J2416,0)</f>
        <v>0</v>
      </c>
      <c r="BJ2416" s="18" t="s">
        <v>88</v>
      </c>
      <c r="BK2416" s="197">
        <f>ROUND(I2416*H2416,2)</f>
        <v>0</v>
      </c>
      <c r="BL2416" s="18" t="s">
        <v>291</v>
      </c>
      <c r="BM2416" s="196" t="s">
        <v>2295</v>
      </c>
    </row>
    <row r="2417" spans="1:65" s="2" customFormat="1" ht="38.4">
      <c r="A2417" s="35"/>
      <c r="B2417" s="36"/>
      <c r="C2417" s="37"/>
      <c r="D2417" s="198" t="s">
        <v>221</v>
      </c>
      <c r="E2417" s="37"/>
      <c r="F2417" s="199" t="s">
        <v>2294</v>
      </c>
      <c r="G2417" s="37"/>
      <c r="H2417" s="37"/>
      <c r="I2417" s="200"/>
      <c r="J2417" s="37"/>
      <c r="K2417" s="37"/>
      <c r="L2417" s="40"/>
      <c r="M2417" s="201"/>
      <c r="N2417" s="202"/>
      <c r="O2417" s="72"/>
      <c r="P2417" s="72"/>
      <c r="Q2417" s="72"/>
      <c r="R2417" s="72"/>
      <c r="S2417" s="72"/>
      <c r="T2417" s="73"/>
      <c r="U2417" s="35"/>
      <c r="V2417" s="35"/>
      <c r="W2417" s="35"/>
      <c r="X2417" s="35"/>
      <c r="Y2417" s="35"/>
      <c r="Z2417" s="35"/>
      <c r="AA2417" s="35"/>
      <c r="AB2417" s="35"/>
      <c r="AC2417" s="35"/>
      <c r="AD2417" s="35"/>
      <c r="AE2417" s="35"/>
      <c r="AT2417" s="18" t="s">
        <v>221</v>
      </c>
      <c r="AU2417" s="18" t="s">
        <v>90</v>
      </c>
    </row>
    <row r="2418" spans="1:65" s="2" customFormat="1" ht="24.15" customHeight="1">
      <c r="A2418" s="35"/>
      <c r="B2418" s="36"/>
      <c r="C2418" s="185" t="s">
        <v>2296</v>
      </c>
      <c r="D2418" s="185" t="s">
        <v>216</v>
      </c>
      <c r="E2418" s="186" t="s">
        <v>2297</v>
      </c>
      <c r="F2418" s="187" t="s">
        <v>2298</v>
      </c>
      <c r="G2418" s="188" t="s">
        <v>523</v>
      </c>
      <c r="H2418" s="189">
        <v>220.13200000000001</v>
      </c>
      <c r="I2418" s="190"/>
      <c r="J2418" s="191">
        <f>ROUND(I2418*H2418,2)</f>
        <v>0</v>
      </c>
      <c r="K2418" s="187" t="s">
        <v>1</v>
      </c>
      <c r="L2418" s="40"/>
      <c r="M2418" s="192" t="s">
        <v>1</v>
      </c>
      <c r="N2418" s="193" t="s">
        <v>46</v>
      </c>
      <c r="O2418" s="72"/>
      <c r="P2418" s="194">
        <f>O2418*H2418</f>
        <v>0</v>
      </c>
      <c r="Q2418" s="194">
        <v>4.0000000000000001E-3</v>
      </c>
      <c r="R2418" s="194">
        <f>Q2418*H2418</f>
        <v>0.88052800000000009</v>
      </c>
      <c r="S2418" s="194">
        <v>0</v>
      </c>
      <c r="T2418" s="195">
        <f>S2418*H2418</f>
        <v>0</v>
      </c>
      <c r="U2418" s="35"/>
      <c r="V2418" s="35"/>
      <c r="W2418" s="35"/>
      <c r="X2418" s="35"/>
      <c r="Y2418" s="35"/>
      <c r="Z2418" s="35"/>
      <c r="AA2418" s="35"/>
      <c r="AB2418" s="35"/>
      <c r="AC2418" s="35"/>
      <c r="AD2418" s="35"/>
      <c r="AE2418" s="35"/>
      <c r="AR2418" s="196" t="s">
        <v>291</v>
      </c>
      <c r="AT2418" s="196" t="s">
        <v>216</v>
      </c>
      <c r="AU2418" s="196" t="s">
        <v>90</v>
      </c>
      <c r="AY2418" s="18" t="s">
        <v>215</v>
      </c>
      <c r="BE2418" s="197">
        <f>IF(N2418="základní",J2418,0)</f>
        <v>0</v>
      </c>
      <c r="BF2418" s="197">
        <f>IF(N2418="snížená",J2418,0)</f>
        <v>0</v>
      </c>
      <c r="BG2418" s="197">
        <f>IF(N2418="zákl. přenesená",J2418,0)</f>
        <v>0</v>
      </c>
      <c r="BH2418" s="197">
        <f>IF(N2418="sníž. přenesená",J2418,0)</f>
        <v>0</v>
      </c>
      <c r="BI2418" s="197">
        <f>IF(N2418="nulová",J2418,0)</f>
        <v>0</v>
      </c>
      <c r="BJ2418" s="18" t="s">
        <v>88</v>
      </c>
      <c r="BK2418" s="197">
        <f>ROUND(I2418*H2418,2)</f>
        <v>0</v>
      </c>
      <c r="BL2418" s="18" t="s">
        <v>291</v>
      </c>
      <c r="BM2418" s="196" t="s">
        <v>2299</v>
      </c>
    </row>
    <row r="2419" spans="1:65" s="13" customFormat="1" ht="10.199999999999999">
      <c r="B2419" s="217"/>
      <c r="C2419" s="218"/>
      <c r="D2419" s="198" t="s">
        <v>364</v>
      </c>
      <c r="E2419" s="219" t="s">
        <v>1</v>
      </c>
      <c r="F2419" s="220" t="s">
        <v>1750</v>
      </c>
      <c r="G2419" s="218"/>
      <c r="H2419" s="219" t="s">
        <v>1</v>
      </c>
      <c r="I2419" s="221"/>
      <c r="J2419" s="218"/>
      <c r="K2419" s="218"/>
      <c r="L2419" s="222"/>
      <c r="M2419" s="223"/>
      <c r="N2419" s="224"/>
      <c r="O2419" s="224"/>
      <c r="P2419" s="224"/>
      <c r="Q2419" s="224"/>
      <c r="R2419" s="224"/>
      <c r="S2419" s="224"/>
      <c r="T2419" s="225"/>
      <c r="AT2419" s="226" t="s">
        <v>364</v>
      </c>
      <c r="AU2419" s="226" t="s">
        <v>90</v>
      </c>
      <c r="AV2419" s="13" t="s">
        <v>88</v>
      </c>
      <c r="AW2419" s="13" t="s">
        <v>36</v>
      </c>
      <c r="AX2419" s="13" t="s">
        <v>81</v>
      </c>
      <c r="AY2419" s="226" t="s">
        <v>215</v>
      </c>
    </row>
    <row r="2420" spans="1:65" s="13" customFormat="1" ht="10.199999999999999">
      <c r="B2420" s="217"/>
      <c r="C2420" s="218"/>
      <c r="D2420" s="198" t="s">
        <v>364</v>
      </c>
      <c r="E2420" s="219" t="s">
        <v>1</v>
      </c>
      <c r="F2420" s="220" t="s">
        <v>388</v>
      </c>
      <c r="G2420" s="218"/>
      <c r="H2420" s="219" t="s">
        <v>1</v>
      </c>
      <c r="I2420" s="221"/>
      <c r="J2420" s="218"/>
      <c r="K2420" s="218"/>
      <c r="L2420" s="222"/>
      <c r="M2420" s="223"/>
      <c r="N2420" s="224"/>
      <c r="O2420" s="224"/>
      <c r="P2420" s="224"/>
      <c r="Q2420" s="224"/>
      <c r="R2420" s="224"/>
      <c r="S2420" s="224"/>
      <c r="T2420" s="225"/>
      <c r="AT2420" s="226" t="s">
        <v>364</v>
      </c>
      <c r="AU2420" s="226" t="s">
        <v>90</v>
      </c>
      <c r="AV2420" s="13" t="s">
        <v>88</v>
      </c>
      <c r="AW2420" s="13" t="s">
        <v>36</v>
      </c>
      <c r="AX2420" s="13" t="s">
        <v>81</v>
      </c>
      <c r="AY2420" s="226" t="s">
        <v>215</v>
      </c>
    </row>
    <row r="2421" spans="1:65" s="13" customFormat="1" ht="10.199999999999999">
      <c r="B2421" s="217"/>
      <c r="C2421" s="218"/>
      <c r="D2421" s="198" t="s">
        <v>364</v>
      </c>
      <c r="E2421" s="219" t="s">
        <v>1</v>
      </c>
      <c r="F2421" s="220" t="s">
        <v>389</v>
      </c>
      <c r="G2421" s="218"/>
      <c r="H2421" s="219" t="s">
        <v>1</v>
      </c>
      <c r="I2421" s="221"/>
      <c r="J2421" s="218"/>
      <c r="K2421" s="218"/>
      <c r="L2421" s="222"/>
      <c r="M2421" s="223"/>
      <c r="N2421" s="224"/>
      <c r="O2421" s="224"/>
      <c r="P2421" s="224"/>
      <c r="Q2421" s="224"/>
      <c r="R2421" s="224"/>
      <c r="S2421" s="224"/>
      <c r="T2421" s="225"/>
      <c r="AT2421" s="226" t="s">
        <v>364</v>
      </c>
      <c r="AU2421" s="226" t="s">
        <v>90</v>
      </c>
      <c r="AV2421" s="13" t="s">
        <v>88</v>
      </c>
      <c r="AW2421" s="13" t="s">
        <v>36</v>
      </c>
      <c r="AX2421" s="13" t="s">
        <v>81</v>
      </c>
      <c r="AY2421" s="226" t="s">
        <v>215</v>
      </c>
    </row>
    <row r="2422" spans="1:65" s="14" customFormat="1" ht="10.199999999999999">
      <c r="B2422" s="227"/>
      <c r="C2422" s="228"/>
      <c r="D2422" s="198" t="s">
        <v>364</v>
      </c>
      <c r="E2422" s="229" t="s">
        <v>1</v>
      </c>
      <c r="F2422" s="230" t="s">
        <v>2253</v>
      </c>
      <c r="G2422" s="228"/>
      <c r="H2422" s="231">
        <v>34.11</v>
      </c>
      <c r="I2422" s="232"/>
      <c r="J2422" s="228"/>
      <c r="K2422" s="228"/>
      <c r="L2422" s="233"/>
      <c r="M2422" s="234"/>
      <c r="N2422" s="235"/>
      <c r="O2422" s="235"/>
      <c r="P2422" s="235"/>
      <c r="Q2422" s="235"/>
      <c r="R2422" s="235"/>
      <c r="S2422" s="235"/>
      <c r="T2422" s="236"/>
      <c r="AT2422" s="237" t="s">
        <v>364</v>
      </c>
      <c r="AU2422" s="237" t="s">
        <v>90</v>
      </c>
      <c r="AV2422" s="14" t="s">
        <v>90</v>
      </c>
      <c r="AW2422" s="14" t="s">
        <v>36</v>
      </c>
      <c r="AX2422" s="14" t="s">
        <v>81</v>
      </c>
      <c r="AY2422" s="237" t="s">
        <v>215</v>
      </c>
    </row>
    <row r="2423" spans="1:65" s="14" customFormat="1" ht="10.199999999999999">
      <c r="B2423" s="227"/>
      <c r="C2423" s="228"/>
      <c r="D2423" s="198" t="s">
        <v>364</v>
      </c>
      <c r="E2423" s="229" t="s">
        <v>1</v>
      </c>
      <c r="F2423" s="230" t="s">
        <v>2254</v>
      </c>
      <c r="G2423" s="228"/>
      <c r="H2423" s="231">
        <v>18.399999999999999</v>
      </c>
      <c r="I2423" s="232"/>
      <c r="J2423" s="228"/>
      <c r="K2423" s="228"/>
      <c r="L2423" s="233"/>
      <c r="M2423" s="234"/>
      <c r="N2423" s="235"/>
      <c r="O2423" s="235"/>
      <c r="P2423" s="235"/>
      <c r="Q2423" s="235"/>
      <c r="R2423" s="235"/>
      <c r="S2423" s="235"/>
      <c r="T2423" s="236"/>
      <c r="AT2423" s="237" t="s">
        <v>364</v>
      </c>
      <c r="AU2423" s="237" t="s">
        <v>90</v>
      </c>
      <c r="AV2423" s="14" t="s">
        <v>90</v>
      </c>
      <c r="AW2423" s="14" t="s">
        <v>36</v>
      </c>
      <c r="AX2423" s="14" t="s">
        <v>81</v>
      </c>
      <c r="AY2423" s="237" t="s">
        <v>215</v>
      </c>
    </row>
    <row r="2424" spans="1:65" s="14" customFormat="1" ht="10.199999999999999">
      <c r="B2424" s="227"/>
      <c r="C2424" s="228"/>
      <c r="D2424" s="198" t="s">
        <v>364</v>
      </c>
      <c r="E2424" s="229" t="s">
        <v>1</v>
      </c>
      <c r="F2424" s="230" t="s">
        <v>2255</v>
      </c>
      <c r="G2424" s="228"/>
      <c r="H2424" s="231">
        <v>53.48</v>
      </c>
      <c r="I2424" s="232"/>
      <c r="J2424" s="228"/>
      <c r="K2424" s="228"/>
      <c r="L2424" s="233"/>
      <c r="M2424" s="234"/>
      <c r="N2424" s="235"/>
      <c r="O2424" s="235"/>
      <c r="P2424" s="235"/>
      <c r="Q2424" s="235"/>
      <c r="R2424" s="235"/>
      <c r="S2424" s="235"/>
      <c r="T2424" s="236"/>
      <c r="AT2424" s="237" t="s">
        <v>364</v>
      </c>
      <c r="AU2424" s="237" t="s">
        <v>90</v>
      </c>
      <c r="AV2424" s="14" t="s">
        <v>90</v>
      </c>
      <c r="AW2424" s="14" t="s">
        <v>36</v>
      </c>
      <c r="AX2424" s="14" t="s">
        <v>81</v>
      </c>
      <c r="AY2424" s="237" t="s">
        <v>215</v>
      </c>
    </row>
    <row r="2425" spans="1:65" s="14" customFormat="1" ht="10.199999999999999">
      <c r="B2425" s="227"/>
      <c r="C2425" s="228"/>
      <c r="D2425" s="198" t="s">
        <v>364</v>
      </c>
      <c r="E2425" s="229" t="s">
        <v>1</v>
      </c>
      <c r="F2425" s="230" t="s">
        <v>2256</v>
      </c>
      <c r="G2425" s="228"/>
      <c r="H2425" s="231">
        <v>8.51</v>
      </c>
      <c r="I2425" s="232"/>
      <c r="J2425" s="228"/>
      <c r="K2425" s="228"/>
      <c r="L2425" s="233"/>
      <c r="M2425" s="234"/>
      <c r="N2425" s="235"/>
      <c r="O2425" s="235"/>
      <c r="P2425" s="235"/>
      <c r="Q2425" s="235"/>
      <c r="R2425" s="235"/>
      <c r="S2425" s="235"/>
      <c r="T2425" s="236"/>
      <c r="AT2425" s="237" t="s">
        <v>364</v>
      </c>
      <c r="AU2425" s="237" t="s">
        <v>90</v>
      </c>
      <c r="AV2425" s="14" t="s">
        <v>90</v>
      </c>
      <c r="AW2425" s="14" t="s">
        <v>36</v>
      </c>
      <c r="AX2425" s="14" t="s">
        <v>81</v>
      </c>
      <c r="AY2425" s="237" t="s">
        <v>215</v>
      </c>
    </row>
    <row r="2426" spans="1:65" s="13" customFormat="1" ht="10.199999999999999">
      <c r="B2426" s="217"/>
      <c r="C2426" s="218"/>
      <c r="D2426" s="198" t="s">
        <v>364</v>
      </c>
      <c r="E2426" s="219" t="s">
        <v>1</v>
      </c>
      <c r="F2426" s="220" t="s">
        <v>395</v>
      </c>
      <c r="G2426" s="218"/>
      <c r="H2426" s="219" t="s">
        <v>1</v>
      </c>
      <c r="I2426" s="221"/>
      <c r="J2426" s="218"/>
      <c r="K2426" s="218"/>
      <c r="L2426" s="222"/>
      <c r="M2426" s="223"/>
      <c r="N2426" s="224"/>
      <c r="O2426" s="224"/>
      <c r="P2426" s="224"/>
      <c r="Q2426" s="224"/>
      <c r="R2426" s="224"/>
      <c r="S2426" s="224"/>
      <c r="T2426" s="225"/>
      <c r="AT2426" s="226" t="s">
        <v>364</v>
      </c>
      <c r="AU2426" s="226" t="s">
        <v>90</v>
      </c>
      <c r="AV2426" s="13" t="s">
        <v>88</v>
      </c>
      <c r="AW2426" s="13" t="s">
        <v>36</v>
      </c>
      <c r="AX2426" s="13" t="s">
        <v>81</v>
      </c>
      <c r="AY2426" s="226" t="s">
        <v>215</v>
      </c>
    </row>
    <row r="2427" spans="1:65" s="14" customFormat="1" ht="10.199999999999999">
      <c r="B2427" s="227"/>
      <c r="C2427" s="228"/>
      <c r="D2427" s="198" t="s">
        <v>364</v>
      </c>
      <c r="E2427" s="229" t="s">
        <v>1</v>
      </c>
      <c r="F2427" s="230" t="s">
        <v>2257</v>
      </c>
      <c r="G2427" s="228"/>
      <c r="H2427" s="231">
        <v>4.407</v>
      </c>
      <c r="I2427" s="232"/>
      <c r="J2427" s="228"/>
      <c r="K2427" s="228"/>
      <c r="L2427" s="233"/>
      <c r="M2427" s="234"/>
      <c r="N2427" s="235"/>
      <c r="O2427" s="235"/>
      <c r="P2427" s="235"/>
      <c r="Q2427" s="235"/>
      <c r="R2427" s="235"/>
      <c r="S2427" s="235"/>
      <c r="T2427" s="236"/>
      <c r="AT2427" s="237" t="s">
        <v>364</v>
      </c>
      <c r="AU2427" s="237" t="s">
        <v>90</v>
      </c>
      <c r="AV2427" s="14" t="s">
        <v>90</v>
      </c>
      <c r="AW2427" s="14" t="s">
        <v>36</v>
      </c>
      <c r="AX2427" s="14" t="s">
        <v>81</v>
      </c>
      <c r="AY2427" s="237" t="s">
        <v>215</v>
      </c>
    </row>
    <row r="2428" spans="1:65" s="14" customFormat="1" ht="10.199999999999999">
      <c r="B2428" s="227"/>
      <c r="C2428" s="228"/>
      <c r="D2428" s="198" t="s">
        <v>364</v>
      </c>
      <c r="E2428" s="229" t="s">
        <v>1</v>
      </c>
      <c r="F2428" s="230" t="s">
        <v>2258</v>
      </c>
      <c r="G2428" s="228"/>
      <c r="H2428" s="231">
        <v>10.8</v>
      </c>
      <c r="I2428" s="232"/>
      <c r="J2428" s="228"/>
      <c r="K2428" s="228"/>
      <c r="L2428" s="233"/>
      <c r="M2428" s="234"/>
      <c r="N2428" s="235"/>
      <c r="O2428" s="235"/>
      <c r="P2428" s="235"/>
      <c r="Q2428" s="235"/>
      <c r="R2428" s="235"/>
      <c r="S2428" s="235"/>
      <c r="T2428" s="236"/>
      <c r="AT2428" s="237" t="s">
        <v>364</v>
      </c>
      <c r="AU2428" s="237" t="s">
        <v>90</v>
      </c>
      <c r="AV2428" s="14" t="s">
        <v>90</v>
      </c>
      <c r="AW2428" s="14" t="s">
        <v>36</v>
      </c>
      <c r="AX2428" s="14" t="s">
        <v>81</v>
      </c>
      <c r="AY2428" s="237" t="s">
        <v>215</v>
      </c>
    </row>
    <row r="2429" spans="1:65" s="14" customFormat="1" ht="10.199999999999999">
      <c r="B2429" s="227"/>
      <c r="C2429" s="228"/>
      <c r="D2429" s="198" t="s">
        <v>364</v>
      </c>
      <c r="E2429" s="229" t="s">
        <v>1</v>
      </c>
      <c r="F2429" s="230" t="s">
        <v>2259</v>
      </c>
      <c r="G2429" s="228"/>
      <c r="H2429" s="231">
        <v>6.4</v>
      </c>
      <c r="I2429" s="232"/>
      <c r="J2429" s="228"/>
      <c r="K2429" s="228"/>
      <c r="L2429" s="233"/>
      <c r="M2429" s="234"/>
      <c r="N2429" s="235"/>
      <c r="O2429" s="235"/>
      <c r="P2429" s="235"/>
      <c r="Q2429" s="235"/>
      <c r="R2429" s="235"/>
      <c r="S2429" s="235"/>
      <c r="T2429" s="236"/>
      <c r="AT2429" s="237" t="s">
        <v>364</v>
      </c>
      <c r="AU2429" s="237" t="s">
        <v>90</v>
      </c>
      <c r="AV2429" s="14" t="s">
        <v>90</v>
      </c>
      <c r="AW2429" s="14" t="s">
        <v>36</v>
      </c>
      <c r="AX2429" s="14" t="s">
        <v>81</v>
      </c>
      <c r="AY2429" s="237" t="s">
        <v>215</v>
      </c>
    </row>
    <row r="2430" spans="1:65" s="13" customFormat="1" ht="10.199999999999999">
      <c r="B2430" s="217"/>
      <c r="C2430" s="218"/>
      <c r="D2430" s="198" t="s">
        <v>364</v>
      </c>
      <c r="E2430" s="219" t="s">
        <v>1</v>
      </c>
      <c r="F2430" s="220" t="s">
        <v>401</v>
      </c>
      <c r="G2430" s="218"/>
      <c r="H2430" s="219" t="s">
        <v>1</v>
      </c>
      <c r="I2430" s="221"/>
      <c r="J2430" s="218"/>
      <c r="K2430" s="218"/>
      <c r="L2430" s="222"/>
      <c r="M2430" s="223"/>
      <c r="N2430" s="224"/>
      <c r="O2430" s="224"/>
      <c r="P2430" s="224"/>
      <c r="Q2430" s="224"/>
      <c r="R2430" s="224"/>
      <c r="S2430" s="224"/>
      <c r="T2430" s="225"/>
      <c r="AT2430" s="226" t="s">
        <v>364</v>
      </c>
      <c r="AU2430" s="226" t="s">
        <v>90</v>
      </c>
      <c r="AV2430" s="13" t="s">
        <v>88</v>
      </c>
      <c r="AW2430" s="13" t="s">
        <v>36</v>
      </c>
      <c r="AX2430" s="13" t="s">
        <v>81</v>
      </c>
      <c r="AY2430" s="226" t="s">
        <v>215</v>
      </c>
    </row>
    <row r="2431" spans="1:65" s="14" customFormat="1" ht="10.199999999999999">
      <c r="B2431" s="227"/>
      <c r="C2431" s="228"/>
      <c r="D2431" s="198" t="s">
        <v>364</v>
      </c>
      <c r="E2431" s="229" t="s">
        <v>1</v>
      </c>
      <c r="F2431" s="230" t="s">
        <v>2260</v>
      </c>
      <c r="G2431" s="228"/>
      <c r="H2431" s="231">
        <v>30.16</v>
      </c>
      <c r="I2431" s="232"/>
      <c r="J2431" s="228"/>
      <c r="K2431" s="228"/>
      <c r="L2431" s="233"/>
      <c r="M2431" s="234"/>
      <c r="N2431" s="235"/>
      <c r="O2431" s="235"/>
      <c r="P2431" s="235"/>
      <c r="Q2431" s="235"/>
      <c r="R2431" s="235"/>
      <c r="S2431" s="235"/>
      <c r="T2431" s="236"/>
      <c r="AT2431" s="237" t="s">
        <v>364</v>
      </c>
      <c r="AU2431" s="237" t="s">
        <v>90</v>
      </c>
      <c r="AV2431" s="14" t="s">
        <v>90</v>
      </c>
      <c r="AW2431" s="14" t="s">
        <v>36</v>
      </c>
      <c r="AX2431" s="14" t="s">
        <v>81</v>
      </c>
      <c r="AY2431" s="237" t="s">
        <v>215</v>
      </c>
    </row>
    <row r="2432" spans="1:65" s="14" customFormat="1" ht="10.199999999999999">
      <c r="B2432" s="227"/>
      <c r="C2432" s="228"/>
      <c r="D2432" s="198" t="s">
        <v>364</v>
      </c>
      <c r="E2432" s="229" t="s">
        <v>1</v>
      </c>
      <c r="F2432" s="230" t="s">
        <v>2261</v>
      </c>
      <c r="G2432" s="228"/>
      <c r="H2432" s="231">
        <v>13.5</v>
      </c>
      <c r="I2432" s="232"/>
      <c r="J2432" s="228"/>
      <c r="K2432" s="228"/>
      <c r="L2432" s="233"/>
      <c r="M2432" s="234"/>
      <c r="N2432" s="235"/>
      <c r="O2432" s="235"/>
      <c r="P2432" s="235"/>
      <c r="Q2432" s="235"/>
      <c r="R2432" s="235"/>
      <c r="S2432" s="235"/>
      <c r="T2432" s="236"/>
      <c r="AT2432" s="237" t="s">
        <v>364</v>
      </c>
      <c r="AU2432" s="237" t="s">
        <v>90</v>
      </c>
      <c r="AV2432" s="14" t="s">
        <v>90</v>
      </c>
      <c r="AW2432" s="14" t="s">
        <v>36</v>
      </c>
      <c r="AX2432" s="14" t="s">
        <v>81</v>
      </c>
      <c r="AY2432" s="237" t="s">
        <v>215</v>
      </c>
    </row>
    <row r="2433" spans="1:65" s="14" customFormat="1" ht="10.199999999999999">
      <c r="B2433" s="227"/>
      <c r="C2433" s="228"/>
      <c r="D2433" s="198" t="s">
        <v>364</v>
      </c>
      <c r="E2433" s="229" t="s">
        <v>1</v>
      </c>
      <c r="F2433" s="230" t="s">
        <v>2262</v>
      </c>
      <c r="G2433" s="228"/>
      <c r="H2433" s="231">
        <v>40.365000000000002</v>
      </c>
      <c r="I2433" s="232"/>
      <c r="J2433" s="228"/>
      <c r="K2433" s="228"/>
      <c r="L2433" s="233"/>
      <c r="M2433" s="234"/>
      <c r="N2433" s="235"/>
      <c r="O2433" s="235"/>
      <c r="P2433" s="235"/>
      <c r="Q2433" s="235"/>
      <c r="R2433" s="235"/>
      <c r="S2433" s="235"/>
      <c r="T2433" s="236"/>
      <c r="AT2433" s="237" t="s">
        <v>364</v>
      </c>
      <c r="AU2433" s="237" t="s">
        <v>90</v>
      </c>
      <c r="AV2433" s="14" t="s">
        <v>90</v>
      </c>
      <c r="AW2433" s="14" t="s">
        <v>36</v>
      </c>
      <c r="AX2433" s="14" t="s">
        <v>81</v>
      </c>
      <c r="AY2433" s="237" t="s">
        <v>215</v>
      </c>
    </row>
    <row r="2434" spans="1:65" s="15" customFormat="1" ht="10.199999999999999">
      <c r="B2434" s="238"/>
      <c r="C2434" s="239"/>
      <c r="D2434" s="198" t="s">
        <v>364</v>
      </c>
      <c r="E2434" s="240" t="s">
        <v>1</v>
      </c>
      <c r="F2434" s="241" t="s">
        <v>368</v>
      </c>
      <c r="G2434" s="239"/>
      <c r="H2434" s="242">
        <v>220.13200000000001</v>
      </c>
      <c r="I2434" s="243"/>
      <c r="J2434" s="239"/>
      <c r="K2434" s="239"/>
      <c r="L2434" s="244"/>
      <c r="M2434" s="245"/>
      <c r="N2434" s="246"/>
      <c r="O2434" s="246"/>
      <c r="P2434" s="246"/>
      <c r="Q2434" s="246"/>
      <c r="R2434" s="246"/>
      <c r="S2434" s="246"/>
      <c r="T2434" s="247"/>
      <c r="AT2434" s="248" t="s">
        <v>364</v>
      </c>
      <c r="AU2434" s="248" t="s">
        <v>90</v>
      </c>
      <c r="AV2434" s="15" t="s">
        <v>214</v>
      </c>
      <c r="AW2434" s="15" t="s">
        <v>36</v>
      </c>
      <c r="AX2434" s="15" t="s">
        <v>88</v>
      </c>
      <c r="AY2434" s="248" t="s">
        <v>215</v>
      </c>
    </row>
    <row r="2435" spans="1:65" s="2" customFormat="1" ht="24.15" customHeight="1">
      <c r="A2435" s="35"/>
      <c r="B2435" s="36"/>
      <c r="C2435" s="185" t="s">
        <v>2300</v>
      </c>
      <c r="D2435" s="185" t="s">
        <v>216</v>
      </c>
      <c r="E2435" s="186" t="s">
        <v>2301</v>
      </c>
      <c r="F2435" s="187" t="s">
        <v>2302</v>
      </c>
      <c r="G2435" s="188" t="s">
        <v>523</v>
      </c>
      <c r="H2435" s="189">
        <v>170.41499999999999</v>
      </c>
      <c r="I2435" s="190"/>
      <c r="J2435" s="191">
        <f>ROUND(I2435*H2435,2)</f>
        <v>0</v>
      </c>
      <c r="K2435" s="187" t="s">
        <v>359</v>
      </c>
      <c r="L2435" s="40"/>
      <c r="M2435" s="192" t="s">
        <v>1</v>
      </c>
      <c r="N2435" s="193" t="s">
        <v>46</v>
      </c>
      <c r="O2435" s="72"/>
      <c r="P2435" s="194">
        <f>O2435*H2435</f>
        <v>0</v>
      </c>
      <c r="Q2435" s="194">
        <v>4.0000000000000002E-4</v>
      </c>
      <c r="R2435" s="194">
        <f>Q2435*H2435</f>
        <v>6.8166000000000004E-2</v>
      </c>
      <c r="S2435" s="194">
        <v>0</v>
      </c>
      <c r="T2435" s="195">
        <f>S2435*H2435</f>
        <v>0</v>
      </c>
      <c r="U2435" s="35"/>
      <c r="V2435" s="35"/>
      <c r="W2435" s="35"/>
      <c r="X2435" s="35"/>
      <c r="Y2435" s="35"/>
      <c r="Z2435" s="35"/>
      <c r="AA2435" s="35"/>
      <c r="AB2435" s="35"/>
      <c r="AC2435" s="35"/>
      <c r="AD2435" s="35"/>
      <c r="AE2435" s="35"/>
      <c r="AR2435" s="196" t="s">
        <v>291</v>
      </c>
      <c r="AT2435" s="196" t="s">
        <v>216</v>
      </c>
      <c r="AU2435" s="196" t="s">
        <v>90</v>
      </c>
      <c r="AY2435" s="18" t="s">
        <v>215</v>
      </c>
      <c r="BE2435" s="197">
        <f>IF(N2435="základní",J2435,0)</f>
        <v>0</v>
      </c>
      <c r="BF2435" s="197">
        <f>IF(N2435="snížená",J2435,0)</f>
        <v>0</v>
      </c>
      <c r="BG2435" s="197">
        <f>IF(N2435="zákl. přenesená",J2435,0)</f>
        <v>0</v>
      </c>
      <c r="BH2435" s="197">
        <f>IF(N2435="sníž. přenesená",J2435,0)</f>
        <v>0</v>
      </c>
      <c r="BI2435" s="197">
        <f>IF(N2435="nulová",J2435,0)</f>
        <v>0</v>
      </c>
      <c r="BJ2435" s="18" t="s">
        <v>88</v>
      </c>
      <c r="BK2435" s="197">
        <f>ROUND(I2435*H2435,2)</f>
        <v>0</v>
      </c>
      <c r="BL2435" s="18" t="s">
        <v>291</v>
      </c>
      <c r="BM2435" s="196" t="s">
        <v>2303</v>
      </c>
    </row>
    <row r="2436" spans="1:65" s="2" customFormat="1" ht="28.8">
      <c r="A2436" s="35"/>
      <c r="B2436" s="36"/>
      <c r="C2436" s="37"/>
      <c r="D2436" s="198" t="s">
        <v>221</v>
      </c>
      <c r="E2436" s="37"/>
      <c r="F2436" s="199" t="s">
        <v>2304</v>
      </c>
      <c r="G2436" s="37"/>
      <c r="H2436" s="37"/>
      <c r="I2436" s="200"/>
      <c r="J2436" s="37"/>
      <c r="K2436" s="37"/>
      <c r="L2436" s="40"/>
      <c r="M2436" s="201"/>
      <c r="N2436" s="202"/>
      <c r="O2436" s="72"/>
      <c r="P2436" s="72"/>
      <c r="Q2436" s="72"/>
      <c r="R2436" s="72"/>
      <c r="S2436" s="72"/>
      <c r="T2436" s="73"/>
      <c r="U2436" s="35"/>
      <c r="V2436" s="35"/>
      <c r="W2436" s="35"/>
      <c r="X2436" s="35"/>
      <c r="Y2436" s="35"/>
      <c r="Z2436" s="35"/>
      <c r="AA2436" s="35"/>
      <c r="AB2436" s="35"/>
      <c r="AC2436" s="35"/>
      <c r="AD2436" s="35"/>
      <c r="AE2436" s="35"/>
      <c r="AT2436" s="18" t="s">
        <v>221</v>
      </c>
      <c r="AU2436" s="18" t="s">
        <v>90</v>
      </c>
    </row>
    <row r="2437" spans="1:65" s="2" customFormat="1" ht="10.199999999999999">
      <c r="A2437" s="35"/>
      <c r="B2437" s="36"/>
      <c r="C2437" s="37"/>
      <c r="D2437" s="215" t="s">
        <v>362</v>
      </c>
      <c r="E2437" s="37"/>
      <c r="F2437" s="216" t="s">
        <v>2305</v>
      </c>
      <c r="G2437" s="37"/>
      <c r="H2437" s="37"/>
      <c r="I2437" s="200"/>
      <c r="J2437" s="37"/>
      <c r="K2437" s="37"/>
      <c r="L2437" s="40"/>
      <c r="M2437" s="201"/>
      <c r="N2437" s="202"/>
      <c r="O2437" s="72"/>
      <c r="P2437" s="72"/>
      <c r="Q2437" s="72"/>
      <c r="R2437" s="72"/>
      <c r="S2437" s="72"/>
      <c r="T2437" s="73"/>
      <c r="U2437" s="35"/>
      <c r="V2437" s="35"/>
      <c r="W2437" s="35"/>
      <c r="X2437" s="35"/>
      <c r="Y2437" s="35"/>
      <c r="Z2437" s="35"/>
      <c r="AA2437" s="35"/>
      <c r="AB2437" s="35"/>
      <c r="AC2437" s="35"/>
      <c r="AD2437" s="35"/>
      <c r="AE2437" s="35"/>
      <c r="AT2437" s="18" t="s">
        <v>362</v>
      </c>
      <c r="AU2437" s="18" t="s">
        <v>90</v>
      </c>
    </row>
    <row r="2438" spans="1:65" s="13" customFormat="1" ht="20.399999999999999">
      <c r="B2438" s="217"/>
      <c r="C2438" s="218"/>
      <c r="D2438" s="198" t="s">
        <v>364</v>
      </c>
      <c r="E2438" s="219" t="s">
        <v>1</v>
      </c>
      <c r="F2438" s="220" t="s">
        <v>2306</v>
      </c>
      <c r="G2438" s="218"/>
      <c r="H2438" s="219" t="s">
        <v>1</v>
      </c>
      <c r="I2438" s="221"/>
      <c r="J2438" s="218"/>
      <c r="K2438" s="218"/>
      <c r="L2438" s="222"/>
      <c r="M2438" s="223"/>
      <c r="N2438" s="224"/>
      <c r="O2438" s="224"/>
      <c r="P2438" s="224"/>
      <c r="Q2438" s="224"/>
      <c r="R2438" s="224"/>
      <c r="S2438" s="224"/>
      <c r="T2438" s="225"/>
      <c r="AT2438" s="226" t="s">
        <v>364</v>
      </c>
      <c r="AU2438" s="226" t="s">
        <v>90</v>
      </c>
      <c r="AV2438" s="13" t="s">
        <v>88</v>
      </c>
      <c r="AW2438" s="13" t="s">
        <v>36</v>
      </c>
      <c r="AX2438" s="13" t="s">
        <v>81</v>
      </c>
      <c r="AY2438" s="226" t="s">
        <v>215</v>
      </c>
    </row>
    <row r="2439" spans="1:65" s="13" customFormat="1" ht="10.199999999999999">
      <c r="B2439" s="217"/>
      <c r="C2439" s="218"/>
      <c r="D2439" s="198" t="s">
        <v>364</v>
      </c>
      <c r="E2439" s="219" t="s">
        <v>1</v>
      </c>
      <c r="F2439" s="220" t="s">
        <v>389</v>
      </c>
      <c r="G2439" s="218"/>
      <c r="H2439" s="219" t="s">
        <v>1</v>
      </c>
      <c r="I2439" s="221"/>
      <c r="J2439" s="218"/>
      <c r="K2439" s="218"/>
      <c r="L2439" s="222"/>
      <c r="M2439" s="223"/>
      <c r="N2439" s="224"/>
      <c r="O2439" s="224"/>
      <c r="P2439" s="224"/>
      <c r="Q2439" s="224"/>
      <c r="R2439" s="224"/>
      <c r="S2439" s="224"/>
      <c r="T2439" s="225"/>
      <c r="AT2439" s="226" t="s">
        <v>364</v>
      </c>
      <c r="AU2439" s="226" t="s">
        <v>90</v>
      </c>
      <c r="AV2439" s="13" t="s">
        <v>88</v>
      </c>
      <c r="AW2439" s="13" t="s">
        <v>36</v>
      </c>
      <c r="AX2439" s="13" t="s">
        <v>81</v>
      </c>
      <c r="AY2439" s="226" t="s">
        <v>215</v>
      </c>
    </row>
    <row r="2440" spans="1:65" s="14" customFormat="1" ht="10.199999999999999">
      <c r="B2440" s="227"/>
      <c r="C2440" s="228"/>
      <c r="D2440" s="198" t="s">
        <v>364</v>
      </c>
      <c r="E2440" s="229" t="s">
        <v>1</v>
      </c>
      <c r="F2440" s="230" t="s">
        <v>2307</v>
      </c>
      <c r="G2440" s="228"/>
      <c r="H2440" s="231">
        <v>77.34</v>
      </c>
      <c r="I2440" s="232"/>
      <c r="J2440" s="228"/>
      <c r="K2440" s="228"/>
      <c r="L2440" s="233"/>
      <c r="M2440" s="234"/>
      <c r="N2440" s="235"/>
      <c r="O2440" s="235"/>
      <c r="P2440" s="235"/>
      <c r="Q2440" s="235"/>
      <c r="R2440" s="235"/>
      <c r="S2440" s="235"/>
      <c r="T2440" s="236"/>
      <c r="AT2440" s="237" t="s">
        <v>364</v>
      </c>
      <c r="AU2440" s="237" t="s">
        <v>90</v>
      </c>
      <c r="AV2440" s="14" t="s">
        <v>90</v>
      </c>
      <c r="AW2440" s="14" t="s">
        <v>36</v>
      </c>
      <c r="AX2440" s="14" t="s">
        <v>81</v>
      </c>
      <c r="AY2440" s="237" t="s">
        <v>215</v>
      </c>
    </row>
    <row r="2441" spans="1:65" s="13" customFormat="1" ht="10.199999999999999">
      <c r="B2441" s="217"/>
      <c r="C2441" s="218"/>
      <c r="D2441" s="198" t="s">
        <v>364</v>
      </c>
      <c r="E2441" s="219" t="s">
        <v>1</v>
      </c>
      <c r="F2441" s="220" t="s">
        <v>395</v>
      </c>
      <c r="G2441" s="218"/>
      <c r="H2441" s="219" t="s">
        <v>1</v>
      </c>
      <c r="I2441" s="221"/>
      <c r="J2441" s="218"/>
      <c r="K2441" s="218"/>
      <c r="L2441" s="222"/>
      <c r="M2441" s="223"/>
      <c r="N2441" s="224"/>
      <c r="O2441" s="224"/>
      <c r="P2441" s="224"/>
      <c r="Q2441" s="224"/>
      <c r="R2441" s="224"/>
      <c r="S2441" s="224"/>
      <c r="T2441" s="225"/>
      <c r="AT2441" s="226" t="s">
        <v>364</v>
      </c>
      <c r="AU2441" s="226" t="s">
        <v>90</v>
      </c>
      <c r="AV2441" s="13" t="s">
        <v>88</v>
      </c>
      <c r="AW2441" s="13" t="s">
        <v>36</v>
      </c>
      <c r="AX2441" s="13" t="s">
        <v>81</v>
      </c>
      <c r="AY2441" s="226" t="s">
        <v>215</v>
      </c>
    </row>
    <row r="2442" spans="1:65" s="14" customFormat="1" ht="10.199999999999999">
      <c r="B2442" s="227"/>
      <c r="C2442" s="228"/>
      <c r="D2442" s="198" t="s">
        <v>364</v>
      </c>
      <c r="E2442" s="229" t="s">
        <v>1</v>
      </c>
      <c r="F2442" s="230" t="s">
        <v>2308</v>
      </c>
      <c r="G2442" s="228"/>
      <c r="H2442" s="231">
        <v>18.3</v>
      </c>
      <c r="I2442" s="232"/>
      <c r="J2442" s="228"/>
      <c r="K2442" s="228"/>
      <c r="L2442" s="233"/>
      <c r="M2442" s="234"/>
      <c r="N2442" s="235"/>
      <c r="O2442" s="235"/>
      <c r="P2442" s="235"/>
      <c r="Q2442" s="235"/>
      <c r="R2442" s="235"/>
      <c r="S2442" s="235"/>
      <c r="T2442" s="236"/>
      <c r="AT2442" s="237" t="s">
        <v>364</v>
      </c>
      <c r="AU2442" s="237" t="s">
        <v>90</v>
      </c>
      <c r="AV2442" s="14" t="s">
        <v>90</v>
      </c>
      <c r="AW2442" s="14" t="s">
        <v>36</v>
      </c>
      <c r="AX2442" s="14" t="s">
        <v>81</v>
      </c>
      <c r="AY2442" s="237" t="s">
        <v>215</v>
      </c>
    </row>
    <row r="2443" spans="1:65" s="13" customFormat="1" ht="10.199999999999999">
      <c r="B2443" s="217"/>
      <c r="C2443" s="218"/>
      <c r="D2443" s="198" t="s">
        <v>364</v>
      </c>
      <c r="E2443" s="219" t="s">
        <v>1</v>
      </c>
      <c r="F2443" s="220" t="s">
        <v>401</v>
      </c>
      <c r="G2443" s="218"/>
      <c r="H2443" s="219" t="s">
        <v>1</v>
      </c>
      <c r="I2443" s="221"/>
      <c r="J2443" s="218"/>
      <c r="K2443" s="218"/>
      <c r="L2443" s="222"/>
      <c r="M2443" s="223"/>
      <c r="N2443" s="224"/>
      <c r="O2443" s="224"/>
      <c r="P2443" s="224"/>
      <c r="Q2443" s="224"/>
      <c r="R2443" s="224"/>
      <c r="S2443" s="224"/>
      <c r="T2443" s="225"/>
      <c r="AT2443" s="226" t="s">
        <v>364</v>
      </c>
      <c r="AU2443" s="226" t="s">
        <v>90</v>
      </c>
      <c r="AV2443" s="13" t="s">
        <v>88</v>
      </c>
      <c r="AW2443" s="13" t="s">
        <v>36</v>
      </c>
      <c r="AX2443" s="13" t="s">
        <v>81</v>
      </c>
      <c r="AY2443" s="226" t="s">
        <v>215</v>
      </c>
    </row>
    <row r="2444" spans="1:65" s="14" customFormat="1" ht="10.199999999999999">
      <c r="B2444" s="227"/>
      <c r="C2444" s="228"/>
      <c r="D2444" s="198" t="s">
        <v>364</v>
      </c>
      <c r="E2444" s="229" t="s">
        <v>1</v>
      </c>
      <c r="F2444" s="230" t="s">
        <v>2309</v>
      </c>
      <c r="G2444" s="228"/>
      <c r="H2444" s="231">
        <v>74.775000000000006</v>
      </c>
      <c r="I2444" s="232"/>
      <c r="J2444" s="228"/>
      <c r="K2444" s="228"/>
      <c r="L2444" s="233"/>
      <c r="M2444" s="234"/>
      <c r="N2444" s="235"/>
      <c r="O2444" s="235"/>
      <c r="P2444" s="235"/>
      <c r="Q2444" s="235"/>
      <c r="R2444" s="235"/>
      <c r="S2444" s="235"/>
      <c r="T2444" s="236"/>
      <c r="AT2444" s="237" t="s">
        <v>364</v>
      </c>
      <c r="AU2444" s="237" t="s">
        <v>90</v>
      </c>
      <c r="AV2444" s="14" t="s">
        <v>90</v>
      </c>
      <c r="AW2444" s="14" t="s">
        <v>36</v>
      </c>
      <c r="AX2444" s="14" t="s">
        <v>81</v>
      </c>
      <c r="AY2444" s="237" t="s">
        <v>215</v>
      </c>
    </row>
    <row r="2445" spans="1:65" s="15" customFormat="1" ht="10.199999999999999">
      <c r="B2445" s="238"/>
      <c r="C2445" s="239"/>
      <c r="D2445" s="198" t="s">
        <v>364</v>
      </c>
      <c r="E2445" s="240" t="s">
        <v>1</v>
      </c>
      <c r="F2445" s="241" t="s">
        <v>368</v>
      </c>
      <c r="G2445" s="239"/>
      <c r="H2445" s="242">
        <v>170.41499999999999</v>
      </c>
      <c r="I2445" s="243"/>
      <c r="J2445" s="239"/>
      <c r="K2445" s="239"/>
      <c r="L2445" s="244"/>
      <c r="M2445" s="245"/>
      <c r="N2445" s="246"/>
      <c r="O2445" s="246"/>
      <c r="P2445" s="246"/>
      <c r="Q2445" s="246"/>
      <c r="R2445" s="246"/>
      <c r="S2445" s="246"/>
      <c r="T2445" s="247"/>
      <c r="AT2445" s="248" t="s">
        <v>364</v>
      </c>
      <c r="AU2445" s="248" t="s">
        <v>90</v>
      </c>
      <c r="AV2445" s="15" t="s">
        <v>214</v>
      </c>
      <c r="AW2445" s="15" t="s">
        <v>36</v>
      </c>
      <c r="AX2445" s="15" t="s">
        <v>88</v>
      </c>
      <c r="AY2445" s="248" t="s">
        <v>215</v>
      </c>
    </row>
    <row r="2446" spans="1:65" s="2" customFormat="1" ht="24.15" customHeight="1">
      <c r="A2446" s="35"/>
      <c r="B2446" s="36"/>
      <c r="C2446" s="185" t="s">
        <v>2310</v>
      </c>
      <c r="D2446" s="185" t="s">
        <v>216</v>
      </c>
      <c r="E2446" s="186" t="s">
        <v>2311</v>
      </c>
      <c r="F2446" s="187" t="s">
        <v>2312</v>
      </c>
      <c r="G2446" s="188" t="s">
        <v>797</v>
      </c>
      <c r="H2446" s="189">
        <v>113.61</v>
      </c>
      <c r="I2446" s="190"/>
      <c r="J2446" s="191">
        <f>ROUND(I2446*H2446,2)</f>
        <v>0</v>
      </c>
      <c r="K2446" s="187" t="s">
        <v>359</v>
      </c>
      <c r="L2446" s="40"/>
      <c r="M2446" s="192" t="s">
        <v>1</v>
      </c>
      <c r="N2446" s="193" t="s">
        <v>46</v>
      </c>
      <c r="O2446" s="72"/>
      <c r="P2446" s="194">
        <f>O2446*H2446</f>
        <v>0</v>
      </c>
      <c r="Q2446" s="194">
        <v>1.6000000000000001E-4</v>
      </c>
      <c r="R2446" s="194">
        <f>Q2446*H2446</f>
        <v>1.8177600000000002E-2</v>
      </c>
      <c r="S2446" s="194">
        <v>0</v>
      </c>
      <c r="T2446" s="195">
        <f>S2446*H2446</f>
        <v>0</v>
      </c>
      <c r="U2446" s="35"/>
      <c r="V2446" s="35"/>
      <c r="W2446" s="35"/>
      <c r="X2446" s="35"/>
      <c r="Y2446" s="35"/>
      <c r="Z2446" s="35"/>
      <c r="AA2446" s="35"/>
      <c r="AB2446" s="35"/>
      <c r="AC2446" s="35"/>
      <c r="AD2446" s="35"/>
      <c r="AE2446" s="35"/>
      <c r="AR2446" s="196" t="s">
        <v>291</v>
      </c>
      <c r="AT2446" s="196" t="s">
        <v>216</v>
      </c>
      <c r="AU2446" s="196" t="s">
        <v>90</v>
      </c>
      <c r="AY2446" s="18" t="s">
        <v>215</v>
      </c>
      <c r="BE2446" s="197">
        <f>IF(N2446="základní",J2446,0)</f>
        <v>0</v>
      </c>
      <c r="BF2446" s="197">
        <f>IF(N2446="snížená",J2446,0)</f>
        <v>0</v>
      </c>
      <c r="BG2446" s="197">
        <f>IF(N2446="zákl. přenesená",J2446,0)</f>
        <v>0</v>
      </c>
      <c r="BH2446" s="197">
        <f>IF(N2446="sníž. přenesená",J2446,0)</f>
        <v>0</v>
      </c>
      <c r="BI2446" s="197">
        <f>IF(N2446="nulová",J2446,0)</f>
        <v>0</v>
      </c>
      <c r="BJ2446" s="18" t="s">
        <v>88</v>
      </c>
      <c r="BK2446" s="197">
        <f>ROUND(I2446*H2446,2)</f>
        <v>0</v>
      </c>
      <c r="BL2446" s="18" t="s">
        <v>291</v>
      </c>
      <c r="BM2446" s="196" t="s">
        <v>2313</v>
      </c>
    </row>
    <row r="2447" spans="1:65" s="2" customFormat="1" ht="19.2">
      <c r="A2447" s="35"/>
      <c r="B2447" s="36"/>
      <c r="C2447" s="37"/>
      <c r="D2447" s="198" t="s">
        <v>221</v>
      </c>
      <c r="E2447" s="37"/>
      <c r="F2447" s="199" t="s">
        <v>2314</v>
      </c>
      <c r="G2447" s="37"/>
      <c r="H2447" s="37"/>
      <c r="I2447" s="200"/>
      <c r="J2447" s="37"/>
      <c r="K2447" s="37"/>
      <c r="L2447" s="40"/>
      <c r="M2447" s="201"/>
      <c r="N2447" s="202"/>
      <c r="O2447" s="72"/>
      <c r="P2447" s="72"/>
      <c r="Q2447" s="72"/>
      <c r="R2447" s="72"/>
      <c r="S2447" s="72"/>
      <c r="T2447" s="73"/>
      <c r="U2447" s="35"/>
      <c r="V2447" s="35"/>
      <c r="W2447" s="35"/>
      <c r="X2447" s="35"/>
      <c r="Y2447" s="35"/>
      <c r="Z2447" s="35"/>
      <c r="AA2447" s="35"/>
      <c r="AB2447" s="35"/>
      <c r="AC2447" s="35"/>
      <c r="AD2447" s="35"/>
      <c r="AE2447" s="35"/>
      <c r="AT2447" s="18" t="s">
        <v>221</v>
      </c>
      <c r="AU2447" s="18" t="s">
        <v>90</v>
      </c>
    </row>
    <row r="2448" spans="1:65" s="2" customFormat="1" ht="10.199999999999999">
      <c r="A2448" s="35"/>
      <c r="B2448" s="36"/>
      <c r="C2448" s="37"/>
      <c r="D2448" s="215" t="s">
        <v>362</v>
      </c>
      <c r="E2448" s="37"/>
      <c r="F2448" s="216" t="s">
        <v>2315</v>
      </c>
      <c r="G2448" s="37"/>
      <c r="H2448" s="37"/>
      <c r="I2448" s="200"/>
      <c r="J2448" s="37"/>
      <c r="K2448" s="37"/>
      <c r="L2448" s="40"/>
      <c r="M2448" s="201"/>
      <c r="N2448" s="202"/>
      <c r="O2448" s="72"/>
      <c r="P2448" s="72"/>
      <c r="Q2448" s="72"/>
      <c r="R2448" s="72"/>
      <c r="S2448" s="72"/>
      <c r="T2448" s="73"/>
      <c r="U2448" s="35"/>
      <c r="V2448" s="35"/>
      <c r="W2448" s="35"/>
      <c r="X2448" s="35"/>
      <c r="Y2448" s="35"/>
      <c r="Z2448" s="35"/>
      <c r="AA2448" s="35"/>
      <c r="AB2448" s="35"/>
      <c r="AC2448" s="35"/>
      <c r="AD2448" s="35"/>
      <c r="AE2448" s="35"/>
      <c r="AT2448" s="18" t="s">
        <v>362</v>
      </c>
      <c r="AU2448" s="18" t="s">
        <v>90</v>
      </c>
    </row>
    <row r="2449" spans="1:65" s="13" customFormat="1" ht="20.399999999999999">
      <c r="B2449" s="217"/>
      <c r="C2449" s="218"/>
      <c r="D2449" s="198" t="s">
        <v>364</v>
      </c>
      <c r="E2449" s="219" t="s">
        <v>1</v>
      </c>
      <c r="F2449" s="220" t="s">
        <v>2306</v>
      </c>
      <c r="G2449" s="218"/>
      <c r="H2449" s="219" t="s">
        <v>1</v>
      </c>
      <c r="I2449" s="221"/>
      <c r="J2449" s="218"/>
      <c r="K2449" s="218"/>
      <c r="L2449" s="222"/>
      <c r="M2449" s="223"/>
      <c r="N2449" s="224"/>
      <c r="O2449" s="224"/>
      <c r="P2449" s="224"/>
      <c r="Q2449" s="224"/>
      <c r="R2449" s="224"/>
      <c r="S2449" s="224"/>
      <c r="T2449" s="225"/>
      <c r="AT2449" s="226" t="s">
        <v>364</v>
      </c>
      <c r="AU2449" s="226" t="s">
        <v>90</v>
      </c>
      <c r="AV2449" s="13" t="s">
        <v>88</v>
      </c>
      <c r="AW2449" s="13" t="s">
        <v>36</v>
      </c>
      <c r="AX2449" s="13" t="s">
        <v>81</v>
      </c>
      <c r="AY2449" s="226" t="s">
        <v>215</v>
      </c>
    </row>
    <row r="2450" spans="1:65" s="13" customFormat="1" ht="10.199999999999999">
      <c r="B2450" s="217"/>
      <c r="C2450" s="218"/>
      <c r="D2450" s="198" t="s">
        <v>364</v>
      </c>
      <c r="E2450" s="219" t="s">
        <v>1</v>
      </c>
      <c r="F2450" s="220" t="s">
        <v>389</v>
      </c>
      <c r="G2450" s="218"/>
      <c r="H2450" s="219" t="s">
        <v>1</v>
      </c>
      <c r="I2450" s="221"/>
      <c r="J2450" s="218"/>
      <c r="K2450" s="218"/>
      <c r="L2450" s="222"/>
      <c r="M2450" s="223"/>
      <c r="N2450" s="224"/>
      <c r="O2450" s="224"/>
      <c r="P2450" s="224"/>
      <c r="Q2450" s="224"/>
      <c r="R2450" s="224"/>
      <c r="S2450" s="224"/>
      <c r="T2450" s="225"/>
      <c r="AT2450" s="226" t="s">
        <v>364</v>
      </c>
      <c r="AU2450" s="226" t="s">
        <v>90</v>
      </c>
      <c r="AV2450" s="13" t="s">
        <v>88</v>
      </c>
      <c r="AW2450" s="13" t="s">
        <v>36</v>
      </c>
      <c r="AX2450" s="13" t="s">
        <v>81</v>
      </c>
      <c r="AY2450" s="226" t="s">
        <v>215</v>
      </c>
    </row>
    <row r="2451" spans="1:65" s="14" customFormat="1" ht="10.199999999999999">
      <c r="B2451" s="227"/>
      <c r="C2451" s="228"/>
      <c r="D2451" s="198" t="s">
        <v>364</v>
      </c>
      <c r="E2451" s="229" t="s">
        <v>1</v>
      </c>
      <c r="F2451" s="230" t="s">
        <v>2316</v>
      </c>
      <c r="G2451" s="228"/>
      <c r="H2451" s="231">
        <v>51.56</v>
      </c>
      <c r="I2451" s="232"/>
      <c r="J2451" s="228"/>
      <c r="K2451" s="228"/>
      <c r="L2451" s="233"/>
      <c r="M2451" s="234"/>
      <c r="N2451" s="235"/>
      <c r="O2451" s="235"/>
      <c r="P2451" s="235"/>
      <c r="Q2451" s="235"/>
      <c r="R2451" s="235"/>
      <c r="S2451" s="235"/>
      <c r="T2451" s="236"/>
      <c r="AT2451" s="237" t="s">
        <v>364</v>
      </c>
      <c r="AU2451" s="237" t="s">
        <v>90</v>
      </c>
      <c r="AV2451" s="14" t="s">
        <v>90</v>
      </c>
      <c r="AW2451" s="14" t="s">
        <v>36</v>
      </c>
      <c r="AX2451" s="14" t="s">
        <v>81</v>
      </c>
      <c r="AY2451" s="237" t="s">
        <v>215</v>
      </c>
    </row>
    <row r="2452" spans="1:65" s="13" customFormat="1" ht="10.199999999999999">
      <c r="B2452" s="217"/>
      <c r="C2452" s="218"/>
      <c r="D2452" s="198" t="s">
        <v>364</v>
      </c>
      <c r="E2452" s="219" t="s">
        <v>1</v>
      </c>
      <c r="F2452" s="220" t="s">
        <v>395</v>
      </c>
      <c r="G2452" s="218"/>
      <c r="H2452" s="219" t="s">
        <v>1</v>
      </c>
      <c r="I2452" s="221"/>
      <c r="J2452" s="218"/>
      <c r="K2452" s="218"/>
      <c r="L2452" s="222"/>
      <c r="M2452" s="223"/>
      <c r="N2452" s="224"/>
      <c r="O2452" s="224"/>
      <c r="P2452" s="224"/>
      <c r="Q2452" s="224"/>
      <c r="R2452" s="224"/>
      <c r="S2452" s="224"/>
      <c r="T2452" s="225"/>
      <c r="AT2452" s="226" t="s">
        <v>364</v>
      </c>
      <c r="AU2452" s="226" t="s">
        <v>90</v>
      </c>
      <c r="AV2452" s="13" t="s">
        <v>88</v>
      </c>
      <c r="AW2452" s="13" t="s">
        <v>36</v>
      </c>
      <c r="AX2452" s="13" t="s">
        <v>81</v>
      </c>
      <c r="AY2452" s="226" t="s">
        <v>215</v>
      </c>
    </row>
    <row r="2453" spans="1:65" s="14" customFormat="1" ht="10.199999999999999">
      <c r="B2453" s="227"/>
      <c r="C2453" s="228"/>
      <c r="D2453" s="198" t="s">
        <v>364</v>
      </c>
      <c r="E2453" s="229" t="s">
        <v>1</v>
      </c>
      <c r="F2453" s="230" t="s">
        <v>2317</v>
      </c>
      <c r="G2453" s="228"/>
      <c r="H2453" s="231">
        <v>12.2</v>
      </c>
      <c r="I2453" s="232"/>
      <c r="J2453" s="228"/>
      <c r="K2453" s="228"/>
      <c r="L2453" s="233"/>
      <c r="M2453" s="234"/>
      <c r="N2453" s="235"/>
      <c r="O2453" s="235"/>
      <c r="P2453" s="235"/>
      <c r="Q2453" s="235"/>
      <c r="R2453" s="235"/>
      <c r="S2453" s="235"/>
      <c r="T2453" s="236"/>
      <c r="AT2453" s="237" t="s">
        <v>364</v>
      </c>
      <c r="AU2453" s="237" t="s">
        <v>90</v>
      </c>
      <c r="AV2453" s="14" t="s">
        <v>90</v>
      </c>
      <c r="AW2453" s="14" t="s">
        <v>36</v>
      </c>
      <c r="AX2453" s="14" t="s">
        <v>81</v>
      </c>
      <c r="AY2453" s="237" t="s">
        <v>215</v>
      </c>
    </row>
    <row r="2454" spans="1:65" s="13" customFormat="1" ht="10.199999999999999">
      <c r="B2454" s="217"/>
      <c r="C2454" s="218"/>
      <c r="D2454" s="198" t="s">
        <v>364</v>
      </c>
      <c r="E2454" s="219" t="s">
        <v>1</v>
      </c>
      <c r="F2454" s="220" t="s">
        <v>401</v>
      </c>
      <c r="G2454" s="218"/>
      <c r="H2454" s="219" t="s">
        <v>1</v>
      </c>
      <c r="I2454" s="221"/>
      <c r="J2454" s="218"/>
      <c r="K2454" s="218"/>
      <c r="L2454" s="222"/>
      <c r="M2454" s="223"/>
      <c r="N2454" s="224"/>
      <c r="O2454" s="224"/>
      <c r="P2454" s="224"/>
      <c r="Q2454" s="224"/>
      <c r="R2454" s="224"/>
      <c r="S2454" s="224"/>
      <c r="T2454" s="225"/>
      <c r="AT2454" s="226" t="s">
        <v>364</v>
      </c>
      <c r="AU2454" s="226" t="s">
        <v>90</v>
      </c>
      <c r="AV2454" s="13" t="s">
        <v>88</v>
      </c>
      <c r="AW2454" s="13" t="s">
        <v>36</v>
      </c>
      <c r="AX2454" s="13" t="s">
        <v>81</v>
      </c>
      <c r="AY2454" s="226" t="s">
        <v>215</v>
      </c>
    </row>
    <row r="2455" spans="1:65" s="14" customFormat="1" ht="10.199999999999999">
      <c r="B2455" s="227"/>
      <c r="C2455" s="228"/>
      <c r="D2455" s="198" t="s">
        <v>364</v>
      </c>
      <c r="E2455" s="229" t="s">
        <v>1</v>
      </c>
      <c r="F2455" s="230" t="s">
        <v>2318</v>
      </c>
      <c r="G2455" s="228"/>
      <c r="H2455" s="231">
        <v>49.85</v>
      </c>
      <c r="I2455" s="232"/>
      <c r="J2455" s="228"/>
      <c r="K2455" s="228"/>
      <c r="L2455" s="233"/>
      <c r="M2455" s="234"/>
      <c r="N2455" s="235"/>
      <c r="O2455" s="235"/>
      <c r="P2455" s="235"/>
      <c r="Q2455" s="235"/>
      <c r="R2455" s="235"/>
      <c r="S2455" s="235"/>
      <c r="T2455" s="236"/>
      <c r="AT2455" s="237" t="s">
        <v>364</v>
      </c>
      <c r="AU2455" s="237" t="s">
        <v>90</v>
      </c>
      <c r="AV2455" s="14" t="s">
        <v>90</v>
      </c>
      <c r="AW2455" s="14" t="s">
        <v>36</v>
      </c>
      <c r="AX2455" s="14" t="s">
        <v>81</v>
      </c>
      <c r="AY2455" s="237" t="s">
        <v>215</v>
      </c>
    </row>
    <row r="2456" spans="1:65" s="15" customFormat="1" ht="10.199999999999999">
      <c r="B2456" s="238"/>
      <c r="C2456" s="239"/>
      <c r="D2456" s="198" t="s">
        <v>364</v>
      </c>
      <c r="E2456" s="240" t="s">
        <v>1</v>
      </c>
      <c r="F2456" s="241" t="s">
        <v>368</v>
      </c>
      <c r="G2456" s="239"/>
      <c r="H2456" s="242">
        <v>113.61</v>
      </c>
      <c r="I2456" s="243"/>
      <c r="J2456" s="239"/>
      <c r="K2456" s="239"/>
      <c r="L2456" s="244"/>
      <c r="M2456" s="245"/>
      <c r="N2456" s="246"/>
      <c r="O2456" s="246"/>
      <c r="P2456" s="246"/>
      <c r="Q2456" s="246"/>
      <c r="R2456" s="246"/>
      <c r="S2456" s="246"/>
      <c r="T2456" s="247"/>
      <c r="AT2456" s="248" t="s">
        <v>364</v>
      </c>
      <c r="AU2456" s="248" t="s">
        <v>90</v>
      </c>
      <c r="AV2456" s="15" t="s">
        <v>214</v>
      </c>
      <c r="AW2456" s="15" t="s">
        <v>36</v>
      </c>
      <c r="AX2456" s="15" t="s">
        <v>88</v>
      </c>
      <c r="AY2456" s="248" t="s">
        <v>215</v>
      </c>
    </row>
    <row r="2457" spans="1:65" s="2" customFormat="1" ht="24.15" customHeight="1">
      <c r="A2457" s="35"/>
      <c r="B2457" s="36"/>
      <c r="C2457" s="185" t="s">
        <v>2319</v>
      </c>
      <c r="D2457" s="185" t="s">
        <v>216</v>
      </c>
      <c r="E2457" s="186" t="s">
        <v>2320</v>
      </c>
      <c r="F2457" s="187" t="s">
        <v>2321</v>
      </c>
      <c r="G2457" s="188" t="s">
        <v>716</v>
      </c>
      <c r="H2457" s="189">
        <v>38</v>
      </c>
      <c r="I2457" s="190"/>
      <c r="J2457" s="191">
        <f>ROUND(I2457*H2457,2)</f>
        <v>0</v>
      </c>
      <c r="K2457" s="187" t="s">
        <v>359</v>
      </c>
      <c r="L2457" s="40"/>
      <c r="M2457" s="192" t="s">
        <v>1</v>
      </c>
      <c r="N2457" s="193" t="s">
        <v>46</v>
      </c>
      <c r="O2457" s="72"/>
      <c r="P2457" s="194">
        <f>O2457*H2457</f>
        <v>0</v>
      </c>
      <c r="Q2457" s="194">
        <v>2.9999999999999997E-4</v>
      </c>
      <c r="R2457" s="194">
        <f>Q2457*H2457</f>
        <v>1.1399999999999999E-2</v>
      </c>
      <c r="S2457" s="194">
        <v>0</v>
      </c>
      <c r="T2457" s="195">
        <f>S2457*H2457</f>
        <v>0</v>
      </c>
      <c r="U2457" s="35"/>
      <c r="V2457" s="35"/>
      <c r="W2457" s="35"/>
      <c r="X2457" s="35"/>
      <c r="Y2457" s="35"/>
      <c r="Z2457" s="35"/>
      <c r="AA2457" s="35"/>
      <c r="AB2457" s="35"/>
      <c r="AC2457" s="35"/>
      <c r="AD2457" s="35"/>
      <c r="AE2457" s="35"/>
      <c r="AR2457" s="196" t="s">
        <v>291</v>
      </c>
      <c r="AT2457" s="196" t="s">
        <v>216</v>
      </c>
      <c r="AU2457" s="196" t="s">
        <v>90</v>
      </c>
      <c r="AY2457" s="18" t="s">
        <v>215</v>
      </c>
      <c r="BE2457" s="197">
        <f>IF(N2457="základní",J2457,0)</f>
        <v>0</v>
      </c>
      <c r="BF2457" s="197">
        <f>IF(N2457="snížená",J2457,0)</f>
        <v>0</v>
      </c>
      <c r="BG2457" s="197">
        <f>IF(N2457="zákl. přenesená",J2457,0)</f>
        <v>0</v>
      </c>
      <c r="BH2457" s="197">
        <f>IF(N2457="sníž. přenesená",J2457,0)</f>
        <v>0</v>
      </c>
      <c r="BI2457" s="197">
        <f>IF(N2457="nulová",J2457,0)</f>
        <v>0</v>
      </c>
      <c r="BJ2457" s="18" t="s">
        <v>88</v>
      </c>
      <c r="BK2457" s="197">
        <f>ROUND(I2457*H2457,2)</f>
        <v>0</v>
      </c>
      <c r="BL2457" s="18" t="s">
        <v>291</v>
      </c>
      <c r="BM2457" s="196" t="s">
        <v>2322</v>
      </c>
    </row>
    <row r="2458" spans="1:65" s="2" customFormat="1" ht="19.2">
      <c r="A2458" s="35"/>
      <c r="B2458" s="36"/>
      <c r="C2458" s="37"/>
      <c r="D2458" s="198" t="s">
        <v>221</v>
      </c>
      <c r="E2458" s="37"/>
      <c r="F2458" s="199" t="s">
        <v>2323</v>
      </c>
      <c r="G2458" s="37"/>
      <c r="H2458" s="37"/>
      <c r="I2458" s="200"/>
      <c r="J2458" s="37"/>
      <c r="K2458" s="37"/>
      <c r="L2458" s="40"/>
      <c r="M2458" s="201"/>
      <c r="N2458" s="202"/>
      <c r="O2458" s="72"/>
      <c r="P2458" s="72"/>
      <c r="Q2458" s="72"/>
      <c r="R2458" s="72"/>
      <c r="S2458" s="72"/>
      <c r="T2458" s="73"/>
      <c r="U2458" s="35"/>
      <c r="V2458" s="35"/>
      <c r="W2458" s="35"/>
      <c r="X2458" s="35"/>
      <c r="Y2458" s="35"/>
      <c r="Z2458" s="35"/>
      <c r="AA2458" s="35"/>
      <c r="AB2458" s="35"/>
      <c r="AC2458" s="35"/>
      <c r="AD2458" s="35"/>
      <c r="AE2458" s="35"/>
      <c r="AT2458" s="18" t="s">
        <v>221</v>
      </c>
      <c r="AU2458" s="18" t="s">
        <v>90</v>
      </c>
    </row>
    <row r="2459" spans="1:65" s="2" customFormat="1" ht="10.199999999999999">
      <c r="A2459" s="35"/>
      <c r="B2459" s="36"/>
      <c r="C2459" s="37"/>
      <c r="D2459" s="215" t="s">
        <v>362</v>
      </c>
      <c r="E2459" s="37"/>
      <c r="F2459" s="216" t="s">
        <v>2324</v>
      </c>
      <c r="G2459" s="37"/>
      <c r="H2459" s="37"/>
      <c r="I2459" s="200"/>
      <c r="J2459" s="37"/>
      <c r="K2459" s="37"/>
      <c r="L2459" s="40"/>
      <c r="M2459" s="201"/>
      <c r="N2459" s="202"/>
      <c r="O2459" s="72"/>
      <c r="P2459" s="72"/>
      <c r="Q2459" s="72"/>
      <c r="R2459" s="72"/>
      <c r="S2459" s="72"/>
      <c r="T2459" s="73"/>
      <c r="U2459" s="35"/>
      <c r="V2459" s="35"/>
      <c r="W2459" s="35"/>
      <c r="X2459" s="35"/>
      <c r="Y2459" s="35"/>
      <c r="Z2459" s="35"/>
      <c r="AA2459" s="35"/>
      <c r="AB2459" s="35"/>
      <c r="AC2459" s="35"/>
      <c r="AD2459" s="35"/>
      <c r="AE2459" s="35"/>
      <c r="AT2459" s="18" t="s">
        <v>362</v>
      </c>
      <c r="AU2459" s="18" t="s">
        <v>90</v>
      </c>
    </row>
    <row r="2460" spans="1:65" s="13" customFormat="1" ht="10.199999999999999">
      <c r="B2460" s="217"/>
      <c r="C2460" s="218"/>
      <c r="D2460" s="198" t="s">
        <v>364</v>
      </c>
      <c r="E2460" s="219" t="s">
        <v>1</v>
      </c>
      <c r="F2460" s="220" t="s">
        <v>2325</v>
      </c>
      <c r="G2460" s="218"/>
      <c r="H2460" s="219" t="s">
        <v>1</v>
      </c>
      <c r="I2460" s="221"/>
      <c r="J2460" s="218"/>
      <c r="K2460" s="218"/>
      <c r="L2460" s="222"/>
      <c r="M2460" s="223"/>
      <c r="N2460" s="224"/>
      <c r="O2460" s="224"/>
      <c r="P2460" s="224"/>
      <c r="Q2460" s="224"/>
      <c r="R2460" s="224"/>
      <c r="S2460" s="224"/>
      <c r="T2460" s="225"/>
      <c r="AT2460" s="226" t="s">
        <v>364</v>
      </c>
      <c r="AU2460" s="226" t="s">
        <v>90</v>
      </c>
      <c r="AV2460" s="13" t="s">
        <v>88</v>
      </c>
      <c r="AW2460" s="13" t="s">
        <v>36</v>
      </c>
      <c r="AX2460" s="13" t="s">
        <v>81</v>
      </c>
      <c r="AY2460" s="226" t="s">
        <v>215</v>
      </c>
    </row>
    <row r="2461" spans="1:65" s="14" customFormat="1" ht="10.199999999999999">
      <c r="B2461" s="227"/>
      <c r="C2461" s="228"/>
      <c r="D2461" s="198" t="s">
        <v>364</v>
      </c>
      <c r="E2461" s="229" t="s">
        <v>1</v>
      </c>
      <c r="F2461" s="230" t="s">
        <v>261</v>
      </c>
      <c r="G2461" s="228"/>
      <c r="H2461" s="231">
        <v>10</v>
      </c>
      <c r="I2461" s="232"/>
      <c r="J2461" s="228"/>
      <c r="K2461" s="228"/>
      <c r="L2461" s="233"/>
      <c r="M2461" s="234"/>
      <c r="N2461" s="235"/>
      <c r="O2461" s="235"/>
      <c r="P2461" s="235"/>
      <c r="Q2461" s="235"/>
      <c r="R2461" s="235"/>
      <c r="S2461" s="235"/>
      <c r="T2461" s="236"/>
      <c r="AT2461" s="237" t="s">
        <v>364</v>
      </c>
      <c r="AU2461" s="237" t="s">
        <v>90</v>
      </c>
      <c r="AV2461" s="14" t="s">
        <v>90</v>
      </c>
      <c r="AW2461" s="14" t="s">
        <v>36</v>
      </c>
      <c r="AX2461" s="14" t="s">
        <v>81</v>
      </c>
      <c r="AY2461" s="237" t="s">
        <v>215</v>
      </c>
    </row>
    <row r="2462" spans="1:65" s="13" customFormat="1" ht="10.199999999999999">
      <c r="B2462" s="217"/>
      <c r="C2462" s="218"/>
      <c r="D2462" s="198" t="s">
        <v>364</v>
      </c>
      <c r="E2462" s="219" t="s">
        <v>1</v>
      </c>
      <c r="F2462" s="220" t="s">
        <v>2326</v>
      </c>
      <c r="G2462" s="218"/>
      <c r="H2462" s="219" t="s">
        <v>1</v>
      </c>
      <c r="I2462" s="221"/>
      <c r="J2462" s="218"/>
      <c r="K2462" s="218"/>
      <c r="L2462" s="222"/>
      <c r="M2462" s="223"/>
      <c r="N2462" s="224"/>
      <c r="O2462" s="224"/>
      <c r="P2462" s="224"/>
      <c r="Q2462" s="224"/>
      <c r="R2462" s="224"/>
      <c r="S2462" s="224"/>
      <c r="T2462" s="225"/>
      <c r="AT2462" s="226" t="s">
        <v>364</v>
      </c>
      <c r="AU2462" s="226" t="s">
        <v>90</v>
      </c>
      <c r="AV2462" s="13" t="s">
        <v>88</v>
      </c>
      <c r="AW2462" s="13" t="s">
        <v>36</v>
      </c>
      <c r="AX2462" s="13" t="s">
        <v>81</v>
      </c>
      <c r="AY2462" s="226" t="s">
        <v>215</v>
      </c>
    </row>
    <row r="2463" spans="1:65" s="14" customFormat="1" ht="10.199999999999999">
      <c r="B2463" s="227"/>
      <c r="C2463" s="228"/>
      <c r="D2463" s="198" t="s">
        <v>364</v>
      </c>
      <c r="E2463" s="229" t="s">
        <v>1</v>
      </c>
      <c r="F2463" s="230" t="s">
        <v>227</v>
      </c>
      <c r="G2463" s="228"/>
      <c r="H2463" s="231">
        <v>3</v>
      </c>
      <c r="I2463" s="232"/>
      <c r="J2463" s="228"/>
      <c r="K2463" s="228"/>
      <c r="L2463" s="233"/>
      <c r="M2463" s="234"/>
      <c r="N2463" s="235"/>
      <c r="O2463" s="235"/>
      <c r="P2463" s="235"/>
      <c r="Q2463" s="235"/>
      <c r="R2463" s="235"/>
      <c r="S2463" s="235"/>
      <c r="T2463" s="236"/>
      <c r="AT2463" s="237" t="s">
        <v>364</v>
      </c>
      <c r="AU2463" s="237" t="s">
        <v>90</v>
      </c>
      <c r="AV2463" s="14" t="s">
        <v>90</v>
      </c>
      <c r="AW2463" s="14" t="s">
        <v>36</v>
      </c>
      <c r="AX2463" s="14" t="s">
        <v>81</v>
      </c>
      <c r="AY2463" s="237" t="s">
        <v>215</v>
      </c>
    </row>
    <row r="2464" spans="1:65" s="13" customFormat="1" ht="10.199999999999999">
      <c r="B2464" s="217"/>
      <c r="C2464" s="218"/>
      <c r="D2464" s="198" t="s">
        <v>364</v>
      </c>
      <c r="E2464" s="219" t="s">
        <v>1</v>
      </c>
      <c r="F2464" s="220" t="s">
        <v>2327</v>
      </c>
      <c r="G2464" s="218"/>
      <c r="H2464" s="219" t="s">
        <v>1</v>
      </c>
      <c r="I2464" s="221"/>
      <c r="J2464" s="218"/>
      <c r="K2464" s="218"/>
      <c r="L2464" s="222"/>
      <c r="M2464" s="223"/>
      <c r="N2464" s="224"/>
      <c r="O2464" s="224"/>
      <c r="P2464" s="224"/>
      <c r="Q2464" s="224"/>
      <c r="R2464" s="224"/>
      <c r="S2464" s="224"/>
      <c r="T2464" s="225"/>
      <c r="AT2464" s="226" t="s">
        <v>364</v>
      </c>
      <c r="AU2464" s="226" t="s">
        <v>90</v>
      </c>
      <c r="AV2464" s="13" t="s">
        <v>88</v>
      </c>
      <c r="AW2464" s="13" t="s">
        <v>36</v>
      </c>
      <c r="AX2464" s="13" t="s">
        <v>81</v>
      </c>
      <c r="AY2464" s="226" t="s">
        <v>215</v>
      </c>
    </row>
    <row r="2465" spans="1:65" s="14" customFormat="1" ht="10.199999999999999">
      <c r="B2465" s="227"/>
      <c r="C2465" s="228"/>
      <c r="D2465" s="198" t="s">
        <v>364</v>
      </c>
      <c r="E2465" s="229" t="s">
        <v>1</v>
      </c>
      <c r="F2465" s="230" t="s">
        <v>564</v>
      </c>
      <c r="G2465" s="228"/>
      <c r="H2465" s="231">
        <v>25</v>
      </c>
      <c r="I2465" s="232"/>
      <c r="J2465" s="228"/>
      <c r="K2465" s="228"/>
      <c r="L2465" s="233"/>
      <c r="M2465" s="234"/>
      <c r="N2465" s="235"/>
      <c r="O2465" s="235"/>
      <c r="P2465" s="235"/>
      <c r="Q2465" s="235"/>
      <c r="R2465" s="235"/>
      <c r="S2465" s="235"/>
      <c r="T2465" s="236"/>
      <c r="AT2465" s="237" t="s">
        <v>364</v>
      </c>
      <c r="AU2465" s="237" t="s">
        <v>90</v>
      </c>
      <c r="AV2465" s="14" t="s">
        <v>90</v>
      </c>
      <c r="AW2465" s="14" t="s">
        <v>36</v>
      </c>
      <c r="AX2465" s="14" t="s">
        <v>81</v>
      </c>
      <c r="AY2465" s="237" t="s">
        <v>215</v>
      </c>
    </row>
    <row r="2466" spans="1:65" s="15" customFormat="1" ht="10.199999999999999">
      <c r="B2466" s="238"/>
      <c r="C2466" s="239"/>
      <c r="D2466" s="198" t="s">
        <v>364</v>
      </c>
      <c r="E2466" s="240" t="s">
        <v>1</v>
      </c>
      <c r="F2466" s="241" t="s">
        <v>368</v>
      </c>
      <c r="G2466" s="239"/>
      <c r="H2466" s="242">
        <v>38</v>
      </c>
      <c r="I2466" s="243"/>
      <c r="J2466" s="239"/>
      <c r="K2466" s="239"/>
      <c r="L2466" s="244"/>
      <c r="M2466" s="245"/>
      <c r="N2466" s="246"/>
      <c r="O2466" s="246"/>
      <c r="P2466" s="246"/>
      <c r="Q2466" s="246"/>
      <c r="R2466" s="246"/>
      <c r="S2466" s="246"/>
      <c r="T2466" s="247"/>
      <c r="AT2466" s="248" t="s">
        <v>364</v>
      </c>
      <c r="AU2466" s="248" t="s">
        <v>90</v>
      </c>
      <c r="AV2466" s="15" t="s">
        <v>214</v>
      </c>
      <c r="AW2466" s="15" t="s">
        <v>36</v>
      </c>
      <c r="AX2466" s="15" t="s">
        <v>88</v>
      </c>
      <c r="AY2466" s="248" t="s">
        <v>215</v>
      </c>
    </row>
    <row r="2467" spans="1:65" s="2" customFormat="1" ht="49.05" customHeight="1">
      <c r="A2467" s="35"/>
      <c r="B2467" s="36"/>
      <c r="C2467" s="260" t="s">
        <v>2328</v>
      </c>
      <c r="D2467" s="260" t="s">
        <v>539</v>
      </c>
      <c r="E2467" s="261" t="s">
        <v>2288</v>
      </c>
      <c r="F2467" s="262" t="s">
        <v>2289</v>
      </c>
      <c r="G2467" s="263" t="s">
        <v>523</v>
      </c>
      <c r="H2467" s="264">
        <v>27.93</v>
      </c>
      <c r="I2467" s="265"/>
      <c r="J2467" s="266">
        <f>ROUND(I2467*H2467,2)</f>
        <v>0</v>
      </c>
      <c r="K2467" s="262" t="s">
        <v>359</v>
      </c>
      <c r="L2467" s="267"/>
      <c r="M2467" s="268" t="s">
        <v>1</v>
      </c>
      <c r="N2467" s="269" t="s">
        <v>46</v>
      </c>
      <c r="O2467" s="72"/>
      <c r="P2467" s="194">
        <f>O2467*H2467</f>
        <v>0</v>
      </c>
      <c r="Q2467" s="194">
        <v>5.4000000000000003E-3</v>
      </c>
      <c r="R2467" s="194">
        <f>Q2467*H2467</f>
        <v>0.15082200000000001</v>
      </c>
      <c r="S2467" s="194">
        <v>0</v>
      </c>
      <c r="T2467" s="195">
        <f>S2467*H2467</f>
        <v>0</v>
      </c>
      <c r="U2467" s="35"/>
      <c r="V2467" s="35"/>
      <c r="W2467" s="35"/>
      <c r="X2467" s="35"/>
      <c r="Y2467" s="35"/>
      <c r="Z2467" s="35"/>
      <c r="AA2467" s="35"/>
      <c r="AB2467" s="35"/>
      <c r="AC2467" s="35"/>
      <c r="AD2467" s="35"/>
      <c r="AE2467" s="35"/>
      <c r="AR2467" s="196" t="s">
        <v>676</v>
      </c>
      <c r="AT2467" s="196" t="s">
        <v>539</v>
      </c>
      <c r="AU2467" s="196" t="s">
        <v>90</v>
      </c>
      <c r="AY2467" s="18" t="s">
        <v>215</v>
      </c>
      <c r="BE2467" s="197">
        <f>IF(N2467="základní",J2467,0)</f>
        <v>0</v>
      </c>
      <c r="BF2467" s="197">
        <f>IF(N2467="snížená",J2467,0)</f>
        <v>0</v>
      </c>
      <c r="BG2467" s="197">
        <f>IF(N2467="zákl. přenesená",J2467,0)</f>
        <v>0</v>
      </c>
      <c r="BH2467" s="197">
        <f>IF(N2467="sníž. přenesená",J2467,0)</f>
        <v>0</v>
      </c>
      <c r="BI2467" s="197">
        <f>IF(N2467="nulová",J2467,0)</f>
        <v>0</v>
      </c>
      <c r="BJ2467" s="18" t="s">
        <v>88</v>
      </c>
      <c r="BK2467" s="197">
        <f>ROUND(I2467*H2467,2)</f>
        <v>0</v>
      </c>
      <c r="BL2467" s="18" t="s">
        <v>291</v>
      </c>
      <c r="BM2467" s="196" t="s">
        <v>2329</v>
      </c>
    </row>
    <row r="2468" spans="1:65" s="2" customFormat="1" ht="28.8">
      <c r="A2468" s="35"/>
      <c r="B2468" s="36"/>
      <c r="C2468" s="37"/>
      <c r="D2468" s="198" t="s">
        <v>221</v>
      </c>
      <c r="E2468" s="37"/>
      <c r="F2468" s="199" t="s">
        <v>2289</v>
      </c>
      <c r="G2468" s="37"/>
      <c r="H2468" s="37"/>
      <c r="I2468" s="200"/>
      <c r="J2468" s="37"/>
      <c r="K2468" s="37"/>
      <c r="L2468" s="40"/>
      <c r="M2468" s="201"/>
      <c r="N2468" s="202"/>
      <c r="O2468" s="72"/>
      <c r="P2468" s="72"/>
      <c r="Q2468" s="72"/>
      <c r="R2468" s="72"/>
      <c r="S2468" s="72"/>
      <c r="T2468" s="73"/>
      <c r="U2468" s="35"/>
      <c r="V2468" s="35"/>
      <c r="W2468" s="35"/>
      <c r="X2468" s="35"/>
      <c r="Y2468" s="35"/>
      <c r="Z2468" s="35"/>
      <c r="AA2468" s="35"/>
      <c r="AB2468" s="35"/>
      <c r="AC2468" s="35"/>
      <c r="AD2468" s="35"/>
      <c r="AE2468" s="35"/>
      <c r="AT2468" s="18" t="s">
        <v>221</v>
      </c>
      <c r="AU2468" s="18" t="s">
        <v>90</v>
      </c>
    </row>
    <row r="2469" spans="1:65" s="14" customFormat="1" ht="10.199999999999999">
      <c r="B2469" s="227"/>
      <c r="C2469" s="228"/>
      <c r="D2469" s="198" t="s">
        <v>364</v>
      </c>
      <c r="E2469" s="228"/>
      <c r="F2469" s="230" t="s">
        <v>2330</v>
      </c>
      <c r="G2469" s="228"/>
      <c r="H2469" s="231">
        <v>27.93</v>
      </c>
      <c r="I2469" s="232"/>
      <c r="J2469" s="228"/>
      <c r="K2469" s="228"/>
      <c r="L2469" s="233"/>
      <c r="M2469" s="234"/>
      <c r="N2469" s="235"/>
      <c r="O2469" s="235"/>
      <c r="P2469" s="235"/>
      <c r="Q2469" s="235"/>
      <c r="R2469" s="235"/>
      <c r="S2469" s="235"/>
      <c r="T2469" s="236"/>
      <c r="AT2469" s="237" t="s">
        <v>364</v>
      </c>
      <c r="AU2469" s="237" t="s">
        <v>90</v>
      </c>
      <c r="AV2469" s="14" t="s">
        <v>90</v>
      </c>
      <c r="AW2469" s="14" t="s">
        <v>4</v>
      </c>
      <c r="AX2469" s="14" t="s">
        <v>88</v>
      </c>
      <c r="AY2469" s="237" t="s">
        <v>215</v>
      </c>
    </row>
    <row r="2470" spans="1:65" s="2" customFormat="1" ht="33" customHeight="1">
      <c r="A2470" s="35"/>
      <c r="B2470" s="36"/>
      <c r="C2470" s="185" t="s">
        <v>2331</v>
      </c>
      <c r="D2470" s="185" t="s">
        <v>216</v>
      </c>
      <c r="E2470" s="186" t="s">
        <v>2332</v>
      </c>
      <c r="F2470" s="187" t="s">
        <v>2333</v>
      </c>
      <c r="G2470" s="188" t="s">
        <v>583</v>
      </c>
      <c r="H2470" s="189">
        <v>11.441000000000001</v>
      </c>
      <c r="I2470" s="190"/>
      <c r="J2470" s="191">
        <f>ROUND(I2470*H2470,2)</f>
        <v>0</v>
      </c>
      <c r="K2470" s="187" t="s">
        <v>359</v>
      </c>
      <c r="L2470" s="40"/>
      <c r="M2470" s="192" t="s">
        <v>1</v>
      </c>
      <c r="N2470" s="193" t="s">
        <v>46</v>
      </c>
      <c r="O2470" s="72"/>
      <c r="P2470" s="194">
        <f>O2470*H2470</f>
        <v>0</v>
      </c>
      <c r="Q2470" s="194">
        <v>0</v>
      </c>
      <c r="R2470" s="194">
        <f>Q2470*H2470</f>
        <v>0</v>
      </c>
      <c r="S2470" s="194">
        <v>0</v>
      </c>
      <c r="T2470" s="195">
        <f>S2470*H2470</f>
        <v>0</v>
      </c>
      <c r="U2470" s="35"/>
      <c r="V2470" s="35"/>
      <c r="W2470" s="35"/>
      <c r="X2470" s="35"/>
      <c r="Y2470" s="35"/>
      <c r="Z2470" s="35"/>
      <c r="AA2470" s="35"/>
      <c r="AB2470" s="35"/>
      <c r="AC2470" s="35"/>
      <c r="AD2470" s="35"/>
      <c r="AE2470" s="35"/>
      <c r="AR2470" s="196" t="s">
        <v>291</v>
      </c>
      <c r="AT2470" s="196" t="s">
        <v>216</v>
      </c>
      <c r="AU2470" s="196" t="s">
        <v>90</v>
      </c>
      <c r="AY2470" s="18" t="s">
        <v>215</v>
      </c>
      <c r="BE2470" s="197">
        <f>IF(N2470="základní",J2470,0)</f>
        <v>0</v>
      </c>
      <c r="BF2470" s="197">
        <f>IF(N2470="snížená",J2470,0)</f>
        <v>0</v>
      </c>
      <c r="BG2470" s="197">
        <f>IF(N2470="zákl. přenesená",J2470,0)</f>
        <v>0</v>
      </c>
      <c r="BH2470" s="197">
        <f>IF(N2470="sníž. přenesená",J2470,0)</f>
        <v>0</v>
      </c>
      <c r="BI2470" s="197">
        <f>IF(N2470="nulová",J2470,0)</f>
        <v>0</v>
      </c>
      <c r="BJ2470" s="18" t="s">
        <v>88</v>
      </c>
      <c r="BK2470" s="197">
        <f>ROUND(I2470*H2470,2)</f>
        <v>0</v>
      </c>
      <c r="BL2470" s="18" t="s">
        <v>291</v>
      </c>
      <c r="BM2470" s="196" t="s">
        <v>2334</v>
      </c>
    </row>
    <row r="2471" spans="1:65" s="2" customFormat="1" ht="38.4">
      <c r="A2471" s="35"/>
      <c r="B2471" s="36"/>
      <c r="C2471" s="37"/>
      <c r="D2471" s="198" t="s">
        <v>221</v>
      </c>
      <c r="E2471" s="37"/>
      <c r="F2471" s="199" t="s">
        <v>2335</v>
      </c>
      <c r="G2471" s="37"/>
      <c r="H2471" s="37"/>
      <c r="I2471" s="200"/>
      <c r="J2471" s="37"/>
      <c r="K2471" s="37"/>
      <c r="L2471" s="40"/>
      <c r="M2471" s="201"/>
      <c r="N2471" s="202"/>
      <c r="O2471" s="72"/>
      <c r="P2471" s="72"/>
      <c r="Q2471" s="72"/>
      <c r="R2471" s="72"/>
      <c r="S2471" s="72"/>
      <c r="T2471" s="73"/>
      <c r="U2471" s="35"/>
      <c r="V2471" s="35"/>
      <c r="W2471" s="35"/>
      <c r="X2471" s="35"/>
      <c r="Y2471" s="35"/>
      <c r="Z2471" s="35"/>
      <c r="AA2471" s="35"/>
      <c r="AB2471" s="35"/>
      <c r="AC2471" s="35"/>
      <c r="AD2471" s="35"/>
      <c r="AE2471" s="35"/>
      <c r="AT2471" s="18" t="s">
        <v>221</v>
      </c>
      <c r="AU2471" s="18" t="s">
        <v>90</v>
      </c>
    </row>
    <row r="2472" spans="1:65" s="2" customFormat="1" ht="10.199999999999999">
      <c r="A2472" s="35"/>
      <c r="B2472" s="36"/>
      <c r="C2472" s="37"/>
      <c r="D2472" s="215" t="s">
        <v>362</v>
      </c>
      <c r="E2472" s="37"/>
      <c r="F2472" s="216" t="s">
        <v>2336</v>
      </c>
      <c r="G2472" s="37"/>
      <c r="H2472" s="37"/>
      <c r="I2472" s="200"/>
      <c r="J2472" s="37"/>
      <c r="K2472" s="37"/>
      <c r="L2472" s="40"/>
      <c r="M2472" s="201"/>
      <c r="N2472" s="202"/>
      <c r="O2472" s="72"/>
      <c r="P2472" s="72"/>
      <c r="Q2472" s="72"/>
      <c r="R2472" s="72"/>
      <c r="S2472" s="72"/>
      <c r="T2472" s="73"/>
      <c r="U2472" s="35"/>
      <c r="V2472" s="35"/>
      <c r="W2472" s="35"/>
      <c r="X2472" s="35"/>
      <c r="Y2472" s="35"/>
      <c r="Z2472" s="35"/>
      <c r="AA2472" s="35"/>
      <c r="AB2472" s="35"/>
      <c r="AC2472" s="35"/>
      <c r="AD2472" s="35"/>
      <c r="AE2472" s="35"/>
      <c r="AT2472" s="18" t="s">
        <v>362</v>
      </c>
      <c r="AU2472" s="18" t="s">
        <v>90</v>
      </c>
    </row>
    <row r="2473" spans="1:65" s="11" customFormat="1" ht="22.8" customHeight="1">
      <c r="B2473" s="171"/>
      <c r="C2473" s="172"/>
      <c r="D2473" s="173" t="s">
        <v>80</v>
      </c>
      <c r="E2473" s="213" t="s">
        <v>2337</v>
      </c>
      <c r="F2473" s="213" t="s">
        <v>2338</v>
      </c>
      <c r="G2473" s="172"/>
      <c r="H2473" s="172"/>
      <c r="I2473" s="175"/>
      <c r="J2473" s="214">
        <f>BK2473</f>
        <v>0</v>
      </c>
      <c r="K2473" s="172"/>
      <c r="L2473" s="177"/>
      <c r="M2473" s="178"/>
      <c r="N2473" s="179"/>
      <c r="O2473" s="179"/>
      <c r="P2473" s="180">
        <f>SUM(P2474:P2653)</f>
        <v>0</v>
      </c>
      <c r="Q2473" s="179"/>
      <c r="R2473" s="180">
        <f>SUM(R2474:R2653)</f>
        <v>9.5046479099999992</v>
      </c>
      <c r="S2473" s="179"/>
      <c r="T2473" s="181">
        <f>SUM(T2474:T2653)</f>
        <v>0</v>
      </c>
      <c r="AR2473" s="182" t="s">
        <v>90</v>
      </c>
      <c r="AT2473" s="183" t="s">
        <v>80</v>
      </c>
      <c r="AU2473" s="183" t="s">
        <v>88</v>
      </c>
      <c r="AY2473" s="182" t="s">
        <v>215</v>
      </c>
      <c r="BK2473" s="184">
        <f>SUM(BK2474:BK2653)</f>
        <v>0</v>
      </c>
    </row>
    <row r="2474" spans="1:65" s="2" customFormat="1" ht="24.15" customHeight="1">
      <c r="A2474" s="35"/>
      <c r="B2474" s="36"/>
      <c r="C2474" s="185" t="s">
        <v>2339</v>
      </c>
      <c r="D2474" s="185" t="s">
        <v>216</v>
      </c>
      <c r="E2474" s="186" t="s">
        <v>2340</v>
      </c>
      <c r="F2474" s="187" t="s">
        <v>2341</v>
      </c>
      <c r="G2474" s="188" t="s">
        <v>523</v>
      </c>
      <c r="H2474" s="189">
        <v>558.12400000000002</v>
      </c>
      <c r="I2474" s="190"/>
      <c r="J2474" s="191">
        <f>ROUND(I2474*H2474,2)</f>
        <v>0</v>
      </c>
      <c r="K2474" s="187" t="s">
        <v>359</v>
      </c>
      <c r="L2474" s="40"/>
      <c r="M2474" s="192" t="s">
        <v>1</v>
      </c>
      <c r="N2474" s="193" t="s">
        <v>46</v>
      </c>
      <c r="O2474" s="72"/>
      <c r="P2474" s="194">
        <f>O2474*H2474</f>
        <v>0</v>
      </c>
      <c r="Q2474" s="194">
        <v>0</v>
      </c>
      <c r="R2474" s="194">
        <f>Q2474*H2474</f>
        <v>0</v>
      </c>
      <c r="S2474" s="194">
        <v>0</v>
      </c>
      <c r="T2474" s="195">
        <f>S2474*H2474</f>
        <v>0</v>
      </c>
      <c r="U2474" s="35"/>
      <c r="V2474" s="35"/>
      <c r="W2474" s="35"/>
      <c r="X2474" s="35"/>
      <c r="Y2474" s="35"/>
      <c r="Z2474" s="35"/>
      <c r="AA2474" s="35"/>
      <c r="AB2474" s="35"/>
      <c r="AC2474" s="35"/>
      <c r="AD2474" s="35"/>
      <c r="AE2474" s="35"/>
      <c r="AR2474" s="196" t="s">
        <v>291</v>
      </c>
      <c r="AT2474" s="196" t="s">
        <v>216</v>
      </c>
      <c r="AU2474" s="196" t="s">
        <v>90</v>
      </c>
      <c r="AY2474" s="18" t="s">
        <v>215</v>
      </c>
      <c r="BE2474" s="197">
        <f>IF(N2474="základní",J2474,0)</f>
        <v>0</v>
      </c>
      <c r="BF2474" s="197">
        <f>IF(N2474="snížená",J2474,0)</f>
        <v>0</v>
      </c>
      <c r="BG2474" s="197">
        <f>IF(N2474="zákl. přenesená",J2474,0)</f>
        <v>0</v>
      </c>
      <c r="BH2474" s="197">
        <f>IF(N2474="sníž. přenesená",J2474,0)</f>
        <v>0</v>
      </c>
      <c r="BI2474" s="197">
        <f>IF(N2474="nulová",J2474,0)</f>
        <v>0</v>
      </c>
      <c r="BJ2474" s="18" t="s">
        <v>88</v>
      </c>
      <c r="BK2474" s="197">
        <f>ROUND(I2474*H2474,2)</f>
        <v>0</v>
      </c>
      <c r="BL2474" s="18" t="s">
        <v>291</v>
      </c>
      <c r="BM2474" s="196" t="s">
        <v>2342</v>
      </c>
    </row>
    <row r="2475" spans="1:65" s="2" customFormat="1" ht="28.8">
      <c r="A2475" s="35"/>
      <c r="B2475" s="36"/>
      <c r="C2475" s="37"/>
      <c r="D2475" s="198" t="s">
        <v>221</v>
      </c>
      <c r="E2475" s="37"/>
      <c r="F2475" s="199" t="s">
        <v>2343</v>
      </c>
      <c r="G2475" s="37"/>
      <c r="H2475" s="37"/>
      <c r="I2475" s="200"/>
      <c r="J2475" s="37"/>
      <c r="K2475" s="37"/>
      <c r="L2475" s="40"/>
      <c r="M2475" s="201"/>
      <c r="N2475" s="202"/>
      <c r="O2475" s="72"/>
      <c r="P2475" s="72"/>
      <c r="Q2475" s="72"/>
      <c r="R2475" s="72"/>
      <c r="S2475" s="72"/>
      <c r="T2475" s="73"/>
      <c r="U2475" s="35"/>
      <c r="V2475" s="35"/>
      <c r="W2475" s="35"/>
      <c r="X2475" s="35"/>
      <c r="Y2475" s="35"/>
      <c r="Z2475" s="35"/>
      <c r="AA2475" s="35"/>
      <c r="AB2475" s="35"/>
      <c r="AC2475" s="35"/>
      <c r="AD2475" s="35"/>
      <c r="AE2475" s="35"/>
      <c r="AT2475" s="18" t="s">
        <v>221</v>
      </c>
      <c r="AU2475" s="18" t="s">
        <v>90</v>
      </c>
    </row>
    <row r="2476" spans="1:65" s="2" customFormat="1" ht="10.199999999999999">
      <c r="A2476" s="35"/>
      <c r="B2476" s="36"/>
      <c r="C2476" s="37"/>
      <c r="D2476" s="215" t="s">
        <v>362</v>
      </c>
      <c r="E2476" s="37"/>
      <c r="F2476" s="216" t="s">
        <v>2344</v>
      </c>
      <c r="G2476" s="37"/>
      <c r="H2476" s="37"/>
      <c r="I2476" s="200"/>
      <c r="J2476" s="37"/>
      <c r="K2476" s="37"/>
      <c r="L2476" s="40"/>
      <c r="M2476" s="201"/>
      <c r="N2476" s="202"/>
      <c r="O2476" s="72"/>
      <c r="P2476" s="72"/>
      <c r="Q2476" s="72"/>
      <c r="R2476" s="72"/>
      <c r="S2476" s="72"/>
      <c r="T2476" s="73"/>
      <c r="U2476" s="35"/>
      <c r="V2476" s="35"/>
      <c r="W2476" s="35"/>
      <c r="X2476" s="35"/>
      <c r="Y2476" s="35"/>
      <c r="Z2476" s="35"/>
      <c r="AA2476" s="35"/>
      <c r="AB2476" s="35"/>
      <c r="AC2476" s="35"/>
      <c r="AD2476" s="35"/>
      <c r="AE2476" s="35"/>
      <c r="AT2476" s="18" t="s">
        <v>362</v>
      </c>
      <c r="AU2476" s="18" t="s">
        <v>90</v>
      </c>
    </row>
    <row r="2477" spans="1:65" s="13" customFormat="1" ht="10.199999999999999">
      <c r="B2477" s="217"/>
      <c r="C2477" s="218"/>
      <c r="D2477" s="198" t="s">
        <v>364</v>
      </c>
      <c r="E2477" s="219" t="s">
        <v>1</v>
      </c>
      <c r="F2477" s="220" t="s">
        <v>872</v>
      </c>
      <c r="G2477" s="218"/>
      <c r="H2477" s="219" t="s">
        <v>1</v>
      </c>
      <c r="I2477" s="221"/>
      <c r="J2477" s="218"/>
      <c r="K2477" s="218"/>
      <c r="L2477" s="222"/>
      <c r="M2477" s="223"/>
      <c r="N2477" s="224"/>
      <c r="O2477" s="224"/>
      <c r="P2477" s="224"/>
      <c r="Q2477" s="224"/>
      <c r="R2477" s="224"/>
      <c r="S2477" s="224"/>
      <c r="T2477" s="225"/>
      <c r="AT2477" s="226" t="s">
        <v>364</v>
      </c>
      <c r="AU2477" s="226" t="s">
        <v>90</v>
      </c>
      <c r="AV2477" s="13" t="s">
        <v>88</v>
      </c>
      <c r="AW2477" s="13" t="s">
        <v>36</v>
      </c>
      <c r="AX2477" s="13" t="s">
        <v>81</v>
      </c>
      <c r="AY2477" s="226" t="s">
        <v>215</v>
      </c>
    </row>
    <row r="2478" spans="1:65" s="13" customFormat="1" ht="10.199999999999999">
      <c r="B2478" s="217"/>
      <c r="C2478" s="218"/>
      <c r="D2478" s="198" t="s">
        <v>364</v>
      </c>
      <c r="E2478" s="219" t="s">
        <v>1</v>
      </c>
      <c r="F2478" s="220" t="s">
        <v>1984</v>
      </c>
      <c r="G2478" s="218"/>
      <c r="H2478" s="219" t="s">
        <v>1</v>
      </c>
      <c r="I2478" s="221"/>
      <c r="J2478" s="218"/>
      <c r="K2478" s="218"/>
      <c r="L2478" s="222"/>
      <c r="M2478" s="223"/>
      <c r="N2478" s="224"/>
      <c r="O2478" s="224"/>
      <c r="P2478" s="224"/>
      <c r="Q2478" s="224"/>
      <c r="R2478" s="224"/>
      <c r="S2478" s="224"/>
      <c r="T2478" s="225"/>
      <c r="AT2478" s="226" t="s">
        <v>364</v>
      </c>
      <c r="AU2478" s="226" t="s">
        <v>90</v>
      </c>
      <c r="AV2478" s="13" t="s">
        <v>88</v>
      </c>
      <c r="AW2478" s="13" t="s">
        <v>36</v>
      </c>
      <c r="AX2478" s="13" t="s">
        <v>81</v>
      </c>
      <c r="AY2478" s="226" t="s">
        <v>215</v>
      </c>
    </row>
    <row r="2479" spans="1:65" s="13" customFormat="1" ht="10.199999999999999">
      <c r="B2479" s="217"/>
      <c r="C2479" s="218"/>
      <c r="D2479" s="198" t="s">
        <v>364</v>
      </c>
      <c r="E2479" s="219" t="s">
        <v>1</v>
      </c>
      <c r="F2479" s="220" t="s">
        <v>389</v>
      </c>
      <c r="G2479" s="218"/>
      <c r="H2479" s="219" t="s">
        <v>1</v>
      </c>
      <c r="I2479" s="221"/>
      <c r="J2479" s="218"/>
      <c r="K2479" s="218"/>
      <c r="L2479" s="222"/>
      <c r="M2479" s="223"/>
      <c r="N2479" s="224"/>
      <c r="O2479" s="224"/>
      <c r="P2479" s="224"/>
      <c r="Q2479" s="224"/>
      <c r="R2479" s="224"/>
      <c r="S2479" s="224"/>
      <c r="T2479" s="225"/>
      <c r="AT2479" s="226" t="s">
        <v>364</v>
      </c>
      <c r="AU2479" s="226" t="s">
        <v>90</v>
      </c>
      <c r="AV2479" s="13" t="s">
        <v>88</v>
      </c>
      <c r="AW2479" s="13" t="s">
        <v>36</v>
      </c>
      <c r="AX2479" s="13" t="s">
        <v>81</v>
      </c>
      <c r="AY2479" s="226" t="s">
        <v>215</v>
      </c>
    </row>
    <row r="2480" spans="1:65" s="14" customFormat="1" ht="10.199999999999999">
      <c r="B2480" s="227"/>
      <c r="C2480" s="228"/>
      <c r="D2480" s="198" t="s">
        <v>364</v>
      </c>
      <c r="E2480" s="229" t="s">
        <v>1</v>
      </c>
      <c r="F2480" s="230" t="s">
        <v>1985</v>
      </c>
      <c r="G2480" s="228"/>
      <c r="H2480" s="231">
        <v>233.83500000000001</v>
      </c>
      <c r="I2480" s="232"/>
      <c r="J2480" s="228"/>
      <c r="K2480" s="228"/>
      <c r="L2480" s="233"/>
      <c r="M2480" s="234"/>
      <c r="N2480" s="235"/>
      <c r="O2480" s="235"/>
      <c r="P2480" s="235"/>
      <c r="Q2480" s="235"/>
      <c r="R2480" s="235"/>
      <c r="S2480" s="235"/>
      <c r="T2480" s="236"/>
      <c r="AT2480" s="237" t="s">
        <v>364</v>
      </c>
      <c r="AU2480" s="237" t="s">
        <v>90</v>
      </c>
      <c r="AV2480" s="14" t="s">
        <v>90</v>
      </c>
      <c r="AW2480" s="14" t="s">
        <v>36</v>
      </c>
      <c r="AX2480" s="14" t="s">
        <v>81</v>
      </c>
      <c r="AY2480" s="237" t="s">
        <v>215</v>
      </c>
    </row>
    <row r="2481" spans="1:65" s="14" customFormat="1" ht="10.199999999999999">
      <c r="B2481" s="227"/>
      <c r="C2481" s="228"/>
      <c r="D2481" s="198" t="s">
        <v>364</v>
      </c>
      <c r="E2481" s="229" t="s">
        <v>1</v>
      </c>
      <c r="F2481" s="230" t="s">
        <v>1986</v>
      </c>
      <c r="G2481" s="228"/>
      <c r="H2481" s="231">
        <v>-98.32</v>
      </c>
      <c r="I2481" s="232"/>
      <c r="J2481" s="228"/>
      <c r="K2481" s="228"/>
      <c r="L2481" s="233"/>
      <c r="M2481" s="234"/>
      <c r="N2481" s="235"/>
      <c r="O2481" s="235"/>
      <c r="P2481" s="235"/>
      <c r="Q2481" s="235"/>
      <c r="R2481" s="235"/>
      <c r="S2481" s="235"/>
      <c r="T2481" s="236"/>
      <c r="AT2481" s="237" t="s">
        <v>364</v>
      </c>
      <c r="AU2481" s="237" t="s">
        <v>90</v>
      </c>
      <c r="AV2481" s="14" t="s">
        <v>90</v>
      </c>
      <c r="AW2481" s="14" t="s">
        <v>36</v>
      </c>
      <c r="AX2481" s="14" t="s">
        <v>81</v>
      </c>
      <c r="AY2481" s="237" t="s">
        <v>215</v>
      </c>
    </row>
    <row r="2482" spans="1:65" s="13" customFormat="1" ht="10.199999999999999">
      <c r="B2482" s="217"/>
      <c r="C2482" s="218"/>
      <c r="D2482" s="198" t="s">
        <v>364</v>
      </c>
      <c r="E2482" s="219" t="s">
        <v>1</v>
      </c>
      <c r="F2482" s="220" t="s">
        <v>401</v>
      </c>
      <c r="G2482" s="218"/>
      <c r="H2482" s="219" t="s">
        <v>1</v>
      </c>
      <c r="I2482" s="221"/>
      <c r="J2482" s="218"/>
      <c r="K2482" s="218"/>
      <c r="L2482" s="222"/>
      <c r="M2482" s="223"/>
      <c r="N2482" s="224"/>
      <c r="O2482" s="224"/>
      <c r="P2482" s="224"/>
      <c r="Q2482" s="224"/>
      <c r="R2482" s="224"/>
      <c r="S2482" s="224"/>
      <c r="T2482" s="225"/>
      <c r="AT2482" s="226" t="s">
        <v>364</v>
      </c>
      <c r="AU2482" s="226" t="s">
        <v>90</v>
      </c>
      <c r="AV2482" s="13" t="s">
        <v>88</v>
      </c>
      <c r="AW2482" s="13" t="s">
        <v>36</v>
      </c>
      <c r="AX2482" s="13" t="s">
        <v>81</v>
      </c>
      <c r="AY2482" s="226" t="s">
        <v>215</v>
      </c>
    </row>
    <row r="2483" spans="1:65" s="14" customFormat="1" ht="10.199999999999999">
      <c r="B2483" s="227"/>
      <c r="C2483" s="228"/>
      <c r="D2483" s="198" t="s">
        <v>364</v>
      </c>
      <c r="E2483" s="229" t="s">
        <v>1</v>
      </c>
      <c r="F2483" s="230" t="s">
        <v>1985</v>
      </c>
      <c r="G2483" s="228"/>
      <c r="H2483" s="231">
        <v>233.83500000000001</v>
      </c>
      <c r="I2483" s="232"/>
      <c r="J2483" s="228"/>
      <c r="K2483" s="228"/>
      <c r="L2483" s="233"/>
      <c r="M2483" s="234"/>
      <c r="N2483" s="235"/>
      <c r="O2483" s="235"/>
      <c r="P2483" s="235"/>
      <c r="Q2483" s="235"/>
      <c r="R2483" s="235"/>
      <c r="S2483" s="235"/>
      <c r="T2483" s="236"/>
      <c r="AT2483" s="237" t="s">
        <v>364</v>
      </c>
      <c r="AU2483" s="237" t="s">
        <v>90</v>
      </c>
      <c r="AV2483" s="14" t="s">
        <v>90</v>
      </c>
      <c r="AW2483" s="14" t="s">
        <v>36</v>
      </c>
      <c r="AX2483" s="14" t="s">
        <v>81</v>
      </c>
      <c r="AY2483" s="237" t="s">
        <v>215</v>
      </c>
    </row>
    <row r="2484" spans="1:65" s="14" customFormat="1" ht="10.199999999999999">
      <c r="B2484" s="227"/>
      <c r="C2484" s="228"/>
      <c r="D2484" s="198" t="s">
        <v>364</v>
      </c>
      <c r="E2484" s="229" t="s">
        <v>1</v>
      </c>
      <c r="F2484" s="230" t="s">
        <v>1987</v>
      </c>
      <c r="G2484" s="228"/>
      <c r="H2484" s="231">
        <v>-95.375</v>
      </c>
      <c r="I2484" s="232"/>
      <c r="J2484" s="228"/>
      <c r="K2484" s="228"/>
      <c r="L2484" s="233"/>
      <c r="M2484" s="234"/>
      <c r="N2484" s="235"/>
      <c r="O2484" s="235"/>
      <c r="P2484" s="235"/>
      <c r="Q2484" s="235"/>
      <c r="R2484" s="235"/>
      <c r="S2484" s="235"/>
      <c r="T2484" s="236"/>
      <c r="AT2484" s="237" t="s">
        <v>364</v>
      </c>
      <c r="AU2484" s="237" t="s">
        <v>90</v>
      </c>
      <c r="AV2484" s="14" t="s">
        <v>90</v>
      </c>
      <c r="AW2484" s="14" t="s">
        <v>36</v>
      </c>
      <c r="AX2484" s="14" t="s">
        <v>81</v>
      </c>
      <c r="AY2484" s="237" t="s">
        <v>215</v>
      </c>
    </row>
    <row r="2485" spans="1:65" s="16" customFormat="1" ht="10.199999999999999">
      <c r="B2485" s="249"/>
      <c r="C2485" s="250"/>
      <c r="D2485" s="198" t="s">
        <v>364</v>
      </c>
      <c r="E2485" s="251" t="s">
        <v>1</v>
      </c>
      <c r="F2485" s="252" t="s">
        <v>403</v>
      </c>
      <c r="G2485" s="250"/>
      <c r="H2485" s="253">
        <v>273.97500000000002</v>
      </c>
      <c r="I2485" s="254"/>
      <c r="J2485" s="250"/>
      <c r="K2485" s="250"/>
      <c r="L2485" s="255"/>
      <c r="M2485" s="256"/>
      <c r="N2485" s="257"/>
      <c r="O2485" s="257"/>
      <c r="P2485" s="257"/>
      <c r="Q2485" s="257"/>
      <c r="R2485" s="257"/>
      <c r="S2485" s="257"/>
      <c r="T2485" s="258"/>
      <c r="AT2485" s="259" t="s">
        <v>364</v>
      </c>
      <c r="AU2485" s="259" t="s">
        <v>90</v>
      </c>
      <c r="AV2485" s="16" t="s">
        <v>227</v>
      </c>
      <c r="AW2485" s="16" t="s">
        <v>36</v>
      </c>
      <c r="AX2485" s="16" t="s">
        <v>81</v>
      </c>
      <c r="AY2485" s="259" t="s">
        <v>215</v>
      </c>
    </row>
    <row r="2486" spans="1:65" s="13" customFormat="1" ht="10.199999999999999">
      <c r="B2486" s="217"/>
      <c r="C2486" s="218"/>
      <c r="D2486" s="198" t="s">
        <v>364</v>
      </c>
      <c r="E2486" s="219" t="s">
        <v>1</v>
      </c>
      <c r="F2486" s="220" t="s">
        <v>2345</v>
      </c>
      <c r="G2486" s="218"/>
      <c r="H2486" s="219" t="s">
        <v>1</v>
      </c>
      <c r="I2486" s="221"/>
      <c r="J2486" s="218"/>
      <c r="K2486" s="218"/>
      <c r="L2486" s="222"/>
      <c r="M2486" s="223"/>
      <c r="N2486" s="224"/>
      <c r="O2486" s="224"/>
      <c r="P2486" s="224"/>
      <c r="Q2486" s="224"/>
      <c r="R2486" s="224"/>
      <c r="S2486" s="224"/>
      <c r="T2486" s="225"/>
      <c r="AT2486" s="226" t="s">
        <v>364</v>
      </c>
      <c r="AU2486" s="226" t="s">
        <v>90</v>
      </c>
      <c r="AV2486" s="13" t="s">
        <v>88</v>
      </c>
      <c r="AW2486" s="13" t="s">
        <v>36</v>
      </c>
      <c r="AX2486" s="13" t="s">
        <v>81</v>
      </c>
      <c r="AY2486" s="226" t="s">
        <v>215</v>
      </c>
    </row>
    <row r="2487" spans="1:65" s="14" customFormat="1" ht="10.199999999999999">
      <c r="B2487" s="227"/>
      <c r="C2487" s="228"/>
      <c r="D2487" s="198" t="s">
        <v>364</v>
      </c>
      <c r="E2487" s="229" t="s">
        <v>1</v>
      </c>
      <c r="F2487" s="230" t="s">
        <v>2346</v>
      </c>
      <c r="G2487" s="228"/>
      <c r="H2487" s="231">
        <v>188.774</v>
      </c>
      <c r="I2487" s="232"/>
      <c r="J2487" s="228"/>
      <c r="K2487" s="228"/>
      <c r="L2487" s="233"/>
      <c r="M2487" s="234"/>
      <c r="N2487" s="235"/>
      <c r="O2487" s="235"/>
      <c r="P2487" s="235"/>
      <c r="Q2487" s="235"/>
      <c r="R2487" s="235"/>
      <c r="S2487" s="235"/>
      <c r="T2487" s="236"/>
      <c r="AT2487" s="237" t="s">
        <v>364</v>
      </c>
      <c r="AU2487" s="237" t="s">
        <v>90</v>
      </c>
      <c r="AV2487" s="14" t="s">
        <v>90</v>
      </c>
      <c r="AW2487" s="14" t="s">
        <v>36</v>
      </c>
      <c r="AX2487" s="14" t="s">
        <v>81</v>
      </c>
      <c r="AY2487" s="237" t="s">
        <v>215</v>
      </c>
    </row>
    <row r="2488" spans="1:65" s="14" customFormat="1" ht="10.199999999999999">
      <c r="B2488" s="227"/>
      <c r="C2488" s="228"/>
      <c r="D2488" s="198" t="s">
        <v>364</v>
      </c>
      <c r="E2488" s="229" t="s">
        <v>1</v>
      </c>
      <c r="F2488" s="230" t="s">
        <v>2347</v>
      </c>
      <c r="G2488" s="228"/>
      <c r="H2488" s="231">
        <v>95.375</v>
      </c>
      <c r="I2488" s="232"/>
      <c r="J2488" s="228"/>
      <c r="K2488" s="228"/>
      <c r="L2488" s="233"/>
      <c r="M2488" s="234"/>
      <c r="N2488" s="235"/>
      <c r="O2488" s="235"/>
      <c r="P2488" s="235"/>
      <c r="Q2488" s="235"/>
      <c r="R2488" s="235"/>
      <c r="S2488" s="235"/>
      <c r="T2488" s="236"/>
      <c r="AT2488" s="237" t="s">
        <v>364</v>
      </c>
      <c r="AU2488" s="237" t="s">
        <v>90</v>
      </c>
      <c r="AV2488" s="14" t="s">
        <v>90</v>
      </c>
      <c r="AW2488" s="14" t="s">
        <v>36</v>
      </c>
      <c r="AX2488" s="14" t="s">
        <v>81</v>
      </c>
      <c r="AY2488" s="237" t="s">
        <v>215</v>
      </c>
    </row>
    <row r="2489" spans="1:65" s="16" customFormat="1" ht="10.199999999999999">
      <c r="B2489" s="249"/>
      <c r="C2489" s="250"/>
      <c r="D2489" s="198" t="s">
        <v>364</v>
      </c>
      <c r="E2489" s="251" t="s">
        <v>1</v>
      </c>
      <c r="F2489" s="252" t="s">
        <v>403</v>
      </c>
      <c r="G2489" s="250"/>
      <c r="H2489" s="253">
        <v>284.149</v>
      </c>
      <c r="I2489" s="254"/>
      <c r="J2489" s="250"/>
      <c r="K2489" s="250"/>
      <c r="L2489" s="255"/>
      <c r="M2489" s="256"/>
      <c r="N2489" s="257"/>
      <c r="O2489" s="257"/>
      <c r="P2489" s="257"/>
      <c r="Q2489" s="257"/>
      <c r="R2489" s="257"/>
      <c r="S2489" s="257"/>
      <c r="T2489" s="258"/>
      <c r="AT2489" s="259" t="s">
        <v>364</v>
      </c>
      <c r="AU2489" s="259" t="s">
        <v>90</v>
      </c>
      <c r="AV2489" s="16" t="s">
        <v>227</v>
      </c>
      <c r="AW2489" s="16" t="s">
        <v>36</v>
      </c>
      <c r="AX2489" s="16" t="s">
        <v>81</v>
      </c>
      <c r="AY2489" s="259" t="s">
        <v>215</v>
      </c>
    </row>
    <row r="2490" spans="1:65" s="15" customFormat="1" ht="10.199999999999999">
      <c r="B2490" s="238"/>
      <c r="C2490" s="239"/>
      <c r="D2490" s="198" t="s">
        <v>364</v>
      </c>
      <c r="E2490" s="240" t="s">
        <v>1</v>
      </c>
      <c r="F2490" s="241" t="s">
        <v>368</v>
      </c>
      <c r="G2490" s="239"/>
      <c r="H2490" s="242">
        <v>558.12400000000002</v>
      </c>
      <c r="I2490" s="243"/>
      <c r="J2490" s="239"/>
      <c r="K2490" s="239"/>
      <c r="L2490" s="244"/>
      <c r="M2490" s="245"/>
      <c r="N2490" s="246"/>
      <c r="O2490" s="246"/>
      <c r="P2490" s="246"/>
      <c r="Q2490" s="246"/>
      <c r="R2490" s="246"/>
      <c r="S2490" s="246"/>
      <c r="T2490" s="247"/>
      <c r="AT2490" s="248" t="s">
        <v>364</v>
      </c>
      <c r="AU2490" s="248" t="s">
        <v>90</v>
      </c>
      <c r="AV2490" s="15" t="s">
        <v>214</v>
      </c>
      <c r="AW2490" s="15" t="s">
        <v>36</v>
      </c>
      <c r="AX2490" s="15" t="s">
        <v>88</v>
      </c>
      <c r="AY2490" s="248" t="s">
        <v>215</v>
      </c>
    </row>
    <row r="2491" spans="1:65" s="2" customFormat="1" ht="24.15" customHeight="1">
      <c r="A2491" s="35"/>
      <c r="B2491" s="36"/>
      <c r="C2491" s="185" t="s">
        <v>2348</v>
      </c>
      <c r="D2491" s="185" t="s">
        <v>216</v>
      </c>
      <c r="E2491" s="186" t="s">
        <v>2349</v>
      </c>
      <c r="F2491" s="187" t="s">
        <v>2350</v>
      </c>
      <c r="G2491" s="188" t="s">
        <v>523</v>
      </c>
      <c r="H2491" s="189">
        <v>233.69300000000001</v>
      </c>
      <c r="I2491" s="190"/>
      <c r="J2491" s="191">
        <f>ROUND(I2491*H2491,2)</f>
        <v>0</v>
      </c>
      <c r="K2491" s="187" t="s">
        <v>359</v>
      </c>
      <c r="L2491" s="40"/>
      <c r="M2491" s="192" t="s">
        <v>1</v>
      </c>
      <c r="N2491" s="193" t="s">
        <v>46</v>
      </c>
      <c r="O2491" s="72"/>
      <c r="P2491" s="194">
        <f>O2491*H2491</f>
        <v>0</v>
      </c>
      <c r="Q2491" s="194">
        <v>0</v>
      </c>
      <c r="R2491" s="194">
        <f>Q2491*H2491</f>
        <v>0</v>
      </c>
      <c r="S2491" s="194">
        <v>0</v>
      </c>
      <c r="T2491" s="195">
        <f>S2491*H2491</f>
        <v>0</v>
      </c>
      <c r="U2491" s="35"/>
      <c r="V2491" s="35"/>
      <c r="W2491" s="35"/>
      <c r="X2491" s="35"/>
      <c r="Y2491" s="35"/>
      <c r="Z2491" s="35"/>
      <c r="AA2491" s="35"/>
      <c r="AB2491" s="35"/>
      <c r="AC2491" s="35"/>
      <c r="AD2491" s="35"/>
      <c r="AE2491" s="35"/>
      <c r="AR2491" s="196" t="s">
        <v>291</v>
      </c>
      <c r="AT2491" s="196" t="s">
        <v>216</v>
      </c>
      <c r="AU2491" s="196" t="s">
        <v>90</v>
      </c>
      <c r="AY2491" s="18" t="s">
        <v>215</v>
      </c>
      <c r="BE2491" s="197">
        <f>IF(N2491="základní",J2491,0)</f>
        <v>0</v>
      </c>
      <c r="BF2491" s="197">
        <f>IF(N2491="snížená",J2491,0)</f>
        <v>0</v>
      </c>
      <c r="BG2491" s="197">
        <f>IF(N2491="zákl. přenesená",J2491,0)</f>
        <v>0</v>
      </c>
      <c r="BH2491" s="197">
        <f>IF(N2491="sníž. přenesená",J2491,0)</f>
        <v>0</v>
      </c>
      <c r="BI2491" s="197">
        <f>IF(N2491="nulová",J2491,0)</f>
        <v>0</v>
      </c>
      <c r="BJ2491" s="18" t="s">
        <v>88</v>
      </c>
      <c r="BK2491" s="197">
        <f>ROUND(I2491*H2491,2)</f>
        <v>0</v>
      </c>
      <c r="BL2491" s="18" t="s">
        <v>291</v>
      </c>
      <c r="BM2491" s="196" t="s">
        <v>2351</v>
      </c>
    </row>
    <row r="2492" spans="1:65" s="2" customFormat="1" ht="28.8">
      <c r="A2492" s="35"/>
      <c r="B2492" s="36"/>
      <c r="C2492" s="37"/>
      <c r="D2492" s="198" t="s">
        <v>221</v>
      </c>
      <c r="E2492" s="37"/>
      <c r="F2492" s="199" t="s">
        <v>2352</v>
      </c>
      <c r="G2492" s="37"/>
      <c r="H2492" s="37"/>
      <c r="I2492" s="200"/>
      <c r="J2492" s="37"/>
      <c r="K2492" s="37"/>
      <c r="L2492" s="40"/>
      <c r="M2492" s="201"/>
      <c r="N2492" s="202"/>
      <c r="O2492" s="72"/>
      <c r="P2492" s="72"/>
      <c r="Q2492" s="72"/>
      <c r="R2492" s="72"/>
      <c r="S2492" s="72"/>
      <c r="T2492" s="73"/>
      <c r="U2492" s="35"/>
      <c r="V2492" s="35"/>
      <c r="W2492" s="35"/>
      <c r="X2492" s="35"/>
      <c r="Y2492" s="35"/>
      <c r="Z2492" s="35"/>
      <c r="AA2492" s="35"/>
      <c r="AB2492" s="35"/>
      <c r="AC2492" s="35"/>
      <c r="AD2492" s="35"/>
      <c r="AE2492" s="35"/>
      <c r="AT2492" s="18" t="s">
        <v>221</v>
      </c>
      <c r="AU2492" s="18" t="s">
        <v>90</v>
      </c>
    </row>
    <row r="2493" spans="1:65" s="2" customFormat="1" ht="10.199999999999999">
      <c r="A2493" s="35"/>
      <c r="B2493" s="36"/>
      <c r="C2493" s="37"/>
      <c r="D2493" s="215" t="s">
        <v>362</v>
      </c>
      <c r="E2493" s="37"/>
      <c r="F2493" s="216" t="s">
        <v>2353</v>
      </c>
      <c r="G2493" s="37"/>
      <c r="H2493" s="37"/>
      <c r="I2493" s="200"/>
      <c r="J2493" s="37"/>
      <c r="K2493" s="37"/>
      <c r="L2493" s="40"/>
      <c r="M2493" s="201"/>
      <c r="N2493" s="202"/>
      <c r="O2493" s="72"/>
      <c r="P2493" s="72"/>
      <c r="Q2493" s="72"/>
      <c r="R2493" s="72"/>
      <c r="S2493" s="72"/>
      <c r="T2493" s="73"/>
      <c r="U2493" s="35"/>
      <c r="V2493" s="35"/>
      <c r="W2493" s="35"/>
      <c r="X2493" s="35"/>
      <c r="Y2493" s="35"/>
      <c r="Z2493" s="35"/>
      <c r="AA2493" s="35"/>
      <c r="AB2493" s="35"/>
      <c r="AC2493" s="35"/>
      <c r="AD2493" s="35"/>
      <c r="AE2493" s="35"/>
      <c r="AT2493" s="18" t="s">
        <v>362</v>
      </c>
      <c r="AU2493" s="18" t="s">
        <v>90</v>
      </c>
    </row>
    <row r="2494" spans="1:65" s="13" customFormat="1" ht="10.199999999999999">
      <c r="B2494" s="217"/>
      <c r="C2494" s="218"/>
      <c r="D2494" s="198" t="s">
        <v>364</v>
      </c>
      <c r="E2494" s="219" t="s">
        <v>1</v>
      </c>
      <c r="F2494" s="220" t="s">
        <v>2354</v>
      </c>
      <c r="G2494" s="218"/>
      <c r="H2494" s="219" t="s">
        <v>1</v>
      </c>
      <c r="I2494" s="221"/>
      <c r="J2494" s="218"/>
      <c r="K2494" s="218"/>
      <c r="L2494" s="222"/>
      <c r="M2494" s="223"/>
      <c r="N2494" s="224"/>
      <c r="O2494" s="224"/>
      <c r="P2494" s="224"/>
      <c r="Q2494" s="224"/>
      <c r="R2494" s="224"/>
      <c r="S2494" s="224"/>
      <c r="T2494" s="225"/>
      <c r="AT2494" s="226" t="s">
        <v>364</v>
      </c>
      <c r="AU2494" s="226" t="s">
        <v>90</v>
      </c>
      <c r="AV2494" s="13" t="s">
        <v>88</v>
      </c>
      <c r="AW2494" s="13" t="s">
        <v>36</v>
      </c>
      <c r="AX2494" s="13" t="s">
        <v>81</v>
      </c>
      <c r="AY2494" s="226" t="s">
        <v>215</v>
      </c>
    </row>
    <row r="2495" spans="1:65" s="13" customFormat="1" ht="10.199999999999999">
      <c r="B2495" s="217"/>
      <c r="C2495" s="218"/>
      <c r="D2495" s="198" t="s">
        <v>364</v>
      </c>
      <c r="E2495" s="219" t="s">
        <v>1</v>
      </c>
      <c r="F2495" s="220" t="s">
        <v>872</v>
      </c>
      <c r="G2495" s="218"/>
      <c r="H2495" s="219" t="s">
        <v>1</v>
      </c>
      <c r="I2495" s="221"/>
      <c r="J2495" s="218"/>
      <c r="K2495" s="218"/>
      <c r="L2495" s="222"/>
      <c r="M2495" s="223"/>
      <c r="N2495" s="224"/>
      <c r="O2495" s="224"/>
      <c r="P2495" s="224"/>
      <c r="Q2495" s="224"/>
      <c r="R2495" s="224"/>
      <c r="S2495" s="224"/>
      <c r="T2495" s="225"/>
      <c r="AT2495" s="226" t="s">
        <v>364</v>
      </c>
      <c r="AU2495" s="226" t="s">
        <v>90</v>
      </c>
      <c r="AV2495" s="13" t="s">
        <v>88</v>
      </c>
      <c r="AW2495" s="13" t="s">
        <v>36</v>
      </c>
      <c r="AX2495" s="13" t="s">
        <v>81</v>
      </c>
      <c r="AY2495" s="226" t="s">
        <v>215</v>
      </c>
    </row>
    <row r="2496" spans="1:65" s="13" customFormat="1" ht="10.199999999999999">
      <c r="B2496" s="217"/>
      <c r="C2496" s="218"/>
      <c r="D2496" s="198" t="s">
        <v>364</v>
      </c>
      <c r="E2496" s="219" t="s">
        <v>1</v>
      </c>
      <c r="F2496" s="220" t="s">
        <v>1984</v>
      </c>
      <c r="G2496" s="218"/>
      <c r="H2496" s="219" t="s">
        <v>1</v>
      </c>
      <c r="I2496" s="221"/>
      <c r="J2496" s="218"/>
      <c r="K2496" s="218"/>
      <c r="L2496" s="222"/>
      <c r="M2496" s="223"/>
      <c r="N2496" s="224"/>
      <c r="O2496" s="224"/>
      <c r="P2496" s="224"/>
      <c r="Q2496" s="224"/>
      <c r="R2496" s="224"/>
      <c r="S2496" s="224"/>
      <c r="T2496" s="225"/>
      <c r="AT2496" s="226" t="s">
        <v>364</v>
      </c>
      <c r="AU2496" s="226" t="s">
        <v>90</v>
      </c>
      <c r="AV2496" s="13" t="s">
        <v>88</v>
      </c>
      <c r="AW2496" s="13" t="s">
        <v>36</v>
      </c>
      <c r="AX2496" s="13" t="s">
        <v>81</v>
      </c>
      <c r="AY2496" s="226" t="s">
        <v>215</v>
      </c>
    </row>
    <row r="2497" spans="2:51" s="13" customFormat="1" ht="10.199999999999999">
      <c r="B2497" s="217"/>
      <c r="C2497" s="218"/>
      <c r="D2497" s="198" t="s">
        <v>364</v>
      </c>
      <c r="E2497" s="219" t="s">
        <v>1</v>
      </c>
      <c r="F2497" s="220" t="s">
        <v>389</v>
      </c>
      <c r="G2497" s="218"/>
      <c r="H2497" s="219" t="s">
        <v>1</v>
      </c>
      <c r="I2497" s="221"/>
      <c r="J2497" s="218"/>
      <c r="K2497" s="218"/>
      <c r="L2497" s="222"/>
      <c r="M2497" s="223"/>
      <c r="N2497" s="224"/>
      <c r="O2497" s="224"/>
      <c r="P2497" s="224"/>
      <c r="Q2497" s="224"/>
      <c r="R2497" s="224"/>
      <c r="S2497" s="224"/>
      <c r="T2497" s="225"/>
      <c r="AT2497" s="226" t="s">
        <v>364</v>
      </c>
      <c r="AU2497" s="226" t="s">
        <v>90</v>
      </c>
      <c r="AV2497" s="13" t="s">
        <v>88</v>
      </c>
      <c r="AW2497" s="13" t="s">
        <v>36</v>
      </c>
      <c r="AX2497" s="13" t="s">
        <v>81</v>
      </c>
      <c r="AY2497" s="226" t="s">
        <v>215</v>
      </c>
    </row>
    <row r="2498" spans="2:51" s="14" customFormat="1" ht="10.199999999999999">
      <c r="B2498" s="227"/>
      <c r="C2498" s="228"/>
      <c r="D2498" s="198" t="s">
        <v>364</v>
      </c>
      <c r="E2498" s="229" t="s">
        <v>1</v>
      </c>
      <c r="F2498" s="230" t="s">
        <v>2355</v>
      </c>
      <c r="G2498" s="228"/>
      <c r="H2498" s="231">
        <v>44.625</v>
      </c>
      <c r="I2498" s="232"/>
      <c r="J2498" s="228"/>
      <c r="K2498" s="228"/>
      <c r="L2498" s="233"/>
      <c r="M2498" s="234"/>
      <c r="N2498" s="235"/>
      <c r="O2498" s="235"/>
      <c r="P2498" s="235"/>
      <c r="Q2498" s="235"/>
      <c r="R2498" s="235"/>
      <c r="S2498" s="235"/>
      <c r="T2498" s="236"/>
      <c r="AT2498" s="237" t="s">
        <v>364</v>
      </c>
      <c r="AU2498" s="237" t="s">
        <v>90</v>
      </c>
      <c r="AV2498" s="14" t="s">
        <v>90</v>
      </c>
      <c r="AW2498" s="14" t="s">
        <v>36</v>
      </c>
      <c r="AX2498" s="14" t="s">
        <v>81</v>
      </c>
      <c r="AY2498" s="237" t="s">
        <v>215</v>
      </c>
    </row>
    <row r="2499" spans="2:51" s="14" customFormat="1" ht="10.199999999999999">
      <c r="B2499" s="227"/>
      <c r="C2499" s="228"/>
      <c r="D2499" s="198" t="s">
        <v>364</v>
      </c>
      <c r="E2499" s="229" t="s">
        <v>1</v>
      </c>
      <c r="F2499" s="230" t="s">
        <v>2356</v>
      </c>
      <c r="G2499" s="228"/>
      <c r="H2499" s="231">
        <v>13.05</v>
      </c>
      <c r="I2499" s="232"/>
      <c r="J2499" s="228"/>
      <c r="K2499" s="228"/>
      <c r="L2499" s="233"/>
      <c r="M2499" s="234"/>
      <c r="N2499" s="235"/>
      <c r="O2499" s="235"/>
      <c r="P2499" s="235"/>
      <c r="Q2499" s="235"/>
      <c r="R2499" s="235"/>
      <c r="S2499" s="235"/>
      <c r="T2499" s="236"/>
      <c r="AT2499" s="237" t="s">
        <v>364</v>
      </c>
      <c r="AU2499" s="237" t="s">
        <v>90</v>
      </c>
      <c r="AV2499" s="14" t="s">
        <v>90</v>
      </c>
      <c r="AW2499" s="14" t="s">
        <v>36</v>
      </c>
      <c r="AX2499" s="14" t="s">
        <v>81</v>
      </c>
      <c r="AY2499" s="237" t="s">
        <v>215</v>
      </c>
    </row>
    <row r="2500" spans="2:51" s="13" customFormat="1" ht="10.199999999999999">
      <c r="B2500" s="217"/>
      <c r="C2500" s="218"/>
      <c r="D2500" s="198" t="s">
        <v>364</v>
      </c>
      <c r="E2500" s="219" t="s">
        <v>1</v>
      </c>
      <c r="F2500" s="220" t="s">
        <v>401</v>
      </c>
      <c r="G2500" s="218"/>
      <c r="H2500" s="219" t="s">
        <v>1</v>
      </c>
      <c r="I2500" s="221"/>
      <c r="J2500" s="218"/>
      <c r="K2500" s="218"/>
      <c r="L2500" s="222"/>
      <c r="M2500" s="223"/>
      <c r="N2500" s="224"/>
      <c r="O2500" s="224"/>
      <c r="P2500" s="224"/>
      <c r="Q2500" s="224"/>
      <c r="R2500" s="224"/>
      <c r="S2500" s="224"/>
      <c r="T2500" s="225"/>
      <c r="AT2500" s="226" t="s">
        <v>364</v>
      </c>
      <c r="AU2500" s="226" t="s">
        <v>90</v>
      </c>
      <c r="AV2500" s="13" t="s">
        <v>88</v>
      </c>
      <c r="AW2500" s="13" t="s">
        <v>36</v>
      </c>
      <c r="AX2500" s="13" t="s">
        <v>81</v>
      </c>
      <c r="AY2500" s="226" t="s">
        <v>215</v>
      </c>
    </row>
    <row r="2501" spans="2:51" s="14" customFormat="1" ht="10.199999999999999">
      <c r="B2501" s="227"/>
      <c r="C2501" s="228"/>
      <c r="D2501" s="198" t="s">
        <v>364</v>
      </c>
      <c r="E2501" s="229" t="s">
        <v>1</v>
      </c>
      <c r="F2501" s="230" t="s">
        <v>2355</v>
      </c>
      <c r="G2501" s="228"/>
      <c r="H2501" s="231">
        <v>44.625</v>
      </c>
      <c r="I2501" s="232"/>
      <c r="J2501" s="228"/>
      <c r="K2501" s="228"/>
      <c r="L2501" s="233"/>
      <c r="M2501" s="234"/>
      <c r="N2501" s="235"/>
      <c r="O2501" s="235"/>
      <c r="P2501" s="235"/>
      <c r="Q2501" s="235"/>
      <c r="R2501" s="235"/>
      <c r="S2501" s="235"/>
      <c r="T2501" s="236"/>
      <c r="AT2501" s="237" t="s">
        <v>364</v>
      </c>
      <c r="AU2501" s="237" t="s">
        <v>90</v>
      </c>
      <c r="AV2501" s="14" t="s">
        <v>90</v>
      </c>
      <c r="AW2501" s="14" t="s">
        <v>36</v>
      </c>
      <c r="AX2501" s="14" t="s">
        <v>81</v>
      </c>
      <c r="AY2501" s="237" t="s">
        <v>215</v>
      </c>
    </row>
    <row r="2502" spans="2:51" s="14" customFormat="1" ht="10.199999999999999">
      <c r="B2502" s="227"/>
      <c r="C2502" s="228"/>
      <c r="D2502" s="198" t="s">
        <v>364</v>
      </c>
      <c r="E2502" s="229" t="s">
        <v>1</v>
      </c>
      <c r="F2502" s="230" t="s">
        <v>2357</v>
      </c>
      <c r="G2502" s="228"/>
      <c r="H2502" s="231">
        <v>12.675000000000001</v>
      </c>
      <c r="I2502" s="232"/>
      <c r="J2502" s="228"/>
      <c r="K2502" s="228"/>
      <c r="L2502" s="233"/>
      <c r="M2502" s="234"/>
      <c r="N2502" s="235"/>
      <c r="O2502" s="235"/>
      <c r="P2502" s="235"/>
      <c r="Q2502" s="235"/>
      <c r="R2502" s="235"/>
      <c r="S2502" s="235"/>
      <c r="T2502" s="236"/>
      <c r="AT2502" s="237" t="s">
        <v>364</v>
      </c>
      <c r="AU2502" s="237" t="s">
        <v>90</v>
      </c>
      <c r="AV2502" s="14" t="s">
        <v>90</v>
      </c>
      <c r="AW2502" s="14" t="s">
        <v>36</v>
      </c>
      <c r="AX2502" s="14" t="s">
        <v>81</v>
      </c>
      <c r="AY2502" s="237" t="s">
        <v>215</v>
      </c>
    </row>
    <row r="2503" spans="2:51" s="16" customFormat="1" ht="10.199999999999999">
      <c r="B2503" s="249"/>
      <c r="C2503" s="250"/>
      <c r="D2503" s="198" t="s">
        <v>364</v>
      </c>
      <c r="E2503" s="251" t="s">
        <v>1</v>
      </c>
      <c r="F2503" s="252" t="s">
        <v>403</v>
      </c>
      <c r="G2503" s="250"/>
      <c r="H2503" s="253">
        <v>114.97499999999999</v>
      </c>
      <c r="I2503" s="254"/>
      <c r="J2503" s="250"/>
      <c r="K2503" s="250"/>
      <c r="L2503" s="255"/>
      <c r="M2503" s="256"/>
      <c r="N2503" s="257"/>
      <c r="O2503" s="257"/>
      <c r="P2503" s="257"/>
      <c r="Q2503" s="257"/>
      <c r="R2503" s="257"/>
      <c r="S2503" s="257"/>
      <c r="T2503" s="258"/>
      <c r="AT2503" s="259" t="s">
        <v>364</v>
      </c>
      <c r="AU2503" s="259" t="s">
        <v>90</v>
      </c>
      <c r="AV2503" s="16" t="s">
        <v>227</v>
      </c>
      <c r="AW2503" s="16" t="s">
        <v>36</v>
      </c>
      <c r="AX2503" s="16" t="s">
        <v>81</v>
      </c>
      <c r="AY2503" s="259" t="s">
        <v>215</v>
      </c>
    </row>
    <row r="2504" spans="2:51" s="13" customFormat="1" ht="10.199999999999999">
      <c r="B2504" s="217"/>
      <c r="C2504" s="218"/>
      <c r="D2504" s="198" t="s">
        <v>364</v>
      </c>
      <c r="E2504" s="219" t="s">
        <v>1</v>
      </c>
      <c r="F2504" s="220" t="s">
        <v>2345</v>
      </c>
      <c r="G2504" s="218"/>
      <c r="H2504" s="219" t="s">
        <v>1</v>
      </c>
      <c r="I2504" s="221"/>
      <c r="J2504" s="218"/>
      <c r="K2504" s="218"/>
      <c r="L2504" s="222"/>
      <c r="M2504" s="223"/>
      <c r="N2504" s="224"/>
      <c r="O2504" s="224"/>
      <c r="P2504" s="224"/>
      <c r="Q2504" s="224"/>
      <c r="R2504" s="224"/>
      <c r="S2504" s="224"/>
      <c r="T2504" s="225"/>
      <c r="AT2504" s="226" t="s">
        <v>364</v>
      </c>
      <c r="AU2504" s="226" t="s">
        <v>90</v>
      </c>
      <c r="AV2504" s="13" t="s">
        <v>88</v>
      </c>
      <c r="AW2504" s="13" t="s">
        <v>36</v>
      </c>
      <c r="AX2504" s="13" t="s">
        <v>81</v>
      </c>
      <c r="AY2504" s="226" t="s">
        <v>215</v>
      </c>
    </row>
    <row r="2505" spans="2:51" s="14" customFormat="1" ht="10.199999999999999">
      <c r="B2505" s="227"/>
      <c r="C2505" s="228"/>
      <c r="D2505" s="198" t="s">
        <v>364</v>
      </c>
      <c r="E2505" s="229" t="s">
        <v>1</v>
      </c>
      <c r="F2505" s="230" t="s">
        <v>2358</v>
      </c>
      <c r="G2505" s="228"/>
      <c r="H2505" s="231">
        <v>31.088000000000001</v>
      </c>
      <c r="I2505" s="232"/>
      <c r="J2505" s="228"/>
      <c r="K2505" s="228"/>
      <c r="L2505" s="233"/>
      <c r="M2505" s="234"/>
      <c r="N2505" s="235"/>
      <c r="O2505" s="235"/>
      <c r="P2505" s="235"/>
      <c r="Q2505" s="235"/>
      <c r="R2505" s="235"/>
      <c r="S2505" s="235"/>
      <c r="T2505" s="236"/>
      <c r="AT2505" s="237" t="s">
        <v>364</v>
      </c>
      <c r="AU2505" s="237" t="s">
        <v>90</v>
      </c>
      <c r="AV2505" s="14" t="s">
        <v>90</v>
      </c>
      <c r="AW2505" s="14" t="s">
        <v>36</v>
      </c>
      <c r="AX2505" s="14" t="s">
        <v>81</v>
      </c>
      <c r="AY2505" s="237" t="s">
        <v>215</v>
      </c>
    </row>
    <row r="2506" spans="2:51" s="14" customFormat="1" ht="10.199999999999999">
      <c r="B2506" s="227"/>
      <c r="C2506" s="228"/>
      <c r="D2506" s="198" t="s">
        <v>364</v>
      </c>
      <c r="E2506" s="229" t="s">
        <v>1</v>
      </c>
      <c r="F2506" s="230" t="s">
        <v>2359</v>
      </c>
      <c r="G2506" s="228"/>
      <c r="H2506" s="231">
        <v>22.95</v>
      </c>
      <c r="I2506" s="232"/>
      <c r="J2506" s="228"/>
      <c r="K2506" s="228"/>
      <c r="L2506" s="233"/>
      <c r="M2506" s="234"/>
      <c r="N2506" s="235"/>
      <c r="O2506" s="235"/>
      <c r="P2506" s="235"/>
      <c r="Q2506" s="235"/>
      <c r="R2506" s="235"/>
      <c r="S2506" s="235"/>
      <c r="T2506" s="236"/>
      <c r="AT2506" s="237" t="s">
        <v>364</v>
      </c>
      <c r="AU2506" s="237" t="s">
        <v>90</v>
      </c>
      <c r="AV2506" s="14" t="s">
        <v>90</v>
      </c>
      <c r="AW2506" s="14" t="s">
        <v>36</v>
      </c>
      <c r="AX2506" s="14" t="s">
        <v>81</v>
      </c>
      <c r="AY2506" s="237" t="s">
        <v>215</v>
      </c>
    </row>
    <row r="2507" spans="2:51" s="16" customFormat="1" ht="10.199999999999999">
      <c r="B2507" s="249"/>
      <c r="C2507" s="250"/>
      <c r="D2507" s="198" t="s">
        <v>364</v>
      </c>
      <c r="E2507" s="251" t="s">
        <v>1</v>
      </c>
      <c r="F2507" s="252" t="s">
        <v>403</v>
      </c>
      <c r="G2507" s="250"/>
      <c r="H2507" s="253">
        <v>54.037999999999997</v>
      </c>
      <c r="I2507" s="254"/>
      <c r="J2507" s="250"/>
      <c r="K2507" s="250"/>
      <c r="L2507" s="255"/>
      <c r="M2507" s="256"/>
      <c r="N2507" s="257"/>
      <c r="O2507" s="257"/>
      <c r="P2507" s="257"/>
      <c r="Q2507" s="257"/>
      <c r="R2507" s="257"/>
      <c r="S2507" s="257"/>
      <c r="T2507" s="258"/>
      <c r="AT2507" s="259" t="s">
        <v>364</v>
      </c>
      <c r="AU2507" s="259" t="s">
        <v>90</v>
      </c>
      <c r="AV2507" s="16" t="s">
        <v>227</v>
      </c>
      <c r="AW2507" s="16" t="s">
        <v>36</v>
      </c>
      <c r="AX2507" s="16" t="s">
        <v>81</v>
      </c>
      <c r="AY2507" s="259" t="s">
        <v>215</v>
      </c>
    </row>
    <row r="2508" spans="2:51" s="13" customFormat="1" ht="10.199999999999999">
      <c r="B2508" s="217"/>
      <c r="C2508" s="218"/>
      <c r="D2508" s="198" t="s">
        <v>364</v>
      </c>
      <c r="E2508" s="219" t="s">
        <v>1</v>
      </c>
      <c r="F2508" s="220" t="s">
        <v>2360</v>
      </c>
      <c r="G2508" s="218"/>
      <c r="H2508" s="219" t="s">
        <v>1</v>
      </c>
      <c r="I2508" s="221"/>
      <c r="J2508" s="218"/>
      <c r="K2508" s="218"/>
      <c r="L2508" s="222"/>
      <c r="M2508" s="223"/>
      <c r="N2508" s="224"/>
      <c r="O2508" s="224"/>
      <c r="P2508" s="224"/>
      <c r="Q2508" s="224"/>
      <c r="R2508" s="224"/>
      <c r="S2508" s="224"/>
      <c r="T2508" s="225"/>
      <c r="AT2508" s="226" t="s">
        <v>364</v>
      </c>
      <c r="AU2508" s="226" t="s">
        <v>90</v>
      </c>
      <c r="AV2508" s="13" t="s">
        <v>88</v>
      </c>
      <c r="AW2508" s="13" t="s">
        <v>36</v>
      </c>
      <c r="AX2508" s="13" t="s">
        <v>81</v>
      </c>
      <c r="AY2508" s="226" t="s">
        <v>215</v>
      </c>
    </row>
    <row r="2509" spans="2:51" s="13" customFormat="1" ht="10.199999999999999">
      <c r="B2509" s="217"/>
      <c r="C2509" s="218"/>
      <c r="D2509" s="198" t="s">
        <v>364</v>
      </c>
      <c r="E2509" s="219" t="s">
        <v>1</v>
      </c>
      <c r="F2509" s="220" t="s">
        <v>2361</v>
      </c>
      <c r="G2509" s="218"/>
      <c r="H2509" s="219" t="s">
        <v>1</v>
      </c>
      <c r="I2509" s="221"/>
      <c r="J2509" s="218"/>
      <c r="K2509" s="218"/>
      <c r="L2509" s="222"/>
      <c r="M2509" s="223"/>
      <c r="N2509" s="224"/>
      <c r="O2509" s="224"/>
      <c r="P2509" s="224"/>
      <c r="Q2509" s="224"/>
      <c r="R2509" s="224"/>
      <c r="S2509" s="224"/>
      <c r="T2509" s="225"/>
      <c r="AT2509" s="226" t="s">
        <v>364</v>
      </c>
      <c r="AU2509" s="226" t="s">
        <v>90</v>
      </c>
      <c r="AV2509" s="13" t="s">
        <v>88</v>
      </c>
      <c r="AW2509" s="13" t="s">
        <v>36</v>
      </c>
      <c r="AX2509" s="13" t="s">
        <v>81</v>
      </c>
      <c r="AY2509" s="226" t="s">
        <v>215</v>
      </c>
    </row>
    <row r="2510" spans="2:51" s="14" customFormat="1" ht="10.199999999999999">
      <c r="B2510" s="227"/>
      <c r="C2510" s="228"/>
      <c r="D2510" s="198" t="s">
        <v>364</v>
      </c>
      <c r="E2510" s="229" t="s">
        <v>1</v>
      </c>
      <c r="F2510" s="230" t="s">
        <v>2362</v>
      </c>
      <c r="G2510" s="228"/>
      <c r="H2510" s="231">
        <v>64.680000000000007</v>
      </c>
      <c r="I2510" s="232"/>
      <c r="J2510" s="228"/>
      <c r="K2510" s="228"/>
      <c r="L2510" s="233"/>
      <c r="M2510" s="234"/>
      <c r="N2510" s="235"/>
      <c r="O2510" s="235"/>
      <c r="P2510" s="235"/>
      <c r="Q2510" s="235"/>
      <c r="R2510" s="235"/>
      <c r="S2510" s="235"/>
      <c r="T2510" s="236"/>
      <c r="AT2510" s="237" t="s">
        <v>364</v>
      </c>
      <c r="AU2510" s="237" t="s">
        <v>90</v>
      </c>
      <c r="AV2510" s="14" t="s">
        <v>90</v>
      </c>
      <c r="AW2510" s="14" t="s">
        <v>36</v>
      </c>
      <c r="AX2510" s="14" t="s">
        <v>81</v>
      </c>
      <c r="AY2510" s="237" t="s">
        <v>215</v>
      </c>
    </row>
    <row r="2511" spans="2:51" s="16" customFormat="1" ht="10.199999999999999">
      <c r="B2511" s="249"/>
      <c r="C2511" s="250"/>
      <c r="D2511" s="198" t="s">
        <v>364</v>
      </c>
      <c r="E2511" s="251" t="s">
        <v>1</v>
      </c>
      <c r="F2511" s="252" t="s">
        <v>403</v>
      </c>
      <c r="G2511" s="250"/>
      <c r="H2511" s="253">
        <v>64.680000000000007</v>
      </c>
      <c r="I2511" s="254"/>
      <c r="J2511" s="250"/>
      <c r="K2511" s="250"/>
      <c r="L2511" s="255"/>
      <c r="M2511" s="256"/>
      <c r="N2511" s="257"/>
      <c r="O2511" s="257"/>
      <c r="P2511" s="257"/>
      <c r="Q2511" s="257"/>
      <c r="R2511" s="257"/>
      <c r="S2511" s="257"/>
      <c r="T2511" s="258"/>
      <c r="AT2511" s="259" t="s">
        <v>364</v>
      </c>
      <c r="AU2511" s="259" t="s">
        <v>90</v>
      </c>
      <c r="AV2511" s="16" t="s">
        <v>227</v>
      </c>
      <c r="AW2511" s="16" t="s">
        <v>36</v>
      </c>
      <c r="AX2511" s="16" t="s">
        <v>81</v>
      </c>
      <c r="AY2511" s="259" t="s">
        <v>215</v>
      </c>
    </row>
    <row r="2512" spans="2:51" s="15" customFormat="1" ht="10.199999999999999">
      <c r="B2512" s="238"/>
      <c r="C2512" s="239"/>
      <c r="D2512" s="198" t="s">
        <v>364</v>
      </c>
      <c r="E2512" s="240" t="s">
        <v>1</v>
      </c>
      <c r="F2512" s="241" t="s">
        <v>368</v>
      </c>
      <c r="G2512" s="239"/>
      <c r="H2512" s="242">
        <v>233.69300000000001</v>
      </c>
      <c r="I2512" s="243"/>
      <c r="J2512" s="239"/>
      <c r="K2512" s="239"/>
      <c r="L2512" s="244"/>
      <c r="M2512" s="245"/>
      <c r="N2512" s="246"/>
      <c r="O2512" s="246"/>
      <c r="P2512" s="246"/>
      <c r="Q2512" s="246"/>
      <c r="R2512" s="246"/>
      <c r="S2512" s="246"/>
      <c r="T2512" s="247"/>
      <c r="AT2512" s="248" t="s">
        <v>364</v>
      </c>
      <c r="AU2512" s="248" t="s">
        <v>90</v>
      </c>
      <c r="AV2512" s="15" t="s">
        <v>214</v>
      </c>
      <c r="AW2512" s="15" t="s">
        <v>36</v>
      </c>
      <c r="AX2512" s="15" t="s">
        <v>88</v>
      </c>
      <c r="AY2512" s="248" t="s">
        <v>215</v>
      </c>
    </row>
    <row r="2513" spans="1:65" s="2" customFormat="1" ht="16.5" customHeight="1">
      <c r="A2513" s="35"/>
      <c r="B2513" s="36"/>
      <c r="C2513" s="260" t="s">
        <v>2363</v>
      </c>
      <c r="D2513" s="260" t="s">
        <v>539</v>
      </c>
      <c r="E2513" s="261" t="s">
        <v>2268</v>
      </c>
      <c r="F2513" s="262" t="s">
        <v>2269</v>
      </c>
      <c r="G2513" s="263" t="s">
        <v>583</v>
      </c>
      <c r="H2513" s="264">
        <v>0.249</v>
      </c>
      <c r="I2513" s="265"/>
      <c r="J2513" s="266">
        <f>ROUND(I2513*H2513,2)</f>
        <v>0</v>
      </c>
      <c r="K2513" s="262" t="s">
        <v>359</v>
      </c>
      <c r="L2513" s="267"/>
      <c r="M2513" s="268" t="s">
        <v>1</v>
      </c>
      <c r="N2513" s="269" t="s">
        <v>46</v>
      </c>
      <c r="O2513" s="72"/>
      <c r="P2513" s="194">
        <f>O2513*H2513</f>
        <v>0</v>
      </c>
      <c r="Q2513" s="194">
        <v>1</v>
      </c>
      <c r="R2513" s="194">
        <f>Q2513*H2513</f>
        <v>0.249</v>
      </c>
      <c r="S2513" s="194">
        <v>0</v>
      </c>
      <c r="T2513" s="195">
        <f>S2513*H2513</f>
        <v>0</v>
      </c>
      <c r="U2513" s="35"/>
      <c r="V2513" s="35"/>
      <c r="W2513" s="35"/>
      <c r="X2513" s="35"/>
      <c r="Y2513" s="35"/>
      <c r="Z2513" s="35"/>
      <c r="AA2513" s="35"/>
      <c r="AB2513" s="35"/>
      <c r="AC2513" s="35"/>
      <c r="AD2513" s="35"/>
      <c r="AE2513" s="35"/>
      <c r="AR2513" s="196" t="s">
        <v>676</v>
      </c>
      <c r="AT2513" s="196" t="s">
        <v>539</v>
      </c>
      <c r="AU2513" s="196" t="s">
        <v>90</v>
      </c>
      <c r="AY2513" s="18" t="s">
        <v>215</v>
      </c>
      <c r="BE2513" s="197">
        <f>IF(N2513="základní",J2513,0)</f>
        <v>0</v>
      </c>
      <c r="BF2513" s="197">
        <f>IF(N2513="snížená",J2513,0)</f>
        <v>0</v>
      </c>
      <c r="BG2513" s="197">
        <f>IF(N2513="zákl. přenesená",J2513,0)</f>
        <v>0</v>
      </c>
      <c r="BH2513" s="197">
        <f>IF(N2513="sníž. přenesená",J2513,0)</f>
        <v>0</v>
      </c>
      <c r="BI2513" s="197">
        <f>IF(N2513="nulová",J2513,0)</f>
        <v>0</v>
      </c>
      <c r="BJ2513" s="18" t="s">
        <v>88</v>
      </c>
      <c r="BK2513" s="197">
        <f>ROUND(I2513*H2513,2)</f>
        <v>0</v>
      </c>
      <c r="BL2513" s="18" t="s">
        <v>291</v>
      </c>
      <c r="BM2513" s="196" t="s">
        <v>2364</v>
      </c>
    </row>
    <row r="2514" spans="1:65" s="2" customFormat="1" ht="10.199999999999999">
      <c r="A2514" s="35"/>
      <c r="B2514" s="36"/>
      <c r="C2514" s="37"/>
      <c r="D2514" s="198" t="s">
        <v>221</v>
      </c>
      <c r="E2514" s="37"/>
      <c r="F2514" s="199" t="s">
        <v>2269</v>
      </c>
      <c r="G2514" s="37"/>
      <c r="H2514" s="37"/>
      <c r="I2514" s="200"/>
      <c r="J2514" s="37"/>
      <c r="K2514" s="37"/>
      <c r="L2514" s="40"/>
      <c r="M2514" s="201"/>
      <c r="N2514" s="202"/>
      <c r="O2514" s="72"/>
      <c r="P2514" s="72"/>
      <c r="Q2514" s="72"/>
      <c r="R2514" s="72"/>
      <c r="S2514" s="72"/>
      <c r="T2514" s="73"/>
      <c r="U2514" s="35"/>
      <c r="V2514" s="35"/>
      <c r="W2514" s="35"/>
      <c r="X2514" s="35"/>
      <c r="Y2514" s="35"/>
      <c r="Z2514" s="35"/>
      <c r="AA2514" s="35"/>
      <c r="AB2514" s="35"/>
      <c r="AC2514" s="35"/>
      <c r="AD2514" s="35"/>
      <c r="AE2514" s="35"/>
      <c r="AT2514" s="18" t="s">
        <v>221</v>
      </c>
      <c r="AU2514" s="18" t="s">
        <v>90</v>
      </c>
    </row>
    <row r="2515" spans="1:65" s="14" customFormat="1" ht="10.199999999999999">
      <c r="B2515" s="227"/>
      <c r="C2515" s="228"/>
      <c r="D2515" s="198" t="s">
        <v>364</v>
      </c>
      <c r="E2515" s="229" t="s">
        <v>1</v>
      </c>
      <c r="F2515" s="230" t="s">
        <v>2365</v>
      </c>
      <c r="G2515" s="228"/>
      <c r="H2515" s="231">
        <v>0.16700000000000001</v>
      </c>
      <c r="I2515" s="232"/>
      <c r="J2515" s="228"/>
      <c r="K2515" s="228"/>
      <c r="L2515" s="233"/>
      <c r="M2515" s="234"/>
      <c r="N2515" s="235"/>
      <c r="O2515" s="235"/>
      <c r="P2515" s="235"/>
      <c r="Q2515" s="235"/>
      <c r="R2515" s="235"/>
      <c r="S2515" s="235"/>
      <c r="T2515" s="236"/>
      <c r="AT2515" s="237" t="s">
        <v>364</v>
      </c>
      <c r="AU2515" s="237" t="s">
        <v>90</v>
      </c>
      <c r="AV2515" s="14" t="s">
        <v>90</v>
      </c>
      <c r="AW2515" s="14" t="s">
        <v>36</v>
      </c>
      <c r="AX2515" s="14" t="s">
        <v>81</v>
      </c>
      <c r="AY2515" s="237" t="s">
        <v>215</v>
      </c>
    </row>
    <row r="2516" spans="1:65" s="14" customFormat="1" ht="10.199999999999999">
      <c r="B2516" s="227"/>
      <c r="C2516" s="228"/>
      <c r="D2516" s="198" t="s">
        <v>364</v>
      </c>
      <c r="E2516" s="229" t="s">
        <v>1</v>
      </c>
      <c r="F2516" s="230" t="s">
        <v>2366</v>
      </c>
      <c r="G2516" s="228"/>
      <c r="H2516" s="231">
        <v>8.2000000000000003E-2</v>
      </c>
      <c r="I2516" s="232"/>
      <c r="J2516" s="228"/>
      <c r="K2516" s="228"/>
      <c r="L2516" s="233"/>
      <c r="M2516" s="234"/>
      <c r="N2516" s="235"/>
      <c r="O2516" s="235"/>
      <c r="P2516" s="235"/>
      <c r="Q2516" s="235"/>
      <c r="R2516" s="235"/>
      <c r="S2516" s="235"/>
      <c r="T2516" s="236"/>
      <c r="AT2516" s="237" t="s">
        <v>364</v>
      </c>
      <c r="AU2516" s="237" t="s">
        <v>90</v>
      </c>
      <c r="AV2516" s="14" t="s">
        <v>90</v>
      </c>
      <c r="AW2516" s="14" t="s">
        <v>36</v>
      </c>
      <c r="AX2516" s="14" t="s">
        <v>81</v>
      </c>
      <c r="AY2516" s="237" t="s">
        <v>215</v>
      </c>
    </row>
    <row r="2517" spans="1:65" s="15" customFormat="1" ht="10.199999999999999">
      <c r="B2517" s="238"/>
      <c r="C2517" s="239"/>
      <c r="D2517" s="198" t="s">
        <v>364</v>
      </c>
      <c r="E2517" s="240" t="s">
        <v>1</v>
      </c>
      <c r="F2517" s="241" t="s">
        <v>368</v>
      </c>
      <c r="G2517" s="239"/>
      <c r="H2517" s="242">
        <v>0.249</v>
      </c>
      <c r="I2517" s="243"/>
      <c r="J2517" s="239"/>
      <c r="K2517" s="239"/>
      <c r="L2517" s="244"/>
      <c r="M2517" s="245"/>
      <c r="N2517" s="246"/>
      <c r="O2517" s="246"/>
      <c r="P2517" s="246"/>
      <c r="Q2517" s="246"/>
      <c r="R2517" s="246"/>
      <c r="S2517" s="246"/>
      <c r="T2517" s="247"/>
      <c r="AT2517" s="248" t="s">
        <v>364</v>
      </c>
      <c r="AU2517" s="248" t="s">
        <v>90</v>
      </c>
      <c r="AV2517" s="15" t="s">
        <v>214</v>
      </c>
      <c r="AW2517" s="15" t="s">
        <v>36</v>
      </c>
      <c r="AX2517" s="15" t="s">
        <v>88</v>
      </c>
      <c r="AY2517" s="248" t="s">
        <v>215</v>
      </c>
    </row>
    <row r="2518" spans="1:65" s="2" customFormat="1" ht="24.15" customHeight="1">
      <c r="A2518" s="35"/>
      <c r="B2518" s="36"/>
      <c r="C2518" s="185" t="s">
        <v>2367</v>
      </c>
      <c r="D2518" s="185" t="s">
        <v>216</v>
      </c>
      <c r="E2518" s="186" t="s">
        <v>2368</v>
      </c>
      <c r="F2518" s="187" t="s">
        <v>2369</v>
      </c>
      <c r="G2518" s="188" t="s">
        <v>523</v>
      </c>
      <c r="H2518" s="189">
        <v>558.12400000000002</v>
      </c>
      <c r="I2518" s="190"/>
      <c r="J2518" s="191">
        <f>ROUND(I2518*H2518,2)</f>
        <v>0</v>
      </c>
      <c r="K2518" s="187" t="s">
        <v>359</v>
      </c>
      <c r="L2518" s="40"/>
      <c r="M2518" s="192" t="s">
        <v>1</v>
      </c>
      <c r="N2518" s="193" t="s">
        <v>46</v>
      </c>
      <c r="O2518" s="72"/>
      <c r="P2518" s="194">
        <f>O2518*H2518</f>
        <v>0</v>
      </c>
      <c r="Q2518" s="194">
        <v>8.8000000000000003E-4</v>
      </c>
      <c r="R2518" s="194">
        <f>Q2518*H2518</f>
        <v>0.49114912000000005</v>
      </c>
      <c r="S2518" s="194">
        <v>0</v>
      </c>
      <c r="T2518" s="195">
        <f>S2518*H2518</f>
        <v>0</v>
      </c>
      <c r="U2518" s="35"/>
      <c r="V2518" s="35"/>
      <c r="W2518" s="35"/>
      <c r="X2518" s="35"/>
      <c r="Y2518" s="35"/>
      <c r="Z2518" s="35"/>
      <c r="AA2518" s="35"/>
      <c r="AB2518" s="35"/>
      <c r="AC2518" s="35"/>
      <c r="AD2518" s="35"/>
      <c r="AE2518" s="35"/>
      <c r="AR2518" s="196" t="s">
        <v>291</v>
      </c>
      <c r="AT2518" s="196" t="s">
        <v>216</v>
      </c>
      <c r="AU2518" s="196" t="s">
        <v>90</v>
      </c>
      <c r="AY2518" s="18" t="s">
        <v>215</v>
      </c>
      <c r="BE2518" s="197">
        <f>IF(N2518="základní",J2518,0)</f>
        <v>0</v>
      </c>
      <c r="BF2518" s="197">
        <f>IF(N2518="snížená",J2518,0)</f>
        <v>0</v>
      </c>
      <c r="BG2518" s="197">
        <f>IF(N2518="zákl. přenesená",J2518,0)</f>
        <v>0</v>
      </c>
      <c r="BH2518" s="197">
        <f>IF(N2518="sníž. přenesená",J2518,0)</f>
        <v>0</v>
      </c>
      <c r="BI2518" s="197">
        <f>IF(N2518="nulová",J2518,0)</f>
        <v>0</v>
      </c>
      <c r="BJ2518" s="18" t="s">
        <v>88</v>
      </c>
      <c r="BK2518" s="197">
        <f>ROUND(I2518*H2518,2)</f>
        <v>0</v>
      </c>
      <c r="BL2518" s="18" t="s">
        <v>291</v>
      </c>
      <c r="BM2518" s="196" t="s">
        <v>2370</v>
      </c>
    </row>
    <row r="2519" spans="1:65" s="2" customFormat="1" ht="19.2">
      <c r="A2519" s="35"/>
      <c r="B2519" s="36"/>
      <c r="C2519" s="37"/>
      <c r="D2519" s="198" t="s">
        <v>221</v>
      </c>
      <c r="E2519" s="37"/>
      <c r="F2519" s="199" t="s">
        <v>2371</v>
      </c>
      <c r="G2519" s="37"/>
      <c r="H2519" s="37"/>
      <c r="I2519" s="200"/>
      <c r="J2519" s="37"/>
      <c r="K2519" s="37"/>
      <c r="L2519" s="40"/>
      <c r="M2519" s="201"/>
      <c r="N2519" s="202"/>
      <c r="O2519" s="72"/>
      <c r="P2519" s="72"/>
      <c r="Q2519" s="72"/>
      <c r="R2519" s="72"/>
      <c r="S2519" s="72"/>
      <c r="T2519" s="73"/>
      <c r="U2519" s="35"/>
      <c r="V2519" s="35"/>
      <c r="W2519" s="35"/>
      <c r="X2519" s="35"/>
      <c r="Y2519" s="35"/>
      <c r="Z2519" s="35"/>
      <c r="AA2519" s="35"/>
      <c r="AB2519" s="35"/>
      <c r="AC2519" s="35"/>
      <c r="AD2519" s="35"/>
      <c r="AE2519" s="35"/>
      <c r="AT2519" s="18" t="s">
        <v>221</v>
      </c>
      <c r="AU2519" s="18" t="s">
        <v>90</v>
      </c>
    </row>
    <row r="2520" spans="1:65" s="2" customFormat="1" ht="10.199999999999999">
      <c r="A2520" s="35"/>
      <c r="B2520" s="36"/>
      <c r="C2520" s="37"/>
      <c r="D2520" s="215" t="s">
        <v>362</v>
      </c>
      <c r="E2520" s="37"/>
      <c r="F2520" s="216" t="s">
        <v>2372</v>
      </c>
      <c r="G2520" s="37"/>
      <c r="H2520" s="37"/>
      <c r="I2520" s="200"/>
      <c r="J2520" s="37"/>
      <c r="K2520" s="37"/>
      <c r="L2520" s="40"/>
      <c r="M2520" s="201"/>
      <c r="N2520" s="202"/>
      <c r="O2520" s="72"/>
      <c r="P2520" s="72"/>
      <c r="Q2520" s="72"/>
      <c r="R2520" s="72"/>
      <c r="S2520" s="72"/>
      <c r="T2520" s="73"/>
      <c r="U2520" s="35"/>
      <c r="V2520" s="35"/>
      <c r="W2520" s="35"/>
      <c r="X2520" s="35"/>
      <c r="Y2520" s="35"/>
      <c r="Z2520" s="35"/>
      <c r="AA2520" s="35"/>
      <c r="AB2520" s="35"/>
      <c r="AC2520" s="35"/>
      <c r="AD2520" s="35"/>
      <c r="AE2520" s="35"/>
      <c r="AT2520" s="18" t="s">
        <v>362</v>
      </c>
      <c r="AU2520" s="18" t="s">
        <v>90</v>
      </c>
    </row>
    <row r="2521" spans="1:65" s="2" customFormat="1" ht="24.15" customHeight="1">
      <c r="A2521" s="35"/>
      <c r="B2521" s="36"/>
      <c r="C2521" s="185" t="s">
        <v>2373</v>
      </c>
      <c r="D2521" s="185" t="s">
        <v>216</v>
      </c>
      <c r="E2521" s="186" t="s">
        <v>2374</v>
      </c>
      <c r="F2521" s="187" t="s">
        <v>2375</v>
      </c>
      <c r="G2521" s="188" t="s">
        <v>523</v>
      </c>
      <c r="H2521" s="189">
        <v>233.69300000000001</v>
      </c>
      <c r="I2521" s="190"/>
      <c r="J2521" s="191">
        <f>ROUND(I2521*H2521,2)</f>
        <v>0</v>
      </c>
      <c r="K2521" s="187" t="s">
        <v>359</v>
      </c>
      <c r="L2521" s="40"/>
      <c r="M2521" s="192" t="s">
        <v>1</v>
      </c>
      <c r="N2521" s="193" t="s">
        <v>46</v>
      </c>
      <c r="O2521" s="72"/>
      <c r="P2521" s="194">
        <f>O2521*H2521</f>
        <v>0</v>
      </c>
      <c r="Q2521" s="194">
        <v>9.3999999999999997E-4</v>
      </c>
      <c r="R2521" s="194">
        <f>Q2521*H2521</f>
        <v>0.21967142000000001</v>
      </c>
      <c r="S2521" s="194">
        <v>0</v>
      </c>
      <c r="T2521" s="195">
        <f>S2521*H2521</f>
        <v>0</v>
      </c>
      <c r="U2521" s="35"/>
      <c r="V2521" s="35"/>
      <c r="W2521" s="35"/>
      <c r="X2521" s="35"/>
      <c r="Y2521" s="35"/>
      <c r="Z2521" s="35"/>
      <c r="AA2521" s="35"/>
      <c r="AB2521" s="35"/>
      <c r="AC2521" s="35"/>
      <c r="AD2521" s="35"/>
      <c r="AE2521" s="35"/>
      <c r="AR2521" s="196" t="s">
        <v>291</v>
      </c>
      <c r="AT2521" s="196" t="s">
        <v>216</v>
      </c>
      <c r="AU2521" s="196" t="s">
        <v>90</v>
      </c>
      <c r="AY2521" s="18" t="s">
        <v>215</v>
      </c>
      <c r="BE2521" s="197">
        <f>IF(N2521="základní",J2521,0)</f>
        <v>0</v>
      </c>
      <c r="BF2521" s="197">
        <f>IF(N2521="snížená",J2521,0)</f>
        <v>0</v>
      </c>
      <c r="BG2521" s="197">
        <f>IF(N2521="zákl. přenesená",J2521,0)</f>
        <v>0</v>
      </c>
      <c r="BH2521" s="197">
        <f>IF(N2521="sníž. přenesená",J2521,0)</f>
        <v>0</v>
      </c>
      <c r="BI2521" s="197">
        <f>IF(N2521="nulová",J2521,0)</f>
        <v>0</v>
      </c>
      <c r="BJ2521" s="18" t="s">
        <v>88</v>
      </c>
      <c r="BK2521" s="197">
        <f>ROUND(I2521*H2521,2)</f>
        <v>0</v>
      </c>
      <c r="BL2521" s="18" t="s">
        <v>291</v>
      </c>
      <c r="BM2521" s="196" t="s">
        <v>2376</v>
      </c>
    </row>
    <row r="2522" spans="1:65" s="2" customFormat="1" ht="28.8">
      <c r="A2522" s="35"/>
      <c r="B2522" s="36"/>
      <c r="C2522" s="37"/>
      <c r="D2522" s="198" t="s">
        <v>221</v>
      </c>
      <c r="E2522" s="37"/>
      <c r="F2522" s="199" t="s">
        <v>2377</v>
      </c>
      <c r="G2522" s="37"/>
      <c r="H2522" s="37"/>
      <c r="I2522" s="200"/>
      <c r="J2522" s="37"/>
      <c r="K2522" s="37"/>
      <c r="L2522" s="40"/>
      <c r="M2522" s="201"/>
      <c r="N2522" s="202"/>
      <c r="O2522" s="72"/>
      <c r="P2522" s="72"/>
      <c r="Q2522" s="72"/>
      <c r="R2522" s="72"/>
      <c r="S2522" s="72"/>
      <c r="T2522" s="73"/>
      <c r="U2522" s="35"/>
      <c r="V2522" s="35"/>
      <c r="W2522" s="35"/>
      <c r="X2522" s="35"/>
      <c r="Y2522" s="35"/>
      <c r="Z2522" s="35"/>
      <c r="AA2522" s="35"/>
      <c r="AB2522" s="35"/>
      <c r="AC2522" s="35"/>
      <c r="AD2522" s="35"/>
      <c r="AE2522" s="35"/>
      <c r="AT2522" s="18" t="s">
        <v>221</v>
      </c>
      <c r="AU2522" s="18" t="s">
        <v>90</v>
      </c>
    </row>
    <row r="2523" spans="1:65" s="2" customFormat="1" ht="10.199999999999999">
      <c r="A2523" s="35"/>
      <c r="B2523" s="36"/>
      <c r="C2523" s="37"/>
      <c r="D2523" s="215" t="s">
        <v>362</v>
      </c>
      <c r="E2523" s="37"/>
      <c r="F2523" s="216" t="s">
        <v>2378</v>
      </c>
      <c r="G2523" s="37"/>
      <c r="H2523" s="37"/>
      <c r="I2523" s="200"/>
      <c r="J2523" s="37"/>
      <c r="K2523" s="37"/>
      <c r="L2523" s="40"/>
      <c r="M2523" s="201"/>
      <c r="N2523" s="202"/>
      <c r="O2523" s="72"/>
      <c r="P2523" s="72"/>
      <c r="Q2523" s="72"/>
      <c r="R2523" s="72"/>
      <c r="S2523" s="72"/>
      <c r="T2523" s="73"/>
      <c r="U2523" s="35"/>
      <c r="V2523" s="35"/>
      <c r="W2523" s="35"/>
      <c r="X2523" s="35"/>
      <c r="Y2523" s="35"/>
      <c r="Z2523" s="35"/>
      <c r="AA2523" s="35"/>
      <c r="AB2523" s="35"/>
      <c r="AC2523" s="35"/>
      <c r="AD2523" s="35"/>
      <c r="AE2523" s="35"/>
      <c r="AT2523" s="18" t="s">
        <v>362</v>
      </c>
      <c r="AU2523" s="18" t="s">
        <v>90</v>
      </c>
    </row>
    <row r="2524" spans="1:65" s="2" customFormat="1" ht="49.05" customHeight="1">
      <c r="A2524" s="35"/>
      <c r="B2524" s="36"/>
      <c r="C2524" s="260" t="s">
        <v>2379</v>
      </c>
      <c r="D2524" s="260" t="s">
        <v>539</v>
      </c>
      <c r="E2524" s="261" t="s">
        <v>2293</v>
      </c>
      <c r="F2524" s="262" t="s">
        <v>2294</v>
      </c>
      <c r="G2524" s="263" t="s">
        <v>523</v>
      </c>
      <c r="H2524" s="264">
        <v>922.27499999999998</v>
      </c>
      <c r="I2524" s="265"/>
      <c r="J2524" s="266">
        <f>ROUND(I2524*H2524,2)</f>
        <v>0</v>
      </c>
      <c r="K2524" s="262" t="s">
        <v>359</v>
      </c>
      <c r="L2524" s="267"/>
      <c r="M2524" s="268" t="s">
        <v>1</v>
      </c>
      <c r="N2524" s="269" t="s">
        <v>46</v>
      </c>
      <c r="O2524" s="72"/>
      <c r="P2524" s="194">
        <f>O2524*H2524</f>
        <v>0</v>
      </c>
      <c r="Q2524" s="194">
        <v>4.7000000000000002E-3</v>
      </c>
      <c r="R2524" s="194">
        <f>Q2524*H2524</f>
        <v>4.3346925000000001</v>
      </c>
      <c r="S2524" s="194">
        <v>0</v>
      </c>
      <c r="T2524" s="195">
        <f>S2524*H2524</f>
        <v>0</v>
      </c>
      <c r="U2524" s="35"/>
      <c r="V2524" s="35"/>
      <c r="W2524" s="35"/>
      <c r="X2524" s="35"/>
      <c r="Y2524" s="35"/>
      <c r="Z2524" s="35"/>
      <c r="AA2524" s="35"/>
      <c r="AB2524" s="35"/>
      <c r="AC2524" s="35"/>
      <c r="AD2524" s="35"/>
      <c r="AE2524" s="35"/>
      <c r="AR2524" s="196" t="s">
        <v>676</v>
      </c>
      <c r="AT2524" s="196" t="s">
        <v>539</v>
      </c>
      <c r="AU2524" s="196" t="s">
        <v>90</v>
      </c>
      <c r="AY2524" s="18" t="s">
        <v>215</v>
      </c>
      <c r="BE2524" s="197">
        <f>IF(N2524="základní",J2524,0)</f>
        <v>0</v>
      </c>
      <c r="BF2524" s="197">
        <f>IF(N2524="snížená",J2524,0)</f>
        <v>0</v>
      </c>
      <c r="BG2524" s="197">
        <f>IF(N2524="zákl. přenesená",J2524,0)</f>
        <v>0</v>
      </c>
      <c r="BH2524" s="197">
        <f>IF(N2524="sníž. přenesená",J2524,0)</f>
        <v>0</v>
      </c>
      <c r="BI2524" s="197">
        <f>IF(N2524="nulová",J2524,0)</f>
        <v>0</v>
      </c>
      <c r="BJ2524" s="18" t="s">
        <v>88</v>
      </c>
      <c r="BK2524" s="197">
        <f>ROUND(I2524*H2524,2)</f>
        <v>0</v>
      </c>
      <c r="BL2524" s="18" t="s">
        <v>291</v>
      </c>
      <c r="BM2524" s="196" t="s">
        <v>2380</v>
      </c>
    </row>
    <row r="2525" spans="1:65" s="2" customFormat="1" ht="38.4">
      <c r="A2525" s="35"/>
      <c r="B2525" s="36"/>
      <c r="C2525" s="37"/>
      <c r="D2525" s="198" t="s">
        <v>221</v>
      </c>
      <c r="E2525" s="37"/>
      <c r="F2525" s="199" t="s">
        <v>2294</v>
      </c>
      <c r="G2525" s="37"/>
      <c r="H2525" s="37"/>
      <c r="I2525" s="200"/>
      <c r="J2525" s="37"/>
      <c r="K2525" s="37"/>
      <c r="L2525" s="40"/>
      <c r="M2525" s="201"/>
      <c r="N2525" s="202"/>
      <c r="O2525" s="72"/>
      <c r="P2525" s="72"/>
      <c r="Q2525" s="72"/>
      <c r="R2525" s="72"/>
      <c r="S2525" s="72"/>
      <c r="T2525" s="73"/>
      <c r="U2525" s="35"/>
      <c r="V2525" s="35"/>
      <c r="W2525" s="35"/>
      <c r="X2525" s="35"/>
      <c r="Y2525" s="35"/>
      <c r="Z2525" s="35"/>
      <c r="AA2525" s="35"/>
      <c r="AB2525" s="35"/>
      <c r="AC2525" s="35"/>
      <c r="AD2525" s="35"/>
      <c r="AE2525" s="35"/>
      <c r="AT2525" s="18" t="s">
        <v>221</v>
      </c>
      <c r="AU2525" s="18" t="s">
        <v>90</v>
      </c>
    </row>
    <row r="2526" spans="1:65" s="14" customFormat="1" ht="10.199999999999999">
      <c r="B2526" s="227"/>
      <c r="C2526" s="228"/>
      <c r="D2526" s="198" t="s">
        <v>364</v>
      </c>
      <c r="E2526" s="229" t="s">
        <v>1</v>
      </c>
      <c r="F2526" s="230" t="s">
        <v>2381</v>
      </c>
      <c r="G2526" s="228"/>
      <c r="H2526" s="231">
        <v>641.84299999999996</v>
      </c>
      <c r="I2526" s="232"/>
      <c r="J2526" s="228"/>
      <c r="K2526" s="228"/>
      <c r="L2526" s="233"/>
      <c r="M2526" s="234"/>
      <c r="N2526" s="235"/>
      <c r="O2526" s="235"/>
      <c r="P2526" s="235"/>
      <c r="Q2526" s="235"/>
      <c r="R2526" s="235"/>
      <c r="S2526" s="235"/>
      <c r="T2526" s="236"/>
      <c r="AT2526" s="237" t="s">
        <v>364</v>
      </c>
      <c r="AU2526" s="237" t="s">
        <v>90</v>
      </c>
      <c r="AV2526" s="14" t="s">
        <v>90</v>
      </c>
      <c r="AW2526" s="14" t="s">
        <v>36</v>
      </c>
      <c r="AX2526" s="14" t="s">
        <v>81</v>
      </c>
      <c r="AY2526" s="237" t="s">
        <v>215</v>
      </c>
    </row>
    <row r="2527" spans="1:65" s="14" customFormat="1" ht="10.199999999999999">
      <c r="B2527" s="227"/>
      <c r="C2527" s="228"/>
      <c r="D2527" s="198" t="s">
        <v>364</v>
      </c>
      <c r="E2527" s="229" t="s">
        <v>1</v>
      </c>
      <c r="F2527" s="230" t="s">
        <v>2382</v>
      </c>
      <c r="G2527" s="228"/>
      <c r="H2527" s="231">
        <v>280.43200000000002</v>
      </c>
      <c r="I2527" s="232"/>
      <c r="J2527" s="228"/>
      <c r="K2527" s="228"/>
      <c r="L2527" s="233"/>
      <c r="M2527" s="234"/>
      <c r="N2527" s="235"/>
      <c r="O2527" s="235"/>
      <c r="P2527" s="235"/>
      <c r="Q2527" s="235"/>
      <c r="R2527" s="235"/>
      <c r="S2527" s="235"/>
      <c r="T2527" s="236"/>
      <c r="AT2527" s="237" t="s">
        <v>364</v>
      </c>
      <c r="AU2527" s="237" t="s">
        <v>90</v>
      </c>
      <c r="AV2527" s="14" t="s">
        <v>90</v>
      </c>
      <c r="AW2527" s="14" t="s">
        <v>36</v>
      </c>
      <c r="AX2527" s="14" t="s">
        <v>81</v>
      </c>
      <c r="AY2527" s="237" t="s">
        <v>215</v>
      </c>
    </row>
    <row r="2528" spans="1:65" s="15" customFormat="1" ht="10.199999999999999">
      <c r="B2528" s="238"/>
      <c r="C2528" s="239"/>
      <c r="D2528" s="198" t="s">
        <v>364</v>
      </c>
      <c r="E2528" s="240" t="s">
        <v>1</v>
      </c>
      <c r="F2528" s="241" t="s">
        <v>368</v>
      </c>
      <c r="G2528" s="239"/>
      <c r="H2528" s="242">
        <v>922.27499999999998</v>
      </c>
      <c r="I2528" s="243"/>
      <c r="J2528" s="239"/>
      <c r="K2528" s="239"/>
      <c r="L2528" s="244"/>
      <c r="M2528" s="245"/>
      <c r="N2528" s="246"/>
      <c r="O2528" s="246"/>
      <c r="P2528" s="246"/>
      <c r="Q2528" s="246"/>
      <c r="R2528" s="246"/>
      <c r="S2528" s="246"/>
      <c r="T2528" s="247"/>
      <c r="AT2528" s="248" t="s">
        <v>364</v>
      </c>
      <c r="AU2528" s="248" t="s">
        <v>90</v>
      </c>
      <c r="AV2528" s="15" t="s">
        <v>214</v>
      </c>
      <c r="AW2528" s="15" t="s">
        <v>36</v>
      </c>
      <c r="AX2528" s="15" t="s">
        <v>88</v>
      </c>
      <c r="AY2528" s="248" t="s">
        <v>215</v>
      </c>
    </row>
    <row r="2529" spans="1:65" s="2" customFormat="1" ht="24.15" customHeight="1">
      <c r="A2529" s="35"/>
      <c r="B2529" s="36"/>
      <c r="C2529" s="185" t="s">
        <v>2383</v>
      </c>
      <c r="D2529" s="185" t="s">
        <v>216</v>
      </c>
      <c r="E2529" s="186" t="s">
        <v>2384</v>
      </c>
      <c r="F2529" s="187" t="s">
        <v>2385</v>
      </c>
      <c r="G2529" s="188" t="s">
        <v>523</v>
      </c>
      <c r="H2529" s="189">
        <v>558.12400000000002</v>
      </c>
      <c r="I2529" s="190"/>
      <c r="J2529" s="191">
        <f>ROUND(I2529*H2529,2)</f>
        <v>0</v>
      </c>
      <c r="K2529" s="187" t="s">
        <v>359</v>
      </c>
      <c r="L2529" s="40"/>
      <c r="M2529" s="192" t="s">
        <v>1</v>
      </c>
      <c r="N2529" s="193" t="s">
        <v>46</v>
      </c>
      <c r="O2529" s="72"/>
      <c r="P2529" s="194">
        <f>O2529*H2529</f>
        <v>0</v>
      </c>
      <c r="Q2529" s="194">
        <v>2.7999999999999998E-4</v>
      </c>
      <c r="R2529" s="194">
        <f>Q2529*H2529</f>
        <v>0.15627472000000001</v>
      </c>
      <c r="S2529" s="194">
        <v>0</v>
      </c>
      <c r="T2529" s="195">
        <f>S2529*H2529</f>
        <v>0</v>
      </c>
      <c r="U2529" s="35"/>
      <c r="V2529" s="35"/>
      <c r="W2529" s="35"/>
      <c r="X2529" s="35"/>
      <c r="Y2529" s="35"/>
      <c r="Z2529" s="35"/>
      <c r="AA2529" s="35"/>
      <c r="AB2529" s="35"/>
      <c r="AC2529" s="35"/>
      <c r="AD2529" s="35"/>
      <c r="AE2529" s="35"/>
      <c r="AR2529" s="196" t="s">
        <v>291</v>
      </c>
      <c r="AT2529" s="196" t="s">
        <v>216</v>
      </c>
      <c r="AU2529" s="196" t="s">
        <v>90</v>
      </c>
      <c r="AY2529" s="18" t="s">
        <v>215</v>
      </c>
      <c r="BE2529" s="197">
        <f>IF(N2529="základní",J2529,0)</f>
        <v>0</v>
      </c>
      <c r="BF2529" s="197">
        <f>IF(N2529="snížená",J2529,0)</f>
        <v>0</v>
      </c>
      <c r="BG2529" s="197">
        <f>IF(N2529="zákl. přenesená",J2529,0)</f>
        <v>0</v>
      </c>
      <c r="BH2529" s="197">
        <f>IF(N2529="sníž. přenesená",J2529,0)</f>
        <v>0</v>
      </c>
      <c r="BI2529" s="197">
        <f>IF(N2529="nulová",J2529,0)</f>
        <v>0</v>
      </c>
      <c r="BJ2529" s="18" t="s">
        <v>88</v>
      </c>
      <c r="BK2529" s="197">
        <f>ROUND(I2529*H2529,2)</f>
        <v>0</v>
      </c>
      <c r="BL2529" s="18" t="s">
        <v>291</v>
      </c>
      <c r="BM2529" s="196" t="s">
        <v>2386</v>
      </c>
    </row>
    <row r="2530" spans="1:65" s="2" customFormat="1" ht="38.4">
      <c r="A2530" s="35"/>
      <c r="B2530" s="36"/>
      <c r="C2530" s="37"/>
      <c r="D2530" s="198" t="s">
        <v>221</v>
      </c>
      <c r="E2530" s="37"/>
      <c r="F2530" s="199" t="s">
        <v>2387</v>
      </c>
      <c r="G2530" s="37"/>
      <c r="H2530" s="37"/>
      <c r="I2530" s="200"/>
      <c r="J2530" s="37"/>
      <c r="K2530" s="37"/>
      <c r="L2530" s="40"/>
      <c r="M2530" s="201"/>
      <c r="N2530" s="202"/>
      <c r="O2530" s="72"/>
      <c r="P2530" s="72"/>
      <c r="Q2530" s="72"/>
      <c r="R2530" s="72"/>
      <c r="S2530" s="72"/>
      <c r="T2530" s="73"/>
      <c r="U2530" s="35"/>
      <c r="V2530" s="35"/>
      <c r="W2530" s="35"/>
      <c r="X2530" s="35"/>
      <c r="Y2530" s="35"/>
      <c r="Z2530" s="35"/>
      <c r="AA2530" s="35"/>
      <c r="AB2530" s="35"/>
      <c r="AC2530" s="35"/>
      <c r="AD2530" s="35"/>
      <c r="AE2530" s="35"/>
      <c r="AT2530" s="18" t="s">
        <v>221</v>
      </c>
      <c r="AU2530" s="18" t="s">
        <v>90</v>
      </c>
    </row>
    <row r="2531" spans="1:65" s="2" customFormat="1" ht="10.199999999999999">
      <c r="A2531" s="35"/>
      <c r="B2531" s="36"/>
      <c r="C2531" s="37"/>
      <c r="D2531" s="215" t="s">
        <v>362</v>
      </c>
      <c r="E2531" s="37"/>
      <c r="F2531" s="216" t="s">
        <v>2388</v>
      </c>
      <c r="G2531" s="37"/>
      <c r="H2531" s="37"/>
      <c r="I2531" s="200"/>
      <c r="J2531" s="37"/>
      <c r="K2531" s="37"/>
      <c r="L2531" s="40"/>
      <c r="M2531" s="201"/>
      <c r="N2531" s="202"/>
      <c r="O2531" s="72"/>
      <c r="P2531" s="72"/>
      <c r="Q2531" s="72"/>
      <c r="R2531" s="72"/>
      <c r="S2531" s="72"/>
      <c r="T2531" s="73"/>
      <c r="U2531" s="35"/>
      <c r="V2531" s="35"/>
      <c r="W2531" s="35"/>
      <c r="X2531" s="35"/>
      <c r="Y2531" s="35"/>
      <c r="Z2531" s="35"/>
      <c r="AA2531" s="35"/>
      <c r="AB2531" s="35"/>
      <c r="AC2531" s="35"/>
      <c r="AD2531" s="35"/>
      <c r="AE2531" s="35"/>
      <c r="AT2531" s="18" t="s">
        <v>362</v>
      </c>
      <c r="AU2531" s="18" t="s">
        <v>90</v>
      </c>
    </row>
    <row r="2532" spans="1:65" s="13" customFormat="1" ht="10.199999999999999">
      <c r="B2532" s="217"/>
      <c r="C2532" s="218"/>
      <c r="D2532" s="198" t="s">
        <v>364</v>
      </c>
      <c r="E2532" s="219" t="s">
        <v>1</v>
      </c>
      <c r="F2532" s="220" t="s">
        <v>872</v>
      </c>
      <c r="G2532" s="218"/>
      <c r="H2532" s="219" t="s">
        <v>1</v>
      </c>
      <c r="I2532" s="221"/>
      <c r="J2532" s="218"/>
      <c r="K2532" s="218"/>
      <c r="L2532" s="222"/>
      <c r="M2532" s="223"/>
      <c r="N2532" s="224"/>
      <c r="O2532" s="224"/>
      <c r="P2532" s="224"/>
      <c r="Q2532" s="224"/>
      <c r="R2532" s="224"/>
      <c r="S2532" s="224"/>
      <c r="T2532" s="225"/>
      <c r="AT2532" s="226" t="s">
        <v>364</v>
      </c>
      <c r="AU2532" s="226" t="s">
        <v>90</v>
      </c>
      <c r="AV2532" s="13" t="s">
        <v>88</v>
      </c>
      <c r="AW2532" s="13" t="s">
        <v>36</v>
      </c>
      <c r="AX2532" s="13" t="s">
        <v>81</v>
      </c>
      <c r="AY2532" s="226" t="s">
        <v>215</v>
      </c>
    </row>
    <row r="2533" spans="1:65" s="13" customFormat="1" ht="10.199999999999999">
      <c r="B2533" s="217"/>
      <c r="C2533" s="218"/>
      <c r="D2533" s="198" t="s">
        <v>364</v>
      </c>
      <c r="E2533" s="219" t="s">
        <v>1</v>
      </c>
      <c r="F2533" s="220" t="s">
        <v>1984</v>
      </c>
      <c r="G2533" s="218"/>
      <c r="H2533" s="219" t="s">
        <v>1</v>
      </c>
      <c r="I2533" s="221"/>
      <c r="J2533" s="218"/>
      <c r="K2533" s="218"/>
      <c r="L2533" s="222"/>
      <c r="M2533" s="223"/>
      <c r="N2533" s="224"/>
      <c r="O2533" s="224"/>
      <c r="P2533" s="224"/>
      <c r="Q2533" s="224"/>
      <c r="R2533" s="224"/>
      <c r="S2533" s="224"/>
      <c r="T2533" s="225"/>
      <c r="AT2533" s="226" t="s">
        <v>364</v>
      </c>
      <c r="AU2533" s="226" t="s">
        <v>90</v>
      </c>
      <c r="AV2533" s="13" t="s">
        <v>88</v>
      </c>
      <c r="AW2533" s="13" t="s">
        <v>36</v>
      </c>
      <c r="AX2533" s="13" t="s">
        <v>81</v>
      </c>
      <c r="AY2533" s="226" t="s">
        <v>215</v>
      </c>
    </row>
    <row r="2534" spans="1:65" s="13" customFormat="1" ht="10.199999999999999">
      <c r="B2534" s="217"/>
      <c r="C2534" s="218"/>
      <c r="D2534" s="198" t="s">
        <v>364</v>
      </c>
      <c r="E2534" s="219" t="s">
        <v>1</v>
      </c>
      <c r="F2534" s="220" t="s">
        <v>389</v>
      </c>
      <c r="G2534" s="218"/>
      <c r="H2534" s="219" t="s">
        <v>1</v>
      </c>
      <c r="I2534" s="221"/>
      <c r="J2534" s="218"/>
      <c r="K2534" s="218"/>
      <c r="L2534" s="222"/>
      <c r="M2534" s="223"/>
      <c r="N2534" s="224"/>
      <c r="O2534" s="224"/>
      <c r="P2534" s="224"/>
      <c r="Q2534" s="224"/>
      <c r="R2534" s="224"/>
      <c r="S2534" s="224"/>
      <c r="T2534" s="225"/>
      <c r="AT2534" s="226" t="s">
        <v>364</v>
      </c>
      <c r="AU2534" s="226" t="s">
        <v>90</v>
      </c>
      <c r="AV2534" s="13" t="s">
        <v>88</v>
      </c>
      <c r="AW2534" s="13" t="s">
        <v>36</v>
      </c>
      <c r="AX2534" s="13" t="s">
        <v>81</v>
      </c>
      <c r="AY2534" s="226" t="s">
        <v>215</v>
      </c>
    </row>
    <row r="2535" spans="1:65" s="14" customFormat="1" ht="10.199999999999999">
      <c r="B2535" s="227"/>
      <c r="C2535" s="228"/>
      <c r="D2535" s="198" t="s">
        <v>364</v>
      </c>
      <c r="E2535" s="229" t="s">
        <v>1</v>
      </c>
      <c r="F2535" s="230" t="s">
        <v>1985</v>
      </c>
      <c r="G2535" s="228"/>
      <c r="H2535" s="231">
        <v>233.83500000000001</v>
      </c>
      <c r="I2535" s="232"/>
      <c r="J2535" s="228"/>
      <c r="K2535" s="228"/>
      <c r="L2535" s="233"/>
      <c r="M2535" s="234"/>
      <c r="N2535" s="235"/>
      <c r="O2535" s="235"/>
      <c r="P2535" s="235"/>
      <c r="Q2535" s="235"/>
      <c r="R2535" s="235"/>
      <c r="S2535" s="235"/>
      <c r="T2535" s="236"/>
      <c r="AT2535" s="237" t="s">
        <v>364</v>
      </c>
      <c r="AU2535" s="237" t="s">
        <v>90</v>
      </c>
      <c r="AV2535" s="14" t="s">
        <v>90</v>
      </c>
      <c r="AW2535" s="14" t="s">
        <v>36</v>
      </c>
      <c r="AX2535" s="14" t="s">
        <v>81</v>
      </c>
      <c r="AY2535" s="237" t="s">
        <v>215</v>
      </c>
    </row>
    <row r="2536" spans="1:65" s="14" customFormat="1" ht="10.199999999999999">
      <c r="B2536" s="227"/>
      <c r="C2536" s="228"/>
      <c r="D2536" s="198" t="s">
        <v>364</v>
      </c>
      <c r="E2536" s="229" t="s">
        <v>1</v>
      </c>
      <c r="F2536" s="230" t="s">
        <v>1986</v>
      </c>
      <c r="G2536" s="228"/>
      <c r="H2536" s="231">
        <v>-98.32</v>
      </c>
      <c r="I2536" s="232"/>
      <c r="J2536" s="228"/>
      <c r="K2536" s="228"/>
      <c r="L2536" s="233"/>
      <c r="M2536" s="234"/>
      <c r="N2536" s="235"/>
      <c r="O2536" s="235"/>
      <c r="P2536" s="235"/>
      <c r="Q2536" s="235"/>
      <c r="R2536" s="235"/>
      <c r="S2536" s="235"/>
      <c r="T2536" s="236"/>
      <c r="AT2536" s="237" t="s">
        <v>364</v>
      </c>
      <c r="AU2536" s="237" t="s">
        <v>90</v>
      </c>
      <c r="AV2536" s="14" t="s">
        <v>90</v>
      </c>
      <c r="AW2536" s="14" t="s">
        <v>36</v>
      </c>
      <c r="AX2536" s="14" t="s">
        <v>81</v>
      </c>
      <c r="AY2536" s="237" t="s">
        <v>215</v>
      </c>
    </row>
    <row r="2537" spans="1:65" s="13" customFormat="1" ht="10.199999999999999">
      <c r="B2537" s="217"/>
      <c r="C2537" s="218"/>
      <c r="D2537" s="198" t="s">
        <v>364</v>
      </c>
      <c r="E2537" s="219" t="s">
        <v>1</v>
      </c>
      <c r="F2537" s="220" t="s">
        <v>401</v>
      </c>
      <c r="G2537" s="218"/>
      <c r="H2537" s="219" t="s">
        <v>1</v>
      </c>
      <c r="I2537" s="221"/>
      <c r="J2537" s="218"/>
      <c r="K2537" s="218"/>
      <c r="L2537" s="222"/>
      <c r="M2537" s="223"/>
      <c r="N2537" s="224"/>
      <c r="O2537" s="224"/>
      <c r="P2537" s="224"/>
      <c r="Q2537" s="224"/>
      <c r="R2537" s="224"/>
      <c r="S2537" s="224"/>
      <c r="T2537" s="225"/>
      <c r="AT2537" s="226" t="s">
        <v>364</v>
      </c>
      <c r="AU2537" s="226" t="s">
        <v>90</v>
      </c>
      <c r="AV2537" s="13" t="s">
        <v>88</v>
      </c>
      <c r="AW2537" s="13" t="s">
        <v>36</v>
      </c>
      <c r="AX2537" s="13" t="s">
        <v>81</v>
      </c>
      <c r="AY2537" s="226" t="s">
        <v>215</v>
      </c>
    </row>
    <row r="2538" spans="1:65" s="14" customFormat="1" ht="10.199999999999999">
      <c r="B2538" s="227"/>
      <c r="C2538" s="228"/>
      <c r="D2538" s="198" t="s">
        <v>364</v>
      </c>
      <c r="E2538" s="229" t="s">
        <v>1</v>
      </c>
      <c r="F2538" s="230" t="s">
        <v>1985</v>
      </c>
      <c r="G2538" s="228"/>
      <c r="H2538" s="231">
        <v>233.83500000000001</v>
      </c>
      <c r="I2538" s="232"/>
      <c r="J2538" s="228"/>
      <c r="K2538" s="228"/>
      <c r="L2538" s="233"/>
      <c r="M2538" s="234"/>
      <c r="N2538" s="235"/>
      <c r="O2538" s="235"/>
      <c r="P2538" s="235"/>
      <c r="Q2538" s="235"/>
      <c r="R2538" s="235"/>
      <c r="S2538" s="235"/>
      <c r="T2538" s="236"/>
      <c r="AT2538" s="237" t="s">
        <v>364</v>
      </c>
      <c r="AU2538" s="237" t="s">
        <v>90</v>
      </c>
      <c r="AV2538" s="14" t="s">
        <v>90</v>
      </c>
      <c r="AW2538" s="14" t="s">
        <v>36</v>
      </c>
      <c r="AX2538" s="14" t="s">
        <v>81</v>
      </c>
      <c r="AY2538" s="237" t="s">
        <v>215</v>
      </c>
    </row>
    <row r="2539" spans="1:65" s="14" customFormat="1" ht="10.199999999999999">
      <c r="B2539" s="227"/>
      <c r="C2539" s="228"/>
      <c r="D2539" s="198" t="s">
        <v>364</v>
      </c>
      <c r="E2539" s="229" t="s">
        <v>1</v>
      </c>
      <c r="F2539" s="230" t="s">
        <v>1987</v>
      </c>
      <c r="G2539" s="228"/>
      <c r="H2539" s="231">
        <v>-95.375</v>
      </c>
      <c r="I2539" s="232"/>
      <c r="J2539" s="228"/>
      <c r="K2539" s="228"/>
      <c r="L2539" s="233"/>
      <c r="M2539" s="234"/>
      <c r="N2539" s="235"/>
      <c r="O2539" s="235"/>
      <c r="P2539" s="235"/>
      <c r="Q2539" s="235"/>
      <c r="R2539" s="235"/>
      <c r="S2539" s="235"/>
      <c r="T2539" s="236"/>
      <c r="AT2539" s="237" t="s">
        <v>364</v>
      </c>
      <c r="AU2539" s="237" t="s">
        <v>90</v>
      </c>
      <c r="AV2539" s="14" t="s">
        <v>90</v>
      </c>
      <c r="AW2539" s="14" t="s">
        <v>36</v>
      </c>
      <c r="AX2539" s="14" t="s">
        <v>81</v>
      </c>
      <c r="AY2539" s="237" t="s">
        <v>215</v>
      </c>
    </row>
    <row r="2540" spans="1:65" s="16" customFormat="1" ht="10.199999999999999">
      <c r="B2540" s="249"/>
      <c r="C2540" s="250"/>
      <c r="D2540" s="198" t="s">
        <v>364</v>
      </c>
      <c r="E2540" s="251" t="s">
        <v>1</v>
      </c>
      <c r="F2540" s="252" t="s">
        <v>403</v>
      </c>
      <c r="G2540" s="250"/>
      <c r="H2540" s="253">
        <v>273.97500000000002</v>
      </c>
      <c r="I2540" s="254"/>
      <c r="J2540" s="250"/>
      <c r="K2540" s="250"/>
      <c r="L2540" s="255"/>
      <c r="M2540" s="256"/>
      <c r="N2540" s="257"/>
      <c r="O2540" s="257"/>
      <c r="P2540" s="257"/>
      <c r="Q2540" s="257"/>
      <c r="R2540" s="257"/>
      <c r="S2540" s="257"/>
      <c r="T2540" s="258"/>
      <c r="AT2540" s="259" t="s">
        <v>364</v>
      </c>
      <c r="AU2540" s="259" t="s">
        <v>90</v>
      </c>
      <c r="AV2540" s="16" t="s">
        <v>227</v>
      </c>
      <c r="AW2540" s="16" t="s">
        <v>36</v>
      </c>
      <c r="AX2540" s="16" t="s">
        <v>81</v>
      </c>
      <c r="AY2540" s="259" t="s">
        <v>215</v>
      </c>
    </row>
    <row r="2541" spans="1:65" s="13" customFormat="1" ht="10.199999999999999">
      <c r="B2541" s="217"/>
      <c r="C2541" s="218"/>
      <c r="D2541" s="198" t="s">
        <v>364</v>
      </c>
      <c r="E2541" s="219" t="s">
        <v>1</v>
      </c>
      <c r="F2541" s="220" t="s">
        <v>2345</v>
      </c>
      <c r="G2541" s="218"/>
      <c r="H2541" s="219" t="s">
        <v>1</v>
      </c>
      <c r="I2541" s="221"/>
      <c r="J2541" s="218"/>
      <c r="K2541" s="218"/>
      <c r="L2541" s="222"/>
      <c r="M2541" s="223"/>
      <c r="N2541" s="224"/>
      <c r="O2541" s="224"/>
      <c r="P2541" s="224"/>
      <c r="Q2541" s="224"/>
      <c r="R2541" s="224"/>
      <c r="S2541" s="224"/>
      <c r="T2541" s="225"/>
      <c r="AT2541" s="226" t="s">
        <v>364</v>
      </c>
      <c r="AU2541" s="226" t="s">
        <v>90</v>
      </c>
      <c r="AV2541" s="13" t="s">
        <v>88</v>
      </c>
      <c r="AW2541" s="13" t="s">
        <v>36</v>
      </c>
      <c r="AX2541" s="13" t="s">
        <v>81</v>
      </c>
      <c r="AY2541" s="226" t="s">
        <v>215</v>
      </c>
    </row>
    <row r="2542" spans="1:65" s="14" customFormat="1" ht="10.199999999999999">
      <c r="B2542" s="227"/>
      <c r="C2542" s="228"/>
      <c r="D2542" s="198" t="s">
        <v>364</v>
      </c>
      <c r="E2542" s="229" t="s">
        <v>1</v>
      </c>
      <c r="F2542" s="230" t="s">
        <v>2346</v>
      </c>
      <c r="G2542" s="228"/>
      <c r="H2542" s="231">
        <v>188.774</v>
      </c>
      <c r="I2542" s="232"/>
      <c r="J2542" s="228"/>
      <c r="K2542" s="228"/>
      <c r="L2542" s="233"/>
      <c r="M2542" s="234"/>
      <c r="N2542" s="235"/>
      <c r="O2542" s="235"/>
      <c r="P2542" s="235"/>
      <c r="Q2542" s="235"/>
      <c r="R2542" s="235"/>
      <c r="S2542" s="235"/>
      <c r="T2542" s="236"/>
      <c r="AT2542" s="237" t="s">
        <v>364</v>
      </c>
      <c r="AU2542" s="237" t="s">
        <v>90</v>
      </c>
      <c r="AV2542" s="14" t="s">
        <v>90</v>
      </c>
      <c r="AW2542" s="14" t="s">
        <v>36</v>
      </c>
      <c r="AX2542" s="14" t="s">
        <v>81</v>
      </c>
      <c r="AY2542" s="237" t="s">
        <v>215</v>
      </c>
    </row>
    <row r="2543" spans="1:65" s="14" customFormat="1" ht="10.199999999999999">
      <c r="B2543" s="227"/>
      <c r="C2543" s="228"/>
      <c r="D2543" s="198" t="s">
        <v>364</v>
      </c>
      <c r="E2543" s="229" t="s">
        <v>1</v>
      </c>
      <c r="F2543" s="230" t="s">
        <v>2347</v>
      </c>
      <c r="G2543" s="228"/>
      <c r="H2543" s="231">
        <v>95.375</v>
      </c>
      <c r="I2543" s="232"/>
      <c r="J2543" s="228"/>
      <c r="K2543" s="228"/>
      <c r="L2543" s="233"/>
      <c r="M2543" s="234"/>
      <c r="N2543" s="235"/>
      <c r="O2543" s="235"/>
      <c r="P2543" s="235"/>
      <c r="Q2543" s="235"/>
      <c r="R2543" s="235"/>
      <c r="S2543" s="235"/>
      <c r="T2543" s="236"/>
      <c r="AT2543" s="237" t="s">
        <v>364</v>
      </c>
      <c r="AU2543" s="237" t="s">
        <v>90</v>
      </c>
      <c r="AV2543" s="14" t="s">
        <v>90</v>
      </c>
      <c r="AW2543" s="14" t="s">
        <v>36</v>
      </c>
      <c r="AX2543" s="14" t="s">
        <v>81</v>
      </c>
      <c r="AY2543" s="237" t="s">
        <v>215</v>
      </c>
    </row>
    <row r="2544" spans="1:65" s="16" customFormat="1" ht="10.199999999999999">
      <c r="B2544" s="249"/>
      <c r="C2544" s="250"/>
      <c r="D2544" s="198" t="s">
        <v>364</v>
      </c>
      <c r="E2544" s="251" t="s">
        <v>1</v>
      </c>
      <c r="F2544" s="252" t="s">
        <v>403</v>
      </c>
      <c r="G2544" s="250"/>
      <c r="H2544" s="253">
        <v>284.149</v>
      </c>
      <c r="I2544" s="254"/>
      <c r="J2544" s="250"/>
      <c r="K2544" s="250"/>
      <c r="L2544" s="255"/>
      <c r="M2544" s="256"/>
      <c r="N2544" s="257"/>
      <c r="O2544" s="257"/>
      <c r="P2544" s="257"/>
      <c r="Q2544" s="257"/>
      <c r="R2544" s="257"/>
      <c r="S2544" s="257"/>
      <c r="T2544" s="258"/>
      <c r="AT2544" s="259" t="s">
        <v>364</v>
      </c>
      <c r="AU2544" s="259" t="s">
        <v>90</v>
      </c>
      <c r="AV2544" s="16" t="s">
        <v>227</v>
      </c>
      <c r="AW2544" s="16" t="s">
        <v>36</v>
      </c>
      <c r="AX2544" s="16" t="s">
        <v>81</v>
      </c>
      <c r="AY2544" s="259" t="s">
        <v>215</v>
      </c>
    </row>
    <row r="2545" spans="1:65" s="15" customFormat="1" ht="10.199999999999999">
      <c r="B2545" s="238"/>
      <c r="C2545" s="239"/>
      <c r="D2545" s="198" t="s">
        <v>364</v>
      </c>
      <c r="E2545" s="240" t="s">
        <v>1</v>
      </c>
      <c r="F2545" s="241" t="s">
        <v>368</v>
      </c>
      <c r="G2545" s="239"/>
      <c r="H2545" s="242">
        <v>558.12400000000002</v>
      </c>
      <c r="I2545" s="243"/>
      <c r="J2545" s="239"/>
      <c r="K2545" s="239"/>
      <c r="L2545" s="244"/>
      <c r="M2545" s="245"/>
      <c r="N2545" s="246"/>
      <c r="O2545" s="246"/>
      <c r="P2545" s="246"/>
      <c r="Q2545" s="246"/>
      <c r="R2545" s="246"/>
      <c r="S2545" s="246"/>
      <c r="T2545" s="247"/>
      <c r="AT2545" s="248" t="s">
        <v>364</v>
      </c>
      <c r="AU2545" s="248" t="s">
        <v>90</v>
      </c>
      <c r="AV2545" s="15" t="s">
        <v>214</v>
      </c>
      <c r="AW2545" s="15" t="s">
        <v>36</v>
      </c>
      <c r="AX2545" s="15" t="s">
        <v>88</v>
      </c>
      <c r="AY2545" s="248" t="s">
        <v>215</v>
      </c>
    </row>
    <row r="2546" spans="1:65" s="2" customFormat="1" ht="24.15" customHeight="1">
      <c r="A2546" s="35"/>
      <c r="B2546" s="36"/>
      <c r="C2546" s="185" t="s">
        <v>2389</v>
      </c>
      <c r="D2546" s="185" t="s">
        <v>216</v>
      </c>
      <c r="E2546" s="186" t="s">
        <v>2390</v>
      </c>
      <c r="F2546" s="187" t="s">
        <v>2391</v>
      </c>
      <c r="G2546" s="188" t="s">
        <v>523</v>
      </c>
      <c r="H2546" s="189">
        <v>169.01300000000001</v>
      </c>
      <c r="I2546" s="190"/>
      <c r="J2546" s="191">
        <f>ROUND(I2546*H2546,2)</f>
        <v>0</v>
      </c>
      <c r="K2546" s="187" t="s">
        <v>359</v>
      </c>
      <c r="L2546" s="40"/>
      <c r="M2546" s="192" t="s">
        <v>1</v>
      </c>
      <c r="N2546" s="193" t="s">
        <v>46</v>
      </c>
      <c r="O2546" s="72"/>
      <c r="P2546" s="194">
        <f>O2546*H2546</f>
        <v>0</v>
      </c>
      <c r="Q2546" s="194">
        <v>7.6999999999999996E-4</v>
      </c>
      <c r="R2546" s="194">
        <f>Q2546*H2546</f>
        <v>0.13014001</v>
      </c>
      <c r="S2546" s="194">
        <v>0</v>
      </c>
      <c r="T2546" s="195">
        <f>S2546*H2546</f>
        <v>0</v>
      </c>
      <c r="U2546" s="35"/>
      <c r="V2546" s="35"/>
      <c r="W2546" s="35"/>
      <c r="X2546" s="35"/>
      <c r="Y2546" s="35"/>
      <c r="Z2546" s="35"/>
      <c r="AA2546" s="35"/>
      <c r="AB2546" s="35"/>
      <c r="AC2546" s="35"/>
      <c r="AD2546" s="35"/>
      <c r="AE2546" s="35"/>
      <c r="AR2546" s="196" t="s">
        <v>291</v>
      </c>
      <c r="AT2546" s="196" t="s">
        <v>216</v>
      </c>
      <c r="AU2546" s="196" t="s">
        <v>90</v>
      </c>
      <c r="AY2546" s="18" t="s">
        <v>215</v>
      </c>
      <c r="BE2546" s="197">
        <f>IF(N2546="základní",J2546,0)</f>
        <v>0</v>
      </c>
      <c r="BF2546" s="197">
        <f>IF(N2546="snížená",J2546,0)</f>
        <v>0</v>
      </c>
      <c r="BG2546" s="197">
        <f>IF(N2546="zákl. přenesená",J2546,0)</f>
        <v>0</v>
      </c>
      <c r="BH2546" s="197">
        <f>IF(N2546="sníž. přenesená",J2546,0)</f>
        <v>0</v>
      </c>
      <c r="BI2546" s="197">
        <f>IF(N2546="nulová",J2546,0)</f>
        <v>0</v>
      </c>
      <c r="BJ2546" s="18" t="s">
        <v>88</v>
      </c>
      <c r="BK2546" s="197">
        <f>ROUND(I2546*H2546,2)</f>
        <v>0</v>
      </c>
      <c r="BL2546" s="18" t="s">
        <v>291</v>
      </c>
      <c r="BM2546" s="196" t="s">
        <v>2392</v>
      </c>
    </row>
    <row r="2547" spans="1:65" s="2" customFormat="1" ht="28.8">
      <c r="A2547" s="35"/>
      <c r="B2547" s="36"/>
      <c r="C2547" s="37"/>
      <c r="D2547" s="198" t="s">
        <v>221</v>
      </c>
      <c r="E2547" s="37"/>
      <c r="F2547" s="199" t="s">
        <v>2393</v>
      </c>
      <c r="G2547" s="37"/>
      <c r="H2547" s="37"/>
      <c r="I2547" s="200"/>
      <c r="J2547" s="37"/>
      <c r="K2547" s="37"/>
      <c r="L2547" s="40"/>
      <c r="M2547" s="201"/>
      <c r="N2547" s="202"/>
      <c r="O2547" s="72"/>
      <c r="P2547" s="72"/>
      <c r="Q2547" s="72"/>
      <c r="R2547" s="72"/>
      <c r="S2547" s="72"/>
      <c r="T2547" s="73"/>
      <c r="U2547" s="35"/>
      <c r="V2547" s="35"/>
      <c r="W2547" s="35"/>
      <c r="X2547" s="35"/>
      <c r="Y2547" s="35"/>
      <c r="Z2547" s="35"/>
      <c r="AA2547" s="35"/>
      <c r="AB2547" s="35"/>
      <c r="AC2547" s="35"/>
      <c r="AD2547" s="35"/>
      <c r="AE2547" s="35"/>
      <c r="AT2547" s="18" t="s">
        <v>221</v>
      </c>
      <c r="AU2547" s="18" t="s">
        <v>90</v>
      </c>
    </row>
    <row r="2548" spans="1:65" s="2" customFormat="1" ht="10.199999999999999">
      <c r="A2548" s="35"/>
      <c r="B2548" s="36"/>
      <c r="C2548" s="37"/>
      <c r="D2548" s="215" t="s">
        <v>362</v>
      </c>
      <c r="E2548" s="37"/>
      <c r="F2548" s="216" t="s">
        <v>2394</v>
      </c>
      <c r="G2548" s="37"/>
      <c r="H2548" s="37"/>
      <c r="I2548" s="200"/>
      <c r="J2548" s="37"/>
      <c r="K2548" s="37"/>
      <c r="L2548" s="40"/>
      <c r="M2548" s="201"/>
      <c r="N2548" s="202"/>
      <c r="O2548" s="72"/>
      <c r="P2548" s="72"/>
      <c r="Q2548" s="72"/>
      <c r="R2548" s="72"/>
      <c r="S2548" s="72"/>
      <c r="T2548" s="73"/>
      <c r="U2548" s="35"/>
      <c r="V2548" s="35"/>
      <c r="W2548" s="35"/>
      <c r="X2548" s="35"/>
      <c r="Y2548" s="35"/>
      <c r="Z2548" s="35"/>
      <c r="AA2548" s="35"/>
      <c r="AB2548" s="35"/>
      <c r="AC2548" s="35"/>
      <c r="AD2548" s="35"/>
      <c r="AE2548" s="35"/>
      <c r="AT2548" s="18" t="s">
        <v>362</v>
      </c>
      <c r="AU2548" s="18" t="s">
        <v>90</v>
      </c>
    </row>
    <row r="2549" spans="1:65" s="13" customFormat="1" ht="10.199999999999999">
      <c r="B2549" s="217"/>
      <c r="C2549" s="218"/>
      <c r="D2549" s="198" t="s">
        <v>364</v>
      </c>
      <c r="E2549" s="219" t="s">
        <v>1</v>
      </c>
      <c r="F2549" s="220" t="s">
        <v>2354</v>
      </c>
      <c r="G2549" s="218"/>
      <c r="H2549" s="219" t="s">
        <v>1</v>
      </c>
      <c r="I2549" s="221"/>
      <c r="J2549" s="218"/>
      <c r="K2549" s="218"/>
      <c r="L2549" s="222"/>
      <c r="M2549" s="223"/>
      <c r="N2549" s="224"/>
      <c r="O2549" s="224"/>
      <c r="P2549" s="224"/>
      <c r="Q2549" s="224"/>
      <c r="R2549" s="224"/>
      <c r="S2549" s="224"/>
      <c r="T2549" s="225"/>
      <c r="AT2549" s="226" t="s">
        <v>364</v>
      </c>
      <c r="AU2549" s="226" t="s">
        <v>90</v>
      </c>
      <c r="AV2549" s="13" t="s">
        <v>88</v>
      </c>
      <c r="AW2549" s="13" t="s">
        <v>36</v>
      </c>
      <c r="AX2549" s="13" t="s">
        <v>81</v>
      </c>
      <c r="AY2549" s="226" t="s">
        <v>215</v>
      </c>
    </row>
    <row r="2550" spans="1:65" s="13" customFormat="1" ht="10.199999999999999">
      <c r="B2550" s="217"/>
      <c r="C2550" s="218"/>
      <c r="D2550" s="198" t="s">
        <v>364</v>
      </c>
      <c r="E2550" s="219" t="s">
        <v>1</v>
      </c>
      <c r="F2550" s="220" t="s">
        <v>872</v>
      </c>
      <c r="G2550" s="218"/>
      <c r="H2550" s="219" t="s">
        <v>1</v>
      </c>
      <c r="I2550" s="221"/>
      <c r="J2550" s="218"/>
      <c r="K2550" s="218"/>
      <c r="L2550" s="222"/>
      <c r="M2550" s="223"/>
      <c r="N2550" s="224"/>
      <c r="O2550" s="224"/>
      <c r="P2550" s="224"/>
      <c r="Q2550" s="224"/>
      <c r="R2550" s="224"/>
      <c r="S2550" s="224"/>
      <c r="T2550" s="225"/>
      <c r="AT2550" s="226" t="s">
        <v>364</v>
      </c>
      <c r="AU2550" s="226" t="s">
        <v>90</v>
      </c>
      <c r="AV2550" s="13" t="s">
        <v>88</v>
      </c>
      <c r="AW2550" s="13" t="s">
        <v>36</v>
      </c>
      <c r="AX2550" s="13" t="s">
        <v>81</v>
      </c>
      <c r="AY2550" s="226" t="s">
        <v>215</v>
      </c>
    </row>
    <row r="2551" spans="1:65" s="13" customFormat="1" ht="10.199999999999999">
      <c r="B2551" s="217"/>
      <c r="C2551" s="218"/>
      <c r="D2551" s="198" t="s">
        <v>364</v>
      </c>
      <c r="E2551" s="219" t="s">
        <v>1</v>
      </c>
      <c r="F2551" s="220" t="s">
        <v>1984</v>
      </c>
      <c r="G2551" s="218"/>
      <c r="H2551" s="219" t="s">
        <v>1</v>
      </c>
      <c r="I2551" s="221"/>
      <c r="J2551" s="218"/>
      <c r="K2551" s="218"/>
      <c r="L2551" s="222"/>
      <c r="M2551" s="223"/>
      <c r="N2551" s="224"/>
      <c r="O2551" s="224"/>
      <c r="P2551" s="224"/>
      <c r="Q2551" s="224"/>
      <c r="R2551" s="224"/>
      <c r="S2551" s="224"/>
      <c r="T2551" s="225"/>
      <c r="AT2551" s="226" t="s">
        <v>364</v>
      </c>
      <c r="AU2551" s="226" t="s">
        <v>90</v>
      </c>
      <c r="AV2551" s="13" t="s">
        <v>88</v>
      </c>
      <c r="AW2551" s="13" t="s">
        <v>36</v>
      </c>
      <c r="AX2551" s="13" t="s">
        <v>81</v>
      </c>
      <c r="AY2551" s="226" t="s">
        <v>215</v>
      </c>
    </row>
    <row r="2552" spans="1:65" s="13" customFormat="1" ht="10.199999999999999">
      <c r="B2552" s="217"/>
      <c r="C2552" s="218"/>
      <c r="D2552" s="198" t="s">
        <v>364</v>
      </c>
      <c r="E2552" s="219" t="s">
        <v>1</v>
      </c>
      <c r="F2552" s="220" t="s">
        <v>389</v>
      </c>
      <c r="G2552" s="218"/>
      <c r="H2552" s="219" t="s">
        <v>1</v>
      </c>
      <c r="I2552" s="221"/>
      <c r="J2552" s="218"/>
      <c r="K2552" s="218"/>
      <c r="L2552" s="222"/>
      <c r="M2552" s="223"/>
      <c r="N2552" s="224"/>
      <c r="O2552" s="224"/>
      <c r="P2552" s="224"/>
      <c r="Q2552" s="224"/>
      <c r="R2552" s="224"/>
      <c r="S2552" s="224"/>
      <c r="T2552" s="225"/>
      <c r="AT2552" s="226" t="s">
        <v>364</v>
      </c>
      <c r="AU2552" s="226" t="s">
        <v>90</v>
      </c>
      <c r="AV2552" s="13" t="s">
        <v>88</v>
      </c>
      <c r="AW2552" s="13" t="s">
        <v>36</v>
      </c>
      <c r="AX2552" s="13" t="s">
        <v>81</v>
      </c>
      <c r="AY2552" s="226" t="s">
        <v>215</v>
      </c>
    </row>
    <row r="2553" spans="1:65" s="14" customFormat="1" ht="10.199999999999999">
      <c r="B2553" s="227"/>
      <c r="C2553" s="228"/>
      <c r="D2553" s="198" t="s">
        <v>364</v>
      </c>
      <c r="E2553" s="229" t="s">
        <v>1</v>
      </c>
      <c r="F2553" s="230" t="s">
        <v>2355</v>
      </c>
      <c r="G2553" s="228"/>
      <c r="H2553" s="231">
        <v>44.625</v>
      </c>
      <c r="I2553" s="232"/>
      <c r="J2553" s="228"/>
      <c r="K2553" s="228"/>
      <c r="L2553" s="233"/>
      <c r="M2553" s="234"/>
      <c r="N2553" s="235"/>
      <c r="O2553" s="235"/>
      <c r="P2553" s="235"/>
      <c r="Q2553" s="235"/>
      <c r="R2553" s="235"/>
      <c r="S2553" s="235"/>
      <c r="T2553" s="236"/>
      <c r="AT2553" s="237" t="s">
        <v>364</v>
      </c>
      <c r="AU2553" s="237" t="s">
        <v>90</v>
      </c>
      <c r="AV2553" s="14" t="s">
        <v>90</v>
      </c>
      <c r="AW2553" s="14" t="s">
        <v>36</v>
      </c>
      <c r="AX2553" s="14" t="s">
        <v>81</v>
      </c>
      <c r="AY2553" s="237" t="s">
        <v>215</v>
      </c>
    </row>
    <row r="2554" spans="1:65" s="14" customFormat="1" ht="10.199999999999999">
      <c r="B2554" s="227"/>
      <c r="C2554" s="228"/>
      <c r="D2554" s="198" t="s">
        <v>364</v>
      </c>
      <c r="E2554" s="229" t="s">
        <v>1</v>
      </c>
      <c r="F2554" s="230" t="s">
        <v>2356</v>
      </c>
      <c r="G2554" s="228"/>
      <c r="H2554" s="231">
        <v>13.05</v>
      </c>
      <c r="I2554" s="232"/>
      <c r="J2554" s="228"/>
      <c r="K2554" s="228"/>
      <c r="L2554" s="233"/>
      <c r="M2554" s="234"/>
      <c r="N2554" s="235"/>
      <c r="O2554" s="235"/>
      <c r="P2554" s="235"/>
      <c r="Q2554" s="235"/>
      <c r="R2554" s="235"/>
      <c r="S2554" s="235"/>
      <c r="T2554" s="236"/>
      <c r="AT2554" s="237" t="s">
        <v>364</v>
      </c>
      <c r="AU2554" s="237" t="s">
        <v>90</v>
      </c>
      <c r="AV2554" s="14" t="s">
        <v>90</v>
      </c>
      <c r="AW2554" s="14" t="s">
        <v>36</v>
      </c>
      <c r="AX2554" s="14" t="s">
        <v>81</v>
      </c>
      <c r="AY2554" s="237" t="s">
        <v>215</v>
      </c>
    </row>
    <row r="2555" spans="1:65" s="13" customFormat="1" ht="10.199999999999999">
      <c r="B2555" s="217"/>
      <c r="C2555" s="218"/>
      <c r="D2555" s="198" t="s">
        <v>364</v>
      </c>
      <c r="E2555" s="219" t="s">
        <v>1</v>
      </c>
      <c r="F2555" s="220" t="s">
        <v>401</v>
      </c>
      <c r="G2555" s="218"/>
      <c r="H2555" s="219" t="s">
        <v>1</v>
      </c>
      <c r="I2555" s="221"/>
      <c r="J2555" s="218"/>
      <c r="K2555" s="218"/>
      <c r="L2555" s="222"/>
      <c r="M2555" s="223"/>
      <c r="N2555" s="224"/>
      <c r="O2555" s="224"/>
      <c r="P2555" s="224"/>
      <c r="Q2555" s="224"/>
      <c r="R2555" s="224"/>
      <c r="S2555" s="224"/>
      <c r="T2555" s="225"/>
      <c r="AT2555" s="226" t="s">
        <v>364</v>
      </c>
      <c r="AU2555" s="226" t="s">
        <v>90</v>
      </c>
      <c r="AV2555" s="13" t="s">
        <v>88</v>
      </c>
      <c r="AW2555" s="13" t="s">
        <v>36</v>
      </c>
      <c r="AX2555" s="13" t="s">
        <v>81</v>
      </c>
      <c r="AY2555" s="226" t="s">
        <v>215</v>
      </c>
    </row>
    <row r="2556" spans="1:65" s="14" customFormat="1" ht="10.199999999999999">
      <c r="B2556" s="227"/>
      <c r="C2556" s="228"/>
      <c r="D2556" s="198" t="s">
        <v>364</v>
      </c>
      <c r="E2556" s="229" t="s">
        <v>1</v>
      </c>
      <c r="F2556" s="230" t="s">
        <v>2355</v>
      </c>
      <c r="G2556" s="228"/>
      <c r="H2556" s="231">
        <v>44.625</v>
      </c>
      <c r="I2556" s="232"/>
      <c r="J2556" s="228"/>
      <c r="K2556" s="228"/>
      <c r="L2556" s="233"/>
      <c r="M2556" s="234"/>
      <c r="N2556" s="235"/>
      <c r="O2556" s="235"/>
      <c r="P2556" s="235"/>
      <c r="Q2556" s="235"/>
      <c r="R2556" s="235"/>
      <c r="S2556" s="235"/>
      <c r="T2556" s="236"/>
      <c r="AT2556" s="237" t="s">
        <v>364</v>
      </c>
      <c r="AU2556" s="237" t="s">
        <v>90</v>
      </c>
      <c r="AV2556" s="14" t="s">
        <v>90</v>
      </c>
      <c r="AW2556" s="14" t="s">
        <v>36</v>
      </c>
      <c r="AX2556" s="14" t="s">
        <v>81</v>
      </c>
      <c r="AY2556" s="237" t="s">
        <v>215</v>
      </c>
    </row>
    <row r="2557" spans="1:65" s="14" customFormat="1" ht="10.199999999999999">
      <c r="B2557" s="227"/>
      <c r="C2557" s="228"/>
      <c r="D2557" s="198" t="s">
        <v>364</v>
      </c>
      <c r="E2557" s="229" t="s">
        <v>1</v>
      </c>
      <c r="F2557" s="230" t="s">
        <v>2357</v>
      </c>
      <c r="G2557" s="228"/>
      <c r="H2557" s="231">
        <v>12.675000000000001</v>
      </c>
      <c r="I2557" s="232"/>
      <c r="J2557" s="228"/>
      <c r="K2557" s="228"/>
      <c r="L2557" s="233"/>
      <c r="M2557" s="234"/>
      <c r="N2557" s="235"/>
      <c r="O2557" s="235"/>
      <c r="P2557" s="235"/>
      <c r="Q2557" s="235"/>
      <c r="R2557" s="235"/>
      <c r="S2557" s="235"/>
      <c r="T2557" s="236"/>
      <c r="AT2557" s="237" t="s">
        <v>364</v>
      </c>
      <c r="AU2557" s="237" t="s">
        <v>90</v>
      </c>
      <c r="AV2557" s="14" t="s">
        <v>90</v>
      </c>
      <c r="AW2557" s="14" t="s">
        <v>36</v>
      </c>
      <c r="AX2557" s="14" t="s">
        <v>81</v>
      </c>
      <c r="AY2557" s="237" t="s">
        <v>215</v>
      </c>
    </row>
    <row r="2558" spans="1:65" s="16" customFormat="1" ht="10.199999999999999">
      <c r="B2558" s="249"/>
      <c r="C2558" s="250"/>
      <c r="D2558" s="198" t="s">
        <v>364</v>
      </c>
      <c r="E2558" s="251" t="s">
        <v>1</v>
      </c>
      <c r="F2558" s="252" t="s">
        <v>403</v>
      </c>
      <c r="G2558" s="250"/>
      <c r="H2558" s="253">
        <v>114.97499999999999</v>
      </c>
      <c r="I2558" s="254"/>
      <c r="J2558" s="250"/>
      <c r="K2558" s="250"/>
      <c r="L2558" s="255"/>
      <c r="M2558" s="256"/>
      <c r="N2558" s="257"/>
      <c r="O2558" s="257"/>
      <c r="P2558" s="257"/>
      <c r="Q2558" s="257"/>
      <c r="R2558" s="257"/>
      <c r="S2558" s="257"/>
      <c r="T2558" s="258"/>
      <c r="AT2558" s="259" t="s">
        <v>364</v>
      </c>
      <c r="AU2558" s="259" t="s">
        <v>90</v>
      </c>
      <c r="AV2558" s="16" t="s">
        <v>227</v>
      </c>
      <c r="AW2558" s="16" t="s">
        <v>36</v>
      </c>
      <c r="AX2558" s="16" t="s">
        <v>81</v>
      </c>
      <c r="AY2558" s="259" t="s">
        <v>215</v>
      </c>
    </row>
    <row r="2559" spans="1:65" s="13" customFormat="1" ht="10.199999999999999">
      <c r="B2559" s="217"/>
      <c r="C2559" s="218"/>
      <c r="D2559" s="198" t="s">
        <v>364</v>
      </c>
      <c r="E2559" s="219" t="s">
        <v>1</v>
      </c>
      <c r="F2559" s="220" t="s">
        <v>2345</v>
      </c>
      <c r="G2559" s="218"/>
      <c r="H2559" s="219" t="s">
        <v>1</v>
      </c>
      <c r="I2559" s="221"/>
      <c r="J2559" s="218"/>
      <c r="K2559" s="218"/>
      <c r="L2559" s="222"/>
      <c r="M2559" s="223"/>
      <c r="N2559" s="224"/>
      <c r="O2559" s="224"/>
      <c r="P2559" s="224"/>
      <c r="Q2559" s="224"/>
      <c r="R2559" s="224"/>
      <c r="S2559" s="224"/>
      <c r="T2559" s="225"/>
      <c r="AT2559" s="226" t="s">
        <v>364</v>
      </c>
      <c r="AU2559" s="226" t="s">
        <v>90</v>
      </c>
      <c r="AV2559" s="13" t="s">
        <v>88</v>
      </c>
      <c r="AW2559" s="13" t="s">
        <v>36</v>
      </c>
      <c r="AX2559" s="13" t="s">
        <v>81</v>
      </c>
      <c r="AY2559" s="226" t="s">
        <v>215</v>
      </c>
    </row>
    <row r="2560" spans="1:65" s="14" customFormat="1" ht="10.199999999999999">
      <c r="B2560" s="227"/>
      <c r="C2560" s="228"/>
      <c r="D2560" s="198" t="s">
        <v>364</v>
      </c>
      <c r="E2560" s="229" t="s">
        <v>1</v>
      </c>
      <c r="F2560" s="230" t="s">
        <v>2358</v>
      </c>
      <c r="G2560" s="228"/>
      <c r="H2560" s="231">
        <v>31.088000000000001</v>
      </c>
      <c r="I2560" s="232"/>
      <c r="J2560" s="228"/>
      <c r="K2560" s="228"/>
      <c r="L2560" s="233"/>
      <c r="M2560" s="234"/>
      <c r="N2560" s="235"/>
      <c r="O2560" s="235"/>
      <c r="P2560" s="235"/>
      <c r="Q2560" s="235"/>
      <c r="R2560" s="235"/>
      <c r="S2560" s="235"/>
      <c r="T2560" s="236"/>
      <c r="AT2560" s="237" t="s">
        <v>364</v>
      </c>
      <c r="AU2560" s="237" t="s">
        <v>90</v>
      </c>
      <c r="AV2560" s="14" t="s">
        <v>90</v>
      </c>
      <c r="AW2560" s="14" t="s">
        <v>36</v>
      </c>
      <c r="AX2560" s="14" t="s">
        <v>81</v>
      </c>
      <c r="AY2560" s="237" t="s">
        <v>215</v>
      </c>
    </row>
    <row r="2561" spans="1:65" s="14" customFormat="1" ht="10.199999999999999">
      <c r="B2561" s="227"/>
      <c r="C2561" s="228"/>
      <c r="D2561" s="198" t="s">
        <v>364</v>
      </c>
      <c r="E2561" s="229" t="s">
        <v>1</v>
      </c>
      <c r="F2561" s="230" t="s">
        <v>2359</v>
      </c>
      <c r="G2561" s="228"/>
      <c r="H2561" s="231">
        <v>22.95</v>
      </c>
      <c r="I2561" s="232"/>
      <c r="J2561" s="228"/>
      <c r="K2561" s="228"/>
      <c r="L2561" s="233"/>
      <c r="M2561" s="234"/>
      <c r="N2561" s="235"/>
      <c r="O2561" s="235"/>
      <c r="P2561" s="235"/>
      <c r="Q2561" s="235"/>
      <c r="R2561" s="235"/>
      <c r="S2561" s="235"/>
      <c r="T2561" s="236"/>
      <c r="AT2561" s="237" t="s">
        <v>364</v>
      </c>
      <c r="AU2561" s="237" t="s">
        <v>90</v>
      </c>
      <c r="AV2561" s="14" t="s">
        <v>90</v>
      </c>
      <c r="AW2561" s="14" t="s">
        <v>36</v>
      </c>
      <c r="AX2561" s="14" t="s">
        <v>81</v>
      </c>
      <c r="AY2561" s="237" t="s">
        <v>215</v>
      </c>
    </row>
    <row r="2562" spans="1:65" s="16" customFormat="1" ht="10.199999999999999">
      <c r="B2562" s="249"/>
      <c r="C2562" s="250"/>
      <c r="D2562" s="198" t="s">
        <v>364</v>
      </c>
      <c r="E2562" s="251" t="s">
        <v>1</v>
      </c>
      <c r="F2562" s="252" t="s">
        <v>403</v>
      </c>
      <c r="G2562" s="250"/>
      <c r="H2562" s="253">
        <v>54.037999999999997</v>
      </c>
      <c r="I2562" s="254"/>
      <c r="J2562" s="250"/>
      <c r="K2562" s="250"/>
      <c r="L2562" s="255"/>
      <c r="M2562" s="256"/>
      <c r="N2562" s="257"/>
      <c r="O2562" s="257"/>
      <c r="P2562" s="257"/>
      <c r="Q2562" s="257"/>
      <c r="R2562" s="257"/>
      <c r="S2562" s="257"/>
      <c r="T2562" s="258"/>
      <c r="AT2562" s="259" t="s">
        <v>364</v>
      </c>
      <c r="AU2562" s="259" t="s">
        <v>90</v>
      </c>
      <c r="AV2562" s="16" t="s">
        <v>227</v>
      </c>
      <c r="AW2562" s="16" t="s">
        <v>36</v>
      </c>
      <c r="AX2562" s="16" t="s">
        <v>81</v>
      </c>
      <c r="AY2562" s="259" t="s">
        <v>215</v>
      </c>
    </row>
    <row r="2563" spans="1:65" s="15" customFormat="1" ht="10.199999999999999">
      <c r="B2563" s="238"/>
      <c r="C2563" s="239"/>
      <c r="D2563" s="198" t="s">
        <v>364</v>
      </c>
      <c r="E2563" s="240" t="s">
        <v>1</v>
      </c>
      <c r="F2563" s="241" t="s">
        <v>368</v>
      </c>
      <c r="G2563" s="239"/>
      <c r="H2563" s="242">
        <v>169.01300000000001</v>
      </c>
      <c r="I2563" s="243"/>
      <c r="J2563" s="239"/>
      <c r="K2563" s="239"/>
      <c r="L2563" s="244"/>
      <c r="M2563" s="245"/>
      <c r="N2563" s="246"/>
      <c r="O2563" s="246"/>
      <c r="P2563" s="246"/>
      <c r="Q2563" s="246"/>
      <c r="R2563" s="246"/>
      <c r="S2563" s="246"/>
      <c r="T2563" s="247"/>
      <c r="AT2563" s="248" t="s">
        <v>364</v>
      </c>
      <c r="AU2563" s="248" t="s">
        <v>90</v>
      </c>
      <c r="AV2563" s="15" t="s">
        <v>214</v>
      </c>
      <c r="AW2563" s="15" t="s">
        <v>36</v>
      </c>
      <c r="AX2563" s="15" t="s">
        <v>88</v>
      </c>
      <c r="AY2563" s="248" t="s">
        <v>215</v>
      </c>
    </row>
    <row r="2564" spans="1:65" s="2" customFormat="1" ht="24.15" customHeight="1">
      <c r="A2564" s="35"/>
      <c r="B2564" s="36"/>
      <c r="C2564" s="260" t="s">
        <v>2395</v>
      </c>
      <c r="D2564" s="260" t="s">
        <v>539</v>
      </c>
      <c r="E2564" s="261" t="s">
        <v>2396</v>
      </c>
      <c r="F2564" s="262" t="s">
        <v>2397</v>
      </c>
      <c r="G2564" s="263" t="s">
        <v>523</v>
      </c>
      <c r="H2564" s="264">
        <v>844.65899999999999</v>
      </c>
      <c r="I2564" s="265"/>
      <c r="J2564" s="266">
        <f>ROUND(I2564*H2564,2)</f>
        <v>0</v>
      </c>
      <c r="K2564" s="262" t="s">
        <v>359</v>
      </c>
      <c r="L2564" s="267"/>
      <c r="M2564" s="268" t="s">
        <v>1</v>
      </c>
      <c r="N2564" s="269" t="s">
        <v>46</v>
      </c>
      <c r="O2564" s="72"/>
      <c r="P2564" s="194">
        <f>O2564*H2564</f>
        <v>0</v>
      </c>
      <c r="Q2564" s="194">
        <v>2.5400000000000002E-3</v>
      </c>
      <c r="R2564" s="194">
        <f>Q2564*H2564</f>
        <v>2.1454338600000002</v>
      </c>
      <c r="S2564" s="194">
        <v>0</v>
      </c>
      <c r="T2564" s="195">
        <f>S2564*H2564</f>
        <v>0</v>
      </c>
      <c r="U2564" s="35"/>
      <c r="V2564" s="35"/>
      <c r="W2564" s="35"/>
      <c r="X2564" s="35"/>
      <c r="Y2564" s="35"/>
      <c r="Z2564" s="35"/>
      <c r="AA2564" s="35"/>
      <c r="AB2564" s="35"/>
      <c r="AC2564" s="35"/>
      <c r="AD2564" s="35"/>
      <c r="AE2564" s="35"/>
      <c r="AR2564" s="196" t="s">
        <v>676</v>
      </c>
      <c r="AT2564" s="196" t="s">
        <v>539</v>
      </c>
      <c r="AU2564" s="196" t="s">
        <v>90</v>
      </c>
      <c r="AY2564" s="18" t="s">
        <v>215</v>
      </c>
      <c r="BE2564" s="197">
        <f>IF(N2564="základní",J2564,0)</f>
        <v>0</v>
      </c>
      <c r="BF2564" s="197">
        <f>IF(N2564="snížená",J2564,0)</f>
        <v>0</v>
      </c>
      <c r="BG2564" s="197">
        <f>IF(N2564="zákl. přenesená",J2564,0)</f>
        <v>0</v>
      </c>
      <c r="BH2564" s="197">
        <f>IF(N2564="sníž. přenesená",J2564,0)</f>
        <v>0</v>
      </c>
      <c r="BI2564" s="197">
        <f>IF(N2564="nulová",J2564,0)</f>
        <v>0</v>
      </c>
      <c r="BJ2564" s="18" t="s">
        <v>88</v>
      </c>
      <c r="BK2564" s="197">
        <f>ROUND(I2564*H2564,2)</f>
        <v>0</v>
      </c>
      <c r="BL2564" s="18" t="s">
        <v>291</v>
      </c>
      <c r="BM2564" s="196" t="s">
        <v>2398</v>
      </c>
    </row>
    <row r="2565" spans="1:65" s="2" customFormat="1" ht="19.2">
      <c r="A2565" s="35"/>
      <c r="B2565" s="36"/>
      <c r="C2565" s="37"/>
      <c r="D2565" s="198" t="s">
        <v>221</v>
      </c>
      <c r="E2565" s="37"/>
      <c r="F2565" s="199" t="s">
        <v>2397</v>
      </c>
      <c r="G2565" s="37"/>
      <c r="H2565" s="37"/>
      <c r="I2565" s="200"/>
      <c r="J2565" s="37"/>
      <c r="K2565" s="37"/>
      <c r="L2565" s="40"/>
      <c r="M2565" s="201"/>
      <c r="N2565" s="202"/>
      <c r="O2565" s="72"/>
      <c r="P2565" s="72"/>
      <c r="Q2565" s="72"/>
      <c r="R2565" s="72"/>
      <c r="S2565" s="72"/>
      <c r="T2565" s="73"/>
      <c r="U2565" s="35"/>
      <c r="V2565" s="35"/>
      <c r="W2565" s="35"/>
      <c r="X2565" s="35"/>
      <c r="Y2565" s="35"/>
      <c r="Z2565" s="35"/>
      <c r="AA2565" s="35"/>
      <c r="AB2565" s="35"/>
      <c r="AC2565" s="35"/>
      <c r="AD2565" s="35"/>
      <c r="AE2565" s="35"/>
      <c r="AT2565" s="18" t="s">
        <v>221</v>
      </c>
      <c r="AU2565" s="18" t="s">
        <v>90</v>
      </c>
    </row>
    <row r="2566" spans="1:65" s="14" customFormat="1" ht="10.199999999999999">
      <c r="B2566" s="227"/>
      <c r="C2566" s="228"/>
      <c r="D2566" s="198" t="s">
        <v>364</v>
      </c>
      <c r="E2566" s="229" t="s">
        <v>1</v>
      </c>
      <c r="F2566" s="230" t="s">
        <v>2381</v>
      </c>
      <c r="G2566" s="228"/>
      <c r="H2566" s="231">
        <v>641.84299999999996</v>
      </c>
      <c r="I2566" s="232"/>
      <c r="J2566" s="228"/>
      <c r="K2566" s="228"/>
      <c r="L2566" s="233"/>
      <c r="M2566" s="234"/>
      <c r="N2566" s="235"/>
      <c r="O2566" s="235"/>
      <c r="P2566" s="235"/>
      <c r="Q2566" s="235"/>
      <c r="R2566" s="235"/>
      <c r="S2566" s="235"/>
      <c r="T2566" s="236"/>
      <c r="AT2566" s="237" t="s">
        <v>364</v>
      </c>
      <c r="AU2566" s="237" t="s">
        <v>90</v>
      </c>
      <c r="AV2566" s="14" t="s">
        <v>90</v>
      </c>
      <c r="AW2566" s="14" t="s">
        <v>36</v>
      </c>
      <c r="AX2566" s="14" t="s">
        <v>81</v>
      </c>
      <c r="AY2566" s="237" t="s">
        <v>215</v>
      </c>
    </row>
    <row r="2567" spans="1:65" s="14" customFormat="1" ht="10.199999999999999">
      <c r="B2567" s="227"/>
      <c r="C2567" s="228"/>
      <c r="D2567" s="198" t="s">
        <v>364</v>
      </c>
      <c r="E2567" s="229" t="s">
        <v>1</v>
      </c>
      <c r="F2567" s="230" t="s">
        <v>2399</v>
      </c>
      <c r="G2567" s="228"/>
      <c r="H2567" s="231">
        <v>202.816</v>
      </c>
      <c r="I2567" s="232"/>
      <c r="J2567" s="228"/>
      <c r="K2567" s="228"/>
      <c r="L2567" s="233"/>
      <c r="M2567" s="234"/>
      <c r="N2567" s="235"/>
      <c r="O2567" s="235"/>
      <c r="P2567" s="235"/>
      <c r="Q2567" s="235"/>
      <c r="R2567" s="235"/>
      <c r="S2567" s="235"/>
      <c r="T2567" s="236"/>
      <c r="AT2567" s="237" t="s">
        <v>364</v>
      </c>
      <c r="AU2567" s="237" t="s">
        <v>90</v>
      </c>
      <c r="AV2567" s="14" t="s">
        <v>90</v>
      </c>
      <c r="AW2567" s="14" t="s">
        <v>36</v>
      </c>
      <c r="AX2567" s="14" t="s">
        <v>81</v>
      </c>
      <c r="AY2567" s="237" t="s">
        <v>215</v>
      </c>
    </row>
    <row r="2568" spans="1:65" s="15" customFormat="1" ht="10.199999999999999">
      <c r="B2568" s="238"/>
      <c r="C2568" s="239"/>
      <c r="D2568" s="198" t="s">
        <v>364</v>
      </c>
      <c r="E2568" s="240" t="s">
        <v>1</v>
      </c>
      <c r="F2568" s="241" t="s">
        <v>368</v>
      </c>
      <c r="G2568" s="239"/>
      <c r="H2568" s="242">
        <v>844.65899999999999</v>
      </c>
      <c r="I2568" s="243"/>
      <c r="J2568" s="239"/>
      <c r="K2568" s="239"/>
      <c r="L2568" s="244"/>
      <c r="M2568" s="245"/>
      <c r="N2568" s="246"/>
      <c r="O2568" s="246"/>
      <c r="P2568" s="246"/>
      <c r="Q2568" s="246"/>
      <c r="R2568" s="246"/>
      <c r="S2568" s="246"/>
      <c r="T2568" s="247"/>
      <c r="AT2568" s="248" t="s">
        <v>364</v>
      </c>
      <c r="AU2568" s="248" t="s">
        <v>90</v>
      </c>
      <c r="AV2568" s="15" t="s">
        <v>214</v>
      </c>
      <c r="AW2568" s="15" t="s">
        <v>36</v>
      </c>
      <c r="AX2568" s="15" t="s">
        <v>88</v>
      </c>
      <c r="AY2568" s="248" t="s">
        <v>215</v>
      </c>
    </row>
    <row r="2569" spans="1:65" s="2" customFormat="1" ht="24.15" customHeight="1">
      <c r="A2569" s="35"/>
      <c r="B2569" s="36"/>
      <c r="C2569" s="185" t="s">
        <v>2400</v>
      </c>
      <c r="D2569" s="185" t="s">
        <v>216</v>
      </c>
      <c r="E2569" s="186" t="s">
        <v>2401</v>
      </c>
      <c r="F2569" s="187" t="s">
        <v>2402</v>
      </c>
      <c r="G2569" s="188" t="s">
        <v>523</v>
      </c>
      <c r="H2569" s="189">
        <v>558.12400000000002</v>
      </c>
      <c r="I2569" s="190"/>
      <c r="J2569" s="191">
        <f>ROUND(I2569*H2569,2)</f>
        <v>0</v>
      </c>
      <c r="K2569" s="187" t="s">
        <v>359</v>
      </c>
      <c r="L2569" s="40"/>
      <c r="M2569" s="192" t="s">
        <v>1</v>
      </c>
      <c r="N2569" s="193" t="s">
        <v>46</v>
      </c>
      <c r="O2569" s="72"/>
      <c r="P2569" s="194">
        <f>O2569*H2569</f>
        <v>0</v>
      </c>
      <c r="Q2569" s="194">
        <v>0</v>
      </c>
      <c r="R2569" s="194">
        <f>Q2569*H2569</f>
        <v>0</v>
      </c>
      <c r="S2569" s="194">
        <v>0</v>
      </c>
      <c r="T2569" s="195">
        <f>S2569*H2569</f>
        <v>0</v>
      </c>
      <c r="U2569" s="35"/>
      <c r="V2569" s="35"/>
      <c r="W2569" s="35"/>
      <c r="X2569" s="35"/>
      <c r="Y2569" s="35"/>
      <c r="Z2569" s="35"/>
      <c r="AA2569" s="35"/>
      <c r="AB2569" s="35"/>
      <c r="AC2569" s="35"/>
      <c r="AD2569" s="35"/>
      <c r="AE2569" s="35"/>
      <c r="AR2569" s="196" t="s">
        <v>291</v>
      </c>
      <c r="AT2569" s="196" t="s">
        <v>216</v>
      </c>
      <c r="AU2569" s="196" t="s">
        <v>90</v>
      </c>
      <c r="AY2569" s="18" t="s">
        <v>215</v>
      </c>
      <c r="BE2569" s="197">
        <f>IF(N2569="základní",J2569,0)</f>
        <v>0</v>
      </c>
      <c r="BF2569" s="197">
        <f>IF(N2569="snížená",J2569,0)</f>
        <v>0</v>
      </c>
      <c r="BG2569" s="197">
        <f>IF(N2569="zákl. přenesená",J2569,0)</f>
        <v>0</v>
      </c>
      <c r="BH2569" s="197">
        <f>IF(N2569="sníž. přenesená",J2569,0)</f>
        <v>0</v>
      </c>
      <c r="BI2569" s="197">
        <f>IF(N2569="nulová",J2569,0)</f>
        <v>0</v>
      </c>
      <c r="BJ2569" s="18" t="s">
        <v>88</v>
      </c>
      <c r="BK2569" s="197">
        <f>ROUND(I2569*H2569,2)</f>
        <v>0</v>
      </c>
      <c r="BL2569" s="18" t="s">
        <v>291</v>
      </c>
      <c r="BM2569" s="196" t="s">
        <v>2403</v>
      </c>
    </row>
    <row r="2570" spans="1:65" s="2" customFormat="1" ht="19.2">
      <c r="A2570" s="35"/>
      <c r="B2570" s="36"/>
      <c r="C2570" s="37"/>
      <c r="D2570" s="198" t="s">
        <v>221</v>
      </c>
      <c r="E2570" s="37"/>
      <c r="F2570" s="199" t="s">
        <v>2404</v>
      </c>
      <c r="G2570" s="37"/>
      <c r="H2570" s="37"/>
      <c r="I2570" s="200"/>
      <c r="J2570" s="37"/>
      <c r="K2570" s="37"/>
      <c r="L2570" s="40"/>
      <c r="M2570" s="201"/>
      <c r="N2570" s="202"/>
      <c r="O2570" s="72"/>
      <c r="P2570" s="72"/>
      <c r="Q2570" s="72"/>
      <c r="R2570" s="72"/>
      <c r="S2570" s="72"/>
      <c r="T2570" s="73"/>
      <c r="U2570" s="35"/>
      <c r="V2570" s="35"/>
      <c r="W2570" s="35"/>
      <c r="X2570" s="35"/>
      <c r="Y2570" s="35"/>
      <c r="Z2570" s="35"/>
      <c r="AA2570" s="35"/>
      <c r="AB2570" s="35"/>
      <c r="AC2570" s="35"/>
      <c r="AD2570" s="35"/>
      <c r="AE2570" s="35"/>
      <c r="AT2570" s="18" t="s">
        <v>221</v>
      </c>
      <c r="AU2570" s="18" t="s">
        <v>90</v>
      </c>
    </row>
    <row r="2571" spans="1:65" s="2" customFormat="1" ht="10.199999999999999">
      <c r="A2571" s="35"/>
      <c r="B2571" s="36"/>
      <c r="C2571" s="37"/>
      <c r="D2571" s="215" t="s">
        <v>362</v>
      </c>
      <c r="E2571" s="37"/>
      <c r="F2571" s="216" t="s">
        <v>2405</v>
      </c>
      <c r="G2571" s="37"/>
      <c r="H2571" s="37"/>
      <c r="I2571" s="200"/>
      <c r="J2571" s="37"/>
      <c r="K2571" s="37"/>
      <c r="L2571" s="40"/>
      <c r="M2571" s="201"/>
      <c r="N2571" s="202"/>
      <c r="O2571" s="72"/>
      <c r="P2571" s="72"/>
      <c r="Q2571" s="72"/>
      <c r="R2571" s="72"/>
      <c r="S2571" s="72"/>
      <c r="T2571" s="73"/>
      <c r="U2571" s="35"/>
      <c r="V2571" s="35"/>
      <c r="W2571" s="35"/>
      <c r="X2571" s="35"/>
      <c r="Y2571" s="35"/>
      <c r="Z2571" s="35"/>
      <c r="AA2571" s="35"/>
      <c r="AB2571" s="35"/>
      <c r="AC2571" s="35"/>
      <c r="AD2571" s="35"/>
      <c r="AE2571" s="35"/>
      <c r="AT2571" s="18" t="s">
        <v>362</v>
      </c>
      <c r="AU2571" s="18" t="s">
        <v>90</v>
      </c>
    </row>
    <row r="2572" spans="1:65" s="2" customFormat="1" ht="33" customHeight="1">
      <c r="A2572" s="35"/>
      <c r="B2572" s="36"/>
      <c r="C2572" s="185" t="s">
        <v>2406</v>
      </c>
      <c r="D2572" s="185" t="s">
        <v>216</v>
      </c>
      <c r="E2572" s="186" t="s">
        <v>2407</v>
      </c>
      <c r="F2572" s="187" t="s">
        <v>2408</v>
      </c>
      <c r="G2572" s="188" t="s">
        <v>523</v>
      </c>
      <c r="H2572" s="189">
        <v>169.01300000000001</v>
      </c>
      <c r="I2572" s="190"/>
      <c r="J2572" s="191">
        <f>ROUND(I2572*H2572,2)</f>
        <v>0</v>
      </c>
      <c r="K2572" s="187" t="s">
        <v>359</v>
      </c>
      <c r="L2572" s="40"/>
      <c r="M2572" s="192" t="s">
        <v>1</v>
      </c>
      <c r="N2572" s="193" t="s">
        <v>46</v>
      </c>
      <c r="O2572" s="72"/>
      <c r="P2572" s="194">
        <f>O2572*H2572</f>
        <v>0</v>
      </c>
      <c r="Q2572" s="194">
        <v>0</v>
      </c>
      <c r="R2572" s="194">
        <f>Q2572*H2572</f>
        <v>0</v>
      </c>
      <c r="S2572" s="194">
        <v>0</v>
      </c>
      <c r="T2572" s="195">
        <f>S2572*H2572</f>
        <v>0</v>
      </c>
      <c r="U2572" s="35"/>
      <c r="V2572" s="35"/>
      <c r="W2572" s="35"/>
      <c r="X2572" s="35"/>
      <c r="Y2572" s="35"/>
      <c r="Z2572" s="35"/>
      <c r="AA2572" s="35"/>
      <c r="AB2572" s="35"/>
      <c r="AC2572" s="35"/>
      <c r="AD2572" s="35"/>
      <c r="AE2572" s="35"/>
      <c r="AR2572" s="196" t="s">
        <v>291</v>
      </c>
      <c r="AT2572" s="196" t="s">
        <v>216</v>
      </c>
      <c r="AU2572" s="196" t="s">
        <v>90</v>
      </c>
      <c r="AY2572" s="18" t="s">
        <v>215</v>
      </c>
      <c r="BE2572" s="197">
        <f>IF(N2572="základní",J2572,0)</f>
        <v>0</v>
      </c>
      <c r="BF2572" s="197">
        <f>IF(N2572="snížená",J2572,0)</f>
        <v>0</v>
      </c>
      <c r="BG2572" s="197">
        <f>IF(N2572="zákl. přenesená",J2572,0)</f>
        <v>0</v>
      </c>
      <c r="BH2572" s="197">
        <f>IF(N2572="sníž. přenesená",J2572,0)</f>
        <v>0</v>
      </c>
      <c r="BI2572" s="197">
        <f>IF(N2572="nulová",J2572,0)</f>
        <v>0</v>
      </c>
      <c r="BJ2572" s="18" t="s">
        <v>88</v>
      </c>
      <c r="BK2572" s="197">
        <f>ROUND(I2572*H2572,2)</f>
        <v>0</v>
      </c>
      <c r="BL2572" s="18" t="s">
        <v>291</v>
      </c>
      <c r="BM2572" s="196" t="s">
        <v>2409</v>
      </c>
    </row>
    <row r="2573" spans="1:65" s="2" customFormat="1" ht="28.8">
      <c r="A2573" s="35"/>
      <c r="B2573" s="36"/>
      <c r="C2573" s="37"/>
      <c r="D2573" s="198" t="s">
        <v>221</v>
      </c>
      <c r="E2573" s="37"/>
      <c r="F2573" s="199" t="s">
        <v>2410</v>
      </c>
      <c r="G2573" s="37"/>
      <c r="H2573" s="37"/>
      <c r="I2573" s="200"/>
      <c r="J2573" s="37"/>
      <c r="K2573" s="37"/>
      <c r="L2573" s="40"/>
      <c r="M2573" s="201"/>
      <c r="N2573" s="202"/>
      <c r="O2573" s="72"/>
      <c r="P2573" s="72"/>
      <c r="Q2573" s="72"/>
      <c r="R2573" s="72"/>
      <c r="S2573" s="72"/>
      <c r="T2573" s="73"/>
      <c r="U2573" s="35"/>
      <c r="V2573" s="35"/>
      <c r="W2573" s="35"/>
      <c r="X2573" s="35"/>
      <c r="Y2573" s="35"/>
      <c r="Z2573" s="35"/>
      <c r="AA2573" s="35"/>
      <c r="AB2573" s="35"/>
      <c r="AC2573" s="35"/>
      <c r="AD2573" s="35"/>
      <c r="AE2573" s="35"/>
      <c r="AT2573" s="18" t="s">
        <v>221</v>
      </c>
      <c r="AU2573" s="18" t="s">
        <v>90</v>
      </c>
    </row>
    <row r="2574" spans="1:65" s="2" customFormat="1" ht="10.199999999999999">
      <c r="A2574" s="35"/>
      <c r="B2574" s="36"/>
      <c r="C2574" s="37"/>
      <c r="D2574" s="215" t="s">
        <v>362</v>
      </c>
      <c r="E2574" s="37"/>
      <c r="F2574" s="216" t="s">
        <v>2411</v>
      </c>
      <c r="G2574" s="37"/>
      <c r="H2574" s="37"/>
      <c r="I2574" s="200"/>
      <c r="J2574" s="37"/>
      <c r="K2574" s="37"/>
      <c r="L2574" s="40"/>
      <c r="M2574" s="201"/>
      <c r="N2574" s="202"/>
      <c r="O2574" s="72"/>
      <c r="P2574" s="72"/>
      <c r="Q2574" s="72"/>
      <c r="R2574" s="72"/>
      <c r="S2574" s="72"/>
      <c r="T2574" s="73"/>
      <c r="U2574" s="35"/>
      <c r="V2574" s="35"/>
      <c r="W2574" s="35"/>
      <c r="X2574" s="35"/>
      <c r="Y2574" s="35"/>
      <c r="Z2574" s="35"/>
      <c r="AA2574" s="35"/>
      <c r="AB2574" s="35"/>
      <c r="AC2574" s="35"/>
      <c r="AD2574" s="35"/>
      <c r="AE2574" s="35"/>
      <c r="AT2574" s="18" t="s">
        <v>362</v>
      </c>
      <c r="AU2574" s="18" t="s">
        <v>90</v>
      </c>
    </row>
    <row r="2575" spans="1:65" s="2" customFormat="1" ht="16.5" customHeight="1">
      <c r="A2575" s="35"/>
      <c r="B2575" s="36"/>
      <c r="C2575" s="260" t="s">
        <v>2412</v>
      </c>
      <c r="D2575" s="260" t="s">
        <v>539</v>
      </c>
      <c r="E2575" s="261" t="s">
        <v>2413</v>
      </c>
      <c r="F2575" s="262" t="s">
        <v>2414</v>
      </c>
      <c r="G2575" s="263" t="s">
        <v>523</v>
      </c>
      <c r="H2575" s="264">
        <v>844.65899999999999</v>
      </c>
      <c r="I2575" s="265"/>
      <c r="J2575" s="266">
        <f>ROUND(I2575*H2575,2)</f>
        <v>0</v>
      </c>
      <c r="K2575" s="262" t="s">
        <v>1</v>
      </c>
      <c r="L2575" s="267"/>
      <c r="M2575" s="268" t="s">
        <v>1</v>
      </c>
      <c r="N2575" s="269" t="s">
        <v>46</v>
      </c>
      <c r="O2575" s="72"/>
      <c r="P2575" s="194">
        <f>O2575*H2575</f>
        <v>0</v>
      </c>
      <c r="Q2575" s="194">
        <v>1.2E-4</v>
      </c>
      <c r="R2575" s="194">
        <f>Q2575*H2575</f>
        <v>0.10135908</v>
      </c>
      <c r="S2575" s="194">
        <v>0</v>
      </c>
      <c r="T2575" s="195">
        <f>S2575*H2575</f>
        <v>0</v>
      </c>
      <c r="U2575" s="35"/>
      <c r="V2575" s="35"/>
      <c r="W2575" s="35"/>
      <c r="X2575" s="35"/>
      <c r="Y2575" s="35"/>
      <c r="Z2575" s="35"/>
      <c r="AA2575" s="35"/>
      <c r="AB2575" s="35"/>
      <c r="AC2575" s="35"/>
      <c r="AD2575" s="35"/>
      <c r="AE2575" s="35"/>
      <c r="AR2575" s="196" t="s">
        <v>676</v>
      </c>
      <c r="AT2575" s="196" t="s">
        <v>539</v>
      </c>
      <c r="AU2575" s="196" t="s">
        <v>90</v>
      </c>
      <c r="AY2575" s="18" t="s">
        <v>215</v>
      </c>
      <c r="BE2575" s="197">
        <f>IF(N2575="základní",J2575,0)</f>
        <v>0</v>
      </c>
      <c r="BF2575" s="197">
        <f>IF(N2575="snížená",J2575,0)</f>
        <v>0</v>
      </c>
      <c r="BG2575" s="197">
        <f>IF(N2575="zákl. přenesená",J2575,0)</f>
        <v>0</v>
      </c>
      <c r="BH2575" s="197">
        <f>IF(N2575="sníž. přenesená",J2575,0)</f>
        <v>0</v>
      </c>
      <c r="BI2575" s="197">
        <f>IF(N2575="nulová",J2575,0)</f>
        <v>0</v>
      </c>
      <c r="BJ2575" s="18" t="s">
        <v>88</v>
      </c>
      <c r="BK2575" s="197">
        <f>ROUND(I2575*H2575,2)</f>
        <v>0</v>
      </c>
      <c r="BL2575" s="18" t="s">
        <v>291</v>
      </c>
      <c r="BM2575" s="196" t="s">
        <v>2415</v>
      </c>
    </row>
    <row r="2576" spans="1:65" s="2" customFormat="1" ht="10.199999999999999">
      <c r="A2576" s="35"/>
      <c r="B2576" s="36"/>
      <c r="C2576" s="37"/>
      <c r="D2576" s="198" t="s">
        <v>221</v>
      </c>
      <c r="E2576" s="37"/>
      <c r="F2576" s="199" t="s">
        <v>2414</v>
      </c>
      <c r="G2576" s="37"/>
      <c r="H2576" s="37"/>
      <c r="I2576" s="200"/>
      <c r="J2576" s="37"/>
      <c r="K2576" s="37"/>
      <c r="L2576" s="40"/>
      <c r="M2576" s="201"/>
      <c r="N2576" s="202"/>
      <c r="O2576" s="72"/>
      <c r="P2576" s="72"/>
      <c r="Q2576" s="72"/>
      <c r="R2576" s="72"/>
      <c r="S2576" s="72"/>
      <c r="T2576" s="73"/>
      <c r="U2576" s="35"/>
      <c r="V2576" s="35"/>
      <c r="W2576" s="35"/>
      <c r="X2576" s="35"/>
      <c r="Y2576" s="35"/>
      <c r="Z2576" s="35"/>
      <c r="AA2576" s="35"/>
      <c r="AB2576" s="35"/>
      <c r="AC2576" s="35"/>
      <c r="AD2576" s="35"/>
      <c r="AE2576" s="35"/>
      <c r="AT2576" s="18" t="s">
        <v>221</v>
      </c>
      <c r="AU2576" s="18" t="s">
        <v>90</v>
      </c>
    </row>
    <row r="2577" spans="1:65" s="2" customFormat="1" ht="37.799999999999997" customHeight="1">
      <c r="A2577" s="35"/>
      <c r="B2577" s="36"/>
      <c r="C2577" s="185" t="s">
        <v>2416</v>
      </c>
      <c r="D2577" s="185" t="s">
        <v>216</v>
      </c>
      <c r="E2577" s="186" t="s">
        <v>2417</v>
      </c>
      <c r="F2577" s="187" t="s">
        <v>2418</v>
      </c>
      <c r="G2577" s="188" t="s">
        <v>797</v>
      </c>
      <c r="H2577" s="189">
        <v>345</v>
      </c>
      <c r="I2577" s="190"/>
      <c r="J2577" s="191">
        <f>ROUND(I2577*H2577,2)</f>
        <v>0</v>
      </c>
      <c r="K2577" s="187" t="s">
        <v>359</v>
      </c>
      <c r="L2577" s="40"/>
      <c r="M2577" s="192" t="s">
        <v>1</v>
      </c>
      <c r="N2577" s="193" t="s">
        <v>46</v>
      </c>
      <c r="O2577" s="72"/>
      <c r="P2577" s="194">
        <f>O2577*H2577</f>
        <v>0</v>
      </c>
      <c r="Q2577" s="194">
        <v>1.15E-3</v>
      </c>
      <c r="R2577" s="194">
        <f>Q2577*H2577</f>
        <v>0.39674999999999999</v>
      </c>
      <c r="S2577" s="194">
        <v>0</v>
      </c>
      <c r="T2577" s="195">
        <f>S2577*H2577</f>
        <v>0</v>
      </c>
      <c r="U2577" s="35"/>
      <c r="V2577" s="35"/>
      <c r="W2577" s="35"/>
      <c r="X2577" s="35"/>
      <c r="Y2577" s="35"/>
      <c r="Z2577" s="35"/>
      <c r="AA2577" s="35"/>
      <c r="AB2577" s="35"/>
      <c r="AC2577" s="35"/>
      <c r="AD2577" s="35"/>
      <c r="AE2577" s="35"/>
      <c r="AR2577" s="196" t="s">
        <v>291</v>
      </c>
      <c r="AT2577" s="196" t="s">
        <v>216</v>
      </c>
      <c r="AU2577" s="196" t="s">
        <v>90</v>
      </c>
      <c r="AY2577" s="18" t="s">
        <v>215</v>
      </c>
      <c r="BE2577" s="197">
        <f>IF(N2577="základní",J2577,0)</f>
        <v>0</v>
      </c>
      <c r="BF2577" s="197">
        <f>IF(N2577="snížená",J2577,0)</f>
        <v>0</v>
      </c>
      <c r="BG2577" s="197">
        <f>IF(N2577="zákl. přenesená",J2577,0)</f>
        <v>0</v>
      </c>
      <c r="BH2577" s="197">
        <f>IF(N2577="sníž. přenesená",J2577,0)</f>
        <v>0</v>
      </c>
      <c r="BI2577" s="197">
        <f>IF(N2577="nulová",J2577,0)</f>
        <v>0</v>
      </c>
      <c r="BJ2577" s="18" t="s">
        <v>88</v>
      </c>
      <c r="BK2577" s="197">
        <f>ROUND(I2577*H2577,2)</f>
        <v>0</v>
      </c>
      <c r="BL2577" s="18" t="s">
        <v>291</v>
      </c>
      <c r="BM2577" s="196" t="s">
        <v>2419</v>
      </c>
    </row>
    <row r="2578" spans="1:65" s="2" customFormat="1" ht="19.2">
      <c r="A2578" s="35"/>
      <c r="B2578" s="36"/>
      <c r="C2578" s="37"/>
      <c r="D2578" s="198" t="s">
        <v>221</v>
      </c>
      <c r="E2578" s="37"/>
      <c r="F2578" s="199" t="s">
        <v>2420</v>
      </c>
      <c r="G2578" s="37"/>
      <c r="H2578" s="37"/>
      <c r="I2578" s="200"/>
      <c r="J2578" s="37"/>
      <c r="K2578" s="37"/>
      <c r="L2578" s="40"/>
      <c r="M2578" s="201"/>
      <c r="N2578" s="202"/>
      <c r="O2578" s="72"/>
      <c r="P2578" s="72"/>
      <c r="Q2578" s="72"/>
      <c r="R2578" s="72"/>
      <c r="S2578" s="72"/>
      <c r="T2578" s="73"/>
      <c r="U2578" s="35"/>
      <c r="V2578" s="35"/>
      <c r="W2578" s="35"/>
      <c r="X2578" s="35"/>
      <c r="Y2578" s="35"/>
      <c r="Z2578" s="35"/>
      <c r="AA2578" s="35"/>
      <c r="AB2578" s="35"/>
      <c r="AC2578" s="35"/>
      <c r="AD2578" s="35"/>
      <c r="AE2578" s="35"/>
      <c r="AT2578" s="18" t="s">
        <v>221</v>
      </c>
      <c r="AU2578" s="18" t="s">
        <v>90</v>
      </c>
    </row>
    <row r="2579" spans="1:65" s="2" customFormat="1" ht="10.199999999999999">
      <c r="A2579" s="35"/>
      <c r="B2579" s="36"/>
      <c r="C2579" s="37"/>
      <c r="D2579" s="215" t="s">
        <v>362</v>
      </c>
      <c r="E2579" s="37"/>
      <c r="F2579" s="216" t="s">
        <v>2421</v>
      </c>
      <c r="G2579" s="37"/>
      <c r="H2579" s="37"/>
      <c r="I2579" s="200"/>
      <c r="J2579" s="37"/>
      <c r="K2579" s="37"/>
      <c r="L2579" s="40"/>
      <c r="M2579" s="201"/>
      <c r="N2579" s="202"/>
      <c r="O2579" s="72"/>
      <c r="P2579" s="72"/>
      <c r="Q2579" s="72"/>
      <c r="R2579" s="72"/>
      <c r="S2579" s="72"/>
      <c r="T2579" s="73"/>
      <c r="U2579" s="35"/>
      <c r="V2579" s="35"/>
      <c r="W2579" s="35"/>
      <c r="X2579" s="35"/>
      <c r="Y2579" s="35"/>
      <c r="Z2579" s="35"/>
      <c r="AA2579" s="35"/>
      <c r="AB2579" s="35"/>
      <c r="AC2579" s="35"/>
      <c r="AD2579" s="35"/>
      <c r="AE2579" s="35"/>
      <c r="AT2579" s="18" t="s">
        <v>362</v>
      </c>
      <c r="AU2579" s="18" t="s">
        <v>90</v>
      </c>
    </row>
    <row r="2580" spans="1:65" s="13" customFormat="1" ht="10.199999999999999">
      <c r="B2580" s="217"/>
      <c r="C2580" s="218"/>
      <c r="D2580" s="198" t="s">
        <v>364</v>
      </c>
      <c r="E2580" s="219" t="s">
        <v>1</v>
      </c>
      <c r="F2580" s="220" t="s">
        <v>2422</v>
      </c>
      <c r="G2580" s="218"/>
      <c r="H2580" s="219" t="s">
        <v>1</v>
      </c>
      <c r="I2580" s="221"/>
      <c r="J2580" s="218"/>
      <c r="K2580" s="218"/>
      <c r="L2580" s="222"/>
      <c r="M2580" s="223"/>
      <c r="N2580" s="224"/>
      <c r="O2580" s="224"/>
      <c r="P2580" s="224"/>
      <c r="Q2580" s="224"/>
      <c r="R2580" s="224"/>
      <c r="S2580" s="224"/>
      <c r="T2580" s="225"/>
      <c r="AT2580" s="226" t="s">
        <v>364</v>
      </c>
      <c r="AU2580" s="226" t="s">
        <v>90</v>
      </c>
      <c r="AV2580" s="13" t="s">
        <v>88</v>
      </c>
      <c r="AW2580" s="13" t="s">
        <v>36</v>
      </c>
      <c r="AX2580" s="13" t="s">
        <v>81</v>
      </c>
      <c r="AY2580" s="226" t="s">
        <v>215</v>
      </c>
    </row>
    <row r="2581" spans="1:65" s="14" customFormat="1" ht="10.199999999999999">
      <c r="B2581" s="227"/>
      <c r="C2581" s="228"/>
      <c r="D2581" s="198" t="s">
        <v>364</v>
      </c>
      <c r="E2581" s="229" t="s">
        <v>1</v>
      </c>
      <c r="F2581" s="230" t="s">
        <v>2423</v>
      </c>
      <c r="G2581" s="228"/>
      <c r="H2581" s="231">
        <v>345</v>
      </c>
      <c r="I2581" s="232"/>
      <c r="J2581" s="228"/>
      <c r="K2581" s="228"/>
      <c r="L2581" s="233"/>
      <c r="M2581" s="234"/>
      <c r="N2581" s="235"/>
      <c r="O2581" s="235"/>
      <c r="P2581" s="235"/>
      <c r="Q2581" s="235"/>
      <c r="R2581" s="235"/>
      <c r="S2581" s="235"/>
      <c r="T2581" s="236"/>
      <c r="AT2581" s="237" t="s">
        <v>364</v>
      </c>
      <c r="AU2581" s="237" t="s">
        <v>90</v>
      </c>
      <c r="AV2581" s="14" t="s">
        <v>90</v>
      </c>
      <c r="AW2581" s="14" t="s">
        <v>36</v>
      </c>
      <c r="AX2581" s="14" t="s">
        <v>81</v>
      </c>
      <c r="AY2581" s="237" t="s">
        <v>215</v>
      </c>
    </row>
    <row r="2582" spans="1:65" s="15" customFormat="1" ht="10.199999999999999">
      <c r="B2582" s="238"/>
      <c r="C2582" s="239"/>
      <c r="D2582" s="198" t="s">
        <v>364</v>
      </c>
      <c r="E2582" s="240" t="s">
        <v>1</v>
      </c>
      <c r="F2582" s="241" t="s">
        <v>368</v>
      </c>
      <c r="G2582" s="239"/>
      <c r="H2582" s="242">
        <v>345</v>
      </c>
      <c r="I2582" s="243"/>
      <c r="J2582" s="239"/>
      <c r="K2582" s="239"/>
      <c r="L2582" s="244"/>
      <c r="M2582" s="245"/>
      <c r="N2582" s="246"/>
      <c r="O2582" s="246"/>
      <c r="P2582" s="246"/>
      <c r="Q2582" s="246"/>
      <c r="R2582" s="246"/>
      <c r="S2582" s="246"/>
      <c r="T2582" s="247"/>
      <c r="AT2582" s="248" t="s">
        <v>364</v>
      </c>
      <c r="AU2582" s="248" t="s">
        <v>90</v>
      </c>
      <c r="AV2582" s="15" t="s">
        <v>214</v>
      </c>
      <c r="AW2582" s="15" t="s">
        <v>36</v>
      </c>
      <c r="AX2582" s="15" t="s">
        <v>88</v>
      </c>
      <c r="AY2582" s="248" t="s">
        <v>215</v>
      </c>
    </row>
    <row r="2583" spans="1:65" s="2" customFormat="1" ht="37.799999999999997" customHeight="1">
      <c r="A2583" s="35"/>
      <c r="B2583" s="36"/>
      <c r="C2583" s="185" t="s">
        <v>2424</v>
      </c>
      <c r="D2583" s="185" t="s">
        <v>216</v>
      </c>
      <c r="E2583" s="186" t="s">
        <v>2425</v>
      </c>
      <c r="F2583" s="187" t="s">
        <v>2426</v>
      </c>
      <c r="G2583" s="188" t="s">
        <v>797</v>
      </c>
      <c r="H2583" s="189">
        <v>273</v>
      </c>
      <c r="I2583" s="190"/>
      <c r="J2583" s="191">
        <f>ROUND(I2583*H2583,2)</f>
        <v>0</v>
      </c>
      <c r="K2583" s="187" t="s">
        <v>359</v>
      </c>
      <c r="L2583" s="40"/>
      <c r="M2583" s="192" t="s">
        <v>1</v>
      </c>
      <c r="N2583" s="193" t="s">
        <v>46</v>
      </c>
      <c r="O2583" s="72"/>
      <c r="P2583" s="194">
        <f>O2583*H2583</f>
        <v>0</v>
      </c>
      <c r="Q2583" s="194">
        <v>6.3000000000000003E-4</v>
      </c>
      <c r="R2583" s="194">
        <f>Q2583*H2583</f>
        <v>0.17199</v>
      </c>
      <c r="S2583" s="194">
        <v>0</v>
      </c>
      <c r="T2583" s="195">
        <f>S2583*H2583</f>
        <v>0</v>
      </c>
      <c r="U2583" s="35"/>
      <c r="V2583" s="35"/>
      <c r="W2583" s="35"/>
      <c r="X2583" s="35"/>
      <c r="Y2583" s="35"/>
      <c r="Z2583" s="35"/>
      <c r="AA2583" s="35"/>
      <c r="AB2583" s="35"/>
      <c r="AC2583" s="35"/>
      <c r="AD2583" s="35"/>
      <c r="AE2583" s="35"/>
      <c r="AR2583" s="196" t="s">
        <v>291</v>
      </c>
      <c r="AT2583" s="196" t="s">
        <v>216</v>
      </c>
      <c r="AU2583" s="196" t="s">
        <v>90</v>
      </c>
      <c r="AY2583" s="18" t="s">
        <v>215</v>
      </c>
      <c r="BE2583" s="197">
        <f>IF(N2583="základní",J2583,0)</f>
        <v>0</v>
      </c>
      <c r="BF2583" s="197">
        <f>IF(N2583="snížená",J2583,0)</f>
        <v>0</v>
      </c>
      <c r="BG2583" s="197">
        <f>IF(N2583="zákl. přenesená",J2583,0)</f>
        <v>0</v>
      </c>
      <c r="BH2583" s="197">
        <f>IF(N2583="sníž. přenesená",J2583,0)</f>
        <v>0</v>
      </c>
      <c r="BI2583" s="197">
        <f>IF(N2583="nulová",J2583,0)</f>
        <v>0</v>
      </c>
      <c r="BJ2583" s="18" t="s">
        <v>88</v>
      </c>
      <c r="BK2583" s="197">
        <f>ROUND(I2583*H2583,2)</f>
        <v>0</v>
      </c>
      <c r="BL2583" s="18" t="s">
        <v>291</v>
      </c>
      <c r="BM2583" s="196" t="s">
        <v>2427</v>
      </c>
    </row>
    <row r="2584" spans="1:65" s="2" customFormat="1" ht="19.2">
      <c r="A2584" s="35"/>
      <c r="B2584" s="36"/>
      <c r="C2584" s="37"/>
      <c r="D2584" s="198" t="s">
        <v>221</v>
      </c>
      <c r="E2584" s="37"/>
      <c r="F2584" s="199" t="s">
        <v>2428</v>
      </c>
      <c r="G2584" s="37"/>
      <c r="H2584" s="37"/>
      <c r="I2584" s="200"/>
      <c r="J2584" s="37"/>
      <c r="K2584" s="37"/>
      <c r="L2584" s="40"/>
      <c r="M2584" s="201"/>
      <c r="N2584" s="202"/>
      <c r="O2584" s="72"/>
      <c r="P2584" s="72"/>
      <c r="Q2584" s="72"/>
      <c r="R2584" s="72"/>
      <c r="S2584" s="72"/>
      <c r="T2584" s="73"/>
      <c r="U2584" s="35"/>
      <c r="V2584" s="35"/>
      <c r="W2584" s="35"/>
      <c r="X2584" s="35"/>
      <c r="Y2584" s="35"/>
      <c r="Z2584" s="35"/>
      <c r="AA2584" s="35"/>
      <c r="AB2584" s="35"/>
      <c r="AC2584" s="35"/>
      <c r="AD2584" s="35"/>
      <c r="AE2584" s="35"/>
      <c r="AT2584" s="18" t="s">
        <v>221</v>
      </c>
      <c r="AU2584" s="18" t="s">
        <v>90</v>
      </c>
    </row>
    <row r="2585" spans="1:65" s="2" customFormat="1" ht="10.199999999999999">
      <c r="A2585" s="35"/>
      <c r="B2585" s="36"/>
      <c r="C2585" s="37"/>
      <c r="D2585" s="215" t="s">
        <v>362</v>
      </c>
      <c r="E2585" s="37"/>
      <c r="F2585" s="216" t="s">
        <v>2429</v>
      </c>
      <c r="G2585" s="37"/>
      <c r="H2585" s="37"/>
      <c r="I2585" s="200"/>
      <c r="J2585" s="37"/>
      <c r="K2585" s="37"/>
      <c r="L2585" s="40"/>
      <c r="M2585" s="201"/>
      <c r="N2585" s="202"/>
      <c r="O2585" s="72"/>
      <c r="P2585" s="72"/>
      <c r="Q2585" s="72"/>
      <c r="R2585" s="72"/>
      <c r="S2585" s="72"/>
      <c r="T2585" s="73"/>
      <c r="U2585" s="35"/>
      <c r="V2585" s="35"/>
      <c r="W2585" s="35"/>
      <c r="X2585" s="35"/>
      <c r="Y2585" s="35"/>
      <c r="Z2585" s="35"/>
      <c r="AA2585" s="35"/>
      <c r="AB2585" s="35"/>
      <c r="AC2585" s="35"/>
      <c r="AD2585" s="35"/>
      <c r="AE2585" s="35"/>
      <c r="AT2585" s="18" t="s">
        <v>362</v>
      </c>
      <c r="AU2585" s="18" t="s">
        <v>90</v>
      </c>
    </row>
    <row r="2586" spans="1:65" s="13" customFormat="1" ht="10.199999999999999">
      <c r="B2586" s="217"/>
      <c r="C2586" s="218"/>
      <c r="D2586" s="198" t="s">
        <v>364</v>
      </c>
      <c r="E2586" s="219" t="s">
        <v>1</v>
      </c>
      <c r="F2586" s="220" t="s">
        <v>2430</v>
      </c>
      <c r="G2586" s="218"/>
      <c r="H2586" s="219" t="s">
        <v>1</v>
      </c>
      <c r="I2586" s="221"/>
      <c r="J2586" s="218"/>
      <c r="K2586" s="218"/>
      <c r="L2586" s="222"/>
      <c r="M2586" s="223"/>
      <c r="N2586" s="224"/>
      <c r="O2586" s="224"/>
      <c r="P2586" s="224"/>
      <c r="Q2586" s="224"/>
      <c r="R2586" s="224"/>
      <c r="S2586" s="224"/>
      <c r="T2586" s="225"/>
      <c r="AT2586" s="226" t="s">
        <v>364</v>
      </c>
      <c r="AU2586" s="226" t="s">
        <v>90</v>
      </c>
      <c r="AV2586" s="13" t="s">
        <v>88</v>
      </c>
      <c r="AW2586" s="13" t="s">
        <v>36</v>
      </c>
      <c r="AX2586" s="13" t="s">
        <v>81</v>
      </c>
      <c r="AY2586" s="226" t="s">
        <v>215</v>
      </c>
    </row>
    <row r="2587" spans="1:65" s="14" customFormat="1" ht="10.199999999999999">
      <c r="B2587" s="227"/>
      <c r="C2587" s="228"/>
      <c r="D2587" s="198" t="s">
        <v>364</v>
      </c>
      <c r="E2587" s="229" t="s">
        <v>1</v>
      </c>
      <c r="F2587" s="230" t="s">
        <v>2431</v>
      </c>
      <c r="G2587" s="228"/>
      <c r="H2587" s="231">
        <v>273</v>
      </c>
      <c r="I2587" s="232"/>
      <c r="J2587" s="228"/>
      <c r="K2587" s="228"/>
      <c r="L2587" s="233"/>
      <c r="M2587" s="234"/>
      <c r="N2587" s="235"/>
      <c r="O2587" s="235"/>
      <c r="P2587" s="235"/>
      <c r="Q2587" s="235"/>
      <c r="R2587" s="235"/>
      <c r="S2587" s="235"/>
      <c r="T2587" s="236"/>
      <c r="AT2587" s="237" t="s">
        <v>364</v>
      </c>
      <c r="AU2587" s="237" t="s">
        <v>90</v>
      </c>
      <c r="AV2587" s="14" t="s">
        <v>90</v>
      </c>
      <c r="AW2587" s="14" t="s">
        <v>36</v>
      </c>
      <c r="AX2587" s="14" t="s">
        <v>81</v>
      </c>
      <c r="AY2587" s="237" t="s">
        <v>215</v>
      </c>
    </row>
    <row r="2588" spans="1:65" s="15" customFormat="1" ht="10.199999999999999">
      <c r="B2588" s="238"/>
      <c r="C2588" s="239"/>
      <c r="D2588" s="198" t="s">
        <v>364</v>
      </c>
      <c r="E2588" s="240" t="s">
        <v>1</v>
      </c>
      <c r="F2588" s="241" t="s">
        <v>368</v>
      </c>
      <c r="G2588" s="239"/>
      <c r="H2588" s="242">
        <v>273</v>
      </c>
      <c r="I2588" s="243"/>
      <c r="J2588" s="239"/>
      <c r="K2588" s="239"/>
      <c r="L2588" s="244"/>
      <c r="M2588" s="245"/>
      <c r="N2588" s="246"/>
      <c r="O2588" s="246"/>
      <c r="P2588" s="246"/>
      <c r="Q2588" s="246"/>
      <c r="R2588" s="246"/>
      <c r="S2588" s="246"/>
      <c r="T2588" s="247"/>
      <c r="AT2588" s="248" t="s">
        <v>364</v>
      </c>
      <c r="AU2588" s="248" t="s">
        <v>90</v>
      </c>
      <c r="AV2588" s="15" t="s">
        <v>214</v>
      </c>
      <c r="AW2588" s="15" t="s">
        <v>36</v>
      </c>
      <c r="AX2588" s="15" t="s">
        <v>88</v>
      </c>
      <c r="AY2588" s="248" t="s">
        <v>215</v>
      </c>
    </row>
    <row r="2589" spans="1:65" s="2" customFormat="1" ht="33" customHeight="1">
      <c r="A2589" s="35"/>
      <c r="B2589" s="36"/>
      <c r="C2589" s="185" t="s">
        <v>2432</v>
      </c>
      <c r="D2589" s="185" t="s">
        <v>216</v>
      </c>
      <c r="E2589" s="186" t="s">
        <v>2433</v>
      </c>
      <c r="F2589" s="187" t="s">
        <v>2434</v>
      </c>
      <c r="G2589" s="188" t="s">
        <v>797</v>
      </c>
      <c r="H2589" s="189">
        <v>196</v>
      </c>
      <c r="I2589" s="190"/>
      <c r="J2589" s="191">
        <f>ROUND(I2589*H2589,2)</f>
        <v>0</v>
      </c>
      <c r="K2589" s="187" t="s">
        <v>359</v>
      </c>
      <c r="L2589" s="40"/>
      <c r="M2589" s="192" t="s">
        <v>1</v>
      </c>
      <c r="N2589" s="193" t="s">
        <v>46</v>
      </c>
      <c r="O2589" s="72"/>
      <c r="P2589" s="194">
        <f>O2589*H2589</f>
        <v>0</v>
      </c>
      <c r="Q2589" s="194">
        <v>1.5299999999999999E-3</v>
      </c>
      <c r="R2589" s="194">
        <f>Q2589*H2589</f>
        <v>0.29987999999999998</v>
      </c>
      <c r="S2589" s="194">
        <v>0</v>
      </c>
      <c r="T2589" s="195">
        <f>S2589*H2589</f>
        <v>0</v>
      </c>
      <c r="U2589" s="35"/>
      <c r="V2589" s="35"/>
      <c r="W2589" s="35"/>
      <c r="X2589" s="35"/>
      <c r="Y2589" s="35"/>
      <c r="Z2589" s="35"/>
      <c r="AA2589" s="35"/>
      <c r="AB2589" s="35"/>
      <c r="AC2589" s="35"/>
      <c r="AD2589" s="35"/>
      <c r="AE2589" s="35"/>
      <c r="AR2589" s="196" t="s">
        <v>291</v>
      </c>
      <c r="AT2589" s="196" t="s">
        <v>216</v>
      </c>
      <c r="AU2589" s="196" t="s">
        <v>90</v>
      </c>
      <c r="AY2589" s="18" t="s">
        <v>215</v>
      </c>
      <c r="BE2589" s="197">
        <f>IF(N2589="základní",J2589,0)</f>
        <v>0</v>
      </c>
      <c r="BF2589" s="197">
        <f>IF(N2589="snížená",J2589,0)</f>
        <v>0</v>
      </c>
      <c r="BG2589" s="197">
        <f>IF(N2589="zákl. přenesená",J2589,0)</f>
        <v>0</v>
      </c>
      <c r="BH2589" s="197">
        <f>IF(N2589="sníž. přenesená",J2589,0)</f>
        <v>0</v>
      </c>
      <c r="BI2589" s="197">
        <f>IF(N2589="nulová",J2589,0)</f>
        <v>0</v>
      </c>
      <c r="BJ2589" s="18" t="s">
        <v>88</v>
      </c>
      <c r="BK2589" s="197">
        <f>ROUND(I2589*H2589,2)</f>
        <v>0</v>
      </c>
      <c r="BL2589" s="18" t="s">
        <v>291</v>
      </c>
      <c r="BM2589" s="196" t="s">
        <v>2435</v>
      </c>
    </row>
    <row r="2590" spans="1:65" s="2" customFormat="1" ht="19.2">
      <c r="A2590" s="35"/>
      <c r="B2590" s="36"/>
      <c r="C2590" s="37"/>
      <c r="D2590" s="198" t="s">
        <v>221</v>
      </c>
      <c r="E2590" s="37"/>
      <c r="F2590" s="199" t="s">
        <v>2436</v>
      </c>
      <c r="G2590" s="37"/>
      <c r="H2590" s="37"/>
      <c r="I2590" s="200"/>
      <c r="J2590" s="37"/>
      <c r="K2590" s="37"/>
      <c r="L2590" s="40"/>
      <c r="M2590" s="201"/>
      <c r="N2590" s="202"/>
      <c r="O2590" s="72"/>
      <c r="P2590" s="72"/>
      <c r="Q2590" s="72"/>
      <c r="R2590" s="72"/>
      <c r="S2590" s="72"/>
      <c r="T2590" s="73"/>
      <c r="U2590" s="35"/>
      <c r="V2590" s="35"/>
      <c r="W2590" s="35"/>
      <c r="X2590" s="35"/>
      <c r="Y2590" s="35"/>
      <c r="Z2590" s="35"/>
      <c r="AA2590" s="35"/>
      <c r="AB2590" s="35"/>
      <c r="AC2590" s="35"/>
      <c r="AD2590" s="35"/>
      <c r="AE2590" s="35"/>
      <c r="AT2590" s="18" t="s">
        <v>221</v>
      </c>
      <c r="AU2590" s="18" t="s">
        <v>90</v>
      </c>
    </row>
    <row r="2591" spans="1:65" s="2" customFormat="1" ht="10.199999999999999">
      <c r="A2591" s="35"/>
      <c r="B2591" s="36"/>
      <c r="C2591" s="37"/>
      <c r="D2591" s="215" t="s">
        <v>362</v>
      </c>
      <c r="E2591" s="37"/>
      <c r="F2591" s="216" t="s">
        <v>2437</v>
      </c>
      <c r="G2591" s="37"/>
      <c r="H2591" s="37"/>
      <c r="I2591" s="200"/>
      <c r="J2591" s="37"/>
      <c r="K2591" s="37"/>
      <c r="L2591" s="40"/>
      <c r="M2591" s="201"/>
      <c r="N2591" s="202"/>
      <c r="O2591" s="72"/>
      <c r="P2591" s="72"/>
      <c r="Q2591" s="72"/>
      <c r="R2591" s="72"/>
      <c r="S2591" s="72"/>
      <c r="T2591" s="73"/>
      <c r="U2591" s="35"/>
      <c r="V2591" s="35"/>
      <c r="W2591" s="35"/>
      <c r="X2591" s="35"/>
      <c r="Y2591" s="35"/>
      <c r="Z2591" s="35"/>
      <c r="AA2591" s="35"/>
      <c r="AB2591" s="35"/>
      <c r="AC2591" s="35"/>
      <c r="AD2591" s="35"/>
      <c r="AE2591" s="35"/>
      <c r="AT2591" s="18" t="s">
        <v>362</v>
      </c>
      <c r="AU2591" s="18" t="s">
        <v>90</v>
      </c>
    </row>
    <row r="2592" spans="1:65" s="13" customFormat="1" ht="10.199999999999999">
      <c r="B2592" s="217"/>
      <c r="C2592" s="218"/>
      <c r="D2592" s="198" t="s">
        <v>364</v>
      </c>
      <c r="E2592" s="219" t="s">
        <v>1</v>
      </c>
      <c r="F2592" s="220" t="s">
        <v>2361</v>
      </c>
      <c r="G2592" s="218"/>
      <c r="H2592" s="219" t="s">
        <v>1</v>
      </c>
      <c r="I2592" s="221"/>
      <c r="J2592" s="218"/>
      <c r="K2592" s="218"/>
      <c r="L2592" s="222"/>
      <c r="M2592" s="223"/>
      <c r="N2592" s="224"/>
      <c r="O2592" s="224"/>
      <c r="P2592" s="224"/>
      <c r="Q2592" s="224"/>
      <c r="R2592" s="224"/>
      <c r="S2592" s="224"/>
      <c r="T2592" s="225"/>
      <c r="AT2592" s="226" t="s">
        <v>364</v>
      </c>
      <c r="AU2592" s="226" t="s">
        <v>90</v>
      </c>
      <c r="AV2592" s="13" t="s">
        <v>88</v>
      </c>
      <c r="AW2592" s="13" t="s">
        <v>36</v>
      </c>
      <c r="AX2592" s="13" t="s">
        <v>81</v>
      </c>
      <c r="AY2592" s="226" t="s">
        <v>215</v>
      </c>
    </row>
    <row r="2593" spans="1:65" s="14" customFormat="1" ht="10.199999999999999">
      <c r="B2593" s="227"/>
      <c r="C2593" s="228"/>
      <c r="D2593" s="198" t="s">
        <v>364</v>
      </c>
      <c r="E2593" s="229" t="s">
        <v>1</v>
      </c>
      <c r="F2593" s="230" t="s">
        <v>1799</v>
      </c>
      <c r="G2593" s="228"/>
      <c r="H2593" s="231">
        <v>196</v>
      </c>
      <c r="I2593" s="232"/>
      <c r="J2593" s="228"/>
      <c r="K2593" s="228"/>
      <c r="L2593" s="233"/>
      <c r="M2593" s="234"/>
      <c r="N2593" s="235"/>
      <c r="O2593" s="235"/>
      <c r="P2593" s="235"/>
      <c r="Q2593" s="235"/>
      <c r="R2593" s="235"/>
      <c r="S2593" s="235"/>
      <c r="T2593" s="236"/>
      <c r="AT2593" s="237" t="s">
        <v>364</v>
      </c>
      <c r="AU2593" s="237" t="s">
        <v>90</v>
      </c>
      <c r="AV2593" s="14" t="s">
        <v>90</v>
      </c>
      <c r="AW2593" s="14" t="s">
        <v>36</v>
      </c>
      <c r="AX2593" s="14" t="s">
        <v>81</v>
      </c>
      <c r="AY2593" s="237" t="s">
        <v>215</v>
      </c>
    </row>
    <row r="2594" spans="1:65" s="15" customFormat="1" ht="10.199999999999999">
      <c r="B2594" s="238"/>
      <c r="C2594" s="239"/>
      <c r="D2594" s="198" t="s">
        <v>364</v>
      </c>
      <c r="E2594" s="240" t="s">
        <v>1</v>
      </c>
      <c r="F2594" s="241" t="s">
        <v>368</v>
      </c>
      <c r="G2594" s="239"/>
      <c r="H2594" s="242">
        <v>196</v>
      </c>
      <c r="I2594" s="243"/>
      <c r="J2594" s="239"/>
      <c r="K2594" s="239"/>
      <c r="L2594" s="244"/>
      <c r="M2594" s="245"/>
      <c r="N2594" s="246"/>
      <c r="O2594" s="246"/>
      <c r="P2594" s="246"/>
      <c r="Q2594" s="246"/>
      <c r="R2594" s="246"/>
      <c r="S2594" s="246"/>
      <c r="T2594" s="247"/>
      <c r="AT2594" s="248" t="s">
        <v>364</v>
      </c>
      <c r="AU2594" s="248" t="s">
        <v>90</v>
      </c>
      <c r="AV2594" s="15" t="s">
        <v>214</v>
      </c>
      <c r="AW2594" s="15" t="s">
        <v>36</v>
      </c>
      <c r="AX2594" s="15" t="s">
        <v>88</v>
      </c>
      <c r="AY2594" s="248" t="s">
        <v>215</v>
      </c>
    </row>
    <row r="2595" spans="1:65" s="2" customFormat="1" ht="33" customHeight="1">
      <c r="A2595" s="35"/>
      <c r="B2595" s="36"/>
      <c r="C2595" s="185" t="s">
        <v>2438</v>
      </c>
      <c r="D2595" s="185" t="s">
        <v>216</v>
      </c>
      <c r="E2595" s="186" t="s">
        <v>2439</v>
      </c>
      <c r="F2595" s="187" t="s">
        <v>2440</v>
      </c>
      <c r="G2595" s="188" t="s">
        <v>797</v>
      </c>
      <c r="H2595" s="189">
        <v>72</v>
      </c>
      <c r="I2595" s="190"/>
      <c r="J2595" s="191">
        <f>ROUND(I2595*H2595,2)</f>
        <v>0</v>
      </c>
      <c r="K2595" s="187" t="s">
        <v>359</v>
      </c>
      <c r="L2595" s="40"/>
      <c r="M2595" s="192" t="s">
        <v>1</v>
      </c>
      <c r="N2595" s="193" t="s">
        <v>46</v>
      </c>
      <c r="O2595" s="72"/>
      <c r="P2595" s="194">
        <f>O2595*H2595</f>
        <v>0</v>
      </c>
      <c r="Q2595" s="194">
        <v>5.5999999999999995E-4</v>
      </c>
      <c r="R2595" s="194">
        <f>Q2595*H2595</f>
        <v>4.0319999999999995E-2</v>
      </c>
      <c r="S2595" s="194">
        <v>0</v>
      </c>
      <c r="T2595" s="195">
        <f>S2595*H2595</f>
        <v>0</v>
      </c>
      <c r="U2595" s="35"/>
      <c r="V2595" s="35"/>
      <c r="W2595" s="35"/>
      <c r="X2595" s="35"/>
      <c r="Y2595" s="35"/>
      <c r="Z2595" s="35"/>
      <c r="AA2595" s="35"/>
      <c r="AB2595" s="35"/>
      <c r="AC2595" s="35"/>
      <c r="AD2595" s="35"/>
      <c r="AE2595" s="35"/>
      <c r="AR2595" s="196" t="s">
        <v>291</v>
      </c>
      <c r="AT2595" s="196" t="s">
        <v>216</v>
      </c>
      <c r="AU2595" s="196" t="s">
        <v>90</v>
      </c>
      <c r="AY2595" s="18" t="s">
        <v>215</v>
      </c>
      <c r="BE2595" s="197">
        <f>IF(N2595="základní",J2595,0)</f>
        <v>0</v>
      </c>
      <c r="BF2595" s="197">
        <f>IF(N2595="snížená",J2595,0)</f>
        <v>0</v>
      </c>
      <c r="BG2595" s="197">
        <f>IF(N2595="zákl. přenesená",J2595,0)</f>
        <v>0</v>
      </c>
      <c r="BH2595" s="197">
        <f>IF(N2595="sníž. přenesená",J2595,0)</f>
        <v>0</v>
      </c>
      <c r="BI2595" s="197">
        <f>IF(N2595="nulová",J2595,0)</f>
        <v>0</v>
      </c>
      <c r="BJ2595" s="18" t="s">
        <v>88</v>
      </c>
      <c r="BK2595" s="197">
        <f>ROUND(I2595*H2595,2)</f>
        <v>0</v>
      </c>
      <c r="BL2595" s="18" t="s">
        <v>291</v>
      </c>
      <c r="BM2595" s="196" t="s">
        <v>2441</v>
      </c>
    </row>
    <row r="2596" spans="1:65" s="2" customFormat="1" ht="19.2">
      <c r="A2596" s="35"/>
      <c r="B2596" s="36"/>
      <c r="C2596" s="37"/>
      <c r="D2596" s="198" t="s">
        <v>221</v>
      </c>
      <c r="E2596" s="37"/>
      <c r="F2596" s="199" t="s">
        <v>2442</v>
      </c>
      <c r="G2596" s="37"/>
      <c r="H2596" s="37"/>
      <c r="I2596" s="200"/>
      <c r="J2596" s="37"/>
      <c r="K2596" s="37"/>
      <c r="L2596" s="40"/>
      <c r="M2596" s="201"/>
      <c r="N2596" s="202"/>
      <c r="O2596" s="72"/>
      <c r="P2596" s="72"/>
      <c r="Q2596" s="72"/>
      <c r="R2596" s="72"/>
      <c r="S2596" s="72"/>
      <c r="T2596" s="73"/>
      <c r="U2596" s="35"/>
      <c r="V2596" s="35"/>
      <c r="W2596" s="35"/>
      <c r="X2596" s="35"/>
      <c r="Y2596" s="35"/>
      <c r="Z2596" s="35"/>
      <c r="AA2596" s="35"/>
      <c r="AB2596" s="35"/>
      <c r="AC2596" s="35"/>
      <c r="AD2596" s="35"/>
      <c r="AE2596" s="35"/>
      <c r="AT2596" s="18" t="s">
        <v>221</v>
      </c>
      <c r="AU2596" s="18" t="s">
        <v>90</v>
      </c>
    </row>
    <row r="2597" spans="1:65" s="2" customFormat="1" ht="10.199999999999999">
      <c r="A2597" s="35"/>
      <c r="B2597" s="36"/>
      <c r="C2597" s="37"/>
      <c r="D2597" s="215" t="s">
        <v>362</v>
      </c>
      <c r="E2597" s="37"/>
      <c r="F2597" s="216" t="s">
        <v>2443</v>
      </c>
      <c r="G2597" s="37"/>
      <c r="H2597" s="37"/>
      <c r="I2597" s="200"/>
      <c r="J2597" s="37"/>
      <c r="K2597" s="37"/>
      <c r="L2597" s="40"/>
      <c r="M2597" s="201"/>
      <c r="N2597" s="202"/>
      <c r="O2597" s="72"/>
      <c r="P2597" s="72"/>
      <c r="Q2597" s="72"/>
      <c r="R2597" s="72"/>
      <c r="S2597" s="72"/>
      <c r="T2597" s="73"/>
      <c r="U2597" s="35"/>
      <c r="V2597" s="35"/>
      <c r="W2597" s="35"/>
      <c r="X2597" s="35"/>
      <c r="Y2597" s="35"/>
      <c r="Z2597" s="35"/>
      <c r="AA2597" s="35"/>
      <c r="AB2597" s="35"/>
      <c r="AC2597" s="35"/>
      <c r="AD2597" s="35"/>
      <c r="AE2597" s="35"/>
      <c r="AT2597" s="18" t="s">
        <v>362</v>
      </c>
      <c r="AU2597" s="18" t="s">
        <v>90</v>
      </c>
    </row>
    <row r="2598" spans="1:65" s="13" customFormat="1" ht="10.199999999999999">
      <c r="B2598" s="217"/>
      <c r="C2598" s="218"/>
      <c r="D2598" s="198" t="s">
        <v>364</v>
      </c>
      <c r="E2598" s="219" t="s">
        <v>1</v>
      </c>
      <c r="F2598" s="220" t="s">
        <v>2444</v>
      </c>
      <c r="G2598" s="218"/>
      <c r="H2598" s="219" t="s">
        <v>1</v>
      </c>
      <c r="I2598" s="221"/>
      <c r="J2598" s="218"/>
      <c r="K2598" s="218"/>
      <c r="L2598" s="222"/>
      <c r="M2598" s="223"/>
      <c r="N2598" s="224"/>
      <c r="O2598" s="224"/>
      <c r="P2598" s="224"/>
      <c r="Q2598" s="224"/>
      <c r="R2598" s="224"/>
      <c r="S2598" s="224"/>
      <c r="T2598" s="225"/>
      <c r="AT2598" s="226" t="s">
        <v>364</v>
      </c>
      <c r="AU2598" s="226" t="s">
        <v>90</v>
      </c>
      <c r="AV2598" s="13" t="s">
        <v>88</v>
      </c>
      <c r="AW2598" s="13" t="s">
        <v>36</v>
      </c>
      <c r="AX2598" s="13" t="s">
        <v>81</v>
      </c>
      <c r="AY2598" s="226" t="s">
        <v>215</v>
      </c>
    </row>
    <row r="2599" spans="1:65" s="14" customFormat="1" ht="10.199999999999999">
      <c r="B2599" s="227"/>
      <c r="C2599" s="228"/>
      <c r="D2599" s="198" t="s">
        <v>364</v>
      </c>
      <c r="E2599" s="229" t="s">
        <v>1</v>
      </c>
      <c r="F2599" s="230" t="s">
        <v>1120</v>
      </c>
      <c r="G2599" s="228"/>
      <c r="H2599" s="231">
        <v>72</v>
      </c>
      <c r="I2599" s="232"/>
      <c r="J2599" s="228"/>
      <c r="K2599" s="228"/>
      <c r="L2599" s="233"/>
      <c r="M2599" s="234"/>
      <c r="N2599" s="235"/>
      <c r="O2599" s="235"/>
      <c r="P2599" s="235"/>
      <c r="Q2599" s="235"/>
      <c r="R2599" s="235"/>
      <c r="S2599" s="235"/>
      <c r="T2599" s="236"/>
      <c r="AT2599" s="237" t="s">
        <v>364</v>
      </c>
      <c r="AU2599" s="237" t="s">
        <v>90</v>
      </c>
      <c r="AV2599" s="14" t="s">
        <v>90</v>
      </c>
      <c r="AW2599" s="14" t="s">
        <v>36</v>
      </c>
      <c r="AX2599" s="14" t="s">
        <v>81</v>
      </c>
      <c r="AY2599" s="237" t="s">
        <v>215</v>
      </c>
    </row>
    <row r="2600" spans="1:65" s="15" customFormat="1" ht="10.199999999999999">
      <c r="B2600" s="238"/>
      <c r="C2600" s="239"/>
      <c r="D2600" s="198" t="s">
        <v>364</v>
      </c>
      <c r="E2600" s="240" t="s">
        <v>1</v>
      </c>
      <c r="F2600" s="241" t="s">
        <v>368</v>
      </c>
      <c r="G2600" s="239"/>
      <c r="H2600" s="242">
        <v>72</v>
      </c>
      <c r="I2600" s="243"/>
      <c r="J2600" s="239"/>
      <c r="K2600" s="239"/>
      <c r="L2600" s="244"/>
      <c r="M2600" s="245"/>
      <c r="N2600" s="246"/>
      <c r="O2600" s="246"/>
      <c r="P2600" s="246"/>
      <c r="Q2600" s="246"/>
      <c r="R2600" s="246"/>
      <c r="S2600" s="246"/>
      <c r="T2600" s="247"/>
      <c r="AT2600" s="248" t="s">
        <v>364</v>
      </c>
      <c r="AU2600" s="248" t="s">
        <v>90</v>
      </c>
      <c r="AV2600" s="15" t="s">
        <v>214</v>
      </c>
      <c r="AW2600" s="15" t="s">
        <v>36</v>
      </c>
      <c r="AX2600" s="15" t="s">
        <v>88</v>
      </c>
      <c r="AY2600" s="248" t="s">
        <v>215</v>
      </c>
    </row>
    <row r="2601" spans="1:65" s="2" customFormat="1" ht="24.15" customHeight="1">
      <c r="A2601" s="35"/>
      <c r="B2601" s="36"/>
      <c r="C2601" s="185" t="s">
        <v>2445</v>
      </c>
      <c r="D2601" s="185" t="s">
        <v>216</v>
      </c>
      <c r="E2601" s="186" t="s">
        <v>2446</v>
      </c>
      <c r="F2601" s="187" t="s">
        <v>2447</v>
      </c>
      <c r="G2601" s="188" t="s">
        <v>523</v>
      </c>
      <c r="H2601" s="189">
        <v>16.559999999999999</v>
      </c>
      <c r="I2601" s="190"/>
      <c r="J2601" s="191">
        <f>ROUND(I2601*H2601,2)</f>
        <v>0</v>
      </c>
      <c r="K2601" s="187" t="s">
        <v>359</v>
      </c>
      <c r="L2601" s="40"/>
      <c r="M2601" s="192" t="s">
        <v>1</v>
      </c>
      <c r="N2601" s="193" t="s">
        <v>46</v>
      </c>
      <c r="O2601" s="72"/>
      <c r="P2601" s="194">
        <f>O2601*H2601</f>
        <v>0</v>
      </c>
      <c r="Q2601" s="194">
        <v>1.0869999999999999E-2</v>
      </c>
      <c r="R2601" s="194">
        <f>Q2601*H2601</f>
        <v>0.18000719999999998</v>
      </c>
      <c r="S2601" s="194">
        <v>0</v>
      </c>
      <c r="T2601" s="195">
        <f>S2601*H2601</f>
        <v>0</v>
      </c>
      <c r="U2601" s="35"/>
      <c r="V2601" s="35"/>
      <c r="W2601" s="35"/>
      <c r="X2601" s="35"/>
      <c r="Y2601" s="35"/>
      <c r="Z2601" s="35"/>
      <c r="AA2601" s="35"/>
      <c r="AB2601" s="35"/>
      <c r="AC2601" s="35"/>
      <c r="AD2601" s="35"/>
      <c r="AE2601" s="35"/>
      <c r="AR2601" s="196" t="s">
        <v>291</v>
      </c>
      <c r="AT2601" s="196" t="s">
        <v>216</v>
      </c>
      <c r="AU2601" s="196" t="s">
        <v>90</v>
      </c>
      <c r="AY2601" s="18" t="s">
        <v>215</v>
      </c>
      <c r="BE2601" s="197">
        <f>IF(N2601="základní",J2601,0)</f>
        <v>0</v>
      </c>
      <c r="BF2601" s="197">
        <f>IF(N2601="snížená",J2601,0)</f>
        <v>0</v>
      </c>
      <c r="BG2601" s="197">
        <f>IF(N2601="zákl. přenesená",J2601,0)</f>
        <v>0</v>
      </c>
      <c r="BH2601" s="197">
        <f>IF(N2601="sníž. přenesená",J2601,0)</f>
        <v>0</v>
      </c>
      <c r="BI2601" s="197">
        <f>IF(N2601="nulová",J2601,0)</f>
        <v>0</v>
      </c>
      <c r="BJ2601" s="18" t="s">
        <v>88</v>
      </c>
      <c r="BK2601" s="197">
        <f>ROUND(I2601*H2601,2)</f>
        <v>0</v>
      </c>
      <c r="BL2601" s="18" t="s">
        <v>291</v>
      </c>
      <c r="BM2601" s="196" t="s">
        <v>2448</v>
      </c>
    </row>
    <row r="2602" spans="1:65" s="2" customFormat="1" ht="19.2">
      <c r="A2602" s="35"/>
      <c r="B2602" s="36"/>
      <c r="C2602" s="37"/>
      <c r="D2602" s="198" t="s">
        <v>221</v>
      </c>
      <c r="E2602" s="37"/>
      <c r="F2602" s="199" t="s">
        <v>2449</v>
      </c>
      <c r="G2602" s="37"/>
      <c r="H2602" s="37"/>
      <c r="I2602" s="200"/>
      <c r="J2602" s="37"/>
      <c r="K2602" s="37"/>
      <c r="L2602" s="40"/>
      <c r="M2602" s="201"/>
      <c r="N2602" s="202"/>
      <c r="O2602" s="72"/>
      <c r="P2602" s="72"/>
      <c r="Q2602" s="72"/>
      <c r="R2602" s="72"/>
      <c r="S2602" s="72"/>
      <c r="T2602" s="73"/>
      <c r="U2602" s="35"/>
      <c r="V2602" s="35"/>
      <c r="W2602" s="35"/>
      <c r="X2602" s="35"/>
      <c r="Y2602" s="35"/>
      <c r="Z2602" s="35"/>
      <c r="AA2602" s="35"/>
      <c r="AB2602" s="35"/>
      <c r="AC2602" s="35"/>
      <c r="AD2602" s="35"/>
      <c r="AE2602" s="35"/>
      <c r="AT2602" s="18" t="s">
        <v>221</v>
      </c>
      <c r="AU2602" s="18" t="s">
        <v>90</v>
      </c>
    </row>
    <row r="2603" spans="1:65" s="2" customFormat="1" ht="10.199999999999999">
      <c r="A2603" s="35"/>
      <c r="B2603" s="36"/>
      <c r="C2603" s="37"/>
      <c r="D2603" s="215" t="s">
        <v>362</v>
      </c>
      <c r="E2603" s="37"/>
      <c r="F2603" s="216" t="s">
        <v>2450</v>
      </c>
      <c r="G2603" s="37"/>
      <c r="H2603" s="37"/>
      <c r="I2603" s="200"/>
      <c r="J2603" s="37"/>
      <c r="K2603" s="37"/>
      <c r="L2603" s="40"/>
      <c r="M2603" s="201"/>
      <c r="N2603" s="202"/>
      <c r="O2603" s="72"/>
      <c r="P2603" s="72"/>
      <c r="Q2603" s="72"/>
      <c r="R2603" s="72"/>
      <c r="S2603" s="72"/>
      <c r="T2603" s="73"/>
      <c r="U2603" s="35"/>
      <c r="V2603" s="35"/>
      <c r="W2603" s="35"/>
      <c r="X2603" s="35"/>
      <c r="Y2603" s="35"/>
      <c r="Z2603" s="35"/>
      <c r="AA2603" s="35"/>
      <c r="AB2603" s="35"/>
      <c r="AC2603" s="35"/>
      <c r="AD2603" s="35"/>
      <c r="AE2603" s="35"/>
      <c r="AT2603" s="18" t="s">
        <v>362</v>
      </c>
      <c r="AU2603" s="18" t="s">
        <v>90</v>
      </c>
    </row>
    <row r="2604" spans="1:65" s="13" customFormat="1" ht="10.199999999999999">
      <c r="B2604" s="217"/>
      <c r="C2604" s="218"/>
      <c r="D2604" s="198" t="s">
        <v>364</v>
      </c>
      <c r="E2604" s="219" t="s">
        <v>1</v>
      </c>
      <c r="F2604" s="220" t="s">
        <v>2451</v>
      </c>
      <c r="G2604" s="218"/>
      <c r="H2604" s="219" t="s">
        <v>1</v>
      </c>
      <c r="I2604" s="221"/>
      <c r="J2604" s="218"/>
      <c r="K2604" s="218"/>
      <c r="L2604" s="222"/>
      <c r="M2604" s="223"/>
      <c r="N2604" s="224"/>
      <c r="O2604" s="224"/>
      <c r="P2604" s="224"/>
      <c r="Q2604" s="224"/>
      <c r="R2604" s="224"/>
      <c r="S2604" s="224"/>
      <c r="T2604" s="225"/>
      <c r="AT2604" s="226" t="s">
        <v>364</v>
      </c>
      <c r="AU2604" s="226" t="s">
        <v>90</v>
      </c>
      <c r="AV2604" s="13" t="s">
        <v>88</v>
      </c>
      <c r="AW2604" s="13" t="s">
        <v>36</v>
      </c>
      <c r="AX2604" s="13" t="s">
        <v>81</v>
      </c>
      <c r="AY2604" s="226" t="s">
        <v>215</v>
      </c>
    </row>
    <row r="2605" spans="1:65" s="14" customFormat="1" ht="10.199999999999999">
      <c r="B2605" s="227"/>
      <c r="C2605" s="228"/>
      <c r="D2605" s="198" t="s">
        <v>364</v>
      </c>
      <c r="E2605" s="229" t="s">
        <v>1</v>
      </c>
      <c r="F2605" s="230" t="s">
        <v>2452</v>
      </c>
      <c r="G2605" s="228"/>
      <c r="H2605" s="231">
        <v>16.559999999999999</v>
      </c>
      <c r="I2605" s="232"/>
      <c r="J2605" s="228"/>
      <c r="K2605" s="228"/>
      <c r="L2605" s="233"/>
      <c r="M2605" s="234"/>
      <c r="N2605" s="235"/>
      <c r="O2605" s="235"/>
      <c r="P2605" s="235"/>
      <c r="Q2605" s="235"/>
      <c r="R2605" s="235"/>
      <c r="S2605" s="235"/>
      <c r="T2605" s="236"/>
      <c r="AT2605" s="237" t="s">
        <v>364</v>
      </c>
      <c r="AU2605" s="237" t="s">
        <v>90</v>
      </c>
      <c r="AV2605" s="14" t="s">
        <v>90</v>
      </c>
      <c r="AW2605" s="14" t="s">
        <v>36</v>
      </c>
      <c r="AX2605" s="14" t="s">
        <v>81</v>
      </c>
      <c r="AY2605" s="237" t="s">
        <v>215</v>
      </c>
    </row>
    <row r="2606" spans="1:65" s="15" customFormat="1" ht="10.199999999999999">
      <c r="B2606" s="238"/>
      <c r="C2606" s="239"/>
      <c r="D2606" s="198" t="s">
        <v>364</v>
      </c>
      <c r="E2606" s="240" t="s">
        <v>1</v>
      </c>
      <c r="F2606" s="241" t="s">
        <v>368</v>
      </c>
      <c r="G2606" s="239"/>
      <c r="H2606" s="242">
        <v>16.559999999999999</v>
      </c>
      <c r="I2606" s="243"/>
      <c r="J2606" s="239"/>
      <c r="K2606" s="239"/>
      <c r="L2606" s="244"/>
      <c r="M2606" s="245"/>
      <c r="N2606" s="246"/>
      <c r="O2606" s="246"/>
      <c r="P2606" s="246"/>
      <c r="Q2606" s="246"/>
      <c r="R2606" s="246"/>
      <c r="S2606" s="246"/>
      <c r="T2606" s="247"/>
      <c r="AT2606" s="248" t="s">
        <v>364</v>
      </c>
      <c r="AU2606" s="248" t="s">
        <v>90</v>
      </c>
      <c r="AV2606" s="15" t="s">
        <v>214</v>
      </c>
      <c r="AW2606" s="15" t="s">
        <v>36</v>
      </c>
      <c r="AX2606" s="15" t="s">
        <v>88</v>
      </c>
      <c r="AY2606" s="248" t="s">
        <v>215</v>
      </c>
    </row>
    <row r="2607" spans="1:65" s="2" customFormat="1" ht="16.5" customHeight="1">
      <c r="A2607" s="35"/>
      <c r="B2607" s="36"/>
      <c r="C2607" s="185" t="s">
        <v>2453</v>
      </c>
      <c r="D2607" s="185" t="s">
        <v>216</v>
      </c>
      <c r="E2607" s="186" t="s">
        <v>2454</v>
      </c>
      <c r="F2607" s="187" t="s">
        <v>2455</v>
      </c>
      <c r="G2607" s="188" t="s">
        <v>716</v>
      </c>
      <c r="H2607" s="189">
        <v>7</v>
      </c>
      <c r="I2607" s="190"/>
      <c r="J2607" s="191">
        <f>ROUND(I2607*H2607,2)</f>
        <v>0</v>
      </c>
      <c r="K2607" s="187" t="s">
        <v>1</v>
      </c>
      <c r="L2607" s="40"/>
      <c r="M2607" s="192" t="s">
        <v>1</v>
      </c>
      <c r="N2607" s="193" t="s">
        <v>46</v>
      </c>
      <c r="O2607" s="72"/>
      <c r="P2607" s="194">
        <f>O2607*H2607</f>
        <v>0</v>
      </c>
      <c r="Q2607" s="194">
        <v>1E-4</v>
      </c>
      <c r="R2607" s="194">
        <f>Q2607*H2607</f>
        <v>6.9999999999999999E-4</v>
      </c>
      <c r="S2607" s="194">
        <v>0</v>
      </c>
      <c r="T2607" s="195">
        <f>S2607*H2607</f>
        <v>0</v>
      </c>
      <c r="U2607" s="35"/>
      <c r="V2607" s="35"/>
      <c r="W2607" s="35"/>
      <c r="X2607" s="35"/>
      <c r="Y2607" s="35"/>
      <c r="Z2607" s="35"/>
      <c r="AA2607" s="35"/>
      <c r="AB2607" s="35"/>
      <c r="AC2607" s="35"/>
      <c r="AD2607" s="35"/>
      <c r="AE2607" s="35"/>
      <c r="AR2607" s="196" t="s">
        <v>291</v>
      </c>
      <c r="AT2607" s="196" t="s">
        <v>216</v>
      </c>
      <c r="AU2607" s="196" t="s">
        <v>90</v>
      </c>
      <c r="AY2607" s="18" t="s">
        <v>215</v>
      </c>
      <c r="BE2607" s="197">
        <f>IF(N2607="základní",J2607,0)</f>
        <v>0</v>
      </c>
      <c r="BF2607" s="197">
        <f>IF(N2607="snížená",J2607,0)</f>
        <v>0</v>
      </c>
      <c r="BG2607" s="197">
        <f>IF(N2607="zákl. přenesená",J2607,0)</f>
        <v>0</v>
      </c>
      <c r="BH2607" s="197">
        <f>IF(N2607="sníž. přenesená",J2607,0)</f>
        <v>0</v>
      </c>
      <c r="BI2607" s="197">
        <f>IF(N2607="nulová",J2607,0)</f>
        <v>0</v>
      </c>
      <c r="BJ2607" s="18" t="s">
        <v>88</v>
      </c>
      <c r="BK2607" s="197">
        <f>ROUND(I2607*H2607,2)</f>
        <v>0</v>
      </c>
      <c r="BL2607" s="18" t="s">
        <v>291</v>
      </c>
      <c r="BM2607" s="196" t="s">
        <v>2456</v>
      </c>
    </row>
    <row r="2608" spans="1:65" s="2" customFormat="1" ht="24.15" customHeight="1">
      <c r="A2608" s="35"/>
      <c r="B2608" s="36"/>
      <c r="C2608" s="260" t="s">
        <v>2457</v>
      </c>
      <c r="D2608" s="260" t="s">
        <v>539</v>
      </c>
      <c r="E2608" s="261" t="s">
        <v>2458</v>
      </c>
      <c r="F2608" s="262" t="s">
        <v>2459</v>
      </c>
      <c r="G2608" s="263" t="s">
        <v>716</v>
      </c>
      <c r="H2608" s="264">
        <v>7</v>
      </c>
      <c r="I2608" s="265"/>
      <c r="J2608" s="266">
        <f>ROUND(I2608*H2608,2)</f>
        <v>0</v>
      </c>
      <c r="K2608" s="262" t="s">
        <v>1</v>
      </c>
      <c r="L2608" s="267"/>
      <c r="M2608" s="268" t="s">
        <v>1</v>
      </c>
      <c r="N2608" s="269" t="s">
        <v>46</v>
      </c>
      <c r="O2608" s="72"/>
      <c r="P2608" s="194">
        <f>O2608*H2608</f>
        <v>0</v>
      </c>
      <c r="Q2608" s="194">
        <v>1E-3</v>
      </c>
      <c r="R2608" s="194">
        <f>Q2608*H2608</f>
        <v>7.0000000000000001E-3</v>
      </c>
      <c r="S2608" s="194">
        <v>0</v>
      </c>
      <c r="T2608" s="195">
        <f>S2608*H2608</f>
        <v>0</v>
      </c>
      <c r="U2608" s="35"/>
      <c r="V2608" s="35"/>
      <c r="W2608" s="35"/>
      <c r="X2608" s="35"/>
      <c r="Y2608" s="35"/>
      <c r="Z2608" s="35"/>
      <c r="AA2608" s="35"/>
      <c r="AB2608" s="35"/>
      <c r="AC2608" s="35"/>
      <c r="AD2608" s="35"/>
      <c r="AE2608" s="35"/>
      <c r="AR2608" s="196" t="s">
        <v>676</v>
      </c>
      <c r="AT2608" s="196" t="s">
        <v>539</v>
      </c>
      <c r="AU2608" s="196" t="s">
        <v>90</v>
      </c>
      <c r="AY2608" s="18" t="s">
        <v>215</v>
      </c>
      <c r="BE2608" s="197">
        <f>IF(N2608="základní",J2608,0)</f>
        <v>0</v>
      </c>
      <c r="BF2608" s="197">
        <f>IF(N2608="snížená",J2608,0)</f>
        <v>0</v>
      </c>
      <c r="BG2608" s="197">
        <f>IF(N2608="zákl. přenesená",J2608,0)</f>
        <v>0</v>
      </c>
      <c r="BH2608" s="197">
        <f>IF(N2608="sníž. přenesená",J2608,0)</f>
        <v>0</v>
      </c>
      <c r="BI2608" s="197">
        <f>IF(N2608="nulová",J2608,0)</f>
        <v>0</v>
      </c>
      <c r="BJ2608" s="18" t="s">
        <v>88</v>
      </c>
      <c r="BK2608" s="197">
        <f>ROUND(I2608*H2608,2)</f>
        <v>0</v>
      </c>
      <c r="BL2608" s="18" t="s">
        <v>291</v>
      </c>
      <c r="BM2608" s="196" t="s">
        <v>2460</v>
      </c>
    </row>
    <row r="2609" spans="1:65" s="2" customFormat="1" ht="33" customHeight="1">
      <c r="A2609" s="35"/>
      <c r="B2609" s="36"/>
      <c r="C2609" s="185" t="s">
        <v>2461</v>
      </c>
      <c r="D2609" s="185" t="s">
        <v>216</v>
      </c>
      <c r="E2609" s="186" t="s">
        <v>2462</v>
      </c>
      <c r="F2609" s="187" t="s">
        <v>2463</v>
      </c>
      <c r="G2609" s="188" t="s">
        <v>716</v>
      </c>
      <c r="H2609" s="189">
        <v>69</v>
      </c>
      <c r="I2609" s="190"/>
      <c r="J2609" s="191">
        <f>ROUND(I2609*H2609,2)</f>
        <v>0</v>
      </c>
      <c r="K2609" s="187" t="s">
        <v>359</v>
      </c>
      <c r="L2609" s="40"/>
      <c r="M2609" s="192" t="s">
        <v>1</v>
      </c>
      <c r="N2609" s="193" t="s">
        <v>46</v>
      </c>
      <c r="O2609" s="72"/>
      <c r="P2609" s="194">
        <f>O2609*H2609</f>
        <v>0</v>
      </c>
      <c r="Q2609" s="194">
        <v>7.4999999999999997E-3</v>
      </c>
      <c r="R2609" s="194">
        <f>Q2609*H2609</f>
        <v>0.51749999999999996</v>
      </c>
      <c r="S2609" s="194">
        <v>0</v>
      </c>
      <c r="T2609" s="195">
        <f>S2609*H2609</f>
        <v>0</v>
      </c>
      <c r="U2609" s="35"/>
      <c r="V2609" s="35"/>
      <c r="W2609" s="35"/>
      <c r="X2609" s="35"/>
      <c r="Y2609" s="35"/>
      <c r="Z2609" s="35"/>
      <c r="AA2609" s="35"/>
      <c r="AB2609" s="35"/>
      <c r="AC2609" s="35"/>
      <c r="AD2609" s="35"/>
      <c r="AE2609" s="35"/>
      <c r="AR2609" s="196" t="s">
        <v>291</v>
      </c>
      <c r="AT2609" s="196" t="s">
        <v>216</v>
      </c>
      <c r="AU2609" s="196" t="s">
        <v>90</v>
      </c>
      <c r="AY2609" s="18" t="s">
        <v>215</v>
      </c>
      <c r="BE2609" s="197">
        <f>IF(N2609="základní",J2609,0)</f>
        <v>0</v>
      </c>
      <c r="BF2609" s="197">
        <f>IF(N2609="snížená",J2609,0)</f>
        <v>0</v>
      </c>
      <c r="BG2609" s="197">
        <f>IF(N2609="zákl. přenesená",J2609,0)</f>
        <v>0</v>
      </c>
      <c r="BH2609" s="197">
        <f>IF(N2609="sníž. přenesená",J2609,0)</f>
        <v>0</v>
      </c>
      <c r="BI2609" s="197">
        <f>IF(N2609="nulová",J2609,0)</f>
        <v>0</v>
      </c>
      <c r="BJ2609" s="18" t="s">
        <v>88</v>
      </c>
      <c r="BK2609" s="197">
        <f>ROUND(I2609*H2609,2)</f>
        <v>0</v>
      </c>
      <c r="BL2609" s="18" t="s">
        <v>291</v>
      </c>
      <c r="BM2609" s="196" t="s">
        <v>2464</v>
      </c>
    </row>
    <row r="2610" spans="1:65" s="2" customFormat="1" ht="38.4">
      <c r="A2610" s="35"/>
      <c r="B2610" s="36"/>
      <c r="C2610" s="37"/>
      <c r="D2610" s="198" t="s">
        <v>221</v>
      </c>
      <c r="E2610" s="37"/>
      <c r="F2610" s="199" t="s">
        <v>2465</v>
      </c>
      <c r="G2610" s="37"/>
      <c r="H2610" s="37"/>
      <c r="I2610" s="200"/>
      <c r="J2610" s="37"/>
      <c r="K2610" s="37"/>
      <c r="L2610" s="40"/>
      <c r="M2610" s="201"/>
      <c r="N2610" s="202"/>
      <c r="O2610" s="72"/>
      <c r="P2610" s="72"/>
      <c r="Q2610" s="72"/>
      <c r="R2610" s="72"/>
      <c r="S2610" s="72"/>
      <c r="T2610" s="73"/>
      <c r="U2610" s="35"/>
      <c r="V2610" s="35"/>
      <c r="W2610" s="35"/>
      <c r="X2610" s="35"/>
      <c r="Y2610" s="35"/>
      <c r="Z2610" s="35"/>
      <c r="AA2610" s="35"/>
      <c r="AB2610" s="35"/>
      <c r="AC2610" s="35"/>
      <c r="AD2610" s="35"/>
      <c r="AE2610" s="35"/>
      <c r="AT2610" s="18" t="s">
        <v>221</v>
      </c>
      <c r="AU2610" s="18" t="s">
        <v>90</v>
      </c>
    </row>
    <row r="2611" spans="1:65" s="2" customFormat="1" ht="10.199999999999999">
      <c r="A2611" s="35"/>
      <c r="B2611" s="36"/>
      <c r="C2611" s="37"/>
      <c r="D2611" s="215" t="s">
        <v>362</v>
      </c>
      <c r="E2611" s="37"/>
      <c r="F2611" s="216" t="s">
        <v>2466</v>
      </c>
      <c r="G2611" s="37"/>
      <c r="H2611" s="37"/>
      <c r="I2611" s="200"/>
      <c r="J2611" s="37"/>
      <c r="K2611" s="37"/>
      <c r="L2611" s="40"/>
      <c r="M2611" s="201"/>
      <c r="N2611" s="202"/>
      <c r="O2611" s="72"/>
      <c r="P2611" s="72"/>
      <c r="Q2611" s="72"/>
      <c r="R2611" s="72"/>
      <c r="S2611" s="72"/>
      <c r="T2611" s="73"/>
      <c r="U2611" s="35"/>
      <c r="V2611" s="35"/>
      <c r="W2611" s="35"/>
      <c r="X2611" s="35"/>
      <c r="Y2611" s="35"/>
      <c r="Z2611" s="35"/>
      <c r="AA2611" s="35"/>
      <c r="AB2611" s="35"/>
      <c r="AC2611" s="35"/>
      <c r="AD2611" s="35"/>
      <c r="AE2611" s="35"/>
      <c r="AT2611" s="18" t="s">
        <v>362</v>
      </c>
      <c r="AU2611" s="18" t="s">
        <v>90</v>
      </c>
    </row>
    <row r="2612" spans="1:65" s="14" customFormat="1" ht="10.199999999999999">
      <c r="B2612" s="227"/>
      <c r="C2612" s="228"/>
      <c r="D2612" s="198" t="s">
        <v>364</v>
      </c>
      <c r="E2612" s="229" t="s">
        <v>1</v>
      </c>
      <c r="F2612" s="230" t="s">
        <v>2467</v>
      </c>
      <c r="G2612" s="228"/>
      <c r="H2612" s="231">
        <v>69</v>
      </c>
      <c r="I2612" s="232"/>
      <c r="J2612" s="228"/>
      <c r="K2612" s="228"/>
      <c r="L2612" s="233"/>
      <c r="M2612" s="234"/>
      <c r="N2612" s="235"/>
      <c r="O2612" s="235"/>
      <c r="P2612" s="235"/>
      <c r="Q2612" s="235"/>
      <c r="R2612" s="235"/>
      <c r="S2612" s="235"/>
      <c r="T2612" s="236"/>
      <c r="AT2612" s="237" t="s">
        <v>364</v>
      </c>
      <c r="AU2612" s="237" t="s">
        <v>90</v>
      </c>
      <c r="AV2612" s="14" t="s">
        <v>90</v>
      </c>
      <c r="AW2612" s="14" t="s">
        <v>36</v>
      </c>
      <c r="AX2612" s="14" t="s">
        <v>81</v>
      </c>
      <c r="AY2612" s="237" t="s">
        <v>215</v>
      </c>
    </row>
    <row r="2613" spans="1:65" s="15" customFormat="1" ht="10.199999999999999">
      <c r="B2613" s="238"/>
      <c r="C2613" s="239"/>
      <c r="D2613" s="198" t="s">
        <v>364</v>
      </c>
      <c r="E2613" s="240" t="s">
        <v>1</v>
      </c>
      <c r="F2613" s="241" t="s">
        <v>368</v>
      </c>
      <c r="G2613" s="239"/>
      <c r="H2613" s="242">
        <v>69</v>
      </c>
      <c r="I2613" s="243"/>
      <c r="J2613" s="239"/>
      <c r="K2613" s="239"/>
      <c r="L2613" s="244"/>
      <c r="M2613" s="245"/>
      <c r="N2613" s="246"/>
      <c r="O2613" s="246"/>
      <c r="P2613" s="246"/>
      <c r="Q2613" s="246"/>
      <c r="R2613" s="246"/>
      <c r="S2613" s="246"/>
      <c r="T2613" s="247"/>
      <c r="AT2613" s="248" t="s">
        <v>364</v>
      </c>
      <c r="AU2613" s="248" t="s">
        <v>90</v>
      </c>
      <c r="AV2613" s="15" t="s">
        <v>214</v>
      </c>
      <c r="AW2613" s="15" t="s">
        <v>36</v>
      </c>
      <c r="AX2613" s="15" t="s">
        <v>88</v>
      </c>
      <c r="AY2613" s="248" t="s">
        <v>215</v>
      </c>
    </row>
    <row r="2614" spans="1:65" s="2" customFormat="1" ht="24.15" customHeight="1">
      <c r="A2614" s="35"/>
      <c r="B2614" s="36"/>
      <c r="C2614" s="260" t="s">
        <v>2468</v>
      </c>
      <c r="D2614" s="260" t="s">
        <v>539</v>
      </c>
      <c r="E2614" s="261" t="s">
        <v>2469</v>
      </c>
      <c r="F2614" s="262" t="s">
        <v>2470</v>
      </c>
      <c r="G2614" s="263" t="s">
        <v>716</v>
      </c>
      <c r="H2614" s="264">
        <v>54</v>
      </c>
      <c r="I2614" s="265"/>
      <c r="J2614" s="266">
        <f>ROUND(I2614*H2614,2)</f>
        <v>0</v>
      </c>
      <c r="K2614" s="262" t="s">
        <v>359</v>
      </c>
      <c r="L2614" s="267"/>
      <c r="M2614" s="268" t="s">
        <v>1</v>
      </c>
      <c r="N2614" s="269" t="s">
        <v>46</v>
      </c>
      <c r="O2614" s="72"/>
      <c r="P2614" s="194">
        <f>O2614*H2614</f>
        <v>0</v>
      </c>
      <c r="Q2614" s="194">
        <v>1.2E-4</v>
      </c>
      <c r="R2614" s="194">
        <f>Q2614*H2614</f>
        <v>6.4800000000000005E-3</v>
      </c>
      <c r="S2614" s="194">
        <v>0</v>
      </c>
      <c r="T2614" s="195">
        <f>S2614*H2614</f>
        <v>0</v>
      </c>
      <c r="U2614" s="35"/>
      <c r="V2614" s="35"/>
      <c r="W2614" s="35"/>
      <c r="X2614" s="35"/>
      <c r="Y2614" s="35"/>
      <c r="Z2614" s="35"/>
      <c r="AA2614" s="35"/>
      <c r="AB2614" s="35"/>
      <c r="AC2614" s="35"/>
      <c r="AD2614" s="35"/>
      <c r="AE2614" s="35"/>
      <c r="AR2614" s="196" t="s">
        <v>676</v>
      </c>
      <c r="AT2614" s="196" t="s">
        <v>539</v>
      </c>
      <c r="AU2614" s="196" t="s">
        <v>90</v>
      </c>
      <c r="AY2614" s="18" t="s">
        <v>215</v>
      </c>
      <c r="BE2614" s="197">
        <f>IF(N2614="základní",J2614,0)</f>
        <v>0</v>
      </c>
      <c r="BF2614" s="197">
        <f>IF(N2614="snížená",J2614,0)</f>
        <v>0</v>
      </c>
      <c r="BG2614" s="197">
        <f>IF(N2614="zákl. přenesená",J2614,0)</f>
        <v>0</v>
      </c>
      <c r="BH2614" s="197">
        <f>IF(N2614="sníž. přenesená",J2614,0)</f>
        <v>0</v>
      </c>
      <c r="BI2614" s="197">
        <f>IF(N2614="nulová",J2614,0)</f>
        <v>0</v>
      </c>
      <c r="BJ2614" s="18" t="s">
        <v>88</v>
      </c>
      <c r="BK2614" s="197">
        <f>ROUND(I2614*H2614,2)</f>
        <v>0</v>
      </c>
      <c r="BL2614" s="18" t="s">
        <v>291</v>
      </c>
      <c r="BM2614" s="196" t="s">
        <v>2471</v>
      </c>
    </row>
    <row r="2615" spans="1:65" s="2" customFormat="1" ht="19.2">
      <c r="A2615" s="35"/>
      <c r="B2615" s="36"/>
      <c r="C2615" s="37"/>
      <c r="D2615" s="198" t="s">
        <v>221</v>
      </c>
      <c r="E2615" s="37"/>
      <c r="F2615" s="199" t="s">
        <v>2470</v>
      </c>
      <c r="G2615" s="37"/>
      <c r="H2615" s="37"/>
      <c r="I2615" s="200"/>
      <c r="J2615" s="37"/>
      <c r="K2615" s="37"/>
      <c r="L2615" s="40"/>
      <c r="M2615" s="201"/>
      <c r="N2615" s="202"/>
      <c r="O2615" s="72"/>
      <c r="P2615" s="72"/>
      <c r="Q2615" s="72"/>
      <c r="R2615" s="72"/>
      <c r="S2615" s="72"/>
      <c r="T2615" s="73"/>
      <c r="U2615" s="35"/>
      <c r="V2615" s="35"/>
      <c r="W2615" s="35"/>
      <c r="X2615" s="35"/>
      <c r="Y2615" s="35"/>
      <c r="Z2615" s="35"/>
      <c r="AA2615" s="35"/>
      <c r="AB2615" s="35"/>
      <c r="AC2615" s="35"/>
      <c r="AD2615" s="35"/>
      <c r="AE2615" s="35"/>
      <c r="AT2615" s="18" t="s">
        <v>221</v>
      </c>
      <c r="AU2615" s="18" t="s">
        <v>90</v>
      </c>
    </row>
    <row r="2616" spans="1:65" s="13" customFormat="1" ht="10.199999999999999">
      <c r="B2616" s="217"/>
      <c r="C2616" s="218"/>
      <c r="D2616" s="198" t="s">
        <v>364</v>
      </c>
      <c r="E2616" s="219" t="s">
        <v>1</v>
      </c>
      <c r="F2616" s="220" t="s">
        <v>2472</v>
      </c>
      <c r="G2616" s="218"/>
      <c r="H2616" s="219" t="s">
        <v>1</v>
      </c>
      <c r="I2616" s="221"/>
      <c r="J2616" s="218"/>
      <c r="K2616" s="218"/>
      <c r="L2616" s="222"/>
      <c r="M2616" s="223"/>
      <c r="N2616" s="224"/>
      <c r="O2616" s="224"/>
      <c r="P2616" s="224"/>
      <c r="Q2616" s="224"/>
      <c r="R2616" s="224"/>
      <c r="S2616" s="224"/>
      <c r="T2616" s="225"/>
      <c r="AT2616" s="226" t="s">
        <v>364</v>
      </c>
      <c r="AU2616" s="226" t="s">
        <v>90</v>
      </c>
      <c r="AV2616" s="13" t="s">
        <v>88</v>
      </c>
      <c r="AW2616" s="13" t="s">
        <v>36</v>
      </c>
      <c r="AX2616" s="13" t="s">
        <v>81</v>
      </c>
      <c r="AY2616" s="226" t="s">
        <v>215</v>
      </c>
    </row>
    <row r="2617" spans="1:65" s="14" customFormat="1" ht="10.199999999999999">
      <c r="B2617" s="227"/>
      <c r="C2617" s="228"/>
      <c r="D2617" s="198" t="s">
        <v>364</v>
      </c>
      <c r="E2617" s="229" t="s">
        <v>1</v>
      </c>
      <c r="F2617" s="230" t="s">
        <v>944</v>
      </c>
      <c r="G2617" s="228"/>
      <c r="H2617" s="231">
        <v>52</v>
      </c>
      <c r="I2617" s="232"/>
      <c r="J2617" s="228"/>
      <c r="K2617" s="228"/>
      <c r="L2617" s="233"/>
      <c r="M2617" s="234"/>
      <c r="N2617" s="235"/>
      <c r="O2617" s="235"/>
      <c r="P2617" s="235"/>
      <c r="Q2617" s="235"/>
      <c r="R2617" s="235"/>
      <c r="S2617" s="235"/>
      <c r="T2617" s="236"/>
      <c r="AT2617" s="237" t="s">
        <v>364</v>
      </c>
      <c r="AU2617" s="237" t="s">
        <v>90</v>
      </c>
      <c r="AV2617" s="14" t="s">
        <v>90</v>
      </c>
      <c r="AW2617" s="14" t="s">
        <v>36</v>
      </c>
      <c r="AX2617" s="14" t="s">
        <v>81</v>
      </c>
      <c r="AY2617" s="237" t="s">
        <v>215</v>
      </c>
    </row>
    <row r="2618" spans="1:65" s="13" customFormat="1" ht="10.199999999999999">
      <c r="B2618" s="217"/>
      <c r="C2618" s="218"/>
      <c r="D2618" s="198" t="s">
        <v>364</v>
      </c>
      <c r="E2618" s="219" t="s">
        <v>1</v>
      </c>
      <c r="F2618" s="220" t="s">
        <v>2473</v>
      </c>
      <c r="G2618" s="218"/>
      <c r="H2618" s="219" t="s">
        <v>1</v>
      </c>
      <c r="I2618" s="221"/>
      <c r="J2618" s="218"/>
      <c r="K2618" s="218"/>
      <c r="L2618" s="222"/>
      <c r="M2618" s="223"/>
      <c r="N2618" s="224"/>
      <c r="O2618" s="224"/>
      <c r="P2618" s="224"/>
      <c r="Q2618" s="224"/>
      <c r="R2618" s="224"/>
      <c r="S2618" s="224"/>
      <c r="T2618" s="225"/>
      <c r="AT2618" s="226" t="s">
        <v>364</v>
      </c>
      <c r="AU2618" s="226" t="s">
        <v>90</v>
      </c>
      <c r="AV2618" s="13" t="s">
        <v>88</v>
      </c>
      <c r="AW2618" s="13" t="s">
        <v>36</v>
      </c>
      <c r="AX2618" s="13" t="s">
        <v>81</v>
      </c>
      <c r="AY2618" s="226" t="s">
        <v>215</v>
      </c>
    </row>
    <row r="2619" spans="1:65" s="14" customFormat="1" ht="10.199999999999999">
      <c r="B2619" s="227"/>
      <c r="C2619" s="228"/>
      <c r="D2619" s="198" t="s">
        <v>364</v>
      </c>
      <c r="E2619" s="229" t="s">
        <v>1</v>
      </c>
      <c r="F2619" s="230" t="s">
        <v>90</v>
      </c>
      <c r="G2619" s="228"/>
      <c r="H2619" s="231">
        <v>2</v>
      </c>
      <c r="I2619" s="232"/>
      <c r="J2619" s="228"/>
      <c r="K2619" s="228"/>
      <c r="L2619" s="233"/>
      <c r="M2619" s="234"/>
      <c r="N2619" s="235"/>
      <c r="O2619" s="235"/>
      <c r="P2619" s="235"/>
      <c r="Q2619" s="235"/>
      <c r="R2619" s="235"/>
      <c r="S2619" s="235"/>
      <c r="T2619" s="236"/>
      <c r="AT2619" s="237" t="s">
        <v>364</v>
      </c>
      <c r="AU2619" s="237" t="s">
        <v>90</v>
      </c>
      <c r="AV2619" s="14" t="s">
        <v>90</v>
      </c>
      <c r="AW2619" s="14" t="s">
        <v>36</v>
      </c>
      <c r="AX2619" s="14" t="s">
        <v>81</v>
      </c>
      <c r="AY2619" s="237" t="s">
        <v>215</v>
      </c>
    </row>
    <row r="2620" spans="1:65" s="15" customFormat="1" ht="10.199999999999999">
      <c r="B2620" s="238"/>
      <c r="C2620" s="239"/>
      <c r="D2620" s="198" t="s">
        <v>364</v>
      </c>
      <c r="E2620" s="240" t="s">
        <v>1</v>
      </c>
      <c r="F2620" s="241" t="s">
        <v>368</v>
      </c>
      <c r="G2620" s="239"/>
      <c r="H2620" s="242">
        <v>54</v>
      </c>
      <c r="I2620" s="243"/>
      <c r="J2620" s="239"/>
      <c r="K2620" s="239"/>
      <c r="L2620" s="244"/>
      <c r="M2620" s="245"/>
      <c r="N2620" s="246"/>
      <c r="O2620" s="246"/>
      <c r="P2620" s="246"/>
      <c r="Q2620" s="246"/>
      <c r="R2620" s="246"/>
      <c r="S2620" s="246"/>
      <c r="T2620" s="247"/>
      <c r="AT2620" s="248" t="s">
        <v>364</v>
      </c>
      <c r="AU2620" s="248" t="s">
        <v>90</v>
      </c>
      <c r="AV2620" s="15" t="s">
        <v>214</v>
      </c>
      <c r="AW2620" s="15" t="s">
        <v>36</v>
      </c>
      <c r="AX2620" s="15" t="s">
        <v>88</v>
      </c>
      <c r="AY2620" s="248" t="s">
        <v>215</v>
      </c>
    </row>
    <row r="2621" spans="1:65" s="2" customFormat="1" ht="24.15" customHeight="1">
      <c r="A2621" s="35"/>
      <c r="B2621" s="36"/>
      <c r="C2621" s="260" t="s">
        <v>2474</v>
      </c>
      <c r="D2621" s="260" t="s">
        <v>539</v>
      </c>
      <c r="E2621" s="261" t="s">
        <v>2475</v>
      </c>
      <c r="F2621" s="262" t="s">
        <v>2476</v>
      </c>
      <c r="G2621" s="263" t="s">
        <v>716</v>
      </c>
      <c r="H2621" s="264">
        <v>14</v>
      </c>
      <c r="I2621" s="265"/>
      <c r="J2621" s="266">
        <f>ROUND(I2621*H2621,2)</f>
        <v>0</v>
      </c>
      <c r="K2621" s="262" t="s">
        <v>359</v>
      </c>
      <c r="L2621" s="267"/>
      <c r="M2621" s="268" t="s">
        <v>1</v>
      </c>
      <c r="N2621" s="269" t="s">
        <v>46</v>
      </c>
      <c r="O2621" s="72"/>
      <c r="P2621" s="194">
        <f>O2621*H2621</f>
        <v>0</v>
      </c>
      <c r="Q2621" s="194">
        <v>2.0000000000000001E-4</v>
      </c>
      <c r="R2621" s="194">
        <f>Q2621*H2621</f>
        <v>2.8E-3</v>
      </c>
      <c r="S2621" s="194">
        <v>0</v>
      </c>
      <c r="T2621" s="195">
        <f>S2621*H2621</f>
        <v>0</v>
      </c>
      <c r="U2621" s="35"/>
      <c r="V2621" s="35"/>
      <c r="W2621" s="35"/>
      <c r="X2621" s="35"/>
      <c r="Y2621" s="35"/>
      <c r="Z2621" s="35"/>
      <c r="AA2621" s="35"/>
      <c r="AB2621" s="35"/>
      <c r="AC2621" s="35"/>
      <c r="AD2621" s="35"/>
      <c r="AE2621" s="35"/>
      <c r="AR2621" s="196" t="s">
        <v>676</v>
      </c>
      <c r="AT2621" s="196" t="s">
        <v>539</v>
      </c>
      <c r="AU2621" s="196" t="s">
        <v>90</v>
      </c>
      <c r="AY2621" s="18" t="s">
        <v>215</v>
      </c>
      <c r="BE2621" s="197">
        <f>IF(N2621="základní",J2621,0)</f>
        <v>0</v>
      </c>
      <c r="BF2621" s="197">
        <f>IF(N2621="snížená",J2621,0)</f>
        <v>0</v>
      </c>
      <c r="BG2621" s="197">
        <f>IF(N2621="zákl. přenesená",J2621,0)</f>
        <v>0</v>
      </c>
      <c r="BH2621" s="197">
        <f>IF(N2621="sníž. přenesená",J2621,0)</f>
        <v>0</v>
      </c>
      <c r="BI2621" s="197">
        <f>IF(N2621="nulová",J2621,0)</f>
        <v>0</v>
      </c>
      <c r="BJ2621" s="18" t="s">
        <v>88</v>
      </c>
      <c r="BK2621" s="197">
        <f>ROUND(I2621*H2621,2)</f>
        <v>0</v>
      </c>
      <c r="BL2621" s="18" t="s">
        <v>291</v>
      </c>
      <c r="BM2621" s="196" t="s">
        <v>2477</v>
      </c>
    </row>
    <row r="2622" spans="1:65" s="2" customFormat="1" ht="19.2">
      <c r="A2622" s="35"/>
      <c r="B2622" s="36"/>
      <c r="C2622" s="37"/>
      <c r="D2622" s="198" t="s">
        <v>221</v>
      </c>
      <c r="E2622" s="37"/>
      <c r="F2622" s="199" t="s">
        <v>2476</v>
      </c>
      <c r="G2622" s="37"/>
      <c r="H2622" s="37"/>
      <c r="I2622" s="200"/>
      <c r="J2622" s="37"/>
      <c r="K2622" s="37"/>
      <c r="L2622" s="40"/>
      <c r="M2622" s="201"/>
      <c r="N2622" s="202"/>
      <c r="O2622" s="72"/>
      <c r="P2622" s="72"/>
      <c r="Q2622" s="72"/>
      <c r="R2622" s="72"/>
      <c r="S2622" s="72"/>
      <c r="T2622" s="73"/>
      <c r="U2622" s="35"/>
      <c r="V2622" s="35"/>
      <c r="W2622" s="35"/>
      <c r="X2622" s="35"/>
      <c r="Y2622" s="35"/>
      <c r="Z2622" s="35"/>
      <c r="AA2622" s="35"/>
      <c r="AB2622" s="35"/>
      <c r="AC2622" s="35"/>
      <c r="AD2622" s="35"/>
      <c r="AE2622" s="35"/>
      <c r="AT2622" s="18" t="s">
        <v>221</v>
      </c>
      <c r="AU2622" s="18" t="s">
        <v>90</v>
      </c>
    </row>
    <row r="2623" spans="1:65" s="13" customFormat="1" ht="10.199999999999999">
      <c r="B2623" s="217"/>
      <c r="C2623" s="218"/>
      <c r="D2623" s="198" t="s">
        <v>364</v>
      </c>
      <c r="E2623" s="219" t="s">
        <v>1</v>
      </c>
      <c r="F2623" s="220" t="s">
        <v>2327</v>
      </c>
      <c r="G2623" s="218"/>
      <c r="H2623" s="219" t="s">
        <v>1</v>
      </c>
      <c r="I2623" s="221"/>
      <c r="J2623" s="218"/>
      <c r="K2623" s="218"/>
      <c r="L2623" s="222"/>
      <c r="M2623" s="223"/>
      <c r="N2623" s="224"/>
      <c r="O2623" s="224"/>
      <c r="P2623" s="224"/>
      <c r="Q2623" s="224"/>
      <c r="R2623" s="224"/>
      <c r="S2623" s="224"/>
      <c r="T2623" s="225"/>
      <c r="AT2623" s="226" t="s">
        <v>364</v>
      </c>
      <c r="AU2623" s="226" t="s">
        <v>90</v>
      </c>
      <c r="AV2623" s="13" t="s">
        <v>88</v>
      </c>
      <c r="AW2623" s="13" t="s">
        <v>36</v>
      </c>
      <c r="AX2623" s="13" t="s">
        <v>81</v>
      </c>
      <c r="AY2623" s="226" t="s">
        <v>215</v>
      </c>
    </row>
    <row r="2624" spans="1:65" s="14" customFormat="1" ht="10.199999999999999">
      <c r="B2624" s="227"/>
      <c r="C2624" s="228"/>
      <c r="D2624" s="198" t="s">
        <v>364</v>
      </c>
      <c r="E2624" s="229" t="s">
        <v>1</v>
      </c>
      <c r="F2624" s="230" t="s">
        <v>8</v>
      </c>
      <c r="G2624" s="228"/>
      <c r="H2624" s="231">
        <v>12</v>
      </c>
      <c r="I2624" s="232"/>
      <c r="J2624" s="228"/>
      <c r="K2624" s="228"/>
      <c r="L2624" s="233"/>
      <c r="M2624" s="234"/>
      <c r="N2624" s="235"/>
      <c r="O2624" s="235"/>
      <c r="P2624" s="235"/>
      <c r="Q2624" s="235"/>
      <c r="R2624" s="235"/>
      <c r="S2624" s="235"/>
      <c r="T2624" s="236"/>
      <c r="AT2624" s="237" t="s">
        <v>364</v>
      </c>
      <c r="AU2624" s="237" t="s">
        <v>90</v>
      </c>
      <c r="AV2624" s="14" t="s">
        <v>90</v>
      </c>
      <c r="AW2624" s="14" t="s">
        <v>36</v>
      </c>
      <c r="AX2624" s="14" t="s">
        <v>81</v>
      </c>
      <c r="AY2624" s="237" t="s">
        <v>215</v>
      </c>
    </row>
    <row r="2625" spans="1:65" s="13" customFormat="1" ht="10.199999999999999">
      <c r="B2625" s="217"/>
      <c r="C2625" s="218"/>
      <c r="D2625" s="198" t="s">
        <v>364</v>
      </c>
      <c r="E2625" s="219" t="s">
        <v>1</v>
      </c>
      <c r="F2625" s="220" t="s">
        <v>2325</v>
      </c>
      <c r="G2625" s="218"/>
      <c r="H2625" s="219" t="s">
        <v>1</v>
      </c>
      <c r="I2625" s="221"/>
      <c r="J2625" s="218"/>
      <c r="K2625" s="218"/>
      <c r="L2625" s="222"/>
      <c r="M2625" s="223"/>
      <c r="N2625" s="224"/>
      <c r="O2625" s="224"/>
      <c r="P2625" s="224"/>
      <c r="Q2625" s="224"/>
      <c r="R2625" s="224"/>
      <c r="S2625" s="224"/>
      <c r="T2625" s="225"/>
      <c r="AT2625" s="226" t="s">
        <v>364</v>
      </c>
      <c r="AU2625" s="226" t="s">
        <v>90</v>
      </c>
      <c r="AV2625" s="13" t="s">
        <v>88</v>
      </c>
      <c r="AW2625" s="13" t="s">
        <v>36</v>
      </c>
      <c r="AX2625" s="13" t="s">
        <v>81</v>
      </c>
      <c r="AY2625" s="226" t="s">
        <v>215</v>
      </c>
    </row>
    <row r="2626" spans="1:65" s="14" customFormat="1" ht="10.199999999999999">
      <c r="B2626" s="227"/>
      <c r="C2626" s="228"/>
      <c r="D2626" s="198" t="s">
        <v>364</v>
      </c>
      <c r="E2626" s="229" t="s">
        <v>1</v>
      </c>
      <c r="F2626" s="230" t="s">
        <v>90</v>
      </c>
      <c r="G2626" s="228"/>
      <c r="H2626" s="231">
        <v>2</v>
      </c>
      <c r="I2626" s="232"/>
      <c r="J2626" s="228"/>
      <c r="K2626" s="228"/>
      <c r="L2626" s="233"/>
      <c r="M2626" s="234"/>
      <c r="N2626" s="235"/>
      <c r="O2626" s="235"/>
      <c r="P2626" s="235"/>
      <c r="Q2626" s="235"/>
      <c r="R2626" s="235"/>
      <c r="S2626" s="235"/>
      <c r="T2626" s="236"/>
      <c r="AT2626" s="237" t="s">
        <v>364</v>
      </c>
      <c r="AU2626" s="237" t="s">
        <v>90</v>
      </c>
      <c r="AV2626" s="14" t="s">
        <v>90</v>
      </c>
      <c r="AW2626" s="14" t="s">
        <v>36</v>
      </c>
      <c r="AX2626" s="14" t="s">
        <v>81</v>
      </c>
      <c r="AY2626" s="237" t="s">
        <v>215</v>
      </c>
    </row>
    <row r="2627" spans="1:65" s="15" customFormat="1" ht="10.199999999999999">
      <c r="B2627" s="238"/>
      <c r="C2627" s="239"/>
      <c r="D2627" s="198" t="s">
        <v>364</v>
      </c>
      <c r="E2627" s="240" t="s">
        <v>1</v>
      </c>
      <c r="F2627" s="241" t="s">
        <v>368</v>
      </c>
      <c r="G2627" s="239"/>
      <c r="H2627" s="242">
        <v>14</v>
      </c>
      <c r="I2627" s="243"/>
      <c r="J2627" s="239"/>
      <c r="K2627" s="239"/>
      <c r="L2627" s="244"/>
      <c r="M2627" s="245"/>
      <c r="N2627" s="246"/>
      <c r="O2627" s="246"/>
      <c r="P2627" s="246"/>
      <c r="Q2627" s="246"/>
      <c r="R2627" s="246"/>
      <c r="S2627" s="246"/>
      <c r="T2627" s="247"/>
      <c r="AT2627" s="248" t="s">
        <v>364</v>
      </c>
      <c r="AU2627" s="248" t="s">
        <v>90</v>
      </c>
      <c r="AV2627" s="15" t="s">
        <v>214</v>
      </c>
      <c r="AW2627" s="15" t="s">
        <v>36</v>
      </c>
      <c r="AX2627" s="15" t="s">
        <v>88</v>
      </c>
      <c r="AY2627" s="248" t="s">
        <v>215</v>
      </c>
    </row>
    <row r="2628" spans="1:65" s="2" customFormat="1" ht="24.15" customHeight="1">
      <c r="A2628" s="35"/>
      <c r="B2628" s="36"/>
      <c r="C2628" s="260" t="s">
        <v>2478</v>
      </c>
      <c r="D2628" s="260" t="s">
        <v>539</v>
      </c>
      <c r="E2628" s="261" t="s">
        <v>2479</v>
      </c>
      <c r="F2628" s="262" t="s">
        <v>2480</v>
      </c>
      <c r="G2628" s="263" t="s">
        <v>716</v>
      </c>
      <c r="H2628" s="264">
        <v>3</v>
      </c>
      <c r="I2628" s="265"/>
      <c r="J2628" s="266">
        <f>ROUND(I2628*H2628,2)</f>
        <v>0</v>
      </c>
      <c r="K2628" s="262" t="s">
        <v>359</v>
      </c>
      <c r="L2628" s="267"/>
      <c r="M2628" s="268" t="s">
        <v>1</v>
      </c>
      <c r="N2628" s="269" t="s">
        <v>46</v>
      </c>
      <c r="O2628" s="72"/>
      <c r="P2628" s="194">
        <f>O2628*H2628</f>
        <v>0</v>
      </c>
      <c r="Q2628" s="194">
        <v>3.4000000000000002E-4</v>
      </c>
      <c r="R2628" s="194">
        <f>Q2628*H2628</f>
        <v>1.0200000000000001E-3</v>
      </c>
      <c r="S2628" s="194">
        <v>0</v>
      </c>
      <c r="T2628" s="195">
        <f>S2628*H2628</f>
        <v>0</v>
      </c>
      <c r="U2628" s="35"/>
      <c r="V2628" s="35"/>
      <c r="W2628" s="35"/>
      <c r="X2628" s="35"/>
      <c r="Y2628" s="35"/>
      <c r="Z2628" s="35"/>
      <c r="AA2628" s="35"/>
      <c r="AB2628" s="35"/>
      <c r="AC2628" s="35"/>
      <c r="AD2628" s="35"/>
      <c r="AE2628" s="35"/>
      <c r="AR2628" s="196" t="s">
        <v>676</v>
      </c>
      <c r="AT2628" s="196" t="s">
        <v>539</v>
      </c>
      <c r="AU2628" s="196" t="s">
        <v>90</v>
      </c>
      <c r="AY2628" s="18" t="s">
        <v>215</v>
      </c>
      <c r="BE2628" s="197">
        <f>IF(N2628="základní",J2628,0)</f>
        <v>0</v>
      </c>
      <c r="BF2628" s="197">
        <f>IF(N2628="snížená",J2628,0)</f>
        <v>0</v>
      </c>
      <c r="BG2628" s="197">
        <f>IF(N2628="zákl. přenesená",J2628,0)</f>
        <v>0</v>
      </c>
      <c r="BH2628" s="197">
        <f>IF(N2628="sníž. přenesená",J2628,0)</f>
        <v>0</v>
      </c>
      <c r="BI2628" s="197">
        <f>IF(N2628="nulová",J2628,0)</f>
        <v>0</v>
      </c>
      <c r="BJ2628" s="18" t="s">
        <v>88</v>
      </c>
      <c r="BK2628" s="197">
        <f>ROUND(I2628*H2628,2)</f>
        <v>0</v>
      </c>
      <c r="BL2628" s="18" t="s">
        <v>291</v>
      </c>
      <c r="BM2628" s="196" t="s">
        <v>2481</v>
      </c>
    </row>
    <row r="2629" spans="1:65" s="2" customFormat="1" ht="19.2">
      <c r="A2629" s="35"/>
      <c r="B2629" s="36"/>
      <c r="C2629" s="37"/>
      <c r="D2629" s="198" t="s">
        <v>221</v>
      </c>
      <c r="E2629" s="37"/>
      <c r="F2629" s="199" t="s">
        <v>2480</v>
      </c>
      <c r="G2629" s="37"/>
      <c r="H2629" s="37"/>
      <c r="I2629" s="200"/>
      <c r="J2629" s="37"/>
      <c r="K2629" s="37"/>
      <c r="L2629" s="40"/>
      <c r="M2629" s="201"/>
      <c r="N2629" s="202"/>
      <c r="O2629" s="72"/>
      <c r="P2629" s="72"/>
      <c r="Q2629" s="72"/>
      <c r="R2629" s="72"/>
      <c r="S2629" s="72"/>
      <c r="T2629" s="73"/>
      <c r="U2629" s="35"/>
      <c r="V2629" s="35"/>
      <c r="W2629" s="35"/>
      <c r="X2629" s="35"/>
      <c r="Y2629" s="35"/>
      <c r="Z2629" s="35"/>
      <c r="AA2629" s="35"/>
      <c r="AB2629" s="35"/>
      <c r="AC2629" s="35"/>
      <c r="AD2629" s="35"/>
      <c r="AE2629" s="35"/>
      <c r="AT2629" s="18" t="s">
        <v>221</v>
      </c>
      <c r="AU2629" s="18" t="s">
        <v>90</v>
      </c>
    </row>
    <row r="2630" spans="1:65" s="13" customFormat="1" ht="10.199999999999999">
      <c r="B2630" s="217"/>
      <c r="C2630" s="218"/>
      <c r="D2630" s="198" t="s">
        <v>364</v>
      </c>
      <c r="E2630" s="219" t="s">
        <v>1</v>
      </c>
      <c r="F2630" s="220" t="s">
        <v>2326</v>
      </c>
      <c r="G2630" s="218"/>
      <c r="H2630" s="219" t="s">
        <v>1</v>
      </c>
      <c r="I2630" s="221"/>
      <c r="J2630" s="218"/>
      <c r="K2630" s="218"/>
      <c r="L2630" s="222"/>
      <c r="M2630" s="223"/>
      <c r="N2630" s="224"/>
      <c r="O2630" s="224"/>
      <c r="P2630" s="224"/>
      <c r="Q2630" s="224"/>
      <c r="R2630" s="224"/>
      <c r="S2630" s="224"/>
      <c r="T2630" s="225"/>
      <c r="AT2630" s="226" t="s">
        <v>364</v>
      </c>
      <c r="AU2630" s="226" t="s">
        <v>90</v>
      </c>
      <c r="AV2630" s="13" t="s">
        <v>88</v>
      </c>
      <c r="AW2630" s="13" t="s">
        <v>36</v>
      </c>
      <c r="AX2630" s="13" t="s">
        <v>81</v>
      </c>
      <c r="AY2630" s="226" t="s">
        <v>215</v>
      </c>
    </row>
    <row r="2631" spans="1:65" s="14" customFormat="1" ht="10.199999999999999">
      <c r="B2631" s="227"/>
      <c r="C2631" s="228"/>
      <c r="D2631" s="198" t="s">
        <v>364</v>
      </c>
      <c r="E2631" s="229" t="s">
        <v>1</v>
      </c>
      <c r="F2631" s="230" t="s">
        <v>227</v>
      </c>
      <c r="G2631" s="228"/>
      <c r="H2631" s="231">
        <v>3</v>
      </c>
      <c r="I2631" s="232"/>
      <c r="J2631" s="228"/>
      <c r="K2631" s="228"/>
      <c r="L2631" s="233"/>
      <c r="M2631" s="234"/>
      <c r="N2631" s="235"/>
      <c r="O2631" s="235"/>
      <c r="P2631" s="235"/>
      <c r="Q2631" s="235"/>
      <c r="R2631" s="235"/>
      <c r="S2631" s="235"/>
      <c r="T2631" s="236"/>
      <c r="AT2631" s="237" t="s">
        <v>364</v>
      </c>
      <c r="AU2631" s="237" t="s">
        <v>90</v>
      </c>
      <c r="AV2631" s="14" t="s">
        <v>90</v>
      </c>
      <c r="AW2631" s="14" t="s">
        <v>36</v>
      </c>
      <c r="AX2631" s="14" t="s">
        <v>81</v>
      </c>
      <c r="AY2631" s="237" t="s">
        <v>215</v>
      </c>
    </row>
    <row r="2632" spans="1:65" s="15" customFormat="1" ht="10.199999999999999">
      <c r="B2632" s="238"/>
      <c r="C2632" s="239"/>
      <c r="D2632" s="198" t="s">
        <v>364</v>
      </c>
      <c r="E2632" s="240" t="s">
        <v>1</v>
      </c>
      <c r="F2632" s="241" t="s">
        <v>368</v>
      </c>
      <c r="G2632" s="239"/>
      <c r="H2632" s="242">
        <v>3</v>
      </c>
      <c r="I2632" s="243"/>
      <c r="J2632" s="239"/>
      <c r="K2632" s="239"/>
      <c r="L2632" s="244"/>
      <c r="M2632" s="245"/>
      <c r="N2632" s="246"/>
      <c r="O2632" s="246"/>
      <c r="P2632" s="246"/>
      <c r="Q2632" s="246"/>
      <c r="R2632" s="246"/>
      <c r="S2632" s="246"/>
      <c r="T2632" s="247"/>
      <c r="AT2632" s="248" t="s">
        <v>364</v>
      </c>
      <c r="AU2632" s="248" t="s">
        <v>90</v>
      </c>
      <c r="AV2632" s="15" t="s">
        <v>214</v>
      </c>
      <c r="AW2632" s="15" t="s">
        <v>36</v>
      </c>
      <c r="AX2632" s="15" t="s">
        <v>88</v>
      </c>
      <c r="AY2632" s="248" t="s">
        <v>215</v>
      </c>
    </row>
    <row r="2633" spans="1:65" s="2" customFormat="1" ht="33" customHeight="1">
      <c r="A2633" s="35"/>
      <c r="B2633" s="36"/>
      <c r="C2633" s="185" t="s">
        <v>2482</v>
      </c>
      <c r="D2633" s="185" t="s">
        <v>216</v>
      </c>
      <c r="E2633" s="186" t="s">
        <v>2483</v>
      </c>
      <c r="F2633" s="187" t="s">
        <v>2484</v>
      </c>
      <c r="G2633" s="188" t="s">
        <v>716</v>
      </c>
      <c r="H2633" s="189">
        <v>2</v>
      </c>
      <c r="I2633" s="190"/>
      <c r="J2633" s="191">
        <f>ROUND(I2633*H2633,2)</f>
        <v>0</v>
      </c>
      <c r="K2633" s="187" t="s">
        <v>359</v>
      </c>
      <c r="L2633" s="40"/>
      <c r="M2633" s="192" t="s">
        <v>1</v>
      </c>
      <c r="N2633" s="193" t="s">
        <v>46</v>
      </c>
      <c r="O2633" s="72"/>
      <c r="P2633" s="194">
        <f>O2633*H2633</f>
        <v>0</v>
      </c>
      <c r="Q2633" s="194">
        <v>1.8749999999999999E-2</v>
      </c>
      <c r="R2633" s="194">
        <f>Q2633*H2633</f>
        <v>3.7499999999999999E-2</v>
      </c>
      <c r="S2633" s="194">
        <v>0</v>
      </c>
      <c r="T2633" s="195">
        <f>S2633*H2633</f>
        <v>0</v>
      </c>
      <c r="U2633" s="35"/>
      <c r="V2633" s="35"/>
      <c r="W2633" s="35"/>
      <c r="X2633" s="35"/>
      <c r="Y2633" s="35"/>
      <c r="Z2633" s="35"/>
      <c r="AA2633" s="35"/>
      <c r="AB2633" s="35"/>
      <c r="AC2633" s="35"/>
      <c r="AD2633" s="35"/>
      <c r="AE2633" s="35"/>
      <c r="AR2633" s="196" t="s">
        <v>291</v>
      </c>
      <c r="AT2633" s="196" t="s">
        <v>216</v>
      </c>
      <c r="AU2633" s="196" t="s">
        <v>90</v>
      </c>
      <c r="AY2633" s="18" t="s">
        <v>215</v>
      </c>
      <c r="BE2633" s="197">
        <f>IF(N2633="základní",J2633,0)</f>
        <v>0</v>
      </c>
      <c r="BF2633" s="197">
        <f>IF(N2633="snížená",J2633,0)</f>
        <v>0</v>
      </c>
      <c r="BG2633" s="197">
        <f>IF(N2633="zákl. přenesená",J2633,0)</f>
        <v>0</v>
      </c>
      <c r="BH2633" s="197">
        <f>IF(N2633="sníž. přenesená",J2633,0)</f>
        <v>0</v>
      </c>
      <c r="BI2633" s="197">
        <f>IF(N2633="nulová",J2633,0)</f>
        <v>0</v>
      </c>
      <c r="BJ2633" s="18" t="s">
        <v>88</v>
      </c>
      <c r="BK2633" s="197">
        <f>ROUND(I2633*H2633,2)</f>
        <v>0</v>
      </c>
      <c r="BL2633" s="18" t="s">
        <v>291</v>
      </c>
      <c r="BM2633" s="196" t="s">
        <v>2485</v>
      </c>
    </row>
    <row r="2634" spans="1:65" s="2" customFormat="1" ht="38.4">
      <c r="A2634" s="35"/>
      <c r="B2634" s="36"/>
      <c r="C2634" s="37"/>
      <c r="D2634" s="198" t="s">
        <v>221</v>
      </c>
      <c r="E2634" s="37"/>
      <c r="F2634" s="199" t="s">
        <v>2486</v>
      </c>
      <c r="G2634" s="37"/>
      <c r="H2634" s="37"/>
      <c r="I2634" s="200"/>
      <c r="J2634" s="37"/>
      <c r="K2634" s="37"/>
      <c r="L2634" s="40"/>
      <c r="M2634" s="201"/>
      <c r="N2634" s="202"/>
      <c r="O2634" s="72"/>
      <c r="P2634" s="72"/>
      <c r="Q2634" s="72"/>
      <c r="R2634" s="72"/>
      <c r="S2634" s="72"/>
      <c r="T2634" s="73"/>
      <c r="U2634" s="35"/>
      <c r="V2634" s="35"/>
      <c r="W2634" s="35"/>
      <c r="X2634" s="35"/>
      <c r="Y2634" s="35"/>
      <c r="Z2634" s="35"/>
      <c r="AA2634" s="35"/>
      <c r="AB2634" s="35"/>
      <c r="AC2634" s="35"/>
      <c r="AD2634" s="35"/>
      <c r="AE2634" s="35"/>
      <c r="AT2634" s="18" t="s">
        <v>221</v>
      </c>
      <c r="AU2634" s="18" t="s">
        <v>90</v>
      </c>
    </row>
    <row r="2635" spans="1:65" s="2" customFormat="1" ht="10.199999999999999">
      <c r="A2635" s="35"/>
      <c r="B2635" s="36"/>
      <c r="C2635" s="37"/>
      <c r="D2635" s="215" t="s">
        <v>362</v>
      </c>
      <c r="E2635" s="37"/>
      <c r="F2635" s="216" t="s">
        <v>2487</v>
      </c>
      <c r="G2635" s="37"/>
      <c r="H2635" s="37"/>
      <c r="I2635" s="200"/>
      <c r="J2635" s="37"/>
      <c r="K2635" s="37"/>
      <c r="L2635" s="40"/>
      <c r="M2635" s="201"/>
      <c r="N2635" s="202"/>
      <c r="O2635" s="72"/>
      <c r="P2635" s="72"/>
      <c r="Q2635" s="72"/>
      <c r="R2635" s="72"/>
      <c r="S2635" s="72"/>
      <c r="T2635" s="73"/>
      <c r="U2635" s="35"/>
      <c r="V2635" s="35"/>
      <c r="W2635" s="35"/>
      <c r="X2635" s="35"/>
      <c r="Y2635" s="35"/>
      <c r="Z2635" s="35"/>
      <c r="AA2635" s="35"/>
      <c r="AB2635" s="35"/>
      <c r="AC2635" s="35"/>
      <c r="AD2635" s="35"/>
      <c r="AE2635" s="35"/>
      <c r="AT2635" s="18" t="s">
        <v>362</v>
      </c>
      <c r="AU2635" s="18" t="s">
        <v>90</v>
      </c>
    </row>
    <row r="2636" spans="1:65" s="13" customFormat="1" ht="10.199999999999999">
      <c r="B2636" s="217"/>
      <c r="C2636" s="218"/>
      <c r="D2636" s="198" t="s">
        <v>364</v>
      </c>
      <c r="E2636" s="219" t="s">
        <v>1</v>
      </c>
      <c r="F2636" s="220" t="s">
        <v>2488</v>
      </c>
      <c r="G2636" s="218"/>
      <c r="H2636" s="219" t="s">
        <v>1</v>
      </c>
      <c r="I2636" s="221"/>
      <c r="J2636" s="218"/>
      <c r="K2636" s="218"/>
      <c r="L2636" s="222"/>
      <c r="M2636" s="223"/>
      <c r="N2636" s="224"/>
      <c r="O2636" s="224"/>
      <c r="P2636" s="224"/>
      <c r="Q2636" s="224"/>
      <c r="R2636" s="224"/>
      <c r="S2636" s="224"/>
      <c r="T2636" s="225"/>
      <c r="AT2636" s="226" t="s">
        <v>364</v>
      </c>
      <c r="AU2636" s="226" t="s">
        <v>90</v>
      </c>
      <c r="AV2636" s="13" t="s">
        <v>88</v>
      </c>
      <c r="AW2636" s="13" t="s">
        <v>36</v>
      </c>
      <c r="AX2636" s="13" t="s">
        <v>81</v>
      </c>
      <c r="AY2636" s="226" t="s">
        <v>215</v>
      </c>
    </row>
    <row r="2637" spans="1:65" s="14" customFormat="1" ht="10.199999999999999">
      <c r="B2637" s="227"/>
      <c r="C2637" s="228"/>
      <c r="D2637" s="198" t="s">
        <v>364</v>
      </c>
      <c r="E2637" s="229" t="s">
        <v>1</v>
      </c>
      <c r="F2637" s="230" t="s">
        <v>90</v>
      </c>
      <c r="G2637" s="228"/>
      <c r="H2637" s="231">
        <v>2</v>
      </c>
      <c r="I2637" s="232"/>
      <c r="J2637" s="228"/>
      <c r="K2637" s="228"/>
      <c r="L2637" s="233"/>
      <c r="M2637" s="234"/>
      <c r="N2637" s="235"/>
      <c r="O2637" s="235"/>
      <c r="P2637" s="235"/>
      <c r="Q2637" s="235"/>
      <c r="R2637" s="235"/>
      <c r="S2637" s="235"/>
      <c r="T2637" s="236"/>
      <c r="AT2637" s="237" t="s">
        <v>364</v>
      </c>
      <c r="AU2637" s="237" t="s">
        <v>90</v>
      </c>
      <c r="AV2637" s="14" t="s">
        <v>90</v>
      </c>
      <c r="AW2637" s="14" t="s">
        <v>36</v>
      </c>
      <c r="AX2637" s="14" t="s">
        <v>81</v>
      </c>
      <c r="AY2637" s="237" t="s">
        <v>215</v>
      </c>
    </row>
    <row r="2638" spans="1:65" s="15" customFormat="1" ht="10.199999999999999">
      <c r="B2638" s="238"/>
      <c r="C2638" s="239"/>
      <c r="D2638" s="198" t="s">
        <v>364</v>
      </c>
      <c r="E2638" s="240" t="s">
        <v>1</v>
      </c>
      <c r="F2638" s="241" t="s">
        <v>368</v>
      </c>
      <c r="G2638" s="239"/>
      <c r="H2638" s="242">
        <v>2</v>
      </c>
      <c r="I2638" s="243"/>
      <c r="J2638" s="239"/>
      <c r="K2638" s="239"/>
      <c r="L2638" s="244"/>
      <c r="M2638" s="245"/>
      <c r="N2638" s="246"/>
      <c r="O2638" s="246"/>
      <c r="P2638" s="246"/>
      <c r="Q2638" s="246"/>
      <c r="R2638" s="246"/>
      <c r="S2638" s="246"/>
      <c r="T2638" s="247"/>
      <c r="AT2638" s="248" t="s">
        <v>364</v>
      </c>
      <c r="AU2638" s="248" t="s">
        <v>90</v>
      </c>
      <c r="AV2638" s="15" t="s">
        <v>214</v>
      </c>
      <c r="AW2638" s="15" t="s">
        <v>36</v>
      </c>
      <c r="AX2638" s="15" t="s">
        <v>88</v>
      </c>
      <c r="AY2638" s="248" t="s">
        <v>215</v>
      </c>
    </row>
    <row r="2639" spans="1:65" s="2" customFormat="1" ht="24.15" customHeight="1">
      <c r="A2639" s="35"/>
      <c r="B2639" s="36"/>
      <c r="C2639" s="260" t="s">
        <v>2489</v>
      </c>
      <c r="D2639" s="260" t="s">
        <v>539</v>
      </c>
      <c r="E2639" s="261" t="s">
        <v>2490</v>
      </c>
      <c r="F2639" s="262" t="s">
        <v>2491</v>
      </c>
      <c r="G2639" s="263" t="s">
        <v>523</v>
      </c>
      <c r="H2639" s="264">
        <v>2.2000000000000002</v>
      </c>
      <c r="I2639" s="265"/>
      <c r="J2639" s="266">
        <f>ROUND(I2639*H2639,2)</f>
        <v>0</v>
      </c>
      <c r="K2639" s="262" t="s">
        <v>359</v>
      </c>
      <c r="L2639" s="267"/>
      <c r="M2639" s="268" t="s">
        <v>1</v>
      </c>
      <c r="N2639" s="269" t="s">
        <v>46</v>
      </c>
      <c r="O2639" s="72"/>
      <c r="P2639" s="194">
        <f>O2639*H2639</f>
        <v>0</v>
      </c>
      <c r="Q2639" s="194">
        <v>1.9E-3</v>
      </c>
      <c r="R2639" s="194">
        <f>Q2639*H2639</f>
        <v>4.1800000000000006E-3</v>
      </c>
      <c r="S2639" s="194">
        <v>0</v>
      </c>
      <c r="T2639" s="195">
        <f>S2639*H2639</f>
        <v>0</v>
      </c>
      <c r="U2639" s="35"/>
      <c r="V2639" s="35"/>
      <c r="W2639" s="35"/>
      <c r="X2639" s="35"/>
      <c r="Y2639" s="35"/>
      <c r="Z2639" s="35"/>
      <c r="AA2639" s="35"/>
      <c r="AB2639" s="35"/>
      <c r="AC2639" s="35"/>
      <c r="AD2639" s="35"/>
      <c r="AE2639" s="35"/>
      <c r="AR2639" s="196" t="s">
        <v>676</v>
      </c>
      <c r="AT2639" s="196" t="s">
        <v>539</v>
      </c>
      <c r="AU2639" s="196" t="s">
        <v>90</v>
      </c>
      <c r="AY2639" s="18" t="s">
        <v>215</v>
      </c>
      <c r="BE2639" s="197">
        <f>IF(N2639="základní",J2639,0)</f>
        <v>0</v>
      </c>
      <c r="BF2639" s="197">
        <f>IF(N2639="snížená",J2639,0)</f>
        <v>0</v>
      </c>
      <c r="BG2639" s="197">
        <f>IF(N2639="zákl. přenesená",J2639,0)</f>
        <v>0</v>
      </c>
      <c r="BH2639" s="197">
        <f>IF(N2639="sníž. přenesená",J2639,0)</f>
        <v>0</v>
      </c>
      <c r="BI2639" s="197">
        <f>IF(N2639="nulová",J2639,0)</f>
        <v>0</v>
      </c>
      <c r="BJ2639" s="18" t="s">
        <v>88</v>
      </c>
      <c r="BK2639" s="197">
        <f>ROUND(I2639*H2639,2)</f>
        <v>0</v>
      </c>
      <c r="BL2639" s="18" t="s">
        <v>291</v>
      </c>
      <c r="BM2639" s="196" t="s">
        <v>2492</v>
      </c>
    </row>
    <row r="2640" spans="1:65" s="2" customFormat="1" ht="19.2">
      <c r="A2640" s="35"/>
      <c r="B2640" s="36"/>
      <c r="C2640" s="37"/>
      <c r="D2640" s="198" t="s">
        <v>221</v>
      </c>
      <c r="E2640" s="37"/>
      <c r="F2640" s="199" t="s">
        <v>2491</v>
      </c>
      <c r="G2640" s="37"/>
      <c r="H2640" s="37"/>
      <c r="I2640" s="200"/>
      <c r="J2640" s="37"/>
      <c r="K2640" s="37"/>
      <c r="L2640" s="40"/>
      <c r="M2640" s="201"/>
      <c r="N2640" s="202"/>
      <c r="O2640" s="72"/>
      <c r="P2640" s="72"/>
      <c r="Q2640" s="72"/>
      <c r="R2640" s="72"/>
      <c r="S2640" s="72"/>
      <c r="T2640" s="73"/>
      <c r="U2640" s="35"/>
      <c r="V2640" s="35"/>
      <c r="W2640" s="35"/>
      <c r="X2640" s="35"/>
      <c r="Y2640" s="35"/>
      <c r="Z2640" s="35"/>
      <c r="AA2640" s="35"/>
      <c r="AB2640" s="35"/>
      <c r="AC2640" s="35"/>
      <c r="AD2640" s="35"/>
      <c r="AE2640" s="35"/>
      <c r="AT2640" s="18" t="s">
        <v>221</v>
      </c>
      <c r="AU2640" s="18" t="s">
        <v>90</v>
      </c>
    </row>
    <row r="2641" spans="1:65" s="14" customFormat="1" ht="10.199999999999999">
      <c r="B2641" s="227"/>
      <c r="C2641" s="228"/>
      <c r="D2641" s="198" t="s">
        <v>364</v>
      </c>
      <c r="E2641" s="228"/>
      <c r="F2641" s="230" t="s">
        <v>2493</v>
      </c>
      <c r="G2641" s="228"/>
      <c r="H2641" s="231">
        <v>2.2000000000000002</v>
      </c>
      <c r="I2641" s="232"/>
      <c r="J2641" s="228"/>
      <c r="K2641" s="228"/>
      <c r="L2641" s="233"/>
      <c r="M2641" s="234"/>
      <c r="N2641" s="235"/>
      <c r="O2641" s="235"/>
      <c r="P2641" s="235"/>
      <c r="Q2641" s="235"/>
      <c r="R2641" s="235"/>
      <c r="S2641" s="235"/>
      <c r="T2641" s="236"/>
      <c r="AT2641" s="237" t="s">
        <v>364</v>
      </c>
      <c r="AU2641" s="237" t="s">
        <v>90</v>
      </c>
      <c r="AV2641" s="14" t="s">
        <v>90</v>
      </c>
      <c r="AW2641" s="14" t="s">
        <v>4</v>
      </c>
      <c r="AX2641" s="14" t="s">
        <v>88</v>
      </c>
      <c r="AY2641" s="237" t="s">
        <v>215</v>
      </c>
    </row>
    <row r="2642" spans="1:65" s="2" customFormat="1" ht="16.5" customHeight="1">
      <c r="A2642" s="35"/>
      <c r="B2642" s="36"/>
      <c r="C2642" s="185" t="s">
        <v>2494</v>
      </c>
      <c r="D2642" s="185" t="s">
        <v>216</v>
      </c>
      <c r="E2642" s="186" t="s">
        <v>2495</v>
      </c>
      <c r="F2642" s="187" t="s">
        <v>2496</v>
      </c>
      <c r="G2642" s="188" t="s">
        <v>716</v>
      </c>
      <c r="H2642" s="189">
        <v>5</v>
      </c>
      <c r="I2642" s="190"/>
      <c r="J2642" s="191">
        <f>ROUND(I2642*H2642,2)</f>
        <v>0</v>
      </c>
      <c r="K2642" s="187" t="s">
        <v>2497</v>
      </c>
      <c r="L2642" s="40"/>
      <c r="M2642" s="192" t="s">
        <v>1</v>
      </c>
      <c r="N2642" s="193" t="s">
        <v>46</v>
      </c>
      <c r="O2642" s="72"/>
      <c r="P2642" s="194">
        <f>O2642*H2642</f>
        <v>0</v>
      </c>
      <c r="Q2642" s="194">
        <v>1.1E-4</v>
      </c>
      <c r="R2642" s="194">
        <f>Q2642*H2642</f>
        <v>5.5000000000000003E-4</v>
      </c>
      <c r="S2642" s="194">
        <v>0</v>
      </c>
      <c r="T2642" s="195">
        <f>S2642*H2642</f>
        <v>0</v>
      </c>
      <c r="U2642" s="35"/>
      <c r="V2642" s="35"/>
      <c r="W2642" s="35"/>
      <c r="X2642" s="35"/>
      <c r="Y2642" s="35"/>
      <c r="Z2642" s="35"/>
      <c r="AA2642" s="35"/>
      <c r="AB2642" s="35"/>
      <c r="AC2642" s="35"/>
      <c r="AD2642" s="35"/>
      <c r="AE2642" s="35"/>
      <c r="AR2642" s="196" t="s">
        <v>291</v>
      </c>
      <c r="AT2642" s="196" t="s">
        <v>216</v>
      </c>
      <c r="AU2642" s="196" t="s">
        <v>90</v>
      </c>
      <c r="AY2642" s="18" t="s">
        <v>215</v>
      </c>
      <c r="BE2642" s="197">
        <f>IF(N2642="základní",J2642,0)</f>
        <v>0</v>
      </c>
      <c r="BF2642" s="197">
        <f>IF(N2642="snížená",J2642,0)</f>
        <v>0</v>
      </c>
      <c r="BG2642" s="197">
        <f>IF(N2642="zákl. přenesená",J2642,0)</f>
        <v>0</v>
      </c>
      <c r="BH2642" s="197">
        <f>IF(N2642="sníž. přenesená",J2642,0)</f>
        <v>0</v>
      </c>
      <c r="BI2642" s="197">
        <f>IF(N2642="nulová",J2642,0)</f>
        <v>0</v>
      </c>
      <c r="BJ2642" s="18" t="s">
        <v>88</v>
      </c>
      <c r="BK2642" s="197">
        <f>ROUND(I2642*H2642,2)</f>
        <v>0</v>
      </c>
      <c r="BL2642" s="18" t="s">
        <v>291</v>
      </c>
      <c r="BM2642" s="196" t="s">
        <v>2498</v>
      </c>
    </row>
    <row r="2643" spans="1:65" s="2" customFormat="1" ht="28.8">
      <c r="A2643" s="35"/>
      <c r="B2643" s="36"/>
      <c r="C2643" s="37"/>
      <c r="D2643" s="198" t="s">
        <v>221</v>
      </c>
      <c r="E2643" s="37"/>
      <c r="F2643" s="199" t="s">
        <v>2499</v>
      </c>
      <c r="G2643" s="37"/>
      <c r="H2643" s="37"/>
      <c r="I2643" s="200"/>
      <c r="J2643" s="37"/>
      <c r="K2643" s="37"/>
      <c r="L2643" s="40"/>
      <c r="M2643" s="201"/>
      <c r="N2643" s="202"/>
      <c r="O2643" s="72"/>
      <c r="P2643" s="72"/>
      <c r="Q2643" s="72"/>
      <c r="R2643" s="72"/>
      <c r="S2643" s="72"/>
      <c r="T2643" s="73"/>
      <c r="U2643" s="35"/>
      <c r="V2643" s="35"/>
      <c r="W2643" s="35"/>
      <c r="X2643" s="35"/>
      <c r="Y2643" s="35"/>
      <c r="Z2643" s="35"/>
      <c r="AA2643" s="35"/>
      <c r="AB2643" s="35"/>
      <c r="AC2643" s="35"/>
      <c r="AD2643" s="35"/>
      <c r="AE2643" s="35"/>
      <c r="AT2643" s="18" t="s">
        <v>221</v>
      </c>
      <c r="AU2643" s="18" t="s">
        <v>90</v>
      </c>
    </row>
    <row r="2644" spans="1:65" s="2" customFormat="1" ht="33" customHeight="1">
      <c r="A2644" s="35"/>
      <c r="B2644" s="36"/>
      <c r="C2644" s="260" t="s">
        <v>2500</v>
      </c>
      <c r="D2644" s="260" t="s">
        <v>539</v>
      </c>
      <c r="E2644" s="261" t="s">
        <v>2501</v>
      </c>
      <c r="F2644" s="262" t="s">
        <v>2502</v>
      </c>
      <c r="G2644" s="263" t="s">
        <v>716</v>
      </c>
      <c r="H2644" s="264">
        <v>3</v>
      </c>
      <c r="I2644" s="265"/>
      <c r="J2644" s="266">
        <f>ROUND(I2644*H2644,2)</f>
        <v>0</v>
      </c>
      <c r="K2644" s="262" t="s">
        <v>359</v>
      </c>
      <c r="L2644" s="267"/>
      <c r="M2644" s="268" t="s">
        <v>1</v>
      </c>
      <c r="N2644" s="269" t="s">
        <v>46</v>
      </c>
      <c r="O2644" s="72"/>
      <c r="P2644" s="194">
        <f>O2644*H2644</f>
        <v>0</v>
      </c>
      <c r="Q2644" s="194">
        <v>2.0500000000000002E-3</v>
      </c>
      <c r="R2644" s="194">
        <f>Q2644*H2644</f>
        <v>6.150000000000001E-3</v>
      </c>
      <c r="S2644" s="194">
        <v>0</v>
      </c>
      <c r="T2644" s="195">
        <f>S2644*H2644</f>
        <v>0</v>
      </c>
      <c r="U2644" s="35"/>
      <c r="V2644" s="35"/>
      <c r="W2644" s="35"/>
      <c r="X2644" s="35"/>
      <c r="Y2644" s="35"/>
      <c r="Z2644" s="35"/>
      <c r="AA2644" s="35"/>
      <c r="AB2644" s="35"/>
      <c r="AC2644" s="35"/>
      <c r="AD2644" s="35"/>
      <c r="AE2644" s="35"/>
      <c r="AR2644" s="196" t="s">
        <v>676</v>
      </c>
      <c r="AT2644" s="196" t="s">
        <v>539</v>
      </c>
      <c r="AU2644" s="196" t="s">
        <v>90</v>
      </c>
      <c r="AY2644" s="18" t="s">
        <v>215</v>
      </c>
      <c r="BE2644" s="197">
        <f>IF(N2644="základní",J2644,0)</f>
        <v>0</v>
      </c>
      <c r="BF2644" s="197">
        <f>IF(N2644="snížená",J2644,0)</f>
        <v>0</v>
      </c>
      <c r="BG2644" s="197">
        <f>IF(N2644="zákl. přenesená",J2644,0)</f>
        <v>0</v>
      </c>
      <c r="BH2644" s="197">
        <f>IF(N2644="sníž. přenesená",J2644,0)</f>
        <v>0</v>
      </c>
      <c r="BI2644" s="197">
        <f>IF(N2644="nulová",J2644,0)</f>
        <v>0</v>
      </c>
      <c r="BJ2644" s="18" t="s">
        <v>88</v>
      </c>
      <c r="BK2644" s="197">
        <f>ROUND(I2644*H2644,2)</f>
        <v>0</v>
      </c>
      <c r="BL2644" s="18" t="s">
        <v>291</v>
      </c>
      <c r="BM2644" s="196" t="s">
        <v>2503</v>
      </c>
    </row>
    <row r="2645" spans="1:65" s="2" customFormat="1" ht="19.2">
      <c r="A2645" s="35"/>
      <c r="B2645" s="36"/>
      <c r="C2645" s="37"/>
      <c r="D2645" s="198" t="s">
        <v>221</v>
      </c>
      <c r="E2645" s="37"/>
      <c r="F2645" s="199" t="s">
        <v>2502</v>
      </c>
      <c r="G2645" s="37"/>
      <c r="H2645" s="37"/>
      <c r="I2645" s="200"/>
      <c r="J2645" s="37"/>
      <c r="K2645" s="37"/>
      <c r="L2645" s="40"/>
      <c r="M2645" s="201"/>
      <c r="N2645" s="202"/>
      <c r="O2645" s="72"/>
      <c r="P2645" s="72"/>
      <c r="Q2645" s="72"/>
      <c r="R2645" s="72"/>
      <c r="S2645" s="72"/>
      <c r="T2645" s="73"/>
      <c r="U2645" s="35"/>
      <c r="V2645" s="35"/>
      <c r="W2645" s="35"/>
      <c r="X2645" s="35"/>
      <c r="Y2645" s="35"/>
      <c r="Z2645" s="35"/>
      <c r="AA2645" s="35"/>
      <c r="AB2645" s="35"/>
      <c r="AC2645" s="35"/>
      <c r="AD2645" s="35"/>
      <c r="AE2645" s="35"/>
      <c r="AT2645" s="18" t="s">
        <v>221</v>
      </c>
      <c r="AU2645" s="18" t="s">
        <v>90</v>
      </c>
    </row>
    <row r="2646" spans="1:65" s="13" customFormat="1" ht="10.199999999999999">
      <c r="B2646" s="217"/>
      <c r="C2646" s="218"/>
      <c r="D2646" s="198" t="s">
        <v>364</v>
      </c>
      <c r="E2646" s="219" t="s">
        <v>1</v>
      </c>
      <c r="F2646" s="220" t="s">
        <v>2504</v>
      </c>
      <c r="G2646" s="218"/>
      <c r="H2646" s="219" t="s">
        <v>1</v>
      </c>
      <c r="I2646" s="221"/>
      <c r="J2646" s="218"/>
      <c r="K2646" s="218"/>
      <c r="L2646" s="222"/>
      <c r="M2646" s="223"/>
      <c r="N2646" s="224"/>
      <c r="O2646" s="224"/>
      <c r="P2646" s="224"/>
      <c r="Q2646" s="224"/>
      <c r="R2646" s="224"/>
      <c r="S2646" s="224"/>
      <c r="T2646" s="225"/>
      <c r="AT2646" s="226" t="s">
        <v>364</v>
      </c>
      <c r="AU2646" s="226" t="s">
        <v>90</v>
      </c>
      <c r="AV2646" s="13" t="s">
        <v>88</v>
      </c>
      <c r="AW2646" s="13" t="s">
        <v>36</v>
      </c>
      <c r="AX2646" s="13" t="s">
        <v>81</v>
      </c>
      <c r="AY2646" s="226" t="s">
        <v>215</v>
      </c>
    </row>
    <row r="2647" spans="1:65" s="14" customFormat="1" ht="10.199999999999999">
      <c r="B2647" s="227"/>
      <c r="C2647" s="228"/>
      <c r="D2647" s="198" t="s">
        <v>364</v>
      </c>
      <c r="E2647" s="229" t="s">
        <v>1</v>
      </c>
      <c r="F2647" s="230" t="s">
        <v>227</v>
      </c>
      <c r="G2647" s="228"/>
      <c r="H2647" s="231">
        <v>3</v>
      </c>
      <c r="I2647" s="232"/>
      <c r="J2647" s="228"/>
      <c r="K2647" s="228"/>
      <c r="L2647" s="233"/>
      <c r="M2647" s="234"/>
      <c r="N2647" s="235"/>
      <c r="O2647" s="235"/>
      <c r="P2647" s="235"/>
      <c r="Q2647" s="235"/>
      <c r="R2647" s="235"/>
      <c r="S2647" s="235"/>
      <c r="T2647" s="236"/>
      <c r="AT2647" s="237" t="s">
        <v>364</v>
      </c>
      <c r="AU2647" s="237" t="s">
        <v>90</v>
      </c>
      <c r="AV2647" s="14" t="s">
        <v>90</v>
      </c>
      <c r="AW2647" s="14" t="s">
        <v>36</v>
      </c>
      <c r="AX2647" s="14" t="s">
        <v>81</v>
      </c>
      <c r="AY2647" s="237" t="s">
        <v>215</v>
      </c>
    </row>
    <row r="2648" spans="1:65" s="15" customFormat="1" ht="10.199999999999999">
      <c r="B2648" s="238"/>
      <c r="C2648" s="239"/>
      <c r="D2648" s="198" t="s">
        <v>364</v>
      </c>
      <c r="E2648" s="240" t="s">
        <v>1</v>
      </c>
      <c r="F2648" s="241" t="s">
        <v>368</v>
      </c>
      <c r="G2648" s="239"/>
      <c r="H2648" s="242">
        <v>3</v>
      </c>
      <c r="I2648" s="243"/>
      <c r="J2648" s="239"/>
      <c r="K2648" s="239"/>
      <c r="L2648" s="244"/>
      <c r="M2648" s="245"/>
      <c r="N2648" s="246"/>
      <c r="O2648" s="246"/>
      <c r="P2648" s="246"/>
      <c r="Q2648" s="246"/>
      <c r="R2648" s="246"/>
      <c r="S2648" s="246"/>
      <c r="T2648" s="247"/>
      <c r="AT2648" s="248" t="s">
        <v>364</v>
      </c>
      <c r="AU2648" s="248" t="s">
        <v>90</v>
      </c>
      <c r="AV2648" s="15" t="s">
        <v>214</v>
      </c>
      <c r="AW2648" s="15" t="s">
        <v>36</v>
      </c>
      <c r="AX2648" s="15" t="s">
        <v>88</v>
      </c>
      <c r="AY2648" s="248" t="s">
        <v>215</v>
      </c>
    </row>
    <row r="2649" spans="1:65" s="2" customFormat="1" ht="24.15" customHeight="1">
      <c r="A2649" s="35"/>
      <c r="B2649" s="36"/>
      <c r="C2649" s="260" t="s">
        <v>2505</v>
      </c>
      <c r="D2649" s="260" t="s">
        <v>539</v>
      </c>
      <c r="E2649" s="261" t="s">
        <v>2506</v>
      </c>
      <c r="F2649" s="262" t="s">
        <v>2507</v>
      </c>
      <c r="G2649" s="263" t="s">
        <v>716</v>
      </c>
      <c r="H2649" s="264">
        <v>2</v>
      </c>
      <c r="I2649" s="265"/>
      <c r="J2649" s="266">
        <f>ROUND(I2649*H2649,2)</f>
        <v>0</v>
      </c>
      <c r="K2649" s="262" t="s">
        <v>1</v>
      </c>
      <c r="L2649" s="267"/>
      <c r="M2649" s="268" t="s">
        <v>1</v>
      </c>
      <c r="N2649" s="269" t="s">
        <v>46</v>
      </c>
      <c r="O2649" s="72"/>
      <c r="P2649" s="194">
        <f>O2649*H2649</f>
        <v>0</v>
      </c>
      <c r="Q2649" s="194">
        <v>2.0500000000000002E-3</v>
      </c>
      <c r="R2649" s="194">
        <f>Q2649*H2649</f>
        <v>4.1000000000000003E-3</v>
      </c>
      <c r="S2649" s="194">
        <v>0</v>
      </c>
      <c r="T2649" s="195">
        <f>S2649*H2649</f>
        <v>0</v>
      </c>
      <c r="U2649" s="35"/>
      <c r="V2649" s="35"/>
      <c r="W2649" s="35"/>
      <c r="X2649" s="35"/>
      <c r="Y2649" s="35"/>
      <c r="Z2649" s="35"/>
      <c r="AA2649" s="35"/>
      <c r="AB2649" s="35"/>
      <c r="AC2649" s="35"/>
      <c r="AD2649" s="35"/>
      <c r="AE2649" s="35"/>
      <c r="AR2649" s="196" t="s">
        <v>676</v>
      </c>
      <c r="AT2649" s="196" t="s">
        <v>539</v>
      </c>
      <c r="AU2649" s="196" t="s">
        <v>90</v>
      </c>
      <c r="AY2649" s="18" t="s">
        <v>215</v>
      </c>
      <c r="BE2649" s="197">
        <f>IF(N2649="základní",J2649,0)</f>
        <v>0</v>
      </c>
      <c r="BF2649" s="197">
        <f>IF(N2649="snížená",J2649,0)</f>
        <v>0</v>
      </c>
      <c r="BG2649" s="197">
        <f>IF(N2649="zákl. přenesená",J2649,0)</f>
        <v>0</v>
      </c>
      <c r="BH2649" s="197">
        <f>IF(N2649="sníž. přenesená",J2649,0)</f>
        <v>0</v>
      </c>
      <c r="BI2649" s="197">
        <f>IF(N2649="nulová",J2649,0)</f>
        <v>0</v>
      </c>
      <c r="BJ2649" s="18" t="s">
        <v>88</v>
      </c>
      <c r="BK2649" s="197">
        <f>ROUND(I2649*H2649,2)</f>
        <v>0</v>
      </c>
      <c r="BL2649" s="18" t="s">
        <v>291</v>
      </c>
      <c r="BM2649" s="196" t="s">
        <v>2508</v>
      </c>
    </row>
    <row r="2650" spans="1:65" s="2" customFormat="1" ht="19.2">
      <c r="A2650" s="35"/>
      <c r="B2650" s="36"/>
      <c r="C2650" s="37"/>
      <c r="D2650" s="198" t="s">
        <v>221</v>
      </c>
      <c r="E2650" s="37"/>
      <c r="F2650" s="199" t="s">
        <v>2502</v>
      </c>
      <c r="G2650" s="37"/>
      <c r="H2650" s="37"/>
      <c r="I2650" s="200"/>
      <c r="J2650" s="37"/>
      <c r="K2650" s="37"/>
      <c r="L2650" s="40"/>
      <c r="M2650" s="201"/>
      <c r="N2650" s="202"/>
      <c r="O2650" s="72"/>
      <c r="P2650" s="72"/>
      <c r="Q2650" s="72"/>
      <c r="R2650" s="72"/>
      <c r="S2650" s="72"/>
      <c r="T2650" s="73"/>
      <c r="U2650" s="35"/>
      <c r="V2650" s="35"/>
      <c r="W2650" s="35"/>
      <c r="X2650" s="35"/>
      <c r="Y2650" s="35"/>
      <c r="Z2650" s="35"/>
      <c r="AA2650" s="35"/>
      <c r="AB2650" s="35"/>
      <c r="AC2650" s="35"/>
      <c r="AD2650" s="35"/>
      <c r="AE2650" s="35"/>
      <c r="AT2650" s="18" t="s">
        <v>221</v>
      </c>
      <c r="AU2650" s="18" t="s">
        <v>90</v>
      </c>
    </row>
    <row r="2651" spans="1:65" s="2" customFormat="1" ht="24.15" customHeight="1">
      <c r="A2651" s="35"/>
      <c r="B2651" s="36"/>
      <c r="C2651" s="185" t="s">
        <v>2509</v>
      </c>
      <c r="D2651" s="185" t="s">
        <v>216</v>
      </c>
      <c r="E2651" s="186" t="s">
        <v>2510</v>
      </c>
      <c r="F2651" s="187" t="s">
        <v>2511</v>
      </c>
      <c r="G2651" s="188" t="s">
        <v>583</v>
      </c>
      <c r="H2651" s="189">
        <v>9.5050000000000008</v>
      </c>
      <c r="I2651" s="190"/>
      <c r="J2651" s="191">
        <f>ROUND(I2651*H2651,2)</f>
        <v>0</v>
      </c>
      <c r="K2651" s="187" t="s">
        <v>359</v>
      </c>
      <c r="L2651" s="40"/>
      <c r="M2651" s="192" t="s">
        <v>1</v>
      </c>
      <c r="N2651" s="193" t="s">
        <v>46</v>
      </c>
      <c r="O2651" s="72"/>
      <c r="P2651" s="194">
        <f>O2651*H2651</f>
        <v>0</v>
      </c>
      <c r="Q2651" s="194">
        <v>0</v>
      </c>
      <c r="R2651" s="194">
        <f>Q2651*H2651</f>
        <v>0</v>
      </c>
      <c r="S2651" s="194">
        <v>0</v>
      </c>
      <c r="T2651" s="195">
        <f>S2651*H2651</f>
        <v>0</v>
      </c>
      <c r="U2651" s="35"/>
      <c r="V2651" s="35"/>
      <c r="W2651" s="35"/>
      <c r="X2651" s="35"/>
      <c r="Y2651" s="35"/>
      <c r="Z2651" s="35"/>
      <c r="AA2651" s="35"/>
      <c r="AB2651" s="35"/>
      <c r="AC2651" s="35"/>
      <c r="AD2651" s="35"/>
      <c r="AE2651" s="35"/>
      <c r="AR2651" s="196" t="s">
        <v>291</v>
      </c>
      <c r="AT2651" s="196" t="s">
        <v>216</v>
      </c>
      <c r="AU2651" s="196" t="s">
        <v>90</v>
      </c>
      <c r="AY2651" s="18" t="s">
        <v>215</v>
      </c>
      <c r="BE2651" s="197">
        <f>IF(N2651="základní",J2651,0)</f>
        <v>0</v>
      </c>
      <c r="BF2651" s="197">
        <f>IF(N2651="snížená",J2651,0)</f>
        <v>0</v>
      </c>
      <c r="BG2651" s="197">
        <f>IF(N2651="zákl. přenesená",J2651,0)</f>
        <v>0</v>
      </c>
      <c r="BH2651" s="197">
        <f>IF(N2651="sníž. přenesená",J2651,0)</f>
        <v>0</v>
      </c>
      <c r="BI2651" s="197">
        <f>IF(N2651="nulová",J2651,0)</f>
        <v>0</v>
      </c>
      <c r="BJ2651" s="18" t="s">
        <v>88</v>
      </c>
      <c r="BK2651" s="197">
        <f>ROUND(I2651*H2651,2)</f>
        <v>0</v>
      </c>
      <c r="BL2651" s="18" t="s">
        <v>291</v>
      </c>
      <c r="BM2651" s="196" t="s">
        <v>2512</v>
      </c>
    </row>
    <row r="2652" spans="1:65" s="2" customFormat="1" ht="28.8">
      <c r="A2652" s="35"/>
      <c r="B2652" s="36"/>
      <c r="C2652" s="37"/>
      <c r="D2652" s="198" t="s">
        <v>221</v>
      </c>
      <c r="E2652" s="37"/>
      <c r="F2652" s="199" t="s">
        <v>2513</v>
      </c>
      <c r="G2652" s="37"/>
      <c r="H2652" s="37"/>
      <c r="I2652" s="200"/>
      <c r="J2652" s="37"/>
      <c r="K2652" s="37"/>
      <c r="L2652" s="40"/>
      <c r="M2652" s="201"/>
      <c r="N2652" s="202"/>
      <c r="O2652" s="72"/>
      <c r="P2652" s="72"/>
      <c r="Q2652" s="72"/>
      <c r="R2652" s="72"/>
      <c r="S2652" s="72"/>
      <c r="T2652" s="73"/>
      <c r="U2652" s="35"/>
      <c r="V2652" s="35"/>
      <c r="W2652" s="35"/>
      <c r="X2652" s="35"/>
      <c r="Y2652" s="35"/>
      <c r="Z2652" s="35"/>
      <c r="AA2652" s="35"/>
      <c r="AB2652" s="35"/>
      <c r="AC2652" s="35"/>
      <c r="AD2652" s="35"/>
      <c r="AE2652" s="35"/>
      <c r="AT2652" s="18" t="s">
        <v>221</v>
      </c>
      <c r="AU2652" s="18" t="s">
        <v>90</v>
      </c>
    </row>
    <row r="2653" spans="1:65" s="2" customFormat="1" ht="10.199999999999999">
      <c r="A2653" s="35"/>
      <c r="B2653" s="36"/>
      <c r="C2653" s="37"/>
      <c r="D2653" s="215" t="s">
        <v>362</v>
      </c>
      <c r="E2653" s="37"/>
      <c r="F2653" s="216" t="s">
        <v>2514</v>
      </c>
      <c r="G2653" s="37"/>
      <c r="H2653" s="37"/>
      <c r="I2653" s="200"/>
      <c r="J2653" s="37"/>
      <c r="K2653" s="37"/>
      <c r="L2653" s="40"/>
      <c r="M2653" s="201"/>
      <c r="N2653" s="202"/>
      <c r="O2653" s="72"/>
      <c r="P2653" s="72"/>
      <c r="Q2653" s="72"/>
      <c r="R2653" s="72"/>
      <c r="S2653" s="72"/>
      <c r="T2653" s="73"/>
      <c r="U2653" s="35"/>
      <c r="V2653" s="35"/>
      <c r="W2653" s="35"/>
      <c r="X2653" s="35"/>
      <c r="Y2653" s="35"/>
      <c r="Z2653" s="35"/>
      <c r="AA2653" s="35"/>
      <c r="AB2653" s="35"/>
      <c r="AC2653" s="35"/>
      <c r="AD2653" s="35"/>
      <c r="AE2653" s="35"/>
      <c r="AT2653" s="18" t="s">
        <v>362</v>
      </c>
      <c r="AU2653" s="18" t="s">
        <v>90</v>
      </c>
    </row>
    <row r="2654" spans="1:65" s="11" customFormat="1" ht="22.8" customHeight="1">
      <c r="B2654" s="171"/>
      <c r="C2654" s="172"/>
      <c r="D2654" s="173" t="s">
        <v>80</v>
      </c>
      <c r="E2654" s="213" t="s">
        <v>2515</v>
      </c>
      <c r="F2654" s="213" t="s">
        <v>2516</v>
      </c>
      <c r="G2654" s="172"/>
      <c r="H2654" s="172"/>
      <c r="I2654" s="175"/>
      <c r="J2654" s="214">
        <f>BK2654</f>
        <v>0</v>
      </c>
      <c r="K2654" s="172"/>
      <c r="L2654" s="177"/>
      <c r="M2654" s="178"/>
      <c r="N2654" s="179"/>
      <c r="O2654" s="179"/>
      <c r="P2654" s="180">
        <f>SUM(P2655:P2851)</f>
        <v>0</v>
      </c>
      <c r="Q2654" s="179"/>
      <c r="R2654" s="180">
        <f>SUM(R2655:R2851)</f>
        <v>18.730621980000002</v>
      </c>
      <c r="S2654" s="179"/>
      <c r="T2654" s="181">
        <f>SUM(T2655:T2851)</f>
        <v>0</v>
      </c>
      <c r="AR2654" s="182" t="s">
        <v>90</v>
      </c>
      <c r="AT2654" s="183" t="s">
        <v>80</v>
      </c>
      <c r="AU2654" s="183" t="s">
        <v>88</v>
      </c>
      <c r="AY2654" s="182" t="s">
        <v>215</v>
      </c>
      <c r="BK2654" s="184">
        <f>SUM(BK2655:BK2851)</f>
        <v>0</v>
      </c>
    </row>
    <row r="2655" spans="1:65" s="2" customFormat="1" ht="24.15" customHeight="1">
      <c r="A2655" s="35"/>
      <c r="B2655" s="36"/>
      <c r="C2655" s="185" t="s">
        <v>2517</v>
      </c>
      <c r="D2655" s="185" t="s">
        <v>216</v>
      </c>
      <c r="E2655" s="186" t="s">
        <v>2518</v>
      </c>
      <c r="F2655" s="187" t="s">
        <v>2519</v>
      </c>
      <c r="G2655" s="188" t="s">
        <v>523</v>
      </c>
      <c r="H2655" s="189">
        <v>234.91</v>
      </c>
      <c r="I2655" s="190"/>
      <c r="J2655" s="191">
        <f>ROUND(I2655*H2655,2)</f>
        <v>0</v>
      </c>
      <c r="K2655" s="187" t="s">
        <v>359</v>
      </c>
      <c r="L2655" s="40"/>
      <c r="M2655" s="192" t="s">
        <v>1</v>
      </c>
      <c r="N2655" s="193" t="s">
        <v>46</v>
      </c>
      <c r="O2655" s="72"/>
      <c r="P2655" s="194">
        <f>O2655*H2655</f>
        <v>0</v>
      </c>
      <c r="Q2655" s="194">
        <v>0</v>
      </c>
      <c r="R2655" s="194">
        <f>Q2655*H2655</f>
        <v>0</v>
      </c>
      <c r="S2655" s="194">
        <v>0</v>
      </c>
      <c r="T2655" s="195">
        <f>S2655*H2655</f>
        <v>0</v>
      </c>
      <c r="U2655" s="35"/>
      <c r="V2655" s="35"/>
      <c r="W2655" s="35"/>
      <c r="X2655" s="35"/>
      <c r="Y2655" s="35"/>
      <c r="Z2655" s="35"/>
      <c r="AA2655" s="35"/>
      <c r="AB2655" s="35"/>
      <c r="AC2655" s="35"/>
      <c r="AD2655" s="35"/>
      <c r="AE2655" s="35"/>
      <c r="AR2655" s="196" t="s">
        <v>291</v>
      </c>
      <c r="AT2655" s="196" t="s">
        <v>216</v>
      </c>
      <c r="AU2655" s="196" t="s">
        <v>90</v>
      </c>
      <c r="AY2655" s="18" t="s">
        <v>215</v>
      </c>
      <c r="BE2655" s="197">
        <f>IF(N2655="základní",J2655,0)</f>
        <v>0</v>
      </c>
      <c r="BF2655" s="197">
        <f>IF(N2655="snížená",J2655,0)</f>
        <v>0</v>
      </c>
      <c r="BG2655" s="197">
        <f>IF(N2655="zákl. přenesená",J2655,0)</f>
        <v>0</v>
      </c>
      <c r="BH2655" s="197">
        <f>IF(N2655="sníž. přenesená",J2655,0)</f>
        <v>0</v>
      </c>
      <c r="BI2655" s="197">
        <f>IF(N2655="nulová",J2655,0)</f>
        <v>0</v>
      </c>
      <c r="BJ2655" s="18" t="s">
        <v>88</v>
      </c>
      <c r="BK2655" s="197">
        <f>ROUND(I2655*H2655,2)</f>
        <v>0</v>
      </c>
      <c r="BL2655" s="18" t="s">
        <v>291</v>
      </c>
      <c r="BM2655" s="196" t="s">
        <v>2520</v>
      </c>
    </row>
    <row r="2656" spans="1:65" s="2" customFormat="1" ht="28.8">
      <c r="A2656" s="35"/>
      <c r="B2656" s="36"/>
      <c r="C2656" s="37"/>
      <c r="D2656" s="198" t="s">
        <v>221</v>
      </c>
      <c r="E2656" s="37"/>
      <c r="F2656" s="199" t="s">
        <v>2521</v>
      </c>
      <c r="G2656" s="37"/>
      <c r="H2656" s="37"/>
      <c r="I2656" s="200"/>
      <c r="J2656" s="37"/>
      <c r="K2656" s="37"/>
      <c r="L2656" s="40"/>
      <c r="M2656" s="201"/>
      <c r="N2656" s="202"/>
      <c r="O2656" s="72"/>
      <c r="P2656" s="72"/>
      <c r="Q2656" s="72"/>
      <c r="R2656" s="72"/>
      <c r="S2656" s="72"/>
      <c r="T2656" s="73"/>
      <c r="U2656" s="35"/>
      <c r="V2656" s="35"/>
      <c r="W2656" s="35"/>
      <c r="X2656" s="35"/>
      <c r="Y2656" s="35"/>
      <c r="Z2656" s="35"/>
      <c r="AA2656" s="35"/>
      <c r="AB2656" s="35"/>
      <c r="AC2656" s="35"/>
      <c r="AD2656" s="35"/>
      <c r="AE2656" s="35"/>
      <c r="AT2656" s="18" t="s">
        <v>221</v>
      </c>
      <c r="AU2656" s="18" t="s">
        <v>90</v>
      </c>
    </row>
    <row r="2657" spans="1:65" s="2" customFormat="1" ht="10.199999999999999">
      <c r="A2657" s="35"/>
      <c r="B2657" s="36"/>
      <c r="C2657" s="37"/>
      <c r="D2657" s="215" t="s">
        <v>362</v>
      </c>
      <c r="E2657" s="37"/>
      <c r="F2657" s="216" t="s">
        <v>2522</v>
      </c>
      <c r="G2657" s="37"/>
      <c r="H2657" s="37"/>
      <c r="I2657" s="200"/>
      <c r="J2657" s="37"/>
      <c r="K2657" s="37"/>
      <c r="L2657" s="40"/>
      <c r="M2657" s="201"/>
      <c r="N2657" s="202"/>
      <c r="O2657" s="72"/>
      <c r="P2657" s="72"/>
      <c r="Q2657" s="72"/>
      <c r="R2657" s="72"/>
      <c r="S2657" s="72"/>
      <c r="T2657" s="73"/>
      <c r="U2657" s="35"/>
      <c r="V2657" s="35"/>
      <c r="W2657" s="35"/>
      <c r="X2657" s="35"/>
      <c r="Y2657" s="35"/>
      <c r="Z2657" s="35"/>
      <c r="AA2657" s="35"/>
      <c r="AB2657" s="35"/>
      <c r="AC2657" s="35"/>
      <c r="AD2657" s="35"/>
      <c r="AE2657" s="35"/>
      <c r="AT2657" s="18" t="s">
        <v>362</v>
      </c>
      <c r="AU2657" s="18" t="s">
        <v>90</v>
      </c>
    </row>
    <row r="2658" spans="1:65" s="13" customFormat="1" ht="10.199999999999999">
      <c r="B2658" s="217"/>
      <c r="C2658" s="218"/>
      <c r="D2658" s="198" t="s">
        <v>364</v>
      </c>
      <c r="E2658" s="219" t="s">
        <v>1</v>
      </c>
      <c r="F2658" s="220" t="s">
        <v>1896</v>
      </c>
      <c r="G2658" s="218"/>
      <c r="H2658" s="219" t="s">
        <v>1</v>
      </c>
      <c r="I2658" s="221"/>
      <c r="J2658" s="218"/>
      <c r="K2658" s="218"/>
      <c r="L2658" s="222"/>
      <c r="M2658" s="223"/>
      <c r="N2658" s="224"/>
      <c r="O2658" s="224"/>
      <c r="P2658" s="224"/>
      <c r="Q2658" s="224"/>
      <c r="R2658" s="224"/>
      <c r="S2658" s="224"/>
      <c r="T2658" s="225"/>
      <c r="AT2658" s="226" t="s">
        <v>364</v>
      </c>
      <c r="AU2658" s="226" t="s">
        <v>90</v>
      </c>
      <c r="AV2658" s="13" t="s">
        <v>88</v>
      </c>
      <c r="AW2658" s="13" t="s">
        <v>36</v>
      </c>
      <c r="AX2658" s="13" t="s">
        <v>81</v>
      </c>
      <c r="AY2658" s="226" t="s">
        <v>215</v>
      </c>
    </row>
    <row r="2659" spans="1:65" s="14" customFormat="1" ht="20.399999999999999">
      <c r="B2659" s="227"/>
      <c r="C2659" s="228"/>
      <c r="D2659" s="198" t="s">
        <v>364</v>
      </c>
      <c r="E2659" s="229" t="s">
        <v>1</v>
      </c>
      <c r="F2659" s="230" t="s">
        <v>1897</v>
      </c>
      <c r="G2659" s="228"/>
      <c r="H2659" s="231">
        <v>202.98</v>
      </c>
      <c r="I2659" s="232"/>
      <c r="J2659" s="228"/>
      <c r="K2659" s="228"/>
      <c r="L2659" s="233"/>
      <c r="M2659" s="234"/>
      <c r="N2659" s="235"/>
      <c r="O2659" s="235"/>
      <c r="P2659" s="235"/>
      <c r="Q2659" s="235"/>
      <c r="R2659" s="235"/>
      <c r="S2659" s="235"/>
      <c r="T2659" s="236"/>
      <c r="AT2659" s="237" t="s">
        <v>364</v>
      </c>
      <c r="AU2659" s="237" t="s">
        <v>90</v>
      </c>
      <c r="AV2659" s="14" t="s">
        <v>90</v>
      </c>
      <c r="AW2659" s="14" t="s">
        <v>36</v>
      </c>
      <c r="AX2659" s="14" t="s">
        <v>81</v>
      </c>
      <c r="AY2659" s="237" t="s">
        <v>215</v>
      </c>
    </row>
    <row r="2660" spans="1:65" s="13" customFormat="1" ht="10.199999999999999">
      <c r="B2660" s="217"/>
      <c r="C2660" s="218"/>
      <c r="D2660" s="198" t="s">
        <v>364</v>
      </c>
      <c r="E2660" s="219" t="s">
        <v>1</v>
      </c>
      <c r="F2660" s="220" t="s">
        <v>1898</v>
      </c>
      <c r="G2660" s="218"/>
      <c r="H2660" s="219" t="s">
        <v>1</v>
      </c>
      <c r="I2660" s="221"/>
      <c r="J2660" s="218"/>
      <c r="K2660" s="218"/>
      <c r="L2660" s="222"/>
      <c r="M2660" s="223"/>
      <c r="N2660" s="224"/>
      <c r="O2660" s="224"/>
      <c r="P2660" s="224"/>
      <c r="Q2660" s="224"/>
      <c r="R2660" s="224"/>
      <c r="S2660" s="224"/>
      <c r="T2660" s="225"/>
      <c r="AT2660" s="226" t="s">
        <v>364</v>
      </c>
      <c r="AU2660" s="226" t="s">
        <v>90</v>
      </c>
      <c r="AV2660" s="13" t="s">
        <v>88</v>
      </c>
      <c r="AW2660" s="13" t="s">
        <v>36</v>
      </c>
      <c r="AX2660" s="13" t="s">
        <v>81</v>
      </c>
      <c r="AY2660" s="226" t="s">
        <v>215</v>
      </c>
    </row>
    <row r="2661" spans="1:65" s="14" customFormat="1" ht="10.199999999999999">
      <c r="B2661" s="227"/>
      <c r="C2661" s="228"/>
      <c r="D2661" s="198" t="s">
        <v>364</v>
      </c>
      <c r="E2661" s="229" t="s">
        <v>1</v>
      </c>
      <c r="F2661" s="230" t="s">
        <v>1899</v>
      </c>
      <c r="G2661" s="228"/>
      <c r="H2661" s="231">
        <v>31.93</v>
      </c>
      <c r="I2661" s="232"/>
      <c r="J2661" s="228"/>
      <c r="K2661" s="228"/>
      <c r="L2661" s="233"/>
      <c r="M2661" s="234"/>
      <c r="N2661" s="235"/>
      <c r="O2661" s="235"/>
      <c r="P2661" s="235"/>
      <c r="Q2661" s="235"/>
      <c r="R2661" s="235"/>
      <c r="S2661" s="235"/>
      <c r="T2661" s="236"/>
      <c r="AT2661" s="237" t="s">
        <v>364</v>
      </c>
      <c r="AU2661" s="237" t="s">
        <v>90</v>
      </c>
      <c r="AV2661" s="14" t="s">
        <v>90</v>
      </c>
      <c r="AW2661" s="14" t="s">
        <v>36</v>
      </c>
      <c r="AX2661" s="14" t="s">
        <v>81</v>
      </c>
      <c r="AY2661" s="237" t="s">
        <v>215</v>
      </c>
    </row>
    <row r="2662" spans="1:65" s="15" customFormat="1" ht="10.199999999999999">
      <c r="B2662" s="238"/>
      <c r="C2662" s="239"/>
      <c r="D2662" s="198" t="s">
        <v>364</v>
      </c>
      <c r="E2662" s="240" t="s">
        <v>1</v>
      </c>
      <c r="F2662" s="241" t="s">
        <v>368</v>
      </c>
      <c r="G2662" s="239"/>
      <c r="H2662" s="242">
        <v>234.91</v>
      </c>
      <c r="I2662" s="243"/>
      <c r="J2662" s="239"/>
      <c r="K2662" s="239"/>
      <c r="L2662" s="244"/>
      <c r="M2662" s="245"/>
      <c r="N2662" s="246"/>
      <c r="O2662" s="246"/>
      <c r="P2662" s="246"/>
      <c r="Q2662" s="246"/>
      <c r="R2662" s="246"/>
      <c r="S2662" s="246"/>
      <c r="T2662" s="247"/>
      <c r="AT2662" s="248" t="s">
        <v>364</v>
      </c>
      <c r="AU2662" s="248" t="s">
        <v>90</v>
      </c>
      <c r="AV2662" s="15" t="s">
        <v>214</v>
      </c>
      <c r="AW2662" s="15" t="s">
        <v>36</v>
      </c>
      <c r="AX2662" s="15" t="s">
        <v>88</v>
      </c>
      <c r="AY2662" s="248" t="s">
        <v>215</v>
      </c>
    </row>
    <row r="2663" spans="1:65" s="2" customFormat="1" ht="21.75" customHeight="1">
      <c r="A2663" s="35"/>
      <c r="B2663" s="36"/>
      <c r="C2663" s="260" t="s">
        <v>2523</v>
      </c>
      <c r="D2663" s="260" t="s">
        <v>539</v>
      </c>
      <c r="E2663" s="261" t="s">
        <v>2524</v>
      </c>
      <c r="F2663" s="262" t="s">
        <v>2525</v>
      </c>
      <c r="G2663" s="263" t="s">
        <v>523</v>
      </c>
      <c r="H2663" s="264">
        <v>246.65600000000001</v>
      </c>
      <c r="I2663" s="265"/>
      <c r="J2663" s="266">
        <f>ROUND(I2663*H2663,2)</f>
        <v>0</v>
      </c>
      <c r="K2663" s="262" t="s">
        <v>1</v>
      </c>
      <c r="L2663" s="267"/>
      <c r="M2663" s="268" t="s">
        <v>1</v>
      </c>
      <c r="N2663" s="269" t="s">
        <v>46</v>
      </c>
      <c r="O2663" s="72"/>
      <c r="P2663" s="194">
        <f>O2663*H2663</f>
        <v>0</v>
      </c>
      <c r="Q2663" s="194">
        <v>3.8999999999999999E-4</v>
      </c>
      <c r="R2663" s="194">
        <f>Q2663*H2663</f>
        <v>9.6195840000000005E-2</v>
      </c>
      <c r="S2663" s="194">
        <v>0</v>
      </c>
      <c r="T2663" s="195">
        <f>S2663*H2663</f>
        <v>0</v>
      </c>
      <c r="U2663" s="35"/>
      <c r="V2663" s="35"/>
      <c r="W2663" s="35"/>
      <c r="X2663" s="35"/>
      <c r="Y2663" s="35"/>
      <c r="Z2663" s="35"/>
      <c r="AA2663" s="35"/>
      <c r="AB2663" s="35"/>
      <c r="AC2663" s="35"/>
      <c r="AD2663" s="35"/>
      <c r="AE2663" s="35"/>
      <c r="AR2663" s="196" t="s">
        <v>676</v>
      </c>
      <c r="AT2663" s="196" t="s">
        <v>539</v>
      </c>
      <c r="AU2663" s="196" t="s">
        <v>90</v>
      </c>
      <c r="AY2663" s="18" t="s">
        <v>215</v>
      </c>
      <c r="BE2663" s="197">
        <f>IF(N2663="základní",J2663,0)</f>
        <v>0</v>
      </c>
      <c r="BF2663" s="197">
        <f>IF(N2663="snížená",J2663,0)</f>
        <v>0</v>
      </c>
      <c r="BG2663" s="197">
        <f>IF(N2663="zákl. přenesená",J2663,0)</f>
        <v>0</v>
      </c>
      <c r="BH2663" s="197">
        <f>IF(N2663="sníž. přenesená",J2663,0)</f>
        <v>0</v>
      </c>
      <c r="BI2663" s="197">
        <f>IF(N2663="nulová",J2663,0)</f>
        <v>0</v>
      </c>
      <c r="BJ2663" s="18" t="s">
        <v>88</v>
      </c>
      <c r="BK2663" s="197">
        <f>ROUND(I2663*H2663,2)</f>
        <v>0</v>
      </c>
      <c r="BL2663" s="18" t="s">
        <v>291</v>
      </c>
      <c r="BM2663" s="196" t="s">
        <v>2526</v>
      </c>
    </row>
    <row r="2664" spans="1:65" s="14" customFormat="1" ht="10.199999999999999">
      <c r="B2664" s="227"/>
      <c r="C2664" s="228"/>
      <c r="D2664" s="198" t="s">
        <v>364</v>
      </c>
      <c r="E2664" s="229" t="s">
        <v>1</v>
      </c>
      <c r="F2664" s="230" t="s">
        <v>2527</v>
      </c>
      <c r="G2664" s="228"/>
      <c r="H2664" s="231">
        <v>246.65600000000001</v>
      </c>
      <c r="I2664" s="232"/>
      <c r="J2664" s="228"/>
      <c r="K2664" s="228"/>
      <c r="L2664" s="233"/>
      <c r="M2664" s="234"/>
      <c r="N2664" s="235"/>
      <c r="O2664" s="235"/>
      <c r="P2664" s="235"/>
      <c r="Q2664" s="235"/>
      <c r="R2664" s="235"/>
      <c r="S2664" s="235"/>
      <c r="T2664" s="236"/>
      <c r="AT2664" s="237" t="s">
        <v>364</v>
      </c>
      <c r="AU2664" s="237" t="s">
        <v>90</v>
      </c>
      <c r="AV2664" s="14" t="s">
        <v>90</v>
      </c>
      <c r="AW2664" s="14" t="s">
        <v>36</v>
      </c>
      <c r="AX2664" s="14" t="s">
        <v>81</v>
      </c>
      <c r="AY2664" s="237" t="s">
        <v>215</v>
      </c>
    </row>
    <row r="2665" spans="1:65" s="15" customFormat="1" ht="10.199999999999999">
      <c r="B2665" s="238"/>
      <c r="C2665" s="239"/>
      <c r="D2665" s="198" t="s">
        <v>364</v>
      </c>
      <c r="E2665" s="240" t="s">
        <v>1</v>
      </c>
      <c r="F2665" s="241" t="s">
        <v>368</v>
      </c>
      <c r="G2665" s="239"/>
      <c r="H2665" s="242">
        <v>246.65600000000001</v>
      </c>
      <c r="I2665" s="243"/>
      <c r="J2665" s="239"/>
      <c r="K2665" s="239"/>
      <c r="L2665" s="244"/>
      <c r="M2665" s="245"/>
      <c r="N2665" s="246"/>
      <c r="O2665" s="246"/>
      <c r="P2665" s="246"/>
      <c r="Q2665" s="246"/>
      <c r="R2665" s="246"/>
      <c r="S2665" s="246"/>
      <c r="T2665" s="247"/>
      <c r="AT2665" s="248" t="s">
        <v>364</v>
      </c>
      <c r="AU2665" s="248" t="s">
        <v>90</v>
      </c>
      <c r="AV2665" s="15" t="s">
        <v>214</v>
      </c>
      <c r="AW2665" s="15" t="s">
        <v>36</v>
      </c>
      <c r="AX2665" s="15" t="s">
        <v>88</v>
      </c>
      <c r="AY2665" s="248" t="s">
        <v>215</v>
      </c>
    </row>
    <row r="2666" spans="1:65" s="2" customFormat="1" ht="24.15" customHeight="1">
      <c r="A2666" s="35"/>
      <c r="B2666" s="36"/>
      <c r="C2666" s="185" t="s">
        <v>2528</v>
      </c>
      <c r="D2666" s="185" t="s">
        <v>216</v>
      </c>
      <c r="E2666" s="186" t="s">
        <v>2529</v>
      </c>
      <c r="F2666" s="187" t="s">
        <v>2530</v>
      </c>
      <c r="G2666" s="188" t="s">
        <v>523</v>
      </c>
      <c r="H2666" s="189">
        <v>218.34</v>
      </c>
      <c r="I2666" s="190"/>
      <c r="J2666" s="191">
        <f>ROUND(I2666*H2666,2)</f>
        <v>0</v>
      </c>
      <c r="K2666" s="187" t="s">
        <v>359</v>
      </c>
      <c r="L2666" s="40"/>
      <c r="M2666" s="192" t="s">
        <v>1</v>
      </c>
      <c r="N2666" s="193" t="s">
        <v>46</v>
      </c>
      <c r="O2666" s="72"/>
      <c r="P2666" s="194">
        <f>O2666*H2666</f>
        <v>0</v>
      </c>
      <c r="Q2666" s="194">
        <v>0</v>
      </c>
      <c r="R2666" s="194">
        <f>Q2666*H2666</f>
        <v>0</v>
      </c>
      <c r="S2666" s="194">
        <v>0</v>
      </c>
      <c r="T2666" s="195">
        <f>S2666*H2666</f>
        <v>0</v>
      </c>
      <c r="U2666" s="35"/>
      <c r="V2666" s="35"/>
      <c r="W2666" s="35"/>
      <c r="X2666" s="35"/>
      <c r="Y2666" s="35"/>
      <c r="Z2666" s="35"/>
      <c r="AA2666" s="35"/>
      <c r="AB2666" s="35"/>
      <c r="AC2666" s="35"/>
      <c r="AD2666" s="35"/>
      <c r="AE2666" s="35"/>
      <c r="AR2666" s="196" t="s">
        <v>291</v>
      </c>
      <c r="AT2666" s="196" t="s">
        <v>216</v>
      </c>
      <c r="AU2666" s="196" t="s">
        <v>90</v>
      </c>
      <c r="AY2666" s="18" t="s">
        <v>215</v>
      </c>
      <c r="BE2666" s="197">
        <f>IF(N2666="základní",J2666,0)</f>
        <v>0</v>
      </c>
      <c r="BF2666" s="197">
        <f>IF(N2666="snížená",J2666,0)</f>
        <v>0</v>
      </c>
      <c r="BG2666" s="197">
        <f>IF(N2666="zákl. přenesená",J2666,0)</f>
        <v>0</v>
      </c>
      <c r="BH2666" s="197">
        <f>IF(N2666="sníž. přenesená",J2666,0)</f>
        <v>0</v>
      </c>
      <c r="BI2666" s="197">
        <f>IF(N2666="nulová",J2666,0)</f>
        <v>0</v>
      </c>
      <c r="BJ2666" s="18" t="s">
        <v>88</v>
      </c>
      <c r="BK2666" s="197">
        <f>ROUND(I2666*H2666,2)</f>
        <v>0</v>
      </c>
      <c r="BL2666" s="18" t="s">
        <v>291</v>
      </c>
      <c r="BM2666" s="196" t="s">
        <v>2531</v>
      </c>
    </row>
    <row r="2667" spans="1:65" s="2" customFormat="1" ht="28.8">
      <c r="A2667" s="35"/>
      <c r="B2667" s="36"/>
      <c r="C2667" s="37"/>
      <c r="D2667" s="198" t="s">
        <v>221</v>
      </c>
      <c r="E2667" s="37"/>
      <c r="F2667" s="199" t="s">
        <v>2532</v>
      </c>
      <c r="G2667" s="37"/>
      <c r="H2667" s="37"/>
      <c r="I2667" s="200"/>
      <c r="J2667" s="37"/>
      <c r="K2667" s="37"/>
      <c r="L2667" s="40"/>
      <c r="M2667" s="201"/>
      <c r="N2667" s="202"/>
      <c r="O2667" s="72"/>
      <c r="P2667" s="72"/>
      <c r="Q2667" s="72"/>
      <c r="R2667" s="72"/>
      <c r="S2667" s="72"/>
      <c r="T2667" s="73"/>
      <c r="U2667" s="35"/>
      <c r="V2667" s="35"/>
      <c r="W2667" s="35"/>
      <c r="X2667" s="35"/>
      <c r="Y2667" s="35"/>
      <c r="Z2667" s="35"/>
      <c r="AA2667" s="35"/>
      <c r="AB2667" s="35"/>
      <c r="AC2667" s="35"/>
      <c r="AD2667" s="35"/>
      <c r="AE2667" s="35"/>
      <c r="AT2667" s="18" t="s">
        <v>221</v>
      </c>
      <c r="AU2667" s="18" t="s">
        <v>90</v>
      </c>
    </row>
    <row r="2668" spans="1:65" s="2" customFormat="1" ht="10.199999999999999">
      <c r="A2668" s="35"/>
      <c r="B2668" s="36"/>
      <c r="C2668" s="37"/>
      <c r="D2668" s="215" t="s">
        <v>362</v>
      </c>
      <c r="E2668" s="37"/>
      <c r="F2668" s="216" t="s">
        <v>2533</v>
      </c>
      <c r="G2668" s="37"/>
      <c r="H2668" s="37"/>
      <c r="I2668" s="200"/>
      <c r="J2668" s="37"/>
      <c r="K2668" s="37"/>
      <c r="L2668" s="40"/>
      <c r="M2668" s="201"/>
      <c r="N2668" s="202"/>
      <c r="O2668" s="72"/>
      <c r="P2668" s="72"/>
      <c r="Q2668" s="72"/>
      <c r="R2668" s="72"/>
      <c r="S2668" s="72"/>
      <c r="T2668" s="73"/>
      <c r="U2668" s="35"/>
      <c r="V2668" s="35"/>
      <c r="W2668" s="35"/>
      <c r="X2668" s="35"/>
      <c r="Y2668" s="35"/>
      <c r="Z2668" s="35"/>
      <c r="AA2668" s="35"/>
      <c r="AB2668" s="35"/>
      <c r="AC2668" s="35"/>
      <c r="AD2668" s="35"/>
      <c r="AE2668" s="35"/>
      <c r="AT2668" s="18" t="s">
        <v>362</v>
      </c>
      <c r="AU2668" s="18" t="s">
        <v>90</v>
      </c>
    </row>
    <row r="2669" spans="1:65" s="13" customFormat="1" ht="10.199999999999999">
      <c r="B2669" s="217"/>
      <c r="C2669" s="218"/>
      <c r="D2669" s="198" t="s">
        <v>364</v>
      </c>
      <c r="E2669" s="219" t="s">
        <v>1</v>
      </c>
      <c r="F2669" s="220" t="s">
        <v>535</v>
      </c>
      <c r="G2669" s="218"/>
      <c r="H2669" s="219" t="s">
        <v>1</v>
      </c>
      <c r="I2669" s="221"/>
      <c r="J2669" s="218"/>
      <c r="K2669" s="218"/>
      <c r="L2669" s="222"/>
      <c r="M2669" s="223"/>
      <c r="N2669" s="224"/>
      <c r="O2669" s="224"/>
      <c r="P2669" s="224"/>
      <c r="Q2669" s="224"/>
      <c r="R2669" s="224"/>
      <c r="S2669" s="224"/>
      <c r="T2669" s="225"/>
      <c r="AT2669" s="226" t="s">
        <v>364</v>
      </c>
      <c r="AU2669" s="226" t="s">
        <v>90</v>
      </c>
      <c r="AV2669" s="13" t="s">
        <v>88</v>
      </c>
      <c r="AW2669" s="13" t="s">
        <v>36</v>
      </c>
      <c r="AX2669" s="13" t="s">
        <v>81</v>
      </c>
      <c r="AY2669" s="226" t="s">
        <v>215</v>
      </c>
    </row>
    <row r="2670" spans="1:65" s="14" customFormat="1" ht="10.199999999999999">
      <c r="B2670" s="227"/>
      <c r="C2670" s="228"/>
      <c r="D2670" s="198" t="s">
        <v>364</v>
      </c>
      <c r="E2670" s="229" t="s">
        <v>1</v>
      </c>
      <c r="F2670" s="230" t="s">
        <v>1887</v>
      </c>
      <c r="G2670" s="228"/>
      <c r="H2670" s="231">
        <v>91.07</v>
      </c>
      <c r="I2670" s="232"/>
      <c r="J2670" s="228"/>
      <c r="K2670" s="228"/>
      <c r="L2670" s="233"/>
      <c r="M2670" s="234"/>
      <c r="N2670" s="235"/>
      <c r="O2670" s="235"/>
      <c r="P2670" s="235"/>
      <c r="Q2670" s="235"/>
      <c r="R2670" s="235"/>
      <c r="S2670" s="235"/>
      <c r="T2670" s="236"/>
      <c r="AT2670" s="237" t="s">
        <v>364</v>
      </c>
      <c r="AU2670" s="237" t="s">
        <v>90</v>
      </c>
      <c r="AV2670" s="14" t="s">
        <v>90</v>
      </c>
      <c r="AW2670" s="14" t="s">
        <v>36</v>
      </c>
      <c r="AX2670" s="14" t="s">
        <v>81</v>
      </c>
      <c r="AY2670" s="237" t="s">
        <v>215</v>
      </c>
    </row>
    <row r="2671" spans="1:65" s="13" customFormat="1" ht="10.199999999999999">
      <c r="B2671" s="217"/>
      <c r="C2671" s="218"/>
      <c r="D2671" s="198" t="s">
        <v>364</v>
      </c>
      <c r="E2671" s="219" t="s">
        <v>1</v>
      </c>
      <c r="F2671" s="220" t="s">
        <v>1888</v>
      </c>
      <c r="G2671" s="218"/>
      <c r="H2671" s="219" t="s">
        <v>1</v>
      </c>
      <c r="I2671" s="221"/>
      <c r="J2671" s="218"/>
      <c r="K2671" s="218"/>
      <c r="L2671" s="222"/>
      <c r="M2671" s="223"/>
      <c r="N2671" s="224"/>
      <c r="O2671" s="224"/>
      <c r="P2671" s="224"/>
      <c r="Q2671" s="224"/>
      <c r="R2671" s="224"/>
      <c r="S2671" s="224"/>
      <c r="T2671" s="225"/>
      <c r="AT2671" s="226" t="s">
        <v>364</v>
      </c>
      <c r="AU2671" s="226" t="s">
        <v>90</v>
      </c>
      <c r="AV2671" s="13" t="s">
        <v>88</v>
      </c>
      <c r="AW2671" s="13" t="s">
        <v>36</v>
      </c>
      <c r="AX2671" s="13" t="s">
        <v>81</v>
      </c>
      <c r="AY2671" s="226" t="s">
        <v>215</v>
      </c>
    </row>
    <row r="2672" spans="1:65" s="14" customFormat="1" ht="10.199999999999999">
      <c r="B2672" s="227"/>
      <c r="C2672" s="228"/>
      <c r="D2672" s="198" t="s">
        <v>364</v>
      </c>
      <c r="E2672" s="229" t="s">
        <v>1</v>
      </c>
      <c r="F2672" s="230" t="s">
        <v>1889</v>
      </c>
      <c r="G2672" s="228"/>
      <c r="H2672" s="231">
        <v>39.5</v>
      </c>
      <c r="I2672" s="232"/>
      <c r="J2672" s="228"/>
      <c r="K2672" s="228"/>
      <c r="L2672" s="233"/>
      <c r="M2672" s="234"/>
      <c r="N2672" s="235"/>
      <c r="O2672" s="235"/>
      <c r="P2672" s="235"/>
      <c r="Q2672" s="235"/>
      <c r="R2672" s="235"/>
      <c r="S2672" s="235"/>
      <c r="T2672" s="236"/>
      <c r="AT2672" s="237" t="s">
        <v>364</v>
      </c>
      <c r="AU2672" s="237" t="s">
        <v>90</v>
      </c>
      <c r="AV2672" s="14" t="s">
        <v>90</v>
      </c>
      <c r="AW2672" s="14" t="s">
        <v>36</v>
      </c>
      <c r="AX2672" s="14" t="s">
        <v>81</v>
      </c>
      <c r="AY2672" s="237" t="s">
        <v>215</v>
      </c>
    </row>
    <row r="2673" spans="1:65" s="13" customFormat="1" ht="10.199999999999999">
      <c r="B2673" s="217"/>
      <c r="C2673" s="218"/>
      <c r="D2673" s="198" t="s">
        <v>364</v>
      </c>
      <c r="E2673" s="219" t="s">
        <v>1</v>
      </c>
      <c r="F2673" s="220" t="s">
        <v>1890</v>
      </c>
      <c r="G2673" s="218"/>
      <c r="H2673" s="219" t="s">
        <v>1</v>
      </c>
      <c r="I2673" s="221"/>
      <c r="J2673" s="218"/>
      <c r="K2673" s="218"/>
      <c r="L2673" s="222"/>
      <c r="M2673" s="223"/>
      <c r="N2673" s="224"/>
      <c r="O2673" s="224"/>
      <c r="P2673" s="224"/>
      <c r="Q2673" s="224"/>
      <c r="R2673" s="224"/>
      <c r="S2673" s="224"/>
      <c r="T2673" s="225"/>
      <c r="AT2673" s="226" t="s">
        <v>364</v>
      </c>
      <c r="AU2673" s="226" t="s">
        <v>90</v>
      </c>
      <c r="AV2673" s="13" t="s">
        <v>88</v>
      </c>
      <c r="AW2673" s="13" t="s">
        <v>36</v>
      </c>
      <c r="AX2673" s="13" t="s">
        <v>81</v>
      </c>
      <c r="AY2673" s="226" t="s">
        <v>215</v>
      </c>
    </row>
    <row r="2674" spans="1:65" s="14" customFormat="1" ht="10.199999999999999">
      <c r="B2674" s="227"/>
      <c r="C2674" s="228"/>
      <c r="D2674" s="198" t="s">
        <v>364</v>
      </c>
      <c r="E2674" s="229" t="s">
        <v>1</v>
      </c>
      <c r="F2674" s="230" t="s">
        <v>1891</v>
      </c>
      <c r="G2674" s="228"/>
      <c r="H2674" s="231">
        <v>17.690000000000001</v>
      </c>
      <c r="I2674" s="232"/>
      <c r="J2674" s="228"/>
      <c r="K2674" s="228"/>
      <c r="L2674" s="233"/>
      <c r="M2674" s="234"/>
      <c r="N2674" s="235"/>
      <c r="O2674" s="235"/>
      <c r="P2674" s="235"/>
      <c r="Q2674" s="235"/>
      <c r="R2674" s="235"/>
      <c r="S2674" s="235"/>
      <c r="T2674" s="236"/>
      <c r="AT2674" s="237" t="s">
        <v>364</v>
      </c>
      <c r="AU2674" s="237" t="s">
        <v>90</v>
      </c>
      <c r="AV2674" s="14" t="s">
        <v>90</v>
      </c>
      <c r="AW2674" s="14" t="s">
        <v>36</v>
      </c>
      <c r="AX2674" s="14" t="s">
        <v>81</v>
      </c>
      <c r="AY2674" s="237" t="s">
        <v>215</v>
      </c>
    </row>
    <row r="2675" spans="1:65" s="13" customFormat="1" ht="10.199999999999999">
      <c r="B2675" s="217"/>
      <c r="C2675" s="218"/>
      <c r="D2675" s="198" t="s">
        <v>364</v>
      </c>
      <c r="E2675" s="219" t="s">
        <v>1</v>
      </c>
      <c r="F2675" s="220" t="s">
        <v>1892</v>
      </c>
      <c r="G2675" s="218"/>
      <c r="H2675" s="219" t="s">
        <v>1</v>
      </c>
      <c r="I2675" s="221"/>
      <c r="J2675" s="218"/>
      <c r="K2675" s="218"/>
      <c r="L2675" s="222"/>
      <c r="M2675" s="223"/>
      <c r="N2675" s="224"/>
      <c r="O2675" s="224"/>
      <c r="P2675" s="224"/>
      <c r="Q2675" s="224"/>
      <c r="R2675" s="224"/>
      <c r="S2675" s="224"/>
      <c r="T2675" s="225"/>
      <c r="AT2675" s="226" t="s">
        <v>364</v>
      </c>
      <c r="AU2675" s="226" t="s">
        <v>90</v>
      </c>
      <c r="AV2675" s="13" t="s">
        <v>88</v>
      </c>
      <c r="AW2675" s="13" t="s">
        <v>36</v>
      </c>
      <c r="AX2675" s="13" t="s">
        <v>81</v>
      </c>
      <c r="AY2675" s="226" t="s">
        <v>215</v>
      </c>
    </row>
    <row r="2676" spans="1:65" s="14" customFormat="1" ht="10.199999999999999">
      <c r="B2676" s="227"/>
      <c r="C2676" s="228"/>
      <c r="D2676" s="198" t="s">
        <v>364</v>
      </c>
      <c r="E2676" s="229" t="s">
        <v>1</v>
      </c>
      <c r="F2676" s="230" t="s">
        <v>1893</v>
      </c>
      <c r="G2676" s="228"/>
      <c r="H2676" s="231">
        <v>65.900000000000006</v>
      </c>
      <c r="I2676" s="232"/>
      <c r="J2676" s="228"/>
      <c r="K2676" s="228"/>
      <c r="L2676" s="233"/>
      <c r="M2676" s="234"/>
      <c r="N2676" s="235"/>
      <c r="O2676" s="235"/>
      <c r="P2676" s="235"/>
      <c r="Q2676" s="235"/>
      <c r="R2676" s="235"/>
      <c r="S2676" s="235"/>
      <c r="T2676" s="236"/>
      <c r="AT2676" s="237" t="s">
        <v>364</v>
      </c>
      <c r="AU2676" s="237" t="s">
        <v>90</v>
      </c>
      <c r="AV2676" s="14" t="s">
        <v>90</v>
      </c>
      <c r="AW2676" s="14" t="s">
        <v>36</v>
      </c>
      <c r="AX2676" s="14" t="s">
        <v>81</v>
      </c>
      <c r="AY2676" s="237" t="s">
        <v>215</v>
      </c>
    </row>
    <row r="2677" spans="1:65" s="13" customFormat="1" ht="10.199999999999999">
      <c r="B2677" s="217"/>
      <c r="C2677" s="218"/>
      <c r="D2677" s="198" t="s">
        <v>364</v>
      </c>
      <c r="E2677" s="219" t="s">
        <v>1</v>
      </c>
      <c r="F2677" s="220" t="s">
        <v>1894</v>
      </c>
      <c r="G2677" s="218"/>
      <c r="H2677" s="219" t="s">
        <v>1</v>
      </c>
      <c r="I2677" s="221"/>
      <c r="J2677" s="218"/>
      <c r="K2677" s="218"/>
      <c r="L2677" s="222"/>
      <c r="M2677" s="223"/>
      <c r="N2677" s="224"/>
      <c r="O2677" s="224"/>
      <c r="P2677" s="224"/>
      <c r="Q2677" s="224"/>
      <c r="R2677" s="224"/>
      <c r="S2677" s="224"/>
      <c r="T2677" s="225"/>
      <c r="AT2677" s="226" t="s">
        <v>364</v>
      </c>
      <c r="AU2677" s="226" t="s">
        <v>90</v>
      </c>
      <c r="AV2677" s="13" t="s">
        <v>88</v>
      </c>
      <c r="AW2677" s="13" t="s">
        <v>36</v>
      </c>
      <c r="AX2677" s="13" t="s">
        <v>81</v>
      </c>
      <c r="AY2677" s="226" t="s">
        <v>215</v>
      </c>
    </row>
    <row r="2678" spans="1:65" s="14" customFormat="1" ht="10.199999999999999">
      <c r="B2678" s="227"/>
      <c r="C2678" s="228"/>
      <c r="D2678" s="198" t="s">
        <v>364</v>
      </c>
      <c r="E2678" s="229" t="s">
        <v>1</v>
      </c>
      <c r="F2678" s="230" t="s">
        <v>1895</v>
      </c>
      <c r="G2678" s="228"/>
      <c r="H2678" s="231">
        <v>4.18</v>
      </c>
      <c r="I2678" s="232"/>
      <c r="J2678" s="228"/>
      <c r="K2678" s="228"/>
      <c r="L2678" s="233"/>
      <c r="M2678" s="234"/>
      <c r="N2678" s="235"/>
      <c r="O2678" s="235"/>
      <c r="P2678" s="235"/>
      <c r="Q2678" s="235"/>
      <c r="R2678" s="235"/>
      <c r="S2678" s="235"/>
      <c r="T2678" s="236"/>
      <c r="AT2678" s="237" t="s">
        <v>364</v>
      </c>
      <c r="AU2678" s="237" t="s">
        <v>90</v>
      </c>
      <c r="AV2678" s="14" t="s">
        <v>90</v>
      </c>
      <c r="AW2678" s="14" t="s">
        <v>36</v>
      </c>
      <c r="AX2678" s="14" t="s">
        <v>81</v>
      </c>
      <c r="AY2678" s="237" t="s">
        <v>215</v>
      </c>
    </row>
    <row r="2679" spans="1:65" s="15" customFormat="1" ht="10.199999999999999">
      <c r="B2679" s="238"/>
      <c r="C2679" s="239"/>
      <c r="D2679" s="198" t="s">
        <v>364</v>
      </c>
      <c r="E2679" s="240" t="s">
        <v>1</v>
      </c>
      <c r="F2679" s="241" t="s">
        <v>368</v>
      </c>
      <c r="G2679" s="239"/>
      <c r="H2679" s="242">
        <v>218.34</v>
      </c>
      <c r="I2679" s="243"/>
      <c r="J2679" s="239"/>
      <c r="K2679" s="239"/>
      <c r="L2679" s="244"/>
      <c r="M2679" s="245"/>
      <c r="N2679" s="246"/>
      <c r="O2679" s="246"/>
      <c r="P2679" s="246"/>
      <c r="Q2679" s="246"/>
      <c r="R2679" s="246"/>
      <c r="S2679" s="246"/>
      <c r="T2679" s="247"/>
      <c r="AT2679" s="248" t="s">
        <v>364</v>
      </c>
      <c r="AU2679" s="248" t="s">
        <v>90</v>
      </c>
      <c r="AV2679" s="15" t="s">
        <v>214</v>
      </c>
      <c r="AW2679" s="15" t="s">
        <v>36</v>
      </c>
      <c r="AX2679" s="15" t="s">
        <v>88</v>
      </c>
      <c r="AY2679" s="248" t="s">
        <v>215</v>
      </c>
    </row>
    <row r="2680" spans="1:65" s="2" customFormat="1" ht="24.15" customHeight="1">
      <c r="A2680" s="35"/>
      <c r="B2680" s="36"/>
      <c r="C2680" s="260" t="s">
        <v>2534</v>
      </c>
      <c r="D2680" s="260" t="s">
        <v>539</v>
      </c>
      <c r="E2680" s="261" t="s">
        <v>2535</v>
      </c>
      <c r="F2680" s="262" t="s">
        <v>2536</v>
      </c>
      <c r="G2680" s="263" t="s">
        <v>523</v>
      </c>
      <c r="H2680" s="264">
        <v>229.25700000000001</v>
      </c>
      <c r="I2680" s="265"/>
      <c r="J2680" s="266">
        <f>ROUND(I2680*H2680,2)</f>
        <v>0</v>
      </c>
      <c r="K2680" s="262" t="s">
        <v>359</v>
      </c>
      <c r="L2680" s="267"/>
      <c r="M2680" s="268" t="s">
        <v>1</v>
      </c>
      <c r="N2680" s="269" t="s">
        <v>46</v>
      </c>
      <c r="O2680" s="72"/>
      <c r="P2680" s="194">
        <f>O2680*H2680</f>
        <v>0</v>
      </c>
      <c r="Q2680" s="194">
        <v>1.5E-3</v>
      </c>
      <c r="R2680" s="194">
        <f>Q2680*H2680</f>
        <v>0.34388550000000001</v>
      </c>
      <c r="S2680" s="194">
        <v>0</v>
      </c>
      <c r="T2680" s="195">
        <f>S2680*H2680</f>
        <v>0</v>
      </c>
      <c r="U2680" s="35"/>
      <c r="V2680" s="35"/>
      <c r="W2680" s="35"/>
      <c r="X2680" s="35"/>
      <c r="Y2680" s="35"/>
      <c r="Z2680" s="35"/>
      <c r="AA2680" s="35"/>
      <c r="AB2680" s="35"/>
      <c r="AC2680" s="35"/>
      <c r="AD2680" s="35"/>
      <c r="AE2680" s="35"/>
      <c r="AR2680" s="196" t="s">
        <v>676</v>
      </c>
      <c r="AT2680" s="196" t="s">
        <v>539</v>
      </c>
      <c r="AU2680" s="196" t="s">
        <v>90</v>
      </c>
      <c r="AY2680" s="18" t="s">
        <v>215</v>
      </c>
      <c r="BE2680" s="197">
        <f>IF(N2680="základní",J2680,0)</f>
        <v>0</v>
      </c>
      <c r="BF2680" s="197">
        <f>IF(N2680="snížená",J2680,0)</f>
        <v>0</v>
      </c>
      <c r="BG2680" s="197">
        <f>IF(N2680="zákl. přenesená",J2680,0)</f>
        <v>0</v>
      </c>
      <c r="BH2680" s="197">
        <f>IF(N2680="sníž. přenesená",J2680,0)</f>
        <v>0</v>
      </c>
      <c r="BI2680" s="197">
        <f>IF(N2680="nulová",J2680,0)</f>
        <v>0</v>
      </c>
      <c r="BJ2680" s="18" t="s">
        <v>88</v>
      </c>
      <c r="BK2680" s="197">
        <f>ROUND(I2680*H2680,2)</f>
        <v>0</v>
      </c>
      <c r="BL2680" s="18" t="s">
        <v>291</v>
      </c>
      <c r="BM2680" s="196" t="s">
        <v>2537</v>
      </c>
    </row>
    <row r="2681" spans="1:65" s="2" customFormat="1" ht="19.2">
      <c r="A2681" s="35"/>
      <c r="B2681" s="36"/>
      <c r="C2681" s="37"/>
      <c r="D2681" s="198" t="s">
        <v>221</v>
      </c>
      <c r="E2681" s="37"/>
      <c r="F2681" s="199" t="s">
        <v>2536</v>
      </c>
      <c r="G2681" s="37"/>
      <c r="H2681" s="37"/>
      <c r="I2681" s="200"/>
      <c r="J2681" s="37"/>
      <c r="K2681" s="37"/>
      <c r="L2681" s="40"/>
      <c r="M2681" s="201"/>
      <c r="N2681" s="202"/>
      <c r="O2681" s="72"/>
      <c r="P2681" s="72"/>
      <c r="Q2681" s="72"/>
      <c r="R2681" s="72"/>
      <c r="S2681" s="72"/>
      <c r="T2681" s="73"/>
      <c r="U2681" s="35"/>
      <c r="V2681" s="35"/>
      <c r="W2681" s="35"/>
      <c r="X2681" s="35"/>
      <c r="Y2681" s="35"/>
      <c r="Z2681" s="35"/>
      <c r="AA2681" s="35"/>
      <c r="AB2681" s="35"/>
      <c r="AC2681" s="35"/>
      <c r="AD2681" s="35"/>
      <c r="AE2681" s="35"/>
      <c r="AT2681" s="18" t="s">
        <v>221</v>
      </c>
      <c r="AU2681" s="18" t="s">
        <v>90</v>
      </c>
    </row>
    <row r="2682" spans="1:65" s="14" customFormat="1" ht="10.199999999999999">
      <c r="B2682" s="227"/>
      <c r="C2682" s="228"/>
      <c r="D2682" s="198" t="s">
        <v>364</v>
      </c>
      <c r="E2682" s="229" t="s">
        <v>1</v>
      </c>
      <c r="F2682" s="230" t="s">
        <v>2538</v>
      </c>
      <c r="G2682" s="228"/>
      <c r="H2682" s="231">
        <v>229.25700000000001</v>
      </c>
      <c r="I2682" s="232"/>
      <c r="J2682" s="228"/>
      <c r="K2682" s="228"/>
      <c r="L2682" s="233"/>
      <c r="M2682" s="234"/>
      <c r="N2682" s="235"/>
      <c r="O2682" s="235"/>
      <c r="P2682" s="235"/>
      <c r="Q2682" s="235"/>
      <c r="R2682" s="235"/>
      <c r="S2682" s="235"/>
      <c r="T2682" s="236"/>
      <c r="AT2682" s="237" t="s">
        <v>364</v>
      </c>
      <c r="AU2682" s="237" t="s">
        <v>90</v>
      </c>
      <c r="AV2682" s="14" t="s">
        <v>90</v>
      </c>
      <c r="AW2682" s="14" t="s">
        <v>36</v>
      </c>
      <c r="AX2682" s="14" t="s">
        <v>81</v>
      </c>
      <c r="AY2682" s="237" t="s">
        <v>215</v>
      </c>
    </row>
    <row r="2683" spans="1:65" s="15" customFormat="1" ht="10.199999999999999">
      <c r="B2683" s="238"/>
      <c r="C2683" s="239"/>
      <c r="D2683" s="198" t="s">
        <v>364</v>
      </c>
      <c r="E2683" s="240" t="s">
        <v>1</v>
      </c>
      <c r="F2683" s="241" t="s">
        <v>368</v>
      </c>
      <c r="G2683" s="239"/>
      <c r="H2683" s="242">
        <v>229.25700000000001</v>
      </c>
      <c r="I2683" s="243"/>
      <c r="J2683" s="239"/>
      <c r="K2683" s="239"/>
      <c r="L2683" s="244"/>
      <c r="M2683" s="245"/>
      <c r="N2683" s="246"/>
      <c r="O2683" s="246"/>
      <c r="P2683" s="246"/>
      <c r="Q2683" s="246"/>
      <c r="R2683" s="246"/>
      <c r="S2683" s="246"/>
      <c r="T2683" s="247"/>
      <c r="AT2683" s="248" t="s">
        <v>364</v>
      </c>
      <c r="AU2683" s="248" t="s">
        <v>90</v>
      </c>
      <c r="AV2683" s="15" t="s">
        <v>214</v>
      </c>
      <c r="AW2683" s="15" t="s">
        <v>36</v>
      </c>
      <c r="AX2683" s="15" t="s">
        <v>88</v>
      </c>
      <c r="AY2683" s="248" t="s">
        <v>215</v>
      </c>
    </row>
    <row r="2684" spans="1:65" s="2" customFormat="1" ht="24.15" customHeight="1">
      <c r="A2684" s="35"/>
      <c r="B2684" s="36"/>
      <c r="C2684" s="260" t="s">
        <v>2539</v>
      </c>
      <c r="D2684" s="260" t="s">
        <v>539</v>
      </c>
      <c r="E2684" s="261" t="s">
        <v>2540</v>
      </c>
      <c r="F2684" s="262" t="s">
        <v>2541</v>
      </c>
      <c r="G2684" s="263" t="s">
        <v>523</v>
      </c>
      <c r="H2684" s="264">
        <v>229.25700000000001</v>
      </c>
      <c r="I2684" s="265"/>
      <c r="J2684" s="266">
        <f>ROUND(I2684*H2684,2)</f>
        <v>0</v>
      </c>
      <c r="K2684" s="262" t="s">
        <v>359</v>
      </c>
      <c r="L2684" s="267"/>
      <c r="M2684" s="268" t="s">
        <v>1</v>
      </c>
      <c r="N2684" s="269" t="s">
        <v>46</v>
      </c>
      <c r="O2684" s="72"/>
      <c r="P2684" s="194">
        <f>O2684*H2684</f>
        <v>0</v>
      </c>
      <c r="Q2684" s="194">
        <v>1.75E-3</v>
      </c>
      <c r="R2684" s="194">
        <f>Q2684*H2684</f>
        <v>0.40119975000000002</v>
      </c>
      <c r="S2684" s="194">
        <v>0</v>
      </c>
      <c r="T2684" s="195">
        <f>S2684*H2684</f>
        <v>0</v>
      </c>
      <c r="U2684" s="35"/>
      <c r="V2684" s="35"/>
      <c r="W2684" s="35"/>
      <c r="X2684" s="35"/>
      <c r="Y2684" s="35"/>
      <c r="Z2684" s="35"/>
      <c r="AA2684" s="35"/>
      <c r="AB2684" s="35"/>
      <c r="AC2684" s="35"/>
      <c r="AD2684" s="35"/>
      <c r="AE2684" s="35"/>
      <c r="AR2684" s="196" t="s">
        <v>676</v>
      </c>
      <c r="AT2684" s="196" t="s">
        <v>539</v>
      </c>
      <c r="AU2684" s="196" t="s">
        <v>90</v>
      </c>
      <c r="AY2684" s="18" t="s">
        <v>215</v>
      </c>
      <c r="BE2684" s="197">
        <f>IF(N2684="základní",J2684,0)</f>
        <v>0</v>
      </c>
      <c r="BF2684" s="197">
        <f>IF(N2684="snížená",J2684,0)</f>
        <v>0</v>
      </c>
      <c r="BG2684" s="197">
        <f>IF(N2684="zákl. přenesená",J2684,0)</f>
        <v>0</v>
      </c>
      <c r="BH2684" s="197">
        <f>IF(N2684="sníž. přenesená",J2684,0)</f>
        <v>0</v>
      </c>
      <c r="BI2684" s="197">
        <f>IF(N2684="nulová",J2684,0)</f>
        <v>0</v>
      </c>
      <c r="BJ2684" s="18" t="s">
        <v>88</v>
      </c>
      <c r="BK2684" s="197">
        <f>ROUND(I2684*H2684,2)</f>
        <v>0</v>
      </c>
      <c r="BL2684" s="18" t="s">
        <v>291</v>
      </c>
      <c r="BM2684" s="196" t="s">
        <v>2542</v>
      </c>
    </row>
    <row r="2685" spans="1:65" s="2" customFormat="1" ht="19.2">
      <c r="A2685" s="35"/>
      <c r="B2685" s="36"/>
      <c r="C2685" s="37"/>
      <c r="D2685" s="198" t="s">
        <v>221</v>
      </c>
      <c r="E2685" s="37"/>
      <c r="F2685" s="199" t="s">
        <v>2541</v>
      </c>
      <c r="G2685" s="37"/>
      <c r="H2685" s="37"/>
      <c r="I2685" s="200"/>
      <c r="J2685" s="37"/>
      <c r="K2685" s="37"/>
      <c r="L2685" s="40"/>
      <c r="M2685" s="201"/>
      <c r="N2685" s="202"/>
      <c r="O2685" s="72"/>
      <c r="P2685" s="72"/>
      <c r="Q2685" s="72"/>
      <c r="R2685" s="72"/>
      <c r="S2685" s="72"/>
      <c r="T2685" s="73"/>
      <c r="U2685" s="35"/>
      <c r="V2685" s="35"/>
      <c r="W2685" s="35"/>
      <c r="X2685" s="35"/>
      <c r="Y2685" s="35"/>
      <c r="Z2685" s="35"/>
      <c r="AA2685" s="35"/>
      <c r="AB2685" s="35"/>
      <c r="AC2685" s="35"/>
      <c r="AD2685" s="35"/>
      <c r="AE2685" s="35"/>
      <c r="AT2685" s="18" t="s">
        <v>221</v>
      </c>
      <c r="AU2685" s="18" t="s">
        <v>90</v>
      </c>
    </row>
    <row r="2686" spans="1:65" s="2" customFormat="1" ht="24.15" customHeight="1">
      <c r="A2686" s="35"/>
      <c r="B2686" s="36"/>
      <c r="C2686" s="185" t="s">
        <v>2543</v>
      </c>
      <c r="D2686" s="185" t="s">
        <v>216</v>
      </c>
      <c r="E2686" s="186" t="s">
        <v>2529</v>
      </c>
      <c r="F2686" s="187" t="s">
        <v>2530</v>
      </c>
      <c r="G2686" s="188" t="s">
        <v>523</v>
      </c>
      <c r="H2686" s="189">
        <v>239.5</v>
      </c>
      <c r="I2686" s="190"/>
      <c r="J2686" s="191">
        <f>ROUND(I2686*H2686,2)</f>
        <v>0</v>
      </c>
      <c r="K2686" s="187" t="s">
        <v>359</v>
      </c>
      <c r="L2686" s="40"/>
      <c r="M2686" s="192" t="s">
        <v>1</v>
      </c>
      <c r="N2686" s="193" t="s">
        <v>46</v>
      </c>
      <c r="O2686" s="72"/>
      <c r="P2686" s="194">
        <f>O2686*H2686</f>
        <v>0</v>
      </c>
      <c r="Q2686" s="194">
        <v>0</v>
      </c>
      <c r="R2686" s="194">
        <f>Q2686*H2686</f>
        <v>0</v>
      </c>
      <c r="S2686" s="194">
        <v>0</v>
      </c>
      <c r="T2686" s="195">
        <f>S2686*H2686</f>
        <v>0</v>
      </c>
      <c r="U2686" s="35"/>
      <c r="V2686" s="35"/>
      <c r="W2686" s="35"/>
      <c r="X2686" s="35"/>
      <c r="Y2686" s="35"/>
      <c r="Z2686" s="35"/>
      <c r="AA2686" s="35"/>
      <c r="AB2686" s="35"/>
      <c r="AC2686" s="35"/>
      <c r="AD2686" s="35"/>
      <c r="AE2686" s="35"/>
      <c r="AR2686" s="196" t="s">
        <v>291</v>
      </c>
      <c r="AT2686" s="196" t="s">
        <v>216</v>
      </c>
      <c r="AU2686" s="196" t="s">
        <v>90</v>
      </c>
      <c r="AY2686" s="18" t="s">
        <v>215</v>
      </c>
      <c r="BE2686" s="197">
        <f>IF(N2686="základní",J2686,0)</f>
        <v>0</v>
      </c>
      <c r="BF2686" s="197">
        <f>IF(N2686="snížená",J2686,0)</f>
        <v>0</v>
      </c>
      <c r="BG2686" s="197">
        <f>IF(N2686="zákl. přenesená",J2686,0)</f>
        <v>0</v>
      </c>
      <c r="BH2686" s="197">
        <f>IF(N2686="sníž. přenesená",J2686,0)</f>
        <v>0</v>
      </c>
      <c r="BI2686" s="197">
        <f>IF(N2686="nulová",J2686,0)</f>
        <v>0</v>
      </c>
      <c r="BJ2686" s="18" t="s">
        <v>88</v>
      </c>
      <c r="BK2686" s="197">
        <f>ROUND(I2686*H2686,2)</f>
        <v>0</v>
      </c>
      <c r="BL2686" s="18" t="s">
        <v>291</v>
      </c>
      <c r="BM2686" s="196" t="s">
        <v>2544</v>
      </c>
    </row>
    <row r="2687" spans="1:65" s="2" customFormat="1" ht="28.8">
      <c r="A2687" s="35"/>
      <c r="B2687" s="36"/>
      <c r="C2687" s="37"/>
      <c r="D2687" s="198" t="s">
        <v>221</v>
      </c>
      <c r="E2687" s="37"/>
      <c r="F2687" s="199" t="s">
        <v>2532</v>
      </c>
      <c r="G2687" s="37"/>
      <c r="H2687" s="37"/>
      <c r="I2687" s="200"/>
      <c r="J2687" s="37"/>
      <c r="K2687" s="37"/>
      <c r="L2687" s="40"/>
      <c r="M2687" s="201"/>
      <c r="N2687" s="202"/>
      <c r="O2687" s="72"/>
      <c r="P2687" s="72"/>
      <c r="Q2687" s="72"/>
      <c r="R2687" s="72"/>
      <c r="S2687" s="72"/>
      <c r="T2687" s="73"/>
      <c r="U2687" s="35"/>
      <c r="V2687" s="35"/>
      <c r="W2687" s="35"/>
      <c r="X2687" s="35"/>
      <c r="Y2687" s="35"/>
      <c r="Z2687" s="35"/>
      <c r="AA2687" s="35"/>
      <c r="AB2687" s="35"/>
      <c r="AC2687" s="35"/>
      <c r="AD2687" s="35"/>
      <c r="AE2687" s="35"/>
      <c r="AT2687" s="18" t="s">
        <v>221</v>
      </c>
      <c r="AU2687" s="18" t="s">
        <v>90</v>
      </c>
    </row>
    <row r="2688" spans="1:65" s="2" customFormat="1" ht="10.199999999999999">
      <c r="A2688" s="35"/>
      <c r="B2688" s="36"/>
      <c r="C2688" s="37"/>
      <c r="D2688" s="215" t="s">
        <v>362</v>
      </c>
      <c r="E2688" s="37"/>
      <c r="F2688" s="216" t="s">
        <v>2533</v>
      </c>
      <c r="G2688" s="37"/>
      <c r="H2688" s="37"/>
      <c r="I2688" s="200"/>
      <c r="J2688" s="37"/>
      <c r="K2688" s="37"/>
      <c r="L2688" s="40"/>
      <c r="M2688" s="201"/>
      <c r="N2688" s="202"/>
      <c r="O2688" s="72"/>
      <c r="P2688" s="72"/>
      <c r="Q2688" s="72"/>
      <c r="R2688" s="72"/>
      <c r="S2688" s="72"/>
      <c r="T2688" s="73"/>
      <c r="U2688" s="35"/>
      <c r="V2688" s="35"/>
      <c r="W2688" s="35"/>
      <c r="X2688" s="35"/>
      <c r="Y2688" s="35"/>
      <c r="Z2688" s="35"/>
      <c r="AA2688" s="35"/>
      <c r="AB2688" s="35"/>
      <c r="AC2688" s="35"/>
      <c r="AD2688" s="35"/>
      <c r="AE2688" s="35"/>
      <c r="AT2688" s="18" t="s">
        <v>362</v>
      </c>
      <c r="AU2688" s="18" t="s">
        <v>90</v>
      </c>
    </row>
    <row r="2689" spans="1:65" s="13" customFormat="1" ht="10.199999999999999">
      <c r="B2689" s="217"/>
      <c r="C2689" s="218"/>
      <c r="D2689" s="198" t="s">
        <v>364</v>
      </c>
      <c r="E2689" s="219" t="s">
        <v>1</v>
      </c>
      <c r="F2689" s="220" t="s">
        <v>1859</v>
      </c>
      <c r="G2689" s="218"/>
      <c r="H2689" s="219" t="s">
        <v>1</v>
      </c>
      <c r="I2689" s="221"/>
      <c r="J2689" s="218"/>
      <c r="K2689" s="218"/>
      <c r="L2689" s="222"/>
      <c r="M2689" s="223"/>
      <c r="N2689" s="224"/>
      <c r="O2689" s="224"/>
      <c r="P2689" s="224"/>
      <c r="Q2689" s="224"/>
      <c r="R2689" s="224"/>
      <c r="S2689" s="224"/>
      <c r="T2689" s="225"/>
      <c r="AT2689" s="226" t="s">
        <v>364</v>
      </c>
      <c r="AU2689" s="226" t="s">
        <v>90</v>
      </c>
      <c r="AV2689" s="13" t="s">
        <v>88</v>
      </c>
      <c r="AW2689" s="13" t="s">
        <v>36</v>
      </c>
      <c r="AX2689" s="13" t="s">
        <v>81</v>
      </c>
      <c r="AY2689" s="226" t="s">
        <v>215</v>
      </c>
    </row>
    <row r="2690" spans="1:65" s="14" customFormat="1" ht="10.199999999999999">
      <c r="B2690" s="227"/>
      <c r="C2690" s="228"/>
      <c r="D2690" s="198" t="s">
        <v>364</v>
      </c>
      <c r="E2690" s="229" t="s">
        <v>1</v>
      </c>
      <c r="F2690" s="230" t="s">
        <v>1919</v>
      </c>
      <c r="G2690" s="228"/>
      <c r="H2690" s="231">
        <v>239.5</v>
      </c>
      <c r="I2690" s="232"/>
      <c r="J2690" s="228"/>
      <c r="K2690" s="228"/>
      <c r="L2690" s="233"/>
      <c r="M2690" s="234"/>
      <c r="N2690" s="235"/>
      <c r="O2690" s="235"/>
      <c r="P2690" s="235"/>
      <c r="Q2690" s="235"/>
      <c r="R2690" s="235"/>
      <c r="S2690" s="235"/>
      <c r="T2690" s="236"/>
      <c r="AT2690" s="237" t="s">
        <v>364</v>
      </c>
      <c r="AU2690" s="237" t="s">
        <v>90</v>
      </c>
      <c r="AV2690" s="14" t="s">
        <v>90</v>
      </c>
      <c r="AW2690" s="14" t="s">
        <v>36</v>
      </c>
      <c r="AX2690" s="14" t="s">
        <v>81</v>
      </c>
      <c r="AY2690" s="237" t="s">
        <v>215</v>
      </c>
    </row>
    <row r="2691" spans="1:65" s="15" customFormat="1" ht="10.199999999999999">
      <c r="B2691" s="238"/>
      <c r="C2691" s="239"/>
      <c r="D2691" s="198" t="s">
        <v>364</v>
      </c>
      <c r="E2691" s="240" t="s">
        <v>1</v>
      </c>
      <c r="F2691" s="241" t="s">
        <v>368</v>
      </c>
      <c r="G2691" s="239"/>
      <c r="H2691" s="242">
        <v>239.5</v>
      </c>
      <c r="I2691" s="243"/>
      <c r="J2691" s="239"/>
      <c r="K2691" s="239"/>
      <c r="L2691" s="244"/>
      <c r="M2691" s="245"/>
      <c r="N2691" s="246"/>
      <c r="O2691" s="246"/>
      <c r="P2691" s="246"/>
      <c r="Q2691" s="246"/>
      <c r="R2691" s="246"/>
      <c r="S2691" s="246"/>
      <c r="T2691" s="247"/>
      <c r="AT2691" s="248" t="s">
        <v>364</v>
      </c>
      <c r="AU2691" s="248" t="s">
        <v>90</v>
      </c>
      <c r="AV2691" s="15" t="s">
        <v>214</v>
      </c>
      <c r="AW2691" s="15" t="s">
        <v>36</v>
      </c>
      <c r="AX2691" s="15" t="s">
        <v>88</v>
      </c>
      <c r="AY2691" s="248" t="s">
        <v>215</v>
      </c>
    </row>
    <row r="2692" spans="1:65" s="2" customFormat="1" ht="24.15" customHeight="1">
      <c r="A2692" s="35"/>
      <c r="B2692" s="36"/>
      <c r="C2692" s="260" t="s">
        <v>2545</v>
      </c>
      <c r="D2692" s="260" t="s">
        <v>539</v>
      </c>
      <c r="E2692" s="261" t="s">
        <v>2546</v>
      </c>
      <c r="F2692" s="262" t="s">
        <v>2547</v>
      </c>
      <c r="G2692" s="263" t="s">
        <v>523</v>
      </c>
      <c r="H2692" s="264">
        <v>502.95</v>
      </c>
      <c r="I2692" s="265"/>
      <c r="J2692" s="266">
        <f>ROUND(I2692*H2692,2)</f>
        <v>0</v>
      </c>
      <c r="K2692" s="262" t="s">
        <v>359</v>
      </c>
      <c r="L2692" s="267"/>
      <c r="M2692" s="268" t="s">
        <v>1</v>
      </c>
      <c r="N2692" s="269" t="s">
        <v>46</v>
      </c>
      <c r="O2692" s="72"/>
      <c r="P2692" s="194">
        <f>O2692*H2692</f>
        <v>0</v>
      </c>
      <c r="Q2692" s="194">
        <v>1.75E-3</v>
      </c>
      <c r="R2692" s="194">
        <f>Q2692*H2692</f>
        <v>0.88016249999999996</v>
      </c>
      <c r="S2692" s="194">
        <v>0</v>
      </c>
      <c r="T2692" s="195">
        <f>S2692*H2692</f>
        <v>0</v>
      </c>
      <c r="U2692" s="35"/>
      <c r="V2692" s="35"/>
      <c r="W2692" s="35"/>
      <c r="X2692" s="35"/>
      <c r="Y2692" s="35"/>
      <c r="Z2692" s="35"/>
      <c r="AA2692" s="35"/>
      <c r="AB2692" s="35"/>
      <c r="AC2692" s="35"/>
      <c r="AD2692" s="35"/>
      <c r="AE2692" s="35"/>
      <c r="AR2692" s="196" t="s">
        <v>676</v>
      </c>
      <c r="AT2692" s="196" t="s">
        <v>539</v>
      </c>
      <c r="AU2692" s="196" t="s">
        <v>90</v>
      </c>
      <c r="AY2692" s="18" t="s">
        <v>215</v>
      </c>
      <c r="BE2692" s="197">
        <f>IF(N2692="základní",J2692,0)</f>
        <v>0</v>
      </c>
      <c r="BF2692" s="197">
        <f>IF(N2692="snížená",J2692,0)</f>
        <v>0</v>
      </c>
      <c r="BG2692" s="197">
        <f>IF(N2692="zákl. přenesená",J2692,0)</f>
        <v>0</v>
      </c>
      <c r="BH2692" s="197">
        <f>IF(N2692="sníž. přenesená",J2692,0)</f>
        <v>0</v>
      </c>
      <c r="BI2692" s="197">
        <f>IF(N2692="nulová",J2692,0)</f>
        <v>0</v>
      </c>
      <c r="BJ2692" s="18" t="s">
        <v>88</v>
      </c>
      <c r="BK2692" s="197">
        <f>ROUND(I2692*H2692,2)</f>
        <v>0</v>
      </c>
      <c r="BL2692" s="18" t="s">
        <v>291</v>
      </c>
      <c r="BM2692" s="196" t="s">
        <v>2548</v>
      </c>
    </row>
    <row r="2693" spans="1:65" s="2" customFormat="1" ht="19.2">
      <c r="A2693" s="35"/>
      <c r="B2693" s="36"/>
      <c r="C2693" s="37"/>
      <c r="D2693" s="198" t="s">
        <v>221</v>
      </c>
      <c r="E2693" s="37"/>
      <c r="F2693" s="199" t="s">
        <v>2547</v>
      </c>
      <c r="G2693" s="37"/>
      <c r="H2693" s="37"/>
      <c r="I2693" s="200"/>
      <c r="J2693" s="37"/>
      <c r="K2693" s="37"/>
      <c r="L2693" s="40"/>
      <c r="M2693" s="201"/>
      <c r="N2693" s="202"/>
      <c r="O2693" s="72"/>
      <c r="P2693" s="72"/>
      <c r="Q2693" s="72"/>
      <c r="R2693" s="72"/>
      <c r="S2693" s="72"/>
      <c r="T2693" s="73"/>
      <c r="U2693" s="35"/>
      <c r="V2693" s="35"/>
      <c r="W2693" s="35"/>
      <c r="X2693" s="35"/>
      <c r="Y2693" s="35"/>
      <c r="Z2693" s="35"/>
      <c r="AA2693" s="35"/>
      <c r="AB2693" s="35"/>
      <c r="AC2693" s="35"/>
      <c r="AD2693" s="35"/>
      <c r="AE2693" s="35"/>
      <c r="AT2693" s="18" t="s">
        <v>221</v>
      </c>
      <c r="AU2693" s="18" t="s">
        <v>90</v>
      </c>
    </row>
    <row r="2694" spans="1:65" s="14" customFormat="1" ht="10.199999999999999">
      <c r="B2694" s="227"/>
      <c r="C2694" s="228"/>
      <c r="D2694" s="198" t="s">
        <v>364</v>
      </c>
      <c r="E2694" s="229" t="s">
        <v>1</v>
      </c>
      <c r="F2694" s="230" t="s">
        <v>2549</v>
      </c>
      <c r="G2694" s="228"/>
      <c r="H2694" s="231">
        <v>502.95</v>
      </c>
      <c r="I2694" s="232"/>
      <c r="J2694" s="228"/>
      <c r="K2694" s="228"/>
      <c r="L2694" s="233"/>
      <c r="M2694" s="234"/>
      <c r="N2694" s="235"/>
      <c r="O2694" s="235"/>
      <c r="P2694" s="235"/>
      <c r="Q2694" s="235"/>
      <c r="R2694" s="235"/>
      <c r="S2694" s="235"/>
      <c r="T2694" s="236"/>
      <c r="AT2694" s="237" t="s">
        <v>364</v>
      </c>
      <c r="AU2694" s="237" t="s">
        <v>90</v>
      </c>
      <c r="AV2694" s="14" t="s">
        <v>90</v>
      </c>
      <c r="AW2694" s="14" t="s">
        <v>36</v>
      </c>
      <c r="AX2694" s="14" t="s">
        <v>81</v>
      </c>
      <c r="AY2694" s="237" t="s">
        <v>215</v>
      </c>
    </row>
    <row r="2695" spans="1:65" s="15" customFormat="1" ht="10.199999999999999">
      <c r="B2695" s="238"/>
      <c r="C2695" s="239"/>
      <c r="D2695" s="198" t="s">
        <v>364</v>
      </c>
      <c r="E2695" s="240" t="s">
        <v>1</v>
      </c>
      <c r="F2695" s="241" t="s">
        <v>368</v>
      </c>
      <c r="G2695" s="239"/>
      <c r="H2695" s="242">
        <v>502.95</v>
      </c>
      <c r="I2695" s="243"/>
      <c r="J2695" s="239"/>
      <c r="K2695" s="239"/>
      <c r="L2695" s="244"/>
      <c r="M2695" s="245"/>
      <c r="N2695" s="246"/>
      <c r="O2695" s="246"/>
      <c r="P2695" s="246"/>
      <c r="Q2695" s="246"/>
      <c r="R2695" s="246"/>
      <c r="S2695" s="246"/>
      <c r="T2695" s="247"/>
      <c r="AT2695" s="248" t="s">
        <v>364</v>
      </c>
      <c r="AU2695" s="248" t="s">
        <v>90</v>
      </c>
      <c r="AV2695" s="15" t="s">
        <v>214</v>
      </c>
      <c r="AW2695" s="15" t="s">
        <v>36</v>
      </c>
      <c r="AX2695" s="15" t="s">
        <v>88</v>
      </c>
      <c r="AY2695" s="248" t="s">
        <v>215</v>
      </c>
    </row>
    <row r="2696" spans="1:65" s="2" customFormat="1" ht="24.15" customHeight="1">
      <c r="A2696" s="35"/>
      <c r="B2696" s="36"/>
      <c r="C2696" s="185" t="s">
        <v>2550</v>
      </c>
      <c r="D2696" s="185" t="s">
        <v>216</v>
      </c>
      <c r="E2696" s="186" t="s">
        <v>2551</v>
      </c>
      <c r="F2696" s="187" t="s">
        <v>2552</v>
      </c>
      <c r="G2696" s="188" t="s">
        <v>523</v>
      </c>
      <c r="H2696" s="189">
        <v>254.78299999999999</v>
      </c>
      <c r="I2696" s="190"/>
      <c r="J2696" s="191">
        <f>ROUND(I2696*H2696,2)</f>
        <v>0</v>
      </c>
      <c r="K2696" s="187" t="s">
        <v>359</v>
      </c>
      <c r="L2696" s="40"/>
      <c r="M2696" s="192" t="s">
        <v>1</v>
      </c>
      <c r="N2696" s="193" t="s">
        <v>46</v>
      </c>
      <c r="O2696" s="72"/>
      <c r="P2696" s="194">
        <f>O2696*H2696</f>
        <v>0</v>
      </c>
      <c r="Q2696" s="194">
        <v>2.9999999999999997E-4</v>
      </c>
      <c r="R2696" s="194">
        <f>Q2696*H2696</f>
        <v>7.6434899999999986E-2</v>
      </c>
      <c r="S2696" s="194">
        <v>0</v>
      </c>
      <c r="T2696" s="195">
        <f>S2696*H2696</f>
        <v>0</v>
      </c>
      <c r="U2696" s="35"/>
      <c r="V2696" s="35"/>
      <c r="W2696" s="35"/>
      <c r="X2696" s="35"/>
      <c r="Y2696" s="35"/>
      <c r="Z2696" s="35"/>
      <c r="AA2696" s="35"/>
      <c r="AB2696" s="35"/>
      <c r="AC2696" s="35"/>
      <c r="AD2696" s="35"/>
      <c r="AE2696" s="35"/>
      <c r="AR2696" s="196" t="s">
        <v>291</v>
      </c>
      <c r="AT2696" s="196" t="s">
        <v>216</v>
      </c>
      <c r="AU2696" s="196" t="s">
        <v>90</v>
      </c>
      <c r="AY2696" s="18" t="s">
        <v>215</v>
      </c>
      <c r="BE2696" s="197">
        <f>IF(N2696="základní",J2696,0)</f>
        <v>0</v>
      </c>
      <c r="BF2696" s="197">
        <f>IF(N2696="snížená",J2696,0)</f>
        <v>0</v>
      </c>
      <c r="BG2696" s="197">
        <f>IF(N2696="zákl. přenesená",J2696,0)</f>
        <v>0</v>
      </c>
      <c r="BH2696" s="197">
        <f>IF(N2696="sníž. přenesená",J2696,0)</f>
        <v>0</v>
      </c>
      <c r="BI2696" s="197">
        <f>IF(N2696="nulová",J2696,0)</f>
        <v>0</v>
      </c>
      <c r="BJ2696" s="18" t="s">
        <v>88</v>
      </c>
      <c r="BK2696" s="197">
        <f>ROUND(I2696*H2696,2)</f>
        <v>0</v>
      </c>
      <c r="BL2696" s="18" t="s">
        <v>291</v>
      </c>
      <c r="BM2696" s="196" t="s">
        <v>2553</v>
      </c>
    </row>
    <row r="2697" spans="1:65" s="2" customFormat="1" ht="10.199999999999999">
      <c r="A2697" s="35"/>
      <c r="B2697" s="36"/>
      <c r="C2697" s="37"/>
      <c r="D2697" s="215" t="s">
        <v>362</v>
      </c>
      <c r="E2697" s="37"/>
      <c r="F2697" s="216" t="s">
        <v>2554</v>
      </c>
      <c r="G2697" s="37"/>
      <c r="H2697" s="37"/>
      <c r="I2697" s="200"/>
      <c r="J2697" s="37"/>
      <c r="K2697" s="37"/>
      <c r="L2697" s="40"/>
      <c r="M2697" s="201"/>
      <c r="N2697" s="202"/>
      <c r="O2697" s="72"/>
      <c r="P2697" s="72"/>
      <c r="Q2697" s="72"/>
      <c r="R2697" s="72"/>
      <c r="S2697" s="72"/>
      <c r="T2697" s="73"/>
      <c r="U2697" s="35"/>
      <c r="V2697" s="35"/>
      <c r="W2697" s="35"/>
      <c r="X2697" s="35"/>
      <c r="Y2697" s="35"/>
      <c r="Z2697" s="35"/>
      <c r="AA2697" s="35"/>
      <c r="AB2697" s="35"/>
      <c r="AC2697" s="35"/>
      <c r="AD2697" s="35"/>
      <c r="AE2697" s="35"/>
      <c r="AT2697" s="18" t="s">
        <v>362</v>
      </c>
      <c r="AU2697" s="18" t="s">
        <v>90</v>
      </c>
    </row>
    <row r="2698" spans="1:65" s="13" customFormat="1" ht="10.199999999999999">
      <c r="B2698" s="217"/>
      <c r="C2698" s="218"/>
      <c r="D2698" s="198" t="s">
        <v>364</v>
      </c>
      <c r="E2698" s="219" t="s">
        <v>1</v>
      </c>
      <c r="F2698" s="220" t="s">
        <v>1750</v>
      </c>
      <c r="G2698" s="218"/>
      <c r="H2698" s="219" t="s">
        <v>1</v>
      </c>
      <c r="I2698" s="221"/>
      <c r="J2698" s="218"/>
      <c r="K2698" s="218"/>
      <c r="L2698" s="222"/>
      <c r="M2698" s="223"/>
      <c r="N2698" s="224"/>
      <c r="O2698" s="224"/>
      <c r="P2698" s="224"/>
      <c r="Q2698" s="224"/>
      <c r="R2698" s="224"/>
      <c r="S2698" s="224"/>
      <c r="T2698" s="225"/>
      <c r="AT2698" s="226" t="s">
        <v>364</v>
      </c>
      <c r="AU2698" s="226" t="s">
        <v>90</v>
      </c>
      <c r="AV2698" s="13" t="s">
        <v>88</v>
      </c>
      <c r="AW2698" s="13" t="s">
        <v>36</v>
      </c>
      <c r="AX2698" s="13" t="s">
        <v>81</v>
      </c>
      <c r="AY2698" s="226" t="s">
        <v>215</v>
      </c>
    </row>
    <row r="2699" spans="1:65" s="13" customFormat="1" ht="10.199999999999999">
      <c r="B2699" s="217"/>
      <c r="C2699" s="218"/>
      <c r="D2699" s="198" t="s">
        <v>364</v>
      </c>
      <c r="E2699" s="219" t="s">
        <v>1</v>
      </c>
      <c r="F2699" s="220" t="s">
        <v>388</v>
      </c>
      <c r="G2699" s="218"/>
      <c r="H2699" s="219" t="s">
        <v>1</v>
      </c>
      <c r="I2699" s="221"/>
      <c r="J2699" s="218"/>
      <c r="K2699" s="218"/>
      <c r="L2699" s="222"/>
      <c r="M2699" s="223"/>
      <c r="N2699" s="224"/>
      <c r="O2699" s="224"/>
      <c r="P2699" s="224"/>
      <c r="Q2699" s="224"/>
      <c r="R2699" s="224"/>
      <c r="S2699" s="224"/>
      <c r="T2699" s="225"/>
      <c r="AT2699" s="226" t="s">
        <v>364</v>
      </c>
      <c r="AU2699" s="226" t="s">
        <v>90</v>
      </c>
      <c r="AV2699" s="13" t="s">
        <v>88</v>
      </c>
      <c r="AW2699" s="13" t="s">
        <v>36</v>
      </c>
      <c r="AX2699" s="13" t="s">
        <v>81</v>
      </c>
      <c r="AY2699" s="226" t="s">
        <v>215</v>
      </c>
    </row>
    <row r="2700" spans="1:65" s="13" customFormat="1" ht="10.199999999999999">
      <c r="B2700" s="217"/>
      <c r="C2700" s="218"/>
      <c r="D2700" s="198" t="s">
        <v>364</v>
      </c>
      <c r="E2700" s="219" t="s">
        <v>1</v>
      </c>
      <c r="F2700" s="220" t="s">
        <v>389</v>
      </c>
      <c r="G2700" s="218"/>
      <c r="H2700" s="219" t="s">
        <v>1</v>
      </c>
      <c r="I2700" s="221"/>
      <c r="J2700" s="218"/>
      <c r="K2700" s="218"/>
      <c r="L2700" s="222"/>
      <c r="M2700" s="223"/>
      <c r="N2700" s="224"/>
      <c r="O2700" s="224"/>
      <c r="P2700" s="224"/>
      <c r="Q2700" s="224"/>
      <c r="R2700" s="224"/>
      <c r="S2700" s="224"/>
      <c r="T2700" s="225"/>
      <c r="AT2700" s="226" t="s">
        <v>364</v>
      </c>
      <c r="AU2700" s="226" t="s">
        <v>90</v>
      </c>
      <c r="AV2700" s="13" t="s">
        <v>88</v>
      </c>
      <c r="AW2700" s="13" t="s">
        <v>36</v>
      </c>
      <c r="AX2700" s="13" t="s">
        <v>81</v>
      </c>
      <c r="AY2700" s="226" t="s">
        <v>215</v>
      </c>
    </row>
    <row r="2701" spans="1:65" s="14" customFormat="1" ht="10.199999999999999">
      <c r="B2701" s="227"/>
      <c r="C2701" s="228"/>
      <c r="D2701" s="198" t="s">
        <v>364</v>
      </c>
      <c r="E2701" s="229" t="s">
        <v>1</v>
      </c>
      <c r="F2701" s="230" t="s">
        <v>2253</v>
      </c>
      <c r="G2701" s="228"/>
      <c r="H2701" s="231">
        <v>34.11</v>
      </c>
      <c r="I2701" s="232"/>
      <c r="J2701" s="228"/>
      <c r="K2701" s="228"/>
      <c r="L2701" s="233"/>
      <c r="M2701" s="234"/>
      <c r="N2701" s="235"/>
      <c r="O2701" s="235"/>
      <c r="P2701" s="235"/>
      <c r="Q2701" s="235"/>
      <c r="R2701" s="235"/>
      <c r="S2701" s="235"/>
      <c r="T2701" s="236"/>
      <c r="AT2701" s="237" t="s">
        <v>364</v>
      </c>
      <c r="AU2701" s="237" t="s">
        <v>90</v>
      </c>
      <c r="AV2701" s="14" t="s">
        <v>90</v>
      </c>
      <c r="AW2701" s="14" t="s">
        <v>36</v>
      </c>
      <c r="AX2701" s="14" t="s">
        <v>81</v>
      </c>
      <c r="AY2701" s="237" t="s">
        <v>215</v>
      </c>
    </row>
    <row r="2702" spans="1:65" s="14" customFormat="1" ht="10.199999999999999">
      <c r="B2702" s="227"/>
      <c r="C2702" s="228"/>
      <c r="D2702" s="198" t="s">
        <v>364</v>
      </c>
      <c r="E2702" s="229" t="s">
        <v>1</v>
      </c>
      <c r="F2702" s="230" t="s">
        <v>2254</v>
      </c>
      <c r="G2702" s="228"/>
      <c r="H2702" s="231">
        <v>18.399999999999999</v>
      </c>
      <c r="I2702" s="232"/>
      <c r="J2702" s="228"/>
      <c r="K2702" s="228"/>
      <c r="L2702" s="233"/>
      <c r="M2702" s="234"/>
      <c r="N2702" s="235"/>
      <c r="O2702" s="235"/>
      <c r="P2702" s="235"/>
      <c r="Q2702" s="235"/>
      <c r="R2702" s="235"/>
      <c r="S2702" s="235"/>
      <c r="T2702" s="236"/>
      <c r="AT2702" s="237" t="s">
        <v>364</v>
      </c>
      <c r="AU2702" s="237" t="s">
        <v>90</v>
      </c>
      <c r="AV2702" s="14" t="s">
        <v>90</v>
      </c>
      <c r="AW2702" s="14" t="s">
        <v>36</v>
      </c>
      <c r="AX2702" s="14" t="s">
        <v>81</v>
      </c>
      <c r="AY2702" s="237" t="s">
        <v>215</v>
      </c>
    </row>
    <row r="2703" spans="1:65" s="14" customFormat="1" ht="10.199999999999999">
      <c r="B2703" s="227"/>
      <c r="C2703" s="228"/>
      <c r="D2703" s="198" t="s">
        <v>364</v>
      </c>
      <c r="E2703" s="229" t="s">
        <v>1</v>
      </c>
      <c r="F2703" s="230" t="s">
        <v>2255</v>
      </c>
      <c r="G2703" s="228"/>
      <c r="H2703" s="231">
        <v>53.48</v>
      </c>
      <c r="I2703" s="232"/>
      <c r="J2703" s="228"/>
      <c r="K2703" s="228"/>
      <c r="L2703" s="233"/>
      <c r="M2703" s="234"/>
      <c r="N2703" s="235"/>
      <c r="O2703" s="235"/>
      <c r="P2703" s="235"/>
      <c r="Q2703" s="235"/>
      <c r="R2703" s="235"/>
      <c r="S2703" s="235"/>
      <c r="T2703" s="236"/>
      <c r="AT2703" s="237" t="s">
        <v>364</v>
      </c>
      <c r="AU2703" s="237" t="s">
        <v>90</v>
      </c>
      <c r="AV2703" s="14" t="s">
        <v>90</v>
      </c>
      <c r="AW2703" s="14" t="s">
        <v>36</v>
      </c>
      <c r="AX2703" s="14" t="s">
        <v>81</v>
      </c>
      <c r="AY2703" s="237" t="s">
        <v>215</v>
      </c>
    </row>
    <row r="2704" spans="1:65" s="14" customFormat="1" ht="10.199999999999999">
      <c r="B2704" s="227"/>
      <c r="C2704" s="228"/>
      <c r="D2704" s="198" t="s">
        <v>364</v>
      </c>
      <c r="E2704" s="229" t="s">
        <v>1</v>
      </c>
      <c r="F2704" s="230" t="s">
        <v>2256</v>
      </c>
      <c r="G2704" s="228"/>
      <c r="H2704" s="231">
        <v>8.51</v>
      </c>
      <c r="I2704" s="232"/>
      <c r="J2704" s="228"/>
      <c r="K2704" s="228"/>
      <c r="L2704" s="233"/>
      <c r="M2704" s="234"/>
      <c r="N2704" s="235"/>
      <c r="O2704" s="235"/>
      <c r="P2704" s="235"/>
      <c r="Q2704" s="235"/>
      <c r="R2704" s="235"/>
      <c r="S2704" s="235"/>
      <c r="T2704" s="236"/>
      <c r="AT2704" s="237" t="s">
        <v>364</v>
      </c>
      <c r="AU2704" s="237" t="s">
        <v>90</v>
      </c>
      <c r="AV2704" s="14" t="s">
        <v>90</v>
      </c>
      <c r="AW2704" s="14" t="s">
        <v>36</v>
      </c>
      <c r="AX2704" s="14" t="s">
        <v>81</v>
      </c>
      <c r="AY2704" s="237" t="s">
        <v>215</v>
      </c>
    </row>
    <row r="2705" spans="1:65" s="13" customFormat="1" ht="10.199999999999999">
      <c r="B2705" s="217"/>
      <c r="C2705" s="218"/>
      <c r="D2705" s="198" t="s">
        <v>364</v>
      </c>
      <c r="E2705" s="219" t="s">
        <v>1</v>
      </c>
      <c r="F2705" s="220" t="s">
        <v>395</v>
      </c>
      <c r="G2705" s="218"/>
      <c r="H2705" s="219" t="s">
        <v>1</v>
      </c>
      <c r="I2705" s="221"/>
      <c r="J2705" s="218"/>
      <c r="K2705" s="218"/>
      <c r="L2705" s="222"/>
      <c r="M2705" s="223"/>
      <c r="N2705" s="224"/>
      <c r="O2705" s="224"/>
      <c r="P2705" s="224"/>
      <c r="Q2705" s="224"/>
      <c r="R2705" s="224"/>
      <c r="S2705" s="224"/>
      <c r="T2705" s="225"/>
      <c r="AT2705" s="226" t="s">
        <v>364</v>
      </c>
      <c r="AU2705" s="226" t="s">
        <v>90</v>
      </c>
      <c r="AV2705" s="13" t="s">
        <v>88</v>
      </c>
      <c r="AW2705" s="13" t="s">
        <v>36</v>
      </c>
      <c r="AX2705" s="13" t="s">
        <v>81</v>
      </c>
      <c r="AY2705" s="226" t="s">
        <v>215</v>
      </c>
    </row>
    <row r="2706" spans="1:65" s="14" customFormat="1" ht="10.199999999999999">
      <c r="B2706" s="227"/>
      <c r="C2706" s="228"/>
      <c r="D2706" s="198" t="s">
        <v>364</v>
      </c>
      <c r="E2706" s="229" t="s">
        <v>1</v>
      </c>
      <c r="F2706" s="230" t="s">
        <v>2257</v>
      </c>
      <c r="G2706" s="228"/>
      <c r="H2706" s="231">
        <v>4.407</v>
      </c>
      <c r="I2706" s="232"/>
      <c r="J2706" s="228"/>
      <c r="K2706" s="228"/>
      <c r="L2706" s="233"/>
      <c r="M2706" s="234"/>
      <c r="N2706" s="235"/>
      <c r="O2706" s="235"/>
      <c r="P2706" s="235"/>
      <c r="Q2706" s="235"/>
      <c r="R2706" s="235"/>
      <c r="S2706" s="235"/>
      <c r="T2706" s="236"/>
      <c r="AT2706" s="237" t="s">
        <v>364</v>
      </c>
      <c r="AU2706" s="237" t="s">
        <v>90</v>
      </c>
      <c r="AV2706" s="14" t="s">
        <v>90</v>
      </c>
      <c r="AW2706" s="14" t="s">
        <v>36</v>
      </c>
      <c r="AX2706" s="14" t="s">
        <v>81</v>
      </c>
      <c r="AY2706" s="237" t="s">
        <v>215</v>
      </c>
    </row>
    <row r="2707" spans="1:65" s="14" customFormat="1" ht="10.199999999999999">
      <c r="B2707" s="227"/>
      <c r="C2707" s="228"/>
      <c r="D2707" s="198" t="s">
        <v>364</v>
      </c>
      <c r="E2707" s="229" t="s">
        <v>1</v>
      </c>
      <c r="F2707" s="230" t="s">
        <v>2258</v>
      </c>
      <c r="G2707" s="228"/>
      <c r="H2707" s="231">
        <v>10.8</v>
      </c>
      <c r="I2707" s="232"/>
      <c r="J2707" s="228"/>
      <c r="K2707" s="228"/>
      <c r="L2707" s="233"/>
      <c r="M2707" s="234"/>
      <c r="N2707" s="235"/>
      <c r="O2707" s="235"/>
      <c r="P2707" s="235"/>
      <c r="Q2707" s="235"/>
      <c r="R2707" s="235"/>
      <c r="S2707" s="235"/>
      <c r="T2707" s="236"/>
      <c r="AT2707" s="237" t="s">
        <v>364</v>
      </c>
      <c r="AU2707" s="237" t="s">
        <v>90</v>
      </c>
      <c r="AV2707" s="14" t="s">
        <v>90</v>
      </c>
      <c r="AW2707" s="14" t="s">
        <v>36</v>
      </c>
      <c r="AX2707" s="14" t="s">
        <v>81</v>
      </c>
      <c r="AY2707" s="237" t="s">
        <v>215</v>
      </c>
    </row>
    <row r="2708" spans="1:65" s="14" customFormat="1" ht="10.199999999999999">
      <c r="B2708" s="227"/>
      <c r="C2708" s="228"/>
      <c r="D2708" s="198" t="s">
        <v>364</v>
      </c>
      <c r="E2708" s="229" t="s">
        <v>1</v>
      </c>
      <c r="F2708" s="230" t="s">
        <v>2259</v>
      </c>
      <c r="G2708" s="228"/>
      <c r="H2708" s="231">
        <v>6.4</v>
      </c>
      <c r="I2708" s="232"/>
      <c r="J2708" s="228"/>
      <c r="K2708" s="228"/>
      <c r="L2708" s="233"/>
      <c r="M2708" s="234"/>
      <c r="N2708" s="235"/>
      <c r="O2708" s="235"/>
      <c r="P2708" s="235"/>
      <c r="Q2708" s="235"/>
      <c r="R2708" s="235"/>
      <c r="S2708" s="235"/>
      <c r="T2708" s="236"/>
      <c r="AT2708" s="237" t="s">
        <v>364</v>
      </c>
      <c r="AU2708" s="237" t="s">
        <v>90</v>
      </c>
      <c r="AV2708" s="14" t="s">
        <v>90</v>
      </c>
      <c r="AW2708" s="14" t="s">
        <v>36</v>
      </c>
      <c r="AX2708" s="14" t="s">
        <v>81</v>
      </c>
      <c r="AY2708" s="237" t="s">
        <v>215</v>
      </c>
    </row>
    <row r="2709" spans="1:65" s="13" customFormat="1" ht="10.199999999999999">
      <c r="B2709" s="217"/>
      <c r="C2709" s="218"/>
      <c r="D2709" s="198" t="s">
        <v>364</v>
      </c>
      <c r="E2709" s="219" t="s">
        <v>1</v>
      </c>
      <c r="F2709" s="220" t="s">
        <v>401</v>
      </c>
      <c r="G2709" s="218"/>
      <c r="H2709" s="219" t="s">
        <v>1</v>
      </c>
      <c r="I2709" s="221"/>
      <c r="J2709" s="218"/>
      <c r="K2709" s="218"/>
      <c r="L2709" s="222"/>
      <c r="M2709" s="223"/>
      <c r="N2709" s="224"/>
      <c r="O2709" s="224"/>
      <c r="P2709" s="224"/>
      <c r="Q2709" s="224"/>
      <c r="R2709" s="224"/>
      <c r="S2709" s="224"/>
      <c r="T2709" s="225"/>
      <c r="AT2709" s="226" t="s">
        <v>364</v>
      </c>
      <c r="AU2709" s="226" t="s">
        <v>90</v>
      </c>
      <c r="AV2709" s="13" t="s">
        <v>88</v>
      </c>
      <c r="AW2709" s="13" t="s">
        <v>36</v>
      </c>
      <c r="AX2709" s="13" t="s">
        <v>81</v>
      </c>
      <c r="AY2709" s="226" t="s">
        <v>215</v>
      </c>
    </row>
    <row r="2710" spans="1:65" s="14" customFormat="1" ht="10.199999999999999">
      <c r="B2710" s="227"/>
      <c r="C2710" s="228"/>
      <c r="D2710" s="198" t="s">
        <v>364</v>
      </c>
      <c r="E2710" s="229" t="s">
        <v>1</v>
      </c>
      <c r="F2710" s="230" t="s">
        <v>2260</v>
      </c>
      <c r="G2710" s="228"/>
      <c r="H2710" s="231">
        <v>30.16</v>
      </c>
      <c r="I2710" s="232"/>
      <c r="J2710" s="228"/>
      <c r="K2710" s="228"/>
      <c r="L2710" s="233"/>
      <c r="M2710" s="234"/>
      <c r="N2710" s="235"/>
      <c r="O2710" s="235"/>
      <c r="P2710" s="235"/>
      <c r="Q2710" s="235"/>
      <c r="R2710" s="235"/>
      <c r="S2710" s="235"/>
      <c r="T2710" s="236"/>
      <c r="AT2710" s="237" t="s">
        <v>364</v>
      </c>
      <c r="AU2710" s="237" t="s">
        <v>90</v>
      </c>
      <c r="AV2710" s="14" t="s">
        <v>90</v>
      </c>
      <c r="AW2710" s="14" t="s">
        <v>36</v>
      </c>
      <c r="AX2710" s="14" t="s">
        <v>81</v>
      </c>
      <c r="AY2710" s="237" t="s">
        <v>215</v>
      </c>
    </row>
    <row r="2711" spans="1:65" s="14" customFormat="1" ht="10.199999999999999">
      <c r="B2711" s="227"/>
      <c r="C2711" s="228"/>
      <c r="D2711" s="198" t="s">
        <v>364</v>
      </c>
      <c r="E2711" s="229" t="s">
        <v>1</v>
      </c>
      <c r="F2711" s="230" t="s">
        <v>2261</v>
      </c>
      <c r="G2711" s="228"/>
      <c r="H2711" s="231">
        <v>13.5</v>
      </c>
      <c r="I2711" s="232"/>
      <c r="J2711" s="228"/>
      <c r="K2711" s="228"/>
      <c r="L2711" s="233"/>
      <c r="M2711" s="234"/>
      <c r="N2711" s="235"/>
      <c r="O2711" s="235"/>
      <c r="P2711" s="235"/>
      <c r="Q2711" s="235"/>
      <c r="R2711" s="235"/>
      <c r="S2711" s="235"/>
      <c r="T2711" s="236"/>
      <c r="AT2711" s="237" t="s">
        <v>364</v>
      </c>
      <c r="AU2711" s="237" t="s">
        <v>90</v>
      </c>
      <c r="AV2711" s="14" t="s">
        <v>90</v>
      </c>
      <c r="AW2711" s="14" t="s">
        <v>36</v>
      </c>
      <c r="AX2711" s="14" t="s">
        <v>81</v>
      </c>
      <c r="AY2711" s="237" t="s">
        <v>215</v>
      </c>
    </row>
    <row r="2712" spans="1:65" s="14" customFormat="1" ht="10.199999999999999">
      <c r="B2712" s="227"/>
      <c r="C2712" s="228"/>
      <c r="D2712" s="198" t="s">
        <v>364</v>
      </c>
      <c r="E2712" s="229" t="s">
        <v>1</v>
      </c>
      <c r="F2712" s="230" t="s">
        <v>2262</v>
      </c>
      <c r="G2712" s="228"/>
      <c r="H2712" s="231">
        <v>40.365000000000002</v>
      </c>
      <c r="I2712" s="232"/>
      <c r="J2712" s="228"/>
      <c r="K2712" s="228"/>
      <c r="L2712" s="233"/>
      <c r="M2712" s="234"/>
      <c r="N2712" s="235"/>
      <c r="O2712" s="235"/>
      <c r="P2712" s="235"/>
      <c r="Q2712" s="235"/>
      <c r="R2712" s="235"/>
      <c r="S2712" s="235"/>
      <c r="T2712" s="236"/>
      <c r="AT2712" s="237" t="s">
        <v>364</v>
      </c>
      <c r="AU2712" s="237" t="s">
        <v>90</v>
      </c>
      <c r="AV2712" s="14" t="s">
        <v>90</v>
      </c>
      <c r="AW2712" s="14" t="s">
        <v>36</v>
      </c>
      <c r="AX2712" s="14" t="s">
        <v>81</v>
      </c>
      <c r="AY2712" s="237" t="s">
        <v>215</v>
      </c>
    </row>
    <row r="2713" spans="1:65" s="16" customFormat="1" ht="10.199999999999999">
      <c r="B2713" s="249"/>
      <c r="C2713" s="250"/>
      <c r="D2713" s="198" t="s">
        <v>364</v>
      </c>
      <c r="E2713" s="251" t="s">
        <v>1</v>
      </c>
      <c r="F2713" s="252" t="s">
        <v>403</v>
      </c>
      <c r="G2713" s="250"/>
      <c r="H2713" s="253">
        <v>220.13200000000001</v>
      </c>
      <c r="I2713" s="254"/>
      <c r="J2713" s="250"/>
      <c r="K2713" s="250"/>
      <c r="L2713" s="255"/>
      <c r="M2713" s="256"/>
      <c r="N2713" s="257"/>
      <c r="O2713" s="257"/>
      <c r="P2713" s="257"/>
      <c r="Q2713" s="257"/>
      <c r="R2713" s="257"/>
      <c r="S2713" s="257"/>
      <c r="T2713" s="258"/>
      <c r="AT2713" s="259" t="s">
        <v>364</v>
      </c>
      <c r="AU2713" s="259" t="s">
        <v>90</v>
      </c>
      <c r="AV2713" s="16" t="s">
        <v>227</v>
      </c>
      <c r="AW2713" s="16" t="s">
        <v>36</v>
      </c>
      <c r="AX2713" s="16" t="s">
        <v>81</v>
      </c>
      <c r="AY2713" s="259" t="s">
        <v>215</v>
      </c>
    </row>
    <row r="2714" spans="1:65" s="13" customFormat="1" ht="20.399999999999999">
      <c r="B2714" s="217"/>
      <c r="C2714" s="218"/>
      <c r="D2714" s="198" t="s">
        <v>364</v>
      </c>
      <c r="E2714" s="219" t="s">
        <v>1</v>
      </c>
      <c r="F2714" s="220" t="s">
        <v>2263</v>
      </c>
      <c r="G2714" s="218"/>
      <c r="H2714" s="219" t="s">
        <v>1</v>
      </c>
      <c r="I2714" s="221"/>
      <c r="J2714" s="218"/>
      <c r="K2714" s="218"/>
      <c r="L2714" s="222"/>
      <c r="M2714" s="223"/>
      <c r="N2714" s="224"/>
      <c r="O2714" s="224"/>
      <c r="P2714" s="224"/>
      <c r="Q2714" s="224"/>
      <c r="R2714" s="224"/>
      <c r="S2714" s="224"/>
      <c r="T2714" s="225"/>
      <c r="AT2714" s="226" t="s">
        <v>364</v>
      </c>
      <c r="AU2714" s="226" t="s">
        <v>90</v>
      </c>
      <c r="AV2714" s="13" t="s">
        <v>88</v>
      </c>
      <c r="AW2714" s="13" t="s">
        <v>36</v>
      </c>
      <c r="AX2714" s="13" t="s">
        <v>81</v>
      </c>
      <c r="AY2714" s="226" t="s">
        <v>215</v>
      </c>
    </row>
    <row r="2715" spans="1:65" s="14" customFormat="1" ht="10.199999999999999">
      <c r="B2715" s="227"/>
      <c r="C2715" s="228"/>
      <c r="D2715" s="198" t="s">
        <v>364</v>
      </c>
      <c r="E2715" s="229" t="s">
        <v>1</v>
      </c>
      <c r="F2715" s="230" t="s">
        <v>2264</v>
      </c>
      <c r="G2715" s="228"/>
      <c r="H2715" s="231">
        <v>14.801</v>
      </c>
      <c r="I2715" s="232"/>
      <c r="J2715" s="228"/>
      <c r="K2715" s="228"/>
      <c r="L2715" s="233"/>
      <c r="M2715" s="234"/>
      <c r="N2715" s="235"/>
      <c r="O2715" s="235"/>
      <c r="P2715" s="235"/>
      <c r="Q2715" s="235"/>
      <c r="R2715" s="235"/>
      <c r="S2715" s="235"/>
      <c r="T2715" s="236"/>
      <c r="AT2715" s="237" t="s">
        <v>364</v>
      </c>
      <c r="AU2715" s="237" t="s">
        <v>90</v>
      </c>
      <c r="AV2715" s="14" t="s">
        <v>90</v>
      </c>
      <c r="AW2715" s="14" t="s">
        <v>36</v>
      </c>
      <c r="AX2715" s="14" t="s">
        <v>81</v>
      </c>
      <c r="AY2715" s="237" t="s">
        <v>215</v>
      </c>
    </row>
    <row r="2716" spans="1:65" s="14" customFormat="1" ht="10.199999999999999">
      <c r="B2716" s="227"/>
      <c r="C2716" s="228"/>
      <c r="D2716" s="198" t="s">
        <v>364</v>
      </c>
      <c r="E2716" s="229" t="s">
        <v>1</v>
      </c>
      <c r="F2716" s="230" t="s">
        <v>2265</v>
      </c>
      <c r="G2716" s="228"/>
      <c r="H2716" s="231">
        <v>4.29</v>
      </c>
      <c r="I2716" s="232"/>
      <c r="J2716" s="228"/>
      <c r="K2716" s="228"/>
      <c r="L2716" s="233"/>
      <c r="M2716" s="234"/>
      <c r="N2716" s="235"/>
      <c r="O2716" s="235"/>
      <c r="P2716" s="235"/>
      <c r="Q2716" s="235"/>
      <c r="R2716" s="235"/>
      <c r="S2716" s="235"/>
      <c r="T2716" s="236"/>
      <c r="AT2716" s="237" t="s">
        <v>364</v>
      </c>
      <c r="AU2716" s="237" t="s">
        <v>90</v>
      </c>
      <c r="AV2716" s="14" t="s">
        <v>90</v>
      </c>
      <c r="AW2716" s="14" t="s">
        <v>36</v>
      </c>
      <c r="AX2716" s="14" t="s">
        <v>81</v>
      </c>
      <c r="AY2716" s="237" t="s">
        <v>215</v>
      </c>
    </row>
    <row r="2717" spans="1:65" s="14" customFormat="1" ht="10.199999999999999">
      <c r="B2717" s="227"/>
      <c r="C2717" s="228"/>
      <c r="D2717" s="198" t="s">
        <v>364</v>
      </c>
      <c r="E2717" s="229" t="s">
        <v>1</v>
      </c>
      <c r="F2717" s="230" t="s">
        <v>2266</v>
      </c>
      <c r="G2717" s="228"/>
      <c r="H2717" s="231">
        <v>15.56</v>
      </c>
      <c r="I2717" s="232"/>
      <c r="J2717" s="228"/>
      <c r="K2717" s="228"/>
      <c r="L2717" s="233"/>
      <c r="M2717" s="234"/>
      <c r="N2717" s="235"/>
      <c r="O2717" s="235"/>
      <c r="P2717" s="235"/>
      <c r="Q2717" s="235"/>
      <c r="R2717" s="235"/>
      <c r="S2717" s="235"/>
      <c r="T2717" s="236"/>
      <c r="AT2717" s="237" t="s">
        <v>364</v>
      </c>
      <c r="AU2717" s="237" t="s">
        <v>90</v>
      </c>
      <c r="AV2717" s="14" t="s">
        <v>90</v>
      </c>
      <c r="AW2717" s="14" t="s">
        <v>36</v>
      </c>
      <c r="AX2717" s="14" t="s">
        <v>81</v>
      </c>
      <c r="AY2717" s="237" t="s">
        <v>215</v>
      </c>
    </row>
    <row r="2718" spans="1:65" s="16" customFormat="1" ht="10.199999999999999">
      <c r="B2718" s="249"/>
      <c r="C2718" s="250"/>
      <c r="D2718" s="198" t="s">
        <v>364</v>
      </c>
      <c r="E2718" s="251" t="s">
        <v>1</v>
      </c>
      <c r="F2718" s="252" t="s">
        <v>403</v>
      </c>
      <c r="G2718" s="250"/>
      <c r="H2718" s="253">
        <v>34.651000000000003</v>
      </c>
      <c r="I2718" s="254"/>
      <c r="J2718" s="250"/>
      <c r="K2718" s="250"/>
      <c r="L2718" s="255"/>
      <c r="M2718" s="256"/>
      <c r="N2718" s="257"/>
      <c r="O2718" s="257"/>
      <c r="P2718" s="257"/>
      <c r="Q2718" s="257"/>
      <c r="R2718" s="257"/>
      <c r="S2718" s="257"/>
      <c r="T2718" s="258"/>
      <c r="AT2718" s="259" t="s">
        <v>364</v>
      </c>
      <c r="AU2718" s="259" t="s">
        <v>90</v>
      </c>
      <c r="AV2718" s="16" t="s">
        <v>227</v>
      </c>
      <c r="AW2718" s="16" t="s">
        <v>36</v>
      </c>
      <c r="AX2718" s="16" t="s">
        <v>81</v>
      </c>
      <c r="AY2718" s="259" t="s">
        <v>215</v>
      </c>
    </row>
    <row r="2719" spans="1:65" s="15" customFormat="1" ht="10.199999999999999">
      <c r="B2719" s="238"/>
      <c r="C2719" s="239"/>
      <c r="D2719" s="198" t="s">
        <v>364</v>
      </c>
      <c r="E2719" s="240" t="s">
        <v>1</v>
      </c>
      <c r="F2719" s="241" t="s">
        <v>368</v>
      </c>
      <c r="G2719" s="239"/>
      <c r="H2719" s="242">
        <v>254.78299999999999</v>
      </c>
      <c r="I2719" s="243"/>
      <c r="J2719" s="239"/>
      <c r="K2719" s="239"/>
      <c r="L2719" s="244"/>
      <c r="M2719" s="245"/>
      <c r="N2719" s="246"/>
      <c r="O2719" s="246"/>
      <c r="P2719" s="246"/>
      <c r="Q2719" s="246"/>
      <c r="R2719" s="246"/>
      <c r="S2719" s="246"/>
      <c r="T2719" s="247"/>
      <c r="AT2719" s="248" t="s">
        <v>364</v>
      </c>
      <c r="AU2719" s="248" t="s">
        <v>90</v>
      </c>
      <c r="AV2719" s="15" t="s">
        <v>214</v>
      </c>
      <c r="AW2719" s="15" t="s">
        <v>36</v>
      </c>
      <c r="AX2719" s="15" t="s">
        <v>88</v>
      </c>
      <c r="AY2719" s="248" t="s">
        <v>215</v>
      </c>
    </row>
    <row r="2720" spans="1:65" s="2" customFormat="1" ht="24.15" customHeight="1">
      <c r="A2720" s="35"/>
      <c r="B2720" s="36"/>
      <c r="C2720" s="260" t="s">
        <v>2555</v>
      </c>
      <c r="D2720" s="260" t="s">
        <v>539</v>
      </c>
      <c r="E2720" s="261" t="s">
        <v>2556</v>
      </c>
      <c r="F2720" s="262" t="s">
        <v>2557</v>
      </c>
      <c r="G2720" s="263" t="s">
        <v>523</v>
      </c>
      <c r="H2720" s="264">
        <v>267.52199999999999</v>
      </c>
      <c r="I2720" s="265"/>
      <c r="J2720" s="266">
        <f>ROUND(I2720*H2720,2)</f>
        <v>0</v>
      </c>
      <c r="K2720" s="262" t="s">
        <v>359</v>
      </c>
      <c r="L2720" s="267"/>
      <c r="M2720" s="268" t="s">
        <v>1</v>
      </c>
      <c r="N2720" s="269" t="s">
        <v>46</v>
      </c>
      <c r="O2720" s="72"/>
      <c r="P2720" s="194">
        <f>O2720*H2720</f>
        <v>0</v>
      </c>
      <c r="Q2720" s="194">
        <v>6.0000000000000001E-3</v>
      </c>
      <c r="R2720" s="194">
        <f>Q2720*H2720</f>
        <v>1.605132</v>
      </c>
      <c r="S2720" s="194">
        <v>0</v>
      </c>
      <c r="T2720" s="195">
        <f>S2720*H2720</f>
        <v>0</v>
      </c>
      <c r="U2720" s="35"/>
      <c r="V2720" s="35"/>
      <c r="W2720" s="35"/>
      <c r="X2720" s="35"/>
      <c r="Y2720" s="35"/>
      <c r="Z2720" s="35"/>
      <c r="AA2720" s="35"/>
      <c r="AB2720" s="35"/>
      <c r="AC2720" s="35"/>
      <c r="AD2720" s="35"/>
      <c r="AE2720" s="35"/>
      <c r="AR2720" s="196" t="s">
        <v>676</v>
      </c>
      <c r="AT2720" s="196" t="s">
        <v>539</v>
      </c>
      <c r="AU2720" s="196" t="s">
        <v>90</v>
      </c>
      <c r="AY2720" s="18" t="s">
        <v>215</v>
      </c>
      <c r="BE2720" s="197">
        <f>IF(N2720="základní",J2720,0)</f>
        <v>0</v>
      </c>
      <c r="BF2720" s="197">
        <f>IF(N2720="snížená",J2720,0)</f>
        <v>0</v>
      </c>
      <c r="BG2720" s="197">
        <f>IF(N2720="zákl. přenesená",J2720,0)</f>
        <v>0</v>
      </c>
      <c r="BH2720" s="197">
        <f>IF(N2720="sníž. přenesená",J2720,0)</f>
        <v>0</v>
      </c>
      <c r="BI2720" s="197">
        <f>IF(N2720="nulová",J2720,0)</f>
        <v>0</v>
      </c>
      <c r="BJ2720" s="18" t="s">
        <v>88</v>
      </c>
      <c r="BK2720" s="197">
        <f>ROUND(I2720*H2720,2)</f>
        <v>0</v>
      </c>
      <c r="BL2720" s="18" t="s">
        <v>291</v>
      </c>
      <c r="BM2720" s="196" t="s">
        <v>2558</v>
      </c>
    </row>
    <row r="2721" spans="1:65" s="2" customFormat="1" ht="19.2">
      <c r="A2721" s="35"/>
      <c r="B2721" s="36"/>
      <c r="C2721" s="37"/>
      <c r="D2721" s="198" t="s">
        <v>221</v>
      </c>
      <c r="E2721" s="37"/>
      <c r="F2721" s="199" t="s">
        <v>2557</v>
      </c>
      <c r="G2721" s="37"/>
      <c r="H2721" s="37"/>
      <c r="I2721" s="200"/>
      <c r="J2721" s="37"/>
      <c r="K2721" s="37"/>
      <c r="L2721" s="40"/>
      <c r="M2721" s="201"/>
      <c r="N2721" s="202"/>
      <c r="O2721" s="72"/>
      <c r="P2721" s="72"/>
      <c r="Q2721" s="72"/>
      <c r="R2721" s="72"/>
      <c r="S2721" s="72"/>
      <c r="T2721" s="73"/>
      <c r="U2721" s="35"/>
      <c r="V2721" s="35"/>
      <c r="W2721" s="35"/>
      <c r="X2721" s="35"/>
      <c r="Y2721" s="35"/>
      <c r="Z2721" s="35"/>
      <c r="AA2721" s="35"/>
      <c r="AB2721" s="35"/>
      <c r="AC2721" s="35"/>
      <c r="AD2721" s="35"/>
      <c r="AE2721" s="35"/>
      <c r="AT2721" s="18" t="s">
        <v>221</v>
      </c>
      <c r="AU2721" s="18" t="s">
        <v>90</v>
      </c>
    </row>
    <row r="2722" spans="1:65" s="14" customFormat="1" ht="10.199999999999999">
      <c r="B2722" s="227"/>
      <c r="C2722" s="228"/>
      <c r="D2722" s="198" t="s">
        <v>364</v>
      </c>
      <c r="E2722" s="229" t="s">
        <v>1</v>
      </c>
      <c r="F2722" s="230" t="s">
        <v>2559</v>
      </c>
      <c r="G2722" s="228"/>
      <c r="H2722" s="231">
        <v>267.52199999999999</v>
      </c>
      <c r="I2722" s="232"/>
      <c r="J2722" s="228"/>
      <c r="K2722" s="228"/>
      <c r="L2722" s="233"/>
      <c r="M2722" s="234"/>
      <c r="N2722" s="235"/>
      <c r="O2722" s="235"/>
      <c r="P2722" s="235"/>
      <c r="Q2722" s="235"/>
      <c r="R2722" s="235"/>
      <c r="S2722" s="235"/>
      <c r="T2722" s="236"/>
      <c r="AT2722" s="237" t="s">
        <v>364</v>
      </c>
      <c r="AU2722" s="237" t="s">
        <v>90</v>
      </c>
      <c r="AV2722" s="14" t="s">
        <v>90</v>
      </c>
      <c r="AW2722" s="14" t="s">
        <v>36</v>
      </c>
      <c r="AX2722" s="14" t="s">
        <v>81</v>
      </c>
      <c r="AY2722" s="237" t="s">
        <v>215</v>
      </c>
    </row>
    <row r="2723" spans="1:65" s="15" customFormat="1" ht="10.199999999999999">
      <c r="B2723" s="238"/>
      <c r="C2723" s="239"/>
      <c r="D2723" s="198" t="s">
        <v>364</v>
      </c>
      <c r="E2723" s="240" t="s">
        <v>1</v>
      </c>
      <c r="F2723" s="241" t="s">
        <v>368</v>
      </c>
      <c r="G2723" s="239"/>
      <c r="H2723" s="242">
        <v>267.52199999999999</v>
      </c>
      <c r="I2723" s="243"/>
      <c r="J2723" s="239"/>
      <c r="K2723" s="239"/>
      <c r="L2723" s="244"/>
      <c r="M2723" s="245"/>
      <c r="N2723" s="246"/>
      <c r="O2723" s="246"/>
      <c r="P2723" s="246"/>
      <c r="Q2723" s="246"/>
      <c r="R2723" s="246"/>
      <c r="S2723" s="246"/>
      <c r="T2723" s="247"/>
      <c r="AT2723" s="248" t="s">
        <v>364</v>
      </c>
      <c r="AU2723" s="248" t="s">
        <v>90</v>
      </c>
      <c r="AV2723" s="15" t="s">
        <v>214</v>
      </c>
      <c r="AW2723" s="15" t="s">
        <v>36</v>
      </c>
      <c r="AX2723" s="15" t="s">
        <v>88</v>
      </c>
      <c r="AY2723" s="248" t="s">
        <v>215</v>
      </c>
    </row>
    <row r="2724" spans="1:65" s="2" customFormat="1" ht="24.15" customHeight="1">
      <c r="A2724" s="35"/>
      <c r="B2724" s="36"/>
      <c r="C2724" s="185" t="s">
        <v>2560</v>
      </c>
      <c r="D2724" s="185" t="s">
        <v>216</v>
      </c>
      <c r="E2724" s="186" t="s">
        <v>2561</v>
      </c>
      <c r="F2724" s="187" t="s">
        <v>2562</v>
      </c>
      <c r="G2724" s="188" t="s">
        <v>523</v>
      </c>
      <c r="H2724" s="189">
        <v>566.01099999999997</v>
      </c>
      <c r="I2724" s="190"/>
      <c r="J2724" s="191">
        <f>ROUND(I2724*H2724,2)</f>
        <v>0</v>
      </c>
      <c r="K2724" s="187" t="s">
        <v>359</v>
      </c>
      <c r="L2724" s="40"/>
      <c r="M2724" s="192" t="s">
        <v>1</v>
      </c>
      <c r="N2724" s="193" t="s">
        <v>46</v>
      </c>
      <c r="O2724" s="72"/>
      <c r="P2724" s="194">
        <f>O2724*H2724</f>
        <v>0</v>
      </c>
      <c r="Q2724" s="194">
        <v>2.0000000000000002E-5</v>
      </c>
      <c r="R2724" s="194">
        <f>Q2724*H2724</f>
        <v>1.1320220000000001E-2</v>
      </c>
      <c r="S2724" s="194">
        <v>0</v>
      </c>
      <c r="T2724" s="195">
        <f>S2724*H2724</f>
        <v>0</v>
      </c>
      <c r="U2724" s="35"/>
      <c r="V2724" s="35"/>
      <c r="W2724" s="35"/>
      <c r="X2724" s="35"/>
      <c r="Y2724" s="35"/>
      <c r="Z2724" s="35"/>
      <c r="AA2724" s="35"/>
      <c r="AB2724" s="35"/>
      <c r="AC2724" s="35"/>
      <c r="AD2724" s="35"/>
      <c r="AE2724" s="35"/>
      <c r="AR2724" s="196" t="s">
        <v>291</v>
      </c>
      <c r="AT2724" s="196" t="s">
        <v>216</v>
      </c>
      <c r="AU2724" s="196" t="s">
        <v>90</v>
      </c>
      <c r="AY2724" s="18" t="s">
        <v>215</v>
      </c>
      <c r="BE2724" s="197">
        <f>IF(N2724="základní",J2724,0)</f>
        <v>0</v>
      </c>
      <c r="BF2724" s="197">
        <f>IF(N2724="snížená",J2724,0)</f>
        <v>0</v>
      </c>
      <c r="BG2724" s="197">
        <f>IF(N2724="zákl. přenesená",J2724,0)</f>
        <v>0</v>
      </c>
      <c r="BH2724" s="197">
        <f>IF(N2724="sníž. přenesená",J2724,0)</f>
        <v>0</v>
      </c>
      <c r="BI2724" s="197">
        <f>IF(N2724="nulová",J2724,0)</f>
        <v>0</v>
      </c>
      <c r="BJ2724" s="18" t="s">
        <v>88</v>
      </c>
      <c r="BK2724" s="197">
        <f>ROUND(I2724*H2724,2)</f>
        <v>0</v>
      </c>
      <c r="BL2724" s="18" t="s">
        <v>291</v>
      </c>
      <c r="BM2724" s="196" t="s">
        <v>2563</v>
      </c>
    </row>
    <row r="2725" spans="1:65" s="2" customFormat="1" ht="28.8">
      <c r="A2725" s="35"/>
      <c r="B2725" s="36"/>
      <c r="C2725" s="37"/>
      <c r="D2725" s="198" t="s">
        <v>221</v>
      </c>
      <c r="E2725" s="37"/>
      <c r="F2725" s="199" t="s">
        <v>2564</v>
      </c>
      <c r="G2725" s="37"/>
      <c r="H2725" s="37"/>
      <c r="I2725" s="200"/>
      <c r="J2725" s="37"/>
      <c r="K2725" s="37"/>
      <c r="L2725" s="40"/>
      <c r="M2725" s="201"/>
      <c r="N2725" s="202"/>
      <c r="O2725" s="72"/>
      <c r="P2725" s="72"/>
      <c r="Q2725" s="72"/>
      <c r="R2725" s="72"/>
      <c r="S2725" s="72"/>
      <c r="T2725" s="73"/>
      <c r="U2725" s="35"/>
      <c r="V2725" s="35"/>
      <c r="W2725" s="35"/>
      <c r="X2725" s="35"/>
      <c r="Y2725" s="35"/>
      <c r="Z2725" s="35"/>
      <c r="AA2725" s="35"/>
      <c r="AB2725" s="35"/>
      <c r="AC2725" s="35"/>
      <c r="AD2725" s="35"/>
      <c r="AE2725" s="35"/>
      <c r="AT2725" s="18" t="s">
        <v>221</v>
      </c>
      <c r="AU2725" s="18" t="s">
        <v>90</v>
      </c>
    </row>
    <row r="2726" spans="1:65" s="2" customFormat="1" ht="10.199999999999999">
      <c r="A2726" s="35"/>
      <c r="B2726" s="36"/>
      <c r="C2726" s="37"/>
      <c r="D2726" s="215" t="s">
        <v>362</v>
      </c>
      <c r="E2726" s="37"/>
      <c r="F2726" s="216" t="s">
        <v>2565</v>
      </c>
      <c r="G2726" s="37"/>
      <c r="H2726" s="37"/>
      <c r="I2726" s="200"/>
      <c r="J2726" s="37"/>
      <c r="K2726" s="37"/>
      <c r="L2726" s="40"/>
      <c r="M2726" s="201"/>
      <c r="N2726" s="202"/>
      <c r="O2726" s="72"/>
      <c r="P2726" s="72"/>
      <c r="Q2726" s="72"/>
      <c r="R2726" s="72"/>
      <c r="S2726" s="72"/>
      <c r="T2726" s="73"/>
      <c r="U2726" s="35"/>
      <c r="V2726" s="35"/>
      <c r="W2726" s="35"/>
      <c r="X2726" s="35"/>
      <c r="Y2726" s="35"/>
      <c r="Z2726" s="35"/>
      <c r="AA2726" s="35"/>
      <c r="AB2726" s="35"/>
      <c r="AC2726" s="35"/>
      <c r="AD2726" s="35"/>
      <c r="AE2726" s="35"/>
      <c r="AT2726" s="18" t="s">
        <v>362</v>
      </c>
      <c r="AU2726" s="18" t="s">
        <v>90</v>
      </c>
    </row>
    <row r="2727" spans="1:65" s="13" customFormat="1" ht="10.199999999999999">
      <c r="B2727" s="217"/>
      <c r="C2727" s="218"/>
      <c r="D2727" s="198" t="s">
        <v>364</v>
      </c>
      <c r="E2727" s="219" t="s">
        <v>1</v>
      </c>
      <c r="F2727" s="220" t="s">
        <v>1629</v>
      </c>
      <c r="G2727" s="218"/>
      <c r="H2727" s="219" t="s">
        <v>1</v>
      </c>
      <c r="I2727" s="221"/>
      <c r="J2727" s="218"/>
      <c r="K2727" s="218"/>
      <c r="L2727" s="222"/>
      <c r="M2727" s="223"/>
      <c r="N2727" s="224"/>
      <c r="O2727" s="224"/>
      <c r="P2727" s="224"/>
      <c r="Q2727" s="224"/>
      <c r="R2727" s="224"/>
      <c r="S2727" s="224"/>
      <c r="T2727" s="225"/>
      <c r="AT2727" s="226" t="s">
        <v>364</v>
      </c>
      <c r="AU2727" s="226" t="s">
        <v>90</v>
      </c>
      <c r="AV2727" s="13" t="s">
        <v>88</v>
      </c>
      <c r="AW2727" s="13" t="s">
        <v>36</v>
      </c>
      <c r="AX2727" s="13" t="s">
        <v>81</v>
      </c>
      <c r="AY2727" s="226" t="s">
        <v>215</v>
      </c>
    </row>
    <row r="2728" spans="1:65" s="13" customFormat="1" ht="10.199999999999999">
      <c r="B2728" s="217"/>
      <c r="C2728" s="218"/>
      <c r="D2728" s="198" t="s">
        <v>364</v>
      </c>
      <c r="E2728" s="219" t="s">
        <v>1</v>
      </c>
      <c r="F2728" s="220" t="s">
        <v>2566</v>
      </c>
      <c r="G2728" s="218"/>
      <c r="H2728" s="219" t="s">
        <v>1</v>
      </c>
      <c r="I2728" s="221"/>
      <c r="J2728" s="218"/>
      <c r="K2728" s="218"/>
      <c r="L2728" s="222"/>
      <c r="M2728" s="223"/>
      <c r="N2728" s="224"/>
      <c r="O2728" s="224"/>
      <c r="P2728" s="224"/>
      <c r="Q2728" s="224"/>
      <c r="R2728" s="224"/>
      <c r="S2728" s="224"/>
      <c r="T2728" s="225"/>
      <c r="AT2728" s="226" t="s">
        <v>364</v>
      </c>
      <c r="AU2728" s="226" t="s">
        <v>90</v>
      </c>
      <c r="AV2728" s="13" t="s">
        <v>88</v>
      </c>
      <c r="AW2728" s="13" t="s">
        <v>36</v>
      </c>
      <c r="AX2728" s="13" t="s">
        <v>81</v>
      </c>
      <c r="AY2728" s="226" t="s">
        <v>215</v>
      </c>
    </row>
    <row r="2729" spans="1:65" s="13" customFormat="1" ht="10.199999999999999">
      <c r="B2729" s="217"/>
      <c r="C2729" s="218"/>
      <c r="D2729" s="198" t="s">
        <v>364</v>
      </c>
      <c r="E2729" s="219" t="s">
        <v>1</v>
      </c>
      <c r="F2729" s="220" t="s">
        <v>1630</v>
      </c>
      <c r="G2729" s="218"/>
      <c r="H2729" s="219" t="s">
        <v>1</v>
      </c>
      <c r="I2729" s="221"/>
      <c r="J2729" s="218"/>
      <c r="K2729" s="218"/>
      <c r="L2729" s="222"/>
      <c r="M2729" s="223"/>
      <c r="N2729" s="224"/>
      <c r="O2729" s="224"/>
      <c r="P2729" s="224"/>
      <c r="Q2729" s="224"/>
      <c r="R2729" s="224"/>
      <c r="S2729" s="224"/>
      <c r="T2729" s="225"/>
      <c r="AT2729" s="226" t="s">
        <v>364</v>
      </c>
      <c r="AU2729" s="226" t="s">
        <v>90</v>
      </c>
      <c r="AV2729" s="13" t="s">
        <v>88</v>
      </c>
      <c r="AW2729" s="13" t="s">
        <v>36</v>
      </c>
      <c r="AX2729" s="13" t="s">
        <v>81</v>
      </c>
      <c r="AY2729" s="226" t="s">
        <v>215</v>
      </c>
    </row>
    <row r="2730" spans="1:65" s="13" customFormat="1" ht="10.199999999999999">
      <c r="B2730" s="217"/>
      <c r="C2730" s="218"/>
      <c r="D2730" s="198" t="s">
        <v>364</v>
      </c>
      <c r="E2730" s="219" t="s">
        <v>1</v>
      </c>
      <c r="F2730" s="220" t="s">
        <v>389</v>
      </c>
      <c r="G2730" s="218"/>
      <c r="H2730" s="219" t="s">
        <v>1</v>
      </c>
      <c r="I2730" s="221"/>
      <c r="J2730" s="218"/>
      <c r="K2730" s="218"/>
      <c r="L2730" s="222"/>
      <c r="M2730" s="223"/>
      <c r="N2730" s="224"/>
      <c r="O2730" s="224"/>
      <c r="P2730" s="224"/>
      <c r="Q2730" s="224"/>
      <c r="R2730" s="224"/>
      <c r="S2730" s="224"/>
      <c r="T2730" s="225"/>
      <c r="AT2730" s="226" t="s">
        <v>364</v>
      </c>
      <c r="AU2730" s="226" t="s">
        <v>90</v>
      </c>
      <c r="AV2730" s="13" t="s">
        <v>88</v>
      </c>
      <c r="AW2730" s="13" t="s">
        <v>36</v>
      </c>
      <c r="AX2730" s="13" t="s">
        <v>81</v>
      </c>
      <c r="AY2730" s="226" t="s">
        <v>215</v>
      </c>
    </row>
    <row r="2731" spans="1:65" s="14" customFormat="1" ht="10.199999999999999">
      <c r="B2731" s="227"/>
      <c r="C2731" s="228"/>
      <c r="D2731" s="198" t="s">
        <v>364</v>
      </c>
      <c r="E2731" s="229" t="s">
        <v>1</v>
      </c>
      <c r="F2731" s="230" t="s">
        <v>1631</v>
      </c>
      <c r="G2731" s="228"/>
      <c r="H2731" s="231">
        <v>81.182000000000002</v>
      </c>
      <c r="I2731" s="232"/>
      <c r="J2731" s="228"/>
      <c r="K2731" s="228"/>
      <c r="L2731" s="233"/>
      <c r="M2731" s="234"/>
      <c r="N2731" s="235"/>
      <c r="O2731" s="235"/>
      <c r="P2731" s="235"/>
      <c r="Q2731" s="235"/>
      <c r="R2731" s="235"/>
      <c r="S2731" s="235"/>
      <c r="T2731" s="236"/>
      <c r="AT2731" s="237" t="s">
        <v>364</v>
      </c>
      <c r="AU2731" s="237" t="s">
        <v>90</v>
      </c>
      <c r="AV2731" s="14" t="s">
        <v>90</v>
      </c>
      <c r="AW2731" s="14" t="s">
        <v>36</v>
      </c>
      <c r="AX2731" s="14" t="s">
        <v>81</v>
      </c>
      <c r="AY2731" s="237" t="s">
        <v>215</v>
      </c>
    </row>
    <row r="2732" spans="1:65" s="14" customFormat="1" ht="10.199999999999999">
      <c r="B2732" s="227"/>
      <c r="C2732" s="228"/>
      <c r="D2732" s="198" t="s">
        <v>364</v>
      </c>
      <c r="E2732" s="229" t="s">
        <v>1</v>
      </c>
      <c r="F2732" s="230" t="s">
        <v>1632</v>
      </c>
      <c r="G2732" s="228"/>
      <c r="H2732" s="231">
        <v>101.934</v>
      </c>
      <c r="I2732" s="232"/>
      <c r="J2732" s="228"/>
      <c r="K2732" s="228"/>
      <c r="L2732" s="233"/>
      <c r="M2732" s="234"/>
      <c r="N2732" s="235"/>
      <c r="O2732" s="235"/>
      <c r="P2732" s="235"/>
      <c r="Q2732" s="235"/>
      <c r="R2732" s="235"/>
      <c r="S2732" s="235"/>
      <c r="T2732" s="236"/>
      <c r="AT2732" s="237" t="s">
        <v>364</v>
      </c>
      <c r="AU2732" s="237" t="s">
        <v>90</v>
      </c>
      <c r="AV2732" s="14" t="s">
        <v>90</v>
      </c>
      <c r="AW2732" s="14" t="s">
        <v>36</v>
      </c>
      <c r="AX2732" s="14" t="s">
        <v>81</v>
      </c>
      <c r="AY2732" s="237" t="s">
        <v>215</v>
      </c>
    </row>
    <row r="2733" spans="1:65" s="14" customFormat="1" ht="10.199999999999999">
      <c r="B2733" s="227"/>
      <c r="C2733" s="228"/>
      <c r="D2733" s="198" t="s">
        <v>364</v>
      </c>
      <c r="E2733" s="229" t="s">
        <v>1</v>
      </c>
      <c r="F2733" s="230" t="s">
        <v>1633</v>
      </c>
      <c r="G2733" s="228"/>
      <c r="H2733" s="231">
        <v>97.5</v>
      </c>
      <c r="I2733" s="232"/>
      <c r="J2733" s="228"/>
      <c r="K2733" s="228"/>
      <c r="L2733" s="233"/>
      <c r="M2733" s="234"/>
      <c r="N2733" s="235"/>
      <c r="O2733" s="235"/>
      <c r="P2733" s="235"/>
      <c r="Q2733" s="235"/>
      <c r="R2733" s="235"/>
      <c r="S2733" s="235"/>
      <c r="T2733" s="236"/>
      <c r="AT2733" s="237" t="s">
        <v>364</v>
      </c>
      <c r="AU2733" s="237" t="s">
        <v>90</v>
      </c>
      <c r="AV2733" s="14" t="s">
        <v>90</v>
      </c>
      <c r="AW2733" s="14" t="s">
        <v>36</v>
      </c>
      <c r="AX2733" s="14" t="s">
        <v>81</v>
      </c>
      <c r="AY2733" s="237" t="s">
        <v>215</v>
      </c>
    </row>
    <row r="2734" spans="1:65" s="14" customFormat="1" ht="10.199999999999999">
      <c r="B2734" s="227"/>
      <c r="C2734" s="228"/>
      <c r="D2734" s="198" t="s">
        <v>364</v>
      </c>
      <c r="E2734" s="229" t="s">
        <v>1</v>
      </c>
      <c r="F2734" s="230" t="s">
        <v>824</v>
      </c>
      <c r="G2734" s="228"/>
      <c r="H2734" s="231">
        <v>-29.7</v>
      </c>
      <c r="I2734" s="232"/>
      <c r="J2734" s="228"/>
      <c r="K2734" s="228"/>
      <c r="L2734" s="233"/>
      <c r="M2734" s="234"/>
      <c r="N2734" s="235"/>
      <c r="O2734" s="235"/>
      <c r="P2734" s="235"/>
      <c r="Q2734" s="235"/>
      <c r="R2734" s="235"/>
      <c r="S2734" s="235"/>
      <c r="T2734" s="236"/>
      <c r="AT2734" s="237" t="s">
        <v>364</v>
      </c>
      <c r="AU2734" s="237" t="s">
        <v>90</v>
      </c>
      <c r="AV2734" s="14" t="s">
        <v>90</v>
      </c>
      <c r="AW2734" s="14" t="s">
        <v>36</v>
      </c>
      <c r="AX2734" s="14" t="s">
        <v>81</v>
      </c>
      <c r="AY2734" s="237" t="s">
        <v>215</v>
      </c>
    </row>
    <row r="2735" spans="1:65" s="14" customFormat="1" ht="10.199999999999999">
      <c r="B2735" s="227"/>
      <c r="C2735" s="228"/>
      <c r="D2735" s="198" t="s">
        <v>364</v>
      </c>
      <c r="E2735" s="229" t="s">
        <v>1</v>
      </c>
      <c r="F2735" s="230" t="s">
        <v>825</v>
      </c>
      <c r="G2735" s="228"/>
      <c r="H2735" s="231">
        <v>-3.84</v>
      </c>
      <c r="I2735" s="232"/>
      <c r="J2735" s="228"/>
      <c r="K2735" s="228"/>
      <c r="L2735" s="233"/>
      <c r="M2735" s="234"/>
      <c r="N2735" s="235"/>
      <c r="O2735" s="235"/>
      <c r="P2735" s="235"/>
      <c r="Q2735" s="235"/>
      <c r="R2735" s="235"/>
      <c r="S2735" s="235"/>
      <c r="T2735" s="236"/>
      <c r="AT2735" s="237" t="s">
        <v>364</v>
      </c>
      <c r="AU2735" s="237" t="s">
        <v>90</v>
      </c>
      <c r="AV2735" s="14" t="s">
        <v>90</v>
      </c>
      <c r="AW2735" s="14" t="s">
        <v>36</v>
      </c>
      <c r="AX2735" s="14" t="s">
        <v>81</v>
      </c>
      <c r="AY2735" s="237" t="s">
        <v>215</v>
      </c>
    </row>
    <row r="2736" spans="1:65" s="14" customFormat="1" ht="10.199999999999999">
      <c r="B2736" s="227"/>
      <c r="C2736" s="228"/>
      <c r="D2736" s="198" t="s">
        <v>364</v>
      </c>
      <c r="E2736" s="229" t="s">
        <v>1</v>
      </c>
      <c r="F2736" s="230" t="s">
        <v>826</v>
      </c>
      <c r="G2736" s="228"/>
      <c r="H2736" s="231">
        <v>-7.68</v>
      </c>
      <c r="I2736" s="232"/>
      <c r="J2736" s="228"/>
      <c r="K2736" s="228"/>
      <c r="L2736" s="233"/>
      <c r="M2736" s="234"/>
      <c r="N2736" s="235"/>
      <c r="O2736" s="235"/>
      <c r="P2736" s="235"/>
      <c r="Q2736" s="235"/>
      <c r="R2736" s="235"/>
      <c r="S2736" s="235"/>
      <c r="T2736" s="236"/>
      <c r="AT2736" s="237" t="s">
        <v>364</v>
      </c>
      <c r="AU2736" s="237" t="s">
        <v>90</v>
      </c>
      <c r="AV2736" s="14" t="s">
        <v>90</v>
      </c>
      <c r="AW2736" s="14" t="s">
        <v>36</v>
      </c>
      <c r="AX2736" s="14" t="s">
        <v>81</v>
      </c>
      <c r="AY2736" s="237" t="s">
        <v>215</v>
      </c>
    </row>
    <row r="2737" spans="1:65" s="14" customFormat="1" ht="10.199999999999999">
      <c r="B2737" s="227"/>
      <c r="C2737" s="228"/>
      <c r="D2737" s="198" t="s">
        <v>364</v>
      </c>
      <c r="E2737" s="229" t="s">
        <v>1</v>
      </c>
      <c r="F2737" s="230" t="s">
        <v>827</v>
      </c>
      <c r="G2737" s="228"/>
      <c r="H2737" s="231">
        <v>-1.56</v>
      </c>
      <c r="I2737" s="232"/>
      <c r="J2737" s="228"/>
      <c r="K2737" s="228"/>
      <c r="L2737" s="233"/>
      <c r="M2737" s="234"/>
      <c r="N2737" s="235"/>
      <c r="O2737" s="235"/>
      <c r="P2737" s="235"/>
      <c r="Q2737" s="235"/>
      <c r="R2737" s="235"/>
      <c r="S2737" s="235"/>
      <c r="T2737" s="236"/>
      <c r="AT2737" s="237" t="s">
        <v>364</v>
      </c>
      <c r="AU2737" s="237" t="s">
        <v>90</v>
      </c>
      <c r="AV2737" s="14" t="s">
        <v>90</v>
      </c>
      <c r="AW2737" s="14" t="s">
        <v>36</v>
      </c>
      <c r="AX2737" s="14" t="s">
        <v>81</v>
      </c>
      <c r="AY2737" s="237" t="s">
        <v>215</v>
      </c>
    </row>
    <row r="2738" spans="1:65" s="14" customFormat="1" ht="10.199999999999999">
      <c r="B2738" s="227"/>
      <c r="C2738" s="228"/>
      <c r="D2738" s="198" t="s">
        <v>364</v>
      </c>
      <c r="E2738" s="229" t="s">
        <v>1</v>
      </c>
      <c r="F2738" s="230" t="s">
        <v>828</v>
      </c>
      <c r="G2738" s="228"/>
      <c r="H2738" s="231">
        <v>-0.78</v>
      </c>
      <c r="I2738" s="232"/>
      <c r="J2738" s="228"/>
      <c r="K2738" s="228"/>
      <c r="L2738" s="233"/>
      <c r="M2738" s="234"/>
      <c r="N2738" s="235"/>
      <c r="O2738" s="235"/>
      <c r="P2738" s="235"/>
      <c r="Q2738" s="235"/>
      <c r="R2738" s="235"/>
      <c r="S2738" s="235"/>
      <c r="T2738" s="236"/>
      <c r="AT2738" s="237" t="s">
        <v>364</v>
      </c>
      <c r="AU2738" s="237" t="s">
        <v>90</v>
      </c>
      <c r="AV2738" s="14" t="s">
        <v>90</v>
      </c>
      <c r="AW2738" s="14" t="s">
        <v>36</v>
      </c>
      <c r="AX2738" s="14" t="s">
        <v>81</v>
      </c>
      <c r="AY2738" s="237" t="s">
        <v>215</v>
      </c>
    </row>
    <row r="2739" spans="1:65" s="13" customFormat="1" ht="10.199999999999999">
      <c r="B2739" s="217"/>
      <c r="C2739" s="218"/>
      <c r="D2739" s="198" t="s">
        <v>364</v>
      </c>
      <c r="E2739" s="219" t="s">
        <v>1</v>
      </c>
      <c r="F2739" s="220" t="s">
        <v>401</v>
      </c>
      <c r="G2739" s="218"/>
      <c r="H2739" s="219" t="s">
        <v>1</v>
      </c>
      <c r="I2739" s="221"/>
      <c r="J2739" s="218"/>
      <c r="K2739" s="218"/>
      <c r="L2739" s="222"/>
      <c r="M2739" s="223"/>
      <c r="N2739" s="224"/>
      <c r="O2739" s="224"/>
      <c r="P2739" s="224"/>
      <c r="Q2739" s="224"/>
      <c r="R2739" s="224"/>
      <c r="S2739" s="224"/>
      <c r="T2739" s="225"/>
      <c r="AT2739" s="226" t="s">
        <v>364</v>
      </c>
      <c r="AU2739" s="226" t="s">
        <v>90</v>
      </c>
      <c r="AV2739" s="13" t="s">
        <v>88</v>
      </c>
      <c r="AW2739" s="13" t="s">
        <v>36</v>
      </c>
      <c r="AX2739" s="13" t="s">
        <v>81</v>
      </c>
      <c r="AY2739" s="226" t="s">
        <v>215</v>
      </c>
    </row>
    <row r="2740" spans="1:65" s="14" customFormat="1" ht="10.199999999999999">
      <c r="B2740" s="227"/>
      <c r="C2740" s="228"/>
      <c r="D2740" s="198" t="s">
        <v>364</v>
      </c>
      <c r="E2740" s="229" t="s">
        <v>1</v>
      </c>
      <c r="F2740" s="230" t="s">
        <v>1634</v>
      </c>
      <c r="G2740" s="228"/>
      <c r="H2740" s="231">
        <v>88.051000000000002</v>
      </c>
      <c r="I2740" s="232"/>
      <c r="J2740" s="228"/>
      <c r="K2740" s="228"/>
      <c r="L2740" s="233"/>
      <c r="M2740" s="234"/>
      <c r="N2740" s="235"/>
      <c r="O2740" s="235"/>
      <c r="P2740" s="235"/>
      <c r="Q2740" s="235"/>
      <c r="R2740" s="235"/>
      <c r="S2740" s="235"/>
      <c r="T2740" s="236"/>
      <c r="AT2740" s="237" t="s">
        <v>364</v>
      </c>
      <c r="AU2740" s="237" t="s">
        <v>90</v>
      </c>
      <c r="AV2740" s="14" t="s">
        <v>90</v>
      </c>
      <c r="AW2740" s="14" t="s">
        <v>36</v>
      </c>
      <c r="AX2740" s="14" t="s">
        <v>81</v>
      </c>
      <c r="AY2740" s="237" t="s">
        <v>215</v>
      </c>
    </row>
    <row r="2741" spans="1:65" s="14" customFormat="1" ht="10.199999999999999">
      <c r="B2741" s="227"/>
      <c r="C2741" s="228"/>
      <c r="D2741" s="198" t="s">
        <v>364</v>
      </c>
      <c r="E2741" s="229" t="s">
        <v>1</v>
      </c>
      <c r="F2741" s="230" t="s">
        <v>1632</v>
      </c>
      <c r="G2741" s="228"/>
      <c r="H2741" s="231">
        <v>101.934</v>
      </c>
      <c r="I2741" s="232"/>
      <c r="J2741" s="228"/>
      <c r="K2741" s="228"/>
      <c r="L2741" s="233"/>
      <c r="M2741" s="234"/>
      <c r="N2741" s="235"/>
      <c r="O2741" s="235"/>
      <c r="P2741" s="235"/>
      <c r="Q2741" s="235"/>
      <c r="R2741" s="235"/>
      <c r="S2741" s="235"/>
      <c r="T2741" s="236"/>
      <c r="AT2741" s="237" t="s">
        <v>364</v>
      </c>
      <c r="AU2741" s="237" t="s">
        <v>90</v>
      </c>
      <c r="AV2741" s="14" t="s">
        <v>90</v>
      </c>
      <c r="AW2741" s="14" t="s">
        <v>36</v>
      </c>
      <c r="AX2741" s="14" t="s">
        <v>81</v>
      </c>
      <c r="AY2741" s="237" t="s">
        <v>215</v>
      </c>
    </row>
    <row r="2742" spans="1:65" s="14" customFormat="1" ht="10.199999999999999">
      <c r="B2742" s="227"/>
      <c r="C2742" s="228"/>
      <c r="D2742" s="198" t="s">
        <v>364</v>
      </c>
      <c r="E2742" s="229" t="s">
        <v>1</v>
      </c>
      <c r="F2742" s="230" t="s">
        <v>1635</v>
      </c>
      <c r="G2742" s="228"/>
      <c r="H2742" s="231">
        <v>182.5</v>
      </c>
      <c r="I2742" s="232"/>
      <c r="J2742" s="228"/>
      <c r="K2742" s="228"/>
      <c r="L2742" s="233"/>
      <c r="M2742" s="234"/>
      <c r="N2742" s="235"/>
      <c r="O2742" s="235"/>
      <c r="P2742" s="235"/>
      <c r="Q2742" s="235"/>
      <c r="R2742" s="235"/>
      <c r="S2742" s="235"/>
      <c r="T2742" s="236"/>
      <c r="AT2742" s="237" t="s">
        <v>364</v>
      </c>
      <c r="AU2742" s="237" t="s">
        <v>90</v>
      </c>
      <c r="AV2742" s="14" t="s">
        <v>90</v>
      </c>
      <c r="AW2742" s="14" t="s">
        <v>36</v>
      </c>
      <c r="AX2742" s="14" t="s">
        <v>81</v>
      </c>
      <c r="AY2742" s="237" t="s">
        <v>215</v>
      </c>
    </row>
    <row r="2743" spans="1:65" s="14" customFormat="1" ht="10.199999999999999">
      <c r="B2743" s="227"/>
      <c r="C2743" s="228"/>
      <c r="D2743" s="198" t="s">
        <v>364</v>
      </c>
      <c r="E2743" s="229" t="s">
        <v>1</v>
      </c>
      <c r="F2743" s="230" t="s">
        <v>824</v>
      </c>
      <c r="G2743" s="228"/>
      <c r="H2743" s="231">
        <v>-29.7</v>
      </c>
      <c r="I2743" s="232"/>
      <c r="J2743" s="228"/>
      <c r="K2743" s="228"/>
      <c r="L2743" s="233"/>
      <c r="M2743" s="234"/>
      <c r="N2743" s="235"/>
      <c r="O2743" s="235"/>
      <c r="P2743" s="235"/>
      <c r="Q2743" s="235"/>
      <c r="R2743" s="235"/>
      <c r="S2743" s="235"/>
      <c r="T2743" s="236"/>
      <c r="AT2743" s="237" t="s">
        <v>364</v>
      </c>
      <c r="AU2743" s="237" t="s">
        <v>90</v>
      </c>
      <c r="AV2743" s="14" t="s">
        <v>90</v>
      </c>
      <c r="AW2743" s="14" t="s">
        <v>36</v>
      </c>
      <c r="AX2743" s="14" t="s">
        <v>81</v>
      </c>
      <c r="AY2743" s="237" t="s">
        <v>215</v>
      </c>
    </row>
    <row r="2744" spans="1:65" s="14" customFormat="1" ht="10.199999999999999">
      <c r="B2744" s="227"/>
      <c r="C2744" s="228"/>
      <c r="D2744" s="198" t="s">
        <v>364</v>
      </c>
      <c r="E2744" s="229" t="s">
        <v>1</v>
      </c>
      <c r="F2744" s="230" t="s">
        <v>846</v>
      </c>
      <c r="G2744" s="228"/>
      <c r="H2744" s="231">
        <v>-1.89</v>
      </c>
      <c r="I2744" s="232"/>
      <c r="J2744" s="228"/>
      <c r="K2744" s="228"/>
      <c r="L2744" s="233"/>
      <c r="M2744" s="234"/>
      <c r="N2744" s="235"/>
      <c r="O2744" s="235"/>
      <c r="P2744" s="235"/>
      <c r="Q2744" s="235"/>
      <c r="R2744" s="235"/>
      <c r="S2744" s="235"/>
      <c r="T2744" s="236"/>
      <c r="AT2744" s="237" t="s">
        <v>364</v>
      </c>
      <c r="AU2744" s="237" t="s">
        <v>90</v>
      </c>
      <c r="AV2744" s="14" t="s">
        <v>90</v>
      </c>
      <c r="AW2744" s="14" t="s">
        <v>36</v>
      </c>
      <c r="AX2744" s="14" t="s">
        <v>81</v>
      </c>
      <c r="AY2744" s="237" t="s">
        <v>215</v>
      </c>
    </row>
    <row r="2745" spans="1:65" s="14" customFormat="1" ht="10.199999999999999">
      <c r="B2745" s="227"/>
      <c r="C2745" s="228"/>
      <c r="D2745" s="198" t="s">
        <v>364</v>
      </c>
      <c r="E2745" s="229" t="s">
        <v>1</v>
      </c>
      <c r="F2745" s="230" t="s">
        <v>844</v>
      </c>
      <c r="G2745" s="228"/>
      <c r="H2745" s="231">
        <v>-5.76</v>
      </c>
      <c r="I2745" s="232"/>
      <c r="J2745" s="228"/>
      <c r="K2745" s="228"/>
      <c r="L2745" s="233"/>
      <c r="M2745" s="234"/>
      <c r="N2745" s="235"/>
      <c r="O2745" s="235"/>
      <c r="P2745" s="235"/>
      <c r="Q2745" s="235"/>
      <c r="R2745" s="235"/>
      <c r="S2745" s="235"/>
      <c r="T2745" s="236"/>
      <c r="AT2745" s="237" t="s">
        <v>364</v>
      </c>
      <c r="AU2745" s="237" t="s">
        <v>90</v>
      </c>
      <c r="AV2745" s="14" t="s">
        <v>90</v>
      </c>
      <c r="AW2745" s="14" t="s">
        <v>36</v>
      </c>
      <c r="AX2745" s="14" t="s">
        <v>81</v>
      </c>
      <c r="AY2745" s="237" t="s">
        <v>215</v>
      </c>
    </row>
    <row r="2746" spans="1:65" s="14" customFormat="1" ht="10.199999999999999">
      <c r="B2746" s="227"/>
      <c r="C2746" s="228"/>
      <c r="D2746" s="198" t="s">
        <v>364</v>
      </c>
      <c r="E2746" s="229" t="s">
        <v>1</v>
      </c>
      <c r="F2746" s="230" t="s">
        <v>845</v>
      </c>
      <c r="G2746" s="228"/>
      <c r="H2746" s="231">
        <v>-3.84</v>
      </c>
      <c r="I2746" s="232"/>
      <c r="J2746" s="228"/>
      <c r="K2746" s="228"/>
      <c r="L2746" s="233"/>
      <c r="M2746" s="234"/>
      <c r="N2746" s="235"/>
      <c r="O2746" s="235"/>
      <c r="P2746" s="235"/>
      <c r="Q2746" s="235"/>
      <c r="R2746" s="235"/>
      <c r="S2746" s="235"/>
      <c r="T2746" s="236"/>
      <c r="AT2746" s="237" t="s">
        <v>364</v>
      </c>
      <c r="AU2746" s="237" t="s">
        <v>90</v>
      </c>
      <c r="AV2746" s="14" t="s">
        <v>90</v>
      </c>
      <c r="AW2746" s="14" t="s">
        <v>36</v>
      </c>
      <c r="AX2746" s="14" t="s">
        <v>81</v>
      </c>
      <c r="AY2746" s="237" t="s">
        <v>215</v>
      </c>
    </row>
    <row r="2747" spans="1:65" s="14" customFormat="1" ht="10.199999999999999">
      <c r="B2747" s="227"/>
      <c r="C2747" s="228"/>
      <c r="D2747" s="198" t="s">
        <v>364</v>
      </c>
      <c r="E2747" s="229" t="s">
        <v>1</v>
      </c>
      <c r="F2747" s="230" t="s">
        <v>827</v>
      </c>
      <c r="G2747" s="228"/>
      <c r="H2747" s="231">
        <v>-1.56</v>
      </c>
      <c r="I2747" s="232"/>
      <c r="J2747" s="228"/>
      <c r="K2747" s="228"/>
      <c r="L2747" s="233"/>
      <c r="M2747" s="234"/>
      <c r="N2747" s="235"/>
      <c r="O2747" s="235"/>
      <c r="P2747" s="235"/>
      <c r="Q2747" s="235"/>
      <c r="R2747" s="235"/>
      <c r="S2747" s="235"/>
      <c r="T2747" s="236"/>
      <c r="AT2747" s="237" t="s">
        <v>364</v>
      </c>
      <c r="AU2747" s="237" t="s">
        <v>90</v>
      </c>
      <c r="AV2747" s="14" t="s">
        <v>90</v>
      </c>
      <c r="AW2747" s="14" t="s">
        <v>36</v>
      </c>
      <c r="AX2747" s="14" t="s">
        <v>81</v>
      </c>
      <c r="AY2747" s="237" t="s">
        <v>215</v>
      </c>
    </row>
    <row r="2748" spans="1:65" s="14" customFormat="1" ht="10.199999999999999">
      <c r="B2748" s="227"/>
      <c r="C2748" s="228"/>
      <c r="D2748" s="198" t="s">
        <v>364</v>
      </c>
      <c r="E2748" s="229" t="s">
        <v>1</v>
      </c>
      <c r="F2748" s="230" t="s">
        <v>828</v>
      </c>
      <c r="G2748" s="228"/>
      <c r="H2748" s="231">
        <v>-0.78</v>
      </c>
      <c r="I2748" s="232"/>
      <c r="J2748" s="228"/>
      <c r="K2748" s="228"/>
      <c r="L2748" s="233"/>
      <c r="M2748" s="234"/>
      <c r="N2748" s="235"/>
      <c r="O2748" s="235"/>
      <c r="P2748" s="235"/>
      <c r="Q2748" s="235"/>
      <c r="R2748" s="235"/>
      <c r="S2748" s="235"/>
      <c r="T2748" s="236"/>
      <c r="AT2748" s="237" t="s">
        <v>364</v>
      </c>
      <c r="AU2748" s="237" t="s">
        <v>90</v>
      </c>
      <c r="AV2748" s="14" t="s">
        <v>90</v>
      </c>
      <c r="AW2748" s="14" t="s">
        <v>36</v>
      </c>
      <c r="AX2748" s="14" t="s">
        <v>81</v>
      </c>
      <c r="AY2748" s="237" t="s">
        <v>215</v>
      </c>
    </row>
    <row r="2749" spans="1:65" s="15" customFormat="1" ht="10.199999999999999">
      <c r="B2749" s="238"/>
      <c r="C2749" s="239"/>
      <c r="D2749" s="198" t="s">
        <v>364</v>
      </c>
      <c r="E2749" s="240" t="s">
        <v>1</v>
      </c>
      <c r="F2749" s="241" t="s">
        <v>368</v>
      </c>
      <c r="G2749" s="239"/>
      <c r="H2749" s="242">
        <v>566.01099999999997</v>
      </c>
      <c r="I2749" s="243"/>
      <c r="J2749" s="239"/>
      <c r="K2749" s="239"/>
      <c r="L2749" s="244"/>
      <c r="M2749" s="245"/>
      <c r="N2749" s="246"/>
      <c r="O2749" s="246"/>
      <c r="P2749" s="246"/>
      <c r="Q2749" s="246"/>
      <c r="R2749" s="246"/>
      <c r="S2749" s="246"/>
      <c r="T2749" s="247"/>
      <c r="AT2749" s="248" t="s">
        <v>364</v>
      </c>
      <c r="AU2749" s="248" t="s">
        <v>90</v>
      </c>
      <c r="AV2749" s="15" t="s">
        <v>214</v>
      </c>
      <c r="AW2749" s="15" t="s">
        <v>36</v>
      </c>
      <c r="AX2749" s="15" t="s">
        <v>88</v>
      </c>
      <c r="AY2749" s="248" t="s">
        <v>215</v>
      </c>
    </row>
    <row r="2750" spans="1:65" s="2" customFormat="1" ht="33" customHeight="1">
      <c r="A2750" s="35"/>
      <c r="B2750" s="36"/>
      <c r="C2750" s="260" t="s">
        <v>2567</v>
      </c>
      <c r="D2750" s="260" t="s">
        <v>539</v>
      </c>
      <c r="E2750" s="261" t="s">
        <v>2568</v>
      </c>
      <c r="F2750" s="262" t="s">
        <v>2569</v>
      </c>
      <c r="G2750" s="263" t="s">
        <v>523</v>
      </c>
      <c r="H2750" s="264">
        <v>679.21299999999997</v>
      </c>
      <c r="I2750" s="265"/>
      <c r="J2750" s="266">
        <f>ROUND(I2750*H2750,2)</f>
        <v>0</v>
      </c>
      <c r="K2750" s="262" t="s">
        <v>1</v>
      </c>
      <c r="L2750" s="267"/>
      <c r="M2750" s="268" t="s">
        <v>1</v>
      </c>
      <c r="N2750" s="269" t="s">
        <v>46</v>
      </c>
      <c r="O2750" s="72"/>
      <c r="P2750" s="194">
        <f>O2750*H2750</f>
        <v>0</v>
      </c>
      <c r="Q2750" s="194">
        <v>2.1000000000000001E-4</v>
      </c>
      <c r="R2750" s="194">
        <f>Q2750*H2750</f>
        <v>0.14263472999999999</v>
      </c>
      <c r="S2750" s="194">
        <v>0</v>
      </c>
      <c r="T2750" s="195">
        <f>S2750*H2750</f>
        <v>0</v>
      </c>
      <c r="U2750" s="35"/>
      <c r="V2750" s="35"/>
      <c r="W2750" s="35"/>
      <c r="X2750" s="35"/>
      <c r="Y2750" s="35"/>
      <c r="Z2750" s="35"/>
      <c r="AA2750" s="35"/>
      <c r="AB2750" s="35"/>
      <c r="AC2750" s="35"/>
      <c r="AD2750" s="35"/>
      <c r="AE2750" s="35"/>
      <c r="AR2750" s="196" t="s">
        <v>676</v>
      </c>
      <c r="AT2750" s="196" t="s">
        <v>539</v>
      </c>
      <c r="AU2750" s="196" t="s">
        <v>90</v>
      </c>
      <c r="AY2750" s="18" t="s">
        <v>215</v>
      </c>
      <c r="BE2750" s="197">
        <f>IF(N2750="základní",J2750,0)</f>
        <v>0</v>
      </c>
      <c r="BF2750" s="197">
        <f>IF(N2750="snížená",J2750,0)</f>
        <v>0</v>
      </c>
      <c r="BG2750" s="197">
        <f>IF(N2750="zákl. přenesená",J2750,0)</f>
        <v>0</v>
      </c>
      <c r="BH2750" s="197">
        <f>IF(N2750="sníž. přenesená",J2750,0)</f>
        <v>0</v>
      </c>
      <c r="BI2750" s="197">
        <f>IF(N2750="nulová",J2750,0)</f>
        <v>0</v>
      </c>
      <c r="BJ2750" s="18" t="s">
        <v>88</v>
      </c>
      <c r="BK2750" s="197">
        <f>ROUND(I2750*H2750,2)</f>
        <v>0</v>
      </c>
      <c r="BL2750" s="18" t="s">
        <v>291</v>
      </c>
      <c r="BM2750" s="196" t="s">
        <v>2570</v>
      </c>
    </row>
    <row r="2751" spans="1:65" s="14" customFormat="1" ht="10.199999999999999">
      <c r="B2751" s="227"/>
      <c r="C2751" s="228"/>
      <c r="D2751" s="198" t="s">
        <v>364</v>
      </c>
      <c r="E2751" s="229" t="s">
        <v>1</v>
      </c>
      <c r="F2751" s="230" t="s">
        <v>2571</v>
      </c>
      <c r="G2751" s="228"/>
      <c r="H2751" s="231">
        <v>679.21299999999997</v>
      </c>
      <c r="I2751" s="232"/>
      <c r="J2751" s="228"/>
      <c r="K2751" s="228"/>
      <c r="L2751" s="233"/>
      <c r="M2751" s="234"/>
      <c r="N2751" s="235"/>
      <c r="O2751" s="235"/>
      <c r="P2751" s="235"/>
      <c r="Q2751" s="235"/>
      <c r="R2751" s="235"/>
      <c r="S2751" s="235"/>
      <c r="T2751" s="236"/>
      <c r="AT2751" s="237" t="s">
        <v>364</v>
      </c>
      <c r="AU2751" s="237" t="s">
        <v>90</v>
      </c>
      <c r="AV2751" s="14" t="s">
        <v>90</v>
      </c>
      <c r="AW2751" s="14" t="s">
        <v>36</v>
      </c>
      <c r="AX2751" s="14" t="s">
        <v>81</v>
      </c>
      <c r="AY2751" s="237" t="s">
        <v>215</v>
      </c>
    </row>
    <row r="2752" spans="1:65" s="15" customFormat="1" ht="10.199999999999999">
      <c r="B2752" s="238"/>
      <c r="C2752" s="239"/>
      <c r="D2752" s="198" t="s">
        <v>364</v>
      </c>
      <c r="E2752" s="240" t="s">
        <v>1</v>
      </c>
      <c r="F2752" s="241" t="s">
        <v>368</v>
      </c>
      <c r="G2752" s="239"/>
      <c r="H2752" s="242">
        <v>679.21299999999997</v>
      </c>
      <c r="I2752" s="243"/>
      <c r="J2752" s="239"/>
      <c r="K2752" s="239"/>
      <c r="L2752" s="244"/>
      <c r="M2752" s="245"/>
      <c r="N2752" s="246"/>
      <c r="O2752" s="246"/>
      <c r="P2752" s="246"/>
      <c r="Q2752" s="246"/>
      <c r="R2752" s="246"/>
      <c r="S2752" s="246"/>
      <c r="T2752" s="247"/>
      <c r="AT2752" s="248" t="s">
        <v>364</v>
      </c>
      <c r="AU2752" s="248" t="s">
        <v>90</v>
      </c>
      <c r="AV2752" s="15" t="s">
        <v>214</v>
      </c>
      <c r="AW2752" s="15" t="s">
        <v>36</v>
      </c>
      <c r="AX2752" s="15" t="s">
        <v>88</v>
      </c>
      <c r="AY2752" s="248" t="s">
        <v>215</v>
      </c>
    </row>
    <row r="2753" spans="1:65" s="2" customFormat="1" ht="16.5" customHeight="1">
      <c r="A2753" s="35"/>
      <c r="B2753" s="36"/>
      <c r="C2753" s="260" t="s">
        <v>2572</v>
      </c>
      <c r="D2753" s="260" t="s">
        <v>539</v>
      </c>
      <c r="E2753" s="261" t="s">
        <v>2573</v>
      </c>
      <c r="F2753" s="262" t="s">
        <v>2574</v>
      </c>
      <c r="G2753" s="263" t="s">
        <v>716</v>
      </c>
      <c r="H2753" s="264">
        <v>18.111999999999998</v>
      </c>
      <c r="I2753" s="265"/>
      <c r="J2753" s="266">
        <f>ROUND(I2753*H2753,2)</f>
        <v>0</v>
      </c>
      <c r="K2753" s="262" t="s">
        <v>1</v>
      </c>
      <c r="L2753" s="267"/>
      <c r="M2753" s="268" t="s">
        <v>1</v>
      </c>
      <c r="N2753" s="269" t="s">
        <v>46</v>
      </c>
      <c r="O2753" s="72"/>
      <c r="P2753" s="194">
        <f>O2753*H2753</f>
        <v>0</v>
      </c>
      <c r="Q2753" s="194">
        <v>0</v>
      </c>
      <c r="R2753" s="194">
        <f>Q2753*H2753</f>
        <v>0</v>
      </c>
      <c r="S2753" s="194">
        <v>0</v>
      </c>
      <c r="T2753" s="195">
        <f>S2753*H2753</f>
        <v>0</v>
      </c>
      <c r="U2753" s="35"/>
      <c r="V2753" s="35"/>
      <c r="W2753" s="35"/>
      <c r="X2753" s="35"/>
      <c r="Y2753" s="35"/>
      <c r="Z2753" s="35"/>
      <c r="AA2753" s="35"/>
      <c r="AB2753" s="35"/>
      <c r="AC2753" s="35"/>
      <c r="AD2753" s="35"/>
      <c r="AE2753" s="35"/>
      <c r="AR2753" s="196" t="s">
        <v>676</v>
      </c>
      <c r="AT2753" s="196" t="s">
        <v>539</v>
      </c>
      <c r="AU2753" s="196" t="s">
        <v>90</v>
      </c>
      <c r="AY2753" s="18" t="s">
        <v>215</v>
      </c>
      <c r="BE2753" s="197">
        <f>IF(N2753="základní",J2753,0)</f>
        <v>0</v>
      </c>
      <c r="BF2753" s="197">
        <f>IF(N2753="snížená",J2753,0)</f>
        <v>0</v>
      </c>
      <c r="BG2753" s="197">
        <f>IF(N2753="zákl. přenesená",J2753,0)</f>
        <v>0</v>
      </c>
      <c r="BH2753" s="197">
        <f>IF(N2753="sníž. přenesená",J2753,0)</f>
        <v>0</v>
      </c>
      <c r="BI2753" s="197">
        <f>IF(N2753="nulová",J2753,0)</f>
        <v>0</v>
      </c>
      <c r="BJ2753" s="18" t="s">
        <v>88</v>
      </c>
      <c r="BK2753" s="197">
        <f>ROUND(I2753*H2753,2)</f>
        <v>0</v>
      </c>
      <c r="BL2753" s="18" t="s">
        <v>291</v>
      </c>
      <c r="BM2753" s="196" t="s">
        <v>2575</v>
      </c>
    </row>
    <row r="2754" spans="1:65" s="14" customFormat="1" ht="10.199999999999999">
      <c r="B2754" s="227"/>
      <c r="C2754" s="228"/>
      <c r="D2754" s="198" t="s">
        <v>364</v>
      </c>
      <c r="E2754" s="229" t="s">
        <v>1</v>
      </c>
      <c r="F2754" s="230" t="s">
        <v>2576</v>
      </c>
      <c r="G2754" s="228"/>
      <c r="H2754" s="231">
        <v>18.111999999999998</v>
      </c>
      <c r="I2754" s="232"/>
      <c r="J2754" s="228"/>
      <c r="K2754" s="228"/>
      <c r="L2754" s="233"/>
      <c r="M2754" s="234"/>
      <c r="N2754" s="235"/>
      <c r="O2754" s="235"/>
      <c r="P2754" s="235"/>
      <c r="Q2754" s="235"/>
      <c r="R2754" s="235"/>
      <c r="S2754" s="235"/>
      <c r="T2754" s="236"/>
      <c r="AT2754" s="237" t="s">
        <v>364</v>
      </c>
      <c r="AU2754" s="237" t="s">
        <v>90</v>
      </c>
      <c r="AV2754" s="14" t="s">
        <v>90</v>
      </c>
      <c r="AW2754" s="14" t="s">
        <v>36</v>
      </c>
      <c r="AX2754" s="14" t="s">
        <v>81</v>
      </c>
      <c r="AY2754" s="237" t="s">
        <v>215</v>
      </c>
    </row>
    <row r="2755" spans="1:65" s="15" customFormat="1" ht="10.199999999999999">
      <c r="B2755" s="238"/>
      <c r="C2755" s="239"/>
      <c r="D2755" s="198" t="s">
        <v>364</v>
      </c>
      <c r="E2755" s="240" t="s">
        <v>1</v>
      </c>
      <c r="F2755" s="241" t="s">
        <v>368</v>
      </c>
      <c r="G2755" s="239"/>
      <c r="H2755" s="242">
        <v>18.111999999999998</v>
      </c>
      <c r="I2755" s="243"/>
      <c r="J2755" s="239"/>
      <c r="K2755" s="239"/>
      <c r="L2755" s="244"/>
      <c r="M2755" s="245"/>
      <c r="N2755" s="246"/>
      <c r="O2755" s="246"/>
      <c r="P2755" s="246"/>
      <c r="Q2755" s="246"/>
      <c r="R2755" s="246"/>
      <c r="S2755" s="246"/>
      <c r="T2755" s="247"/>
      <c r="AT2755" s="248" t="s">
        <v>364</v>
      </c>
      <c r="AU2755" s="248" t="s">
        <v>90</v>
      </c>
      <c r="AV2755" s="15" t="s">
        <v>214</v>
      </c>
      <c r="AW2755" s="15" t="s">
        <v>36</v>
      </c>
      <c r="AX2755" s="15" t="s">
        <v>88</v>
      </c>
      <c r="AY2755" s="248" t="s">
        <v>215</v>
      </c>
    </row>
    <row r="2756" spans="1:65" s="2" customFormat="1" ht="24.15" customHeight="1">
      <c r="A2756" s="35"/>
      <c r="B2756" s="36"/>
      <c r="C2756" s="185" t="s">
        <v>2577</v>
      </c>
      <c r="D2756" s="185" t="s">
        <v>216</v>
      </c>
      <c r="E2756" s="186" t="s">
        <v>2578</v>
      </c>
      <c r="F2756" s="187" t="s">
        <v>2579</v>
      </c>
      <c r="G2756" s="188" t="s">
        <v>523</v>
      </c>
      <c r="H2756" s="189">
        <v>566.01099999999997</v>
      </c>
      <c r="I2756" s="190"/>
      <c r="J2756" s="191">
        <f>ROUND(I2756*H2756,2)</f>
        <v>0</v>
      </c>
      <c r="K2756" s="187" t="s">
        <v>359</v>
      </c>
      <c r="L2756" s="40"/>
      <c r="M2756" s="192" t="s">
        <v>1</v>
      </c>
      <c r="N2756" s="193" t="s">
        <v>46</v>
      </c>
      <c r="O2756" s="72"/>
      <c r="P2756" s="194">
        <f>O2756*H2756</f>
        <v>0</v>
      </c>
      <c r="Q2756" s="194">
        <v>2.4000000000000001E-4</v>
      </c>
      <c r="R2756" s="194">
        <f>Q2756*H2756</f>
        <v>0.13584263999999999</v>
      </c>
      <c r="S2756" s="194">
        <v>0</v>
      </c>
      <c r="T2756" s="195">
        <f>S2756*H2756</f>
        <v>0</v>
      </c>
      <c r="U2756" s="35"/>
      <c r="V2756" s="35"/>
      <c r="W2756" s="35"/>
      <c r="X2756" s="35"/>
      <c r="Y2756" s="35"/>
      <c r="Z2756" s="35"/>
      <c r="AA2756" s="35"/>
      <c r="AB2756" s="35"/>
      <c r="AC2756" s="35"/>
      <c r="AD2756" s="35"/>
      <c r="AE2756" s="35"/>
      <c r="AR2756" s="196" t="s">
        <v>291</v>
      </c>
      <c r="AT2756" s="196" t="s">
        <v>216</v>
      </c>
      <c r="AU2756" s="196" t="s">
        <v>90</v>
      </c>
      <c r="AY2756" s="18" t="s">
        <v>215</v>
      </c>
      <c r="BE2756" s="197">
        <f>IF(N2756="základní",J2756,0)</f>
        <v>0</v>
      </c>
      <c r="BF2756" s="197">
        <f>IF(N2756="snížená",J2756,0)</f>
        <v>0</v>
      </c>
      <c r="BG2756" s="197">
        <f>IF(N2756="zákl. přenesená",J2756,0)</f>
        <v>0</v>
      </c>
      <c r="BH2756" s="197">
        <f>IF(N2756="sníž. přenesená",J2756,0)</f>
        <v>0</v>
      </c>
      <c r="BI2756" s="197">
        <f>IF(N2756="nulová",J2756,0)</f>
        <v>0</v>
      </c>
      <c r="BJ2756" s="18" t="s">
        <v>88</v>
      </c>
      <c r="BK2756" s="197">
        <f>ROUND(I2756*H2756,2)</f>
        <v>0</v>
      </c>
      <c r="BL2756" s="18" t="s">
        <v>291</v>
      </c>
      <c r="BM2756" s="196" t="s">
        <v>2580</v>
      </c>
    </row>
    <row r="2757" spans="1:65" s="2" customFormat="1" ht="19.2">
      <c r="A2757" s="35"/>
      <c r="B2757" s="36"/>
      <c r="C2757" s="37"/>
      <c r="D2757" s="198" t="s">
        <v>221</v>
      </c>
      <c r="E2757" s="37"/>
      <c r="F2757" s="199" t="s">
        <v>2581</v>
      </c>
      <c r="G2757" s="37"/>
      <c r="H2757" s="37"/>
      <c r="I2757" s="200"/>
      <c r="J2757" s="37"/>
      <c r="K2757" s="37"/>
      <c r="L2757" s="40"/>
      <c r="M2757" s="201"/>
      <c r="N2757" s="202"/>
      <c r="O2757" s="72"/>
      <c r="P2757" s="72"/>
      <c r="Q2757" s="72"/>
      <c r="R2757" s="72"/>
      <c r="S2757" s="72"/>
      <c r="T2757" s="73"/>
      <c r="U2757" s="35"/>
      <c r="V2757" s="35"/>
      <c r="W2757" s="35"/>
      <c r="X2757" s="35"/>
      <c r="Y2757" s="35"/>
      <c r="Z2757" s="35"/>
      <c r="AA2757" s="35"/>
      <c r="AB2757" s="35"/>
      <c r="AC2757" s="35"/>
      <c r="AD2757" s="35"/>
      <c r="AE2757" s="35"/>
      <c r="AT2757" s="18" t="s">
        <v>221</v>
      </c>
      <c r="AU2757" s="18" t="s">
        <v>90</v>
      </c>
    </row>
    <row r="2758" spans="1:65" s="2" customFormat="1" ht="10.199999999999999">
      <c r="A2758" s="35"/>
      <c r="B2758" s="36"/>
      <c r="C2758" s="37"/>
      <c r="D2758" s="215" t="s">
        <v>362</v>
      </c>
      <c r="E2758" s="37"/>
      <c r="F2758" s="216" t="s">
        <v>2582</v>
      </c>
      <c r="G2758" s="37"/>
      <c r="H2758" s="37"/>
      <c r="I2758" s="200"/>
      <c r="J2758" s="37"/>
      <c r="K2758" s="37"/>
      <c r="L2758" s="40"/>
      <c r="M2758" s="201"/>
      <c r="N2758" s="202"/>
      <c r="O2758" s="72"/>
      <c r="P2758" s="72"/>
      <c r="Q2758" s="72"/>
      <c r="R2758" s="72"/>
      <c r="S2758" s="72"/>
      <c r="T2758" s="73"/>
      <c r="U2758" s="35"/>
      <c r="V2758" s="35"/>
      <c r="W2758" s="35"/>
      <c r="X2758" s="35"/>
      <c r="Y2758" s="35"/>
      <c r="Z2758" s="35"/>
      <c r="AA2758" s="35"/>
      <c r="AB2758" s="35"/>
      <c r="AC2758" s="35"/>
      <c r="AD2758" s="35"/>
      <c r="AE2758" s="35"/>
      <c r="AT2758" s="18" t="s">
        <v>362</v>
      </c>
      <c r="AU2758" s="18" t="s">
        <v>90</v>
      </c>
    </row>
    <row r="2759" spans="1:65" s="2" customFormat="1" ht="33" customHeight="1">
      <c r="A2759" s="35"/>
      <c r="B2759" s="36"/>
      <c r="C2759" s="260" t="s">
        <v>2583</v>
      </c>
      <c r="D2759" s="260" t="s">
        <v>539</v>
      </c>
      <c r="E2759" s="261" t="s">
        <v>2584</v>
      </c>
      <c r="F2759" s="262" t="s">
        <v>2585</v>
      </c>
      <c r="G2759" s="263" t="s">
        <v>523</v>
      </c>
      <c r="H2759" s="264">
        <v>594.31200000000001</v>
      </c>
      <c r="I2759" s="265"/>
      <c r="J2759" s="266">
        <f>ROUND(I2759*H2759,2)</f>
        <v>0</v>
      </c>
      <c r="K2759" s="262" t="s">
        <v>359</v>
      </c>
      <c r="L2759" s="267"/>
      <c r="M2759" s="268" t="s">
        <v>1</v>
      </c>
      <c r="N2759" s="269" t="s">
        <v>46</v>
      </c>
      <c r="O2759" s="72"/>
      <c r="P2759" s="194">
        <f>O2759*H2759</f>
        <v>0</v>
      </c>
      <c r="Q2759" s="194">
        <v>1.2E-2</v>
      </c>
      <c r="R2759" s="194">
        <f>Q2759*H2759</f>
        <v>7.1317440000000003</v>
      </c>
      <c r="S2759" s="194">
        <v>0</v>
      </c>
      <c r="T2759" s="195">
        <f>S2759*H2759</f>
        <v>0</v>
      </c>
      <c r="U2759" s="35"/>
      <c r="V2759" s="35"/>
      <c r="W2759" s="35"/>
      <c r="X2759" s="35"/>
      <c r="Y2759" s="35"/>
      <c r="Z2759" s="35"/>
      <c r="AA2759" s="35"/>
      <c r="AB2759" s="35"/>
      <c r="AC2759" s="35"/>
      <c r="AD2759" s="35"/>
      <c r="AE2759" s="35"/>
      <c r="AR2759" s="196" t="s">
        <v>676</v>
      </c>
      <c r="AT2759" s="196" t="s">
        <v>539</v>
      </c>
      <c r="AU2759" s="196" t="s">
        <v>90</v>
      </c>
      <c r="AY2759" s="18" t="s">
        <v>215</v>
      </c>
      <c r="BE2759" s="197">
        <f>IF(N2759="základní",J2759,0)</f>
        <v>0</v>
      </c>
      <c r="BF2759" s="197">
        <f>IF(N2759="snížená",J2759,0)</f>
        <v>0</v>
      </c>
      <c r="BG2759" s="197">
        <f>IF(N2759="zákl. přenesená",J2759,0)</f>
        <v>0</v>
      </c>
      <c r="BH2759" s="197">
        <f>IF(N2759="sníž. přenesená",J2759,0)</f>
        <v>0</v>
      </c>
      <c r="BI2759" s="197">
        <f>IF(N2759="nulová",J2759,0)</f>
        <v>0</v>
      </c>
      <c r="BJ2759" s="18" t="s">
        <v>88</v>
      </c>
      <c r="BK2759" s="197">
        <f>ROUND(I2759*H2759,2)</f>
        <v>0</v>
      </c>
      <c r="BL2759" s="18" t="s">
        <v>291</v>
      </c>
      <c r="BM2759" s="196" t="s">
        <v>2586</v>
      </c>
    </row>
    <row r="2760" spans="1:65" s="2" customFormat="1" ht="19.2">
      <c r="A2760" s="35"/>
      <c r="B2760" s="36"/>
      <c r="C2760" s="37"/>
      <c r="D2760" s="198" t="s">
        <v>221</v>
      </c>
      <c r="E2760" s="37"/>
      <c r="F2760" s="199" t="s">
        <v>2585</v>
      </c>
      <c r="G2760" s="37"/>
      <c r="H2760" s="37"/>
      <c r="I2760" s="200"/>
      <c r="J2760" s="37"/>
      <c r="K2760" s="37"/>
      <c r="L2760" s="40"/>
      <c r="M2760" s="201"/>
      <c r="N2760" s="202"/>
      <c r="O2760" s="72"/>
      <c r="P2760" s="72"/>
      <c r="Q2760" s="72"/>
      <c r="R2760" s="72"/>
      <c r="S2760" s="72"/>
      <c r="T2760" s="73"/>
      <c r="U2760" s="35"/>
      <c r="V2760" s="35"/>
      <c r="W2760" s="35"/>
      <c r="X2760" s="35"/>
      <c r="Y2760" s="35"/>
      <c r="Z2760" s="35"/>
      <c r="AA2760" s="35"/>
      <c r="AB2760" s="35"/>
      <c r="AC2760" s="35"/>
      <c r="AD2760" s="35"/>
      <c r="AE2760" s="35"/>
      <c r="AT2760" s="18" t="s">
        <v>221</v>
      </c>
      <c r="AU2760" s="18" t="s">
        <v>90</v>
      </c>
    </row>
    <row r="2761" spans="1:65" s="14" customFormat="1" ht="10.199999999999999">
      <c r="B2761" s="227"/>
      <c r="C2761" s="228"/>
      <c r="D2761" s="198" t="s">
        <v>364</v>
      </c>
      <c r="E2761" s="229" t="s">
        <v>1</v>
      </c>
      <c r="F2761" s="230" t="s">
        <v>2587</v>
      </c>
      <c r="G2761" s="228"/>
      <c r="H2761" s="231">
        <v>594.31200000000001</v>
      </c>
      <c r="I2761" s="232"/>
      <c r="J2761" s="228"/>
      <c r="K2761" s="228"/>
      <c r="L2761" s="233"/>
      <c r="M2761" s="234"/>
      <c r="N2761" s="235"/>
      <c r="O2761" s="235"/>
      <c r="P2761" s="235"/>
      <c r="Q2761" s="235"/>
      <c r="R2761" s="235"/>
      <c r="S2761" s="235"/>
      <c r="T2761" s="236"/>
      <c r="AT2761" s="237" t="s">
        <v>364</v>
      </c>
      <c r="AU2761" s="237" t="s">
        <v>90</v>
      </c>
      <c r="AV2761" s="14" t="s">
        <v>90</v>
      </c>
      <c r="AW2761" s="14" t="s">
        <v>36</v>
      </c>
      <c r="AX2761" s="14" t="s">
        <v>81</v>
      </c>
      <c r="AY2761" s="237" t="s">
        <v>215</v>
      </c>
    </row>
    <row r="2762" spans="1:65" s="15" customFormat="1" ht="10.199999999999999">
      <c r="B2762" s="238"/>
      <c r="C2762" s="239"/>
      <c r="D2762" s="198" t="s">
        <v>364</v>
      </c>
      <c r="E2762" s="240" t="s">
        <v>1</v>
      </c>
      <c r="F2762" s="241" t="s">
        <v>368</v>
      </c>
      <c r="G2762" s="239"/>
      <c r="H2762" s="242">
        <v>594.31200000000001</v>
      </c>
      <c r="I2762" s="243"/>
      <c r="J2762" s="239"/>
      <c r="K2762" s="239"/>
      <c r="L2762" s="244"/>
      <c r="M2762" s="245"/>
      <c r="N2762" s="246"/>
      <c r="O2762" s="246"/>
      <c r="P2762" s="246"/>
      <c r="Q2762" s="246"/>
      <c r="R2762" s="246"/>
      <c r="S2762" s="246"/>
      <c r="T2762" s="247"/>
      <c r="AT2762" s="248" t="s">
        <v>364</v>
      </c>
      <c r="AU2762" s="248" t="s">
        <v>90</v>
      </c>
      <c r="AV2762" s="15" t="s">
        <v>214</v>
      </c>
      <c r="AW2762" s="15" t="s">
        <v>36</v>
      </c>
      <c r="AX2762" s="15" t="s">
        <v>88</v>
      </c>
      <c r="AY2762" s="248" t="s">
        <v>215</v>
      </c>
    </row>
    <row r="2763" spans="1:65" s="2" customFormat="1" ht="37.799999999999997" customHeight="1">
      <c r="A2763" s="35"/>
      <c r="B2763" s="36"/>
      <c r="C2763" s="185" t="s">
        <v>2588</v>
      </c>
      <c r="D2763" s="185" t="s">
        <v>216</v>
      </c>
      <c r="E2763" s="186" t="s">
        <v>2589</v>
      </c>
      <c r="F2763" s="187" t="s">
        <v>2590</v>
      </c>
      <c r="G2763" s="188" t="s">
        <v>523</v>
      </c>
      <c r="H2763" s="189">
        <v>169.01300000000001</v>
      </c>
      <c r="I2763" s="190"/>
      <c r="J2763" s="191">
        <f>ROUND(I2763*H2763,2)</f>
        <v>0</v>
      </c>
      <c r="K2763" s="187" t="s">
        <v>359</v>
      </c>
      <c r="L2763" s="40"/>
      <c r="M2763" s="192" t="s">
        <v>1</v>
      </c>
      <c r="N2763" s="193" t="s">
        <v>46</v>
      </c>
      <c r="O2763" s="72"/>
      <c r="P2763" s="194">
        <f>O2763*H2763</f>
        <v>0</v>
      </c>
      <c r="Q2763" s="194">
        <v>6.1199999999999996E-3</v>
      </c>
      <c r="R2763" s="194">
        <f>Q2763*H2763</f>
        <v>1.03435956</v>
      </c>
      <c r="S2763" s="194">
        <v>0</v>
      </c>
      <c r="T2763" s="195">
        <f>S2763*H2763</f>
        <v>0</v>
      </c>
      <c r="U2763" s="35"/>
      <c r="V2763" s="35"/>
      <c r="W2763" s="35"/>
      <c r="X2763" s="35"/>
      <c r="Y2763" s="35"/>
      <c r="Z2763" s="35"/>
      <c r="AA2763" s="35"/>
      <c r="AB2763" s="35"/>
      <c r="AC2763" s="35"/>
      <c r="AD2763" s="35"/>
      <c r="AE2763" s="35"/>
      <c r="AR2763" s="196" t="s">
        <v>291</v>
      </c>
      <c r="AT2763" s="196" t="s">
        <v>216</v>
      </c>
      <c r="AU2763" s="196" t="s">
        <v>90</v>
      </c>
      <c r="AY2763" s="18" t="s">
        <v>215</v>
      </c>
      <c r="BE2763" s="197">
        <f>IF(N2763="základní",J2763,0)</f>
        <v>0</v>
      </c>
      <c r="BF2763" s="197">
        <f>IF(N2763="snížená",J2763,0)</f>
        <v>0</v>
      </c>
      <c r="BG2763" s="197">
        <f>IF(N2763="zákl. přenesená",J2763,0)</f>
        <v>0</v>
      </c>
      <c r="BH2763" s="197">
        <f>IF(N2763="sníž. přenesená",J2763,0)</f>
        <v>0</v>
      </c>
      <c r="BI2763" s="197">
        <f>IF(N2763="nulová",J2763,0)</f>
        <v>0</v>
      </c>
      <c r="BJ2763" s="18" t="s">
        <v>88</v>
      </c>
      <c r="BK2763" s="197">
        <f>ROUND(I2763*H2763,2)</f>
        <v>0</v>
      </c>
      <c r="BL2763" s="18" t="s">
        <v>291</v>
      </c>
      <c r="BM2763" s="196" t="s">
        <v>2591</v>
      </c>
    </row>
    <row r="2764" spans="1:65" s="2" customFormat="1" ht="28.8">
      <c r="A2764" s="35"/>
      <c r="B2764" s="36"/>
      <c r="C2764" s="37"/>
      <c r="D2764" s="198" t="s">
        <v>221</v>
      </c>
      <c r="E2764" s="37"/>
      <c r="F2764" s="199" t="s">
        <v>2592</v>
      </c>
      <c r="G2764" s="37"/>
      <c r="H2764" s="37"/>
      <c r="I2764" s="200"/>
      <c r="J2764" s="37"/>
      <c r="K2764" s="37"/>
      <c r="L2764" s="40"/>
      <c r="M2764" s="201"/>
      <c r="N2764" s="202"/>
      <c r="O2764" s="72"/>
      <c r="P2764" s="72"/>
      <c r="Q2764" s="72"/>
      <c r="R2764" s="72"/>
      <c r="S2764" s="72"/>
      <c r="T2764" s="73"/>
      <c r="U2764" s="35"/>
      <c r="V2764" s="35"/>
      <c r="W2764" s="35"/>
      <c r="X2764" s="35"/>
      <c r="Y2764" s="35"/>
      <c r="Z2764" s="35"/>
      <c r="AA2764" s="35"/>
      <c r="AB2764" s="35"/>
      <c r="AC2764" s="35"/>
      <c r="AD2764" s="35"/>
      <c r="AE2764" s="35"/>
      <c r="AT2764" s="18" t="s">
        <v>221</v>
      </c>
      <c r="AU2764" s="18" t="s">
        <v>90</v>
      </c>
    </row>
    <row r="2765" spans="1:65" s="2" customFormat="1" ht="10.199999999999999">
      <c r="A2765" s="35"/>
      <c r="B2765" s="36"/>
      <c r="C2765" s="37"/>
      <c r="D2765" s="215" t="s">
        <v>362</v>
      </c>
      <c r="E2765" s="37"/>
      <c r="F2765" s="216" t="s">
        <v>2593</v>
      </c>
      <c r="G2765" s="37"/>
      <c r="H2765" s="37"/>
      <c r="I2765" s="200"/>
      <c r="J2765" s="37"/>
      <c r="K2765" s="37"/>
      <c r="L2765" s="40"/>
      <c r="M2765" s="201"/>
      <c r="N2765" s="202"/>
      <c r="O2765" s="72"/>
      <c r="P2765" s="72"/>
      <c r="Q2765" s="72"/>
      <c r="R2765" s="72"/>
      <c r="S2765" s="72"/>
      <c r="T2765" s="73"/>
      <c r="U2765" s="35"/>
      <c r="V2765" s="35"/>
      <c r="W2765" s="35"/>
      <c r="X2765" s="35"/>
      <c r="Y2765" s="35"/>
      <c r="Z2765" s="35"/>
      <c r="AA2765" s="35"/>
      <c r="AB2765" s="35"/>
      <c r="AC2765" s="35"/>
      <c r="AD2765" s="35"/>
      <c r="AE2765" s="35"/>
      <c r="AT2765" s="18" t="s">
        <v>362</v>
      </c>
      <c r="AU2765" s="18" t="s">
        <v>90</v>
      </c>
    </row>
    <row r="2766" spans="1:65" s="13" customFormat="1" ht="10.199999999999999">
      <c r="B2766" s="217"/>
      <c r="C2766" s="218"/>
      <c r="D2766" s="198" t="s">
        <v>364</v>
      </c>
      <c r="E2766" s="219" t="s">
        <v>1</v>
      </c>
      <c r="F2766" s="220" t="s">
        <v>2354</v>
      </c>
      <c r="G2766" s="218"/>
      <c r="H2766" s="219" t="s">
        <v>1</v>
      </c>
      <c r="I2766" s="221"/>
      <c r="J2766" s="218"/>
      <c r="K2766" s="218"/>
      <c r="L2766" s="222"/>
      <c r="M2766" s="223"/>
      <c r="N2766" s="224"/>
      <c r="O2766" s="224"/>
      <c r="P2766" s="224"/>
      <c r="Q2766" s="224"/>
      <c r="R2766" s="224"/>
      <c r="S2766" s="224"/>
      <c r="T2766" s="225"/>
      <c r="AT2766" s="226" t="s">
        <v>364</v>
      </c>
      <c r="AU2766" s="226" t="s">
        <v>90</v>
      </c>
      <c r="AV2766" s="13" t="s">
        <v>88</v>
      </c>
      <c r="AW2766" s="13" t="s">
        <v>36</v>
      </c>
      <c r="AX2766" s="13" t="s">
        <v>81</v>
      </c>
      <c r="AY2766" s="226" t="s">
        <v>215</v>
      </c>
    </row>
    <row r="2767" spans="1:65" s="14" customFormat="1" ht="10.199999999999999">
      <c r="B2767" s="227"/>
      <c r="C2767" s="228"/>
      <c r="D2767" s="198" t="s">
        <v>364</v>
      </c>
      <c r="E2767" s="229" t="s">
        <v>1</v>
      </c>
      <c r="F2767" s="230" t="s">
        <v>2594</v>
      </c>
      <c r="G2767" s="228"/>
      <c r="H2767" s="231">
        <v>169.01300000000001</v>
      </c>
      <c r="I2767" s="232"/>
      <c r="J2767" s="228"/>
      <c r="K2767" s="228"/>
      <c r="L2767" s="233"/>
      <c r="M2767" s="234"/>
      <c r="N2767" s="235"/>
      <c r="O2767" s="235"/>
      <c r="P2767" s="235"/>
      <c r="Q2767" s="235"/>
      <c r="R2767" s="235"/>
      <c r="S2767" s="235"/>
      <c r="T2767" s="236"/>
      <c r="AT2767" s="237" t="s">
        <v>364</v>
      </c>
      <c r="AU2767" s="237" t="s">
        <v>90</v>
      </c>
      <c r="AV2767" s="14" t="s">
        <v>90</v>
      </c>
      <c r="AW2767" s="14" t="s">
        <v>36</v>
      </c>
      <c r="AX2767" s="14" t="s">
        <v>81</v>
      </c>
      <c r="AY2767" s="237" t="s">
        <v>215</v>
      </c>
    </row>
    <row r="2768" spans="1:65" s="15" customFormat="1" ht="10.199999999999999">
      <c r="B2768" s="238"/>
      <c r="C2768" s="239"/>
      <c r="D2768" s="198" t="s">
        <v>364</v>
      </c>
      <c r="E2768" s="240" t="s">
        <v>1</v>
      </c>
      <c r="F2768" s="241" t="s">
        <v>368</v>
      </c>
      <c r="G2768" s="239"/>
      <c r="H2768" s="242">
        <v>169.01300000000001</v>
      </c>
      <c r="I2768" s="243"/>
      <c r="J2768" s="239"/>
      <c r="K2768" s="239"/>
      <c r="L2768" s="244"/>
      <c r="M2768" s="245"/>
      <c r="N2768" s="246"/>
      <c r="O2768" s="246"/>
      <c r="P2768" s="246"/>
      <c r="Q2768" s="246"/>
      <c r="R2768" s="246"/>
      <c r="S2768" s="246"/>
      <c r="T2768" s="247"/>
      <c r="AT2768" s="248" t="s">
        <v>364</v>
      </c>
      <c r="AU2768" s="248" t="s">
        <v>90</v>
      </c>
      <c r="AV2768" s="15" t="s">
        <v>214</v>
      </c>
      <c r="AW2768" s="15" t="s">
        <v>36</v>
      </c>
      <c r="AX2768" s="15" t="s">
        <v>88</v>
      </c>
      <c r="AY2768" s="248" t="s">
        <v>215</v>
      </c>
    </row>
    <row r="2769" spans="1:65" s="2" customFormat="1" ht="24.15" customHeight="1">
      <c r="A2769" s="35"/>
      <c r="B2769" s="36"/>
      <c r="C2769" s="260" t="s">
        <v>2595</v>
      </c>
      <c r="D2769" s="260" t="s">
        <v>539</v>
      </c>
      <c r="E2769" s="261" t="s">
        <v>2596</v>
      </c>
      <c r="F2769" s="262" t="s">
        <v>2597</v>
      </c>
      <c r="G2769" s="263" t="s">
        <v>523</v>
      </c>
      <c r="H2769" s="264">
        <v>177.464</v>
      </c>
      <c r="I2769" s="265"/>
      <c r="J2769" s="266">
        <f>ROUND(I2769*H2769,2)</f>
        <v>0</v>
      </c>
      <c r="K2769" s="262" t="s">
        <v>359</v>
      </c>
      <c r="L2769" s="267"/>
      <c r="M2769" s="268" t="s">
        <v>1</v>
      </c>
      <c r="N2769" s="269" t="s">
        <v>46</v>
      </c>
      <c r="O2769" s="72"/>
      <c r="P2769" s="194">
        <f>O2769*H2769</f>
        <v>0</v>
      </c>
      <c r="Q2769" s="194">
        <v>2.8999999999999998E-3</v>
      </c>
      <c r="R2769" s="194">
        <f>Q2769*H2769</f>
        <v>0.51464559999999993</v>
      </c>
      <c r="S2769" s="194">
        <v>0</v>
      </c>
      <c r="T2769" s="195">
        <f>S2769*H2769</f>
        <v>0</v>
      </c>
      <c r="U2769" s="35"/>
      <c r="V2769" s="35"/>
      <c r="W2769" s="35"/>
      <c r="X2769" s="35"/>
      <c r="Y2769" s="35"/>
      <c r="Z2769" s="35"/>
      <c r="AA2769" s="35"/>
      <c r="AB2769" s="35"/>
      <c r="AC2769" s="35"/>
      <c r="AD2769" s="35"/>
      <c r="AE2769" s="35"/>
      <c r="AR2769" s="196" t="s">
        <v>676</v>
      </c>
      <c r="AT2769" s="196" t="s">
        <v>539</v>
      </c>
      <c r="AU2769" s="196" t="s">
        <v>90</v>
      </c>
      <c r="AY2769" s="18" t="s">
        <v>215</v>
      </c>
      <c r="BE2769" s="197">
        <f>IF(N2769="základní",J2769,0)</f>
        <v>0</v>
      </c>
      <c r="BF2769" s="197">
        <f>IF(N2769="snížená",J2769,0)</f>
        <v>0</v>
      </c>
      <c r="BG2769" s="197">
        <f>IF(N2769="zákl. přenesená",J2769,0)</f>
        <v>0</v>
      </c>
      <c r="BH2769" s="197">
        <f>IF(N2769="sníž. přenesená",J2769,0)</f>
        <v>0</v>
      </c>
      <c r="BI2769" s="197">
        <f>IF(N2769="nulová",J2769,0)</f>
        <v>0</v>
      </c>
      <c r="BJ2769" s="18" t="s">
        <v>88</v>
      </c>
      <c r="BK2769" s="197">
        <f>ROUND(I2769*H2769,2)</f>
        <v>0</v>
      </c>
      <c r="BL2769" s="18" t="s">
        <v>291</v>
      </c>
      <c r="BM2769" s="196" t="s">
        <v>2598</v>
      </c>
    </row>
    <row r="2770" spans="1:65" s="2" customFormat="1" ht="19.2">
      <c r="A2770" s="35"/>
      <c r="B2770" s="36"/>
      <c r="C2770" s="37"/>
      <c r="D2770" s="198" t="s">
        <v>221</v>
      </c>
      <c r="E2770" s="37"/>
      <c r="F2770" s="199" t="s">
        <v>2597</v>
      </c>
      <c r="G2770" s="37"/>
      <c r="H2770" s="37"/>
      <c r="I2770" s="200"/>
      <c r="J2770" s="37"/>
      <c r="K2770" s="37"/>
      <c r="L2770" s="40"/>
      <c r="M2770" s="201"/>
      <c r="N2770" s="202"/>
      <c r="O2770" s="72"/>
      <c r="P2770" s="72"/>
      <c r="Q2770" s="72"/>
      <c r="R2770" s="72"/>
      <c r="S2770" s="72"/>
      <c r="T2770" s="73"/>
      <c r="U2770" s="35"/>
      <c r="V2770" s="35"/>
      <c r="W2770" s="35"/>
      <c r="X2770" s="35"/>
      <c r="Y2770" s="35"/>
      <c r="Z2770" s="35"/>
      <c r="AA2770" s="35"/>
      <c r="AB2770" s="35"/>
      <c r="AC2770" s="35"/>
      <c r="AD2770" s="35"/>
      <c r="AE2770" s="35"/>
      <c r="AT2770" s="18" t="s">
        <v>221</v>
      </c>
      <c r="AU2770" s="18" t="s">
        <v>90</v>
      </c>
    </row>
    <row r="2771" spans="1:65" s="14" customFormat="1" ht="10.199999999999999">
      <c r="B2771" s="227"/>
      <c r="C2771" s="228"/>
      <c r="D2771" s="198" t="s">
        <v>364</v>
      </c>
      <c r="E2771" s="229" t="s">
        <v>1</v>
      </c>
      <c r="F2771" s="230" t="s">
        <v>2599</v>
      </c>
      <c r="G2771" s="228"/>
      <c r="H2771" s="231">
        <v>177.464</v>
      </c>
      <c r="I2771" s="232"/>
      <c r="J2771" s="228"/>
      <c r="K2771" s="228"/>
      <c r="L2771" s="233"/>
      <c r="M2771" s="234"/>
      <c r="N2771" s="235"/>
      <c r="O2771" s="235"/>
      <c r="P2771" s="235"/>
      <c r="Q2771" s="235"/>
      <c r="R2771" s="235"/>
      <c r="S2771" s="235"/>
      <c r="T2771" s="236"/>
      <c r="AT2771" s="237" t="s">
        <v>364</v>
      </c>
      <c r="AU2771" s="237" t="s">
        <v>90</v>
      </c>
      <c r="AV2771" s="14" t="s">
        <v>90</v>
      </c>
      <c r="AW2771" s="14" t="s">
        <v>36</v>
      </c>
      <c r="AX2771" s="14" t="s">
        <v>81</v>
      </c>
      <c r="AY2771" s="237" t="s">
        <v>215</v>
      </c>
    </row>
    <row r="2772" spans="1:65" s="15" customFormat="1" ht="10.199999999999999">
      <c r="B2772" s="238"/>
      <c r="C2772" s="239"/>
      <c r="D2772" s="198" t="s">
        <v>364</v>
      </c>
      <c r="E2772" s="240" t="s">
        <v>1</v>
      </c>
      <c r="F2772" s="241" t="s">
        <v>368</v>
      </c>
      <c r="G2772" s="239"/>
      <c r="H2772" s="242">
        <v>177.464</v>
      </c>
      <c r="I2772" s="243"/>
      <c r="J2772" s="239"/>
      <c r="K2772" s="239"/>
      <c r="L2772" s="244"/>
      <c r="M2772" s="245"/>
      <c r="N2772" s="246"/>
      <c r="O2772" s="246"/>
      <c r="P2772" s="246"/>
      <c r="Q2772" s="246"/>
      <c r="R2772" s="246"/>
      <c r="S2772" s="246"/>
      <c r="T2772" s="247"/>
      <c r="AT2772" s="248" t="s">
        <v>364</v>
      </c>
      <c r="AU2772" s="248" t="s">
        <v>90</v>
      </c>
      <c r="AV2772" s="15" t="s">
        <v>214</v>
      </c>
      <c r="AW2772" s="15" t="s">
        <v>36</v>
      </c>
      <c r="AX2772" s="15" t="s">
        <v>88</v>
      </c>
      <c r="AY2772" s="248" t="s">
        <v>215</v>
      </c>
    </row>
    <row r="2773" spans="1:65" s="2" customFormat="1" ht="37.799999999999997" customHeight="1">
      <c r="A2773" s="35"/>
      <c r="B2773" s="36"/>
      <c r="C2773" s="185" t="s">
        <v>2600</v>
      </c>
      <c r="D2773" s="185" t="s">
        <v>216</v>
      </c>
      <c r="E2773" s="186" t="s">
        <v>2601</v>
      </c>
      <c r="F2773" s="187" t="s">
        <v>2602</v>
      </c>
      <c r="G2773" s="188" t="s">
        <v>523</v>
      </c>
      <c r="H2773" s="189">
        <v>558.12400000000002</v>
      </c>
      <c r="I2773" s="190"/>
      <c r="J2773" s="191">
        <f>ROUND(I2773*H2773,2)</f>
        <v>0</v>
      </c>
      <c r="K2773" s="187" t="s">
        <v>359</v>
      </c>
      <c r="L2773" s="40"/>
      <c r="M2773" s="192" t="s">
        <v>1</v>
      </c>
      <c r="N2773" s="193" t="s">
        <v>46</v>
      </c>
      <c r="O2773" s="72"/>
      <c r="P2773" s="194">
        <f>O2773*H2773</f>
        <v>0</v>
      </c>
      <c r="Q2773" s="194">
        <v>2.4000000000000001E-4</v>
      </c>
      <c r="R2773" s="194">
        <f>Q2773*H2773</f>
        <v>0.13394976</v>
      </c>
      <c r="S2773" s="194">
        <v>0</v>
      </c>
      <c r="T2773" s="195">
        <f>S2773*H2773</f>
        <v>0</v>
      </c>
      <c r="U2773" s="35"/>
      <c r="V2773" s="35"/>
      <c r="W2773" s="35"/>
      <c r="X2773" s="35"/>
      <c r="Y2773" s="35"/>
      <c r="Z2773" s="35"/>
      <c r="AA2773" s="35"/>
      <c r="AB2773" s="35"/>
      <c r="AC2773" s="35"/>
      <c r="AD2773" s="35"/>
      <c r="AE2773" s="35"/>
      <c r="AR2773" s="196" t="s">
        <v>291</v>
      </c>
      <c r="AT2773" s="196" t="s">
        <v>216</v>
      </c>
      <c r="AU2773" s="196" t="s">
        <v>90</v>
      </c>
      <c r="AY2773" s="18" t="s">
        <v>215</v>
      </c>
      <c r="BE2773" s="197">
        <f>IF(N2773="základní",J2773,0)</f>
        <v>0</v>
      </c>
      <c r="BF2773" s="197">
        <f>IF(N2773="snížená",J2773,0)</f>
        <v>0</v>
      </c>
      <c r="BG2773" s="197">
        <f>IF(N2773="zákl. přenesená",J2773,0)</f>
        <v>0</v>
      </c>
      <c r="BH2773" s="197">
        <f>IF(N2773="sníž. přenesená",J2773,0)</f>
        <v>0</v>
      </c>
      <c r="BI2773" s="197">
        <f>IF(N2773="nulová",J2773,0)</f>
        <v>0</v>
      </c>
      <c r="BJ2773" s="18" t="s">
        <v>88</v>
      </c>
      <c r="BK2773" s="197">
        <f>ROUND(I2773*H2773,2)</f>
        <v>0</v>
      </c>
      <c r="BL2773" s="18" t="s">
        <v>291</v>
      </c>
      <c r="BM2773" s="196" t="s">
        <v>2603</v>
      </c>
    </row>
    <row r="2774" spans="1:65" s="2" customFormat="1" ht="38.4">
      <c r="A2774" s="35"/>
      <c r="B2774" s="36"/>
      <c r="C2774" s="37"/>
      <c r="D2774" s="198" t="s">
        <v>221</v>
      </c>
      <c r="E2774" s="37"/>
      <c r="F2774" s="199" t="s">
        <v>2604</v>
      </c>
      <c r="G2774" s="37"/>
      <c r="H2774" s="37"/>
      <c r="I2774" s="200"/>
      <c r="J2774" s="37"/>
      <c r="K2774" s="37"/>
      <c r="L2774" s="40"/>
      <c r="M2774" s="201"/>
      <c r="N2774" s="202"/>
      <c r="O2774" s="72"/>
      <c r="P2774" s="72"/>
      <c r="Q2774" s="72"/>
      <c r="R2774" s="72"/>
      <c r="S2774" s="72"/>
      <c r="T2774" s="73"/>
      <c r="U2774" s="35"/>
      <c r="V2774" s="35"/>
      <c r="W2774" s="35"/>
      <c r="X2774" s="35"/>
      <c r="Y2774" s="35"/>
      <c r="Z2774" s="35"/>
      <c r="AA2774" s="35"/>
      <c r="AB2774" s="35"/>
      <c r="AC2774" s="35"/>
      <c r="AD2774" s="35"/>
      <c r="AE2774" s="35"/>
      <c r="AT2774" s="18" t="s">
        <v>221</v>
      </c>
      <c r="AU2774" s="18" t="s">
        <v>90</v>
      </c>
    </row>
    <row r="2775" spans="1:65" s="2" customFormat="1" ht="10.199999999999999">
      <c r="A2775" s="35"/>
      <c r="B2775" s="36"/>
      <c r="C2775" s="37"/>
      <c r="D2775" s="215" t="s">
        <v>362</v>
      </c>
      <c r="E2775" s="37"/>
      <c r="F2775" s="216" t="s">
        <v>2605</v>
      </c>
      <c r="G2775" s="37"/>
      <c r="H2775" s="37"/>
      <c r="I2775" s="200"/>
      <c r="J2775" s="37"/>
      <c r="K2775" s="37"/>
      <c r="L2775" s="40"/>
      <c r="M2775" s="201"/>
      <c r="N2775" s="202"/>
      <c r="O2775" s="72"/>
      <c r="P2775" s="72"/>
      <c r="Q2775" s="72"/>
      <c r="R2775" s="72"/>
      <c r="S2775" s="72"/>
      <c r="T2775" s="73"/>
      <c r="U2775" s="35"/>
      <c r="V2775" s="35"/>
      <c r="W2775" s="35"/>
      <c r="X2775" s="35"/>
      <c r="Y2775" s="35"/>
      <c r="Z2775" s="35"/>
      <c r="AA2775" s="35"/>
      <c r="AB2775" s="35"/>
      <c r="AC2775" s="35"/>
      <c r="AD2775" s="35"/>
      <c r="AE2775" s="35"/>
      <c r="AT2775" s="18" t="s">
        <v>362</v>
      </c>
      <c r="AU2775" s="18" t="s">
        <v>90</v>
      </c>
    </row>
    <row r="2776" spans="1:65" s="2" customFormat="1" ht="24.15" customHeight="1">
      <c r="A2776" s="35"/>
      <c r="B2776" s="36"/>
      <c r="C2776" s="260" t="s">
        <v>2606</v>
      </c>
      <c r="D2776" s="260" t="s">
        <v>539</v>
      </c>
      <c r="E2776" s="261" t="s">
        <v>2607</v>
      </c>
      <c r="F2776" s="262" t="s">
        <v>2608</v>
      </c>
      <c r="G2776" s="263" t="s">
        <v>523</v>
      </c>
      <c r="H2776" s="264">
        <v>1172.06</v>
      </c>
      <c r="I2776" s="265"/>
      <c r="J2776" s="266">
        <f>ROUND(I2776*H2776,2)</f>
        <v>0</v>
      </c>
      <c r="K2776" s="262" t="s">
        <v>359</v>
      </c>
      <c r="L2776" s="267"/>
      <c r="M2776" s="268" t="s">
        <v>1</v>
      </c>
      <c r="N2776" s="269" t="s">
        <v>46</v>
      </c>
      <c r="O2776" s="72"/>
      <c r="P2776" s="194">
        <f>O2776*H2776</f>
        <v>0</v>
      </c>
      <c r="Q2776" s="194">
        <v>3.5000000000000001E-3</v>
      </c>
      <c r="R2776" s="194">
        <f>Q2776*H2776</f>
        <v>4.1022099999999995</v>
      </c>
      <c r="S2776" s="194">
        <v>0</v>
      </c>
      <c r="T2776" s="195">
        <f>S2776*H2776</f>
        <v>0</v>
      </c>
      <c r="U2776" s="35"/>
      <c r="V2776" s="35"/>
      <c r="W2776" s="35"/>
      <c r="X2776" s="35"/>
      <c r="Y2776" s="35"/>
      <c r="Z2776" s="35"/>
      <c r="AA2776" s="35"/>
      <c r="AB2776" s="35"/>
      <c r="AC2776" s="35"/>
      <c r="AD2776" s="35"/>
      <c r="AE2776" s="35"/>
      <c r="AR2776" s="196" t="s">
        <v>676</v>
      </c>
      <c r="AT2776" s="196" t="s">
        <v>539</v>
      </c>
      <c r="AU2776" s="196" t="s">
        <v>90</v>
      </c>
      <c r="AY2776" s="18" t="s">
        <v>215</v>
      </c>
      <c r="BE2776" s="197">
        <f>IF(N2776="základní",J2776,0)</f>
        <v>0</v>
      </c>
      <c r="BF2776" s="197">
        <f>IF(N2776="snížená",J2776,0)</f>
        <v>0</v>
      </c>
      <c r="BG2776" s="197">
        <f>IF(N2776="zákl. přenesená",J2776,0)</f>
        <v>0</v>
      </c>
      <c r="BH2776" s="197">
        <f>IF(N2776="sníž. přenesená",J2776,0)</f>
        <v>0</v>
      </c>
      <c r="BI2776" s="197">
        <f>IF(N2776="nulová",J2776,0)</f>
        <v>0</v>
      </c>
      <c r="BJ2776" s="18" t="s">
        <v>88</v>
      </c>
      <c r="BK2776" s="197">
        <f>ROUND(I2776*H2776,2)</f>
        <v>0</v>
      </c>
      <c r="BL2776" s="18" t="s">
        <v>291</v>
      </c>
      <c r="BM2776" s="196" t="s">
        <v>2609</v>
      </c>
    </row>
    <row r="2777" spans="1:65" s="2" customFormat="1" ht="19.2">
      <c r="A2777" s="35"/>
      <c r="B2777" s="36"/>
      <c r="C2777" s="37"/>
      <c r="D2777" s="198" t="s">
        <v>221</v>
      </c>
      <c r="E2777" s="37"/>
      <c r="F2777" s="199" t="s">
        <v>2608</v>
      </c>
      <c r="G2777" s="37"/>
      <c r="H2777" s="37"/>
      <c r="I2777" s="200"/>
      <c r="J2777" s="37"/>
      <c r="K2777" s="37"/>
      <c r="L2777" s="40"/>
      <c r="M2777" s="201"/>
      <c r="N2777" s="202"/>
      <c r="O2777" s="72"/>
      <c r="P2777" s="72"/>
      <c r="Q2777" s="72"/>
      <c r="R2777" s="72"/>
      <c r="S2777" s="72"/>
      <c r="T2777" s="73"/>
      <c r="U2777" s="35"/>
      <c r="V2777" s="35"/>
      <c r="W2777" s="35"/>
      <c r="X2777" s="35"/>
      <c r="Y2777" s="35"/>
      <c r="Z2777" s="35"/>
      <c r="AA2777" s="35"/>
      <c r="AB2777" s="35"/>
      <c r="AC2777" s="35"/>
      <c r="AD2777" s="35"/>
      <c r="AE2777" s="35"/>
      <c r="AT2777" s="18" t="s">
        <v>221</v>
      </c>
      <c r="AU2777" s="18" t="s">
        <v>90</v>
      </c>
    </row>
    <row r="2778" spans="1:65" s="14" customFormat="1" ht="10.199999999999999">
      <c r="B2778" s="227"/>
      <c r="C2778" s="228"/>
      <c r="D2778" s="198" t="s">
        <v>364</v>
      </c>
      <c r="E2778" s="229" t="s">
        <v>1</v>
      </c>
      <c r="F2778" s="230" t="s">
        <v>2610</v>
      </c>
      <c r="G2778" s="228"/>
      <c r="H2778" s="231">
        <v>1172.06</v>
      </c>
      <c r="I2778" s="232"/>
      <c r="J2778" s="228"/>
      <c r="K2778" s="228"/>
      <c r="L2778" s="233"/>
      <c r="M2778" s="234"/>
      <c r="N2778" s="235"/>
      <c r="O2778" s="235"/>
      <c r="P2778" s="235"/>
      <c r="Q2778" s="235"/>
      <c r="R2778" s="235"/>
      <c r="S2778" s="235"/>
      <c r="T2778" s="236"/>
      <c r="AT2778" s="237" t="s">
        <v>364</v>
      </c>
      <c r="AU2778" s="237" t="s">
        <v>90</v>
      </c>
      <c r="AV2778" s="14" t="s">
        <v>90</v>
      </c>
      <c r="AW2778" s="14" t="s">
        <v>36</v>
      </c>
      <c r="AX2778" s="14" t="s">
        <v>81</v>
      </c>
      <c r="AY2778" s="237" t="s">
        <v>215</v>
      </c>
    </row>
    <row r="2779" spans="1:65" s="15" customFormat="1" ht="10.199999999999999">
      <c r="B2779" s="238"/>
      <c r="C2779" s="239"/>
      <c r="D2779" s="198" t="s">
        <v>364</v>
      </c>
      <c r="E2779" s="240" t="s">
        <v>1</v>
      </c>
      <c r="F2779" s="241" t="s">
        <v>368</v>
      </c>
      <c r="G2779" s="239"/>
      <c r="H2779" s="242">
        <v>1172.06</v>
      </c>
      <c r="I2779" s="243"/>
      <c r="J2779" s="239"/>
      <c r="K2779" s="239"/>
      <c r="L2779" s="244"/>
      <c r="M2779" s="245"/>
      <c r="N2779" s="246"/>
      <c r="O2779" s="246"/>
      <c r="P2779" s="246"/>
      <c r="Q2779" s="246"/>
      <c r="R2779" s="246"/>
      <c r="S2779" s="246"/>
      <c r="T2779" s="247"/>
      <c r="AT2779" s="248" t="s">
        <v>364</v>
      </c>
      <c r="AU2779" s="248" t="s">
        <v>90</v>
      </c>
      <c r="AV2779" s="15" t="s">
        <v>214</v>
      </c>
      <c r="AW2779" s="15" t="s">
        <v>36</v>
      </c>
      <c r="AX2779" s="15" t="s">
        <v>88</v>
      </c>
      <c r="AY2779" s="248" t="s">
        <v>215</v>
      </c>
    </row>
    <row r="2780" spans="1:65" s="2" customFormat="1" ht="24.15" customHeight="1">
      <c r="A2780" s="35"/>
      <c r="B2780" s="36"/>
      <c r="C2780" s="185" t="s">
        <v>2611</v>
      </c>
      <c r="D2780" s="185" t="s">
        <v>216</v>
      </c>
      <c r="E2780" s="186" t="s">
        <v>2612</v>
      </c>
      <c r="F2780" s="187" t="s">
        <v>2613</v>
      </c>
      <c r="G2780" s="188" t="s">
        <v>797</v>
      </c>
      <c r="H2780" s="189">
        <v>335</v>
      </c>
      <c r="I2780" s="190"/>
      <c r="J2780" s="191">
        <f>ROUND(I2780*H2780,2)</f>
        <v>0</v>
      </c>
      <c r="K2780" s="187" t="s">
        <v>359</v>
      </c>
      <c r="L2780" s="40"/>
      <c r="M2780" s="192" t="s">
        <v>1</v>
      </c>
      <c r="N2780" s="193" t="s">
        <v>46</v>
      </c>
      <c r="O2780" s="72"/>
      <c r="P2780" s="194">
        <f>O2780*H2780</f>
        <v>0</v>
      </c>
      <c r="Q2780" s="194">
        <v>3.0000000000000001E-5</v>
      </c>
      <c r="R2780" s="194">
        <f>Q2780*H2780</f>
        <v>1.005E-2</v>
      </c>
      <c r="S2780" s="194">
        <v>0</v>
      </c>
      <c r="T2780" s="195">
        <f>S2780*H2780</f>
        <v>0</v>
      </c>
      <c r="U2780" s="35"/>
      <c r="V2780" s="35"/>
      <c r="W2780" s="35"/>
      <c r="X2780" s="35"/>
      <c r="Y2780" s="35"/>
      <c r="Z2780" s="35"/>
      <c r="AA2780" s="35"/>
      <c r="AB2780" s="35"/>
      <c r="AC2780" s="35"/>
      <c r="AD2780" s="35"/>
      <c r="AE2780" s="35"/>
      <c r="AR2780" s="196" t="s">
        <v>291</v>
      </c>
      <c r="AT2780" s="196" t="s">
        <v>216</v>
      </c>
      <c r="AU2780" s="196" t="s">
        <v>90</v>
      </c>
      <c r="AY2780" s="18" t="s">
        <v>215</v>
      </c>
      <c r="BE2780" s="197">
        <f>IF(N2780="základní",J2780,0)</f>
        <v>0</v>
      </c>
      <c r="BF2780" s="197">
        <f>IF(N2780="snížená",J2780,0)</f>
        <v>0</v>
      </c>
      <c r="BG2780" s="197">
        <f>IF(N2780="zákl. přenesená",J2780,0)</f>
        <v>0</v>
      </c>
      <c r="BH2780" s="197">
        <f>IF(N2780="sníž. přenesená",J2780,0)</f>
        <v>0</v>
      </c>
      <c r="BI2780" s="197">
        <f>IF(N2780="nulová",J2780,0)</f>
        <v>0</v>
      </c>
      <c r="BJ2780" s="18" t="s">
        <v>88</v>
      </c>
      <c r="BK2780" s="197">
        <f>ROUND(I2780*H2780,2)</f>
        <v>0</v>
      </c>
      <c r="BL2780" s="18" t="s">
        <v>291</v>
      </c>
      <c r="BM2780" s="196" t="s">
        <v>2614</v>
      </c>
    </row>
    <row r="2781" spans="1:65" s="2" customFormat="1" ht="19.2">
      <c r="A2781" s="35"/>
      <c r="B2781" s="36"/>
      <c r="C2781" s="37"/>
      <c r="D2781" s="198" t="s">
        <v>221</v>
      </c>
      <c r="E2781" s="37"/>
      <c r="F2781" s="199" t="s">
        <v>2615</v>
      </c>
      <c r="G2781" s="37"/>
      <c r="H2781" s="37"/>
      <c r="I2781" s="200"/>
      <c r="J2781" s="37"/>
      <c r="K2781" s="37"/>
      <c r="L2781" s="40"/>
      <c r="M2781" s="201"/>
      <c r="N2781" s="202"/>
      <c r="O2781" s="72"/>
      <c r="P2781" s="72"/>
      <c r="Q2781" s="72"/>
      <c r="R2781" s="72"/>
      <c r="S2781" s="72"/>
      <c r="T2781" s="73"/>
      <c r="U2781" s="35"/>
      <c r="V2781" s="35"/>
      <c r="W2781" s="35"/>
      <c r="X2781" s="35"/>
      <c r="Y2781" s="35"/>
      <c r="Z2781" s="35"/>
      <c r="AA2781" s="35"/>
      <c r="AB2781" s="35"/>
      <c r="AC2781" s="35"/>
      <c r="AD2781" s="35"/>
      <c r="AE2781" s="35"/>
      <c r="AT2781" s="18" t="s">
        <v>221</v>
      </c>
      <c r="AU2781" s="18" t="s">
        <v>90</v>
      </c>
    </row>
    <row r="2782" spans="1:65" s="2" customFormat="1" ht="10.199999999999999">
      <c r="A2782" s="35"/>
      <c r="B2782" s="36"/>
      <c r="C2782" s="37"/>
      <c r="D2782" s="215" t="s">
        <v>362</v>
      </c>
      <c r="E2782" s="37"/>
      <c r="F2782" s="216" t="s">
        <v>2616</v>
      </c>
      <c r="G2782" s="37"/>
      <c r="H2782" s="37"/>
      <c r="I2782" s="200"/>
      <c r="J2782" s="37"/>
      <c r="K2782" s="37"/>
      <c r="L2782" s="40"/>
      <c r="M2782" s="201"/>
      <c r="N2782" s="202"/>
      <c r="O2782" s="72"/>
      <c r="P2782" s="72"/>
      <c r="Q2782" s="72"/>
      <c r="R2782" s="72"/>
      <c r="S2782" s="72"/>
      <c r="T2782" s="73"/>
      <c r="U2782" s="35"/>
      <c r="V2782" s="35"/>
      <c r="W2782" s="35"/>
      <c r="X2782" s="35"/>
      <c r="Y2782" s="35"/>
      <c r="Z2782" s="35"/>
      <c r="AA2782" s="35"/>
      <c r="AB2782" s="35"/>
      <c r="AC2782" s="35"/>
      <c r="AD2782" s="35"/>
      <c r="AE2782" s="35"/>
      <c r="AT2782" s="18" t="s">
        <v>362</v>
      </c>
      <c r="AU2782" s="18" t="s">
        <v>90</v>
      </c>
    </row>
    <row r="2783" spans="1:65" s="13" customFormat="1" ht="20.399999999999999">
      <c r="B2783" s="217"/>
      <c r="C2783" s="218"/>
      <c r="D2783" s="198" t="s">
        <v>364</v>
      </c>
      <c r="E2783" s="219" t="s">
        <v>1</v>
      </c>
      <c r="F2783" s="220" t="s">
        <v>2617</v>
      </c>
      <c r="G2783" s="218"/>
      <c r="H2783" s="219" t="s">
        <v>1</v>
      </c>
      <c r="I2783" s="221"/>
      <c r="J2783" s="218"/>
      <c r="K2783" s="218"/>
      <c r="L2783" s="222"/>
      <c r="M2783" s="223"/>
      <c r="N2783" s="224"/>
      <c r="O2783" s="224"/>
      <c r="P2783" s="224"/>
      <c r="Q2783" s="224"/>
      <c r="R2783" s="224"/>
      <c r="S2783" s="224"/>
      <c r="T2783" s="225"/>
      <c r="AT2783" s="226" t="s">
        <v>364</v>
      </c>
      <c r="AU2783" s="226" t="s">
        <v>90</v>
      </c>
      <c r="AV2783" s="13" t="s">
        <v>88</v>
      </c>
      <c r="AW2783" s="13" t="s">
        <v>36</v>
      </c>
      <c r="AX2783" s="13" t="s">
        <v>81</v>
      </c>
      <c r="AY2783" s="226" t="s">
        <v>215</v>
      </c>
    </row>
    <row r="2784" spans="1:65" s="14" customFormat="1" ht="10.199999999999999">
      <c r="B2784" s="227"/>
      <c r="C2784" s="228"/>
      <c r="D2784" s="198" t="s">
        <v>364</v>
      </c>
      <c r="E2784" s="229" t="s">
        <v>1</v>
      </c>
      <c r="F2784" s="230" t="s">
        <v>2618</v>
      </c>
      <c r="G2784" s="228"/>
      <c r="H2784" s="231">
        <v>335</v>
      </c>
      <c r="I2784" s="232"/>
      <c r="J2784" s="228"/>
      <c r="K2784" s="228"/>
      <c r="L2784" s="233"/>
      <c r="M2784" s="234"/>
      <c r="N2784" s="235"/>
      <c r="O2784" s="235"/>
      <c r="P2784" s="235"/>
      <c r="Q2784" s="235"/>
      <c r="R2784" s="235"/>
      <c r="S2784" s="235"/>
      <c r="T2784" s="236"/>
      <c r="AT2784" s="237" t="s">
        <v>364</v>
      </c>
      <c r="AU2784" s="237" t="s">
        <v>90</v>
      </c>
      <c r="AV2784" s="14" t="s">
        <v>90</v>
      </c>
      <c r="AW2784" s="14" t="s">
        <v>36</v>
      </c>
      <c r="AX2784" s="14" t="s">
        <v>81</v>
      </c>
      <c r="AY2784" s="237" t="s">
        <v>215</v>
      </c>
    </row>
    <row r="2785" spans="1:65" s="15" customFormat="1" ht="10.199999999999999">
      <c r="B2785" s="238"/>
      <c r="C2785" s="239"/>
      <c r="D2785" s="198" t="s">
        <v>364</v>
      </c>
      <c r="E2785" s="240" t="s">
        <v>1</v>
      </c>
      <c r="F2785" s="241" t="s">
        <v>368</v>
      </c>
      <c r="G2785" s="239"/>
      <c r="H2785" s="242">
        <v>335</v>
      </c>
      <c r="I2785" s="243"/>
      <c r="J2785" s="239"/>
      <c r="K2785" s="239"/>
      <c r="L2785" s="244"/>
      <c r="M2785" s="245"/>
      <c r="N2785" s="246"/>
      <c r="O2785" s="246"/>
      <c r="P2785" s="246"/>
      <c r="Q2785" s="246"/>
      <c r="R2785" s="246"/>
      <c r="S2785" s="246"/>
      <c r="T2785" s="247"/>
      <c r="AT2785" s="248" t="s">
        <v>364</v>
      </c>
      <c r="AU2785" s="248" t="s">
        <v>90</v>
      </c>
      <c r="AV2785" s="15" t="s">
        <v>214</v>
      </c>
      <c r="AW2785" s="15" t="s">
        <v>36</v>
      </c>
      <c r="AX2785" s="15" t="s">
        <v>88</v>
      </c>
      <c r="AY2785" s="248" t="s">
        <v>215</v>
      </c>
    </row>
    <row r="2786" spans="1:65" s="2" customFormat="1" ht="24.15" customHeight="1">
      <c r="A2786" s="35"/>
      <c r="B2786" s="36"/>
      <c r="C2786" s="260" t="s">
        <v>2619</v>
      </c>
      <c r="D2786" s="260" t="s">
        <v>539</v>
      </c>
      <c r="E2786" s="261" t="s">
        <v>2620</v>
      </c>
      <c r="F2786" s="262" t="s">
        <v>2621</v>
      </c>
      <c r="G2786" s="263" t="s">
        <v>797</v>
      </c>
      <c r="H2786" s="264">
        <v>351.75</v>
      </c>
      <c r="I2786" s="265"/>
      <c r="J2786" s="266">
        <f>ROUND(I2786*H2786,2)</f>
        <v>0</v>
      </c>
      <c r="K2786" s="262" t="s">
        <v>359</v>
      </c>
      <c r="L2786" s="267"/>
      <c r="M2786" s="268" t="s">
        <v>1</v>
      </c>
      <c r="N2786" s="269" t="s">
        <v>46</v>
      </c>
      <c r="O2786" s="72"/>
      <c r="P2786" s="194">
        <f>O2786*H2786</f>
        <v>0</v>
      </c>
      <c r="Q2786" s="194">
        <v>3.8000000000000002E-4</v>
      </c>
      <c r="R2786" s="194">
        <f>Q2786*H2786</f>
        <v>0.13366500000000001</v>
      </c>
      <c r="S2786" s="194">
        <v>0</v>
      </c>
      <c r="T2786" s="195">
        <f>S2786*H2786</f>
        <v>0</v>
      </c>
      <c r="U2786" s="35"/>
      <c r="V2786" s="35"/>
      <c r="W2786" s="35"/>
      <c r="X2786" s="35"/>
      <c r="Y2786" s="35"/>
      <c r="Z2786" s="35"/>
      <c r="AA2786" s="35"/>
      <c r="AB2786" s="35"/>
      <c r="AC2786" s="35"/>
      <c r="AD2786" s="35"/>
      <c r="AE2786" s="35"/>
      <c r="AR2786" s="196" t="s">
        <v>676</v>
      </c>
      <c r="AT2786" s="196" t="s">
        <v>539</v>
      </c>
      <c r="AU2786" s="196" t="s">
        <v>90</v>
      </c>
      <c r="AY2786" s="18" t="s">
        <v>215</v>
      </c>
      <c r="BE2786" s="197">
        <f>IF(N2786="základní",J2786,0)</f>
        <v>0</v>
      </c>
      <c r="BF2786" s="197">
        <f>IF(N2786="snížená",J2786,0)</f>
        <v>0</v>
      </c>
      <c r="BG2786" s="197">
        <f>IF(N2786="zákl. přenesená",J2786,0)</f>
        <v>0</v>
      </c>
      <c r="BH2786" s="197">
        <f>IF(N2786="sníž. přenesená",J2786,0)</f>
        <v>0</v>
      </c>
      <c r="BI2786" s="197">
        <f>IF(N2786="nulová",J2786,0)</f>
        <v>0</v>
      </c>
      <c r="BJ2786" s="18" t="s">
        <v>88</v>
      </c>
      <c r="BK2786" s="197">
        <f>ROUND(I2786*H2786,2)</f>
        <v>0</v>
      </c>
      <c r="BL2786" s="18" t="s">
        <v>291</v>
      </c>
      <c r="BM2786" s="196" t="s">
        <v>2622</v>
      </c>
    </row>
    <row r="2787" spans="1:65" s="2" customFormat="1" ht="10.199999999999999">
      <c r="A2787" s="35"/>
      <c r="B2787" s="36"/>
      <c r="C2787" s="37"/>
      <c r="D2787" s="198" t="s">
        <v>221</v>
      </c>
      <c r="E2787" s="37"/>
      <c r="F2787" s="199" t="s">
        <v>2621</v>
      </c>
      <c r="G2787" s="37"/>
      <c r="H2787" s="37"/>
      <c r="I2787" s="200"/>
      <c r="J2787" s="37"/>
      <c r="K2787" s="37"/>
      <c r="L2787" s="40"/>
      <c r="M2787" s="201"/>
      <c r="N2787" s="202"/>
      <c r="O2787" s="72"/>
      <c r="P2787" s="72"/>
      <c r="Q2787" s="72"/>
      <c r="R2787" s="72"/>
      <c r="S2787" s="72"/>
      <c r="T2787" s="73"/>
      <c r="U2787" s="35"/>
      <c r="V2787" s="35"/>
      <c r="W2787" s="35"/>
      <c r="X2787" s="35"/>
      <c r="Y2787" s="35"/>
      <c r="Z2787" s="35"/>
      <c r="AA2787" s="35"/>
      <c r="AB2787" s="35"/>
      <c r="AC2787" s="35"/>
      <c r="AD2787" s="35"/>
      <c r="AE2787" s="35"/>
      <c r="AT2787" s="18" t="s">
        <v>221</v>
      </c>
      <c r="AU2787" s="18" t="s">
        <v>90</v>
      </c>
    </row>
    <row r="2788" spans="1:65" s="14" customFormat="1" ht="10.199999999999999">
      <c r="B2788" s="227"/>
      <c r="C2788" s="228"/>
      <c r="D2788" s="198" t="s">
        <v>364</v>
      </c>
      <c r="E2788" s="229" t="s">
        <v>1</v>
      </c>
      <c r="F2788" s="230" t="s">
        <v>2623</v>
      </c>
      <c r="G2788" s="228"/>
      <c r="H2788" s="231">
        <v>351.75</v>
      </c>
      <c r="I2788" s="232"/>
      <c r="J2788" s="228"/>
      <c r="K2788" s="228"/>
      <c r="L2788" s="233"/>
      <c r="M2788" s="234"/>
      <c r="N2788" s="235"/>
      <c r="O2788" s="235"/>
      <c r="P2788" s="235"/>
      <c r="Q2788" s="235"/>
      <c r="R2788" s="235"/>
      <c r="S2788" s="235"/>
      <c r="T2788" s="236"/>
      <c r="AT2788" s="237" t="s">
        <v>364</v>
      </c>
      <c r="AU2788" s="237" t="s">
        <v>90</v>
      </c>
      <c r="AV2788" s="14" t="s">
        <v>90</v>
      </c>
      <c r="AW2788" s="14" t="s">
        <v>36</v>
      </c>
      <c r="AX2788" s="14" t="s">
        <v>81</v>
      </c>
      <c r="AY2788" s="237" t="s">
        <v>215</v>
      </c>
    </row>
    <row r="2789" spans="1:65" s="15" customFormat="1" ht="10.199999999999999">
      <c r="B2789" s="238"/>
      <c r="C2789" s="239"/>
      <c r="D2789" s="198" t="s">
        <v>364</v>
      </c>
      <c r="E2789" s="240" t="s">
        <v>1</v>
      </c>
      <c r="F2789" s="241" t="s">
        <v>368</v>
      </c>
      <c r="G2789" s="239"/>
      <c r="H2789" s="242">
        <v>351.75</v>
      </c>
      <c r="I2789" s="243"/>
      <c r="J2789" s="239"/>
      <c r="K2789" s="239"/>
      <c r="L2789" s="244"/>
      <c r="M2789" s="245"/>
      <c r="N2789" s="246"/>
      <c r="O2789" s="246"/>
      <c r="P2789" s="246"/>
      <c r="Q2789" s="246"/>
      <c r="R2789" s="246"/>
      <c r="S2789" s="246"/>
      <c r="T2789" s="247"/>
      <c r="AT2789" s="248" t="s">
        <v>364</v>
      </c>
      <c r="AU2789" s="248" t="s">
        <v>90</v>
      </c>
      <c r="AV2789" s="15" t="s">
        <v>214</v>
      </c>
      <c r="AW2789" s="15" t="s">
        <v>36</v>
      </c>
      <c r="AX2789" s="15" t="s">
        <v>88</v>
      </c>
      <c r="AY2789" s="248" t="s">
        <v>215</v>
      </c>
    </row>
    <row r="2790" spans="1:65" s="2" customFormat="1" ht="33" customHeight="1">
      <c r="A2790" s="35"/>
      <c r="B2790" s="36"/>
      <c r="C2790" s="185" t="s">
        <v>2624</v>
      </c>
      <c r="D2790" s="185" t="s">
        <v>216</v>
      </c>
      <c r="E2790" s="186" t="s">
        <v>2625</v>
      </c>
      <c r="F2790" s="187" t="s">
        <v>2626</v>
      </c>
      <c r="G2790" s="188" t="s">
        <v>523</v>
      </c>
      <c r="H2790" s="189">
        <v>558.12400000000002</v>
      </c>
      <c r="I2790" s="190"/>
      <c r="J2790" s="191">
        <f>ROUND(I2790*H2790,2)</f>
        <v>0</v>
      </c>
      <c r="K2790" s="187" t="s">
        <v>359</v>
      </c>
      <c r="L2790" s="40"/>
      <c r="M2790" s="192" t="s">
        <v>1</v>
      </c>
      <c r="N2790" s="193" t="s">
        <v>46</v>
      </c>
      <c r="O2790" s="72"/>
      <c r="P2790" s="194">
        <f>O2790*H2790</f>
        <v>0</v>
      </c>
      <c r="Q2790" s="194">
        <v>1.2E-4</v>
      </c>
      <c r="R2790" s="194">
        <f>Q2790*H2790</f>
        <v>6.6974880000000001E-2</v>
      </c>
      <c r="S2790" s="194">
        <v>0</v>
      </c>
      <c r="T2790" s="195">
        <f>S2790*H2790</f>
        <v>0</v>
      </c>
      <c r="U2790" s="35"/>
      <c r="V2790" s="35"/>
      <c r="W2790" s="35"/>
      <c r="X2790" s="35"/>
      <c r="Y2790" s="35"/>
      <c r="Z2790" s="35"/>
      <c r="AA2790" s="35"/>
      <c r="AB2790" s="35"/>
      <c r="AC2790" s="35"/>
      <c r="AD2790" s="35"/>
      <c r="AE2790" s="35"/>
      <c r="AR2790" s="196" t="s">
        <v>291</v>
      </c>
      <c r="AT2790" s="196" t="s">
        <v>216</v>
      </c>
      <c r="AU2790" s="196" t="s">
        <v>90</v>
      </c>
      <c r="AY2790" s="18" t="s">
        <v>215</v>
      </c>
      <c r="BE2790" s="197">
        <f>IF(N2790="základní",J2790,0)</f>
        <v>0</v>
      </c>
      <c r="BF2790" s="197">
        <f>IF(N2790="snížená",J2790,0)</f>
        <v>0</v>
      </c>
      <c r="BG2790" s="197">
        <f>IF(N2790="zákl. přenesená",J2790,0)</f>
        <v>0</v>
      </c>
      <c r="BH2790" s="197">
        <f>IF(N2790="sníž. přenesená",J2790,0)</f>
        <v>0</v>
      </c>
      <c r="BI2790" s="197">
        <f>IF(N2790="nulová",J2790,0)</f>
        <v>0</v>
      </c>
      <c r="BJ2790" s="18" t="s">
        <v>88</v>
      </c>
      <c r="BK2790" s="197">
        <f>ROUND(I2790*H2790,2)</f>
        <v>0</v>
      </c>
      <c r="BL2790" s="18" t="s">
        <v>291</v>
      </c>
      <c r="BM2790" s="196" t="s">
        <v>2627</v>
      </c>
    </row>
    <row r="2791" spans="1:65" s="2" customFormat="1" ht="19.2">
      <c r="A2791" s="35"/>
      <c r="B2791" s="36"/>
      <c r="C2791" s="37"/>
      <c r="D2791" s="198" t="s">
        <v>221</v>
      </c>
      <c r="E2791" s="37"/>
      <c r="F2791" s="199" t="s">
        <v>2628</v>
      </c>
      <c r="G2791" s="37"/>
      <c r="H2791" s="37"/>
      <c r="I2791" s="200"/>
      <c r="J2791" s="37"/>
      <c r="K2791" s="37"/>
      <c r="L2791" s="40"/>
      <c r="M2791" s="201"/>
      <c r="N2791" s="202"/>
      <c r="O2791" s="72"/>
      <c r="P2791" s="72"/>
      <c r="Q2791" s="72"/>
      <c r="R2791" s="72"/>
      <c r="S2791" s="72"/>
      <c r="T2791" s="73"/>
      <c r="U2791" s="35"/>
      <c r="V2791" s="35"/>
      <c r="W2791" s="35"/>
      <c r="X2791" s="35"/>
      <c r="Y2791" s="35"/>
      <c r="Z2791" s="35"/>
      <c r="AA2791" s="35"/>
      <c r="AB2791" s="35"/>
      <c r="AC2791" s="35"/>
      <c r="AD2791" s="35"/>
      <c r="AE2791" s="35"/>
      <c r="AT2791" s="18" t="s">
        <v>221</v>
      </c>
      <c r="AU2791" s="18" t="s">
        <v>90</v>
      </c>
    </row>
    <row r="2792" spans="1:65" s="2" customFormat="1" ht="10.199999999999999">
      <c r="A2792" s="35"/>
      <c r="B2792" s="36"/>
      <c r="C2792" s="37"/>
      <c r="D2792" s="215" t="s">
        <v>362</v>
      </c>
      <c r="E2792" s="37"/>
      <c r="F2792" s="216" t="s">
        <v>2629</v>
      </c>
      <c r="G2792" s="37"/>
      <c r="H2792" s="37"/>
      <c r="I2792" s="200"/>
      <c r="J2792" s="37"/>
      <c r="K2792" s="37"/>
      <c r="L2792" s="40"/>
      <c r="M2792" s="201"/>
      <c r="N2792" s="202"/>
      <c r="O2792" s="72"/>
      <c r="P2792" s="72"/>
      <c r="Q2792" s="72"/>
      <c r="R2792" s="72"/>
      <c r="S2792" s="72"/>
      <c r="T2792" s="73"/>
      <c r="U2792" s="35"/>
      <c r="V2792" s="35"/>
      <c r="W2792" s="35"/>
      <c r="X2792" s="35"/>
      <c r="Y2792" s="35"/>
      <c r="Z2792" s="35"/>
      <c r="AA2792" s="35"/>
      <c r="AB2792" s="35"/>
      <c r="AC2792" s="35"/>
      <c r="AD2792" s="35"/>
      <c r="AE2792" s="35"/>
      <c r="AT2792" s="18" t="s">
        <v>362</v>
      </c>
      <c r="AU2792" s="18" t="s">
        <v>90</v>
      </c>
    </row>
    <row r="2793" spans="1:65" s="2" customFormat="1" ht="16.5" customHeight="1">
      <c r="A2793" s="35"/>
      <c r="B2793" s="36"/>
      <c r="C2793" s="260" t="s">
        <v>2630</v>
      </c>
      <c r="D2793" s="260" t="s">
        <v>539</v>
      </c>
      <c r="E2793" s="261" t="s">
        <v>2631</v>
      </c>
      <c r="F2793" s="262" t="s">
        <v>2632</v>
      </c>
      <c r="G2793" s="263" t="s">
        <v>358</v>
      </c>
      <c r="H2793" s="264">
        <v>51.975000000000001</v>
      </c>
      <c r="I2793" s="265"/>
      <c r="J2793" s="266">
        <f>ROUND(I2793*H2793,2)</f>
        <v>0</v>
      </c>
      <c r="K2793" s="262" t="s">
        <v>359</v>
      </c>
      <c r="L2793" s="267"/>
      <c r="M2793" s="268" t="s">
        <v>1</v>
      </c>
      <c r="N2793" s="269" t="s">
        <v>46</v>
      </c>
      <c r="O2793" s="72"/>
      <c r="P2793" s="194">
        <f>O2793*H2793</f>
        <v>0</v>
      </c>
      <c r="Q2793" s="194">
        <v>2.5000000000000001E-2</v>
      </c>
      <c r="R2793" s="194">
        <f>Q2793*H2793</f>
        <v>1.2993750000000002</v>
      </c>
      <c r="S2793" s="194">
        <v>0</v>
      </c>
      <c r="T2793" s="195">
        <f>S2793*H2793</f>
        <v>0</v>
      </c>
      <c r="U2793" s="35"/>
      <c r="V2793" s="35"/>
      <c r="W2793" s="35"/>
      <c r="X2793" s="35"/>
      <c r="Y2793" s="35"/>
      <c r="Z2793" s="35"/>
      <c r="AA2793" s="35"/>
      <c r="AB2793" s="35"/>
      <c r="AC2793" s="35"/>
      <c r="AD2793" s="35"/>
      <c r="AE2793" s="35"/>
      <c r="AR2793" s="196" t="s">
        <v>676</v>
      </c>
      <c r="AT2793" s="196" t="s">
        <v>539</v>
      </c>
      <c r="AU2793" s="196" t="s">
        <v>90</v>
      </c>
      <c r="AY2793" s="18" t="s">
        <v>215</v>
      </c>
      <c r="BE2793" s="197">
        <f>IF(N2793="základní",J2793,0)</f>
        <v>0</v>
      </c>
      <c r="BF2793" s="197">
        <f>IF(N2793="snížená",J2793,0)</f>
        <v>0</v>
      </c>
      <c r="BG2793" s="197">
        <f>IF(N2793="zákl. přenesená",J2793,0)</f>
        <v>0</v>
      </c>
      <c r="BH2793" s="197">
        <f>IF(N2793="sníž. přenesená",J2793,0)</f>
        <v>0</v>
      </c>
      <c r="BI2793" s="197">
        <f>IF(N2793="nulová",J2793,0)</f>
        <v>0</v>
      </c>
      <c r="BJ2793" s="18" t="s">
        <v>88</v>
      </c>
      <c r="BK2793" s="197">
        <f>ROUND(I2793*H2793,2)</f>
        <v>0</v>
      </c>
      <c r="BL2793" s="18" t="s">
        <v>291</v>
      </c>
      <c r="BM2793" s="196" t="s">
        <v>2633</v>
      </c>
    </row>
    <row r="2794" spans="1:65" s="2" customFormat="1" ht="10.199999999999999">
      <c r="A2794" s="35"/>
      <c r="B2794" s="36"/>
      <c r="C2794" s="37"/>
      <c r="D2794" s="198" t="s">
        <v>221</v>
      </c>
      <c r="E2794" s="37"/>
      <c r="F2794" s="199" t="s">
        <v>2632</v>
      </c>
      <c r="G2794" s="37"/>
      <c r="H2794" s="37"/>
      <c r="I2794" s="200"/>
      <c r="J2794" s="37"/>
      <c r="K2794" s="37"/>
      <c r="L2794" s="40"/>
      <c r="M2794" s="201"/>
      <c r="N2794" s="202"/>
      <c r="O2794" s="72"/>
      <c r="P2794" s="72"/>
      <c r="Q2794" s="72"/>
      <c r="R2794" s="72"/>
      <c r="S2794" s="72"/>
      <c r="T2794" s="73"/>
      <c r="U2794" s="35"/>
      <c r="V2794" s="35"/>
      <c r="W2794" s="35"/>
      <c r="X2794" s="35"/>
      <c r="Y2794" s="35"/>
      <c r="Z2794" s="35"/>
      <c r="AA2794" s="35"/>
      <c r="AB2794" s="35"/>
      <c r="AC2794" s="35"/>
      <c r="AD2794" s="35"/>
      <c r="AE2794" s="35"/>
      <c r="AT2794" s="18" t="s">
        <v>221</v>
      </c>
      <c r="AU2794" s="18" t="s">
        <v>90</v>
      </c>
    </row>
    <row r="2795" spans="1:65" s="13" customFormat="1" ht="10.199999999999999">
      <c r="B2795" s="217"/>
      <c r="C2795" s="218"/>
      <c r="D2795" s="198" t="s">
        <v>364</v>
      </c>
      <c r="E2795" s="219" t="s">
        <v>1</v>
      </c>
      <c r="F2795" s="220" t="s">
        <v>496</v>
      </c>
      <c r="G2795" s="218"/>
      <c r="H2795" s="219" t="s">
        <v>1</v>
      </c>
      <c r="I2795" s="221"/>
      <c r="J2795" s="218"/>
      <c r="K2795" s="218"/>
      <c r="L2795" s="222"/>
      <c r="M2795" s="223"/>
      <c r="N2795" s="224"/>
      <c r="O2795" s="224"/>
      <c r="P2795" s="224"/>
      <c r="Q2795" s="224"/>
      <c r="R2795" s="224"/>
      <c r="S2795" s="224"/>
      <c r="T2795" s="225"/>
      <c r="AT2795" s="226" t="s">
        <v>364</v>
      </c>
      <c r="AU2795" s="226" t="s">
        <v>90</v>
      </c>
      <c r="AV2795" s="13" t="s">
        <v>88</v>
      </c>
      <c r="AW2795" s="13" t="s">
        <v>36</v>
      </c>
      <c r="AX2795" s="13" t="s">
        <v>81</v>
      </c>
      <c r="AY2795" s="226" t="s">
        <v>215</v>
      </c>
    </row>
    <row r="2796" spans="1:65" s="13" customFormat="1" ht="10.199999999999999">
      <c r="B2796" s="217"/>
      <c r="C2796" s="218"/>
      <c r="D2796" s="198" t="s">
        <v>364</v>
      </c>
      <c r="E2796" s="219" t="s">
        <v>1</v>
      </c>
      <c r="F2796" s="220" t="s">
        <v>2634</v>
      </c>
      <c r="G2796" s="218"/>
      <c r="H2796" s="219" t="s">
        <v>1</v>
      </c>
      <c r="I2796" s="221"/>
      <c r="J2796" s="218"/>
      <c r="K2796" s="218"/>
      <c r="L2796" s="222"/>
      <c r="M2796" s="223"/>
      <c r="N2796" s="224"/>
      <c r="O2796" s="224"/>
      <c r="P2796" s="224"/>
      <c r="Q2796" s="224"/>
      <c r="R2796" s="224"/>
      <c r="S2796" s="224"/>
      <c r="T2796" s="225"/>
      <c r="AT2796" s="226" t="s">
        <v>364</v>
      </c>
      <c r="AU2796" s="226" t="s">
        <v>90</v>
      </c>
      <c r="AV2796" s="13" t="s">
        <v>88</v>
      </c>
      <c r="AW2796" s="13" t="s">
        <v>36</v>
      </c>
      <c r="AX2796" s="13" t="s">
        <v>81</v>
      </c>
      <c r="AY2796" s="226" t="s">
        <v>215</v>
      </c>
    </row>
    <row r="2797" spans="1:65" s="14" customFormat="1" ht="10.199999999999999">
      <c r="B2797" s="227"/>
      <c r="C2797" s="228"/>
      <c r="D2797" s="198" t="s">
        <v>364</v>
      </c>
      <c r="E2797" s="229" t="s">
        <v>1</v>
      </c>
      <c r="F2797" s="230" t="s">
        <v>2635</v>
      </c>
      <c r="G2797" s="228"/>
      <c r="H2797" s="231">
        <v>21.42</v>
      </c>
      <c r="I2797" s="232"/>
      <c r="J2797" s="228"/>
      <c r="K2797" s="228"/>
      <c r="L2797" s="233"/>
      <c r="M2797" s="234"/>
      <c r="N2797" s="235"/>
      <c r="O2797" s="235"/>
      <c r="P2797" s="235"/>
      <c r="Q2797" s="235"/>
      <c r="R2797" s="235"/>
      <c r="S2797" s="235"/>
      <c r="T2797" s="236"/>
      <c r="AT2797" s="237" t="s">
        <v>364</v>
      </c>
      <c r="AU2797" s="237" t="s">
        <v>90</v>
      </c>
      <c r="AV2797" s="14" t="s">
        <v>90</v>
      </c>
      <c r="AW2797" s="14" t="s">
        <v>36</v>
      </c>
      <c r="AX2797" s="14" t="s">
        <v>81</v>
      </c>
      <c r="AY2797" s="237" t="s">
        <v>215</v>
      </c>
    </row>
    <row r="2798" spans="1:65" s="13" customFormat="1" ht="10.199999999999999">
      <c r="B2798" s="217"/>
      <c r="C2798" s="218"/>
      <c r="D2798" s="198" t="s">
        <v>364</v>
      </c>
      <c r="E2798" s="219" t="s">
        <v>1</v>
      </c>
      <c r="F2798" s="220" t="s">
        <v>2636</v>
      </c>
      <c r="G2798" s="218"/>
      <c r="H2798" s="219" t="s">
        <v>1</v>
      </c>
      <c r="I2798" s="221"/>
      <c r="J2798" s="218"/>
      <c r="K2798" s="218"/>
      <c r="L2798" s="222"/>
      <c r="M2798" s="223"/>
      <c r="N2798" s="224"/>
      <c r="O2798" s="224"/>
      <c r="P2798" s="224"/>
      <c r="Q2798" s="224"/>
      <c r="R2798" s="224"/>
      <c r="S2798" s="224"/>
      <c r="T2798" s="225"/>
      <c r="AT2798" s="226" t="s">
        <v>364</v>
      </c>
      <c r="AU2798" s="226" t="s">
        <v>90</v>
      </c>
      <c r="AV2798" s="13" t="s">
        <v>88</v>
      </c>
      <c r="AW2798" s="13" t="s">
        <v>36</v>
      </c>
      <c r="AX2798" s="13" t="s">
        <v>81</v>
      </c>
      <c r="AY2798" s="226" t="s">
        <v>215</v>
      </c>
    </row>
    <row r="2799" spans="1:65" s="14" customFormat="1" ht="10.199999999999999">
      <c r="B2799" s="227"/>
      <c r="C2799" s="228"/>
      <c r="D2799" s="198" t="s">
        <v>364</v>
      </c>
      <c r="E2799" s="229" t="s">
        <v>1</v>
      </c>
      <c r="F2799" s="230" t="s">
        <v>2637</v>
      </c>
      <c r="G2799" s="228"/>
      <c r="H2799" s="231">
        <v>30.555</v>
      </c>
      <c r="I2799" s="232"/>
      <c r="J2799" s="228"/>
      <c r="K2799" s="228"/>
      <c r="L2799" s="233"/>
      <c r="M2799" s="234"/>
      <c r="N2799" s="235"/>
      <c r="O2799" s="235"/>
      <c r="P2799" s="235"/>
      <c r="Q2799" s="235"/>
      <c r="R2799" s="235"/>
      <c r="S2799" s="235"/>
      <c r="T2799" s="236"/>
      <c r="AT2799" s="237" t="s">
        <v>364</v>
      </c>
      <c r="AU2799" s="237" t="s">
        <v>90</v>
      </c>
      <c r="AV2799" s="14" t="s">
        <v>90</v>
      </c>
      <c r="AW2799" s="14" t="s">
        <v>36</v>
      </c>
      <c r="AX2799" s="14" t="s">
        <v>81</v>
      </c>
      <c r="AY2799" s="237" t="s">
        <v>215</v>
      </c>
    </row>
    <row r="2800" spans="1:65" s="15" customFormat="1" ht="10.199999999999999">
      <c r="B2800" s="238"/>
      <c r="C2800" s="239"/>
      <c r="D2800" s="198" t="s">
        <v>364</v>
      </c>
      <c r="E2800" s="240" t="s">
        <v>1</v>
      </c>
      <c r="F2800" s="241" t="s">
        <v>368</v>
      </c>
      <c r="G2800" s="239"/>
      <c r="H2800" s="242">
        <v>51.975000000000001</v>
      </c>
      <c r="I2800" s="243"/>
      <c r="J2800" s="239"/>
      <c r="K2800" s="239"/>
      <c r="L2800" s="244"/>
      <c r="M2800" s="245"/>
      <c r="N2800" s="246"/>
      <c r="O2800" s="246"/>
      <c r="P2800" s="246"/>
      <c r="Q2800" s="246"/>
      <c r="R2800" s="246"/>
      <c r="S2800" s="246"/>
      <c r="T2800" s="247"/>
      <c r="AT2800" s="248" t="s">
        <v>364</v>
      </c>
      <c r="AU2800" s="248" t="s">
        <v>90</v>
      </c>
      <c r="AV2800" s="15" t="s">
        <v>214</v>
      </c>
      <c r="AW2800" s="15" t="s">
        <v>36</v>
      </c>
      <c r="AX2800" s="15" t="s">
        <v>88</v>
      </c>
      <c r="AY2800" s="248" t="s">
        <v>215</v>
      </c>
    </row>
    <row r="2801" spans="1:65" s="2" customFormat="1" ht="24.15" customHeight="1">
      <c r="A2801" s="35"/>
      <c r="B2801" s="36"/>
      <c r="C2801" s="185" t="s">
        <v>2638</v>
      </c>
      <c r="D2801" s="185" t="s">
        <v>216</v>
      </c>
      <c r="E2801" s="186" t="s">
        <v>2639</v>
      </c>
      <c r="F2801" s="187" t="s">
        <v>2640</v>
      </c>
      <c r="G2801" s="188" t="s">
        <v>797</v>
      </c>
      <c r="H2801" s="189">
        <v>196</v>
      </c>
      <c r="I2801" s="190"/>
      <c r="J2801" s="191">
        <f>ROUND(I2801*H2801,2)</f>
        <v>0</v>
      </c>
      <c r="K2801" s="187" t="s">
        <v>1767</v>
      </c>
      <c r="L2801" s="40"/>
      <c r="M2801" s="192" t="s">
        <v>1</v>
      </c>
      <c r="N2801" s="193" t="s">
        <v>46</v>
      </c>
      <c r="O2801" s="72"/>
      <c r="P2801" s="194">
        <f>O2801*H2801</f>
        <v>0</v>
      </c>
      <c r="Q2801" s="194">
        <v>1E-4</v>
      </c>
      <c r="R2801" s="194">
        <f>Q2801*H2801</f>
        <v>1.9599999999999999E-2</v>
      </c>
      <c r="S2801" s="194">
        <v>0</v>
      </c>
      <c r="T2801" s="195">
        <f>S2801*H2801</f>
        <v>0</v>
      </c>
      <c r="U2801" s="35"/>
      <c r="V2801" s="35"/>
      <c r="W2801" s="35"/>
      <c r="X2801" s="35"/>
      <c r="Y2801" s="35"/>
      <c r="Z2801" s="35"/>
      <c r="AA2801" s="35"/>
      <c r="AB2801" s="35"/>
      <c r="AC2801" s="35"/>
      <c r="AD2801" s="35"/>
      <c r="AE2801" s="35"/>
      <c r="AR2801" s="196" t="s">
        <v>291</v>
      </c>
      <c r="AT2801" s="196" t="s">
        <v>216</v>
      </c>
      <c r="AU2801" s="196" t="s">
        <v>90</v>
      </c>
      <c r="AY2801" s="18" t="s">
        <v>215</v>
      </c>
      <c r="BE2801" s="197">
        <f>IF(N2801="základní",J2801,0)</f>
        <v>0</v>
      </c>
      <c r="BF2801" s="197">
        <f>IF(N2801="snížená",J2801,0)</f>
        <v>0</v>
      </c>
      <c r="BG2801" s="197">
        <f>IF(N2801="zákl. přenesená",J2801,0)</f>
        <v>0</v>
      </c>
      <c r="BH2801" s="197">
        <f>IF(N2801="sníž. přenesená",J2801,0)</f>
        <v>0</v>
      </c>
      <c r="BI2801" s="197">
        <f>IF(N2801="nulová",J2801,0)</f>
        <v>0</v>
      </c>
      <c r="BJ2801" s="18" t="s">
        <v>88</v>
      </c>
      <c r="BK2801" s="197">
        <f>ROUND(I2801*H2801,2)</f>
        <v>0</v>
      </c>
      <c r="BL2801" s="18" t="s">
        <v>291</v>
      </c>
      <c r="BM2801" s="196" t="s">
        <v>2641</v>
      </c>
    </row>
    <row r="2802" spans="1:65" s="2" customFormat="1" ht="19.2">
      <c r="A2802" s="35"/>
      <c r="B2802" s="36"/>
      <c r="C2802" s="37"/>
      <c r="D2802" s="198" t="s">
        <v>221</v>
      </c>
      <c r="E2802" s="37"/>
      <c r="F2802" s="199" t="s">
        <v>2642</v>
      </c>
      <c r="G2802" s="37"/>
      <c r="H2802" s="37"/>
      <c r="I2802" s="200"/>
      <c r="J2802" s="37"/>
      <c r="K2802" s="37"/>
      <c r="L2802" s="40"/>
      <c r="M2802" s="201"/>
      <c r="N2802" s="202"/>
      <c r="O2802" s="72"/>
      <c r="P2802" s="72"/>
      <c r="Q2802" s="72"/>
      <c r="R2802" s="72"/>
      <c r="S2802" s="72"/>
      <c r="T2802" s="73"/>
      <c r="U2802" s="35"/>
      <c r="V2802" s="35"/>
      <c r="W2802" s="35"/>
      <c r="X2802" s="35"/>
      <c r="Y2802" s="35"/>
      <c r="Z2802" s="35"/>
      <c r="AA2802" s="35"/>
      <c r="AB2802" s="35"/>
      <c r="AC2802" s="35"/>
      <c r="AD2802" s="35"/>
      <c r="AE2802" s="35"/>
      <c r="AT2802" s="18" t="s">
        <v>221</v>
      </c>
      <c r="AU2802" s="18" t="s">
        <v>90</v>
      </c>
    </row>
    <row r="2803" spans="1:65" s="2" customFormat="1" ht="10.199999999999999">
      <c r="A2803" s="35"/>
      <c r="B2803" s="36"/>
      <c r="C2803" s="37"/>
      <c r="D2803" s="215" t="s">
        <v>362</v>
      </c>
      <c r="E2803" s="37"/>
      <c r="F2803" s="216" t="s">
        <v>2643</v>
      </c>
      <c r="G2803" s="37"/>
      <c r="H2803" s="37"/>
      <c r="I2803" s="200"/>
      <c r="J2803" s="37"/>
      <c r="K2803" s="37"/>
      <c r="L2803" s="40"/>
      <c r="M2803" s="201"/>
      <c r="N2803" s="202"/>
      <c r="O2803" s="72"/>
      <c r="P2803" s="72"/>
      <c r="Q2803" s="72"/>
      <c r="R2803" s="72"/>
      <c r="S2803" s="72"/>
      <c r="T2803" s="73"/>
      <c r="U2803" s="35"/>
      <c r="V2803" s="35"/>
      <c r="W2803" s="35"/>
      <c r="X2803" s="35"/>
      <c r="Y2803" s="35"/>
      <c r="Z2803" s="35"/>
      <c r="AA2803" s="35"/>
      <c r="AB2803" s="35"/>
      <c r="AC2803" s="35"/>
      <c r="AD2803" s="35"/>
      <c r="AE2803" s="35"/>
      <c r="AT2803" s="18" t="s">
        <v>362</v>
      </c>
      <c r="AU2803" s="18" t="s">
        <v>90</v>
      </c>
    </row>
    <row r="2804" spans="1:65" s="13" customFormat="1" ht="10.199999999999999">
      <c r="B2804" s="217"/>
      <c r="C2804" s="218"/>
      <c r="D2804" s="198" t="s">
        <v>364</v>
      </c>
      <c r="E2804" s="219" t="s">
        <v>1</v>
      </c>
      <c r="F2804" s="220" t="s">
        <v>2361</v>
      </c>
      <c r="G2804" s="218"/>
      <c r="H2804" s="219" t="s">
        <v>1</v>
      </c>
      <c r="I2804" s="221"/>
      <c r="J2804" s="218"/>
      <c r="K2804" s="218"/>
      <c r="L2804" s="222"/>
      <c r="M2804" s="223"/>
      <c r="N2804" s="224"/>
      <c r="O2804" s="224"/>
      <c r="P2804" s="224"/>
      <c r="Q2804" s="224"/>
      <c r="R2804" s="224"/>
      <c r="S2804" s="224"/>
      <c r="T2804" s="225"/>
      <c r="AT2804" s="226" t="s">
        <v>364</v>
      </c>
      <c r="AU2804" s="226" t="s">
        <v>90</v>
      </c>
      <c r="AV2804" s="13" t="s">
        <v>88</v>
      </c>
      <c r="AW2804" s="13" t="s">
        <v>36</v>
      </c>
      <c r="AX2804" s="13" t="s">
        <v>81</v>
      </c>
      <c r="AY2804" s="226" t="s">
        <v>215</v>
      </c>
    </row>
    <row r="2805" spans="1:65" s="14" customFormat="1" ht="10.199999999999999">
      <c r="B2805" s="227"/>
      <c r="C2805" s="228"/>
      <c r="D2805" s="198" t="s">
        <v>364</v>
      </c>
      <c r="E2805" s="229" t="s">
        <v>1</v>
      </c>
      <c r="F2805" s="230" t="s">
        <v>1799</v>
      </c>
      <c r="G2805" s="228"/>
      <c r="H2805" s="231">
        <v>196</v>
      </c>
      <c r="I2805" s="232"/>
      <c r="J2805" s="228"/>
      <c r="K2805" s="228"/>
      <c r="L2805" s="233"/>
      <c r="M2805" s="234"/>
      <c r="N2805" s="235"/>
      <c r="O2805" s="235"/>
      <c r="P2805" s="235"/>
      <c r="Q2805" s="235"/>
      <c r="R2805" s="235"/>
      <c r="S2805" s="235"/>
      <c r="T2805" s="236"/>
      <c r="AT2805" s="237" t="s">
        <v>364</v>
      </c>
      <c r="AU2805" s="237" t="s">
        <v>90</v>
      </c>
      <c r="AV2805" s="14" t="s">
        <v>90</v>
      </c>
      <c r="AW2805" s="14" t="s">
        <v>36</v>
      </c>
      <c r="AX2805" s="14" t="s">
        <v>81</v>
      </c>
      <c r="AY2805" s="237" t="s">
        <v>215</v>
      </c>
    </row>
    <row r="2806" spans="1:65" s="15" customFormat="1" ht="10.199999999999999">
      <c r="B2806" s="238"/>
      <c r="C2806" s="239"/>
      <c r="D2806" s="198" t="s">
        <v>364</v>
      </c>
      <c r="E2806" s="240" t="s">
        <v>1</v>
      </c>
      <c r="F2806" s="241" t="s">
        <v>368</v>
      </c>
      <c r="G2806" s="239"/>
      <c r="H2806" s="242">
        <v>196</v>
      </c>
      <c r="I2806" s="243"/>
      <c r="J2806" s="239"/>
      <c r="K2806" s="239"/>
      <c r="L2806" s="244"/>
      <c r="M2806" s="245"/>
      <c r="N2806" s="246"/>
      <c r="O2806" s="246"/>
      <c r="P2806" s="246"/>
      <c r="Q2806" s="246"/>
      <c r="R2806" s="246"/>
      <c r="S2806" s="246"/>
      <c r="T2806" s="247"/>
      <c r="AT2806" s="248" t="s">
        <v>364</v>
      </c>
      <c r="AU2806" s="248" t="s">
        <v>90</v>
      </c>
      <c r="AV2806" s="15" t="s">
        <v>214</v>
      </c>
      <c r="AW2806" s="15" t="s">
        <v>36</v>
      </c>
      <c r="AX2806" s="15" t="s">
        <v>88</v>
      </c>
      <c r="AY2806" s="248" t="s">
        <v>215</v>
      </c>
    </row>
    <row r="2807" spans="1:65" s="2" customFormat="1" ht="16.5" customHeight="1">
      <c r="A2807" s="35"/>
      <c r="B2807" s="36"/>
      <c r="C2807" s="260" t="s">
        <v>2644</v>
      </c>
      <c r="D2807" s="260" t="s">
        <v>539</v>
      </c>
      <c r="E2807" s="261" t="s">
        <v>2645</v>
      </c>
      <c r="F2807" s="262" t="s">
        <v>2646</v>
      </c>
      <c r="G2807" s="263" t="s">
        <v>358</v>
      </c>
      <c r="H2807" s="264">
        <v>10.78</v>
      </c>
      <c r="I2807" s="265"/>
      <c r="J2807" s="266">
        <f>ROUND(I2807*H2807,2)</f>
        <v>0</v>
      </c>
      <c r="K2807" s="262" t="s">
        <v>1767</v>
      </c>
      <c r="L2807" s="267"/>
      <c r="M2807" s="268" t="s">
        <v>1</v>
      </c>
      <c r="N2807" s="269" t="s">
        <v>46</v>
      </c>
      <c r="O2807" s="72"/>
      <c r="P2807" s="194">
        <f>O2807*H2807</f>
        <v>0</v>
      </c>
      <c r="Q2807" s="194">
        <v>0.03</v>
      </c>
      <c r="R2807" s="194">
        <f>Q2807*H2807</f>
        <v>0.32339999999999997</v>
      </c>
      <c r="S2807" s="194">
        <v>0</v>
      </c>
      <c r="T2807" s="195">
        <f>S2807*H2807</f>
        <v>0</v>
      </c>
      <c r="U2807" s="35"/>
      <c r="V2807" s="35"/>
      <c r="W2807" s="35"/>
      <c r="X2807" s="35"/>
      <c r="Y2807" s="35"/>
      <c r="Z2807" s="35"/>
      <c r="AA2807" s="35"/>
      <c r="AB2807" s="35"/>
      <c r="AC2807" s="35"/>
      <c r="AD2807" s="35"/>
      <c r="AE2807" s="35"/>
      <c r="AR2807" s="196" t="s">
        <v>676</v>
      </c>
      <c r="AT2807" s="196" t="s">
        <v>539</v>
      </c>
      <c r="AU2807" s="196" t="s">
        <v>90</v>
      </c>
      <c r="AY2807" s="18" t="s">
        <v>215</v>
      </c>
      <c r="BE2807" s="197">
        <f>IF(N2807="základní",J2807,0)</f>
        <v>0</v>
      </c>
      <c r="BF2807" s="197">
        <f>IF(N2807="snížená",J2807,0)</f>
        <v>0</v>
      </c>
      <c r="BG2807" s="197">
        <f>IF(N2807="zákl. přenesená",J2807,0)</f>
        <v>0</v>
      </c>
      <c r="BH2807" s="197">
        <f>IF(N2807="sníž. přenesená",J2807,0)</f>
        <v>0</v>
      </c>
      <c r="BI2807" s="197">
        <f>IF(N2807="nulová",J2807,0)</f>
        <v>0</v>
      </c>
      <c r="BJ2807" s="18" t="s">
        <v>88</v>
      </c>
      <c r="BK2807" s="197">
        <f>ROUND(I2807*H2807,2)</f>
        <v>0</v>
      </c>
      <c r="BL2807" s="18" t="s">
        <v>291</v>
      </c>
      <c r="BM2807" s="196" t="s">
        <v>2647</v>
      </c>
    </row>
    <row r="2808" spans="1:65" s="2" customFormat="1" ht="10.199999999999999">
      <c r="A2808" s="35"/>
      <c r="B2808" s="36"/>
      <c r="C2808" s="37"/>
      <c r="D2808" s="198" t="s">
        <v>221</v>
      </c>
      <c r="E2808" s="37"/>
      <c r="F2808" s="199" t="s">
        <v>2646</v>
      </c>
      <c r="G2808" s="37"/>
      <c r="H2808" s="37"/>
      <c r="I2808" s="200"/>
      <c r="J2808" s="37"/>
      <c r="K2808" s="37"/>
      <c r="L2808" s="40"/>
      <c r="M2808" s="201"/>
      <c r="N2808" s="202"/>
      <c r="O2808" s="72"/>
      <c r="P2808" s="72"/>
      <c r="Q2808" s="72"/>
      <c r="R2808" s="72"/>
      <c r="S2808" s="72"/>
      <c r="T2808" s="73"/>
      <c r="U2808" s="35"/>
      <c r="V2808" s="35"/>
      <c r="W2808" s="35"/>
      <c r="X2808" s="35"/>
      <c r="Y2808" s="35"/>
      <c r="Z2808" s="35"/>
      <c r="AA2808" s="35"/>
      <c r="AB2808" s="35"/>
      <c r="AC2808" s="35"/>
      <c r="AD2808" s="35"/>
      <c r="AE2808" s="35"/>
      <c r="AT2808" s="18" t="s">
        <v>221</v>
      </c>
      <c r="AU2808" s="18" t="s">
        <v>90</v>
      </c>
    </row>
    <row r="2809" spans="1:65" s="14" customFormat="1" ht="10.199999999999999">
      <c r="B2809" s="227"/>
      <c r="C2809" s="228"/>
      <c r="D2809" s="198" t="s">
        <v>364</v>
      </c>
      <c r="E2809" s="229" t="s">
        <v>1</v>
      </c>
      <c r="F2809" s="230" t="s">
        <v>2648</v>
      </c>
      <c r="G2809" s="228"/>
      <c r="H2809" s="231">
        <v>9.8000000000000007</v>
      </c>
      <c r="I2809" s="232"/>
      <c r="J2809" s="228"/>
      <c r="K2809" s="228"/>
      <c r="L2809" s="233"/>
      <c r="M2809" s="234"/>
      <c r="N2809" s="235"/>
      <c r="O2809" s="235"/>
      <c r="P2809" s="235"/>
      <c r="Q2809" s="235"/>
      <c r="R2809" s="235"/>
      <c r="S2809" s="235"/>
      <c r="T2809" s="236"/>
      <c r="AT2809" s="237" t="s">
        <v>364</v>
      </c>
      <c r="AU2809" s="237" t="s">
        <v>90</v>
      </c>
      <c r="AV2809" s="14" t="s">
        <v>90</v>
      </c>
      <c r="AW2809" s="14" t="s">
        <v>36</v>
      </c>
      <c r="AX2809" s="14" t="s">
        <v>81</v>
      </c>
      <c r="AY2809" s="237" t="s">
        <v>215</v>
      </c>
    </row>
    <row r="2810" spans="1:65" s="14" customFormat="1" ht="10.199999999999999">
      <c r="B2810" s="227"/>
      <c r="C2810" s="228"/>
      <c r="D2810" s="198" t="s">
        <v>364</v>
      </c>
      <c r="E2810" s="229" t="s">
        <v>1</v>
      </c>
      <c r="F2810" s="230" t="s">
        <v>2649</v>
      </c>
      <c r="G2810" s="228"/>
      <c r="H2810" s="231">
        <v>0.98</v>
      </c>
      <c r="I2810" s="232"/>
      <c r="J2810" s="228"/>
      <c r="K2810" s="228"/>
      <c r="L2810" s="233"/>
      <c r="M2810" s="234"/>
      <c r="N2810" s="235"/>
      <c r="O2810" s="235"/>
      <c r="P2810" s="235"/>
      <c r="Q2810" s="235"/>
      <c r="R2810" s="235"/>
      <c r="S2810" s="235"/>
      <c r="T2810" s="236"/>
      <c r="AT2810" s="237" t="s">
        <v>364</v>
      </c>
      <c r="AU2810" s="237" t="s">
        <v>90</v>
      </c>
      <c r="AV2810" s="14" t="s">
        <v>90</v>
      </c>
      <c r="AW2810" s="14" t="s">
        <v>36</v>
      </c>
      <c r="AX2810" s="14" t="s">
        <v>81</v>
      </c>
      <c r="AY2810" s="237" t="s">
        <v>215</v>
      </c>
    </row>
    <row r="2811" spans="1:65" s="15" customFormat="1" ht="10.199999999999999">
      <c r="B2811" s="238"/>
      <c r="C2811" s="239"/>
      <c r="D2811" s="198" t="s">
        <v>364</v>
      </c>
      <c r="E2811" s="240" t="s">
        <v>1</v>
      </c>
      <c r="F2811" s="241" t="s">
        <v>368</v>
      </c>
      <c r="G2811" s="239"/>
      <c r="H2811" s="242">
        <v>10.78</v>
      </c>
      <c r="I2811" s="243"/>
      <c r="J2811" s="239"/>
      <c r="K2811" s="239"/>
      <c r="L2811" s="244"/>
      <c r="M2811" s="245"/>
      <c r="N2811" s="246"/>
      <c r="O2811" s="246"/>
      <c r="P2811" s="246"/>
      <c r="Q2811" s="246"/>
      <c r="R2811" s="246"/>
      <c r="S2811" s="246"/>
      <c r="T2811" s="247"/>
      <c r="AT2811" s="248" t="s">
        <v>364</v>
      </c>
      <c r="AU2811" s="248" t="s">
        <v>90</v>
      </c>
      <c r="AV2811" s="15" t="s">
        <v>214</v>
      </c>
      <c r="AW2811" s="15" t="s">
        <v>36</v>
      </c>
      <c r="AX2811" s="15" t="s">
        <v>88</v>
      </c>
      <c r="AY2811" s="248" t="s">
        <v>215</v>
      </c>
    </row>
    <row r="2812" spans="1:65" s="2" customFormat="1" ht="33" customHeight="1">
      <c r="A2812" s="35"/>
      <c r="B2812" s="36"/>
      <c r="C2812" s="185" t="s">
        <v>2650</v>
      </c>
      <c r="D2812" s="185" t="s">
        <v>216</v>
      </c>
      <c r="E2812" s="186" t="s">
        <v>2651</v>
      </c>
      <c r="F2812" s="187" t="s">
        <v>2652</v>
      </c>
      <c r="G2812" s="188" t="s">
        <v>797</v>
      </c>
      <c r="H2812" s="189">
        <v>51.6</v>
      </c>
      <c r="I2812" s="190"/>
      <c r="J2812" s="191">
        <f>ROUND(I2812*H2812,2)</f>
        <v>0</v>
      </c>
      <c r="K2812" s="187" t="s">
        <v>359</v>
      </c>
      <c r="L2812" s="40"/>
      <c r="M2812" s="192" t="s">
        <v>1</v>
      </c>
      <c r="N2812" s="193" t="s">
        <v>46</v>
      </c>
      <c r="O2812" s="72"/>
      <c r="P2812" s="194">
        <f>O2812*H2812</f>
        <v>0</v>
      </c>
      <c r="Q2812" s="194">
        <v>3.6000000000000002E-4</v>
      </c>
      <c r="R2812" s="194">
        <f>Q2812*H2812</f>
        <v>1.8576000000000002E-2</v>
      </c>
      <c r="S2812" s="194">
        <v>0</v>
      </c>
      <c r="T2812" s="195">
        <f>S2812*H2812</f>
        <v>0</v>
      </c>
      <c r="U2812" s="35"/>
      <c r="V2812" s="35"/>
      <c r="W2812" s="35"/>
      <c r="X2812" s="35"/>
      <c r="Y2812" s="35"/>
      <c r="Z2812" s="35"/>
      <c r="AA2812" s="35"/>
      <c r="AB2812" s="35"/>
      <c r="AC2812" s="35"/>
      <c r="AD2812" s="35"/>
      <c r="AE2812" s="35"/>
      <c r="AR2812" s="196" t="s">
        <v>291</v>
      </c>
      <c r="AT2812" s="196" t="s">
        <v>216</v>
      </c>
      <c r="AU2812" s="196" t="s">
        <v>90</v>
      </c>
      <c r="AY2812" s="18" t="s">
        <v>215</v>
      </c>
      <c r="BE2812" s="197">
        <f>IF(N2812="základní",J2812,0)</f>
        <v>0</v>
      </c>
      <c r="BF2812" s="197">
        <f>IF(N2812="snížená",J2812,0)</f>
        <v>0</v>
      </c>
      <c r="BG2812" s="197">
        <f>IF(N2812="zákl. přenesená",J2812,0)</f>
        <v>0</v>
      </c>
      <c r="BH2812" s="197">
        <f>IF(N2812="sníž. přenesená",J2812,0)</f>
        <v>0</v>
      </c>
      <c r="BI2812" s="197">
        <f>IF(N2812="nulová",J2812,0)</f>
        <v>0</v>
      </c>
      <c r="BJ2812" s="18" t="s">
        <v>88</v>
      </c>
      <c r="BK2812" s="197">
        <f>ROUND(I2812*H2812,2)</f>
        <v>0</v>
      </c>
      <c r="BL2812" s="18" t="s">
        <v>291</v>
      </c>
      <c r="BM2812" s="196" t="s">
        <v>2653</v>
      </c>
    </row>
    <row r="2813" spans="1:65" s="2" customFormat="1" ht="28.8">
      <c r="A2813" s="35"/>
      <c r="B2813" s="36"/>
      <c r="C2813" s="37"/>
      <c r="D2813" s="198" t="s">
        <v>221</v>
      </c>
      <c r="E2813" s="37"/>
      <c r="F2813" s="199" t="s">
        <v>2654</v>
      </c>
      <c r="G2813" s="37"/>
      <c r="H2813" s="37"/>
      <c r="I2813" s="200"/>
      <c r="J2813" s="37"/>
      <c r="K2813" s="37"/>
      <c r="L2813" s="40"/>
      <c r="M2813" s="201"/>
      <c r="N2813" s="202"/>
      <c r="O2813" s="72"/>
      <c r="P2813" s="72"/>
      <c r="Q2813" s="72"/>
      <c r="R2813" s="72"/>
      <c r="S2813" s="72"/>
      <c r="T2813" s="73"/>
      <c r="U2813" s="35"/>
      <c r="V2813" s="35"/>
      <c r="W2813" s="35"/>
      <c r="X2813" s="35"/>
      <c r="Y2813" s="35"/>
      <c r="Z2813" s="35"/>
      <c r="AA2813" s="35"/>
      <c r="AB2813" s="35"/>
      <c r="AC2813" s="35"/>
      <c r="AD2813" s="35"/>
      <c r="AE2813" s="35"/>
      <c r="AT2813" s="18" t="s">
        <v>221</v>
      </c>
      <c r="AU2813" s="18" t="s">
        <v>90</v>
      </c>
    </row>
    <row r="2814" spans="1:65" s="2" customFormat="1" ht="10.199999999999999">
      <c r="A2814" s="35"/>
      <c r="B2814" s="36"/>
      <c r="C2814" s="37"/>
      <c r="D2814" s="215" t="s">
        <v>362</v>
      </c>
      <c r="E2814" s="37"/>
      <c r="F2814" s="216" t="s">
        <v>2655</v>
      </c>
      <c r="G2814" s="37"/>
      <c r="H2814" s="37"/>
      <c r="I2814" s="200"/>
      <c r="J2814" s="37"/>
      <c r="K2814" s="37"/>
      <c r="L2814" s="40"/>
      <c r="M2814" s="201"/>
      <c r="N2814" s="202"/>
      <c r="O2814" s="72"/>
      <c r="P2814" s="72"/>
      <c r="Q2814" s="72"/>
      <c r="R2814" s="72"/>
      <c r="S2814" s="72"/>
      <c r="T2814" s="73"/>
      <c r="U2814" s="35"/>
      <c r="V2814" s="35"/>
      <c r="W2814" s="35"/>
      <c r="X2814" s="35"/>
      <c r="Y2814" s="35"/>
      <c r="Z2814" s="35"/>
      <c r="AA2814" s="35"/>
      <c r="AB2814" s="35"/>
      <c r="AC2814" s="35"/>
      <c r="AD2814" s="35"/>
      <c r="AE2814" s="35"/>
      <c r="AT2814" s="18" t="s">
        <v>362</v>
      </c>
      <c r="AU2814" s="18" t="s">
        <v>90</v>
      </c>
    </row>
    <row r="2815" spans="1:65" s="13" customFormat="1" ht="10.199999999999999">
      <c r="B2815" s="217"/>
      <c r="C2815" s="218"/>
      <c r="D2815" s="198" t="s">
        <v>364</v>
      </c>
      <c r="E2815" s="219" t="s">
        <v>1</v>
      </c>
      <c r="F2815" s="220" t="s">
        <v>2656</v>
      </c>
      <c r="G2815" s="218"/>
      <c r="H2815" s="219" t="s">
        <v>1</v>
      </c>
      <c r="I2815" s="221"/>
      <c r="J2815" s="218"/>
      <c r="K2815" s="218"/>
      <c r="L2815" s="222"/>
      <c r="M2815" s="223"/>
      <c r="N2815" s="224"/>
      <c r="O2815" s="224"/>
      <c r="P2815" s="224"/>
      <c r="Q2815" s="224"/>
      <c r="R2815" s="224"/>
      <c r="S2815" s="224"/>
      <c r="T2815" s="225"/>
      <c r="AT2815" s="226" t="s">
        <v>364</v>
      </c>
      <c r="AU2815" s="226" t="s">
        <v>90</v>
      </c>
      <c r="AV2815" s="13" t="s">
        <v>88</v>
      </c>
      <c r="AW2815" s="13" t="s">
        <v>36</v>
      </c>
      <c r="AX2815" s="13" t="s">
        <v>81</v>
      </c>
      <c r="AY2815" s="226" t="s">
        <v>215</v>
      </c>
    </row>
    <row r="2816" spans="1:65" s="13" customFormat="1" ht="10.199999999999999">
      <c r="B2816" s="217"/>
      <c r="C2816" s="218"/>
      <c r="D2816" s="198" t="s">
        <v>364</v>
      </c>
      <c r="E2816" s="219" t="s">
        <v>1</v>
      </c>
      <c r="F2816" s="220" t="s">
        <v>2657</v>
      </c>
      <c r="G2816" s="218"/>
      <c r="H2816" s="219" t="s">
        <v>1</v>
      </c>
      <c r="I2816" s="221"/>
      <c r="J2816" s="218"/>
      <c r="K2816" s="218"/>
      <c r="L2816" s="222"/>
      <c r="M2816" s="223"/>
      <c r="N2816" s="224"/>
      <c r="O2816" s="224"/>
      <c r="P2816" s="224"/>
      <c r="Q2816" s="224"/>
      <c r="R2816" s="224"/>
      <c r="S2816" s="224"/>
      <c r="T2816" s="225"/>
      <c r="AT2816" s="226" t="s">
        <v>364</v>
      </c>
      <c r="AU2816" s="226" t="s">
        <v>90</v>
      </c>
      <c r="AV2816" s="13" t="s">
        <v>88</v>
      </c>
      <c r="AW2816" s="13" t="s">
        <v>36</v>
      </c>
      <c r="AX2816" s="13" t="s">
        <v>81</v>
      </c>
      <c r="AY2816" s="226" t="s">
        <v>215</v>
      </c>
    </row>
    <row r="2817" spans="1:65" s="14" customFormat="1" ht="10.199999999999999">
      <c r="B2817" s="227"/>
      <c r="C2817" s="228"/>
      <c r="D2817" s="198" t="s">
        <v>364</v>
      </c>
      <c r="E2817" s="229" t="s">
        <v>1</v>
      </c>
      <c r="F2817" s="230" t="s">
        <v>2658</v>
      </c>
      <c r="G2817" s="228"/>
      <c r="H2817" s="231">
        <v>6</v>
      </c>
      <c r="I2817" s="232"/>
      <c r="J2817" s="228"/>
      <c r="K2817" s="228"/>
      <c r="L2817" s="233"/>
      <c r="M2817" s="234"/>
      <c r="N2817" s="235"/>
      <c r="O2817" s="235"/>
      <c r="P2817" s="235"/>
      <c r="Q2817" s="235"/>
      <c r="R2817" s="235"/>
      <c r="S2817" s="235"/>
      <c r="T2817" s="236"/>
      <c r="AT2817" s="237" t="s">
        <v>364</v>
      </c>
      <c r="AU2817" s="237" t="s">
        <v>90</v>
      </c>
      <c r="AV2817" s="14" t="s">
        <v>90</v>
      </c>
      <c r="AW2817" s="14" t="s">
        <v>36</v>
      </c>
      <c r="AX2817" s="14" t="s">
        <v>81</v>
      </c>
      <c r="AY2817" s="237" t="s">
        <v>215</v>
      </c>
    </row>
    <row r="2818" spans="1:65" s="14" customFormat="1" ht="10.199999999999999">
      <c r="B2818" s="227"/>
      <c r="C2818" s="228"/>
      <c r="D2818" s="198" t="s">
        <v>364</v>
      </c>
      <c r="E2818" s="229" t="s">
        <v>1</v>
      </c>
      <c r="F2818" s="230" t="s">
        <v>2659</v>
      </c>
      <c r="G2818" s="228"/>
      <c r="H2818" s="231">
        <v>7.2</v>
      </c>
      <c r="I2818" s="232"/>
      <c r="J2818" s="228"/>
      <c r="K2818" s="228"/>
      <c r="L2818" s="233"/>
      <c r="M2818" s="234"/>
      <c r="N2818" s="235"/>
      <c r="O2818" s="235"/>
      <c r="P2818" s="235"/>
      <c r="Q2818" s="235"/>
      <c r="R2818" s="235"/>
      <c r="S2818" s="235"/>
      <c r="T2818" s="236"/>
      <c r="AT2818" s="237" t="s">
        <v>364</v>
      </c>
      <c r="AU2818" s="237" t="s">
        <v>90</v>
      </c>
      <c r="AV2818" s="14" t="s">
        <v>90</v>
      </c>
      <c r="AW2818" s="14" t="s">
        <v>36</v>
      </c>
      <c r="AX2818" s="14" t="s">
        <v>81</v>
      </c>
      <c r="AY2818" s="237" t="s">
        <v>215</v>
      </c>
    </row>
    <row r="2819" spans="1:65" s="14" customFormat="1" ht="10.199999999999999">
      <c r="B2819" s="227"/>
      <c r="C2819" s="228"/>
      <c r="D2819" s="198" t="s">
        <v>364</v>
      </c>
      <c r="E2819" s="229" t="s">
        <v>1</v>
      </c>
      <c r="F2819" s="230" t="s">
        <v>1796</v>
      </c>
      <c r="G2819" s="228"/>
      <c r="H2819" s="231">
        <v>4.8</v>
      </c>
      <c r="I2819" s="232"/>
      <c r="J2819" s="228"/>
      <c r="K2819" s="228"/>
      <c r="L2819" s="233"/>
      <c r="M2819" s="234"/>
      <c r="N2819" s="235"/>
      <c r="O2819" s="235"/>
      <c r="P2819" s="235"/>
      <c r="Q2819" s="235"/>
      <c r="R2819" s="235"/>
      <c r="S2819" s="235"/>
      <c r="T2819" s="236"/>
      <c r="AT2819" s="237" t="s">
        <v>364</v>
      </c>
      <c r="AU2819" s="237" t="s">
        <v>90</v>
      </c>
      <c r="AV2819" s="14" t="s">
        <v>90</v>
      </c>
      <c r="AW2819" s="14" t="s">
        <v>36</v>
      </c>
      <c r="AX2819" s="14" t="s">
        <v>81</v>
      </c>
      <c r="AY2819" s="237" t="s">
        <v>215</v>
      </c>
    </row>
    <row r="2820" spans="1:65" s="14" customFormat="1" ht="10.199999999999999">
      <c r="B2820" s="227"/>
      <c r="C2820" s="228"/>
      <c r="D2820" s="198" t="s">
        <v>364</v>
      </c>
      <c r="E2820" s="229" t="s">
        <v>1</v>
      </c>
      <c r="F2820" s="230" t="s">
        <v>2660</v>
      </c>
      <c r="G2820" s="228"/>
      <c r="H2820" s="231">
        <v>2.4</v>
      </c>
      <c r="I2820" s="232"/>
      <c r="J2820" s="228"/>
      <c r="K2820" s="228"/>
      <c r="L2820" s="233"/>
      <c r="M2820" s="234"/>
      <c r="N2820" s="235"/>
      <c r="O2820" s="235"/>
      <c r="P2820" s="235"/>
      <c r="Q2820" s="235"/>
      <c r="R2820" s="235"/>
      <c r="S2820" s="235"/>
      <c r="T2820" s="236"/>
      <c r="AT2820" s="237" t="s">
        <v>364</v>
      </c>
      <c r="AU2820" s="237" t="s">
        <v>90</v>
      </c>
      <c r="AV2820" s="14" t="s">
        <v>90</v>
      </c>
      <c r="AW2820" s="14" t="s">
        <v>36</v>
      </c>
      <c r="AX2820" s="14" t="s">
        <v>81</v>
      </c>
      <c r="AY2820" s="237" t="s">
        <v>215</v>
      </c>
    </row>
    <row r="2821" spans="1:65" s="14" customFormat="1" ht="10.199999999999999">
      <c r="B2821" s="227"/>
      <c r="C2821" s="228"/>
      <c r="D2821" s="198" t="s">
        <v>364</v>
      </c>
      <c r="E2821" s="229" t="s">
        <v>1</v>
      </c>
      <c r="F2821" s="230" t="s">
        <v>2661</v>
      </c>
      <c r="G2821" s="228"/>
      <c r="H2821" s="231">
        <v>24</v>
      </c>
      <c r="I2821" s="232"/>
      <c r="J2821" s="228"/>
      <c r="K2821" s="228"/>
      <c r="L2821" s="233"/>
      <c r="M2821" s="234"/>
      <c r="N2821" s="235"/>
      <c r="O2821" s="235"/>
      <c r="P2821" s="235"/>
      <c r="Q2821" s="235"/>
      <c r="R2821" s="235"/>
      <c r="S2821" s="235"/>
      <c r="T2821" s="236"/>
      <c r="AT2821" s="237" t="s">
        <v>364</v>
      </c>
      <c r="AU2821" s="237" t="s">
        <v>90</v>
      </c>
      <c r="AV2821" s="14" t="s">
        <v>90</v>
      </c>
      <c r="AW2821" s="14" t="s">
        <v>36</v>
      </c>
      <c r="AX2821" s="14" t="s">
        <v>81</v>
      </c>
      <c r="AY2821" s="237" t="s">
        <v>215</v>
      </c>
    </row>
    <row r="2822" spans="1:65" s="14" customFormat="1" ht="10.199999999999999">
      <c r="B2822" s="227"/>
      <c r="C2822" s="228"/>
      <c r="D2822" s="198" t="s">
        <v>364</v>
      </c>
      <c r="E2822" s="229" t="s">
        <v>1</v>
      </c>
      <c r="F2822" s="230" t="s">
        <v>1794</v>
      </c>
      <c r="G2822" s="228"/>
      <c r="H2822" s="231">
        <v>3.6</v>
      </c>
      <c r="I2822" s="232"/>
      <c r="J2822" s="228"/>
      <c r="K2822" s="228"/>
      <c r="L2822" s="233"/>
      <c r="M2822" s="234"/>
      <c r="N2822" s="235"/>
      <c r="O2822" s="235"/>
      <c r="P2822" s="235"/>
      <c r="Q2822" s="235"/>
      <c r="R2822" s="235"/>
      <c r="S2822" s="235"/>
      <c r="T2822" s="236"/>
      <c r="AT2822" s="237" t="s">
        <v>364</v>
      </c>
      <c r="AU2822" s="237" t="s">
        <v>90</v>
      </c>
      <c r="AV2822" s="14" t="s">
        <v>90</v>
      </c>
      <c r="AW2822" s="14" t="s">
        <v>36</v>
      </c>
      <c r="AX2822" s="14" t="s">
        <v>81</v>
      </c>
      <c r="AY2822" s="237" t="s">
        <v>215</v>
      </c>
    </row>
    <row r="2823" spans="1:65" s="13" customFormat="1" ht="10.199999999999999">
      <c r="B2823" s="217"/>
      <c r="C2823" s="218"/>
      <c r="D2823" s="198" t="s">
        <v>364</v>
      </c>
      <c r="E2823" s="219" t="s">
        <v>1</v>
      </c>
      <c r="F2823" s="220" t="s">
        <v>2662</v>
      </c>
      <c r="G2823" s="218"/>
      <c r="H2823" s="219" t="s">
        <v>1</v>
      </c>
      <c r="I2823" s="221"/>
      <c r="J2823" s="218"/>
      <c r="K2823" s="218"/>
      <c r="L2823" s="222"/>
      <c r="M2823" s="223"/>
      <c r="N2823" s="224"/>
      <c r="O2823" s="224"/>
      <c r="P2823" s="224"/>
      <c r="Q2823" s="224"/>
      <c r="R2823" s="224"/>
      <c r="S2823" s="224"/>
      <c r="T2823" s="225"/>
      <c r="AT2823" s="226" t="s">
        <v>364</v>
      </c>
      <c r="AU2823" s="226" t="s">
        <v>90</v>
      </c>
      <c r="AV2823" s="13" t="s">
        <v>88</v>
      </c>
      <c r="AW2823" s="13" t="s">
        <v>36</v>
      </c>
      <c r="AX2823" s="13" t="s">
        <v>81</v>
      </c>
      <c r="AY2823" s="226" t="s">
        <v>215</v>
      </c>
    </row>
    <row r="2824" spans="1:65" s="14" customFormat="1" ht="10.199999999999999">
      <c r="B2824" s="227"/>
      <c r="C2824" s="228"/>
      <c r="D2824" s="198" t="s">
        <v>364</v>
      </c>
      <c r="E2824" s="229" t="s">
        <v>1</v>
      </c>
      <c r="F2824" s="230" t="s">
        <v>2663</v>
      </c>
      <c r="G2824" s="228"/>
      <c r="H2824" s="231">
        <v>1.2</v>
      </c>
      <c r="I2824" s="232"/>
      <c r="J2824" s="228"/>
      <c r="K2824" s="228"/>
      <c r="L2824" s="233"/>
      <c r="M2824" s="234"/>
      <c r="N2824" s="235"/>
      <c r="O2824" s="235"/>
      <c r="P2824" s="235"/>
      <c r="Q2824" s="235"/>
      <c r="R2824" s="235"/>
      <c r="S2824" s="235"/>
      <c r="T2824" s="236"/>
      <c r="AT2824" s="237" t="s">
        <v>364</v>
      </c>
      <c r="AU2824" s="237" t="s">
        <v>90</v>
      </c>
      <c r="AV2824" s="14" t="s">
        <v>90</v>
      </c>
      <c r="AW2824" s="14" t="s">
        <v>36</v>
      </c>
      <c r="AX2824" s="14" t="s">
        <v>81</v>
      </c>
      <c r="AY2824" s="237" t="s">
        <v>215</v>
      </c>
    </row>
    <row r="2825" spans="1:65" s="13" customFormat="1" ht="10.199999999999999">
      <c r="B2825" s="217"/>
      <c r="C2825" s="218"/>
      <c r="D2825" s="198" t="s">
        <v>364</v>
      </c>
      <c r="E2825" s="219" t="s">
        <v>1</v>
      </c>
      <c r="F2825" s="220" t="s">
        <v>2664</v>
      </c>
      <c r="G2825" s="218"/>
      <c r="H2825" s="219" t="s">
        <v>1</v>
      </c>
      <c r="I2825" s="221"/>
      <c r="J2825" s="218"/>
      <c r="K2825" s="218"/>
      <c r="L2825" s="222"/>
      <c r="M2825" s="223"/>
      <c r="N2825" s="224"/>
      <c r="O2825" s="224"/>
      <c r="P2825" s="224"/>
      <c r="Q2825" s="224"/>
      <c r="R2825" s="224"/>
      <c r="S2825" s="224"/>
      <c r="T2825" s="225"/>
      <c r="AT2825" s="226" t="s">
        <v>364</v>
      </c>
      <c r="AU2825" s="226" t="s">
        <v>90</v>
      </c>
      <c r="AV2825" s="13" t="s">
        <v>88</v>
      </c>
      <c r="AW2825" s="13" t="s">
        <v>36</v>
      </c>
      <c r="AX2825" s="13" t="s">
        <v>81</v>
      </c>
      <c r="AY2825" s="226" t="s">
        <v>215</v>
      </c>
    </row>
    <row r="2826" spans="1:65" s="14" customFormat="1" ht="10.199999999999999">
      <c r="B2826" s="227"/>
      <c r="C2826" s="228"/>
      <c r="D2826" s="198" t="s">
        <v>364</v>
      </c>
      <c r="E2826" s="229" t="s">
        <v>1</v>
      </c>
      <c r="F2826" s="230" t="s">
        <v>2665</v>
      </c>
      <c r="G2826" s="228"/>
      <c r="H2826" s="231">
        <v>2.4</v>
      </c>
      <c r="I2826" s="232"/>
      <c r="J2826" s="228"/>
      <c r="K2826" s="228"/>
      <c r="L2826" s="233"/>
      <c r="M2826" s="234"/>
      <c r="N2826" s="235"/>
      <c r="O2826" s="235"/>
      <c r="P2826" s="235"/>
      <c r="Q2826" s="235"/>
      <c r="R2826" s="235"/>
      <c r="S2826" s="235"/>
      <c r="T2826" s="236"/>
      <c r="AT2826" s="237" t="s">
        <v>364</v>
      </c>
      <c r="AU2826" s="237" t="s">
        <v>90</v>
      </c>
      <c r="AV2826" s="14" t="s">
        <v>90</v>
      </c>
      <c r="AW2826" s="14" t="s">
        <v>36</v>
      </c>
      <c r="AX2826" s="14" t="s">
        <v>81</v>
      </c>
      <c r="AY2826" s="237" t="s">
        <v>215</v>
      </c>
    </row>
    <row r="2827" spans="1:65" s="15" customFormat="1" ht="10.199999999999999">
      <c r="B2827" s="238"/>
      <c r="C2827" s="239"/>
      <c r="D2827" s="198" t="s">
        <v>364</v>
      </c>
      <c r="E2827" s="240" t="s">
        <v>1</v>
      </c>
      <c r="F2827" s="241" t="s">
        <v>368</v>
      </c>
      <c r="G2827" s="239"/>
      <c r="H2827" s="242">
        <v>51.6</v>
      </c>
      <c r="I2827" s="243"/>
      <c r="J2827" s="239"/>
      <c r="K2827" s="239"/>
      <c r="L2827" s="244"/>
      <c r="M2827" s="245"/>
      <c r="N2827" s="246"/>
      <c r="O2827" s="246"/>
      <c r="P2827" s="246"/>
      <c r="Q2827" s="246"/>
      <c r="R2827" s="246"/>
      <c r="S2827" s="246"/>
      <c r="T2827" s="247"/>
      <c r="AT2827" s="248" t="s">
        <v>364</v>
      </c>
      <c r="AU2827" s="248" t="s">
        <v>90</v>
      </c>
      <c r="AV2827" s="15" t="s">
        <v>214</v>
      </c>
      <c r="AW2827" s="15" t="s">
        <v>36</v>
      </c>
      <c r="AX2827" s="15" t="s">
        <v>88</v>
      </c>
      <c r="AY2827" s="248" t="s">
        <v>215</v>
      </c>
    </row>
    <row r="2828" spans="1:65" s="2" customFormat="1" ht="37.799999999999997" customHeight="1">
      <c r="A2828" s="35"/>
      <c r="B2828" s="36"/>
      <c r="C2828" s="260" t="s">
        <v>2666</v>
      </c>
      <c r="D2828" s="260" t="s">
        <v>539</v>
      </c>
      <c r="E2828" s="261" t="s">
        <v>2667</v>
      </c>
      <c r="F2828" s="262" t="s">
        <v>2668</v>
      </c>
      <c r="G2828" s="263" t="s">
        <v>797</v>
      </c>
      <c r="H2828" s="264">
        <v>61.92</v>
      </c>
      <c r="I2828" s="265"/>
      <c r="J2828" s="266">
        <f>ROUND(I2828*H2828,2)</f>
        <v>0</v>
      </c>
      <c r="K2828" s="262" t="s">
        <v>359</v>
      </c>
      <c r="L2828" s="267"/>
      <c r="M2828" s="268" t="s">
        <v>1</v>
      </c>
      <c r="N2828" s="269" t="s">
        <v>46</v>
      </c>
      <c r="O2828" s="72"/>
      <c r="P2828" s="194">
        <f>O2828*H2828</f>
        <v>0</v>
      </c>
      <c r="Q2828" s="194">
        <v>1.08E-3</v>
      </c>
      <c r="R2828" s="194">
        <f>Q2828*H2828</f>
        <v>6.6873600000000005E-2</v>
      </c>
      <c r="S2828" s="194">
        <v>0</v>
      </c>
      <c r="T2828" s="195">
        <f>S2828*H2828</f>
        <v>0</v>
      </c>
      <c r="U2828" s="35"/>
      <c r="V2828" s="35"/>
      <c r="W2828" s="35"/>
      <c r="X2828" s="35"/>
      <c r="Y2828" s="35"/>
      <c r="Z2828" s="35"/>
      <c r="AA2828" s="35"/>
      <c r="AB2828" s="35"/>
      <c r="AC2828" s="35"/>
      <c r="AD2828" s="35"/>
      <c r="AE2828" s="35"/>
      <c r="AR2828" s="196" t="s">
        <v>676</v>
      </c>
      <c r="AT2828" s="196" t="s">
        <v>539</v>
      </c>
      <c r="AU2828" s="196" t="s">
        <v>90</v>
      </c>
      <c r="AY2828" s="18" t="s">
        <v>215</v>
      </c>
      <c r="BE2828" s="197">
        <f>IF(N2828="základní",J2828,0)</f>
        <v>0</v>
      </c>
      <c r="BF2828" s="197">
        <f>IF(N2828="snížená",J2828,0)</f>
        <v>0</v>
      </c>
      <c r="BG2828" s="197">
        <f>IF(N2828="zákl. přenesená",J2828,0)</f>
        <v>0</v>
      </c>
      <c r="BH2828" s="197">
        <f>IF(N2828="sníž. přenesená",J2828,0)</f>
        <v>0</v>
      </c>
      <c r="BI2828" s="197">
        <f>IF(N2828="nulová",J2828,0)</f>
        <v>0</v>
      </c>
      <c r="BJ2828" s="18" t="s">
        <v>88</v>
      </c>
      <c r="BK2828" s="197">
        <f>ROUND(I2828*H2828,2)</f>
        <v>0</v>
      </c>
      <c r="BL2828" s="18" t="s">
        <v>291</v>
      </c>
      <c r="BM2828" s="196" t="s">
        <v>2669</v>
      </c>
    </row>
    <row r="2829" spans="1:65" s="2" customFormat="1" ht="28.8">
      <c r="A2829" s="35"/>
      <c r="B2829" s="36"/>
      <c r="C2829" s="37"/>
      <c r="D2829" s="198" t="s">
        <v>221</v>
      </c>
      <c r="E2829" s="37"/>
      <c r="F2829" s="199" t="s">
        <v>2668</v>
      </c>
      <c r="G2829" s="37"/>
      <c r="H2829" s="37"/>
      <c r="I2829" s="200"/>
      <c r="J2829" s="37"/>
      <c r="K2829" s="37"/>
      <c r="L2829" s="40"/>
      <c r="M2829" s="201"/>
      <c r="N2829" s="202"/>
      <c r="O2829" s="72"/>
      <c r="P2829" s="72"/>
      <c r="Q2829" s="72"/>
      <c r="R2829" s="72"/>
      <c r="S2829" s="72"/>
      <c r="T2829" s="73"/>
      <c r="U2829" s="35"/>
      <c r="V2829" s="35"/>
      <c r="W2829" s="35"/>
      <c r="X2829" s="35"/>
      <c r="Y2829" s="35"/>
      <c r="Z2829" s="35"/>
      <c r="AA2829" s="35"/>
      <c r="AB2829" s="35"/>
      <c r="AC2829" s="35"/>
      <c r="AD2829" s="35"/>
      <c r="AE2829" s="35"/>
      <c r="AT2829" s="18" t="s">
        <v>221</v>
      </c>
      <c r="AU2829" s="18" t="s">
        <v>90</v>
      </c>
    </row>
    <row r="2830" spans="1:65" s="14" customFormat="1" ht="10.199999999999999">
      <c r="B2830" s="227"/>
      <c r="C2830" s="228"/>
      <c r="D2830" s="198" t="s">
        <v>364</v>
      </c>
      <c r="E2830" s="229" t="s">
        <v>1</v>
      </c>
      <c r="F2830" s="230" t="s">
        <v>2670</v>
      </c>
      <c r="G2830" s="228"/>
      <c r="H2830" s="231">
        <v>61.92</v>
      </c>
      <c r="I2830" s="232"/>
      <c r="J2830" s="228"/>
      <c r="K2830" s="228"/>
      <c r="L2830" s="233"/>
      <c r="M2830" s="234"/>
      <c r="N2830" s="235"/>
      <c r="O2830" s="235"/>
      <c r="P2830" s="235"/>
      <c r="Q2830" s="235"/>
      <c r="R2830" s="235"/>
      <c r="S2830" s="235"/>
      <c r="T2830" s="236"/>
      <c r="AT2830" s="237" t="s">
        <v>364</v>
      </c>
      <c r="AU2830" s="237" t="s">
        <v>90</v>
      </c>
      <c r="AV2830" s="14" t="s">
        <v>90</v>
      </c>
      <c r="AW2830" s="14" t="s">
        <v>36</v>
      </c>
      <c r="AX2830" s="14" t="s">
        <v>81</v>
      </c>
      <c r="AY2830" s="237" t="s">
        <v>215</v>
      </c>
    </row>
    <row r="2831" spans="1:65" s="15" customFormat="1" ht="10.199999999999999">
      <c r="B2831" s="238"/>
      <c r="C2831" s="239"/>
      <c r="D2831" s="198" t="s">
        <v>364</v>
      </c>
      <c r="E2831" s="240" t="s">
        <v>1</v>
      </c>
      <c r="F2831" s="241" t="s">
        <v>368</v>
      </c>
      <c r="G2831" s="239"/>
      <c r="H2831" s="242">
        <v>61.92</v>
      </c>
      <c r="I2831" s="243"/>
      <c r="J2831" s="239"/>
      <c r="K2831" s="239"/>
      <c r="L2831" s="244"/>
      <c r="M2831" s="245"/>
      <c r="N2831" s="246"/>
      <c r="O2831" s="246"/>
      <c r="P2831" s="246"/>
      <c r="Q2831" s="246"/>
      <c r="R2831" s="246"/>
      <c r="S2831" s="246"/>
      <c r="T2831" s="247"/>
      <c r="AT2831" s="248" t="s">
        <v>364</v>
      </c>
      <c r="AU2831" s="248" t="s">
        <v>90</v>
      </c>
      <c r="AV2831" s="15" t="s">
        <v>214</v>
      </c>
      <c r="AW2831" s="15" t="s">
        <v>36</v>
      </c>
      <c r="AX2831" s="15" t="s">
        <v>88</v>
      </c>
      <c r="AY2831" s="248" t="s">
        <v>215</v>
      </c>
    </row>
    <row r="2832" spans="1:65" s="2" customFormat="1" ht="37.799999999999997" customHeight="1">
      <c r="A2832" s="35"/>
      <c r="B2832" s="36"/>
      <c r="C2832" s="185" t="s">
        <v>2671</v>
      </c>
      <c r="D2832" s="185" t="s">
        <v>216</v>
      </c>
      <c r="E2832" s="186" t="s">
        <v>2672</v>
      </c>
      <c r="F2832" s="187" t="s">
        <v>2673</v>
      </c>
      <c r="G2832" s="188" t="s">
        <v>797</v>
      </c>
      <c r="H2832" s="189">
        <v>13.15</v>
      </c>
      <c r="I2832" s="190"/>
      <c r="J2832" s="191">
        <f>ROUND(I2832*H2832,2)</f>
        <v>0</v>
      </c>
      <c r="K2832" s="187" t="s">
        <v>359</v>
      </c>
      <c r="L2832" s="40"/>
      <c r="M2832" s="192" t="s">
        <v>1</v>
      </c>
      <c r="N2832" s="193" t="s">
        <v>46</v>
      </c>
      <c r="O2832" s="72"/>
      <c r="P2832" s="194">
        <f>O2832*H2832</f>
        <v>0</v>
      </c>
      <c r="Q2832" s="194">
        <v>6.7000000000000002E-4</v>
      </c>
      <c r="R2832" s="194">
        <f>Q2832*H2832</f>
        <v>8.8105000000000006E-3</v>
      </c>
      <c r="S2832" s="194">
        <v>0</v>
      </c>
      <c r="T2832" s="195">
        <f>S2832*H2832</f>
        <v>0</v>
      </c>
      <c r="U2832" s="35"/>
      <c r="V2832" s="35"/>
      <c r="W2832" s="35"/>
      <c r="X2832" s="35"/>
      <c r="Y2832" s="35"/>
      <c r="Z2832" s="35"/>
      <c r="AA2832" s="35"/>
      <c r="AB2832" s="35"/>
      <c r="AC2832" s="35"/>
      <c r="AD2832" s="35"/>
      <c r="AE2832" s="35"/>
      <c r="AR2832" s="196" t="s">
        <v>291</v>
      </c>
      <c r="AT2832" s="196" t="s">
        <v>216</v>
      </c>
      <c r="AU2832" s="196" t="s">
        <v>90</v>
      </c>
      <c r="AY2832" s="18" t="s">
        <v>215</v>
      </c>
      <c r="BE2832" s="197">
        <f>IF(N2832="základní",J2832,0)</f>
        <v>0</v>
      </c>
      <c r="BF2832" s="197">
        <f>IF(N2832="snížená",J2832,0)</f>
        <v>0</v>
      </c>
      <c r="BG2832" s="197">
        <f>IF(N2832="zákl. přenesená",J2832,0)</f>
        <v>0</v>
      </c>
      <c r="BH2832" s="197">
        <f>IF(N2832="sníž. přenesená",J2832,0)</f>
        <v>0</v>
      </c>
      <c r="BI2832" s="197">
        <f>IF(N2832="nulová",J2832,0)</f>
        <v>0</v>
      </c>
      <c r="BJ2832" s="18" t="s">
        <v>88</v>
      </c>
      <c r="BK2832" s="197">
        <f>ROUND(I2832*H2832,2)</f>
        <v>0</v>
      </c>
      <c r="BL2832" s="18" t="s">
        <v>291</v>
      </c>
      <c r="BM2832" s="196" t="s">
        <v>2674</v>
      </c>
    </row>
    <row r="2833" spans="1:65" s="2" customFormat="1" ht="28.8">
      <c r="A2833" s="35"/>
      <c r="B2833" s="36"/>
      <c r="C2833" s="37"/>
      <c r="D2833" s="198" t="s">
        <v>221</v>
      </c>
      <c r="E2833" s="37"/>
      <c r="F2833" s="199" t="s">
        <v>2675</v>
      </c>
      <c r="G2833" s="37"/>
      <c r="H2833" s="37"/>
      <c r="I2833" s="200"/>
      <c r="J2833" s="37"/>
      <c r="K2833" s="37"/>
      <c r="L2833" s="40"/>
      <c r="M2833" s="201"/>
      <c r="N2833" s="202"/>
      <c r="O2833" s="72"/>
      <c r="P2833" s="72"/>
      <c r="Q2833" s="72"/>
      <c r="R2833" s="72"/>
      <c r="S2833" s="72"/>
      <c r="T2833" s="73"/>
      <c r="U2833" s="35"/>
      <c r="V2833" s="35"/>
      <c r="W2833" s="35"/>
      <c r="X2833" s="35"/>
      <c r="Y2833" s="35"/>
      <c r="Z2833" s="35"/>
      <c r="AA2833" s="35"/>
      <c r="AB2833" s="35"/>
      <c r="AC2833" s="35"/>
      <c r="AD2833" s="35"/>
      <c r="AE2833" s="35"/>
      <c r="AT2833" s="18" t="s">
        <v>221</v>
      </c>
      <c r="AU2833" s="18" t="s">
        <v>90</v>
      </c>
    </row>
    <row r="2834" spans="1:65" s="2" customFormat="1" ht="10.199999999999999">
      <c r="A2834" s="35"/>
      <c r="B2834" s="36"/>
      <c r="C2834" s="37"/>
      <c r="D2834" s="215" t="s">
        <v>362</v>
      </c>
      <c r="E2834" s="37"/>
      <c r="F2834" s="216" t="s">
        <v>2676</v>
      </c>
      <c r="G2834" s="37"/>
      <c r="H2834" s="37"/>
      <c r="I2834" s="200"/>
      <c r="J2834" s="37"/>
      <c r="K2834" s="37"/>
      <c r="L2834" s="40"/>
      <c r="M2834" s="201"/>
      <c r="N2834" s="202"/>
      <c r="O2834" s="72"/>
      <c r="P2834" s="72"/>
      <c r="Q2834" s="72"/>
      <c r="R2834" s="72"/>
      <c r="S2834" s="72"/>
      <c r="T2834" s="73"/>
      <c r="U2834" s="35"/>
      <c r="V2834" s="35"/>
      <c r="W2834" s="35"/>
      <c r="X2834" s="35"/>
      <c r="Y2834" s="35"/>
      <c r="Z2834" s="35"/>
      <c r="AA2834" s="35"/>
      <c r="AB2834" s="35"/>
      <c r="AC2834" s="35"/>
      <c r="AD2834" s="35"/>
      <c r="AE2834" s="35"/>
      <c r="AT2834" s="18" t="s">
        <v>362</v>
      </c>
      <c r="AU2834" s="18" t="s">
        <v>90</v>
      </c>
    </row>
    <row r="2835" spans="1:65" s="13" customFormat="1" ht="10.199999999999999">
      <c r="B2835" s="217"/>
      <c r="C2835" s="218"/>
      <c r="D2835" s="198" t="s">
        <v>364</v>
      </c>
      <c r="E2835" s="219" t="s">
        <v>1</v>
      </c>
      <c r="F2835" s="220" t="s">
        <v>2677</v>
      </c>
      <c r="G2835" s="218"/>
      <c r="H2835" s="219" t="s">
        <v>1</v>
      </c>
      <c r="I2835" s="221"/>
      <c r="J2835" s="218"/>
      <c r="K2835" s="218"/>
      <c r="L2835" s="222"/>
      <c r="M2835" s="223"/>
      <c r="N2835" s="224"/>
      <c r="O2835" s="224"/>
      <c r="P2835" s="224"/>
      <c r="Q2835" s="224"/>
      <c r="R2835" s="224"/>
      <c r="S2835" s="224"/>
      <c r="T2835" s="225"/>
      <c r="AT2835" s="226" t="s">
        <v>364</v>
      </c>
      <c r="AU2835" s="226" t="s">
        <v>90</v>
      </c>
      <c r="AV2835" s="13" t="s">
        <v>88</v>
      </c>
      <c r="AW2835" s="13" t="s">
        <v>36</v>
      </c>
      <c r="AX2835" s="13" t="s">
        <v>81</v>
      </c>
      <c r="AY2835" s="226" t="s">
        <v>215</v>
      </c>
    </row>
    <row r="2836" spans="1:65" s="13" customFormat="1" ht="10.199999999999999">
      <c r="B2836" s="217"/>
      <c r="C2836" s="218"/>
      <c r="D2836" s="198" t="s">
        <v>364</v>
      </c>
      <c r="E2836" s="219" t="s">
        <v>1</v>
      </c>
      <c r="F2836" s="220" t="s">
        <v>2678</v>
      </c>
      <c r="G2836" s="218"/>
      <c r="H2836" s="219" t="s">
        <v>1</v>
      </c>
      <c r="I2836" s="221"/>
      <c r="J2836" s="218"/>
      <c r="K2836" s="218"/>
      <c r="L2836" s="222"/>
      <c r="M2836" s="223"/>
      <c r="N2836" s="224"/>
      <c r="O2836" s="224"/>
      <c r="P2836" s="224"/>
      <c r="Q2836" s="224"/>
      <c r="R2836" s="224"/>
      <c r="S2836" s="224"/>
      <c r="T2836" s="225"/>
      <c r="AT2836" s="226" t="s">
        <v>364</v>
      </c>
      <c r="AU2836" s="226" t="s">
        <v>90</v>
      </c>
      <c r="AV2836" s="13" t="s">
        <v>88</v>
      </c>
      <c r="AW2836" s="13" t="s">
        <v>36</v>
      </c>
      <c r="AX2836" s="13" t="s">
        <v>81</v>
      </c>
      <c r="AY2836" s="226" t="s">
        <v>215</v>
      </c>
    </row>
    <row r="2837" spans="1:65" s="14" customFormat="1" ht="10.199999999999999">
      <c r="B2837" s="227"/>
      <c r="C2837" s="228"/>
      <c r="D2837" s="198" t="s">
        <v>364</v>
      </c>
      <c r="E2837" s="229" t="s">
        <v>1</v>
      </c>
      <c r="F2837" s="230" t="s">
        <v>2679</v>
      </c>
      <c r="G2837" s="228"/>
      <c r="H2837" s="231">
        <v>9.3000000000000007</v>
      </c>
      <c r="I2837" s="232"/>
      <c r="J2837" s="228"/>
      <c r="K2837" s="228"/>
      <c r="L2837" s="233"/>
      <c r="M2837" s="234"/>
      <c r="N2837" s="235"/>
      <c r="O2837" s="235"/>
      <c r="P2837" s="235"/>
      <c r="Q2837" s="235"/>
      <c r="R2837" s="235"/>
      <c r="S2837" s="235"/>
      <c r="T2837" s="236"/>
      <c r="AT2837" s="237" t="s">
        <v>364</v>
      </c>
      <c r="AU2837" s="237" t="s">
        <v>90</v>
      </c>
      <c r="AV2837" s="14" t="s">
        <v>90</v>
      </c>
      <c r="AW2837" s="14" t="s">
        <v>36</v>
      </c>
      <c r="AX2837" s="14" t="s">
        <v>81</v>
      </c>
      <c r="AY2837" s="237" t="s">
        <v>215</v>
      </c>
    </row>
    <row r="2838" spans="1:65" s="13" customFormat="1" ht="10.199999999999999">
      <c r="B2838" s="217"/>
      <c r="C2838" s="218"/>
      <c r="D2838" s="198" t="s">
        <v>364</v>
      </c>
      <c r="E2838" s="219" t="s">
        <v>1</v>
      </c>
      <c r="F2838" s="220" t="s">
        <v>2680</v>
      </c>
      <c r="G2838" s="218"/>
      <c r="H2838" s="219" t="s">
        <v>1</v>
      </c>
      <c r="I2838" s="221"/>
      <c r="J2838" s="218"/>
      <c r="K2838" s="218"/>
      <c r="L2838" s="222"/>
      <c r="M2838" s="223"/>
      <c r="N2838" s="224"/>
      <c r="O2838" s="224"/>
      <c r="P2838" s="224"/>
      <c r="Q2838" s="224"/>
      <c r="R2838" s="224"/>
      <c r="S2838" s="224"/>
      <c r="T2838" s="225"/>
      <c r="AT2838" s="226" t="s">
        <v>364</v>
      </c>
      <c r="AU2838" s="226" t="s">
        <v>90</v>
      </c>
      <c r="AV2838" s="13" t="s">
        <v>88</v>
      </c>
      <c r="AW2838" s="13" t="s">
        <v>36</v>
      </c>
      <c r="AX2838" s="13" t="s">
        <v>81</v>
      </c>
      <c r="AY2838" s="226" t="s">
        <v>215</v>
      </c>
    </row>
    <row r="2839" spans="1:65" s="14" customFormat="1" ht="10.199999999999999">
      <c r="B2839" s="227"/>
      <c r="C2839" s="228"/>
      <c r="D2839" s="198" t="s">
        <v>364</v>
      </c>
      <c r="E2839" s="229" t="s">
        <v>1</v>
      </c>
      <c r="F2839" s="230" t="s">
        <v>2681</v>
      </c>
      <c r="G2839" s="228"/>
      <c r="H2839" s="231">
        <v>1.1000000000000001</v>
      </c>
      <c r="I2839" s="232"/>
      <c r="J2839" s="228"/>
      <c r="K2839" s="228"/>
      <c r="L2839" s="233"/>
      <c r="M2839" s="234"/>
      <c r="N2839" s="235"/>
      <c r="O2839" s="235"/>
      <c r="P2839" s="235"/>
      <c r="Q2839" s="235"/>
      <c r="R2839" s="235"/>
      <c r="S2839" s="235"/>
      <c r="T2839" s="236"/>
      <c r="AT2839" s="237" t="s">
        <v>364</v>
      </c>
      <c r="AU2839" s="237" t="s">
        <v>90</v>
      </c>
      <c r="AV2839" s="14" t="s">
        <v>90</v>
      </c>
      <c r="AW2839" s="14" t="s">
        <v>36</v>
      </c>
      <c r="AX2839" s="14" t="s">
        <v>81</v>
      </c>
      <c r="AY2839" s="237" t="s">
        <v>215</v>
      </c>
    </row>
    <row r="2840" spans="1:65" s="13" customFormat="1" ht="10.199999999999999">
      <c r="B2840" s="217"/>
      <c r="C2840" s="218"/>
      <c r="D2840" s="198" t="s">
        <v>364</v>
      </c>
      <c r="E2840" s="219" t="s">
        <v>1</v>
      </c>
      <c r="F2840" s="220" t="s">
        <v>2682</v>
      </c>
      <c r="G2840" s="218"/>
      <c r="H2840" s="219" t="s">
        <v>1</v>
      </c>
      <c r="I2840" s="221"/>
      <c r="J2840" s="218"/>
      <c r="K2840" s="218"/>
      <c r="L2840" s="222"/>
      <c r="M2840" s="223"/>
      <c r="N2840" s="224"/>
      <c r="O2840" s="224"/>
      <c r="P2840" s="224"/>
      <c r="Q2840" s="224"/>
      <c r="R2840" s="224"/>
      <c r="S2840" s="224"/>
      <c r="T2840" s="225"/>
      <c r="AT2840" s="226" t="s">
        <v>364</v>
      </c>
      <c r="AU2840" s="226" t="s">
        <v>90</v>
      </c>
      <c r="AV2840" s="13" t="s">
        <v>88</v>
      </c>
      <c r="AW2840" s="13" t="s">
        <v>36</v>
      </c>
      <c r="AX2840" s="13" t="s">
        <v>81</v>
      </c>
      <c r="AY2840" s="226" t="s">
        <v>215</v>
      </c>
    </row>
    <row r="2841" spans="1:65" s="14" customFormat="1" ht="10.199999999999999">
      <c r="B2841" s="227"/>
      <c r="C2841" s="228"/>
      <c r="D2841" s="198" t="s">
        <v>364</v>
      </c>
      <c r="E2841" s="229" t="s">
        <v>1</v>
      </c>
      <c r="F2841" s="230" t="s">
        <v>2683</v>
      </c>
      <c r="G2841" s="228"/>
      <c r="H2841" s="231">
        <v>1.65</v>
      </c>
      <c r="I2841" s="232"/>
      <c r="J2841" s="228"/>
      <c r="K2841" s="228"/>
      <c r="L2841" s="233"/>
      <c r="M2841" s="234"/>
      <c r="N2841" s="235"/>
      <c r="O2841" s="235"/>
      <c r="P2841" s="235"/>
      <c r="Q2841" s="235"/>
      <c r="R2841" s="235"/>
      <c r="S2841" s="235"/>
      <c r="T2841" s="236"/>
      <c r="AT2841" s="237" t="s">
        <v>364</v>
      </c>
      <c r="AU2841" s="237" t="s">
        <v>90</v>
      </c>
      <c r="AV2841" s="14" t="s">
        <v>90</v>
      </c>
      <c r="AW2841" s="14" t="s">
        <v>36</v>
      </c>
      <c r="AX2841" s="14" t="s">
        <v>81</v>
      </c>
      <c r="AY2841" s="237" t="s">
        <v>215</v>
      </c>
    </row>
    <row r="2842" spans="1:65" s="13" customFormat="1" ht="10.199999999999999">
      <c r="B2842" s="217"/>
      <c r="C2842" s="218"/>
      <c r="D2842" s="198" t="s">
        <v>364</v>
      </c>
      <c r="E2842" s="219" t="s">
        <v>1</v>
      </c>
      <c r="F2842" s="220" t="s">
        <v>2684</v>
      </c>
      <c r="G2842" s="218"/>
      <c r="H2842" s="219" t="s">
        <v>1</v>
      </c>
      <c r="I2842" s="221"/>
      <c r="J2842" s="218"/>
      <c r="K2842" s="218"/>
      <c r="L2842" s="222"/>
      <c r="M2842" s="223"/>
      <c r="N2842" s="224"/>
      <c r="O2842" s="224"/>
      <c r="P2842" s="224"/>
      <c r="Q2842" s="224"/>
      <c r="R2842" s="224"/>
      <c r="S2842" s="224"/>
      <c r="T2842" s="225"/>
      <c r="AT2842" s="226" t="s">
        <v>364</v>
      </c>
      <c r="AU2842" s="226" t="s">
        <v>90</v>
      </c>
      <c r="AV2842" s="13" t="s">
        <v>88</v>
      </c>
      <c r="AW2842" s="13" t="s">
        <v>36</v>
      </c>
      <c r="AX2842" s="13" t="s">
        <v>81</v>
      </c>
      <c r="AY2842" s="226" t="s">
        <v>215</v>
      </c>
    </row>
    <row r="2843" spans="1:65" s="14" customFormat="1" ht="10.199999999999999">
      <c r="B2843" s="227"/>
      <c r="C2843" s="228"/>
      <c r="D2843" s="198" t="s">
        <v>364</v>
      </c>
      <c r="E2843" s="229" t="s">
        <v>1</v>
      </c>
      <c r="F2843" s="230" t="s">
        <v>2681</v>
      </c>
      <c r="G2843" s="228"/>
      <c r="H2843" s="231">
        <v>1.1000000000000001</v>
      </c>
      <c r="I2843" s="232"/>
      <c r="J2843" s="228"/>
      <c r="K2843" s="228"/>
      <c r="L2843" s="233"/>
      <c r="M2843" s="234"/>
      <c r="N2843" s="235"/>
      <c r="O2843" s="235"/>
      <c r="P2843" s="235"/>
      <c r="Q2843" s="235"/>
      <c r="R2843" s="235"/>
      <c r="S2843" s="235"/>
      <c r="T2843" s="236"/>
      <c r="AT2843" s="237" t="s">
        <v>364</v>
      </c>
      <c r="AU2843" s="237" t="s">
        <v>90</v>
      </c>
      <c r="AV2843" s="14" t="s">
        <v>90</v>
      </c>
      <c r="AW2843" s="14" t="s">
        <v>36</v>
      </c>
      <c r="AX2843" s="14" t="s">
        <v>81</v>
      </c>
      <c r="AY2843" s="237" t="s">
        <v>215</v>
      </c>
    </row>
    <row r="2844" spans="1:65" s="15" customFormat="1" ht="10.199999999999999">
      <c r="B2844" s="238"/>
      <c r="C2844" s="239"/>
      <c r="D2844" s="198" t="s">
        <v>364</v>
      </c>
      <c r="E2844" s="240" t="s">
        <v>1</v>
      </c>
      <c r="F2844" s="241" t="s">
        <v>368</v>
      </c>
      <c r="G2844" s="239"/>
      <c r="H2844" s="242">
        <v>13.15</v>
      </c>
      <c r="I2844" s="243"/>
      <c r="J2844" s="239"/>
      <c r="K2844" s="239"/>
      <c r="L2844" s="244"/>
      <c r="M2844" s="245"/>
      <c r="N2844" s="246"/>
      <c r="O2844" s="246"/>
      <c r="P2844" s="246"/>
      <c r="Q2844" s="246"/>
      <c r="R2844" s="246"/>
      <c r="S2844" s="246"/>
      <c r="T2844" s="247"/>
      <c r="AT2844" s="248" t="s">
        <v>364</v>
      </c>
      <c r="AU2844" s="248" t="s">
        <v>90</v>
      </c>
      <c r="AV2844" s="15" t="s">
        <v>214</v>
      </c>
      <c r="AW2844" s="15" t="s">
        <v>36</v>
      </c>
      <c r="AX2844" s="15" t="s">
        <v>88</v>
      </c>
      <c r="AY2844" s="248" t="s">
        <v>215</v>
      </c>
    </row>
    <row r="2845" spans="1:65" s="2" customFormat="1" ht="37.799999999999997" customHeight="1">
      <c r="A2845" s="35"/>
      <c r="B2845" s="36"/>
      <c r="C2845" s="260" t="s">
        <v>2685</v>
      </c>
      <c r="D2845" s="260" t="s">
        <v>539</v>
      </c>
      <c r="E2845" s="261" t="s">
        <v>2686</v>
      </c>
      <c r="F2845" s="262" t="s">
        <v>2687</v>
      </c>
      <c r="G2845" s="263" t="s">
        <v>797</v>
      </c>
      <c r="H2845" s="264">
        <v>14.465</v>
      </c>
      <c r="I2845" s="265"/>
      <c r="J2845" s="266">
        <f>ROUND(I2845*H2845,2)</f>
        <v>0</v>
      </c>
      <c r="K2845" s="262" t="s">
        <v>359</v>
      </c>
      <c r="L2845" s="267"/>
      <c r="M2845" s="268" t="s">
        <v>1</v>
      </c>
      <c r="N2845" s="269" t="s">
        <v>46</v>
      </c>
      <c r="O2845" s="72"/>
      <c r="P2845" s="194">
        <f>O2845*H2845</f>
        <v>0</v>
      </c>
      <c r="Q2845" s="194">
        <v>1.2E-2</v>
      </c>
      <c r="R2845" s="194">
        <f>Q2845*H2845</f>
        <v>0.17358000000000001</v>
      </c>
      <c r="S2845" s="194">
        <v>0</v>
      </c>
      <c r="T2845" s="195">
        <f>S2845*H2845</f>
        <v>0</v>
      </c>
      <c r="U2845" s="35"/>
      <c r="V2845" s="35"/>
      <c r="W2845" s="35"/>
      <c r="X2845" s="35"/>
      <c r="Y2845" s="35"/>
      <c r="Z2845" s="35"/>
      <c r="AA2845" s="35"/>
      <c r="AB2845" s="35"/>
      <c r="AC2845" s="35"/>
      <c r="AD2845" s="35"/>
      <c r="AE2845" s="35"/>
      <c r="AR2845" s="196" t="s">
        <v>676</v>
      </c>
      <c r="AT2845" s="196" t="s">
        <v>539</v>
      </c>
      <c r="AU2845" s="196" t="s">
        <v>90</v>
      </c>
      <c r="AY2845" s="18" t="s">
        <v>215</v>
      </c>
      <c r="BE2845" s="197">
        <f>IF(N2845="základní",J2845,0)</f>
        <v>0</v>
      </c>
      <c r="BF2845" s="197">
        <f>IF(N2845="snížená",J2845,0)</f>
        <v>0</v>
      </c>
      <c r="BG2845" s="197">
        <f>IF(N2845="zákl. přenesená",J2845,0)</f>
        <v>0</v>
      </c>
      <c r="BH2845" s="197">
        <f>IF(N2845="sníž. přenesená",J2845,0)</f>
        <v>0</v>
      </c>
      <c r="BI2845" s="197">
        <f>IF(N2845="nulová",J2845,0)</f>
        <v>0</v>
      </c>
      <c r="BJ2845" s="18" t="s">
        <v>88</v>
      </c>
      <c r="BK2845" s="197">
        <f>ROUND(I2845*H2845,2)</f>
        <v>0</v>
      </c>
      <c r="BL2845" s="18" t="s">
        <v>291</v>
      </c>
      <c r="BM2845" s="196" t="s">
        <v>2688</v>
      </c>
    </row>
    <row r="2846" spans="1:65" s="2" customFormat="1" ht="28.8">
      <c r="A2846" s="35"/>
      <c r="B2846" s="36"/>
      <c r="C2846" s="37"/>
      <c r="D2846" s="198" t="s">
        <v>221</v>
      </c>
      <c r="E2846" s="37"/>
      <c r="F2846" s="199" t="s">
        <v>2687</v>
      </c>
      <c r="G2846" s="37"/>
      <c r="H2846" s="37"/>
      <c r="I2846" s="200"/>
      <c r="J2846" s="37"/>
      <c r="K2846" s="37"/>
      <c r="L2846" s="40"/>
      <c r="M2846" s="201"/>
      <c r="N2846" s="202"/>
      <c r="O2846" s="72"/>
      <c r="P2846" s="72"/>
      <c r="Q2846" s="72"/>
      <c r="R2846" s="72"/>
      <c r="S2846" s="72"/>
      <c r="T2846" s="73"/>
      <c r="U2846" s="35"/>
      <c r="V2846" s="35"/>
      <c r="W2846" s="35"/>
      <c r="X2846" s="35"/>
      <c r="Y2846" s="35"/>
      <c r="Z2846" s="35"/>
      <c r="AA2846" s="35"/>
      <c r="AB2846" s="35"/>
      <c r="AC2846" s="35"/>
      <c r="AD2846" s="35"/>
      <c r="AE2846" s="35"/>
      <c r="AT2846" s="18" t="s">
        <v>221</v>
      </c>
      <c r="AU2846" s="18" t="s">
        <v>90</v>
      </c>
    </row>
    <row r="2847" spans="1:65" s="14" customFormat="1" ht="10.199999999999999">
      <c r="B2847" s="227"/>
      <c r="C2847" s="228"/>
      <c r="D2847" s="198" t="s">
        <v>364</v>
      </c>
      <c r="E2847" s="229" t="s">
        <v>1</v>
      </c>
      <c r="F2847" s="230" t="s">
        <v>2689</v>
      </c>
      <c r="G2847" s="228"/>
      <c r="H2847" s="231">
        <v>14.465</v>
      </c>
      <c r="I2847" s="232"/>
      <c r="J2847" s="228"/>
      <c r="K2847" s="228"/>
      <c r="L2847" s="233"/>
      <c r="M2847" s="234"/>
      <c r="N2847" s="235"/>
      <c r="O2847" s="235"/>
      <c r="P2847" s="235"/>
      <c r="Q2847" s="235"/>
      <c r="R2847" s="235"/>
      <c r="S2847" s="235"/>
      <c r="T2847" s="236"/>
      <c r="AT2847" s="237" t="s">
        <v>364</v>
      </c>
      <c r="AU2847" s="237" t="s">
        <v>90</v>
      </c>
      <c r="AV2847" s="14" t="s">
        <v>90</v>
      </c>
      <c r="AW2847" s="14" t="s">
        <v>36</v>
      </c>
      <c r="AX2847" s="14" t="s">
        <v>81</v>
      </c>
      <c r="AY2847" s="237" t="s">
        <v>215</v>
      </c>
    </row>
    <row r="2848" spans="1:65" s="15" customFormat="1" ht="10.199999999999999">
      <c r="B2848" s="238"/>
      <c r="C2848" s="239"/>
      <c r="D2848" s="198" t="s">
        <v>364</v>
      </c>
      <c r="E2848" s="240" t="s">
        <v>1</v>
      </c>
      <c r="F2848" s="241" t="s">
        <v>368</v>
      </c>
      <c r="G2848" s="239"/>
      <c r="H2848" s="242">
        <v>14.465</v>
      </c>
      <c r="I2848" s="243"/>
      <c r="J2848" s="239"/>
      <c r="K2848" s="239"/>
      <c r="L2848" s="244"/>
      <c r="M2848" s="245"/>
      <c r="N2848" s="246"/>
      <c r="O2848" s="246"/>
      <c r="P2848" s="246"/>
      <c r="Q2848" s="246"/>
      <c r="R2848" s="246"/>
      <c r="S2848" s="246"/>
      <c r="T2848" s="247"/>
      <c r="AT2848" s="248" t="s">
        <v>364</v>
      </c>
      <c r="AU2848" s="248" t="s">
        <v>90</v>
      </c>
      <c r="AV2848" s="15" t="s">
        <v>214</v>
      </c>
      <c r="AW2848" s="15" t="s">
        <v>36</v>
      </c>
      <c r="AX2848" s="15" t="s">
        <v>88</v>
      </c>
      <c r="AY2848" s="248" t="s">
        <v>215</v>
      </c>
    </row>
    <row r="2849" spans="1:65" s="2" customFormat="1" ht="24.15" customHeight="1">
      <c r="A2849" s="35"/>
      <c r="B2849" s="36"/>
      <c r="C2849" s="185" t="s">
        <v>2690</v>
      </c>
      <c r="D2849" s="185" t="s">
        <v>216</v>
      </c>
      <c r="E2849" s="186" t="s">
        <v>2691</v>
      </c>
      <c r="F2849" s="187" t="s">
        <v>2692</v>
      </c>
      <c r="G2849" s="188" t="s">
        <v>583</v>
      </c>
      <c r="H2849" s="189">
        <v>18.731000000000002</v>
      </c>
      <c r="I2849" s="190"/>
      <c r="J2849" s="191">
        <f>ROUND(I2849*H2849,2)</f>
        <v>0</v>
      </c>
      <c r="K2849" s="187" t="s">
        <v>359</v>
      </c>
      <c r="L2849" s="40"/>
      <c r="M2849" s="192" t="s">
        <v>1</v>
      </c>
      <c r="N2849" s="193" t="s">
        <v>46</v>
      </c>
      <c r="O2849" s="72"/>
      <c r="P2849" s="194">
        <f>O2849*H2849</f>
        <v>0</v>
      </c>
      <c r="Q2849" s="194">
        <v>0</v>
      </c>
      <c r="R2849" s="194">
        <f>Q2849*H2849</f>
        <v>0</v>
      </c>
      <c r="S2849" s="194">
        <v>0</v>
      </c>
      <c r="T2849" s="195">
        <f>S2849*H2849</f>
        <v>0</v>
      </c>
      <c r="U2849" s="35"/>
      <c r="V2849" s="35"/>
      <c r="W2849" s="35"/>
      <c r="X2849" s="35"/>
      <c r="Y2849" s="35"/>
      <c r="Z2849" s="35"/>
      <c r="AA2849" s="35"/>
      <c r="AB2849" s="35"/>
      <c r="AC2849" s="35"/>
      <c r="AD2849" s="35"/>
      <c r="AE2849" s="35"/>
      <c r="AR2849" s="196" t="s">
        <v>291</v>
      </c>
      <c r="AT2849" s="196" t="s">
        <v>216</v>
      </c>
      <c r="AU2849" s="196" t="s">
        <v>90</v>
      </c>
      <c r="AY2849" s="18" t="s">
        <v>215</v>
      </c>
      <c r="BE2849" s="197">
        <f>IF(N2849="základní",J2849,0)</f>
        <v>0</v>
      </c>
      <c r="BF2849" s="197">
        <f>IF(N2849="snížená",J2849,0)</f>
        <v>0</v>
      </c>
      <c r="BG2849" s="197">
        <f>IF(N2849="zákl. přenesená",J2849,0)</f>
        <v>0</v>
      </c>
      <c r="BH2849" s="197">
        <f>IF(N2849="sníž. přenesená",J2849,0)</f>
        <v>0</v>
      </c>
      <c r="BI2849" s="197">
        <f>IF(N2849="nulová",J2849,0)</f>
        <v>0</v>
      </c>
      <c r="BJ2849" s="18" t="s">
        <v>88</v>
      </c>
      <c r="BK2849" s="197">
        <f>ROUND(I2849*H2849,2)</f>
        <v>0</v>
      </c>
      <c r="BL2849" s="18" t="s">
        <v>291</v>
      </c>
      <c r="BM2849" s="196" t="s">
        <v>2693</v>
      </c>
    </row>
    <row r="2850" spans="1:65" s="2" customFormat="1" ht="38.4">
      <c r="A2850" s="35"/>
      <c r="B2850" s="36"/>
      <c r="C2850" s="37"/>
      <c r="D2850" s="198" t="s">
        <v>221</v>
      </c>
      <c r="E2850" s="37"/>
      <c r="F2850" s="199" t="s">
        <v>2694</v>
      </c>
      <c r="G2850" s="37"/>
      <c r="H2850" s="37"/>
      <c r="I2850" s="200"/>
      <c r="J2850" s="37"/>
      <c r="K2850" s="37"/>
      <c r="L2850" s="40"/>
      <c r="M2850" s="201"/>
      <c r="N2850" s="202"/>
      <c r="O2850" s="72"/>
      <c r="P2850" s="72"/>
      <c r="Q2850" s="72"/>
      <c r="R2850" s="72"/>
      <c r="S2850" s="72"/>
      <c r="T2850" s="73"/>
      <c r="U2850" s="35"/>
      <c r="V2850" s="35"/>
      <c r="W2850" s="35"/>
      <c r="X2850" s="35"/>
      <c r="Y2850" s="35"/>
      <c r="Z2850" s="35"/>
      <c r="AA2850" s="35"/>
      <c r="AB2850" s="35"/>
      <c r="AC2850" s="35"/>
      <c r="AD2850" s="35"/>
      <c r="AE2850" s="35"/>
      <c r="AT2850" s="18" t="s">
        <v>221</v>
      </c>
      <c r="AU2850" s="18" t="s">
        <v>90</v>
      </c>
    </row>
    <row r="2851" spans="1:65" s="2" customFormat="1" ht="10.199999999999999">
      <c r="A2851" s="35"/>
      <c r="B2851" s="36"/>
      <c r="C2851" s="37"/>
      <c r="D2851" s="215" t="s">
        <v>362</v>
      </c>
      <c r="E2851" s="37"/>
      <c r="F2851" s="216" t="s">
        <v>2695</v>
      </c>
      <c r="G2851" s="37"/>
      <c r="H2851" s="37"/>
      <c r="I2851" s="200"/>
      <c r="J2851" s="37"/>
      <c r="K2851" s="37"/>
      <c r="L2851" s="40"/>
      <c r="M2851" s="201"/>
      <c r="N2851" s="202"/>
      <c r="O2851" s="72"/>
      <c r="P2851" s="72"/>
      <c r="Q2851" s="72"/>
      <c r="R2851" s="72"/>
      <c r="S2851" s="72"/>
      <c r="T2851" s="73"/>
      <c r="U2851" s="35"/>
      <c r="V2851" s="35"/>
      <c r="W2851" s="35"/>
      <c r="X2851" s="35"/>
      <c r="Y2851" s="35"/>
      <c r="Z2851" s="35"/>
      <c r="AA2851" s="35"/>
      <c r="AB2851" s="35"/>
      <c r="AC2851" s="35"/>
      <c r="AD2851" s="35"/>
      <c r="AE2851" s="35"/>
      <c r="AT2851" s="18" t="s">
        <v>362</v>
      </c>
      <c r="AU2851" s="18" t="s">
        <v>90</v>
      </c>
    </row>
    <row r="2852" spans="1:65" s="11" customFormat="1" ht="22.8" customHeight="1">
      <c r="B2852" s="171"/>
      <c r="C2852" s="172"/>
      <c r="D2852" s="173" t="s">
        <v>80</v>
      </c>
      <c r="E2852" s="213" t="s">
        <v>2696</v>
      </c>
      <c r="F2852" s="213" t="s">
        <v>2697</v>
      </c>
      <c r="G2852" s="172"/>
      <c r="H2852" s="172"/>
      <c r="I2852" s="175"/>
      <c r="J2852" s="214">
        <f>BK2852</f>
        <v>0</v>
      </c>
      <c r="K2852" s="172"/>
      <c r="L2852" s="177"/>
      <c r="M2852" s="178"/>
      <c r="N2852" s="179"/>
      <c r="O2852" s="179"/>
      <c r="P2852" s="180">
        <f>SUM(P2853:P2883)</f>
        <v>0</v>
      </c>
      <c r="Q2852" s="179"/>
      <c r="R2852" s="180">
        <f>SUM(R2853:R2883)</f>
        <v>3.8121612000000002</v>
      </c>
      <c r="S2852" s="179"/>
      <c r="T2852" s="181">
        <f>SUM(T2853:T2883)</f>
        <v>0</v>
      </c>
      <c r="AR2852" s="182" t="s">
        <v>90</v>
      </c>
      <c r="AT2852" s="183" t="s">
        <v>80</v>
      </c>
      <c r="AU2852" s="183" t="s">
        <v>88</v>
      </c>
      <c r="AY2852" s="182" t="s">
        <v>215</v>
      </c>
      <c r="BK2852" s="184">
        <f>SUM(BK2853:BK2883)</f>
        <v>0</v>
      </c>
    </row>
    <row r="2853" spans="1:65" s="2" customFormat="1" ht="37.799999999999997" customHeight="1">
      <c r="A2853" s="35"/>
      <c r="B2853" s="36"/>
      <c r="C2853" s="185" t="s">
        <v>2698</v>
      </c>
      <c r="D2853" s="185" t="s">
        <v>216</v>
      </c>
      <c r="E2853" s="186" t="s">
        <v>2699</v>
      </c>
      <c r="F2853" s="187" t="s">
        <v>2700</v>
      </c>
      <c r="G2853" s="188" t="s">
        <v>523</v>
      </c>
      <c r="H2853" s="189">
        <v>325.74</v>
      </c>
      <c r="I2853" s="190"/>
      <c r="J2853" s="191">
        <f>ROUND(I2853*H2853,2)</f>
        <v>0</v>
      </c>
      <c r="K2853" s="187" t="s">
        <v>359</v>
      </c>
      <c r="L2853" s="40"/>
      <c r="M2853" s="192" t="s">
        <v>1</v>
      </c>
      <c r="N2853" s="193" t="s">
        <v>46</v>
      </c>
      <c r="O2853" s="72"/>
      <c r="P2853" s="194">
        <f>O2853*H2853</f>
        <v>0</v>
      </c>
      <c r="Q2853" s="194">
        <v>7.0600000000000003E-3</v>
      </c>
      <c r="R2853" s="194">
        <f>Q2853*H2853</f>
        <v>2.2997244000000001</v>
      </c>
      <c r="S2853" s="194">
        <v>0</v>
      </c>
      <c r="T2853" s="195">
        <f>S2853*H2853</f>
        <v>0</v>
      </c>
      <c r="U2853" s="35"/>
      <c r="V2853" s="35"/>
      <c r="W2853" s="35"/>
      <c r="X2853" s="35"/>
      <c r="Y2853" s="35"/>
      <c r="Z2853" s="35"/>
      <c r="AA2853" s="35"/>
      <c r="AB2853" s="35"/>
      <c r="AC2853" s="35"/>
      <c r="AD2853" s="35"/>
      <c r="AE2853" s="35"/>
      <c r="AR2853" s="196" t="s">
        <v>291</v>
      </c>
      <c r="AT2853" s="196" t="s">
        <v>216</v>
      </c>
      <c r="AU2853" s="196" t="s">
        <v>90</v>
      </c>
      <c r="AY2853" s="18" t="s">
        <v>215</v>
      </c>
      <c r="BE2853" s="197">
        <f>IF(N2853="základní",J2853,0)</f>
        <v>0</v>
      </c>
      <c r="BF2853" s="197">
        <f>IF(N2853="snížená",J2853,0)</f>
        <v>0</v>
      </c>
      <c r="BG2853" s="197">
        <f>IF(N2853="zákl. přenesená",J2853,0)</f>
        <v>0</v>
      </c>
      <c r="BH2853" s="197">
        <f>IF(N2853="sníž. přenesená",J2853,0)</f>
        <v>0</v>
      </c>
      <c r="BI2853" s="197">
        <f>IF(N2853="nulová",J2853,0)</f>
        <v>0</v>
      </c>
      <c r="BJ2853" s="18" t="s">
        <v>88</v>
      </c>
      <c r="BK2853" s="197">
        <f>ROUND(I2853*H2853,2)</f>
        <v>0</v>
      </c>
      <c r="BL2853" s="18" t="s">
        <v>291</v>
      </c>
      <c r="BM2853" s="196" t="s">
        <v>2701</v>
      </c>
    </row>
    <row r="2854" spans="1:65" s="2" customFormat="1" ht="19.2">
      <c r="A2854" s="35"/>
      <c r="B2854" s="36"/>
      <c r="C2854" s="37"/>
      <c r="D2854" s="198" t="s">
        <v>221</v>
      </c>
      <c r="E2854" s="37"/>
      <c r="F2854" s="199" t="s">
        <v>2702</v>
      </c>
      <c r="G2854" s="37"/>
      <c r="H2854" s="37"/>
      <c r="I2854" s="200"/>
      <c r="J2854" s="37"/>
      <c r="K2854" s="37"/>
      <c r="L2854" s="40"/>
      <c r="M2854" s="201"/>
      <c r="N2854" s="202"/>
      <c r="O2854" s="72"/>
      <c r="P2854" s="72"/>
      <c r="Q2854" s="72"/>
      <c r="R2854" s="72"/>
      <c r="S2854" s="72"/>
      <c r="T2854" s="73"/>
      <c r="U2854" s="35"/>
      <c r="V2854" s="35"/>
      <c r="W2854" s="35"/>
      <c r="X2854" s="35"/>
      <c r="Y2854" s="35"/>
      <c r="Z2854" s="35"/>
      <c r="AA2854" s="35"/>
      <c r="AB2854" s="35"/>
      <c r="AC2854" s="35"/>
      <c r="AD2854" s="35"/>
      <c r="AE2854" s="35"/>
      <c r="AT2854" s="18" t="s">
        <v>221</v>
      </c>
      <c r="AU2854" s="18" t="s">
        <v>90</v>
      </c>
    </row>
    <row r="2855" spans="1:65" s="2" customFormat="1" ht="10.199999999999999">
      <c r="A2855" s="35"/>
      <c r="B2855" s="36"/>
      <c r="C2855" s="37"/>
      <c r="D2855" s="215" t="s">
        <v>362</v>
      </c>
      <c r="E2855" s="37"/>
      <c r="F2855" s="216" t="s">
        <v>2703</v>
      </c>
      <c r="G2855" s="37"/>
      <c r="H2855" s="37"/>
      <c r="I2855" s="200"/>
      <c r="J2855" s="37"/>
      <c r="K2855" s="37"/>
      <c r="L2855" s="40"/>
      <c r="M2855" s="201"/>
      <c r="N2855" s="202"/>
      <c r="O2855" s="72"/>
      <c r="P2855" s="72"/>
      <c r="Q2855" s="72"/>
      <c r="R2855" s="72"/>
      <c r="S2855" s="72"/>
      <c r="T2855" s="73"/>
      <c r="U2855" s="35"/>
      <c r="V2855" s="35"/>
      <c r="W2855" s="35"/>
      <c r="X2855" s="35"/>
      <c r="Y2855" s="35"/>
      <c r="Z2855" s="35"/>
      <c r="AA2855" s="35"/>
      <c r="AB2855" s="35"/>
      <c r="AC2855" s="35"/>
      <c r="AD2855" s="35"/>
      <c r="AE2855" s="35"/>
      <c r="AT2855" s="18" t="s">
        <v>362</v>
      </c>
      <c r="AU2855" s="18" t="s">
        <v>90</v>
      </c>
    </row>
    <row r="2856" spans="1:65" s="13" customFormat="1" ht="10.199999999999999">
      <c r="B2856" s="217"/>
      <c r="C2856" s="218"/>
      <c r="D2856" s="198" t="s">
        <v>364</v>
      </c>
      <c r="E2856" s="219" t="s">
        <v>1</v>
      </c>
      <c r="F2856" s="220" t="s">
        <v>2704</v>
      </c>
      <c r="G2856" s="218"/>
      <c r="H2856" s="219" t="s">
        <v>1</v>
      </c>
      <c r="I2856" s="221"/>
      <c r="J2856" s="218"/>
      <c r="K2856" s="218"/>
      <c r="L2856" s="222"/>
      <c r="M2856" s="223"/>
      <c r="N2856" s="224"/>
      <c r="O2856" s="224"/>
      <c r="P2856" s="224"/>
      <c r="Q2856" s="224"/>
      <c r="R2856" s="224"/>
      <c r="S2856" s="224"/>
      <c r="T2856" s="225"/>
      <c r="AT2856" s="226" t="s">
        <v>364</v>
      </c>
      <c r="AU2856" s="226" t="s">
        <v>90</v>
      </c>
      <c r="AV2856" s="13" t="s">
        <v>88</v>
      </c>
      <c r="AW2856" s="13" t="s">
        <v>36</v>
      </c>
      <c r="AX2856" s="13" t="s">
        <v>81</v>
      </c>
      <c r="AY2856" s="226" t="s">
        <v>215</v>
      </c>
    </row>
    <row r="2857" spans="1:65" s="13" customFormat="1" ht="10.199999999999999">
      <c r="B2857" s="217"/>
      <c r="C2857" s="218"/>
      <c r="D2857" s="198" t="s">
        <v>364</v>
      </c>
      <c r="E2857" s="219" t="s">
        <v>1</v>
      </c>
      <c r="F2857" s="220" t="s">
        <v>822</v>
      </c>
      <c r="G2857" s="218"/>
      <c r="H2857" s="219" t="s">
        <v>1</v>
      </c>
      <c r="I2857" s="221"/>
      <c r="J2857" s="218"/>
      <c r="K2857" s="218"/>
      <c r="L2857" s="222"/>
      <c r="M2857" s="223"/>
      <c r="N2857" s="224"/>
      <c r="O2857" s="224"/>
      <c r="P2857" s="224"/>
      <c r="Q2857" s="224"/>
      <c r="R2857" s="224"/>
      <c r="S2857" s="224"/>
      <c r="T2857" s="225"/>
      <c r="AT2857" s="226" t="s">
        <v>364</v>
      </c>
      <c r="AU2857" s="226" t="s">
        <v>90</v>
      </c>
      <c r="AV2857" s="13" t="s">
        <v>88</v>
      </c>
      <c r="AW2857" s="13" t="s">
        <v>36</v>
      </c>
      <c r="AX2857" s="13" t="s">
        <v>81</v>
      </c>
      <c r="AY2857" s="226" t="s">
        <v>215</v>
      </c>
    </row>
    <row r="2858" spans="1:65" s="14" customFormat="1" ht="10.199999999999999">
      <c r="B2858" s="227"/>
      <c r="C2858" s="228"/>
      <c r="D2858" s="198" t="s">
        <v>364</v>
      </c>
      <c r="E2858" s="229" t="s">
        <v>1</v>
      </c>
      <c r="F2858" s="230" t="s">
        <v>2705</v>
      </c>
      <c r="G2858" s="228"/>
      <c r="H2858" s="231">
        <v>122.56</v>
      </c>
      <c r="I2858" s="232"/>
      <c r="J2858" s="228"/>
      <c r="K2858" s="228"/>
      <c r="L2858" s="233"/>
      <c r="M2858" s="234"/>
      <c r="N2858" s="235"/>
      <c r="O2858" s="235"/>
      <c r="P2858" s="235"/>
      <c r="Q2858" s="235"/>
      <c r="R2858" s="235"/>
      <c r="S2858" s="235"/>
      <c r="T2858" s="236"/>
      <c r="AT2858" s="237" t="s">
        <v>364</v>
      </c>
      <c r="AU2858" s="237" t="s">
        <v>90</v>
      </c>
      <c r="AV2858" s="14" t="s">
        <v>90</v>
      </c>
      <c r="AW2858" s="14" t="s">
        <v>36</v>
      </c>
      <c r="AX2858" s="14" t="s">
        <v>81</v>
      </c>
      <c r="AY2858" s="237" t="s">
        <v>215</v>
      </c>
    </row>
    <row r="2859" spans="1:65" s="16" customFormat="1" ht="10.199999999999999">
      <c r="B2859" s="249"/>
      <c r="C2859" s="250"/>
      <c r="D2859" s="198" t="s">
        <v>364</v>
      </c>
      <c r="E2859" s="251" t="s">
        <v>1</v>
      </c>
      <c r="F2859" s="252" t="s">
        <v>403</v>
      </c>
      <c r="G2859" s="250"/>
      <c r="H2859" s="253">
        <v>122.56</v>
      </c>
      <c r="I2859" s="254"/>
      <c r="J2859" s="250"/>
      <c r="K2859" s="250"/>
      <c r="L2859" s="255"/>
      <c r="M2859" s="256"/>
      <c r="N2859" s="257"/>
      <c r="O2859" s="257"/>
      <c r="P2859" s="257"/>
      <c r="Q2859" s="257"/>
      <c r="R2859" s="257"/>
      <c r="S2859" s="257"/>
      <c r="T2859" s="258"/>
      <c r="AT2859" s="259" t="s">
        <v>364</v>
      </c>
      <c r="AU2859" s="259" t="s">
        <v>90</v>
      </c>
      <c r="AV2859" s="16" t="s">
        <v>227</v>
      </c>
      <c r="AW2859" s="16" t="s">
        <v>36</v>
      </c>
      <c r="AX2859" s="16" t="s">
        <v>81</v>
      </c>
      <c r="AY2859" s="259" t="s">
        <v>215</v>
      </c>
    </row>
    <row r="2860" spans="1:65" s="13" customFormat="1" ht="10.199999999999999">
      <c r="B2860" s="217"/>
      <c r="C2860" s="218"/>
      <c r="D2860" s="198" t="s">
        <v>364</v>
      </c>
      <c r="E2860" s="219" t="s">
        <v>1</v>
      </c>
      <c r="F2860" s="220" t="s">
        <v>853</v>
      </c>
      <c r="G2860" s="218"/>
      <c r="H2860" s="219" t="s">
        <v>1</v>
      </c>
      <c r="I2860" s="221"/>
      <c r="J2860" s="218"/>
      <c r="K2860" s="218"/>
      <c r="L2860" s="222"/>
      <c r="M2860" s="223"/>
      <c r="N2860" s="224"/>
      <c r="O2860" s="224"/>
      <c r="P2860" s="224"/>
      <c r="Q2860" s="224"/>
      <c r="R2860" s="224"/>
      <c r="S2860" s="224"/>
      <c r="T2860" s="225"/>
      <c r="AT2860" s="226" t="s">
        <v>364</v>
      </c>
      <c r="AU2860" s="226" t="s">
        <v>90</v>
      </c>
      <c r="AV2860" s="13" t="s">
        <v>88</v>
      </c>
      <c r="AW2860" s="13" t="s">
        <v>36</v>
      </c>
      <c r="AX2860" s="13" t="s">
        <v>81</v>
      </c>
      <c r="AY2860" s="226" t="s">
        <v>215</v>
      </c>
    </row>
    <row r="2861" spans="1:65" s="14" customFormat="1" ht="20.399999999999999">
      <c r="B2861" s="227"/>
      <c r="C2861" s="228"/>
      <c r="D2861" s="198" t="s">
        <v>364</v>
      </c>
      <c r="E2861" s="229" t="s">
        <v>1</v>
      </c>
      <c r="F2861" s="230" t="s">
        <v>2706</v>
      </c>
      <c r="G2861" s="228"/>
      <c r="H2861" s="231">
        <v>203.18</v>
      </c>
      <c r="I2861" s="232"/>
      <c r="J2861" s="228"/>
      <c r="K2861" s="228"/>
      <c r="L2861" s="233"/>
      <c r="M2861" s="234"/>
      <c r="N2861" s="235"/>
      <c r="O2861" s="235"/>
      <c r="P2861" s="235"/>
      <c r="Q2861" s="235"/>
      <c r="R2861" s="235"/>
      <c r="S2861" s="235"/>
      <c r="T2861" s="236"/>
      <c r="AT2861" s="237" t="s">
        <v>364</v>
      </c>
      <c r="AU2861" s="237" t="s">
        <v>90</v>
      </c>
      <c r="AV2861" s="14" t="s">
        <v>90</v>
      </c>
      <c r="AW2861" s="14" t="s">
        <v>36</v>
      </c>
      <c r="AX2861" s="14" t="s">
        <v>81</v>
      </c>
      <c r="AY2861" s="237" t="s">
        <v>215</v>
      </c>
    </row>
    <row r="2862" spans="1:65" s="16" customFormat="1" ht="10.199999999999999">
      <c r="B2862" s="249"/>
      <c r="C2862" s="250"/>
      <c r="D2862" s="198" t="s">
        <v>364</v>
      </c>
      <c r="E2862" s="251" t="s">
        <v>1</v>
      </c>
      <c r="F2862" s="252" t="s">
        <v>403</v>
      </c>
      <c r="G2862" s="250"/>
      <c r="H2862" s="253">
        <v>203.18</v>
      </c>
      <c r="I2862" s="254"/>
      <c r="J2862" s="250"/>
      <c r="K2862" s="250"/>
      <c r="L2862" s="255"/>
      <c r="M2862" s="256"/>
      <c r="N2862" s="257"/>
      <c r="O2862" s="257"/>
      <c r="P2862" s="257"/>
      <c r="Q2862" s="257"/>
      <c r="R2862" s="257"/>
      <c r="S2862" s="257"/>
      <c r="T2862" s="258"/>
      <c r="AT2862" s="259" t="s">
        <v>364</v>
      </c>
      <c r="AU2862" s="259" t="s">
        <v>90</v>
      </c>
      <c r="AV2862" s="16" t="s">
        <v>227</v>
      </c>
      <c r="AW2862" s="16" t="s">
        <v>36</v>
      </c>
      <c r="AX2862" s="16" t="s">
        <v>81</v>
      </c>
      <c r="AY2862" s="259" t="s">
        <v>215</v>
      </c>
    </row>
    <row r="2863" spans="1:65" s="15" customFormat="1" ht="10.199999999999999">
      <c r="B2863" s="238"/>
      <c r="C2863" s="239"/>
      <c r="D2863" s="198" t="s">
        <v>364</v>
      </c>
      <c r="E2863" s="240" t="s">
        <v>1</v>
      </c>
      <c r="F2863" s="241" t="s">
        <v>368</v>
      </c>
      <c r="G2863" s="239"/>
      <c r="H2863" s="242">
        <v>325.74</v>
      </c>
      <c r="I2863" s="243"/>
      <c r="J2863" s="239"/>
      <c r="K2863" s="239"/>
      <c r="L2863" s="244"/>
      <c r="M2863" s="245"/>
      <c r="N2863" s="246"/>
      <c r="O2863" s="246"/>
      <c r="P2863" s="246"/>
      <c r="Q2863" s="246"/>
      <c r="R2863" s="246"/>
      <c r="S2863" s="246"/>
      <c r="T2863" s="247"/>
      <c r="AT2863" s="248" t="s">
        <v>364</v>
      </c>
      <c r="AU2863" s="248" t="s">
        <v>90</v>
      </c>
      <c r="AV2863" s="15" t="s">
        <v>214</v>
      </c>
      <c r="AW2863" s="15" t="s">
        <v>36</v>
      </c>
      <c r="AX2863" s="15" t="s">
        <v>88</v>
      </c>
      <c r="AY2863" s="248" t="s">
        <v>215</v>
      </c>
    </row>
    <row r="2864" spans="1:65" s="2" customFormat="1" ht="24.15" customHeight="1">
      <c r="A2864" s="35"/>
      <c r="B2864" s="36"/>
      <c r="C2864" s="260" t="s">
        <v>2707</v>
      </c>
      <c r="D2864" s="260" t="s">
        <v>539</v>
      </c>
      <c r="E2864" s="261" t="s">
        <v>2708</v>
      </c>
      <c r="F2864" s="262" t="s">
        <v>2709</v>
      </c>
      <c r="G2864" s="263" t="s">
        <v>523</v>
      </c>
      <c r="H2864" s="264">
        <v>342.02699999999999</v>
      </c>
      <c r="I2864" s="265"/>
      <c r="J2864" s="266">
        <f>ROUND(I2864*H2864,2)</f>
        <v>0</v>
      </c>
      <c r="K2864" s="262" t="s">
        <v>359</v>
      </c>
      <c r="L2864" s="267"/>
      <c r="M2864" s="268" t="s">
        <v>1</v>
      </c>
      <c r="N2864" s="269" t="s">
        <v>46</v>
      </c>
      <c r="O2864" s="72"/>
      <c r="P2864" s="194">
        <f>O2864*H2864</f>
        <v>0</v>
      </c>
      <c r="Q2864" s="194">
        <v>1.6000000000000001E-3</v>
      </c>
      <c r="R2864" s="194">
        <f>Q2864*H2864</f>
        <v>0.54724320000000004</v>
      </c>
      <c r="S2864" s="194">
        <v>0</v>
      </c>
      <c r="T2864" s="195">
        <f>S2864*H2864</f>
        <v>0</v>
      </c>
      <c r="U2864" s="35"/>
      <c r="V2864" s="35"/>
      <c r="W2864" s="35"/>
      <c r="X2864" s="35"/>
      <c r="Y2864" s="35"/>
      <c r="Z2864" s="35"/>
      <c r="AA2864" s="35"/>
      <c r="AB2864" s="35"/>
      <c r="AC2864" s="35"/>
      <c r="AD2864" s="35"/>
      <c r="AE2864" s="35"/>
      <c r="AR2864" s="196" t="s">
        <v>676</v>
      </c>
      <c r="AT2864" s="196" t="s">
        <v>539</v>
      </c>
      <c r="AU2864" s="196" t="s">
        <v>90</v>
      </c>
      <c r="AY2864" s="18" t="s">
        <v>215</v>
      </c>
      <c r="BE2864" s="197">
        <f>IF(N2864="základní",J2864,0)</f>
        <v>0</v>
      </c>
      <c r="BF2864" s="197">
        <f>IF(N2864="snížená",J2864,0)</f>
        <v>0</v>
      </c>
      <c r="BG2864" s="197">
        <f>IF(N2864="zákl. přenesená",J2864,0)</f>
        <v>0</v>
      </c>
      <c r="BH2864" s="197">
        <f>IF(N2864="sníž. přenesená",J2864,0)</f>
        <v>0</v>
      </c>
      <c r="BI2864" s="197">
        <f>IF(N2864="nulová",J2864,0)</f>
        <v>0</v>
      </c>
      <c r="BJ2864" s="18" t="s">
        <v>88</v>
      </c>
      <c r="BK2864" s="197">
        <f>ROUND(I2864*H2864,2)</f>
        <v>0</v>
      </c>
      <c r="BL2864" s="18" t="s">
        <v>291</v>
      </c>
      <c r="BM2864" s="196" t="s">
        <v>2710</v>
      </c>
    </row>
    <row r="2865" spans="1:65" s="14" customFormat="1" ht="10.199999999999999">
      <c r="B2865" s="227"/>
      <c r="C2865" s="228"/>
      <c r="D2865" s="198" t="s">
        <v>364</v>
      </c>
      <c r="E2865" s="229" t="s">
        <v>1</v>
      </c>
      <c r="F2865" s="230" t="s">
        <v>2711</v>
      </c>
      <c r="G2865" s="228"/>
      <c r="H2865" s="231">
        <v>342.02699999999999</v>
      </c>
      <c r="I2865" s="232"/>
      <c r="J2865" s="228"/>
      <c r="K2865" s="228"/>
      <c r="L2865" s="233"/>
      <c r="M2865" s="234"/>
      <c r="N2865" s="235"/>
      <c r="O2865" s="235"/>
      <c r="P2865" s="235"/>
      <c r="Q2865" s="235"/>
      <c r="R2865" s="235"/>
      <c r="S2865" s="235"/>
      <c r="T2865" s="236"/>
      <c r="AT2865" s="237" t="s">
        <v>364</v>
      </c>
      <c r="AU2865" s="237" t="s">
        <v>90</v>
      </c>
      <c r="AV2865" s="14" t="s">
        <v>90</v>
      </c>
      <c r="AW2865" s="14" t="s">
        <v>36</v>
      </c>
      <c r="AX2865" s="14" t="s">
        <v>81</v>
      </c>
      <c r="AY2865" s="237" t="s">
        <v>215</v>
      </c>
    </row>
    <row r="2866" spans="1:65" s="15" customFormat="1" ht="10.199999999999999">
      <c r="B2866" s="238"/>
      <c r="C2866" s="239"/>
      <c r="D2866" s="198" t="s">
        <v>364</v>
      </c>
      <c r="E2866" s="240" t="s">
        <v>1</v>
      </c>
      <c r="F2866" s="241" t="s">
        <v>368</v>
      </c>
      <c r="G2866" s="239"/>
      <c r="H2866" s="242">
        <v>342.02699999999999</v>
      </c>
      <c r="I2866" s="243"/>
      <c r="J2866" s="239"/>
      <c r="K2866" s="239"/>
      <c r="L2866" s="244"/>
      <c r="M2866" s="245"/>
      <c r="N2866" s="246"/>
      <c r="O2866" s="246"/>
      <c r="P2866" s="246"/>
      <c r="Q2866" s="246"/>
      <c r="R2866" s="246"/>
      <c r="S2866" s="246"/>
      <c r="T2866" s="247"/>
      <c r="AT2866" s="248" t="s">
        <v>364</v>
      </c>
      <c r="AU2866" s="248" t="s">
        <v>90</v>
      </c>
      <c r="AV2866" s="15" t="s">
        <v>214</v>
      </c>
      <c r="AW2866" s="15" t="s">
        <v>36</v>
      </c>
      <c r="AX2866" s="15" t="s">
        <v>88</v>
      </c>
      <c r="AY2866" s="248" t="s">
        <v>215</v>
      </c>
    </row>
    <row r="2867" spans="1:65" s="2" customFormat="1" ht="37.799999999999997" customHeight="1">
      <c r="A2867" s="35"/>
      <c r="B2867" s="36"/>
      <c r="C2867" s="185" t="s">
        <v>2712</v>
      </c>
      <c r="D2867" s="185" t="s">
        <v>216</v>
      </c>
      <c r="E2867" s="186" t="s">
        <v>2699</v>
      </c>
      <c r="F2867" s="187" t="s">
        <v>2700</v>
      </c>
      <c r="G2867" s="188" t="s">
        <v>523</v>
      </c>
      <c r="H2867" s="189">
        <v>89.04</v>
      </c>
      <c r="I2867" s="190"/>
      <c r="J2867" s="191">
        <f>ROUND(I2867*H2867,2)</f>
        <v>0</v>
      </c>
      <c r="K2867" s="187" t="s">
        <v>359</v>
      </c>
      <c r="L2867" s="40"/>
      <c r="M2867" s="192" t="s">
        <v>1</v>
      </c>
      <c r="N2867" s="193" t="s">
        <v>46</v>
      </c>
      <c r="O2867" s="72"/>
      <c r="P2867" s="194">
        <f>O2867*H2867</f>
        <v>0</v>
      </c>
      <c r="Q2867" s="194">
        <v>7.0600000000000003E-3</v>
      </c>
      <c r="R2867" s="194">
        <f>Q2867*H2867</f>
        <v>0.62862240000000003</v>
      </c>
      <c r="S2867" s="194">
        <v>0</v>
      </c>
      <c r="T2867" s="195">
        <f>S2867*H2867</f>
        <v>0</v>
      </c>
      <c r="U2867" s="35"/>
      <c r="V2867" s="35"/>
      <c r="W2867" s="35"/>
      <c r="X2867" s="35"/>
      <c r="Y2867" s="35"/>
      <c r="Z2867" s="35"/>
      <c r="AA2867" s="35"/>
      <c r="AB2867" s="35"/>
      <c r="AC2867" s="35"/>
      <c r="AD2867" s="35"/>
      <c r="AE2867" s="35"/>
      <c r="AR2867" s="196" t="s">
        <v>291</v>
      </c>
      <c r="AT2867" s="196" t="s">
        <v>216</v>
      </c>
      <c r="AU2867" s="196" t="s">
        <v>90</v>
      </c>
      <c r="AY2867" s="18" t="s">
        <v>215</v>
      </c>
      <c r="BE2867" s="197">
        <f>IF(N2867="základní",J2867,0)</f>
        <v>0</v>
      </c>
      <c r="BF2867" s="197">
        <f>IF(N2867="snížená",J2867,0)</f>
        <v>0</v>
      </c>
      <c r="BG2867" s="197">
        <f>IF(N2867="zákl. přenesená",J2867,0)</f>
        <v>0</v>
      </c>
      <c r="BH2867" s="197">
        <f>IF(N2867="sníž. přenesená",J2867,0)</f>
        <v>0</v>
      </c>
      <c r="BI2867" s="197">
        <f>IF(N2867="nulová",J2867,0)</f>
        <v>0</v>
      </c>
      <c r="BJ2867" s="18" t="s">
        <v>88</v>
      </c>
      <c r="BK2867" s="197">
        <f>ROUND(I2867*H2867,2)</f>
        <v>0</v>
      </c>
      <c r="BL2867" s="18" t="s">
        <v>291</v>
      </c>
      <c r="BM2867" s="196" t="s">
        <v>2713</v>
      </c>
    </row>
    <row r="2868" spans="1:65" s="2" customFormat="1" ht="19.2">
      <c r="A2868" s="35"/>
      <c r="B2868" s="36"/>
      <c r="C2868" s="37"/>
      <c r="D2868" s="198" t="s">
        <v>221</v>
      </c>
      <c r="E2868" s="37"/>
      <c r="F2868" s="199" t="s">
        <v>2702</v>
      </c>
      <c r="G2868" s="37"/>
      <c r="H2868" s="37"/>
      <c r="I2868" s="200"/>
      <c r="J2868" s="37"/>
      <c r="K2868" s="37"/>
      <c r="L2868" s="40"/>
      <c r="M2868" s="201"/>
      <c r="N2868" s="202"/>
      <c r="O2868" s="72"/>
      <c r="P2868" s="72"/>
      <c r="Q2868" s="72"/>
      <c r="R2868" s="72"/>
      <c r="S2868" s="72"/>
      <c r="T2868" s="73"/>
      <c r="U2868" s="35"/>
      <c r="V2868" s="35"/>
      <c r="W2868" s="35"/>
      <c r="X2868" s="35"/>
      <c r="Y2868" s="35"/>
      <c r="Z2868" s="35"/>
      <c r="AA2868" s="35"/>
      <c r="AB2868" s="35"/>
      <c r="AC2868" s="35"/>
      <c r="AD2868" s="35"/>
      <c r="AE2868" s="35"/>
      <c r="AT2868" s="18" t="s">
        <v>221</v>
      </c>
      <c r="AU2868" s="18" t="s">
        <v>90</v>
      </c>
    </row>
    <row r="2869" spans="1:65" s="2" customFormat="1" ht="10.199999999999999">
      <c r="A2869" s="35"/>
      <c r="B2869" s="36"/>
      <c r="C2869" s="37"/>
      <c r="D2869" s="215" t="s">
        <v>362</v>
      </c>
      <c r="E2869" s="37"/>
      <c r="F2869" s="216" t="s">
        <v>2703</v>
      </c>
      <c r="G2869" s="37"/>
      <c r="H2869" s="37"/>
      <c r="I2869" s="200"/>
      <c r="J2869" s="37"/>
      <c r="K2869" s="37"/>
      <c r="L2869" s="40"/>
      <c r="M2869" s="201"/>
      <c r="N2869" s="202"/>
      <c r="O2869" s="72"/>
      <c r="P2869" s="72"/>
      <c r="Q2869" s="72"/>
      <c r="R2869" s="72"/>
      <c r="S2869" s="72"/>
      <c r="T2869" s="73"/>
      <c r="U2869" s="35"/>
      <c r="V2869" s="35"/>
      <c r="W2869" s="35"/>
      <c r="X2869" s="35"/>
      <c r="Y2869" s="35"/>
      <c r="Z2869" s="35"/>
      <c r="AA2869" s="35"/>
      <c r="AB2869" s="35"/>
      <c r="AC2869" s="35"/>
      <c r="AD2869" s="35"/>
      <c r="AE2869" s="35"/>
      <c r="AT2869" s="18" t="s">
        <v>362</v>
      </c>
      <c r="AU2869" s="18" t="s">
        <v>90</v>
      </c>
    </row>
    <row r="2870" spans="1:65" s="13" customFormat="1" ht="10.199999999999999">
      <c r="B2870" s="217"/>
      <c r="C2870" s="218"/>
      <c r="D2870" s="198" t="s">
        <v>364</v>
      </c>
      <c r="E2870" s="219" t="s">
        <v>1</v>
      </c>
      <c r="F2870" s="220" t="s">
        <v>2714</v>
      </c>
      <c r="G2870" s="218"/>
      <c r="H2870" s="219" t="s">
        <v>1</v>
      </c>
      <c r="I2870" s="221"/>
      <c r="J2870" s="218"/>
      <c r="K2870" s="218"/>
      <c r="L2870" s="222"/>
      <c r="M2870" s="223"/>
      <c r="N2870" s="224"/>
      <c r="O2870" s="224"/>
      <c r="P2870" s="224"/>
      <c r="Q2870" s="224"/>
      <c r="R2870" s="224"/>
      <c r="S2870" s="224"/>
      <c r="T2870" s="225"/>
      <c r="AT2870" s="226" t="s">
        <v>364</v>
      </c>
      <c r="AU2870" s="226" t="s">
        <v>90</v>
      </c>
      <c r="AV2870" s="13" t="s">
        <v>88</v>
      </c>
      <c r="AW2870" s="13" t="s">
        <v>36</v>
      </c>
      <c r="AX2870" s="13" t="s">
        <v>81</v>
      </c>
      <c r="AY2870" s="226" t="s">
        <v>215</v>
      </c>
    </row>
    <row r="2871" spans="1:65" s="13" customFormat="1" ht="10.199999999999999">
      <c r="B2871" s="217"/>
      <c r="C2871" s="218"/>
      <c r="D2871" s="198" t="s">
        <v>364</v>
      </c>
      <c r="E2871" s="219" t="s">
        <v>1</v>
      </c>
      <c r="F2871" s="220" t="s">
        <v>822</v>
      </c>
      <c r="G2871" s="218"/>
      <c r="H2871" s="219" t="s">
        <v>1</v>
      </c>
      <c r="I2871" s="221"/>
      <c r="J2871" s="218"/>
      <c r="K2871" s="218"/>
      <c r="L2871" s="222"/>
      <c r="M2871" s="223"/>
      <c r="N2871" s="224"/>
      <c r="O2871" s="224"/>
      <c r="P2871" s="224"/>
      <c r="Q2871" s="224"/>
      <c r="R2871" s="224"/>
      <c r="S2871" s="224"/>
      <c r="T2871" s="225"/>
      <c r="AT2871" s="226" t="s">
        <v>364</v>
      </c>
      <c r="AU2871" s="226" t="s">
        <v>90</v>
      </c>
      <c r="AV2871" s="13" t="s">
        <v>88</v>
      </c>
      <c r="AW2871" s="13" t="s">
        <v>36</v>
      </c>
      <c r="AX2871" s="13" t="s">
        <v>81</v>
      </c>
      <c r="AY2871" s="226" t="s">
        <v>215</v>
      </c>
    </row>
    <row r="2872" spans="1:65" s="14" customFormat="1" ht="10.199999999999999">
      <c r="B2872" s="227"/>
      <c r="C2872" s="228"/>
      <c r="D2872" s="198" t="s">
        <v>364</v>
      </c>
      <c r="E2872" s="229" t="s">
        <v>1</v>
      </c>
      <c r="F2872" s="230" t="s">
        <v>2715</v>
      </c>
      <c r="G2872" s="228"/>
      <c r="H2872" s="231">
        <v>57.11</v>
      </c>
      <c r="I2872" s="232"/>
      <c r="J2872" s="228"/>
      <c r="K2872" s="228"/>
      <c r="L2872" s="233"/>
      <c r="M2872" s="234"/>
      <c r="N2872" s="235"/>
      <c r="O2872" s="235"/>
      <c r="P2872" s="235"/>
      <c r="Q2872" s="235"/>
      <c r="R2872" s="235"/>
      <c r="S2872" s="235"/>
      <c r="T2872" s="236"/>
      <c r="AT2872" s="237" t="s">
        <v>364</v>
      </c>
      <c r="AU2872" s="237" t="s">
        <v>90</v>
      </c>
      <c r="AV2872" s="14" t="s">
        <v>90</v>
      </c>
      <c r="AW2872" s="14" t="s">
        <v>36</v>
      </c>
      <c r="AX2872" s="14" t="s">
        <v>81</v>
      </c>
      <c r="AY2872" s="237" t="s">
        <v>215</v>
      </c>
    </row>
    <row r="2873" spans="1:65" s="16" customFormat="1" ht="10.199999999999999">
      <c r="B2873" s="249"/>
      <c r="C2873" s="250"/>
      <c r="D2873" s="198" t="s">
        <v>364</v>
      </c>
      <c r="E2873" s="251" t="s">
        <v>1</v>
      </c>
      <c r="F2873" s="252" t="s">
        <v>403</v>
      </c>
      <c r="G2873" s="250"/>
      <c r="H2873" s="253">
        <v>57.11</v>
      </c>
      <c r="I2873" s="254"/>
      <c r="J2873" s="250"/>
      <c r="K2873" s="250"/>
      <c r="L2873" s="255"/>
      <c r="M2873" s="256"/>
      <c r="N2873" s="257"/>
      <c r="O2873" s="257"/>
      <c r="P2873" s="257"/>
      <c r="Q2873" s="257"/>
      <c r="R2873" s="257"/>
      <c r="S2873" s="257"/>
      <c r="T2873" s="258"/>
      <c r="AT2873" s="259" t="s">
        <v>364</v>
      </c>
      <c r="AU2873" s="259" t="s">
        <v>90</v>
      </c>
      <c r="AV2873" s="16" t="s">
        <v>227</v>
      </c>
      <c r="AW2873" s="16" t="s">
        <v>36</v>
      </c>
      <c r="AX2873" s="16" t="s">
        <v>81</v>
      </c>
      <c r="AY2873" s="259" t="s">
        <v>215</v>
      </c>
    </row>
    <row r="2874" spans="1:65" s="13" customFormat="1" ht="10.199999999999999">
      <c r="B2874" s="217"/>
      <c r="C2874" s="218"/>
      <c r="D2874" s="198" t="s">
        <v>364</v>
      </c>
      <c r="E2874" s="219" t="s">
        <v>1</v>
      </c>
      <c r="F2874" s="220" t="s">
        <v>853</v>
      </c>
      <c r="G2874" s="218"/>
      <c r="H2874" s="219" t="s">
        <v>1</v>
      </c>
      <c r="I2874" s="221"/>
      <c r="J2874" s="218"/>
      <c r="K2874" s="218"/>
      <c r="L2874" s="222"/>
      <c r="M2874" s="223"/>
      <c r="N2874" s="224"/>
      <c r="O2874" s="224"/>
      <c r="P2874" s="224"/>
      <c r="Q2874" s="224"/>
      <c r="R2874" s="224"/>
      <c r="S2874" s="224"/>
      <c r="T2874" s="225"/>
      <c r="AT2874" s="226" t="s">
        <v>364</v>
      </c>
      <c r="AU2874" s="226" t="s">
        <v>90</v>
      </c>
      <c r="AV2874" s="13" t="s">
        <v>88</v>
      </c>
      <c r="AW2874" s="13" t="s">
        <v>36</v>
      </c>
      <c r="AX2874" s="13" t="s">
        <v>81</v>
      </c>
      <c r="AY2874" s="226" t="s">
        <v>215</v>
      </c>
    </row>
    <row r="2875" spans="1:65" s="14" customFormat="1" ht="10.199999999999999">
      <c r="B2875" s="227"/>
      <c r="C2875" s="228"/>
      <c r="D2875" s="198" t="s">
        <v>364</v>
      </c>
      <c r="E2875" s="229" t="s">
        <v>1</v>
      </c>
      <c r="F2875" s="230" t="s">
        <v>1899</v>
      </c>
      <c r="G2875" s="228"/>
      <c r="H2875" s="231">
        <v>31.93</v>
      </c>
      <c r="I2875" s="232"/>
      <c r="J2875" s="228"/>
      <c r="K2875" s="228"/>
      <c r="L2875" s="233"/>
      <c r="M2875" s="234"/>
      <c r="N2875" s="235"/>
      <c r="O2875" s="235"/>
      <c r="P2875" s="235"/>
      <c r="Q2875" s="235"/>
      <c r="R2875" s="235"/>
      <c r="S2875" s="235"/>
      <c r="T2875" s="236"/>
      <c r="AT2875" s="237" t="s">
        <v>364</v>
      </c>
      <c r="AU2875" s="237" t="s">
        <v>90</v>
      </c>
      <c r="AV2875" s="14" t="s">
        <v>90</v>
      </c>
      <c r="AW2875" s="14" t="s">
        <v>36</v>
      </c>
      <c r="AX2875" s="14" t="s">
        <v>81</v>
      </c>
      <c r="AY2875" s="237" t="s">
        <v>215</v>
      </c>
    </row>
    <row r="2876" spans="1:65" s="16" customFormat="1" ht="10.199999999999999">
      <c r="B2876" s="249"/>
      <c r="C2876" s="250"/>
      <c r="D2876" s="198" t="s">
        <v>364</v>
      </c>
      <c r="E2876" s="251" t="s">
        <v>1</v>
      </c>
      <c r="F2876" s="252" t="s">
        <v>403</v>
      </c>
      <c r="G2876" s="250"/>
      <c r="H2876" s="253">
        <v>31.93</v>
      </c>
      <c r="I2876" s="254"/>
      <c r="J2876" s="250"/>
      <c r="K2876" s="250"/>
      <c r="L2876" s="255"/>
      <c r="M2876" s="256"/>
      <c r="N2876" s="257"/>
      <c r="O2876" s="257"/>
      <c r="P2876" s="257"/>
      <c r="Q2876" s="257"/>
      <c r="R2876" s="257"/>
      <c r="S2876" s="257"/>
      <c r="T2876" s="258"/>
      <c r="AT2876" s="259" t="s">
        <v>364</v>
      </c>
      <c r="AU2876" s="259" t="s">
        <v>90</v>
      </c>
      <c r="AV2876" s="16" t="s">
        <v>227</v>
      </c>
      <c r="AW2876" s="16" t="s">
        <v>36</v>
      </c>
      <c r="AX2876" s="16" t="s">
        <v>81</v>
      </c>
      <c r="AY2876" s="259" t="s">
        <v>215</v>
      </c>
    </row>
    <row r="2877" spans="1:65" s="15" customFormat="1" ht="10.199999999999999">
      <c r="B2877" s="238"/>
      <c r="C2877" s="239"/>
      <c r="D2877" s="198" t="s">
        <v>364</v>
      </c>
      <c r="E2877" s="240" t="s">
        <v>1</v>
      </c>
      <c r="F2877" s="241" t="s">
        <v>368</v>
      </c>
      <c r="G2877" s="239"/>
      <c r="H2877" s="242">
        <v>89.04</v>
      </c>
      <c r="I2877" s="243"/>
      <c r="J2877" s="239"/>
      <c r="K2877" s="239"/>
      <c r="L2877" s="244"/>
      <c r="M2877" s="245"/>
      <c r="N2877" s="246"/>
      <c r="O2877" s="246"/>
      <c r="P2877" s="246"/>
      <c r="Q2877" s="246"/>
      <c r="R2877" s="246"/>
      <c r="S2877" s="246"/>
      <c r="T2877" s="247"/>
      <c r="AT2877" s="248" t="s">
        <v>364</v>
      </c>
      <c r="AU2877" s="248" t="s">
        <v>90</v>
      </c>
      <c r="AV2877" s="15" t="s">
        <v>214</v>
      </c>
      <c r="AW2877" s="15" t="s">
        <v>36</v>
      </c>
      <c r="AX2877" s="15" t="s">
        <v>88</v>
      </c>
      <c r="AY2877" s="248" t="s">
        <v>215</v>
      </c>
    </row>
    <row r="2878" spans="1:65" s="2" customFormat="1" ht="24.15" customHeight="1">
      <c r="A2878" s="35"/>
      <c r="B2878" s="36"/>
      <c r="C2878" s="260" t="s">
        <v>2716</v>
      </c>
      <c r="D2878" s="260" t="s">
        <v>539</v>
      </c>
      <c r="E2878" s="261" t="s">
        <v>2717</v>
      </c>
      <c r="F2878" s="262" t="s">
        <v>2718</v>
      </c>
      <c r="G2878" s="263" t="s">
        <v>523</v>
      </c>
      <c r="H2878" s="264">
        <v>93.492000000000004</v>
      </c>
      <c r="I2878" s="265"/>
      <c r="J2878" s="266">
        <f>ROUND(I2878*H2878,2)</f>
        <v>0</v>
      </c>
      <c r="K2878" s="262" t="s">
        <v>359</v>
      </c>
      <c r="L2878" s="267"/>
      <c r="M2878" s="268" t="s">
        <v>1</v>
      </c>
      <c r="N2878" s="269" t="s">
        <v>46</v>
      </c>
      <c r="O2878" s="72"/>
      <c r="P2878" s="194">
        <f>O2878*H2878</f>
        <v>0</v>
      </c>
      <c r="Q2878" s="194">
        <v>3.5999999999999999E-3</v>
      </c>
      <c r="R2878" s="194">
        <f>Q2878*H2878</f>
        <v>0.33657120000000001</v>
      </c>
      <c r="S2878" s="194">
        <v>0</v>
      </c>
      <c r="T2878" s="195">
        <f>S2878*H2878</f>
        <v>0</v>
      </c>
      <c r="U2878" s="35"/>
      <c r="V2878" s="35"/>
      <c r="W2878" s="35"/>
      <c r="X2878" s="35"/>
      <c r="Y2878" s="35"/>
      <c r="Z2878" s="35"/>
      <c r="AA2878" s="35"/>
      <c r="AB2878" s="35"/>
      <c r="AC2878" s="35"/>
      <c r="AD2878" s="35"/>
      <c r="AE2878" s="35"/>
      <c r="AR2878" s="196" t="s">
        <v>676</v>
      </c>
      <c r="AT2878" s="196" t="s">
        <v>539</v>
      </c>
      <c r="AU2878" s="196" t="s">
        <v>90</v>
      </c>
      <c r="AY2878" s="18" t="s">
        <v>215</v>
      </c>
      <c r="BE2878" s="197">
        <f>IF(N2878="základní",J2878,0)</f>
        <v>0</v>
      </c>
      <c r="BF2878" s="197">
        <f>IF(N2878="snížená",J2878,0)</f>
        <v>0</v>
      </c>
      <c r="BG2878" s="197">
        <f>IF(N2878="zákl. přenesená",J2878,0)</f>
        <v>0</v>
      </c>
      <c r="BH2878" s="197">
        <f>IF(N2878="sníž. přenesená",J2878,0)</f>
        <v>0</v>
      </c>
      <c r="BI2878" s="197">
        <f>IF(N2878="nulová",J2878,0)</f>
        <v>0</v>
      </c>
      <c r="BJ2878" s="18" t="s">
        <v>88</v>
      </c>
      <c r="BK2878" s="197">
        <f>ROUND(I2878*H2878,2)</f>
        <v>0</v>
      </c>
      <c r="BL2878" s="18" t="s">
        <v>291</v>
      </c>
      <c r="BM2878" s="196" t="s">
        <v>2719</v>
      </c>
    </row>
    <row r="2879" spans="1:65" s="14" customFormat="1" ht="10.199999999999999">
      <c r="B2879" s="227"/>
      <c r="C2879" s="228"/>
      <c r="D2879" s="198" t="s">
        <v>364</v>
      </c>
      <c r="E2879" s="229" t="s">
        <v>1</v>
      </c>
      <c r="F2879" s="230" t="s">
        <v>2720</v>
      </c>
      <c r="G2879" s="228"/>
      <c r="H2879" s="231">
        <v>93.492000000000004</v>
      </c>
      <c r="I2879" s="232"/>
      <c r="J2879" s="228"/>
      <c r="K2879" s="228"/>
      <c r="L2879" s="233"/>
      <c r="M2879" s="234"/>
      <c r="N2879" s="235"/>
      <c r="O2879" s="235"/>
      <c r="P2879" s="235"/>
      <c r="Q2879" s="235"/>
      <c r="R2879" s="235"/>
      <c r="S2879" s="235"/>
      <c r="T2879" s="236"/>
      <c r="AT2879" s="237" t="s">
        <v>364</v>
      </c>
      <c r="AU2879" s="237" t="s">
        <v>90</v>
      </c>
      <c r="AV2879" s="14" t="s">
        <v>90</v>
      </c>
      <c r="AW2879" s="14" t="s">
        <v>36</v>
      </c>
      <c r="AX2879" s="14" t="s">
        <v>81</v>
      </c>
      <c r="AY2879" s="237" t="s">
        <v>215</v>
      </c>
    </row>
    <row r="2880" spans="1:65" s="15" customFormat="1" ht="10.199999999999999">
      <c r="B2880" s="238"/>
      <c r="C2880" s="239"/>
      <c r="D2880" s="198" t="s">
        <v>364</v>
      </c>
      <c r="E2880" s="240" t="s">
        <v>1</v>
      </c>
      <c r="F2880" s="241" t="s">
        <v>368</v>
      </c>
      <c r="G2880" s="239"/>
      <c r="H2880" s="242">
        <v>93.492000000000004</v>
      </c>
      <c r="I2880" s="243"/>
      <c r="J2880" s="239"/>
      <c r="K2880" s="239"/>
      <c r="L2880" s="244"/>
      <c r="M2880" s="245"/>
      <c r="N2880" s="246"/>
      <c r="O2880" s="246"/>
      <c r="P2880" s="246"/>
      <c r="Q2880" s="246"/>
      <c r="R2880" s="246"/>
      <c r="S2880" s="246"/>
      <c r="T2880" s="247"/>
      <c r="AT2880" s="248" t="s">
        <v>364</v>
      </c>
      <c r="AU2880" s="248" t="s">
        <v>90</v>
      </c>
      <c r="AV2880" s="15" t="s">
        <v>214</v>
      </c>
      <c r="AW2880" s="15" t="s">
        <v>36</v>
      </c>
      <c r="AX2880" s="15" t="s">
        <v>88</v>
      </c>
      <c r="AY2880" s="248" t="s">
        <v>215</v>
      </c>
    </row>
    <row r="2881" spans="1:65" s="2" customFormat="1" ht="24.15" customHeight="1">
      <c r="A2881" s="35"/>
      <c r="B2881" s="36"/>
      <c r="C2881" s="185" t="s">
        <v>2721</v>
      </c>
      <c r="D2881" s="185" t="s">
        <v>216</v>
      </c>
      <c r="E2881" s="186" t="s">
        <v>2722</v>
      </c>
      <c r="F2881" s="187" t="s">
        <v>2723</v>
      </c>
      <c r="G2881" s="188" t="s">
        <v>583</v>
      </c>
      <c r="H2881" s="189">
        <v>3.8119999999999998</v>
      </c>
      <c r="I2881" s="190"/>
      <c r="J2881" s="191">
        <f>ROUND(I2881*H2881,2)</f>
        <v>0</v>
      </c>
      <c r="K2881" s="187" t="s">
        <v>359</v>
      </c>
      <c r="L2881" s="40"/>
      <c r="M2881" s="192" t="s">
        <v>1</v>
      </c>
      <c r="N2881" s="193" t="s">
        <v>46</v>
      </c>
      <c r="O2881" s="72"/>
      <c r="P2881" s="194">
        <f>O2881*H2881</f>
        <v>0</v>
      </c>
      <c r="Q2881" s="194">
        <v>0</v>
      </c>
      <c r="R2881" s="194">
        <f>Q2881*H2881</f>
        <v>0</v>
      </c>
      <c r="S2881" s="194">
        <v>0</v>
      </c>
      <c r="T2881" s="195">
        <f>S2881*H2881</f>
        <v>0</v>
      </c>
      <c r="U2881" s="35"/>
      <c r="V2881" s="35"/>
      <c r="W2881" s="35"/>
      <c r="X2881" s="35"/>
      <c r="Y2881" s="35"/>
      <c r="Z2881" s="35"/>
      <c r="AA2881" s="35"/>
      <c r="AB2881" s="35"/>
      <c r="AC2881" s="35"/>
      <c r="AD2881" s="35"/>
      <c r="AE2881" s="35"/>
      <c r="AR2881" s="196" t="s">
        <v>291</v>
      </c>
      <c r="AT2881" s="196" t="s">
        <v>216</v>
      </c>
      <c r="AU2881" s="196" t="s">
        <v>90</v>
      </c>
      <c r="AY2881" s="18" t="s">
        <v>215</v>
      </c>
      <c r="BE2881" s="197">
        <f>IF(N2881="základní",J2881,0)</f>
        <v>0</v>
      </c>
      <c r="BF2881" s="197">
        <f>IF(N2881="snížená",J2881,0)</f>
        <v>0</v>
      </c>
      <c r="BG2881" s="197">
        <f>IF(N2881="zákl. přenesená",J2881,0)</f>
        <v>0</v>
      </c>
      <c r="BH2881" s="197">
        <f>IF(N2881="sníž. přenesená",J2881,0)</f>
        <v>0</v>
      </c>
      <c r="BI2881" s="197">
        <f>IF(N2881="nulová",J2881,0)</f>
        <v>0</v>
      </c>
      <c r="BJ2881" s="18" t="s">
        <v>88</v>
      </c>
      <c r="BK2881" s="197">
        <f>ROUND(I2881*H2881,2)</f>
        <v>0</v>
      </c>
      <c r="BL2881" s="18" t="s">
        <v>291</v>
      </c>
      <c r="BM2881" s="196" t="s">
        <v>2724</v>
      </c>
    </row>
    <row r="2882" spans="1:65" s="2" customFormat="1" ht="28.8">
      <c r="A2882" s="35"/>
      <c r="B2882" s="36"/>
      <c r="C2882" s="37"/>
      <c r="D2882" s="198" t="s">
        <v>221</v>
      </c>
      <c r="E2882" s="37"/>
      <c r="F2882" s="199" t="s">
        <v>2725</v>
      </c>
      <c r="G2882" s="37"/>
      <c r="H2882" s="37"/>
      <c r="I2882" s="200"/>
      <c r="J2882" s="37"/>
      <c r="K2882" s="37"/>
      <c r="L2882" s="40"/>
      <c r="M2882" s="201"/>
      <c r="N2882" s="202"/>
      <c r="O2882" s="72"/>
      <c r="P2882" s="72"/>
      <c r="Q2882" s="72"/>
      <c r="R2882" s="72"/>
      <c r="S2882" s="72"/>
      <c r="T2882" s="73"/>
      <c r="U2882" s="35"/>
      <c r="V2882" s="35"/>
      <c r="W2882" s="35"/>
      <c r="X2882" s="35"/>
      <c r="Y2882" s="35"/>
      <c r="Z2882" s="35"/>
      <c r="AA2882" s="35"/>
      <c r="AB2882" s="35"/>
      <c r="AC2882" s="35"/>
      <c r="AD2882" s="35"/>
      <c r="AE2882" s="35"/>
      <c r="AT2882" s="18" t="s">
        <v>221</v>
      </c>
      <c r="AU2882" s="18" t="s">
        <v>90</v>
      </c>
    </row>
    <row r="2883" spans="1:65" s="2" customFormat="1" ht="10.199999999999999">
      <c r="A2883" s="35"/>
      <c r="B2883" s="36"/>
      <c r="C2883" s="37"/>
      <c r="D2883" s="215" t="s">
        <v>362</v>
      </c>
      <c r="E2883" s="37"/>
      <c r="F2883" s="216" t="s">
        <v>2726</v>
      </c>
      <c r="G2883" s="37"/>
      <c r="H2883" s="37"/>
      <c r="I2883" s="200"/>
      <c r="J2883" s="37"/>
      <c r="K2883" s="37"/>
      <c r="L2883" s="40"/>
      <c r="M2883" s="201"/>
      <c r="N2883" s="202"/>
      <c r="O2883" s="72"/>
      <c r="P2883" s="72"/>
      <c r="Q2883" s="72"/>
      <c r="R2883" s="72"/>
      <c r="S2883" s="72"/>
      <c r="T2883" s="73"/>
      <c r="U2883" s="35"/>
      <c r="V2883" s="35"/>
      <c r="W2883" s="35"/>
      <c r="X2883" s="35"/>
      <c r="Y2883" s="35"/>
      <c r="Z2883" s="35"/>
      <c r="AA2883" s="35"/>
      <c r="AB2883" s="35"/>
      <c r="AC2883" s="35"/>
      <c r="AD2883" s="35"/>
      <c r="AE2883" s="35"/>
      <c r="AT2883" s="18" t="s">
        <v>362</v>
      </c>
      <c r="AU2883" s="18" t="s">
        <v>90</v>
      </c>
    </row>
    <row r="2884" spans="1:65" s="11" customFormat="1" ht="22.8" customHeight="1">
      <c r="B2884" s="171"/>
      <c r="C2884" s="172"/>
      <c r="D2884" s="173" t="s">
        <v>80</v>
      </c>
      <c r="E2884" s="213" t="s">
        <v>2727</v>
      </c>
      <c r="F2884" s="213" t="s">
        <v>2728</v>
      </c>
      <c r="G2884" s="172"/>
      <c r="H2884" s="172"/>
      <c r="I2884" s="175"/>
      <c r="J2884" s="214">
        <f>BK2884</f>
        <v>0</v>
      </c>
      <c r="K2884" s="172"/>
      <c r="L2884" s="177"/>
      <c r="M2884" s="178"/>
      <c r="N2884" s="179"/>
      <c r="O2884" s="179"/>
      <c r="P2884" s="180">
        <f>SUM(P2885:P2886)</f>
        <v>0</v>
      </c>
      <c r="Q2884" s="179"/>
      <c r="R2884" s="180">
        <f>SUM(R2885:R2886)</f>
        <v>0</v>
      </c>
      <c r="S2884" s="179"/>
      <c r="T2884" s="181">
        <f>SUM(T2885:T2886)</f>
        <v>0</v>
      </c>
      <c r="AR2884" s="182" t="s">
        <v>90</v>
      </c>
      <c r="AT2884" s="183" t="s">
        <v>80</v>
      </c>
      <c r="AU2884" s="183" t="s">
        <v>88</v>
      </c>
      <c r="AY2884" s="182" t="s">
        <v>215</v>
      </c>
      <c r="BK2884" s="184">
        <f>SUM(BK2885:BK2886)</f>
        <v>0</v>
      </c>
    </row>
    <row r="2885" spans="1:65" s="2" customFormat="1" ht="55.5" customHeight="1">
      <c r="A2885" s="35"/>
      <c r="B2885" s="36"/>
      <c r="C2885" s="185" t="s">
        <v>2729</v>
      </c>
      <c r="D2885" s="185" t="s">
        <v>216</v>
      </c>
      <c r="E2885" s="186" t="s">
        <v>2730</v>
      </c>
      <c r="F2885" s="187" t="s">
        <v>2731</v>
      </c>
      <c r="G2885" s="188" t="s">
        <v>716</v>
      </c>
      <c r="H2885" s="189">
        <v>5</v>
      </c>
      <c r="I2885" s="190"/>
      <c r="J2885" s="191">
        <f>ROUND(I2885*H2885,2)</f>
        <v>0</v>
      </c>
      <c r="K2885" s="187" t="s">
        <v>1</v>
      </c>
      <c r="L2885" s="40"/>
      <c r="M2885" s="192" t="s">
        <v>1</v>
      </c>
      <c r="N2885" s="193" t="s">
        <v>46</v>
      </c>
      <c r="O2885" s="72"/>
      <c r="P2885" s="194">
        <f>O2885*H2885</f>
        <v>0</v>
      </c>
      <c r="Q2885" s="194">
        <v>0</v>
      </c>
      <c r="R2885" s="194">
        <f>Q2885*H2885</f>
        <v>0</v>
      </c>
      <c r="S2885" s="194">
        <v>0</v>
      </c>
      <c r="T2885" s="195">
        <f>S2885*H2885</f>
        <v>0</v>
      </c>
      <c r="U2885" s="35"/>
      <c r="V2885" s="35"/>
      <c r="W2885" s="35"/>
      <c r="X2885" s="35"/>
      <c r="Y2885" s="35"/>
      <c r="Z2885" s="35"/>
      <c r="AA2885" s="35"/>
      <c r="AB2885" s="35"/>
      <c r="AC2885" s="35"/>
      <c r="AD2885" s="35"/>
      <c r="AE2885" s="35"/>
      <c r="AR2885" s="196" t="s">
        <v>291</v>
      </c>
      <c r="AT2885" s="196" t="s">
        <v>216</v>
      </c>
      <c r="AU2885" s="196" t="s">
        <v>90</v>
      </c>
      <c r="AY2885" s="18" t="s">
        <v>215</v>
      </c>
      <c r="BE2885" s="197">
        <f>IF(N2885="základní",J2885,0)</f>
        <v>0</v>
      </c>
      <c r="BF2885" s="197">
        <f>IF(N2885="snížená",J2885,0)</f>
        <v>0</v>
      </c>
      <c r="BG2885" s="197">
        <f>IF(N2885="zákl. přenesená",J2885,0)</f>
        <v>0</v>
      </c>
      <c r="BH2885" s="197">
        <f>IF(N2885="sníž. přenesená",J2885,0)</f>
        <v>0</v>
      </c>
      <c r="BI2885" s="197">
        <f>IF(N2885="nulová",J2885,0)</f>
        <v>0</v>
      </c>
      <c r="BJ2885" s="18" t="s">
        <v>88</v>
      </c>
      <c r="BK2885" s="197">
        <f>ROUND(I2885*H2885,2)</f>
        <v>0</v>
      </c>
      <c r="BL2885" s="18" t="s">
        <v>291</v>
      </c>
      <c r="BM2885" s="196" t="s">
        <v>2732</v>
      </c>
    </row>
    <row r="2886" spans="1:65" s="2" customFormat="1" ht="16.5" customHeight="1">
      <c r="A2886" s="35"/>
      <c r="B2886" s="36"/>
      <c r="C2886" s="185" t="s">
        <v>2733</v>
      </c>
      <c r="D2886" s="185" t="s">
        <v>216</v>
      </c>
      <c r="E2886" s="186" t="s">
        <v>2734</v>
      </c>
      <c r="F2886" s="187" t="s">
        <v>2735</v>
      </c>
      <c r="G2886" s="188" t="s">
        <v>716</v>
      </c>
      <c r="H2886" s="189">
        <v>5</v>
      </c>
      <c r="I2886" s="190"/>
      <c r="J2886" s="191">
        <f>ROUND(I2886*H2886,2)</f>
        <v>0</v>
      </c>
      <c r="K2886" s="187" t="s">
        <v>1</v>
      </c>
      <c r="L2886" s="40"/>
      <c r="M2886" s="192" t="s">
        <v>1</v>
      </c>
      <c r="N2886" s="193" t="s">
        <v>46</v>
      </c>
      <c r="O2886" s="72"/>
      <c r="P2886" s="194">
        <f>O2886*H2886</f>
        <v>0</v>
      </c>
      <c r="Q2886" s="194">
        <v>0</v>
      </c>
      <c r="R2886" s="194">
        <f>Q2886*H2886</f>
        <v>0</v>
      </c>
      <c r="S2886" s="194">
        <v>0</v>
      </c>
      <c r="T2886" s="195">
        <f>S2886*H2886</f>
        <v>0</v>
      </c>
      <c r="U2886" s="35"/>
      <c r="V2886" s="35"/>
      <c r="W2886" s="35"/>
      <c r="X2886" s="35"/>
      <c r="Y2886" s="35"/>
      <c r="Z2886" s="35"/>
      <c r="AA2886" s="35"/>
      <c r="AB2886" s="35"/>
      <c r="AC2886" s="35"/>
      <c r="AD2886" s="35"/>
      <c r="AE2886" s="35"/>
      <c r="AR2886" s="196" t="s">
        <v>291</v>
      </c>
      <c r="AT2886" s="196" t="s">
        <v>216</v>
      </c>
      <c r="AU2886" s="196" t="s">
        <v>90</v>
      </c>
      <c r="AY2886" s="18" t="s">
        <v>215</v>
      </c>
      <c r="BE2886" s="197">
        <f>IF(N2886="základní",J2886,0)</f>
        <v>0</v>
      </c>
      <c r="BF2886" s="197">
        <f>IF(N2886="snížená",J2886,0)</f>
        <v>0</v>
      </c>
      <c r="BG2886" s="197">
        <f>IF(N2886="zákl. přenesená",J2886,0)</f>
        <v>0</v>
      </c>
      <c r="BH2886" s="197">
        <f>IF(N2886="sníž. přenesená",J2886,0)</f>
        <v>0</v>
      </c>
      <c r="BI2886" s="197">
        <f>IF(N2886="nulová",J2886,0)</f>
        <v>0</v>
      </c>
      <c r="BJ2886" s="18" t="s">
        <v>88</v>
      </c>
      <c r="BK2886" s="197">
        <f>ROUND(I2886*H2886,2)</f>
        <v>0</v>
      </c>
      <c r="BL2886" s="18" t="s">
        <v>291</v>
      </c>
      <c r="BM2886" s="196" t="s">
        <v>2736</v>
      </c>
    </row>
    <row r="2887" spans="1:65" s="11" customFormat="1" ht="22.8" customHeight="1">
      <c r="B2887" s="171"/>
      <c r="C2887" s="172"/>
      <c r="D2887" s="173" t="s">
        <v>80</v>
      </c>
      <c r="E2887" s="213" t="s">
        <v>2737</v>
      </c>
      <c r="F2887" s="213" t="s">
        <v>2738</v>
      </c>
      <c r="G2887" s="172"/>
      <c r="H2887" s="172"/>
      <c r="I2887" s="175"/>
      <c r="J2887" s="214">
        <f>BK2887</f>
        <v>0</v>
      </c>
      <c r="K2887" s="172"/>
      <c r="L2887" s="177"/>
      <c r="M2887" s="178"/>
      <c r="N2887" s="179"/>
      <c r="O2887" s="179"/>
      <c r="P2887" s="180">
        <f>SUM(P2888:P2901)</f>
        <v>0</v>
      </c>
      <c r="Q2887" s="179"/>
      <c r="R2887" s="180">
        <f>SUM(R2888:R2901)</f>
        <v>1.9638867999999996</v>
      </c>
      <c r="S2887" s="179"/>
      <c r="T2887" s="181">
        <f>SUM(T2888:T2901)</f>
        <v>0</v>
      </c>
      <c r="AR2887" s="182" t="s">
        <v>90</v>
      </c>
      <c r="AT2887" s="183" t="s">
        <v>80</v>
      </c>
      <c r="AU2887" s="183" t="s">
        <v>88</v>
      </c>
      <c r="AY2887" s="182" t="s">
        <v>215</v>
      </c>
      <c r="BK2887" s="184">
        <f>SUM(BK2888:BK2901)</f>
        <v>0</v>
      </c>
    </row>
    <row r="2888" spans="1:65" s="2" customFormat="1" ht="24.15" customHeight="1">
      <c r="A2888" s="35"/>
      <c r="B2888" s="36"/>
      <c r="C2888" s="185" t="s">
        <v>2739</v>
      </c>
      <c r="D2888" s="185" t="s">
        <v>216</v>
      </c>
      <c r="E2888" s="186" t="s">
        <v>2740</v>
      </c>
      <c r="F2888" s="187" t="s">
        <v>2741</v>
      </c>
      <c r="G2888" s="188" t="s">
        <v>523</v>
      </c>
      <c r="H2888" s="189">
        <v>117.6</v>
      </c>
      <c r="I2888" s="190"/>
      <c r="J2888" s="191">
        <f>ROUND(I2888*H2888,2)</f>
        <v>0</v>
      </c>
      <c r="K2888" s="187" t="s">
        <v>359</v>
      </c>
      <c r="L2888" s="40"/>
      <c r="M2888" s="192" t="s">
        <v>1</v>
      </c>
      <c r="N2888" s="193" t="s">
        <v>46</v>
      </c>
      <c r="O2888" s="72"/>
      <c r="P2888" s="194">
        <f>O2888*H2888</f>
        <v>0</v>
      </c>
      <c r="Q2888" s="194">
        <v>1.6219999999999998E-2</v>
      </c>
      <c r="R2888" s="194">
        <f>Q2888*H2888</f>
        <v>1.9074719999999996</v>
      </c>
      <c r="S2888" s="194">
        <v>0</v>
      </c>
      <c r="T2888" s="195">
        <f>S2888*H2888</f>
        <v>0</v>
      </c>
      <c r="U2888" s="35"/>
      <c r="V2888" s="35"/>
      <c r="W2888" s="35"/>
      <c r="X2888" s="35"/>
      <c r="Y2888" s="35"/>
      <c r="Z2888" s="35"/>
      <c r="AA2888" s="35"/>
      <c r="AB2888" s="35"/>
      <c r="AC2888" s="35"/>
      <c r="AD2888" s="35"/>
      <c r="AE2888" s="35"/>
      <c r="AR2888" s="196" t="s">
        <v>291</v>
      </c>
      <c r="AT2888" s="196" t="s">
        <v>216</v>
      </c>
      <c r="AU2888" s="196" t="s">
        <v>90</v>
      </c>
      <c r="AY2888" s="18" t="s">
        <v>215</v>
      </c>
      <c r="BE2888" s="197">
        <f>IF(N2888="základní",J2888,0)</f>
        <v>0</v>
      </c>
      <c r="BF2888" s="197">
        <f>IF(N2888="snížená",J2888,0)</f>
        <v>0</v>
      </c>
      <c r="BG2888" s="197">
        <f>IF(N2888="zákl. přenesená",J2888,0)</f>
        <v>0</v>
      </c>
      <c r="BH2888" s="197">
        <f>IF(N2888="sníž. přenesená",J2888,0)</f>
        <v>0</v>
      </c>
      <c r="BI2888" s="197">
        <f>IF(N2888="nulová",J2888,0)</f>
        <v>0</v>
      </c>
      <c r="BJ2888" s="18" t="s">
        <v>88</v>
      </c>
      <c r="BK2888" s="197">
        <f>ROUND(I2888*H2888,2)</f>
        <v>0</v>
      </c>
      <c r="BL2888" s="18" t="s">
        <v>291</v>
      </c>
      <c r="BM2888" s="196" t="s">
        <v>2742</v>
      </c>
    </row>
    <row r="2889" spans="1:65" s="2" customFormat="1" ht="28.8">
      <c r="A2889" s="35"/>
      <c r="B2889" s="36"/>
      <c r="C2889" s="37"/>
      <c r="D2889" s="198" t="s">
        <v>221</v>
      </c>
      <c r="E2889" s="37"/>
      <c r="F2889" s="199" t="s">
        <v>2743</v>
      </c>
      <c r="G2889" s="37"/>
      <c r="H2889" s="37"/>
      <c r="I2889" s="200"/>
      <c r="J2889" s="37"/>
      <c r="K2889" s="37"/>
      <c r="L2889" s="40"/>
      <c r="M2889" s="201"/>
      <c r="N2889" s="202"/>
      <c r="O2889" s="72"/>
      <c r="P2889" s="72"/>
      <c r="Q2889" s="72"/>
      <c r="R2889" s="72"/>
      <c r="S2889" s="72"/>
      <c r="T2889" s="73"/>
      <c r="U2889" s="35"/>
      <c r="V2889" s="35"/>
      <c r="W2889" s="35"/>
      <c r="X2889" s="35"/>
      <c r="Y2889" s="35"/>
      <c r="Z2889" s="35"/>
      <c r="AA2889" s="35"/>
      <c r="AB2889" s="35"/>
      <c r="AC2889" s="35"/>
      <c r="AD2889" s="35"/>
      <c r="AE2889" s="35"/>
      <c r="AT2889" s="18" t="s">
        <v>221</v>
      </c>
      <c r="AU2889" s="18" t="s">
        <v>90</v>
      </c>
    </row>
    <row r="2890" spans="1:65" s="2" customFormat="1" ht="10.199999999999999">
      <c r="A2890" s="35"/>
      <c r="B2890" s="36"/>
      <c r="C2890" s="37"/>
      <c r="D2890" s="215" t="s">
        <v>362</v>
      </c>
      <c r="E2890" s="37"/>
      <c r="F2890" s="216" t="s">
        <v>2744</v>
      </c>
      <c r="G2890" s="37"/>
      <c r="H2890" s="37"/>
      <c r="I2890" s="200"/>
      <c r="J2890" s="37"/>
      <c r="K2890" s="37"/>
      <c r="L2890" s="40"/>
      <c r="M2890" s="201"/>
      <c r="N2890" s="202"/>
      <c r="O2890" s="72"/>
      <c r="P2890" s="72"/>
      <c r="Q2890" s="72"/>
      <c r="R2890" s="72"/>
      <c r="S2890" s="72"/>
      <c r="T2890" s="73"/>
      <c r="U2890" s="35"/>
      <c r="V2890" s="35"/>
      <c r="W2890" s="35"/>
      <c r="X2890" s="35"/>
      <c r="Y2890" s="35"/>
      <c r="Z2890" s="35"/>
      <c r="AA2890" s="35"/>
      <c r="AB2890" s="35"/>
      <c r="AC2890" s="35"/>
      <c r="AD2890" s="35"/>
      <c r="AE2890" s="35"/>
      <c r="AT2890" s="18" t="s">
        <v>362</v>
      </c>
      <c r="AU2890" s="18" t="s">
        <v>90</v>
      </c>
    </row>
    <row r="2891" spans="1:65" s="13" customFormat="1" ht="10.199999999999999">
      <c r="B2891" s="217"/>
      <c r="C2891" s="218"/>
      <c r="D2891" s="198" t="s">
        <v>364</v>
      </c>
      <c r="E2891" s="219" t="s">
        <v>1</v>
      </c>
      <c r="F2891" s="220" t="s">
        <v>2361</v>
      </c>
      <c r="G2891" s="218"/>
      <c r="H2891" s="219" t="s">
        <v>1</v>
      </c>
      <c r="I2891" s="221"/>
      <c r="J2891" s="218"/>
      <c r="K2891" s="218"/>
      <c r="L2891" s="222"/>
      <c r="M2891" s="223"/>
      <c r="N2891" s="224"/>
      <c r="O2891" s="224"/>
      <c r="P2891" s="224"/>
      <c r="Q2891" s="224"/>
      <c r="R2891" s="224"/>
      <c r="S2891" s="224"/>
      <c r="T2891" s="225"/>
      <c r="AT2891" s="226" t="s">
        <v>364</v>
      </c>
      <c r="AU2891" s="226" t="s">
        <v>90</v>
      </c>
      <c r="AV2891" s="13" t="s">
        <v>88</v>
      </c>
      <c r="AW2891" s="13" t="s">
        <v>36</v>
      </c>
      <c r="AX2891" s="13" t="s">
        <v>81</v>
      </c>
      <c r="AY2891" s="226" t="s">
        <v>215</v>
      </c>
    </row>
    <row r="2892" spans="1:65" s="14" customFormat="1" ht="10.199999999999999">
      <c r="B2892" s="227"/>
      <c r="C2892" s="228"/>
      <c r="D2892" s="198" t="s">
        <v>364</v>
      </c>
      <c r="E2892" s="229" t="s">
        <v>1</v>
      </c>
      <c r="F2892" s="230" t="s">
        <v>2745</v>
      </c>
      <c r="G2892" s="228"/>
      <c r="H2892" s="231">
        <v>117.6</v>
      </c>
      <c r="I2892" s="232"/>
      <c r="J2892" s="228"/>
      <c r="K2892" s="228"/>
      <c r="L2892" s="233"/>
      <c r="M2892" s="234"/>
      <c r="N2892" s="235"/>
      <c r="O2892" s="235"/>
      <c r="P2892" s="235"/>
      <c r="Q2892" s="235"/>
      <c r="R2892" s="235"/>
      <c r="S2892" s="235"/>
      <c r="T2892" s="236"/>
      <c r="AT2892" s="237" t="s">
        <v>364</v>
      </c>
      <c r="AU2892" s="237" t="s">
        <v>90</v>
      </c>
      <c r="AV2892" s="14" t="s">
        <v>90</v>
      </c>
      <c r="AW2892" s="14" t="s">
        <v>36</v>
      </c>
      <c r="AX2892" s="14" t="s">
        <v>81</v>
      </c>
      <c r="AY2892" s="237" t="s">
        <v>215</v>
      </c>
    </row>
    <row r="2893" spans="1:65" s="15" customFormat="1" ht="10.199999999999999">
      <c r="B2893" s="238"/>
      <c r="C2893" s="239"/>
      <c r="D2893" s="198" t="s">
        <v>364</v>
      </c>
      <c r="E2893" s="240" t="s">
        <v>1</v>
      </c>
      <c r="F2893" s="241" t="s">
        <v>368</v>
      </c>
      <c r="G2893" s="239"/>
      <c r="H2893" s="242">
        <v>117.6</v>
      </c>
      <c r="I2893" s="243"/>
      <c r="J2893" s="239"/>
      <c r="K2893" s="239"/>
      <c r="L2893" s="244"/>
      <c r="M2893" s="245"/>
      <c r="N2893" s="246"/>
      <c r="O2893" s="246"/>
      <c r="P2893" s="246"/>
      <c r="Q2893" s="246"/>
      <c r="R2893" s="246"/>
      <c r="S2893" s="246"/>
      <c r="T2893" s="247"/>
      <c r="AT2893" s="248" t="s">
        <v>364</v>
      </c>
      <c r="AU2893" s="248" t="s">
        <v>90</v>
      </c>
      <c r="AV2893" s="15" t="s">
        <v>214</v>
      </c>
      <c r="AW2893" s="15" t="s">
        <v>36</v>
      </c>
      <c r="AX2893" s="15" t="s">
        <v>88</v>
      </c>
      <c r="AY2893" s="248" t="s">
        <v>215</v>
      </c>
    </row>
    <row r="2894" spans="1:65" s="2" customFormat="1" ht="24.15" customHeight="1">
      <c r="A2894" s="35"/>
      <c r="B2894" s="36"/>
      <c r="C2894" s="185" t="s">
        <v>2746</v>
      </c>
      <c r="D2894" s="185" t="s">
        <v>216</v>
      </c>
      <c r="E2894" s="186" t="s">
        <v>2747</v>
      </c>
      <c r="F2894" s="187" t="s">
        <v>2748</v>
      </c>
      <c r="G2894" s="188" t="s">
        <v>358</v>
      </c>
      <c r="H2894" s="189">
        <v>2.4700000000000002</v>
      </c>
      <c r="I2894" s="190"/>
      <c r="J2894" s="191">
        <f>ROUND(I2894*H2894,2)</f>
        <v>0</v>
      </c>
      <c r="K2894" s="187" t="s">
        <v>359</v>
      </c>
      <c r="L2894" s="40"/>
      <c r="M2894" s="192" t="s">
        <v>1</v>
      </c>
      <c r="N2894" s="193" t="s">
        <v>46</v>
      </c>
      <c r="O2894" s="72"/>
      <c r="P2894" s="194">
        <f>O2894*H2894</f>
        <v>0</v>
      </c>
      <c r="Q2894" s="194">
        <v>2.2839999999999999E-2</v>
      </c>
      <c r="R2894" s="194">
        <f>Q2894*H2894</f>
        <v>5.6414800000000001E-2</v>
      </c>
      <c r="S2894" s="194">
        <v>0</v>
      </c>
      <c r="T2894" s="195">
        <f>S2894*H2894</f>
        <v>0</v>
      </c>
      <c r="U2894" s="35"/>
      <c r="V2894" s="35"/>
      <c r="W2894" s="35"/>
      <c r="X2894" s="35"/>
      <c r="Y2894" s="35"/>
      <c r="Z2894" s="35"/>
      <c r="AA2894" s="35"/>
      <c r="AB2894" s="35"/>
      <c r="AC2894" s="35"/>
      <c r="AD2894" s="35"/>
      <c r="AE2894" s="35"/>
      <c r="AR2894" s="196" t="s">
        <v>291</v>
      </c>
      <c r="AT2894" s="196" t="s">
        <v>216</v>
      </c>
      <c r="AU2894" s="196" t="s">
        <v>90</v>
      </c>
      <c r="AY2894" s="18" t="s">
        <v>215</v>
      </c>
      <c r="BE2894" s="197">
        <f>IF(N2894="základní",J2894,0)</f>
        <v>0</v>
      </c>
      <c r="BF2894" s="197">
        <f>IF(N2894="snížená",J2894,0)</f>
        <v>0</v>
      </c>
      <c r="BG2894" s="197">
        <f>IF(N2894="zákl. přenesená",J2894,0)</f>
        <v>0</v>
      </c>
      <c r="BH2894" s="197">
        <f>IF(N2894="sníž. přenesená",J2894,0)</f>
        <v>0</v>
      </c>
      <c r="BI2894" s="197">
        <f>IF(N2894="nulová",J2894,0)</f>
        <v>0</v>
      </c>
      <c r="BJ2894" s="18" t="s">
        <v>88</v>
      </c>
      <c r="BK2894" s="197">
        <f>ROUND(I2894*H2894,2)</f>
        <v>0</v>
      </c>
      <c r="BL2894" s="18" t="s">
        <v>291</v>
      </c>
      <c r="BM2894" s="196" t="s">
        <v>2749</v>
      </c>
    </row>
    <row r="2895" spans="1:65" s="2" customFormat="1" ht="19.2">
      <c r="A2895" s="35"/>
      <c r="B2895" s="36"/>
      <c r="C2895" s="37"/>
      <c r="D2895" s="198" t="s">
        <v>221</v>
      </c>
      <c r="E2895" s="37"/>
      <c r="F2895" s="199" t="s">
        <v>2750</v>
      </c>
      <c r="G2895" s="37"/>
      <c r="H2895" s="37"/>
      <c r="I2895" s="200"/>
      <c r="J2895" s="37"/>
      <c r="K2895" s="37"/>
      <c r="L2895" s="40"/>
      <c r="M2895" s="201"/>
      <c r="N2895" s="202"/>
      <c r="O2895" s="72"/>
      <c r="P2895" s="72"/>
      <c r="Q2895" s="72"/>
      <c r="R2895" s="72"/>
      <c r="S2895" s="72"/>
      <c r="T2895" s="73"/>
      <c r="U2895" s="35"/>
      <c r="V2895" s="35"/>
      <c r="W2895" s="35"/>
      <c r="X2895" s="35"/>
      <c r="Y2895" s="35"/>
      <c r="Z2895" s="35"/>
      <c r="AA2895" s="35"/>
      <c r="AB2895" s="35"/>
      <c r="AC2895" s="35"/>
      <c r="AD2895" s="35"/>
      <c r="AE2895" s="35"/>
      <c r="AT2895" s="18" t="s">
        <v>221</v>
      </c>
      <c r="AU2895" s="18" t="s">
        <v>90</v>
      </c>
    </row>
    <row r="2896" spans="1:65" s="2" customFormat="1" ht="10.199999999999999">
      <c r="A2896" s="35"/>
      <c r="B2896" s="36"/>
      <c r="C2896" s="37"/>
      <c r="D2896" s="215" t="s">
        <v>362</v>
      </c>
      <c r="E2896" s="37"/>
      <c r="F2896" s="216" t="s">
        <v>2751</v>
      </c>
      <c r="G2896" s="37"/>
      <c r="H2896" s="37"/>
      <c r="I2896" s="200"/>
      <c r="J2896" s="37"/>
      <c r="K2896" s="37"/>
      <c r="L2896" s="40"/>
      <c r="M2896" s="201"/>
      <c r="N2896" s="202"/>
      <c r="O2896" s="72"/>
      <c r="P2896" s="72"/>
      <c r="Q2896" s="72"/>
      <c r="R2896" s="72"/>
      <c r="S2896" s="72"/>
      <c r="T2896" s="73"/>
      <c r="U2896" s="35"/>
      <c r="V2896" s="35"/>
      <c r="W2896" s="35"/>
      <c r="X2896" s="35"/>
      <c r="Y2896" s="35"/>
      <c r="Z2896" s="35"/>
      <c r="AA2896" s="35"/>
      <c r="AB2896" s="35"/>
      <c r="AC2896" s="35"/>
      <c r="AD2896" s="35"/>
      <c r="AE2896" s="35"/>
      <c r="AT2896" s="18" t="s">
        <v>362</v>
      </c>
      <c r="AU2896" s="18" t="s">
        <v>90</v>
      </c>
    </row>
    <row r="2897" spans="1:65" s="14" customFormat="1" ht="10.199999999999999">
      <c r="B2897" s="227"/>
      <c r="C2897" s="228"/>
      <c r="D2897" s="198" t="s">
        <v>364</v>
      </c>
      <c r="E2897" s="229" t="s">
        <v>1</v>
      </c>
      <c r="F2897" s="230" t="s">
        <v>2752</v>
      </c>
      <c r="G2897" s="228"/>
      <c r="H2897" s="231">
        <v>2.4700000000000002</v>
      </c>
      <c r="I2897" s="232"/>
      <c r="J2897" s="228"/>
      <c r="K2897" s="228"/>
      <c r="L2897" s="233"/>
      <c r="M2897" s="234"/>
      <c r="N2897" s="235"/>
      <c r="O2897" s="235"/>
      <c r="P2897" s="235"/>
      <c r="Q2897" s="235"/>
      <c r="R2897" s="235"/>
      <c r="S2897" s="235"/>
      <c r="T2897" s="236"/>
      <c r="AT2897" s="237" t="s">
        <v>364</v>
      </c>
      <c r="AU2897" s="237" t="s">
        <v>90</v>
      </c>
      <c r="AV2897" s="14" t="s">
        <v>90</v>
      </c>
      <c r="AW2897" s="14" t="s">
        <v>36</v>
      </c>
      <c r="AX2897" s="14" t="s">
        <v>81</v>
      </c>
      <c r="AY2897" s="237" t="s">
        <v>215</v>
      </c>
    </row>
    <row r="2898" spans="1:65" s="15" customFormat="1" ht="10.199999999999999">
      <c r="B2898" s="238"/>
      <c r="C2898" s="239"/>
      <c r="D2898" s="198" t="s">
        <v>364</v>
      </c>
      <c r="E2898" s="240" t="s">
        <v>1</v>
      </c>
      <c r="F2898" s="241" t="s">
        <v>368</v>
      </c>
      <c r="G2898" s="239"/>
      <c r="H2898" s="242">
        <v>2.4700000000000002</v>
      </c>
      <c r="I2898" s="243"/>
      <c r="J2898" s="239"/>
      <c r="K2898" s="239"/>
      <c r="L2898" s="244"/>
      <c r="M2898" s="245"/>
      <c r="N2898" s="246"/>
      <c r="O2898" s="246"/>
      <c r="P2898" s="246"/>
      <c r="Q2898" s="246"/>
      <c r="R2898" s="246"/>
      <c r="S2898" s="246"/>
      <c r="T2898" s="247"/>
      <c r="AT2898" s="248" t="s">
        <v>364</v>
      </c>
      <c r="AU2898" s="248" t="s">
        <v>90</v>
      </c>
      <c r="AV2898" s="15" t="s">
        <v>214</v>
      </c>
      <c r="AW2898" s="15" t="s">
        <v>36</v>
      </c>
      <c r="AX2898" s="15" t="s">
        <v>88</v>
      </c>
      <c r="AY2898" s="248" t="s">
        <v>215</v>
      </c>
    </row>
    <row r="2899" spans="1:65" s="2" customFormat="1" ht="24.15" customHeight="1">
      <c r="A2899" s="35"/>
      <c r="B2899" s="36"/>
      <c r="C2899" s="185" t="s">
        <v>2753</v>
      </c>
      <c r="D2899" s="185" t="s">
        <v>216</v>
      </c>
      <c r="E2899" s="186" t="s">
        <v>2754</v>
      </c>
      <c r="F2899" s="187" t="s">
        <v>2755</v>
      </c>
      <c r="G2899" s="188" t="s">
        <v>583</v>
      </c>
      <c r="H2899" s="189">
        <v>1.964</v>
      </c>
      <c r="I2899" s="190"/>
      <c r="J2899" s="191">
        <f>ROUND(I2899*H2899,2)</f>
        <v>0</v>
      </c>
      <c r="K2899" s="187" t="s">
        <v>359</v>
      </c>
      <c r="L2899" s="40"/>
      <c r="M2899" s="192" t="s">
        <v>1</v>
      </c>
      <c r="N2899" s="193" t="s">
        <v>46</v>
      </c>
      <c r="O2899" s="72"/>
      <c r="P2899" s="194">
        <f>O2899*H2899</f>
        <v>0</v>
      </c>
      <c r="Q2899" s="194">
        <v>0</v>
      </c>
      <c r="R2899" s="194">
        <f>Q2899*H2899</f>
        <v>0</v>
      </c>
      <c r="S2899" s="194">
        <v>0</v>
      </c>
      <c r="T2899" s="195">
        <f>S2899*H2899</f>
        <v>0</v>
      </c>
      <c r="U2899" s="35"/>
      <c r="V2899" s="35"/>
      <c r="W2899" s="35"/>
      <c r="X2899" s="35"/>
      <c r="Y2899" s="35"/>
      <c r="Z2899" s="35"/>
      <c r="AA2899" s="35"/>
      <c r="AB2899" s="35"/>
      <c r="AC2899" s="35"/>
      <c r="AD2899" s="35"/>
      <c r="AE2899" s="35"/>
      <c r="AR2899" s="196" t="s">
        <v>291</v>
      </c>
      <c r="AT2899" s="196" t="s">
        <v>216</v>
      </c>
      <c r="AU2899" s="196" t="s">
        <v>90</v>
      </c>
      <c r="AY2899" s="18" t="s">
        <v>215</v>
      </c>
      <c r="BE2899" s="197">
        <f>IF(N2899="základní",J2899,0)</f>
        <v>0</v>
      </c>
      <c r="BF2899" s="197">
        <f>IF(N2899="snížená",J2899,0)</f>
        <v>0</v>
      </c>
      <c r="BG2899" s="197">
        <f>IF(N2899="zákl. přenesená",J2899,0)</f>
        <v>0</v>
      </c>
      <c r="BH2899" s="197">
        <f>IF(N2899="sníž. přenesená",J2899,0)</f>
        <v>0</v>
      </c>
      <c r="BI2899" s="197">
        <f>IF(N2899="nulová",J2899,0)</f>
        <v>0</v>
      </c>
      <c r="BJ2899" s="18" t="s">
        <v>88</v>
      </c>
      <c r="BK2899" s="197">
        <f>ROUND(I2899*H2899,2)</f>
        <v>0</v>
      </c>
      <c r="BL2899" s="18" t="s">
        <v>291</v>
      </c>
      <c r="BM2899" s="196" t="s">
        <v>2756</v>
      </c>
    </row>
    <row r="2900" spans="1:65" s="2" customFormat="1" ht="28.8">
      <c r="A2900" s="35"/>
      <c r="B2900" s="36"/>
      <c r="C2900" s="37"/>
      <c r="D2900" s="198" t="s">
        <v>221</v>
      </c>
      <c r="E2900" s="37"/>
      <c r="F2900" s="199" t="s">
        <v>2757</v>
      </c>
      <c r="G2900" s="37"/>
      <c r="H2900" s="37"/>
      <c r="I2900" s="200"/>
      <c r="J2900" s="37"/>
      <c r="K2900" s="37"/>
      <c r="L2900" s="40"/>
      <c r="M2900" s="201"/>
      <c r="N2900" s="202"/>
      <c r="O2900" s="72"/>
      <c r="P2900" s="72"/>
      <c r="Q2900" s="72"/>
      <c r="R2900" s="72"/>
      <c r="S2900" s="72"/>
      <c r="T2900" s="73"/>
      <c r="U2900" s="35"/>
      <c r="V2900" s="35"/>
      <c r="W2900" s="35"/>
      <c r="X2900" s="35"/>
      <c r="Y2900" s="35"/>
      <c r="Z2900" s="35"/>
      <c r="AA2900" s="35"/>
      <c r="AB2900" s="35"/>
      <c r="AC2900" s="35"/>
      <c r="AD2900" s="35"/>
      <c r="AE2900" s="35"/>
      <c r="AT2900" s="18" t="s">
        <v>221</v>
      </c>
      <c r="AU2900" s="18" t="s">
        <v>90</v>
      </c>
    </row>
    <row r="2901" spans="1:65" s="2" customFormat="1" ht="10.199999999999999">
      <c r="A2901" s="35"/>
      <c r="B2901" s="36"/>
      <c r="C2901" s="37"/>
      <c r="D2901" s="215" t="s">
        <v>362</v>
      </c>
      <c r="E2901" s="37"/>
      <c r="F2901" s="216" t="s">
        <v>2758</v>
      </c>
      <c r="G2901" s="37"/>
      <c r="H2901" s="37"/>
      <c r="I2901" s="200"/>
      <c r="J2901" s="37"/>
      <c r="K2901" s="37"/>
      <c r="L2901" s="40"/>
      <c r="M2901" s="201"/>
      <c r="N2901" s="202"/>
      <c r="O2901" s="72"/>
      <c r="P2901" s="72"/>
      <c r="Q2901" s="72"/>
      <c r="R2901" s="72"/>
      <c r="S2901" s="72"/>
      <c r="T2901" s="73"/>
      <c r="U2901" s="35"/>
      <c r="V2901" s="35"/>
      <c r="W2901" s="35"/>
      <c r="X2901" s="35"/>
      <c r="Y2901" s="35"/>
      <c r="Z2901" s="35"/>
      <c r="AA2901" s="35"/>
      <c r="AB2901" s="35"/>
      <c r="AC2901" s="35"/>
      <c r="AD2901" s="35"/>
      <c r="AE2901" s="35"/>
      <c r="AT2901" s="18" t="s">
        <v>362</v>
      </c>
      <c r="AU2901" s="18" t="s">
        <v>90</v>
      </c>
    </row>
    <row r="2902" spans="1:65" s="11" customFormat="1" ht="22.8" customHeight="1">
      <c r="B2902" s="171"/>
      <c r="C2902" s="172"/>
      <c r="D2902" s="173" t="s">
        <v>80</v>
      </c>
      <c r="E2902" s="213" t="s">
        <v>2759</v>
      </c>
      <c r="F2902" s="213" t="s">
        <v>2760</v>
      </c>
      <c r="G2902" s="172"/>
      <c r="H2902" s="172"/>
      <c r="I2902" s="175"/>
      <c r="J2902" s="214">
        <f>BK2902</f>
        <v>0</v>
      </c>
      <c r="K2902" s="172"/>
      <c r="L2902" s="177"/>
      <c r="M2902" s="178"/>
      <c r="N2902" s="179"/>
      <c r="O2902" s="179"/>
      <c r="P2902" s="180">
        <f>SUM(P2903:P3033)</f>
        <v>0</v>
      </c>
      <c r="Q2902" s="179"/>
      <c r="R2902" s="180">
        <f>SUM(R2903:R3033)</f>
        <v>5.8152625199999992</v>
      </c>
      <c r="S2902" s="179"/>
      <c r="T2902" s="181">
        <f>SUM(T2903:T3033)</f>
        <v>0</v>
      </c>
      <c r="AR2902" s="182" t="s">
        <v>90</v>
      </c>
      <c r="AT2902" s="183" t="s">
        <v>80</v>
      </c>
      <c r="AU2902" s="183" t="s">
        <v>88</v>
      </c>
      <c r="AY2902" s="182" t="s">
        <v>215</v>
      </c>
      <c r="BK2902" s="184">
        <f>SUM(BK2903:BK3033)</f>
        <v>0</v>
      </c>
    </row>
    <row r="2903" spans="1:65" s="2" customFormat="1" ht="24.15" customHeight="1">
      <c r="A2903" s="35"/>
      <c r="B2903" s="36"/>
      <c r="C2903" s="185" t="s">
        <v>2761</v>
      </c>
      <c r="D2903" s="185" t="s">
        <v>216</v>
      </c>
      <c r="E2903" s="186" t="s">
        <v>2762</v>
      </c>
      <c r="F2903" s="187" t="s">
        <v>2763</v>
      </c>
      <c r="G2903" s="188" t="s">
        <v>523</v>
      </c>
      <c r="H2903" s="189">
        <v>17.768999999999998</v>
      </c>
      <c r="I2903" s="190"/>
      <c r="J2903" s="191">
        <f>ROUND(I2903*H2903,2)</f>
        <v>0</v>
      </c>
      <c r="K2903" s="187" t="s">
        <v>359</v>
      </c>
      <c r="L2903" s="40"/>
      <c r="M2903" s="192" t="s">
        <v>1</v>
      </c>
      <c r="N2903" s="193" t="s">
        <v>46</v>
      </c>
      <c r="O2903" s="72"/>
      <c r="P2903" s="194">
        <f>O2903*H2903</f>
        <v>0</v>
      </c>
      <c r="Q2903" s="194">
        <v>1.481E-2</v>
      </c>
      <c r="R2903" s="194">
        <f>Q2903*H2903</f>
        <v>0.26315888999999998</v>
      </c>
      <c r="S2903" s="194">
        <v>0</v>
      </c>
      <c r="T2903" s="195">
        <f>S2903*H2903</f>
        <v>0</v>
      </c>
      <c r="U2903" s="35"/>
      <c r="V2903" s="35"/>
      <c r="W2903" s="35"/>
      <c r="X2903" s="35"/>
      <c r="Y2903" s="35"/>
      <c r="Z2903" s="35"/>
      <c r="AA2903" s="35"/>
      <c r="AB2903" s="35"/>
      <c r="AC2903" s="35"/>
      <c r="AD2903" s="35"/>
      <c r="AE2903" s="35"/>
      <c r="AR2903" s="196" t="s">
        <v>291</v>
      </c>
      <c r="AT2903" s="196" t="s">
        <v>216</v>
      </c>
      <c r="AU2903" s="196" t="s">
        <v>90</v>
      </c>
      <c r="AY2903" s="18" t="s">
        <v>215</v>
      </c>
      <c r="BE2903" s="197">
        <f>IF(N2903="základní",J2903,0)</f>
        <v>0</v>
      </c>
      <c r="BF2903" s="197">
        <f>IF(N2903="snížená",J2903,0)</f>
        <v>0</v>
      </c>
      <c r="BG2903" s="197">
        <f>IF(N2903="zákl. přenesená",J2903,0)</f>
        <v>0</v>
      </c>
      <c r="BH2903" s="197">
        <f>IF(N2903="sníž. přenesená",J2903,0)</f>
        <v>0</v>
      </c>
      <c r="BI2903" s="197">
        <f>IF(N2903="nulová",J2903,0)</f>
        <v>0</v>
      </c>
      <c r="BJ2903" s="18" t="s">
        <v>88</v>
      </c>
      <c r="BK2903" s="197">
        <f>ROUND(I2903*H2903,2)</f>
        <v>0</v>
      </c>
      <c r="BL2903" s="18" t="s">
        <v>291</v>
      </c>
      <c r="BM2903" s="196" t="s">
        <v>2764</v>
      </c>
    </row>
    <row r="2904" spans="1:65" s="2" customFormat="1" ht="38.4">
      <c r="A2904" s="35"/>
      <c r="B2904" s="36"/>
      <c r="C2904" s="37"/>
      <c r="D2904" s="198" t="s">
        <v>221</v>
      </c>
      <c r="E2904" s="37"/>
      <c r="F2904" s="199" t="s">
        <v>2765</v>
      </c>
      <c r="G2904" s="37"/>
      <c r="H2904" s="37"/>
      <c r="I2904" s="200"/>
      <c r="J2904" s="37"/>
      <c r="K2904" s="37"/>
      <c r="L2904" s="40"/>
      <c r="M2904" s="201"/>
      <c r="N2904" s="202"/>
      <c r="O2904" s="72"/>
      <c r="P2904" s="72"/>
      <c r="Q2904" s="72"/>
      <c r="R2904" s="72"/>
      <c r="S2904" s="72"/>
      <c r="T2904" s="73"/>
      <c r="U2904" s="35"/>
      <c r="V2904" s="35"/>
      <c r="W2904" s="35"/>
      <c r="X2904" s="35"/>
      <c r="Y2904" s="35"/>
      <c r="Z2904" s="35"/>
      <c r="AA2904" s="35"/>
      <c r="AB2904" s="35"/>
      <c r="AC2904" s="35"/>
      <c r="AD2904" s="35"/>
      <c r="AE2904" s="35"/>
      <c r="AT2904" s="18" t="s">
        <v>221</v>
      </c>
      <c r="AU2904" s="18" t="s">
        <v>90</v>
      </c>
    </row>
    <row r="2905" spans="1:65" s="2" customFormat="1" ht="10.199999999999999">
      <c r="A2905" s="35"/>
      <c r="B2905" s="36"/>
      <c r="C2905" s="37"/>
      <c r="D2905" s="215" t="s">
        <v>362</v>
      </c>
      <c r="E2905" s="37"/>
      <c r="F2905" s="216" t="s">
        <v>2766</v>
      </c>
      <c r="G2905" s="37"/>
      <c r="H2905" s="37"/>
      <c r="I2905" s="200"/>
      <c r="J2905" s="37"/>
      <c r="K2905" s="37"/>
      <c r="L2905" s="40"/>
      <c r="M2905" s="201"/>
      <c r="N2905" s="202"/>
      <c r="O2905" s="72"/>
      <c r="P2905" s="72"/>
      <c r="Q2905" s="72"/>
      <c r="R2905" s="72"/>
      <c r="S2905" s="72"/>
      <c r="T2905" s="73"/>
      <c r="U2905" s="35"/>
      <c r="V2905" s="35"/>
      <c r="W2905" s="35"/>
      <c r="X2905" s="35"/>
      <c r="Y2905" s="35"/>
      <c r="Z2905" s="35"/>
      <c r="AA2905" s="35"/>
      <c r="AB2905" s="35"/>
      <c r="AC2905" s="35"/>
      <c r="AD2905" s="35"/>
      <c r="AE2905" s="35"/>
      <c r="AT2905" s="18" t="s">
        <v>362</v>
      </c>
      <c r="AU2905" s="18" t="s">
        <v>90</v>
      </c>
    </row>
    <row r="2906" spans="1:65" s="13" customFormat="1" ht="10.199999999999999">
      <c r="B2906" s="217"/>
      <c r="C2906" s="218"/>
      <c r="D2906" s="198" t="s">
        <v>364</v>
      </c>
      <c r="E2906" s="219" t="s">
        <v>1</v>
      </c>
      <c r="F2906" s="220" t="s">
        <v>2767</v>
      </c>
      <c r="G2906" s="218"/>
      <c r="H2906" s="219" t="s">
        <v>1</v>
      </c>
      <c r="I2906" s="221"/>
      <c r="J2906" s="218"/>
      <c r="K2906" s="218"/>
      <c r="L2906" s="222"/>
      <c r="M2906" s="223"/>
      <c r="N2906" s="224"/>
      <c r="O2906" s="224"/>
      <c r="P2906" s="224"/>
      <c r="Q2906" s="224"/>
      <c r="R2906" s="224"/>
      <c r="S2906" s="224"/>
      <c r="T2906" s="225"/>
      <c r="AT2906" s="226" t="s">
        <v>364</v>
      </c>
      <c r="AU2906" s="226" t="s">
        <v>90</v>
      </c>
      <c r="AV2906" s="13" t="s">
        <v>88</v>
      </c>
      <c r="AW2906" s="13" t="s">
        <v>36</v>
      </c>
      <c r="AX2906" s="13" t="s">
        <v>81</v>
      </c>
      <c r="AY2906" s="226" t="s">
        <v>215</v>
      </c>
    </row>
    <row r="2907" spans="1:65" s="13" customFormat="1" ht="10.199999999999999">
      <c r="B2907" s="217"/>
      <c r="C2907" s="218"/>
      <c r="D2907" s="198" t="s">
        <v>364</v>
      </c>
      <c r="E2907" s="219" t="s">
        <v>1</v>
      </c>
      <c r="F2907" s="220" t="s">
        <v>1391</v>
      </c>
      <c r="G2907" s="218"/>
      <c r="H2907" s="219" t="s">
        <v>1</v>
      </c>
      <c r="I2907" s="221"/>
      <c r="J2907" s="218"/>
      <c r="K2907" s="218"/>
      <c r="L2907" s="222"/>
      <c r="M2907" s="223"/>
      <c r="N2907" s="224"/>
      <c r="O2907" s="224"/>
      <c r="P2907" s="224"/>
      <c r="Q2907" s="224"/>
      <c r="R2907" s="224"/>
      <c r="S2907" s="224"/>
      <c r="T2907" s="225"/>
      <c r="AT2907" s="226" t="s">
        <v>364</v>
      </c>
      <c r="AU2907" s="226" t="s">
        <v>90</v>
      </c>
      <c r="AV2907" s="13" t="s">
        <v>88</v>
      </c>
      <c r="AW2907" s="13" t="s">
        <v>36</v>
      </c>
      <c r="AX2907" s="13" t="s">
        <v>81</v>
      </c>
      <c r="AY2907" s="226" t="s">
        <v>215</v>
      </c>
    </row>
    <row r="2908" spans="1:65" s="14" customFormat="1" ht="10.199999999999999">
      <c r="B2908" s="227"/>
      <c r="C2908" s="228"/>
      <c r="D2908" s="198" t="s">
        <v>364</v>
      </c>
      <c r="E2908" s="229" t="s">
        <v>1</v>
      </c>
      <c r="F2908" s="230" t="s">
        <v>2768</v>
      </c>
      <c r="G2908" s="228"/>
      <c r="H2908" s="231">
        <v>3.069</v>
      </c>
      <c r="I2908" s="232"/>
      <c r="J2908" s="228"/>
      <c r="K2908" s="228"/>
      <c r="L2908" s="233"/>
      <c r="M2908" s="234"/>
      <c r="N2908" s="235"/>
      <c r="O2908" s="235"/>
      <c r="P2908" s="235"/>
      <c r="Q2908" s="235"/>
      <c r="R2908" s="235"/>
      <c r="S2908" s="235"/>
      <c r="T2908" s="236"/>
      <c r="AT2908" s="237" t="s">
        <v>364</v>
      </c>
      <c r="AU2908" s="237" t="s">
        <v>90</v>
      </c>
      <c r="AV2908" s="14" t="s">
        <v>90</v>
      </c>
      <c r="AW2908" s="14" t="s">
        <v>36</v>
      </c>
      <c r="AX2908" s="14" t="s">
        <v>81</v>
      </c>
      <c r="AY2908" s="237" t="s">
        <v>215</v>
      </c>
    </row>
    <row r="2909" spans="1:65" s="13" customFormat="1" ht="10.199999999999999">
      <c r="B2909" s="217"/>
      <c r="C2909" s="218"/>
      <c r="D2909" s="198" t="s">
        <v>364</v>
      </c>
      <c r="E2909" s="219" t="s">
        <v>1</v>
      </c>
      <c r="F2909" s="220" t="s">
        <v>2769</v>
      </c>
      <c r="G2909" s="218"/>
      <c r="H2909" s="219" t="s">
        <v>1</v>
      </c>
      <c r="I2909" s="221"/>
      <c r="J2909" s="218"/>
      <c r="K2909" s="218"/>
      <c r="L2909" s="222"/>
      <c r="M2909" s="223"/>
      <c r="N2909" s="224"/>
      <c r="O2909" s="224"/>
      <c r="P2909" s="224"/>
      <c r="Q2909" s="224"/>
      <c r="R2909" s="224"/>
      <c r="S2909" s="224"/>
      <c r="T2909" s="225"/>
      <c r="AT2909" s="226" t="s">
        <v>364</v>
      </c>
      <c r="AU2909" s="226" t="s">
        <v>90</v>
      </c>
      <c r="AV2909" s="13" t="s">
        <v>88</v>
      </c>
      <c r="AW2909" s="13" t="s">
        <v>36</v>
      </c>
      <c r="AX2909" s="13" t="s">
        <v>81</v>
      </c>
      <c r="AY2909" s="226" t="s">
        <v>215</v>
      </c>
    </row>
    <row r="2910" spans="1:65" s="13" customFormat="1" ht="10.199999999999999">
      <c r="B2910" s="217"/>
      <c r="C2910" s="218"/>
      <c r="D2910" s="198" t="s">
        <v>364</v>
      </c>
      <c r="E2910" s="219" t="s">
        <v>1</v>
      </c>
      <c r="F2910" s="220" t="s">
        <v>2770</v>
      </c>
      <c r="G2910" s="218"/>
      <c r="H2910" s="219" t="s">
        <v>1</v>
      </c>
      <c r="I2910" s="221"/>
      <c r="J2910" s="218"/>
      <c r="K2910" s="218"/>
      <c r="L2910" s="222"/>
      <c r="M2910" s="223"/>
      <c r="N2910" s="224"/>
      <c r="O2910" s="224"/>
      <c r="P2910" s="224"/>
      <c r="Q2910" s="224"/>
      <c r="R2910" s="224"/>
      <c r="S2910" s="224"/>
      <c r="T2910" s="225"/>
      <c r="AT2910" s="226" t="s">
        <v>364</v>
      </c>
      <c r="AU2910" s="226" t="s">
        <v>90</v>
      </c>
      <c r="AV2910" s="13" t="s">
        <v>88</v>
      </c>
      <c r="AW2910" s="13" t="s">
        <v>36</v>
      </c>
      <c r="AX2910" s="13" t="s">
        <v>81</v>
      </c>
      <c r="AY2910" s="226" t="s">
        <v>215</v>
      </c>
    </row>
    <row r="2911" spans="1:65" s="14" customFormat="1" ht="10.199999999999999">
      <c r="B2911" s="227"/>
      <c r="C2911" s="228"/>
      <c r="D2911" s="198" t="s">
        <v>364</v>
      </c>
      <c r="E2911" s="229" t="s">
        <v>1</v>
      </c>
      <c r="F2911" s="230" t="s">
        <v>2771</v>
      </c>
      <c r="G2911" s="228"/>
      <c r="H2911" s="231">
        <v>14.7</v>
      </c>
      <c r="I2911" s="232"/>
      <c r="J2911" s="228"/>
      <c r="K2911" s="228"/>
      <c r="L2911" s="233"/>
      <c r="M2911" s="234"/>
      <c r="N2911" s="235"/>
      <c r="O2911" s="235"/>
      <c r="P2911" s="235"/>
      <c r="Q2911" s="235"/>
      <c r="R2911" s="235"/>
      <c r="S2911" s="235"/>
      <c r="T2911" s="236"/>
      <c r="AT2911" s="237" t="s">
        <v>364</v>
      </c>
      <c r="AU2911" s="237" t="s">
        <v>90</v>
      </c>
      <c r="AV2911" s="14" t="s">
        <v>90</v>
      </c>
      <c r="AW2911" s="14" t="s">
        <v>36</v>
      </c>
      <c r="AX2911" s="14" t="s">
        <v>81</v>
      </c>
      <c r="AY2911" s="237" t="s">
        <v>215</v>
      </c>
    </row>
    <row r="2912" spans="1:65" s="15" customFormat="1" ht="10.199999999999999">
      <c r="B2912" s="238"/>
      <c r="C2912" s="239"/>
      <c r="D2912" s="198" t="s">
        <v>364</v>
      </c>
      <c r="E2912" s="240" t="s">
        <v>1</v>
      </c>
      <c r="F2912" s="241" t="s">
        <v>368</v>
      </c>
      <c r="G2912" s="239"/>
      <c r="H2912" s="242">
        <v>17.768999999999998</v>
      </c>
      <c r="I2912" s="243"/>
      <c r="J2912" s="239"/>
      <c r="K2912" s="239"/>
      <c r="L2912" s="244"/>
      <c r="M2912" s="245"/>
      <c r="N2912" s="246"/>
      <c r="O2912" s="246"/>
      <c r="P2912" s="246"/>
      <c r="Q2912" s="246"/>
      <c r="R2912" s="246"/>
      <c r="S2912" s="246"/>
      <c r="T2912" s="247"/>
      <c r="AT2912" s="248" t="s">
        <v>364</v>
      </c>
      <c r="AU2912" s="248" t="s">
        <v>90</v>
      </c>
      <c r="AV2912" s="15" t="s">
        <v>214</v>
      </c>
      <c r="AW2912" s="15" t="s">
        <v>36</v>
      </c>
      <c r="AX2912" s="15" t="s">
        <v>88</v>
      </c>
      <c r="AY2912" s="248" t="s">
        <v>215</v>
      </c>
    </row>
    <row r="2913" spans="1:65" s="2" customFormat="1" ht="44.25" customHeight="1">
      <c r="A2913" s="35"/>
      <c r="B2913" s="36"/>
      <c r="C2913" s="185" t="s">
        <v>2772</v>
      </c>
      <c r="D2913" s="185" t="s">
        <v>216</v>
      </c>
      <c r="E2913" s="186" t="s">
        <v>2773</v>
      </c>
      <c r="F2913" s="187" t="s">
        <v>2774</v>
      </c>
      <c r="G2913" s="188" t="s">
        <v>523</v>
      </c>
      <c r="H2913" s="189">
        <v>2.04</v>
      </c>
      <c r="I2913" s="190"/>
      <c r="J2913" s="191">
        <f>ROUND(I2913*H2913,2)</f>
        <v>0</v>
      </c>
      <c r="K2913" s="187" t="s">
        <v>359</v>
      </c>
      <c r="L2913" s="40"/>
      <c r="M2913" s="192" t="s">
        <v>1</v>
      </c>
      <c r="N2913" s="193" t="s">
        <v>46</v>
      </c>
      <c r="O2913" s="72"/>
      <c r="P2913" s="194">
        <f>O2913*H2913</f>
        <v>0</v>
      </c>
      <c r="Q2913" s="194">
        <v>1.7819999999999999E-2</v>
      </c>
      <c r="R2913" s="194">
        <f>Q2913*H2913</f>
        <v>3.6352799999999998E-2</v>
      </c>
      <c r="S2913" s="194">
        <v>0</v>
      </c>
      <c r="T2913" s="195">
        <f>S2913*H2913</f>
        <v>0</v>
      </c>
      <c r="U2913" s="35"/>
      <c r="V2913" s="35"/>
      <c r="W2913" s="35"/>
      <c r="X2913" s="35"/>
      <c r="Y2913" s="35"/>
      <c r="Z2913" s="35"/>
      <c r="AA2913" s="35"/>
      <c r="AB2913" s="35"/>
      <c r="AC2913" s="35"/>
      <c r="AD2913" s="35"/>
      <c r="AE2913" s="35"/>
      <c r="AR2913" s="196" t="s">
        <v>291</v>
      </c>
      <c r="AT2913" s="196" t="s">
        <v>216</v>
      </c>
      <c r="AU2913" s="196" t="s">
        <v>90</v>
      </c>
      <c r="AY2913" s="18" t="s">
        <v>215</v>
      </c>
      <c r="BE2913" s="197">
        <f>IF(N2913="základní",J2913,0)</f>
        <v>0</v>
      </c>
      <c r="BF2913" s="197">
        <f>IF(N2913="snížená",J2913,0)</f>
        <v>0</v>
      </c>
      <c r="BG2913" s="197">
        <f>IF(N2913="zákl. přenesená",J2913,0)</f>
        <v>0</v>
      </c>
      <c r="BH2913" s="197">
        <f>IF(N2913="sníž. přenesená",J2913,0)</f>
        <v>0</v>
      </c>
      <c r="BI2913" s="197">
        <f>IF(N2913="nulová",J2913,0)</f>
        <v>0</v>
      </c>
      <c r="BJ2913" s="18" t="s">
        <v>88</v>
      </c>
      <c r="BK2913" s="197">
        <f>ROUND(I2913*H2913,2)</f>
        <v>0</v>
      </c>
      <c r="BL2913" s="18" t="s">
        <v>291</v>
      </c>
      <c r="BM2913" s="196" t="s">
        <v>2775</v>
      </c>
    </row>
    <row r="2914" spans="1:65" s="2" customFormat="1" ht="48">
      <c r="A2914" s="35"/>
      <c r="B2914" s="36"/>
      <c r="C2914" s="37"/>
      <c r="D2914" s="198" t="s">
        <v>221</v>
      </c>
      <c r="E2914" s="37"/>
      <c r="F2914" s="199" t="s">
        <v>2776</v>
      </c>
      <c r="G2914" s="37"/>
      <c r="H2914" s="37"/>
      <c r="I2914" s="200"/>
      <c r="J2914" s="37"/>
      <c r="K2914" s="37"/>
      <c r="L2914" s="40"/>
      <c r="M2914" s="201"/>
      <c r="N2914" s="202"/>
      <c r="O2914" s="72"/>
      <c r="P2914" s="72"/>
      <c r="Q2914" s="72"/>
      <c r="R2914" s="72"/>
      <c r="S2914" s="72"/>
      <c r="T2914" s="73"/>
      <c r="U2914" s="35"/>
      <c r="V2914" s="35"/>
      <c r="W2914" s="35"/>
      <c r="X2914" s="35"/>
      <c r="Y2914" s="35"/>
      <c r="Z2914" s="35"/>
      <c r="AA2914" s="35"/>
      <c r="AB2914" s="35"/>
      <c r="AC2914" s="35"/>
      <c r="AD2914" s="35"/>
      <c r="AE2914" s="35"/>
      <c r="AT2914" s="18" t="s">
        <v>221</v>
      </c>
      <c r="AU2914" s="18" t="s">
        <v>90</v>
      </c>
    </row>
    <row r="2915" spans="1:65" s="2" customFormat="1" ht="10.199999999999999">
      <c r="A2915" s="35"/>
      <c r="B2915" s="36"/>
      <c r="C2915" s="37"/>
      <c r="D2915" s="215" t="s">
        <v>362</v>
      </c>
      <c r="E2915" s="37"/>
      <c r="F2915" s="216" t="s">
        <v>2777</v>
      </c>
      <c r="G2915" s="37"/>
      <c r="H2915" s="37"/>
      <c r="I2915" s="200"/>
      <c r="J2915" s="37"/>
      <c r="K2915" s="37"/>
      <c r="L2915" s="40"/>
      <c r="M2915" s="201"/>
      <c r="N2915" s="202"/>
      <c r="O2915" s="72"/>
      <c r="P2915" s="72"/>
      <c r="Q2915" s="72"/>
      <c r="R2915" s="72"/>
      <c r="S2915" s="72"/>
      <c r="T2915" s="73"/>
      <c r="U2915" s="35"/>
      <c r="V2915" s="35"/>
      <c r="W2915" s="35"/>
      <c r="X2915" s="35"/>
      <c r="Y2915" s="35"/>
      <c r="Z2915" s="35"/>
      <c r="AA2915" s="35"/>
      <c r="AB2915" s="35"/>
      <c r="AC2915" s="35"/>
      <c r="AD2915" s="35"/>
      <c r="AE2915" s="35"/>
      <c r="AT2915" s="18" t="s">
        <v>362</v>
      </c>
      <c r="AU2915" s="18" t="s">
        <v>90</v>
      </c>
    </row>
    <row r="2916" spans="1:65" s="13" customFormat="1" ht="10.199999999999999">
      <c r="B2916" s="217"/>
      <c r="C2916" s="218"/>
      <c r="D2916" s="198" t="s">
        <v>364</v>
      </c>
      <c r="E2916" s="219" t="s">
        <v>1</v>
      </c>
      <c r="F2916" s="220" t="s">
        <v>822</v>
      </c>
      <c r="G2916" s="218"/>
      <c r="H2916" s="219" t="s">
        <v>1</v>
      </c>
      <c r="I2916" s="221"/>
      <c r="J2916" s="218"/>
      <c r="K2916" s="218"/>
      <c r="L2916" s="222"/>
      <c r="M2916" s="223"/>
      <c r="N2916" s="224"/>
      <c r="O2916" s="224"/>
      <c r="P2916" s="224"/>
      <c r="Q2916" s="224"/>
      <c r="R2916" s="224"/>
      <c r="S2916" s="224"/>
      <c r="T2916" s="225"/>
      <c r="AT2916" s="226" t="s">
        <v>364</v>
      </c>
      <c r="AU2916" s="226" t="s">
        <v>90</v>
      </c>
      <c r="AV2916" s="13" t="s">
        <v>88</v>
      </c>
      <c r="AW2916" s="13" t="s">
        <v>36</v>
      </c>
      <c r="AX2916" s="13" t="s">
        <v>81</v>
      </c>
      <c r="AY2916" s="226" t="s">
        <v>215</v>
      </c>
    </row>
    <row r="2917" spans="1:65" s="13" customFormat="1" ht="10.199999999999999">
      <c r="B2917" s="217"/>
      <c r="C2917" s="218"/>
      <c r="D2917" s="198" t="s">
        <v>364</v>
      </c>
      <c r="E2917" s="219" t="s">
        <v>1</v>
      </c>
      <c r="F2917" s="220" t="s">
        <v>2778</v>
      </c>
      <c r="G2917" s="218"/>
      <c r="H2917" s="219" t="s">
        <v>1</v>
      </c>
      <c r="I2917" s="221"/>
      <c r="J2917" s="218"/>
      <c r="K2917" s="218"/>
      <c r="L2917" s="222"/>
      <c r="M2917" s="223"/>
      <c r="N2917" s="224"/>
      <c r="O2917" s="224"/>
      <c r="P2917" s="224"/>
      <c r="Q2917" s="224"/>
      <c r="R2917" s="224"/>
      <c r="S2917" s="224"/>
      <c r="T2917" s="225"/>
      <c r="AT2917" s="226" t="s">
        <v>364</v>
      </c>
      <c r="AU2917" s="226" t="s">
        <v>90</v>
      </c>
      <c r="AV2917" s="13" t="s">
        <v>88</v>
      </c>
      <c r="AW2917" s="13" t="s">
        <v>36</v>
      </c>
      <c r="AX2917" s="13" t="s">
        <v>81</v>
      </c>
      <c r="AY2917" s="226" t="s">
        <v>215</v>
      </c>
    </row>
    <row r="2918" spans="1:65" s="14" customFormat="1" ht="10.199999999999999">
      <c r="B2918" s="227"/>
      <c r="C2918" s="228"/>
      <c r="D2918" s="198" t="s">
        <v>364</v>
      </c>
      <c r="E2918" s="229" t="s">
        <v>1</v>
      </c>
      <c r="F2918" s="230" t="s">
        <v>2779</v>
      </c>
      <c r="G2918" s="228"/>
      <c r="H2918" s="231">
        <v>2.04</v>
      </c>
      <c r="I2918" s="232"/>
      <c r="J2918" s="228"/>
      <c r="K2918" s="228"/>
      <c r="L2918" s="233"/>
      <c r="M2918" s="234"/>
      <c r="N2918" s="235"/>
      <c r="O2918" s="235"/>
      <c r="P2918" s="235"/>
      <c r="Q2918" s="235"/>
      <c r="R2918" s="235"/>
      <c r="S2918" s="235"/>
      <c r="T2918" s="236"/>
      <c r="AT2918" s="237" t="s">
        <v>364</v>
      </c>
      <c r="AU2918" s="237" t="s">
        <v>90</v>
      </c>
      <c r="AV2918" s="14" t="s">
        <v>90</v>
      </c>
      <c r="AW2918" s="14" t="s">
        <v>36</v>
      </c>
      <c r="AX2918" s="14" t="s">
        <v>81</v>
      </c>
      <c r="AY2918" s="237" t="s">
        <v>215</v>
      </c>
    </row>
    <row r="2919" spans="1:65" s="15" customFormat="1" ht="10.199999999999999">
      <c r="B2919" s="238"/>
      <c r="C2919" s="239"/>
      <c r="D2919" s="198" t="s">
        <v>364</v>
      </c>
      <c r="E2919" s="240" t="s">
        <v>1</v>
      </c>
      <c r="F2919" s="241" t="s">
        <v>368</v>
      </c>
      <c r="G2919" s="239"/>
      <c r="H2919" s="242">
        <v>2.04</v>
      </c>
      <c r="I2919" s="243"/>
      <c r="J2919" s="239"/>
      <c r="K2919" s="239"/>
      <c r="L2919" s="244"/>
      <c r="M2919" s="245"/>
      <c r="N2919" s="246"/>
      <c r="O2919" s="246"/>
      <c r="P2919" s="246"/>
      <c r="Q2919" s="246"/>
      <c r="R2919" s="246"/>
      <c r="S2919" s="246"/>
      <c r="T2919" s="247"/>
      <c r="AT2919" s="248" t="s">
        <v>364</v>
      </c>
      <c r="AU2919" s="248" t="s">
        <v>90</v>
      </c>
      <c r="AV2919" s="15" t="s">
        <v>214</v>
      </c>
      <c r="AW2919" s="15" t="s">
        <v>36</v>
      </c>
      <c r="AX2919" s="15" t="s">
        <v>88</v>
      </c>
      <c r="AY2919" s="248" t="s">
        <v>215</v>
      </c>
    </row>
    <row r="2920" spans="1:65" s="2" customFormat="1" ht="37.799999999999997" customHeight="1">
      <c r="A2920" s="35"/>
      <c r="B2920" s="36"/>
      <c r="C2920" s="185" t="s">
        <v>2431</v>
      </c>
      <c r="D2920" s="185" t="s">
        <v>216</v>
      </c>
      <c r="E2920" s="186" t="s">
        <v>2780</v>
      </c>
      <c r="F2920" s="187" t="s">
        <v>2781</v>
      </c>
      <c r="G2920" s="188" t="s">
        <v>523</v>
      </c>
      <c r="H2920" s="189">
        <v>278.08999999999997</v>
      </c>
      <c r="I2920" s="190"/>
      <c r="J2920" s="191">
        <f>ROUND(I2920*H2920,2)</f>
        <v>0</v>
      </c>
      <c r="K2920" s="187" t="s">
        <v>359</v>
      </c>
      <c r="L2920" s="40"/>
      <c r="M2920" s="192" t="s">
        <v>1</v>
      </c>
      <c r="N2920" s="193" t="s">
        <v>46</v>
      </c>
      <c r="O2920" s="72"/>
      <c r="P2920" s="194">
        <f>O2920*H2920</f>
        <v>0</v>
      </c>
      <c r="Q2920" s="194">
        <v>1.26E-2</v>
      </c>
      <c r="R2920" s="194">
        <f>Q2920*H2920</f>
        <v>3.5039339999999997</v>
      </c>
      <c r="S2920" s="194">
        <v>0</v>
      </c>
      <c r="T2920" s="195">
        <f>S2920*H2920</f>
        <v>0</v>
      </c>
      <c r="U2920" s="35"/>
      <c r="V2920" s="35"/>
      <c r="W2920" s="35"/>
      <c r="X2920" s="35"/>
      <c r="Y2920" s="35"/>
      <c r="Z2920" s="35"/>
      <c r="AA2920" s="35"/>
      <c r="AB2920" s="35"/>
      <c r="AC2920" s="35"/>
      <c r="AD2920" s="35"/>
      <c r="AE2920" s="35"/>
      <c r="AR2920" s="196" t="s">
        <v>291</v>
      </c>
      <c r="AT2920" s="196" t="s">
        <v>216</v>
      </c>
      <c r="AU2920" s="196" t="s">
        <v>90</v>
      </c>
      <c r="AY2920" s="18" t="s">
        <v>215</v>
      </c>
      <c r="BE2920" s="197">
        <f>IF(N2920="základní",J2920,0)</f>
        <v>0</v>
      </c>
      <c r="BF2920" s="197">
        <f>IF(N2920="snížená",J2920,0)</f>
        <v>0</v>
      </c>
      <c r="BG2920" s="197">
        <f>IF(N2920="zákl. přenesená",J2920,0)</f>
        <v>0</v>
      </c>
      <c r="BH2920" s="197">
        <f>IF(N2920="sníž. přenesená",J2920,0)</f>
        <v>0</v>
      </c>
      <c r="BI2920" s="197">
        <f>IF(N2920="nulová",J2920,0)</f>
        <v>0</v>
      </c>
      <c r="BJ2920" s="18" t="s">
        <v>88</v>
      </c>
      <c r="BK2920" s="197">
        <f>ROUND(I2920*H2920,2)</f>
        <v>0</v>
      </c>
      <c r="BL2920" s="18" t="s">
        <v>291</v>
      </c>
      <c r="BM2920" s="196" t="s">
        <v>2782</v>
      </c>
    </row>
    <row r="2921" spans="1:65" s="2" customFormat="1" ht="38.4">
      <c r="A2921" s="35"/>
      <c r="B2921" s="36"/>
      <c r="C2921" s="37"/>
      <c r="D2921" s="198" t="s">
        <v>221</v>
      </c>
      <c r="E2921" s="37"/>
      <c r="F2921" s="199" t="s">
        <v>2783</v>
      </c>
      <c r="G2921" s="37"/>
      <c r="H2921" s="37"/>
      <c r="I2921" s="200"/>
      <c r="J2921" s="37"/>
      <c r="K2921" s="37"/>
      <c r="L2921" s="40"/>
      <c r="M2921" s="201"/>
      <c r="N2921" s="202"/>
      <c r="O2921" s="72"/>
      <c r="P2921" s="72"/>
      <c r="Q2921" s="72"/>
      <c r="R2921" s="72"/>
      <c r="S2921" s="72"/>
      <c r="T2921" s="73"/>
      <c r="U2921" s="35"/>
      <c r="V2921" s="35"/>
      <c r="W2921" s="35"/>
      <c r="X2921" s="35"/>
      <c r="Y2921" s="35"/>
      <c r="Z2921" s="35"/>
      <c r="AA2921" s="35"/>
      <c r="AB2921" s="35"/>
      <c r="AC2921" s="35"/>
      <c r="AD2921" s="35"/>
      <c r="AE2921" s="35"/>
      <c r="AT2921" s="18" t="s">
        <v>221</v>
      </c>
      <c r="AU2921" s="18" t="s">
        <v>90</v>
      </c>
    </row>
    <row r="2922" spans="1:65" s="2" customFormat="1" ht="10.199999999999999">
      <c r="A2922" s="35"/>
      <c r="B2922" s="36"/>
      <c r="C2922" s="37"/>
      <c r="D2922" s="215" t="s">
        <v>362</v>
      </c>
      <c r="E2922" s="37"/>
      <c r="F2922" s="216" t="s">
        <v>2784</v>
      </c>
      <c r="G2922" s="37"/>
      <c r="H2922" s="37"/>
      <c r="I2922" s="200"/>
      <c r="J2922" s="37"/>
      <c r="K2922" s="37"/>
      <c r="L2922" s="40"/>
      <c r="M2922" s="201"/>
      <c r="N2922" s="202"/>
      <c r="O2922" s="72"/>
      <c r="P2922" s="72"/>
      <c r="Q2922" s="72"/>
      <c r="R2922" s="72"/>
      <c r="S2922" s="72"/>
      <c r="T2922" s="73"/>
      <c r="U2922" s="35"/>
      <c r="V2922" s="35"/>
      <c r="W2922" s="35"/>
      <c r="X2922" s="35"/>
      <c r="Y2922" s="35"/>
      <c r="Z2922" s="35"/>
      <c r="AA2922" s="35"/>
      <c r="AB2922" s="35"/>
      <c r="AC2922" s="35"/>
      <c r="AD2922" s="35"/>
      <c r="AE2922" s="35"/>
      <c r="AT2922" s="18" t="s">
        <v>362</v>
      </c>
      <c r="AU2922" s="18" t="s">
        <v>90</v>
      </c>
    </row>
    <row r="2923" spans="1:65" s="13" customFormat="1" ht="10.199999999999999">
      <c r="B2923" s="217"/>
      <c r="C2923" s="218"/>
      <c r="D2923" s="198" t="s">
        <v>364</v>
      </c>
      <c r="E2923" s="219" t="s">
        <v>1</v>
      </c>
      <c r="F2923" s="220" t="s">
        <v>1433</v>
      </c>
      <c r="G2923" s="218"/>
      <c r="H2923" s="219" t="s">
        <v>1</v>
      </c>
      <c r="I2923" s="221"/>
      <c r="J2923" s="218"/>
      <c r="K2923" s="218"/>
      <c r="L2923" s="222"/>
      <c r="M2923" s="223"/>
      <c r="N2923" s="224"/>
      <c r="O2923" s="224"/>
      <c r="P2923" s="224"/>
      <c r="Q2923" s="224"/>
      <c r="R2923" s="224"/>
      <c r="S2923" s="224"/>
      <c r="T2923" s="225"/>
      <c r="AT2923" s="226" t="s">
        <v>364</v>
      </c>
      <c r="AU2923" s="226" t="s">
        <v>90</v>
      </c>
      <c r="AV2923" s="13" t="s">
        <v>88</v>
      </c>
      <c r="AW2923" s="13" t="s">
        <v>36</v>
      </c>
      <c r="AX2923" s="13" t="s">
        <v>81</v>
      </c>
      <c r="AY2923" s="226" t="s">
        <v>215</v>
      </c>
    </row>
    <row r="2924" spans="1:65" s="13" customFormat="1" ht="10.199999999999999">
      <c r="B2924" s="217"/>
      <c r="C2924" s="218"/>
      <c r="D2924" s="198" t="s">
        <v>364</v>
      </c>
      <c r="E2924" s="219" t="s">
        <v>1</v>
      </c>
      <c r="F2924" s="220" t="s">
        <v>822</v>
      </c>
      <c r="G2924" s="218"/>
      <c r="H2924" s="219" t="s">
        <v>1</v>
      </c>
      <c r="I2924" s="221"/>
      <c r="J2924" s="218"/>
      <c r="K2924" s="218"/>
      <c r="L2924" s="222"/>
      <c r="M2924" s="223"/>
      <c r="N2924" s="224"/>
      <c r="O2924" s="224"/>
      <c r="P2924" s="224"/>
      <c r="Q2924" s="224"/>
      <c r="R2924" s="224"/>
      <c r="S2924" s="224"/>
      <c r="T2924" s="225"/>
      <c r="AT2924" s="226" t="s">
        <v>364</v>
      </c>
      <c r="AU2924" s="226" t="s">
        <v>90</v>
      </c>
      <c r="AV2924" s="13" t="s">
        <v>88</v>
      </c>
      <c r="AW2924" s="13" t="s">
        <v>36</v>
      </c>
      <c r="AX2924" s="13" t="s">
        <v>81</v>
      </c>
      <c r="AY2924" s="226" t="s">
        <v>215</v>
      </c>
    </row>
    <row r="2925" spans="1:65" s="14" customFormat="1" ht="10.199999999999999">
      <c r="B2925" s="227"/>
      <c r="C2925" s="228"/>
      <c r="D2925" s="198" t="s">
        <v>364</v>
      </c>
      <c r="E2925" s="229" t="s">
        <v>1</v>
      </c>
      <c r="F2925" s="230" t="s">
        <v>1434</v>
      </c>
      <c r="G2925" s="228"/>
      <c r="H2925" s="231">
        <v>278.08999999999997</v>
      </c>
      <c r="I2925" s="232"/>
      <c r="J2925" s="228"/>
      <c r="K2925" s="228"/>
      <c r="L2925" s="233"/>
      <c r="M2925" s="234"/>
      <c r="N2925" s="235"/>
      <c r="O2925" s="235"/>
      <c r="P2925" s="235"/>
      <c r="Q2925" s="235"/>
      <c r="R2925" s="235"/>
      <c r="S2925" s="235"/>
      <c r="T2925" s="236"/>
      <c r="AT2925" s="237" t="s">
        <v>364</v>
      </c>
      <c r="AU2925" s="237" t="s">
        <v>90</v>
      </c>
      <c r="AV2925" s="14" t="s">
        <v>90</v>
      </c>
      <c r="AW2925" s="14" t="s">
        <v>36</v>
      </c>
      <c r="AX2925" s="14" t="s">
        <v>81</v>
      </c>
      <c r="AY2925" s="237" t="s">
        <v>215</v>
      </c>
    </row>
    <row r="2926" spans="1:65" s="15" customFormat="1" ht="10.199999999999999">
      <c r="B2926" s="238"/>
      <c r="C2926" s="239"/>
      <c r="D2926" s="198" t="s">
        <v>364</v>
      </c>
      <c r="E2926" s="240" t="s">
        <v>1</v>
      </c>
      <c r="F2926" s="241" t="s">
        <v>368</v>
      </c>
      <c r="G2926" s="239"/>
      <c r="H2926" s="242">
        <v>278.08999999999997</v>
      </c>
      <c r="I2926" s="243"/>
      <c r="J2926" s="239"/>
      <c r="K2926" s="239"/>
      <c r="L2926" s="244"/>
      <c r="M2926" s="245"/>
      <c r="N2926" s="246"/>
      <c r="O2926" s="246"/>
      <c r="P2926" s="246"/>
      <c r="Q2926" s="246"/>
      <c r="R2926" s="246"/>
      <c r="S2926" s="246"/>
      <c r="T2926" s="247"/>
      <c r="AT2926" s="248" t="s">
        <v>364</v>
      </c>
      <c r="AU2926" s="248" t="s">
        <v>90</v>
      </c>
      <c r="AV2926" s="15" t="s">
        <v>214</v>
      </c>
      <c r="AW2926" s="15" t="s">
        <v>36</v>
      </c>
      <c r="AX2926" s="15" t="s">
        <v>88</v>
      </c>
      <c r="AY2926" s="248" t="s">
        <v>215</v>
      </c>
    </row>
    <row r="2927" spans="1:65" s="2" customFormat="1" ht="21.75" customHeight="1">
      <c r="A2927" s="35"/>
      <c r="B2927" s="36"/>
      <c r="C2927" s="185" t="s">
        <v>2785</v>
      </c>
      <c r="D2927" s="185" t="s">
        <v>216</v>
      </c>
      <c r="E2927" s="186" t="s">
        <v>2786</v>
      </c>
      <c r="F2927" s="187" t="s">
        <v>2787</v>
      </c>
      <c r="G2927" s="188" t="s">
        <v>797</v>
      </c>
      <c r="H2927" s="189">
        <v>11.625</v>
      </c>
      <c r="I2927" s="190"/>
      <c r="J2927" s="191">
        <f>ROUND(I2927*H2927,2)</f>
        <v>0</v>
      </c>
      <c r="K2927" s="187" t="s">
        <v>359</v>
      </c>
      <c r="L2927" s="40"/>
      <c r="M2927" s="192" t="s">
        <v>1</v>
      </c>
      <c r="N2927" s="193" t="s">
        <v>46</v>
      </c>
      <c r="O2927" s="72"/>
      <c r="P2927" s="194">
        <f>O2927*H2927</f>
        <v>0</v>
      </c>
      <c r="Q2927" s="194">
        <v>5.1500000000000001E-3</v>
      </c>
      <c r="R2927" s="194">
        <f>Q2927*H2927</f>
        <v>5.9868749999999998E-2</v>
      </c>
      <c r="S2927" s="194">
        <v>0</v>
      </c>
      <c r="T2927" s="195">
        <f>S2927*H2927</f>
        <v>0</v>
      </c>
      <c r="U2927" s="35"/>
      <c r="V2927" s="35"/>
      <c r="W2927" s="35"/>
      <c r="X2927" s="35"/>
      <c r="Y2927" s="35"/>
      <c r="Z2927" s="35"/>
      <c r="AA2927" s="35"/>
      <c r="AB2927" s="35"/>
      <c r="AC2927" s="35"/>
      <c r="AD2927" s="35"/>
      <c r="AE2927" s="35"/>
      <c r="AR2927" s="196" t="s">
        <v>291</v>
      </c>
      <c r="AT2927" s="196" t="s">
        <v>216</v>
      </c>
      <c r="AU2927" s="196" t="s">
        <v>90</v>
      </c>
      <c r="AY2927" s="18" t="s">
        <v>215</v>
      </c>
      <c r="BE2927" s="197">
        <f>IF(N2927="základní",J2927,0)</f>
        <v>0</v>
      </c>
      <c r="BF2927" s="197">
        <f>IF(N2927="snížená",J2927,0)</f>
        <v>0</v>
      </c>
      <c r="BG2927" s="197">
        <f>IF(N2927="zákl. přenesená",J2927,0)</f>
        <v>0</v>
      </c>
      <c r="BH2927" s="197">
        <f>IF(N2927="sníž. přenesená",J2927,0)</f>
        <v>0</v>
      </c>
      <c r="BI2927" s="197">
        <f>IF(N2927="nulová",J2927,0)</f>
        <v>0</v>
      </c>
      <c r="BJ2927" s="18" t="s">
        <v>88</v>
      </c>
      <c r="BK2927" s="197">
        <f>ROUND(I2927*H2927,2)</f>
        <v>0</v>
      </c>
      <c r="BL2927" s="18" t="s">
        <v>291</v>
      </c>
      <c r="BM2927" s="196" t="s">
        <v>2788</v>
      </c>
    </row>
    <row r="2928" spans="1:65" s="2" customFormat="1" ht="28.8">
      <c r="A2928" s="35"/>
      <c r="B2928" s="36"/>
      <c r="C2928" s="37"/>
      <c r="D2928" s="198" t="s">
        <v>221</v>
      </c>
      <c r="E2928" s="37"/>
      <c r="F2928" s="199" t="s">
        <v>2789</v>
      </c>
      <c r="G2928" s="37"/>
      <c r="H2928" s="37"/>
      <c r="I2928" s="200"/>
      <c r="J2928" s="37"/>
      <c r="K2928" s="37"/>
      <c r="L2928" s="40"/>
      <c r="M2928" s="201"/>
      <c r="N2928" s="202"/>
      <c r="O2928" s="72"/>
      <c r="P2928" s="72"/>
      <c r="Q2928" s="72"/>
      <c r="R2928" s="72"/>
      <c r="S2928" s="72"/>
      <c r="T2928" s="73"/>
      <c r="U2928" s="35"/>
      <c r="V2928" s="35"/>
      <c r="W2928" s="35"/>
      <c r="X2928" s="35"/>
      <c r="Y2928" s="35"/>
      <c r="Z2928" s="35"/>
      <c r="AA2928" s="35"/>
      <c r="AB2928" s="35"/>
      <c r="AC2928" s="35"/>
      <c r="AD2928" s="35"/>
      <c r="AE2928" s="35"/>
      <c r="AT2928" s="18" t="s">
        <v>221</v>
      </c>
      <c r="AU2928" s="18" t="s">
        <v>90</v>
      </c>
    </row>
    <row r="2929" spans="1:65" s="2" customFormat="1" ht="10.199999999999999">
      <c r="A2929" s="35"/>
      <c r="B2929" s="36"/>
      <c r="C2929" s="37"/>
      <c r="D2929" s="215" t="s">
        <v>362</v>
      </c>
      <c r="E2929" s="37"/>
      <c r="F2929" s="216" t="s">
        <v>2790</v>
      </c>
      <c r="G2929" s="37"/>
      <c r="H2929" s="37"/>
      <c r="I2929" s="200"/>
      <c r="J2929" s="37"/>
      <c r="K2929" s="37"/>
      <c r="L2929" s="40"/>
      <c r="M2929" s="201"/>
      <c r="N2929" s="202"/>
      <c r="O2929" s="72"/>
      <c r="P2929" s="72"/>
      <c r="Q2929" s="72"/>
      <c r="R2929" s="72"/>
      <c r="S2929" s="72"/>
      <c r="T2929" s="73"/>
      <c r="U2929" s="35"/>
      <c r="V2929" s="35"/>
      <c r="W2929" s="35"/>
      <c r="X2929" s="35"/>
      <c r="Y2929" s="35"/>
      <c r="Z2929" s="35"/>
      <c r="AA2929" s="35"/>
      <c r="AB2929" s="35"/>
      <c r="AC2929" s="35"/>
      <c r="AD2929" s="35"/>
      <c r="AE2929" s="35"/>
      <c r="AT2929" s="18" t="s">
        <v>362</v>
      </c>
      <c r="AU2929" s="18" t="s">
        <v>90</v>
      </c>
    </row>
    <row r="2930" spans="1:65" s="13" customFormat="1" ht="10.199999999999999">
      <c r="B2930" s="217"/>
      <c r="C2930" s="218"/>
      <c r="D2930" s="198" t="s">
        <v>364</v>
      </c>
      <c r="E2930" s="219" t="s">
        <v>1</v>
      </c>
      <c r="F2930" s="220" t="s">
        <v>2791</v>
      </c>
      <c r="G2930" s="218"/>
      <c r="H2930" s="219" t="s">
        <v>1</v>
      </c>
      <c r="I2930" s="221"/>
      <c r="J2930" s="218"/>
      <c r="K2930" s="218"/>
      <c r="L2930" s="222"/>
      <c r="M2930" s="223"/>
      <c r="N2930" s="224"/>
      <c r="O2930" s="224"/>
      <c r="P2930" s="224"/>
      <c r="Q2930" s="224"/>
      <c r="R2930" s="224"/>
      <c r="S2930" s="224"/>
      <c r="T2930" s="225"/>
      <c r="AT2930" s="226" t="s">
        <v>364</v>
      </c>
      <c r="AU2930" s="226" t="s">
        <v>90</v>
      </c>
      <c r="AV2930" s="13" t="s">
        <v>88</v>
      </c>
      <c r="AW2930" s="13" t="s">
        <v>36</v>
      </c>
      <c r="AX2930" s="13" t="s">
        <v>81</v>
      </c>
      <c r="AY2930" s="226" t="s">
        <v>215</v>
      </c>
    </row>
    <row r="2931" spans="1:65" s="13" customFormat="1" ht="10.199999999999999">
      <c r="B2931" s="217"/>
      <c r="C2931" s="218"/>
      <c r="D2931" s="198" t="s">
        <v>364</v>
      </c>
      <c r="E2931" s="219" t="s">
        <v>1</v>
      </c>
      <c r="F2931" s="220" t="s">
        <v>1500</v>
      </c>
      <c r="G2931" s="218"/>
      <c r="H2931" s="219" t="s">
        <v>1</v>
      </c>
      <c r="I2931" s="221"/>
      <c r="J2931" s="218"/>
      <c r="K2931" s="218"/>
      <c r="L2931" s="222"/>
      <c r="M2931" s="223"/>
      <c r="N2931" s="224"/>
      <c r="O2931" s="224"/>
      <c r="P2931" s="224"/>
      <c r="Q2931" s="224"/>
      <c r="R2931" s="224"/>
      <c r="S2931" s="224"/>
      <c r="T2931" s="225"/>
      <c r="AT2931" s="226" t="s">
        <v>364</v>
      </c>
      <c r="AU2931" s="226" t="s">
        <v>90</v>
      </c>
      <c r="AV2931" s="13" t="s">
        <v>88</v>
      </c>
      <c r="AW2931" s="13" t="s">
        <v>36</v>
      </c>
      <c r="AX2931" s="13" t="s">
        <v>81</v>
      </c>
      <c r="AY2931" s="226" t="s">
        <v>215</v>
      </c>
    </row>
    <row r="2932" spans="1:65" s="14" customFormat="1" ht="10.199999999999999">
      <c r="B2932" s="227"/>
      <c r="C2932" s="228"/>
      <c r="D2932" s="198" t="s">
        <v>364</v>
      </c>
      <c r="E2932" s="229" t="s">
        <v>1</v>
      </c>
      <c r="F2932" s="230" t="s">
        <v>1021</v>
      </c>
      <c r="G2932" s="228"/>
      <c r="H2932" s="231">
        <v>3.75</v>
      </c>
      <c r="I2932" s="232"/>
      <c r="J2932" s="228"/>
      <c r="K2932" s="228"/>
      <c r="L2932" s="233"/>
      <c r="M2932" s="234"/>
      <c r="N2932" s="235"/>
      <c r="O2932" s="235"/>
      <c r="P2932" s="235"/>
      <c r="Q2932" s="235"/>
      <c r="R2932" s="235"/>
      <c r="S2932" s="235"/>
      <c r="T2932" s="236"/>
      <c r="AT2932" s="237" t="s">
        <v>364</v>
      </c>
      <c r="AU2932" s="237" t="s">
        <v>90</v>
      </c>
      <c r="AV2932" s="14" t="s">
        <v>90</v>
      </c>
      <c r="AW2932" s="14" t="s">
        <v>36</v>
      </c>
      <c r="AX2932" s="14" t="s">
        <v>81</v>
      </c>
      <c r="AY2932" s="237" t="s">
        <v>215</v>
      </c>
    </row>
    <row r="2933" spans="1:65" s="14" customFormat="1" ht="10.199999999999999">
      <c r="B2933" s="227"/>
      <c r="C2933" s="228"/>
      <c r="D2933" s="198" t="s">
        <v>364</v>
      </c>
      <c r="E2933" s="229" t="s">
        <v>1</v>
      </c>
      <c r="F2933" s="230" t="s">
        <v>2792</v>
      </c>
      <c r="G2933" s="228"/>
      <c r="H2933" s="231">
        <v>7.875</v>
      </c>
      <c r="I2933" s="232"/>
      <c r="J2933" s="228"/>
      <c r="K2933" s="228"/>
      <c r="L2933" s="233"/>
      <c r="M2933" s="234"/>
      <c r="N2933" s="235"/>
      <c r="O2933" s="235"/>
      <c r="P2933" s="235"/>
      <c r="Q2933" s="235"/>
      <c r="R2933" s="235"/>
      <c r="S2933" s="235"/>
      <c r="T2933" s="236"/>
      <c r="AT2933" s="237" t="s">
        <v>364</v>
      </c>
      <c r="AU2933" s="237" t="s">
        <v>90</v>
      </c>
      <c r="AV2933" s="14" t="s">
        <v>90</v>
      </c>
      <c r="AW2933" s="14" t="s">
        <v>36</v>
      </c>
      <c r="AX2933" s="14" t="s">
        <v>81</v>
      </c>
      <c r="AY2933" s="237" t="s">
        <v>215</v>
      </c>
    </row>
    <row r="2934" spans="1:65" s="15" customFormat="1" ht="10.199999999999999">
      <c r="B2934" s="238"/>
      <c r="C2934" s="239"/>
      <c r="D2934" s="198" t="s">
        <v>364</v>
      </c>
      <c r="E2934" s="240" t="s">
        <v>1</v>
      </c>
      <c r="F2934" s="241" t="s">
        <v>368</v>
      </c>
      <c r="G2934" s="239"/>
      <c r="H2934" s="242">
        <v>11.625</v>
      </c>
      <c r="I2934" s="243"/>
      <c r="J2934" s="239"/>
      <c r="K2934" s="239"/>
      <c r="L2934" s="244"/>
      <c r="M2934" s="245"/>
      <c r="N2934" s="246"/>
      <c r="O2934" s="246"/>
      <c r="P2934" s="246"/>
      <c r="Q2934" s="246"/>
      <c r="R2934" s="246"/>
      <c r="S2934" s="246"/>
      <c r="T2934" s="247"/>
      <c r="AT2934" s="248" t="s">
        <v>364</v>
      </c>
      <c r="AU2934" s="248" t="s">
        <v>90</v>
      </c>
      <c r="AV2934" s="15" t="s">
        <v>214</v>
      </c>
      <c r="AW2934" s="15" t="s">
        <v>36</v>
      </c>
      <c r="AX2934" s="15" t="s">
        <v>88</v>
      </c>
      <c r="AY2934" s="248" t="s">
        <v>215</v>
      </c>
    </row>
    <row r="2935" spans="1:65" s="2" customFormat="1" ht="21.75" customHeight="1">
      <c r="A2935" s="35"/>
      <c r="B2935" s="36"/>
      <c r="C2935" s="185" t="s">
        <v>2793</v>
      </c>
      <c r="D2935" s="185" t="s">
        <v>216</v>
      </c>
      <c r="E2935" s="186" t="s">
        <v>2794</v>
      </c>
      <c r="F2935" s="187" t="s">
        <v>2795</v>
      </c>
      <c r="G2935" s="188" t="s">
        <v>797</v>
      </c>
      <c r="H2935" s="189">
        <v>11.25</v>
      </c>
      <c r="I2935" s="190"/>
      <c r="J2935" s="191">
        <f>ROUND(I2935*H2935,2)</f>
        <v>0</v>
      </c>
      <c r="K2935" s="187" t="s">
        <v>359</v>
      </c>
      <c r="L2935" s="40"/>
      <c r="M2935" s="192" t="s">
        <v>1</v>
      </c>
      <c r="N2935" s="193" t="s">
        <v>46</v>
      </c>
      <c r="O2935" s="72"/>
      <c r="P2935" s="194">
        <f>O2935*H2935</f>
        <v>0</v>
      </c>
      <c r="Q2935" s="194">
        <v>9.0699999999999999E-3</v>
      </c>
      <c r="R2935" s="194">
        <f>Q2935*H2935</f>
        <v>0.1020375</v>
      </c>
      <c r="S2935" s="194">
        <v>0</v>
      </c>
      <c r="T2935" s="195">
        <f>S2935*H2935</f>
        <v>0</v>
      </c>
      <c r="U2935" s="35"/>
      <c r="V2935" s="35"/>
      <c r="W2935" s="35"/>
      <c r="X2935" s="35"/>
      <c r="Y2935" s="35"/>
      <c r="Z2935" s="35"/>
      <c r="AA2935" s="35"/>
      <c r="AB2935" s="35"/>
      <c r="AC2935" s="35"/>
      <c r="AD2935" s="35"/>
      <c r="AE2935" s="35"/>
      <c r="AR2935" s="196" t="s">
        <v>291</v>
      </c>
      <c r="AT2935" s="196" t="s">
        <v>216</v>
      </c>
      <c r="AU2935" s="196" t="s">
        <v>90</v>
      </c>
      <c r="AY2935" s="18" t="s">
        <v>215</v>
      </c>
      <c r="BE2935" s="197">
        <f>IF(N2935="základní",J2935,0)</f>
        <v>0</v>
      </c>
      <c r="BF2935" s="197">
        <f>IF(N2935="snížená",J2935,0)</f>
        <v>0</v>
      </c>
      <c r="BG2935" s="197">
        <f>IF(N2935="zákl. přenesená",J2935,0)</f>
        <v>0</v>
      </c>
      <c r="BH2935" s="197">
        <f>IF(N2935="sníž. přenesená",J2935,0)</f>
        <v>0</v>
      </c>
      <c r="BI2935" s="197">
        <f>IF(N2935="nulová",J2935,0)</f>
        <v>0</v>
      </c>
      <c r="BJ2935" s="18" t="s">
        <v>88</v>
      </c>
      <c r="BK2935" s="197">
        <f>ROUND(I2935*H2935,2)</f>
        <v>0</v>
      </c>
      <c r="BL2935" s="18" t="s">
        <v>291</v>
      </c>
      <c r="BM2935" s="196" t="s">
        <v>2796</v>
      </c>
    </row>
    <row r="2936" spans="1:65" s="2" customFormat="1" ht="28.8">
      <c r="A2936" s="35"/>
      <c r="B2936" s="36"/>
      <c r="C2936" s="37"/>
      <c r="D2936" s="198" t="s">
        <v>221</v>
      </c>
      <c r="E2936" s="37"/>
      <c r="F2936" s="199" t="s">
        <v>2797</v>
      </c>
      <c r="G2936" s="37"/>
      <c r="H2936" s="37"/>
      <c r="I2936" s="200"/>
      <c r="J2936" s="37"/>
      <c r="K2936" s="37"/>
      <c r="L2936" s="40"/>
      <c r="M2936" s="201"/>
      <c r="N2936" s="202"/>
      <c r="O2936" s="72"/>
      <c r="P2936" s="72"/>
      <c r="Q2936" s="72"/>
      <c r="R2936" s="72"/>
      <c r="S2936" s="72"/>
      <c r="T2936" s="73"/>
      <c r="U2936" s="35"/>
      <c r="V2936" s="35"/>
      <c r="W2936" s="35"/>
      <c r="X2936" s="35"/>
      <c r="Y2936" s="35"/>
      <c r="Z2936" s="35"/>
      <c r="AA2936" s="35"/>
      <c r="AB2936" s="35"/>
      <c r="AC2936" s="35"/>
      <c r="AD2936" s="35"/>
      <c r="AE2936" s="35"/>
      <c r="AT2936" s="18" t="s">
        <v>221</v>
      </c>
      <c r="AU2936" s="18" t="s">
        <v>90</v>
      </c>
    </row>
    <row r="2937" spans="1:65" s="2" customFormat="1" ht="10.199999999999999">
      <c r="A2937" s="35"/>
      <c r="B2937" s="36"/>
      <c r="C2937" s="37"/>
      <c r="D2937" s="215" t="s">
        <v>362</v>
      </c>
      <c r="E2937" s="37"/>
      <c r="F2937" s="216" t="s">
        <v>2798</v>
      </c>
      <c r="G2937" s="37"/>
      <c r="H2937" s="37"/>
      <c r="I2937" s="200"/>
      <c r="J2937" s="37"/>
      <c r="K2937" s="37"/>
      <c r="L2937" s="40"/>
      <c r="M2937" s="201"/>
      <c r="N2937" s="202"/>
      <c r="O2937" s="72"/>
      <c r="P2937" s="72"/>
      <c r="Q2937" s="72"/>
      <c r="R2937" s="72"/>
      <c r="S2937" s="72"/>
      <c r="T2937" s="73"/>
      <c r="U2937" s="35"/>
      <c r="V2937" s="35"/>
      <c r="W2937" s="35"/>
      <c r="X2937" s="35"/>
      <c r="Y2937" s="35"/>
      <c r="Z2937" s="35"/>
      <c r="AA2937" s="35"/>
      <c r="AB2937" s="35"/>
      <c r="AC2937" s="35"/>
      <c r="AD2937" s="35"/>
      <c r="AE2937" s="35"/>
      <c r="AT2937" s="18" t="s">
        <v>362</v>
      </c>
      <c r="AU2937" s="18" t="s">
        <v>90</v>
      </c>
    </row>
    <row r="2938" spans="1:65" s="13" customFormat="1" ht="10.199999999999999">
      <c r="B2938" s="217"/>
      <c r="C2938" s="218"/>
      <c r="D2938" s="198" t="s">
        <v>364</v>
      </c>
      <c r="E2938" s="219" t="s">
        <v>1</v>
      </c>
      <c r="F2938" s="220" t="s">
        <v>2791</v>
      </c>
      <c r="G2938" s="218"/>
      <c r="H2938" s="219" t="s">
        <v>1</v>
      </c>
      <c r="I2938" s="221"/>
      <c r="J2938" s="218"/>
      <c r="K2938" s="218"/>
      <c r="L2938" s="222"/>
      <c r="M2938" s="223"/>
      <c r="N2938" s="224"/>
      <c r="O2938" s="224"/>
      <c r="P2938" s="224"/>
      <c r="Q2938" s="224"/>
      <c r="R2938" s="224"/>
      <c r="S2938" s="224"/>
      <c r="T2938" s="225"/>
      <c r="AT2938" s="226" t="s">
        <v>364</v>
      </c>
      <c r="AU2938" s="226" t="s">
        <v>90</v>
      </c>
      <c r="AV2938" s="13" t="s">
        <v>88</v>
      </c>
      <c r="AW2938" s="13" t="s">
        <v>36</v>
      </c>
      <c r="AX2938" s="13" t="s">
        <v>81</v>
      </c>
      <c r="AY2938" s="226" t="s">
        <v>215</v>
      </c>
    </row>
    <row r="2939" spans="1:65" s="13" customFormat="1" ht="10.199999999999999">
      <c r="B2939" s="217"/>
      <c r="C2939" s="218"/>
      <c r="D2939" s="198" t="s">
        <v>364</v>
      </c>
      <c r="E2939" s="219" t="s">
        <v>1</v>
      </c>
      <c r="F2939" s="220" t="s">
        <v>1137</v>
      </c>
      <c r="G2939" s="218"/>
      <c r="H2939" s="219" t="s">
        <v>1</v>
      </c>
      <c r="I2939" s="221"/>
      <c r="J2939" s="218"/>
      <c r="K2939" s="218"/>
      <c r="L2939" s="222"/>
      <c r="M2939" s="223"/>
      <c r="N2939" s="224"/>
      <c r="O2939" s="224"/>
      <c r="P2939" s="224"/>
      <c r="Q2939" s="224"/>
      <c r="R2939" s="224"/>
      <c r="S2939" s="224"/>
      <c r="T2939" s="225"/>
      <c r="AT2939" s="226" t="s">
        <v>364</v>
      </c>
      <c r="AU2939" s="226" t="s">
        <v>90</v>
      </c>
      <c r="AV2939" s="13" t="s">
        <v>88</v>
      </c>
      <c r="AW2939" s="13" t="s">
        <v>36</v>
      </c>
      <c r="AX2939" s="13" t="s">
        <v>81</v>
      </c>
      <c r="AY2939" s="226" t="s">
        <v>215</v>
      </c>
    </row>
    <row r="2940" spans="1:65" s="14" customFormat="1" ht="10.199999999999999">
      <c r="B2940" s="227"/>
      <c r="C2940" s="228"/>
      <c r="D2940" s="198" t="s">
        <v>364</v>
      </c>
      <c r="E2940" s="229" t="s">
        <v>1</v>
      </c>
      <c r="F2940" s="230" t="s">
        <v>1021</v>
      </c>
      <c r="G2940" s="228"/>
      <c r="H2940" s="231">
        <v>3.75</v>
      </c>
      <c r="I2940" s="232"/>
      <c r="J2940" s="228"/>
      <c r="K2940" s="228"/>
      <c r="L2940" s="233"/>
      <c r="M2940" s="234"/>
      <c r="N2940" s="235"/>
      <c r="O2940" s="235"/>
      <c r="P2940" s="235"/>
      <c r="Q2940" s="235"/>
      <c r="R2940" s="235"/>
      <c r="S2940" s="235"/>
      <c r="T2940" s="236"/>
      <c r="AT2940" s="237" t="s">
        <v>364</v>
      </c>
      <c r="AU2940" s="237" t="s">
        <v>90</v>
      </c>
      <c r="AV2940" s="14" t="s">
        <v>90</v>
      </c>
      <c r="AW2940" s="14" t="s">
        <v>36</v>
      </c>
      <c r="AX2940" s="14" t="s">
        <v>81</v>
      </c>
      <c r="AY2940" s="237" t="s">
        <v>215</v>
      </c>
    </row>
    <row r="2941" spans="1:65" s="13" customFormat="1" ht="10.199999999999999">
      <c r="B2941" s="217"/>
      <c r="C2941" s="218"/>
      <c r="D2941" s="198" t="s">
        <v>364</v>
      </c>
      <c r="E2941" s="219" t="s">
        <v>1</v>
      </c>
      <c r="F2941" s="220" t="s">
        <v>1141</v>
      </c>
      <c r="G2941" s="218"/>
      <c r="H2941" s="219" t="s">
        <v>1</v>
      </c>
      <c r="I2941" s="221"/>
      <c r="J2941" s="218"/>
      <c r="K2941" s="218"/>
      <c r="L2941" s="222"/>
      <c r="M2941" s="223"/>
      <c r="N2941" s="224"/>
      <c r="O2941" s="224"/>
      <c r="P2941" s="224"/>
      <c r="Q2941" s="224"/>
      <c r="R2941" s="224"/>
      <c r="S2941" s="224"/>
      <c r="T2941" s="225"/>
      <c r="AT2941" s="226" t="s">
        <v>364</v>
      </c>
      <c r="AU2941" s="226" t="s">
        <v>90</v>
      </c>
      <c r="AV2941" s="13" t="s">
        <v>88</v>
      </c>
      <c r="AW2941" s="13" t="s">
        <v>36</v>
      </c>
      <c r="AX2941" s="13" t="s">
        <v>81</v>
      </c>
      <c r="AY2941" s="226" t="s">
        <v>215</v>
      </c>
    </row>
    <row r="2942" spans="1:65" s="14" customFormat="1" ht="10.199999999999999">
      <c r="B2942" s="227"/>
      <c r="C2942" s="228"/>
      <c r="D2942" s="198" t="s">
        <v>364</v>
      </c>
      <c r="E2942" s="229" t="s">
        <v>1</v>
      </c>
      <c r="F2942" s="230" t="s">
        <v>1021</v>
      </c>
      <c r="G2942" s="228"/>
      <c r="H2942" s="231">
        <v>3.75</v>
      </c>
      <c r="I2942" s="232"/>
      <c r="J2942" s="228"/>
      <c r="K2942" s="228"/>
      <c r="L2942" s="233"/>
      <c r="M2942" s="234"/>
      <c r="N2942" s="235"/>
      <c r="O2942" s="235"/>
      <c r="P2942" s="235"/>
      <c r="Q2942" s="235"/>
      <c r="R2942" s="235"/>
      <c r="S2942" s="235"/>
      <c r="T2942" s="236"/>
      <c r="AT2942" s="237" t="s">
        <v>364</v>
      </c>
      <c r="AU2942" s="237" t="s">
        <v>90</v>
      </c>
      <c r="AV2942" s="14" t="s">
        <v>90</v>
      </c>
      <c r="AW2942" s="14" t="s">
        <v>36</v>
      </c>
      <c r="AX2942" s="14" t="s">
        <v>81</v>
      </c>
      <c r="AY2942" s="237" t="s">
        <v>215</v>
      </c>
    </row>
    <row r="2943" spans="1:65" s="14" customFormat="1" ht="10.199999999999999">
      <c r="B2943" s="227"/>
      <c r="C2943" s="228"/>
      <c r="D2943" s="198" t="s">
        <v>364</v>
      </c>
      <c r="E2943" s="229" t="s">
        <v>1</v>
      </c>
      <c r="F2943" s="230" t="s">
        <v>1021</v>
      </c>
      <c r="G2943" s="228"/>
      <c r="H2943" s="231">
        <v>3.75</v>
      </c>
      <c r="I2943" s="232"/>
      <c r="J2943" s="228"/>
      <c r="K2943" s="228"/>
      <c r="L2943" s="233"/>
      <c r="M2943" s="234"/>
      <c r="N2943" s="235"/>
      <c r="O2943" s="235"/>
      <c r="P2943" s="235"/>
      <c r="Q2943" s="235"/>
      <c r="R2943" s="235"/>
      <c r="S2943" s="235"/>
      <c r="T2943" s="236"/>
      <c r="AT2943" s="237" t="s">
        <v>364</v>
      </c>
      <c r="AU2943" s="237" t="s">
        <v>90</v>
      </c>
      <c r="AV2943" s="14" t="s">
        <v>90</v>
      </c>
      <c r="AW2943" s="14" t="s">
        <v>36</v>
      </c>
      <c r="AX2943" s="14" t="s">
        <v>81</v>
      </c>
      <c r="AY2943" s="237" t="s">
        <v>215</v>
      </c>
    </row>
    <row r="2944" spans="1:65" s="15" customFormat="1" ht="10.199999999999999">
      <c r="B2944" s="238"/>
      <c r="C2944" s="239"/>
      <c r="D2944" s="198" t="s">
        <v>364</v>
      </c>
      <c r="E2944" s="240" t="s">
        <v>1</v>
      </c>
      <c r="F2944" s="241" t="s">
        <v>368</v>
      </c>
      <c r="G2944" s="239"/>
      <c r="H2944" s="242">
        <v>11.25</v>
      </c>
      <c r="I2944" s="243"/>
      <c r="J2944" s="239"/>
      <c r="K2944" s="239"/>
      <c r="L2944" s="244"/>
      <c r="M2944" s="245"/>
      <c r="N2944" s="246"/>
      <c r="O2944" s="246"/>
      <c r="P2944" s="246"/>
      <c r="Q2944" s="246"/>
      <c r="R2944" s="246"/>
      <c r="S2944" s="246"/>
      <c r="T2944" s="247"/>
      <c r="AT2944" s="248" t="s">
        <v>364</v>
      </c>
      <c r="AU2944" s="248" t="s">
        <v>90</v>
      </c>
      <c r="AV2944" s="15" t="s">
        <v>214</v>
      </c>
      <c r="AW2944" s="15" t="s">
        <v>36</v>
      </c>
      <c r="AX2944" s="15" t="s">
        <v>88</v>
      </c>
      <c r="AY2944" s="248" t="s">
        <v>215</v>
      </c>
    </row>
    <row r="2945" spans="1:65" s="2" customFormat="1" ht="21.75" customHeight="1">
      <c r="A2945" s="35"/>
      <c r="B2945" s="36"/>
      <c r="C2945" s="185" t="s">
        <v>2799</v>
      </c>
      <c r="D2945" s="185" t="s">
        <v>216</v>
      </c>
      <c r="E2945" s="186" t="s">
        <v>2800</v>
      </c>
      <c r="F2945" s="187" t="s">
        <v>2801</v>
      </c>
      <c r="G2945" s="188" t="s">
        <v>523</v>
      </c>
      <c r="H2945" s="189">
        <v>55.563000000000002</v>
      </c>
      <c r="I2945" s="190"/>
      <c r="J2945" s="191">
        <f>ROUND(I2945*H2945,2)</f>
        <v>0</v>
      </c>
      <c r="K2945" s="187" t="s">
        <v>359</v>
      </c>
      <c r="L2945" s="40"/>
      <c r="M2945" s="192" t="s">
        <v>1</v>
      </c>
      <c r="N2945" s="193" t="s">
        <v>46</v>
      </c>
      <c r="O2945" s="72"/>
      <c r="P2945" s="194">
        <f>O2945*H2945</f>
        <v>0</v>
      </c>
      <c r="Q2945" s="194">
        <v>1.256E-2</v>
      </c>
      <c r="R2945" s="194">
        <f>Q2945*H2945</f>
        <v>0.69787127999999998</v>
      </c>
      <c r="S2945" s="194">
        <v>0</v>
      </c>
      <c r="T2945" s="195">
        <f>S2945*H2945</f>
        <v>0</v>
      </c>
      <c r="U2945" s="35"/>
      <c r="V2945" s="35"/>
      <c r="W2945" s="35"/>
      <c r="X2945" s="35"/>
      <c r="Y2945" s="35"/>
      <c r="Z2945" s="35"/>
      <c r="AA2945" s="35"/>
      <c r="AB2945" s="35"/>
      <c r="AC2945" s="35"/>
      <c r="AD2945" s="35"/>
      <c r="AE2945" s="35"/>
      <c r="AR2945" s="196" t="s">
        <v>291</v>
      </c>
      <c r="AT2945" s="196" t="s">
        <v>216</v>
      </c>
      <c r="AU2945" s="196" t="s">
        <v>90</v>
      </c>
      <c r="AY2945" s="18" t="s">
        <v>215</v>
      </c>
      <c r="BE2945" s="197">
        <f>IF(N2945="základní",J2945,0)</f>
        <v>0</v>
      </c>
      <c r="BF2945" s="197">
        <f>IF(N2945="snížená",J2945,0)</f>
        <v>0</v>
      </c>
      <c r="BG2945" s="197">
        <f>IF(N2945="zákl. přenesená",J2945,0)</f>
        <v>0</v>
      </c>
      <c r="BH2945" s="197">
        <f>IF(N2945="sníž. přenesená",J2945,0)</f>
        <v>0</v>
      </c>
      <c r="BI2945" s="197">
        <f>IF(N2945="nulová",J2945,0)</f>
        <v>0</v>
      </c>
      <c r="BJ2945" s="18" t="s">
        <v>88</v>
      </c>
      <c r="BK2945" s="197">
        <f>ROUND(I2945*H2945,2)</f>
        <v>0</v>
      </c>
      <c r="BL2945" s="18" t="s">
        <v>291</v>
      </c>
      <c r="BM2945" s="196" t="s">
        <v>2802</v>
      </c>
    </row>
    <row r="2946" spans="1:65" s="2" customFormat="1" ht="28.8">
      <c r="A2946" s="35"/>
      <c r="B2946" s="36"/>
      <c r="C2946" s="37"/>
      <c r="D2946" s="198" t="s">
        <v>221</v>
      </c>
      <c r="E2946" s="37"/>
      <c r="F2946" s="199" t="s">
        <v>2803</v>
      </c>
      <c r="G2946" s="37"/>
      <c r="H2946" s="37"/>
      <c r="I2946" s="200"/>
      <c r="J2946" s="37"/>
      <c r="K2946" s="37"/>
      <c r="L2946" s="40"/>
      <c r="M2946" s="201"/>
      <c r="N2946" s="202"/>
      <c r="O2946" s="72"/>
      <c r="P2946" s="72"/>
      <c r="Q2946" s="72"/>
      <c r="R2946" s="72"/>
      <c r="S2946" s="72"/>
      <c r="T2946" s="73"/>
      <c r="U2946" s="35"/>
      <c r="V2946" s="35"/>
      <c r="W2946" s="35"/>
      <c r="X2946" s="35"/>
      <c r="Y2946" s="35"/>
      <c r="Z2946" s="35"/>
      <c r="AA2946" s="35"/>
      <c r="AB2946" s="35"/>
      <c r="AC2946" s="35"/>
      <c r="AD2946" s="35"/>
      <c r="AE2946" s="35"/>
      <c r="AT2946" s="18" t="s">
        <v>221</v>
      </c>
      <c r="AU2946" s="18" t="s">
        <v>90</v>
      </c>
    </row>
    <row r="2947" spans="1:65" s="2" customFormat="1" ht="10.199999999999999">
      <c r="A2947" s="35"/>
      <c r="B2947" s="36"/>
      <c r="C2947" s="37"/>
      <c r="D2947" s="215" t="s">
        <v>362</v>
      </c>
      <c r="E2947" s="37"/>
      <c r="F2947" s="216" t="s">
        <v>2804</v>
      </c>
      <c r="G2947" s="37"/>
      <c r="H2947" s="37"/>
      <c r="I2947" s="200"/>
      <c r="J2947" s="37"/>
      <c r="K2947" s="37"/>
      <c r="L2947" s="40"/>
      <c r="M2947" s="201"/>
      <c r="N2947" s="202"/>
      <c r="O2947" s="72"/>
      <c r="P2947" s="72"/>
      <c r="Q2947" s="72"/>
      <c r="R2947" s="72"/>
      <c r="S2947" s="72"/>
      <c r="T2947" s="73"/>
      <c r="U2947" s="35"/>
      <c r="V2947" s="35"/>
      <c r="W2947" s="35"/>
      <c r="X2947" s="35"/>
      <c r="Y2947" s="35"/>
      <c r="Z2947" s="35"/>
      <c r="AA2947" s="35"/>
      <c r="AB2947" s="35"/>
      <c r="AC2947" s="35"/>
      <c r="AD2947" s="35"/>
      <c r="AE2947" s="35"/>
      <c r="AT2947" s="18" t="s">
        <v>362</v>
      </c>
      <c r="AU2947" s="18" t="s">
        <v>90</v>
      </c>
    </row>
    <row r="2948" spans="1:65" s="13" customFormat="1" ht="10.199999999999999">
      <c r="B2948" s="217"/>
      <c r="C2948" s="218"/>
      <c r="D2948" s="198" t="s">
        <v>364</v>
      </c>
      <c r="E2948" s="219" t="s">
        <v>1</v>
      </c>
      <c r="F2948" s="220" t="s">
        <v>2791</v>
      </c>
      <c r="G2948" s="218"/>
      <c r="H2948" s="219" t="s">
        <v>1</v>
      </c>
      <c r="I2948" s="221"/>
      <c r="J2948" s="218"/>
      <c r="K2948" s="218"/>
      <c r="L2948" s="222"/>
      <c r="M2948" s="223"/>
      <c r="N2948" s="224"/>
      <c r="O2948" s="224"/>
      <c r="P2948" s="224"/>
      <c r="Q2948" s="224"/>
      <c r="R2948" s="224"/>
      <c r="S2948" s="224"/>
      <c r="T2948" s="225"/>
      <c r="AT2948" s="226" t="s">
        <v>364</v>
      </c>
      <c r="AU2948" s="226" t="s">
        <v>90</v>
      </c>
      <c r="AV2948" s="13" t="s">
        <v>88</v>
      </c>
      <c r="AW2948" s="13" t="s">
        <v>36</v>
      </c>
      <c r="AX2948" s="13" t="s">
        <v>81</v>
      </c>
      <c r="AY2948" s="226" t="s">
        <v>215</v>
      </c>
    </row>
    <row r="2949" spans="1:65" s="13" customFormat="1" ht="10.199999999999999">
      <c r="B2949" s="217"/>
      <c r="C2949" s="218"/>
      <c r="D2949" s="198" t="s">
        <v>364</v>
      </c>
      <c r="E2949" s="219" t="s">
        <v>1</v>
      </c>
      <c r="F2949" s="220" t="s">
        <v>1391</v>
      </c>
      <c r="G2949" s="218"/>
      <c r="H2949" s="219" t="s">
        <v>1</v>
      </c>
      <c r="I2949" s="221"/>
      <c r="J2949" s="218"/>
      <c r="K2949" s="218"/>
      <c r="L2949" s="222"/>
      <c r="M2949" s="223"/>
      <c r="N2949" s="224"/>
      <c r="O2949" s="224"/>
      <c r="P2949" s="224"/>
      <c r="Q2949" s="224"/>
      <c r="R2949" s="224"/>
      <c r="S2949" s="224"/>
      <c r="T2949" s="225"/>
      <c r="AT2949" s="226" t="s">
        <v>364</v>
      </c>
      <c r="AU2949" s="226" t="s">
        <v>90</v>
      </c>
      <c r="AV2949" s="13" t="s">
        <v>88</v>
      </c>
      <c r="AW2949" s="13" t="s">
        <v>36</v>
      </c>
      <c r="AX2949" s="13" t="s">
        <v>81</v>
      </c>
      <c r="AY2949" s="226" t="s">
        <v>215</v>
      </c>
    </row>
    <row r="2950" spans="1:65" s="14" customFormat="1" ht="10.199999999999999">
      <c r="B2950" s="227"/>
      <c r="C2950" s="228"/>
      <c r="D2950" s="198" t="s">
        <v>364</v>
      </c>
      <c r="E2950" s="229" t="s">
        <v>1</v>
      </c>
      <c r="F2950" s="230" t="s">
        <v>2805</v>
      </c>
      <c r="G2950" s="228"/>
      <c r="H2950" s="231">
        <v>10.125</v>
      </c>
      <c r="I2950" s="232"/>
      <c r="J2950" s="228"/>
      <c r="K2950" s="228"/>
      <c r="L2950" s="233"/>
      <c r="M2950" s="234"/>
      <c r="N2950" s="235"/>
      <c r="O2950" s="235"/>
      <c r="P2950" s="235"/>
      <c r="Q2950" s="235"/>
      <c r="R2950" s="235"/>
      <c r="S2950" s="235"/>
      <c r="T2950" s="236"/>
      <c r="AT2950" s="237" t="s">
        <v>364</v>
      </c>
      <c r="AU2950" s="237" t="s">
        <v>90</v>
      </c>
      <c r="AV2950" s="14" t="s">
        <v>90</v>
      </c>
      <c r="AW2950" s="14" t="s">
        <v>36</v>
      </c>
      <c r="AX2950" s="14" t="s">
        <v>81</v>
      </c>
      <c r="AY2950" s="237" t="s">
        <v>215</v>
      </c>
    </row>
    <row r="2951" spans="1:65" s="13" customFormat="1" ht="10.199999999999999">
      <c r="B2951" s="217"/>
      <c r="C2951" s="218"/>
      <c r="D2951" s="198" t="s">
        <v>364</v>
      </c>
      <c r="E2951" s="219" t="s">
        <v>1</v>
      </c>
      <c r="F2951" s="220" t="s">
        <v>1400</v>
      </c>
      <c r="G2951" s="218"/>
      <c r="H2951" s="219" t="s">
        <v>1</v>
      </c>
      <c r="I2951" s="221"/>
      <c r="J2951" s="218"/>
      <c r="K2951" s="218"/>
      <c r="L2951" s="222"/>
      <c r="M2951" s="223"/>
      <c r="N2951" s="224"/>
      <c r="O2951" s="224"/>
      <c r="P2951" s="224"/>
      <c r="Q2951" s="224"/>
      <c r="R2951" s="224"/>
      <c r="S2951" s="224"/>
      <c r="T2951" s="225"/>
      <c r="AT2951" s="226" t="s">
        <v>364</v>
      </c>
      <c r="AU2951" s="226" t="s">
        <v>90</v>
      </c>
      <c r="AV2951" s="13" t="s">
        <v>88</v>
      </c>
      <c r="AW2951" s="13" t="s">
        <v>36</v>
      </c>
      <c r="AX2951" s="13" t="s">
        <v>81</v>
      </c>
      <c r="AY2951" s="226" t="s">
        <v>215</v>
      </c>
    </row>
    <row r="2952" spans="1:65" s="14" customFormat="1" ht="10.199999999999999">
      <c r="B2952" s="227"/>
      <c r="C2952" s="228"/>
      <c r="D2952" s="198" t="s">
        <v>364</v>
      </c>
      <c r="E2952" s="229" t="s">
        <v>1</v>
      </c>
      <c r="F2952" s="230" t="s">
        <v>2806</v>
      </c>
      <c r="G2952" s="228"/>
      <c r="H2952" s="231">
        <v>9</v>
      </c>
      <c r="I2952" s="232"/>
      <c r="J2952" s="228"/>
      <c r="K2952" s="228"/>
      <c r="L2952" s="233"/>
      <c r="M2952" s="234"/>
      <c r="N2952" s="235"/>
      <c r="O2952" s="235"/>
      <c r="P2952" s="235"/>
      <c r="Q2952" s="235"/>
      <c r="R2952" s="235"/>
      <c r="S2952" s="235"/>
      <c r="T2952" s="236"/>
      <c r="AT2952" s="237" t="s">
        <v>364</v>
      </c>
      <c r="AU2952" s="237" t="s">
        <v>90</v>
      </c>
      <c r="AV2952" s="14" t="s">
        <v>90</v>
      </c>
      <c r="AW2952" s="14" t="s">
        <v>36</v>
      </c>
      <c r="AX2952" s="14" t="s">
        <v>81</v>
      </c>
      <c r="AY2952" s="237" t="s">
        <v>215</v>
      </c>
    </row>
    <row r="2953" spans="1:65" s="14" customFormat="1" ht="10.199999999999999">
      <c r="B2953" s="227"/>
      <c r="C2953" s="228"/>
      <c r="D2953" s="198" t="s">
        <v>364</v>
      </c>
      <c r="E2953" s="229" t="s">
        <v>1</v>
      </c>
      <c r="F2953" s="230" t="s">
        <v>2807</v>
      </c>
      <c r="G2953" s="228"/>
      <c r="H2953" s="231">
        <v>15.75</v>
      </c>
      <c r="I2953" s="232"/>
      <c r="J2953" s="228"/>
      <c r="K2953" s="228"/>
      <c r="L2953" s="233"/>
      <c r="M2953" s="234"/>
      <c r="N2953" s="235"/>
      <c r="O2953" s="235"/>
      <c r="P2953" s="235"/>
      <c r="Q2953" s="235"/>
      <c r="R2953" s="235"/>
      <c r="S2953" s="235"/>
      <c r="T2953" s="236"/>
      <c r="AT2953" s="237" t="s">
        <v>364</v>
      </c>
      <c r="AU2953" s="237" t="s">
        <v>90</v>
      </c>
      <c r="AV2953" s="14" t="s">
        <v>90</v>
      </c>
      <c r="AW2953" s="14" t="s">
        <v>36</v>
      </c>
      <c r="AX2953" s="14" t="s">
        <v>81</v>
      </c>
      <c r="AY2953" s="237" t="s">
        <v>215</v>
      </c>
    </row>
    <row r="2954" spans="1:65" s="14" customFormat="1" ht="10.199999999999999">
      <c r="B2954" s="227"/>
      <c r="C2954" s="228"/>
      <c r="D2954" s="198" t="s">
        <v>364</v>
      </c>
      <c r="E2954" s="229" t="s">
        <v>1</v>
      </c>
      <c r="F2954" s="230" t="s">
        <v>2808</v>
      </c>
      <c r="G2954" s="228"/>
      <c r="H2954" s="231">
        <v>3.5630000000000002</v>
      </c>
      <c r="I2954" s="232"/>
      <c r="J2954" s="228"/>
      <c r="K2954" s="228"/>
      <c r="L2954" s="233"/>
      <c r="M2954" s="234"/>
      <c r="N2954" s="235"/>
      <c r="O2954" s="235"/>
      <c r="P2954" s="235"/>
      <c r="Q2954" s="235"/>
      <c r="R2954" s="235"/>
      <c r="S2954" s="235"/>
      <c r="T2954" s="236"/>
      <c r="AT2954" s="237" t="s">
        <v>364</v>
      </c>
      <c r="AU2954" s="237" t="s">
        <v>90</v>
      </c>
      <c r="AV2954" s="14" t="s">
        <v>90</v>
      </c>
      <c r="AW2954" s="14" t="s">
        <v>36</v>
      </c>
      <c r="AX2954" s="14" t="s">
        <v>81</v>
      </c>
      <c r="AY2954" s="237" t="s">
        <v>215</v>
      </c>
    </row>
    <row r="2955" spans="1:65" s="14" customFormat="1" ht="10.199999999999999">
      <c r="B2955" s="227"/>
      <c r="C2955" s="228"/>
      <c r="D2955" s="198" t="s">
        <v>364</v>
      </c>
      <c r="E2955" s="229" t="s">
        <v>1</v>
      </c>
      <c r="F2955" s="230" t="s">
        <v>2809</v>
      </c>
      <c r="G2955" s="228"/>
      <c r="H2955" s="231">
        <v>4.125</v>
      </c>
      <c r="I2955" s="232"/>
      <c r="J2955" s="228"/>
      <c r="K2955" s="228"/>
      <c r="L2955" s="233"/>
      <c r="M2955" s="234"/>
      <c r="N2955" s="235"/>
      <c r="O2955" s="235"/>
      <c r="P2955" s="235"/>
      <c r="Q2955" s="235"/>
      <c r="R2955" s="235"/>
      <c r="S2955" s="235"/>
      <c r="T2955" s="236"/>
      <c r="AT2955" s="237" t="s">
        <v>364</v>
      </c>
      <c r="AU2955" s="237" t="s">
        <v>90</v>
      </c>
      <c r="AV2955" s="14" t="s">
        <v>90</v>
      </c>
      <c r="AW2955" s="14" t="s">
        <v>36</v>
      </c>
      <c r="AX2955" s="14" t="s">
        <v>81</v>
      </c>
      <c r="AY2955" s="237" t="s">
        <v>215</v>
      </c>
    </row>
    <row r="2956" spans="1:65" s="14" customFormat="1" ht="10.199999999999999">
      <c r="B2956" s="227"/>
      <c r="C2956" s="228"/>
      <c r="D2956" s="198" t="s">
        <v>364</v>
      </c>
      <c r="E2956" s="229" t="s">
        <v>1</v>
      </c>
      <c r="F2956" s="230" t="s">
        <v>2810</v>
      </c>
      <c r="G2956" s="228"/>
      <c r="H2956" s="231">
        <v>13</v>
      </c>
      <c r="I2956" s="232"/>
      <c r="J2956" s="228"/>
      <c r="K2956" s="228"/>
      <c r="L2956" s="233"/>
      <c r="M2956" s="234"/>
      <c r="N2956" s="235"/>
      <c r="O2956" s="235"/>
      <c r="P2956" s="235"/>
      <c r="Q2956" s="235"/>
      <c r="R2956" s="235"/>
      <c r="S2956" s="235"/>
      <c r="T2956" s="236"/>
      <c r="AT2956" s="237" t="s">
        <v>364</v>
      </c>
      <c r="AU2956" s="237" t="s">
        <v>90</v>
      </c>
      <c r="AV2956" s="14" t="s">
        <v>90</v>
      </c>
      <c r="AW2956" s="14" t="s">
        <v>36</v>
      </c>
      <c r="AX2956" s="14" t="s">
        <v>81</v>
      </c>
      <c r="AY2956" s="237" t="s">
        <v>215</v>
      </c>
    </row>
    <row r="2957" spans="1:65" s="15" customFormat="1" ht="10.199999999999999">
      <c r="B2957" s="238"/>
      <c r="C2957" s="239"/>
      <c r="D2957" s="198" t="s">
        <v>364</v>
      </c>
      <c r="E2957" s="240" t="s">
        <v>1</v>
      </c>
      <c r="F2957" s="241" t="s">
        <v>368</v>
      </c>
      <c r="G2957" s="239"/>
      <c r="H2957" s="242">
        <v>55.563000000000002</v>
      </c>
      <c r="I2957" s="243"/>
      <c r="J2957" s="239"/>
      <c r="K2957" s="239"/>
      <c r="L2957" s="244"/>
      <c r="M2957" s="245"/>
      <c r="N2957" s="246"/>
      <c r="O2957" s="246"/>
      <c r="P2957" s="246"/>
      <c r="Q2957" s="246"/>
      <c r="R2957" s="246"/>
      <c r="S2957" s="246"/>
      <c r="T2957" s="247"/>
      <c r="AT2957" s="248" t="s">
        <v>364</v>
      </c>
      <c r="AU2957" s="248" t="s">
        <v>90</v>
      </c>
      <c r="AV2957" s="15" t="s">
        <v>214</v>
      </c>
      <c r="AW2957" s="15" t="s">
        <v>36</v>
      </c>
      <c r="AX2957" s="15" t="s">
        <v>88</v>
      </c>
      <c r="AY2957" s="248" t="s">
        <v>215</v>
      </c>
    </row>
    <row r="2958" spans="1:65" s="2" customFormat="1" ht="21.75" customHeight="1">
      <c r="A2958" s="35"/>
      <c r="B2958" s="36"/>
      <c r="C2958" s="185" t="s">
        <v>2811</v>
      </c>
      <c r="D2958" s="185" t="s">
        <v>216</v>
      </c>
      <c r="E2958" s="186" t="s">
        <v>2812</v>
      </c>
      <c r="F2958" s="187" t="s">
        <v>2813</v>
      </c>
      <c r="G2958" s="188" t="s">
        <v>797</v>
      </c>
      <c r="H2958" s="189">
        <v>64.48</v>
      </c>
      <c r="I2958" s="190"/>
      <c r="J2958" s="191">
        <f>ROUND(I2958*H2958,2)</f>
        <v>0</v>
      </c>
      <c r="K2958" s="187" t="s">
        <v>359</v>
      </c>
      <c r="L2958" s="40"/>
      <c r="M2958" s="192" t="s">
        <v>1</v>
      </c>
      <c r="N2958" s="193" t="s">
        <v>46</v>
      </c>
      <c r="O2958" s="72"/>
      <c r="P2958" s="194">
        <f>O2958*H2958</f>
        <v>0</v>
      </c>
      <c r="Q2958" s="194">
        <v>1.486E-2</v>
      </c>
      <c r="R2958" s="194">
        <f>Q2958*H2958</f>
        <v>0.95817280000000005</v>
      </c>
      <c r="S2958" s="194">
        <v>0</v>
      </c>
      <c r="T2958" s="195">
        <f>S2958*H2958</f>
        <v>0</v>
      </c>
      <c r="U2958" s="35"/>
      <c r="V2958" s="35"/>
      <c r="W2958" s="35"/>
      <c r="X2958" s="35"/>
      <c r="Y2958" s="35"/>
      <c r="Z2958" s="35"/>
      <c r="AA2958" s="35"/>
      <c r="AB2958" s="35"/>
      <c r="AC2958" s="35"/>
      <c r="AD2958" s="35"/>
      <c r="AE2958" s="35"/>
      <c r="AR2958" s="196" t="s">
        <v>291</v>
      </c>
      <c r="AT2958" s="196" t="s">
        <v>216</v>
      </c>
      <c r="AU2958" s="196" t="s">
        <v>90</v>
      </c>
      <c r="AY2958" s="18" t="s">
        <v>215</v>
      </c>
      <c r="BE2958" s="197">
        <f>IF(N2958="základní",J2958,0)</f>
        <v>0</v>
      </c>
      <c r="BF2958" s="197">
        <f>IF(N2958="snížená",J2958,0)</f>
        <v>0</v>
      </c>
      <c r="BG2958" s="197">
        <f>IF(N2958="zákl. přenesená",J2958,0)</f>
        <v>0</v>
      </c>
      <c r="BH2958" s="197">
        <f>IF(N2958="sníž. přenesená",J2958,0)</f>
        <v>0</v>
      </c>
      <c r="BI2958" s="197">
        <f>IF(N2958="nulová",J2958,0)</f>
        <v>0</v>
      </c>
      <c r="BJ2958" s="18" t="s">
        <v>88</v>
      </c>
      <c r="BK2958" s="197">
        <f>ROUND(I2958*H2958,2)</f>
        <v>0</v>
      </c>
      <c r="BL2958" s="18" t="s">
        <v>291</v>
      </c>
      <c r="BM2958" s="196" t="s">
        <v>2814</v>
      </c>
    </row>
    <row r="2959" spans="1:65" s="2" customFormat="1" ht="28.8">
      <c r="A2959" s="35"/>
      <c r="B2959" s="36"/>
      <c r="C2959" s="37"/>
      <c r="D2959" s="198" t="s">
        <v>221</v>
      </c>
      <c r="E2959" s="37"/>
      <c r="F2959" s="199" t="s">
        <v>2815</v>
      </c>
      <c r="G2959" s="37"/>
      <c r="H2959" s="37"/>
      <c r="I2959" s="200"/>
      <c r="J2959" s="37"/>
      <c r="K2959" s="37"/>
      <c r="L2959" s="40"/>
      <c r="M2959" s="201"/>
      <c r="N2959" s="202"/>
      <c r="O2959" s="72"/>
      <c r="P2959" s="72"/>
      <c r="Q2959" s="72"/>
      <c r="R2959" s="72"/>
      <c r="S2959" s="72"/>
      <c r="T2959" s="73"/>
      <c r="U2959" s="35"/>
      <c r="V2959" s="35"/>
      <c r="W2959" s="35"/>
      <c r="X2959" s="35"/>
      <c r="Y2959" s="35"/>
      <c r="Z2959" s="35"/>
      <c r="AA2959" s="35"/>
      <c r="AB2959" s="35"/>
      <c r="AC2959" s="35"/>
      <c r="AD2959" s="35"/>
      <c r="AE2959" s="35"/>
      <c r="AT2959" s="18" t="s">
        <v>221</v>
      </c>
      <c r="AU2959" s="18" t="s">
        <v>90</v>
      </c>
    </row>
    <row r="2960" spans="1:65" s="2" customFormat="1" ht="10.199999999999999">
      <c r="A2960" s="35"/>
      <c r="B2960" s="36"/>
      <c r="C2960" s="37"/>
      <c r="D2960" s="215" t="s">
        <v>362</v>
      </c>
      <c r="E2960" s="37"/>
      <c r="F2960" s="216" t="s">
        <v>2816</v>
      </c>
      <c r="G2960" s="37"/>
      <c r="H2960" s="37"/>
      <c r="I2960" s="200"/>
      <c r="J2960" s="37"/>
      <c r="K2960" s="37"/>
      <c r="L2960" s="40"/>
      <c r="M2960" s="201"/>
      <c r="N2960" s="202"/>
      <c r="O2960" s="72"/>
      <c r="P2960" s="72"/>
      <c r="Q2960" s="72"/>
      <c r="R2960" s="72"/>
      <c r="S2960" s="72"/>
      <c r="T2960" s="73"/>
      <c r="U2960" s="35"/>
      <c r="V2960" s="35"/>
      <c r="W2960" s="35"/>
      <c r="X2960" s="35"/>
      <c r="Y2960" s="35"/>
      <c r="Z2960" s="35"/>
      <c r="AA2960" s="35"/>
      <c r="AB2960" s="35"/>
      <c r="AC2960" s="35"/>
      <c r="AD2960" s="35"/>
      <c r="AE2960" s="35"/>
      <c r="AT2960" s="18" t="s">
        <v>362</v>
      </c>
      <c r="AU2960" s="18" t="s">
        <v>90</v>
      </c>
    </row>
    <row r="2961" spans="2:51" s="13" customFormat="1" ht="10.199999999999999">
      <c r="B2961" s="217"/>
      <c r="C2961" s="218"/>
      <c r="D2961" s="198" t="s">
        <v>364</v>
      </c>
      <c r="E2961" s="219" t="s">
        <v>1</v>
      </c>
      <c r="F2961" s="220" t="s">
        <v>2767</v>
      </c>
      <c r="G2961" s="218"/>
      <c r="H2961" s="219" t="s">
        <v>1</v>
      </c>
      <c r="I2961" s="221"/>
      <c r="J2961" s="218"/>
      <c r="K2961" s="218"/>
      <c r="L2961" s="222"/>
      <c r="M2961" s="223"/>
      <c r="N2961" s="224"/>
      <c r="O2961" s="224"/>
      <c r="P2961" s="224"/>
      <c r="Q2961" s="224"/>
      <c r="R2961" s="224"/>
      <c r="S2961" s="224"/>
      <c r="T2961" s="225"/>
      <c r="AT2961" s="226" t="s">
        <v>364</v>
      </c>
      <c r="AU2961" s="226" t="s">
        <v>90</v>
      </c>
      <c r="AV2961" s="13" t="s">
        <v>88</v>
      </c>
      <c r="AW2961" s="13" t="s">
        <v>36</v>
      </c>
      <c r="AX2961" s="13" t="s">
        <v>81</v>
      </c>
      <c r="AY2961" s="226" t="s">
        <v>215</v>
      </c>
    </row>
    <row r="2962" spans="2:51" s="13" customFormat="1" ht="10.199999999999999">
      <c r="B2962" s="217"/>
      <c r="C2962" s="218"/>
      <c r="D2962" s="198" t="s">
        <v>364</v>
      </c>
      <c r="E2962" s="219" t="s">
        <v>1</v>
      </c>
      <c r="F2962" s="220" t="s">
        <v>1391</v>
      </c>
      <c r="G2962" s="218"/>
      <c r="H2962" s="219" t="s">
        <v>1</v>
      </c>
      <c r="I2962" s="221"/>
      <c r="J2962" s="218"/>
      <c r="K2962" s="218"/>
      <c r="L2962" s="222"/>
      <c r="M2962" s="223"/>
      <c r="N2962" s="224"/>
      <c r="O2962" s="224"/>
      <c r="P2962" s="224"/>
      <c r="Q2962" s="224"/>
      <c r="R2962" s="224"/>
      <c r="S2962" s="224"/>
      <c r="T2962" s="225"/>
      <c r="AT2962" s="226" t="s">
        <v>364</v>
      </c>
      <c r="AU2962" s="226" t="s">
        <v>90</v>
      </c>
      <c r="AV2962" s="13" t="s">
        <v>88</v>
      </c>
      <c r="AW2962" s="13" t="s">
        <v>36</v>
      </c>
      <c r="AX2962" s="13" t="s">
        <v>81</v>
      </c>
      <c r="AY2962" s="226" t="s">
        <v>215</v>
      </c>
    </row>
    <row r="2963" spans="2:51" s="14" customFormat="1" ht="10.199999999999999">
      <c r="B2963" s="227"/>
      <c r="C2963" s="228"/>
      <c r="D2963" s="198" t="s">
        <v>364</v>
      </c>
      <c r="E2963" s="229" t="s">
        <v>1</v>
      </c>
      <c r="F2963" s="230" t="s">
        <v>2817</v>
      </c>
      <c r="G2963" s="228"/>
      <c r="H2963" s="231">
        <v>15.9</v>
      </c>
      <c r="I2963" s="232"/>
      <c r="J2963" s="228"/>
      <c r="K2963" s="228"/>
      <c r="L2963" s="233"/>
      <c r="M2963" s="234"/>
      <c r="N2963" s="235"/>
      <c r="O2963" s="235"/>
      <c r="P2963" s="235"/>
      <c r="Q2963" s="235"/>
      <c r="R2963" s="235"/>
      <c r="S2963" s="235"/>
      <c r="T2963" s="236"/>
      <c r="AT2963" s="237" t="s">
        <v>364</v>
      </c>
      <c r="AU2963" s="237" t="s">
        <v>90</v>
      </c>
      <c r="AV2963" s="14" t="s">
        <v>90</v>
      </c>
      <c r="AW2963" s="14" t="s">
        <v>36</v>
      </c>
      <c r="AX2963" s="14" t="s">
        <v>81</v>
      </c>
      <c r="AY2963" s="237" t="s">
        <v>215</v>
      </c>
    </row>
    <row r="2964" spans="2:51" s="13" customFormat="1" ht="10.199999999999999">
      <c r="B2964" s="217"/>
      <c r="C2964" s="218"/>
      <c r="D2964" s="198" t="s">
        <v>364</v>
      </c>
      <c r="E2964" s="219" t="s">
        <v>1</v>
      </c>
      <c r="F2964" s="220" t="s">
        <v>1028</v>
      </c>
      <c r="G2964" s="218"/>
      <c r="H2964" s="219" t="s">
        <v>1</v>
      </c>
      <c r="I2964" s="221"/>
      <c r="J2964" s="218"/>
      <c r="K2964" s="218"/>
      <c r="L2964" s="222"/>
      <c r="M2964" s="223"/>
      <c r="N2964" s="224"/>
      <c r="O2964" s="224"/>
      <c r="P2964" s="224"/>
      <c r="Q2964" s="224"/>
      <c r="R2964" s="224"/>
      <c r="S2964" s="224"/>
      <c r="T2964" s="225"/>
      <c r="AT2964" s="226" t="s">
        <v>364</v>
      </c>
      <c r="AU2964" s="226" t="s">
        <v>90</v>
      </c>
      <c r="AV2964" s="13" t="s">
        <v>88</v>
      </c>
      <c r="AW2964" s="13" t="s">
        <v>36</v>
      </c>
      <c r="AX2964" s="13" t="s">
        <v>81</v>
      </c>
      <c r="AY2964" s="226" t="s">
        <v>215</v>
      </c>
    </row>
    <row r="2965" spans="2:51" s="14" customFormat="1" ht="10.199999999999999">
      <c r="B2965" s="227"/>
      <c r="C2965" s="228"/>
      <c r="D2965" s="198" t="s">
        <v>364</v>
      </c>
      <c r="E2965" s="229" t="s">
        <v>1</v>
      </c>
      <c r="F2965" s="230" t="s">
        <v>2818</v>
      </c>
      <c r="G2965" s="228"/>
      <c r="H2965" s="231">
        <v>3.9</v>
      </c>
      <c r="I2965" s="232"/>
      <c r="J2965" s="228"/>
      <c r="K2965" s="228"/>
      <c r="L2965" s="233"/>
      <c r="M2965" s="234"/>
      <c r="N2965" s="235"/>
      <c r="O2965" s="235"/>
      <c r="P2965" s="235"/>
      <c r="Q2965" s="235"/>
      <c r="R2965" s="235"/>
      <c r="S2965" s="235"/>
      <c r="T2965" s="236"/>
      <c r="AT2965" s="237" t="s">
        <v>364</v>
      </c>
      <c r="AU2965" s="237" t="s">
        <v>90</v>
      </c>
      <c r="AV2965" s="14" t="s">
        <v>90</v>
      </c>
      <c r="AW2965" s="14" t="s">
        <v>36</v>
      </c>
      <c r="AX2965" s="14" t="s">
        <v>81</v>
      </c>
      <c r="AY2965" s="237" t="s">
        <v>215</v>
      </c>
    </row>
    <row r="2966" spans="2:51" s="14" customFormat="1" ht="10.199999999999999">
      <c r="B2966" s="227"/>
      <c r="C2966" s="228"/>
      <c r="D2966" s="198" t="s">
        <v>364</v>
      </c>
      <c r="E2966" s="229" t="s">
        <v>1</v>
      </c>
      <c r="F2966" s="230" t="s">
        <v>1794</v>
      </c>
      <c r="G2966" s="228"/>
      <c r="H2966" s="231">
        <v>3.6</v>
      </c>
      <c r="I2966" s="232"/>
      <c r="J2966" s="228"/>
      <c r="K2966" s="228"/>
      <c r="L2966" s="233"/>
      <c r="M2966" s="234"/>
      <c r="N2966" s="235"/>
      <c r="O2966" s="235"/>
      <c r="P2966" s="235"/>
      <c r="Q2966" s="235"/>
      <c r="R2966" s="235"/>
      <c r="S2966" s="235"/>
      <c r="T2966" s="236"/>
      <c r="AT2966" s="237" t="s">
        <v>364</v>
      </c>
      <c r="AU2966" s="237" t="s">
        <v>90</v>
      </c>
      <c r="AV2966" s="14" t="s">
        <v>90</v>
      </c>
      <c r="AW2966" s="14" t="s">
        <v>36</v>
      </c>
      <c r="AX2966" s="14" t="s">
        <v>81</v>
      </c>
      <c r="AY2966" s="237" t="s">
        <v>215</v>
      </c>
    </row>
    <row r="2967" spans="2:51" s="13" customFormat="1" ht="10.199999999999999">
      <c r="B2967" s="217"/>
      <c r="C2967" s="218"/>
      <c r="D2967" s="198" t="s">
        <v>364</v>
      </c>
      <c r="E2967" s="219" t="s">
        <v>1</v>
      </c>
      <c r="F2967" s="220" t="s">
        <v>1394</v>
      </c>
      <c r="G2967" s="218"/>
      <c r="H2967" s="219" t="s">
        <v>1</v>
      </c>
      <c r="I2967" s="221"/>
      <c r="J2967" s="218"/>
      <c r="K2967" s="218"/>
      <c r="L2967" s="222"/>
      <c r="M2967" s="223"/>
      <c r="N2967" s="224"/>
      <c r="O2967" s="224"/>
      <c r="P2967" s="224"/>
      <c r="Q2967" s="224"/>
      <c r="R2967" s="224"/>
      <c r="S2967" s="224"/>
      <c r="T2967" s="225"/>
      <c r="AT2967" s="226" t="s">
        <v>364</v>
      </c>
      <c r="AU2967" s="226" t="s">
        <v>90</v>
      </c>
      <c r="AV2967" s="13" t="s">
        <v>88</v>
      </c>
      <c r="AW2967" s="13" t="s">
        <v>36</v>
      </c>
      <c r="AX2967" s="13" t="s">
        <v>81</v>
      </c>
      <c r="AY2967" s="226" t="s">
        <v>215</v>
      </c>
    </row>
    <row r="2968" spans="2:51" s="14" customFormat="1" ht="10.199999999999999">
      <c r="B2968" s="227"/>
      <c r="C2968" s="228"/>
      <c r="D2968" s="198" t="s">
        <v>364</v>
      </c>
      <c r="E2968" s="229" t="s">
        <v>1</v>
      </c>
      <c r="F2968" s="230" t="s">
        <v>2819</v>
      </c>
      <c r="G2968" s="228"/>
      <c r="H2968" s="231">
        <v>8.4499999999999993</v>
      </c>
      <c r="I2968" s="232"/>
      <c r="J2968" s="228"/>
      <c r="K2968" s="228"/>
      <c r="L2968" s="233"/>
      <c r="M2968" s="234"/>
      <c r="N2968" s="235"/>
      <c r="O2968" s="235"/>
      <c r="P2968" s="235"/>
      <c r="Q2968" s="235"/>
      <c r="R2968" s="235"/>
      <c r="S2968" s="235"/>
      <c r="T2968" s="236"/>
      <c r="AT2968" s="237" t="s">
        <v>364</v>
      </c>
      <c r="AU2968" s="237" t="s">
        <v>90</v>
      </c>
      <c r="AV2968" s="14" t="s">
        <v>90</v>
      </c>
      <c r="AW2968" s="14" t="s">
        <v>36</v>
      </c>
      <c r="AX2968" s="14" t="s">
        <v>81</v>
      </c>
      <c r="AY2968" s="237" t="s">
        <v>215</v>
      </c>
    </row>
    <row r="2969" spans="2:51" s="13" customFormat="1" ht="10.199999999999999">
      <c r="B2969" s="217"/>
      <c r="C2969" s="218"/>
      <c r="D2969" s="198" t="s">
        <v>364</v>
      </c>
      <c r="E2969" s="219" t="s">
        <v>1</v>
      </c>
      <c r="F2969" s="220" t="s">
        <v>2820</v>
      </c>
      <c r="G2969" s="218"/>
      <c r="H2969" s="219" t="s">
        <v>1</v>
      </c>
      <c r="I2969" s="221"/>
      <c r="J2969" s="218"/>
      <c r="K2969" s="218"/>
      <c r="L2969" s="222"/>
      <c r="M2969" s="223"/>
      <c r="N2969" s="224"/>
      <c r="O2969" s="224"/>
      <c r="P2969" s="224"/>
      <c r="Q2969" s="224"/>
      <c r="R2969" s="224"/>
      <c r="S2969" s="224"/>
      <c r="T2969" s="225"/>
      <c r="AT2969" s="226" t="s">
        <v>364</v>
      </c>
      <c r="AU2969" s="226" t="s">
        <v>90</v>
      </c>
      <c r="AV2969" s="13" t="s">
        <v>88</v>
      </c>
      <c r="AW2969" s="13" t="s">
        <v>36</v>
      </c>
      <c r="AX2969" s="13" t="s">
        <v>81</v>
      </c>
      <c r="AY2969" s="226" t="s">
        <v>215</v>
      </c>
    </row>
    <row r="2970" spans="2:51" s="14" customFormat="1" ht="10.199999999999999">
      <c r="B2970" s="227"/>
      <c r="C2970" s="228"/>
      <c r="D2970" s="198" t="s">
        <v>364</v>
      </c>
      <c r="E2970" s="229" t="s">
        <v>1</v>
      </c>
      <c r="F2970" s="230" t="s">
        <v>2821</v>
      </c>
      <c r="G2970" s="228"/>
      <c r="H2970" s="231">
        <v>4</v>
      </c>
      <c r="I2970" s="232"/>
      <c r="J2970" s="228"/>
      <c r="K2970" s="228"/>
      <c r="L2970" s="233"/>
      <c r="M2970" s="234"/>
      <c r="N2970" s="235"/>
      <c r="O2970" s="235"/>
      <c r="P2970" s="235"/>
      <c r="Q2970" s="235"/>
      <c r="R2970" s="235"/>
      <c r="S2970" s="235"/>
      <c r="T2970" s="236"/>
      <c r="AT2970" s="237" t="s">
        <v>364</v>
      </c>
      <c r="AU2970" s="237" t="s">
        <v>90</v>
      </c>
      <c r="AV2970" s="14" t="s">
        <v>90</v>
      </c>
      <c r="AW2970" s="14" t="s">
        <v>36</v>
      </c>
      <c r="AX2970" s="14" t="s">
        <v>81</v>
      </c>
      <c r="AY2970" s="237" t="s">
        <v>215</v>
      </c>
    </row>
    <row r="2971" spans="2:51" s="13" customFormat="1" ht="10.199999999999999">
      <c r="B2971" s="217"/>
      <c r="C2971" s="218"/>
      <c r="D2971" s="198" t="s">
        <v>364</v>
      </c>
      <c r="E2971" s="219" t="s">
        <v>1</v>
      </c>
      <c r="F2971" s="220" t="s">
        <v>2822</v>
      </c>
      <c r="G2971" s="218"/>
      <c r="H2971" s="219" t="s">
        <v>1</v>
      </c>
      <c r="I2971" s="221"/>
      <c r="J2971" s="218"/>
      <c r="K2971" s="218"/>
      <c r="L2971" s="222"/>
      <c r="M2971" s="223"/>
      <c r="N2971" s="224"/>
      <c r="O2971" s="224"/>
      <c r="P2971" s="224"/>
      <c r="Q2971" s="224"/>
      <c r="R2971" s="224"/>
      <c r="S2971" s="224"/>
      <c r="T2971" s="225"/>
      <c r="AT2971" s="226" t="s">
        <v>364</v>
      </c>
      <c r="AU2971" s="226" t="s">
        <v>90</v>
      </c>
      <c r="AV2971" s="13" t="s">
        <v>88</v>
      </c>
      <c r="AW2971" s="13" t="s">
        <v>36</v>
      </c>
      <c r="AX2971" s="13" t="s">
        <v>81</v>
      </c>
      <c r="AY2971" s="226" t="s">
        <v>215</v>
      </c>
    </row>
    <row r="2972" spans="2:51" s="14" customFormat="1" ht="10.199999999999999">
      <c r="B2972" s="227"/>
      <c r="C2972" s="228"/>
      <c r="D2972" s="198" t="s">
        <v>364</v>
      </c>
      <c r="E2972" s="229" t="s">
        <v>1</v>
      </c>
      <c r="F2972" s="230" t="s">
        <v>2823</v>
      </c>
      <c r="G2972" s="228"/>
      <c r="H2972" s="231">
        <v>8</v>
      </c>
      <c r="I2972" s="232"/>
      <c r="J2972" s="228"/>
      <c r="K2972" s="228"/>
      <c r="L2972" s="233"/>
      <c r="M2972" s="234"/>
      <c r="N2972" s="235"/>
      <c r="O2972" s="235"/>
      <c r="P2972" s="235"/>
      <c r="Q2972" s="235"/>
      <c r="R2972" s="235"/>
      <c r="S2972" s="235"/>
      <c r="T2972" s="236"/>
      <c r="AT2972" s="237" t="s">
        <v>364</v>
      </c>
      <c r="AU2972" s="237" t="s">
        <v>90</v>
      </c>
      <c r="AV2972" s="14" t="s">
        <v>90</v>
      </c>
      <c r="AW2972" s="14" t="s">
        <v>36</v>
      </c>
      <c r="AX2972" s="14" t="s">
        <v>81</v>
      </c>
      <c r="AY2972" s="237" t="s">
        <v>215</v>
      </c>
    </row>
    <row r="2973" spans="2:51" s="16" customFormat="1" ht="10.199999999999999">
      <c r="B2973" s="249"/>
      <c r="C2973" s="250"/>
      <c r="D2973" s="198" t="s">
        <v>364</v>
      </c>
      <c r="E2973" s="251" t="s">
        <v>1</v>
      </c>
      <c r="F2973" s="252" t="s">
        <v>403</v>
      </c>
      <c r="G2973" s="250"/>
      <c r="H2973" s="253">
        <v>43.85</v>
      </c>
      <c r="I2973" s="254"/>
      <c r="J2973" s="250"/>
      <c r="K2973" s="250"/>
      <c r="L2973" s="255"/>
      <c r="M2973" s="256"/>
      <c r="N2973" s="257"/>
      <c r="O2973" s="257"/>
      <c r="P2973" s="257"/>
      <c r="Q2973" s="257"/>
      <c r="R2973" s="257"/>
      <c r="S2973" s="257"/>
      <c r="T2973" s="258"/>
      <c r="AT2973" s="259" t="s">
        <v>364</v>
      </c>
      <c r="AU2973" s="259" t="s">
        <v>90</v>
      </c>
      <c r="AV2973" s="16" t="s">
        <v>227</v>
      </c>
      <c r="AW2973" s="16" t="s">
        <v>36</v>
      </c>
      <c r="AX2973" s="16" t="s">
        <v>81</v>
      </c>
      <c r="AY2973" s="259" t="s">
        <v>215</v>
      </c>
    </row>
    <row r="2974" spans="2:51" s="13" customFormat="1" ht="10.199999999999999">
      <c r="B2974" s="217"/>
      <c r="C2974" s="218"/>
      <c r="D2974" s="198" t="s">
        <v>364</v>
      </c>
      <c r="E2974" s="219" t="s">
        <v>1</v>
      </c>
      <c r="F2974" s="220" t="s">
        <v>2769</v>
      </c>
      <c r="G2974" s="218"/>
      <c r="H2974" s="219" t="s">
        <v>1</v>
      </c>
      <c r="I2974" s="221"/>
      <c r="J2974" s="218"/>
      <c r="K2974" s="218"/>
      <c r="L2974" s="222"/>
      <c r="M2974" s="223"/>
      <c r="N2974" s="224"/>
      <c r="O2974" s="224"/>
      <c r="P2974" s="224"/>
      <c r="Q2974" s="224"/>
      <c r="R2974" s="224"/>
      <c r="S2974" s="224"/>
      <c r="T2974" s="225"/>
      <c r="AT2974" s="226" t="s">
        <v>364</v>
      </c>
      <c r="AU2974" s="226" t="s">
        <v>90</v>
      </c>
      <c r="AV2974" s="13" t="s">
        <v>88</v>
      </c>
      <c r="AW2974" s="13" t="s">
        <v>36</v>
      </c>
      <c r="AX2974" s="13" t="s">
        <v>81</v>
      </c>
      <c r="AY2974" s="226" t="s">
        <v>215</v>
      </c>
    </row>
    <row r="2975" spans="2:51" s="13" customFormat="1" ht="10.199999999999999">
      <c r="B2975" s="217"/>
      <c r="C2975" s="218"/>
      <c r="D2975" s="198" t="s">
        <v>364</v>
      </c>
      <c r="E2975" s="219" t="s">
        <v>1</v>
      </c>
      <c r="F2975" s="220" t="s">
        <v>1406</v>
      </c>
      <c r="G2975" s="218"/>
      <c r="H2975" s="219" t="s">
        <v>1</v>
      </c>
      <c r="I2975" s="221"/>
      <c r="J2975" s="218"/>
      <c r="K2975" s="218"/>
      <c r="L2975" s="222"/>
      <c r="M2975" s="223"/>
      <c r="N2975" s="224"/>
      <c r="O2975" s="224"/>
      <c r="P2975" s="224"/>
      <c r="Q2975" s="224"/>
      <c r="R2975" s="224"/>
      <c r="S2975" s="224"/>
      <c r="T2975" s="225"/>
      <c r="AT2975" s="226" t="s">
        <v>364</v>
      </c>
      <c r="AU2975" s="226" t="s">
        <v>90</v>
      </c>
      <c r="AV2975" s="13" t="s">
        <v>88</v>
      </c>
      <c r="AW2975" s="13" t="s">
        <v>36</v>
      </c>
      <c r="AX2975" s="13" t="s">
        <v>81</v>
      </c>
      <c r="AY2975" s="226" t="s">
        <v>215</v>
      </c>
    </row>
    <row r="2976" spans="2:51" s="14" customFormat="1" ht="10.199999999999999">
      <c r="B2976" s="227"/>
      <c r="C2976" s="228"/>
      <c r="D2976" s="198" t="s">
        <v>364</v>
      </c>
      <c r="E2976" s="229" t="s">
        <v>1</v>
      </c>
      <c r="F2976" s="230" t="s">
        <v>2824</v>
      </c>
      <c r="G2976" s="228"/>
      <c r="H2976" s="231">
        <v>3.7</v>
      </c>
      <c r="I2976" s="232"/>
      <c r="J2976" s="228"/>
      <c r="K2976" s="228"/>
      <c r="L2976" s="233"/>
      <c r="M2976" s="234"/>
      <c r="N2976" s="235"/>
      <c r="O2976" s="235"/>
      <c r="P2976" s="235"/>
      <c r="Q2976" s="235"/>
      <c r="R2976" s="235"/>
      <c r="S2976" s="235"/>
      <c r="T2976" s="236"/>
      <c r="AT2976" s="237" t="s">
        <v>364</v>
      </c>
      <c r="AU2976" s="237" t="s">
        <v>90</v>
      </c>
      <c r="AV2976" s="14" t="s">
        <v>90</v>
      </c>
      <c r="AW2976" s="14" t="s">
        <v>36</v>
      </c>
      <c r="AX2976" s="14" t="s">
        <v>81</v>
      </c>
      <c r="AY2976" s="237" t="s">
        <v>215</v>
      </c>
    </row>
    <row r="2977" spans="1:65" s="13" customFormat="1" ht="10.199999999999999">
      <c r="B2977" s="217"/>
      <c r="C2977" s="218"/>
      <c r="D2977" s="198" t="s">
        <v>364</v>
      </c>
      <c r="E2977" s="219" t="s">
        <v>1</v>
      </c>
      <c r="F2977" s="220" t="s">
        <v>1408</v>
      </c>
      <c r="G2977" s="218"/>
      <c r="H2977" s="219" t="s">
        <v>1</v>
      </c>
      <c r="I2977" s="221"/>
      <c r="J2977" s="218"/>
      <c r="K2977" s="218"/>
      <c r="L2977" s="222"/>
      <c r="M2977" s="223"/>
      <c r="N2977" s="224"/>
      <c r="O2977" s="224"/>
      <c r="P2977" s="224"/>
      <c r="Q2977" s="224"/>
      <c r="R2977" s="224"/>
      <c r="S2977" s="224"/>
      <c r="T2977" s="225"/>
      <c r="AT2977" s="226" t="s">
        <v>364</v>
      </c>
      <c r="AU2977" s="226" t="s">
        <v>90</v>
      </c>
      <c r="AV2977" s="13" t="s">
        <v>88</v>
      </c>
      <c r="AW2977" s="13" t="s">
        <v>36</v>
      </c>
      <c r="AX2977" s="13" t="s">
        <v>81</v>
      </c>
      <c r="AY2977" s="226" t="s">
        <v>215</v>
      </c>
    </row>
    <row r="2978" spans="1:65" s="14" customFormat="1" ht="10.199999999999999">
      <c r="B2978" s="227"/>
      <c r="C2978" s="228"/>
      <c r="D2978" s="198" t="s">
        <v>364</v>
      </c>
      <c r="E2978" s="229" t="s">
        <v>1</v>
      </c>
      <c r="F2978" s="230" t="s">
        <v>2825</v>
      </c>
      <c r="G2978" s="228"/>
      <c r="H2978" s="231">
        <v>1.85</v>
      </c>
      <c r="I2978" s="232"/>
      <c r="J2978" s="228"/>
      <c r="K2978" s="228"/>
      <c r="L2978" s="233"/>
      <c r="M2978" s="234"/>
      <c r="N2978" s="235"/>
      <c r="O2978" s="235"/>
      <c r="P2978" s="235"/>
      <c r="Q2978" s="235"/>
      <c r="R2978" s="235"/>
      <c r="S2978" s="235"/>
      <c r="T2978" s="236"/>
      <c r="AT2978" s="237" t="s">
        <v>364</v>
      </c>
      <c r="AU2978" s="237" t="s">
        <v>90</v>
      </c>
      <c r="AV2978" s="14" t="s">
        <v>90</v>
      </c>
      <c r="AW2978" s="14" t="s">
        <v>36</v>
      </c>
      <c r="AX2978" s="14" t="s">
        <v>81</v>
      </c>
      <c r="AY2978" s="237" t="s">
        <v>215</v>
      </c>
    </row>
    <row r="2979" spans="1:65" s="13" customFormat="1" ht="10.199999999999999">
      <c r="B2979" s="217"/>
      <c r="C2979" s="218"/>
      <c r="D2979" s="198" t="s">
        <v>364</v>
      </c>
      <c r="E2979" s="219" t="s">
        <v>1</v>
      </c>
      <c r="F2979" s="220" t="s">
        <v>1410</v>
      </c>
      <c r="G2979" s="218"/>
      <c r="H2979" s="219" t="s">
        <v>1</v>
      </c>
      <c r="I2979" s="221"/>
      <c r="J2979" s="218"/>
      <c r="K2979" s="218"/>
      <c r="L2979" s="222"/>
      <c r="M2979" s="223"/>
      <c r="N2979" s="224"/>
      <c r="O2979" s="224"/>
      <c r="P2979" s="224"/>
      <c r="Q2979" s="224"/>
      <c r="R2979" s="224"/>
      <c r="S2979" s="224"/>
      <c r="T2979" s="225"/>
      <c r="AT2979" s="226" t="s">
        <v>364</v>
      </c>
      <c r="AU2979" s="226" t="s">
        <v>90</v>
      </c>
      <c r="AV2979" s="13" t="s">
        <v>88</v>
      </c>
      <c r="AW2979" s="13" t="s">
        <v>36</v>
      </c>
      <c r="AX2979" s="13" t="s">
        <v>81</v>
      </c>
      <c r="AY2979" s="226" t="s">
        <v>215</v>
      </c>
    </row>
    <row r="2980" spans="1:65" s="14" customFormat="1" ht="10.199999999999999">
      <c r="B2980" s="227"/>
      <c r="C2980" s="228"/>
      <c r="D2980" s="198" t="s">
        <v>364</v>
      </c>
      <c r="E2980" s="229" t="s">
        <v>1</v>
      </c>
      <c r="F2980" s="230" t="s">
        <v>2826</v>
      </c>
      <c r="G2980" s="228"/>
      <c r="H2980" s="231">
        <v>4.0999999999999996</v>
      </c>
      <c r="I2980" s="232"/>
      <c r="J2980" s="228"/>
      <c r="K2980" s="228"/>
      <c r="L2980" s="233"/>
      <c r="M2980" s="234"/>
      <c r="N2980" s="235"/>
      <c r="O2980" s="235"/>
      <c r="P2980" s="235"/>
      <c r="Q2980" s="235"/>
      <c r="R2980" s="235"/>
      <c r="S2980" s="235"/>
      <c r="T2980" s="236"/>
      <c r="AT2980" s="237" t="s">
        <v>364</v>
      </c>
      <c r="AU2980" s="237" t="s">
        <v>90</v>
      </c>
      <c r="AV2980" s="14" t="s">
        <v>90</v>
      </c>
      <c r="AW2980" s="14" t="s">
        <v>36</v>
      </c>
      <c r="AX2980" s="14" t="s">
        <v>81</v>
      </c>
      <c r="AY2980" s="237" t="s">
        <v>215</v>
      </c>
    </row>
    <row r="2981" spans="1:65" s="13" customFormat="1" ht="10.199999999999999">
      <c r="B2981" s="217"/>
      <c r="C2981" s="218"/>
      <c r="D2981" s="198" t="s">
        <v>364</v>
      </c>
      <c r="E2981" s="219" t="s">
        <v>1</v>
      </c>
      <c r="F2981" s="220" t="s">
        <v>1412</v>
      </c>
      <c r="G2981" s="218"/>
      <c r="H2981" s="219" t="s">
        <v>1</v>
      </c>
      <c r="I2981" s="221"/>
      <c r="J2981" s="218"/>
      <c r="K2981" s="218"/>
      <c r="L2981" s="222"/>
      <c r="M2981" s="223"/>
      <c r="N2981" s="224"/>
      <c r="O2981" s="224"/>
      <c r="P2981" s="224"/>
      <c r="Q2981" s="224"/>
      <c r="R2981" s="224"/>
      <c r="S2981" s="224"/>
      <c r="T2981" s="225"/>
      <c r="AT2981" s="226" t="s">
        <v>364</v>
      </c>
      <c r="AU2981" s="226" t="s">
        <v>90</v>
      </c>
      <c r="AV2981" s="13" t="s">
        <v>88</v>
      </c>
      <c r="AW2981" s="13" t="s">
        <v>36</v>
      </c>
      <c r="AX2981" s="13" t="s">
        <v>81</v>
      </c>
      <c r="AY2981" s="226" t="s">
        <v>215</v>
      </c>
    </row>
    <row r="2982" spans="1:65" s="14" customFormat="1" ht="10.199999999999999">
      <c r="B2982" s="227"/>
      <c r="C2982" s="228"/>
      <c r="D2982" s="198" t="s">
        <v>364</v>
      </c>
      <c r="E2982" s="229" t="s">
        <v>1</v>
      </c>
      <c r="F2982" s="230" t="s">
        <v>2827</v>
      </c>
      <c r="G2982" s="228"/>
      <c r="H2982" s="231">
        <v>5.49</v>
      </c>
      <c r="I2982" s="232"/>
      <c r="J2982" s="228"/>
      <c r="K2982" s="228"/>
      <c r="L2982" s="233"/>
      <c r="M2982" s="234"/>
      <c r="N2982" s="235"/>
      <c r="O2982" s="235"/>
      <c r="P2982" s="235"/>
      <c r="Q2982" s="235"/>
      <c r="R2982" s="235"/>
      <c r="S2982" s="235"/>
      <c r="T2982" s="236"/>
      <c r="AT2982" s="237" t="s">
        <v>364</v>
      </c>
      <c r="AU2982" s="237" t="s">
        <v>90</v>
      </c>
      <c r="AV2982" s="14" t="s">
        <v>90</v>
      </c>
      <c r="AW2982" s="14" t="s">
        <v>36</v>
      </c>
      <c r="AX2982" s="14" t="s">
        <v>81</v>
      </c>
      <c r="AY2982" s="237" t="s">
        <v>215</v>
      </c>
    </row>
    <row r="2983" spans="1:65" s="13" customFormat="1" ht="10.199999999999999">
      <c r="B2983" s="217"/>
      <c r="C2983" s="218"/>
      <c r="D2983" s="198" t="s">
        <v>364</v>
      </c>
      <c r="E2983" s="219" t="s">
        <v>1</v>
      </c>
      <c r="F2983" s="220" t="s">
        <v>1414</v>
      </c>
      <c r="G2983" s="218"/>
      <c r="H2983" s="219" t="s">
        <v>1</v>
      </c>
      <c r="I2983" s="221"/>
      <c r="J2983" s="218"/>
      <c r="K2983" s="218"/>
      <c r="L2983" s="222"/>
      <c r="M2983" s="223"/>
      <c r="N2983" s="224"/>
      <c r="O2983" s="224"/>
      <c r="P2983" s="224"/>
      <c r="Q2983" s="224"/>
      <c r="R2983" s="224"/>
      <c r="S2983" s="224"/>
      <c r="T2983" s="225"/>
      <c r="AT2983" s="226" t="s">
        <v>364</v>
      </c>
      <c r="AU2983" s="226" t="s">
        <v>90</v>
      </c>
      <c r="AV2983" s="13" t="s">
        <v>88</v>
      </c>
      <c r="AW2983" s="13" t="s">
        <v>36</v>
      </c>
      <c r="AX2983" s="13" t="s">
        <v>81</v>
      </c>
      <c r="AY2983" s="226" t="s">
        <v>215</v>
      </c>
    </row>
    <row r="2984" spans="1:65" s="14" customFormat="1" ht="10.199999999999999">
      <c r="B2984" s="227"/>
      <c r="C2984" s="228"/>
      <c r="D2984" s="198" t="s">
        <v>364</v>
      </c>
      <c r="E2984" s="229" t="s">
        <v>1</v>
      </c>
      <c r="F2984" s="230" t="s">
        <v>2827</v>
      </c>
      <c r="G2984" s="228"/>
      <c r="H2984" s="231">
        <v>5.49</v>
      </c>
      <c r="I2984" s="232"/>
      <c r="J2984" s="228"/>
      <c r="K2984" s="228"/>
      <c r="L2984" s="233"/>
      <c r="M2984" s="234"/>
      <c r="N2984" s="235"/>
      <c r="O2984" s="235"/>
      <c r="P2984" s="235"/>
      <c r="Q2984" s="235"/>
      <c r="R2984" s="235"/>
      <c r="S2984" s="235"/>
      <c r="T2984" s="236"/>
      <c r="AT2984" s="237" t="s">
        <v>364</v>
      </c>
      <c r="AU2984" s="237" t="s">
        <v>90</v>
      </c>
      <c r="AV2984" s="14" t="s">
        <v>90</v>
      </c>
      <c r="AW2984" s="14" t="s">
        <v>36</v>
      </c>
      <c r="AX2984" s="14" t="s">
        <v>81</v>
      </c>
      <c r="AY2984" s="237" t="s">
        <v>215</v>
      </c>
    </row>
    <row r="2985" spans="1:65" s="16" customFormat="1" ht="10.199999999999999">
      <c r="B2985" s="249"/>
      <c r="C2985" s="250"/>
      <c r="D2985" s="198" t="s">
        <v>364</v>
      </c>
      <c r="E2985" s="251" t="s">
        <v>1</v>
      </c>
      <c r="F2985" s="252" t="s">
        <v>403</v>
      </c>
      <c r="G2985" s="250"/>
      <c r="H2985" s="253">
        <v>20.63</v>
      </c>
      <c r="I2985" s="254"/>
      <c r="J2985" s="250"/>
      <c r="K2985" s="250"/>
      <c r="L2985" s="255"/>
      <c r="M2985" s="256"/>
      <c r="N2985" s="257"/>
      <c r="O2985" s="257"/>
      <c r="P2985" s="257"/>
      <c r="Q2985" s="257"/>
      <c r="R2985" s="257"/>
      <c r="S2985" s="257"/>
      <c r="T2985" s="258"/>
      <c r="AT2985" s="259" t="s">
        <v>364</v>
      </c>
      <c r="AU2985" s="259" t="s">
        <v>90</v>
      </c>
      <c r="AV2985" s="16" t="s">
        <v>227</v>
      </c>
      <c r="AW2985" s="16" t="s">
        <v>36</v>
      </c>
      <c r="AX2985" s="16" t="s">
        <v>81</v>
      </c>
      <c r="AY2985" s="259" t="s">
        <v>215</v>
      </c>
    </row>
    <row r="2986" spans="1:65" s="15" customFormat="1" ht="10.199999999999999">
      <c r="B2986" s="238"/>
      <c r="C2986" s="239"/>
      <c r="D2986" s="198" t="s">
        <v>364</v>
      </c>
      <c r="E2986" s="240" t="s">
        <v>1</v>
      </c>
      <c r="F2986" s="241" t="s">
        <v>368</v>
      </c>
      <c r="G2986" s="239"/>
      <c r="H2986" s="242">
        <v>64.48</v>
      </c>
      <c r="I2986" s="243"/>
      <c r="J2986" s="239"/>
      <c r="K2986" s="239"/>
      <c r="L2986" s="244"/>
      <c r="M2986" s="245"/>
      <c r="N2986" s="246"/>
      <c r="O2986" s="246"/>
      <c r="P2986" s="246"/>
      <c r="Q2986" s="246"/>
      <c r="R2986" s="246"/>
      <c r="S2986" s="246"/>
      <c r="T2986" s="247"/>
      <c r="AT2986" s="248" t="s">
        <v>364</v>
      </c>
      <c r="AU2986" s="248" t="s">
        <v>90</v>
      </c>
      <c r="AV2986" s="15" t="s">
        <v>214</v>
      </c>
      <c r="AW2986" s="15" t="s">
        <v>36</v>
      </c>
      <c r="AX2986" s="15" t="s">
        <v>88</v>
      </c>
      <c r="AY2986" s="248" t="s">
        <v>215</v>
      </c>
    </row>
    <row r="2987" spans="1:65" s="2" customFormat="1" ht="24.15" customHeight="1">
      <c r="A2987" s="35"/>
      <c r="B2987" s="36"/>
      <c r="C2987" s="185" t="s">
        <v>2828</v>
      </c>
      <c r="D2987" s="185" t="s">
        <v>216</v>
      </c>
      <c r="E2987" s="186" t="s">
        <v>2829</v>
      </c>
      <c r="F2987" s="187" t="s">
        <v>2830</v>
      </c>
      <c r="G2987" s="188" t="s">
        <v>797</v>
      </c>
      <c r="H2987" s="189">
        <v>3.75</v>
      </c>
      <c r="I2987" s="190"/>
      <c r="J2987" s="191">
        <f>ROUND(I2987*H2987,2)</f>
        <v>0</v>
      </c>
      <c r="K2987" s="187" t="s">
        <v>359</v>
      </c>
      <c r="L2987" s="40"/>
      <c r="M2987" s="192" t="s">
        <v>1</v>
      </c>
      <c r="N2987" s="193" t="s">
        <v>46</v>
      </c>
      <c r="O2987" s="72"/>
      <c r="P2987" s="194">
        <f>O2987*H2987</f>
        <v>0</v>
      </c>
      <c r="Q2987" s="194">
        <v>1.055E-2</v>
      </c>
      <c r="R2987" s="194">
        <f>Q2987*H2987</f>
        <v>3.95625E-2</v>
      </c>
      <c r="S2987" s="194">
        <v>0</v>
      </c>
      <c r="T2987" s="195">
        <f>S2987*H2987</f>
        <v>0</v>
      </c>
      <c r="U2987" s="35"/>
      <c r="V2987" s="35"/>
      <c r="W2987" s="35"/>
      <c r="X2987" s="35"/>
      <c r="Y2987" s="35"/>
      <c r="Z2987" s="35"/>
      <c r="AA2987" s="35"/>
      <c r="AB2987" s="35"/>
      <c r="AC2987" s="35"/>
      <c r="AD2987" s="35"/>
      <c r="AE2987" s="35"/>
      <c r="AR2987" s="196" t="s">
        <v>291</v>
      </c>
      <c r="AT2987" s="196" t="s">
        <v>216</v>
      </c>
      <c r="AU2987" s="196" t="s">
        <v>90</v>
      </c>
      <c r="AY2987" s="18" t="s">
        <v>215</v>
      </c>
      <c r="BE2987" s="197">
        <f>IF(N2987="základní",J2987,0)</f>
        <v>0</v>
      </c>
      <c r="BF2987" s="197">
        <f>IF(N2987="snížená",J2987,0)</f>
        <v>0</v>
      </c>
      <c r="BG2987" s="197">
        <f>IF(N2987="zákl. přenesená",J2987,0)</f>
        <v>0</v>
      </c>
      <c r="BH2987" s="197">
        <f>IF(N2987="sníž. přenesená",J2987,0)</f>
        <v>0</v>
      </c>
      <c r="BI2987" s="197">
        <f>IF(N2987="nulová",J2987,0)</f>
        <v>0</v>
      </c>
      <c r="BJ2987" s="18" t="s">
        <v>88</v>
      </c>
      <c r="BK2987" s="197">
        <f>ROUND(I2987*H2987,2)</f>
        <v>0</v>
      </c>
      <c r="BL2987" s="18" t="s">
        <v>291</v>
      </c>
      <c r="BM2987" s="196" t="s">
        <v>2831</v>
      </c>
    </row>
    <row r="2988" spans="1:65" s="2" customFormat="1" ht="28.8">
      <c r="A2988" s="35"/>
      <c r="B2988" s="36"/>
      <c r="C2988" s="37"/>
      <c r="D2988" s="198" t="s">
        <v>221</v>
      </c>
      <c r="E2988" s="37"/>
      <c r="F2988" s="199" t="s">
        <v>2832</v>
      </c>
      <c r="G2988" s="37"/>
      <c r="H2988" s="37"/>
      <c r="I2988" s="200"/>
      <c r="J2988" s="37"/>
      <c r="K2988" s="37"/>
      <c r="L2988" s="40"/>
      <c r="M2988" s="201"/>
      <c r="N2988" s="202"/>
      <c r="O2988" s="72"/>
      <c r="P2988" s="72"/>
      <c r="Q2988" s="72"/>
      <c r="R2988" s="72"/>
      <c r="S2988" s="72"/>
      <c r="T2988" s="73"/>
      <c r="U2988" s="35"/>
      <c r="V2988" s="35"/>
      <c r="W2988" s="35"/>
      <c r="X2988" s="35"/>
      <c r="Y2988" s="35"/>
      <c r="Z2988" s="35"/>
      <c r="AA2988" s="35"/>
      <c r="AB2988" s="35"/>
      <c r="AC2988" s="35"/>
      <c r="AD2988" s="35"/>
      <c r="AE2988" s="35"/>
      <c r="AT2988" s="18" t="s">
        <v>221</v>
      </c>
      <c r="AU2988" s="18" t="s">
        <v>90</v>
      </c>
    </row>
    <row r="2989" spans="1:65" s="2" customFormat="1" ht="10.199999999999999">
      <c r="A2989" s="35"/>
      <c r="B2989" s="36"/>
      <c r="C2989" s="37"/>
      <c r="D2989" s="215" t="s">
        <v>362</v>
      </c>
      <c r="E2989" s="37"/>
      <c r="F2989" s="216" t="s">
        <v>2833</v>
      </c>
      <c r="G2989" s="37"/>
      <c r="H2989" s="37"/>
      <c r="I2989" s="200"/>
      <c r="J2989" s="37"/>
      <c r="K2989" s="37"/>
      <c r="L2989" s="40"/>
      <c r="M2989" s="201"/>
      <c r="N2989" s="202"/>
      <c r="O2989" s="72"/>
      <c r="P2989" s="72"/>
      <c r="Q2989" s="72"/>
      <c r="R2989" s="72"/>
      <c r="S2989" s="72"/>
      <c r="T2989" s="73"/>
      <c r="U2989" s="35"/>
      <c r="V2989" s="35"/>
      <c r="W2989" s="35"/>
      <c r="X2989" s="35"/>
      <c r="Y2989" s="35"/>
      <c r="Z2989" s="35"/>
      <c r="AA2989" s="35"/>
      <c r="AB2989" s="35"/>
      <c r="AC2989" s="35"/>
      <c r="AD2989" s="35"/>
      <c r="AE2989" s="35"/>
      <c r="AT2989" s="18" t="s">
        <v>362</v>
      </c>
      <c r="AU2989" s="18" t="s">
        <v>90</v>
      </c>
    </row>
    <row r="2990" spans="1:65" s="13" customFormat="1" ht="10.199999999999999">
      <c r="B2990" s="217"/>
      <c r="C2990" s="218"/>
      <c r="D2990" s="198" t="s">
        <v>364</v>
      </c>
      <c r="E2990" s="219" t="s">
        <v>1</v>
      </c>
      <c r="F2990" s="220" t="s">
        <v>822</v>
      </c>
      <c r="G2990" s="218"/>
      <c r="H2990" s="219" t="s">
        <v>1</v>
      </c>
      <c r="I2990" s="221"/>
      <c r="J2990" s="218"/>
      <c r="K2990" s="218"/>
      <c r="L2990" s="222"/>
      <c r="M2990" s="223"/>
      <c r="N2990" s="224"/>
      <c r="O2990" s="224"/>
      <c r="P2990" s="224"/>
      <c r="Q2990" s="224"/>
      <c r="R2990" s="224"/>
      <c r="S2990" s="224"/>
      <c r="T2990" s="225"/>
      <c r="AT2990" s="226" t="s">
        <v>364</v>
      </c>
      <c r="AU2990" s="226" t="s">
        <v>90</v>
      </c>
      <c r="AV2990" s="13" t="s">
        <v>88</v>
      </c>
      <c r="AW2990" s="13" t="s">
        <v>36</v>
      </c>
      <c r="AX2990" s="13" t="s">
        <v>81</v>
      </c>
      <c r="AY2990" s="226" t="s">
        <v>215</v>
      </c>
    </row>
    <row r="2991" spans="1:65" s="13" customFormat="1" ht="10.199999999999999">
      <c r="B2991" s="217"/>
      <c r="C2991" s="218"/>
      <c r="D2991" s="198" t="s">
        <v>364</v>
      </c>
      <c r="E2991" s="219" t="s">
        <v>1</v>
      </c>
      <c r="F2991" s="220" t="s">
        <v>2834</v>
      </c>
      <c r="G2991" s="218"/>
      <c r="H2991" s="219" t="s">
        <v>1</v>
      </c>
      <c r="I2991" s="221"/>
      <c r="J2991" s="218"/>
      <c r="K2991" s="218"/>
      <c r="L2991" s="222"/>
      <c r="M2991" s="223"/>
      <c r="N2991" s="224"/>
      <c r="O2991" s="224"/>
      <c r="P2991" s="224"/>
      <c r="Q2991" s="224"/>
      <c r="R2991" s="224"/>
      <c r="S2991" s="224"/>
      <c r="T2991" s="225"/>
      <c r="AT2991" s="226" t="s">
        <v>364</v>
      </c>
      <c r="AU2991" s="226" t="s">
        <v>90</v>
      </c>
      <c r="AV2991" s="13" t="s">
        <v>88</v>
      </c>
      <c r="AW2991" s="13" t="s">
        <v>36</v>
      </c>
      <c r="AX2991" s="13" t="s">
        <v>81</v>
      </c>
      <c r="AY2991" s="226" t="s">
        <v>215</v>
      </c>
    </row>
    <row r="2992" spans="1:65" s="14" customFormat="1" ht="10.199999999999999">
      <c r="B2992" s="227"/>
      <c r="C2992" s="228"/>
      <c r="D2992" s="198" t="s">
        <v>364</v>
      </c>
      <c r="E2992" s="229" t="s">
        <v>1</v>
      </c>
      <c r="F2992" s="230" t="s">
        <v>1021</v>
      </c>
      <c r="G2992" s="228"/>
      <c r="H2992" s="231">
        <v>3.75</v>
      </c>
      <c r="I2992" s="232"/>
      <c r="J2992" s="228"/>
      <c r="K2992" s="228"/>
      <c r="L2992" s="233"/>
      <c r="M2992" s="234"/>
      <c r="N2992" s="235"/>
      <c r="O2992" s="235"/>
      <c r="P2992" s="235"/>
      <c r="Q2992" s="235"/>
      <c r="R2992" s="235"/>
      <c r="S2992" s="235"/>
      <c r="T2992" s="236"/>
      <c r="AT2992" s="237" t="s">
        <v>364</v>
      </c>
      <c r="AU2992" s="237" t="s">
        <v>90</v>
      </c>
      <c r="AV2992" s="14" t="s">
        <v>90</v>
      </c>
      <c r="AW2992" s="14" t="s">
        <v>36</v>
      </c>
      <c r="AX2992" s="14" t="s">
        <v>81</v>
      </c>
      <c r="AY2992" s="237" t="s">
        <v>215</v>
      </c>
    </row>
    <row r="2993" spans="1:65" s="15" customFormat="1" ht="10.199999999999999">
      <c r="B2993" s="238"/>
      <c r="C2993" s="239"/>
      <c r="D2993" s="198" t="s">
        <v>364</v>
      </c>
      <c r="E2993" s="240" t="s">
        <v>1</v>
      </c>
      <c r="F2993" s="241" t="s">
        <v>368</v>
      </c>
      <c r="G2993" s="239"/>
      <c r="H2993" s="242">
        <v>3.75</v>
      </c>
      <c r="I2993" s="243"/>
      <c r="J2993" s="239"/>
      <c r="K2993" s="239"/>
      <c r="L2993" s="244"/>
      <c r="M2993" s="245"/>
      <c r="N2993" s="246"/>
      <c r="O2993" s="246"/>
      <c r="P2993" s="246"/>
      <c r="Q2993" s="246"/>
      <c r="R2993" s="246"/>
      <c r="S2993" s="246"/>
      <c r="T2993" s="247"/>
      <c r="AT2993" s="248" t="s">
        <v>364</v>
      </c>
      <c r="AU2993" s="248" t="s">
        <v>90</v>
      </c>
      <c r="AV2993" s="15" t="s">
        <v>214</v>
      </c>
      <c r="AW2993" s="15" t="s">
        <v>36</v>
      </c>
      <c r="AX2993" s="15" t="s">
        <v>88</v>
      </c>
      <c r="AY2993" s="248" t="s">
        <v>215</v>
      </c>
    </row>
    <row r="2994" spans="1:65" s="2" customFormat="1" ht="33" customHeight="1">
      <c r="A2994" s="35"/>
      <c r="B2994" s="36"/>
      <c r="C2994" s="185" t="s">
        <v>2835</v>
      </c>
      <c r="D2994" s="185" t="s">
        <v>216</v>
      </c>
      <c r="E2994" s="186" t="s">
        <v>2836</v>
      </c>
      <c r="F2994" s="187" t="s">
        <v>2837</v>
      </c>
      <c r="G2994" s="188" t="s">
        <v>716</v>
      </c>
      <c r="H2994" s="189">
        <v>49</v>
      </c>
      <c r="I2994" s="190"/>
      <c r="J2994" s="191">
        <f>ROUND(I2994*H2994,2)</f>
        <v>0</v>
      </c>
      <c r="K2994" s="187" t="s">
        <v>359</v>
      </c>
      <c r="L2994" s="40"/>
      <c r="M2994" s="192" t="s">
        <v>1</v>
      </c>
      <c r="N2994" s="193" t="s">
        <v>46</v>
      </c>
      <c r="O2994" s="72"/>
      <c r="P2994" s="194">
        <f>O2994*H2994</f>
        <v>0</v>
      </c>
      <c r="Q2994" s="194">
        <v>3.0000000000000001E-5</v>
      </c>
      <c r="R2994" s="194">
        <f>Q2994*H2994</f>
        <v>1.47E-3</v>
      </c>
      <c r="S2994" s="194">
        <v>0</v>
      </c>
      <c r="T2994" s="195">
        <f>S2994*H2994</f>
        <v>0</v>
      </c>
      <c r="U2994" s="35"/>
      <c r="V2994" s="35"/>
      <c r="W2994" s="35"/>
      <c r="X2994" s="35"/>
      <c r="Y2994" s="35"/>
      <c r="Z2994" s="35"/>
      <c r="AA2994" s="35"/>
      <c r="AB2994" s="35"/>
      <c r="AC2994" s="35"/>
      <c r="AD2994" s="35"/>
      <c r="AE2994" s="35"/>
      <c r="AR2994" s="196" t="s">
        <v>291</v>
      </c>
      <c r="AT2994" s="196" t="s">
        <v>216</v>
      </c>
      <c r="AU2994" s="196" t="s">
        <v>90</v>
      </c>
      <c r="AY2994" s="18" t="s">
        <v>215</v>
      </c>
      <c r="BE2994" s="197">
        <f>IF(N2994="základní",J2994,0)</f>
        <v>0</v>
      </c>
      <c r="BF2994" s="197">
        <f>IF(N2994="snížená",J2994,0)</f>
        <v>0</v>
      </c>
      <c r="BG2994" s="197">
        <f>IF(N2994="zákl. přenesená",J2994,0)</f>
        <v>0</v>
      </c>
      <c r="BH2994" s="197">
        <f>IF(N2994="sníž. přenesená",J2994,0)</f>
        <v>0</v>
      </c>
      <c r="BI2994" s="197">
        <f>IF(N2994="nulová",J2994,0)</f>
        <v>0</v>
      </c>
      <c r="BJ2994" s="18" t="s">
        <v>88</v>
      </c>
      <c r="BK2994" s="197">
        <f>ROUND(I2994*H2994,2)</f>
        <v>0</v>
      </c>
      <c r="BL2994" s="18" t="s">
        <v>291</v>
      </c>
      <c r="BM2994" s="196" t="s">
        <v>2838</v>
      </c>
    </row>
    <row r="2995" spans="1:65" s="2" customFormat="1" ht="28.8">
      <c r="A2995" s="35"/>
      <c r="B2995" s="36"/>
      <c r="C2995" s="37"/>
      <c r="D2995" s="198" t="s">
        <v>221</v>
      </c>
      <c r="E2995" s="37"/>
      <c r="F2995" s="199" t="s">
        <v>2839</v>
      </c>
      <c r="G2995" s="37"/>
      <c r="H2995" s="37"/>
      <c r="I2995" s="200"/>
      <c r="J2995" s="37"/>
      <c r="K2995" s="37"/>
      <c r="L2995" s="40"/>
      <c r="M2995" s="201"/>
      <c r="N2995" s="202"/>
      <c r="O2995" s="72"/>
      <c r="P2995" s="72"/>
      <c r="Q2995" s="72"/>
      <c r="R2995" s="72"/>
      <c r="S2995" s="72"/>
      <c r="T2995" s="73"/>
      <c r="U2995" s="35"/>
      <c r="V2995" s="35"/>
      <c r="W2995" s="35"/>
      <c r="X2995" s="35"/>
      <c r="Y2995" s="35"/>
      <c r="Z2995" s="35"/>
      <c r="AA2995" s="35"/>
      <c r="AB2995" s="35"/>
      <c r="AC2995" s="35"/>
      <c r="AD2995" s="35"/>
      <c r="AE2995" s="35"/>
      <c r="AT2995" s="18" t="s">
        <v>221</v>
      </c>
      <c r="AU2995" s="18" t="s">
        <v>90</v>
      </c>
    </row>
    <row r="2996" spans="1:65" s="2" customFormat="1" ht="10.199999999999999">
      <c r="A2996" s="35"/>
      <c r="B2996" s="36"/>
      <c r="C2996" s="37"/>
      <c r="D2996" s="215" t="s">
        <v>362</v>
      </c>
      <c r="E2996" s="37"/>
      <c r="F2996" s="216" t="s">
        <v>2840</v>
      </c>
      <c r="G2996" s="37"/>
      <c r="H2996" s="37"/>
      <c r="I2996" s="200"/>
      <c r="J2996" s="37"/>
      <c r="K2996" s="37"/>
      <c r="L2996" s="40"/>
      <c r="M2996" s="201"/>
      <c r="N2996" s="202"/>
      <c r="O2996" s="72"/>
      <c r="P2996" s="72"/>
      <c r="Q2996" s="72"/>
      <c r="R2996" s="72"/>
      <c r="S2996" s="72"/>
      <c r="T2996" s="73"/>
      <c r="U2996" s="35"/>
      <c r="V2996" s="35"/>
      <c r="W2996" s="35"/>
      <c r="X2996" s="35"/>
      <c r="Y2996" s="35"/>
      <c r="Z2996" s="35"/>
      <c r="AA2996" s="35"/>
      <c r="AB2996" s="35"/>
      <c r="AC2996" s="35"/>
      <c r="AD2996" s="35"/>
      <c r="AE2996" s="35"/>
      <c r="AT2996" s="18" t="s">
        <v>362</v>
      </c>
      <c r="AU2996" s="18" t="s">
        <v>90</v>
      </c>
    </row>
    <row r="2997" spans="1:65" s="2" customFormat="1" ht="24.15" customHeight="1">
      <c r="A2997" s="35"/>
      <c r="B2997" s="36"/>
      <c r="C2997" s="260" t="s">
        <v>2841</v>
      </c>
      <c r="D2997" s="260" t="s">
        <v>539</v>
      </c>
      <c r="E2997" s="261" t="s">
        <v>2842</v>
      </c>
      <c r="F2997" s="262" t="s">
        <v>2843</v>
      </c>
      <c r="G2997" s="263" t="s">
        <v>716</v>
      </c>
      <c r="H2997" s="264">
        <v>40</v>
      </c>
      <c r="I2997" s="265"/>
      <c r="J2997" s="266">
        <f>ROUND(I2997*H2997,2)</f>
        <v>0</v>
      </c>
      <c r="K2997" s="262" t="s">
        <v>359</v>
      </c>
      <c r="L2997" s="267"/>
      <c r="M2997" s="268" t="s">
        <v>1</v>
      </c>
      <c r="N2997" s="269" t="s">
        <v>46</v>
      </c>
      <c r="O2997" s="72"/>
      <c r="P2997" s="194">
        <f>O2997*H2997</f>
        <v>0</v>
      </c>
      <c r="Q2997" s="194">
        <v>1.4E-3</v>
      </c>
      <c r="R2997" s="194">
        <f>Q2997*H2997</f>
        <v>5.6000000000000001E-2</v>
      </c>
      <c r="S2997" s="194">
        <v>0</v>
      </c>
      <c r="T2997" s="195">
        <f>S2997*H2997</f>
        <v>0</v>
      </c>
      <c r="U2997" s="35"/>
      <c r="V2997" s="35"/>
      <c r="W2997" s="35"/>
      <c r="X2997" s="35"/>
      <c r="Y2997" s="35"/>
      <c r="Z2997" s="35"/>
      <c r="AA2997" s="35"/>
      <c r="AB2997" s="35"/>
      <c r="AC2997" s="35"/>
      <c r="AD2997" s="35"/>
      <c r="AE2997" s="35"/>
      <c r="AR2997" s="196" t="s">
        <v>676</v>
      </c>
      <c r="AT2997" s="196" t="s">
        <v>539</v>
      </c>
      <c r="AU2997" s="196" t="s">
        <v>90</v>
      </c>
      <c r="AY2997" s="18" t="s">
        <v>215</v>
      </c>
      <c r="BE2997" s="197">
        <f>IF(N2997="základní",J2997,0)</f>
        <v>0</v>
      </c>
      <c r="BF2997" s="197">
        <f>IF(N2997="snížená",J2997,0)</f>
        <v>0</v>
      </c>
      <c r="BG2997" s="197">
        <f>IF(N2997="zákl. přenesená",J2997,0)</f>
        <v>0</v>
      </c>
      <c r="BH2997" s="197">
        <f>IF(N2997="sníž. přenesená",J2997,0)</f>
        <v>0</v>
      </c>
      <c r="BI2997" s="197">
        <f>IF(N2997="nulová",J2997,0)</f>
        <v>0</v>
      </c>
      <c r="BJ2997" s="18" t="s">
        <v>88</v>
      </c>
      <c r="BK2997" s="197">
        <f>ROUND(I2997*H2997,2)</f>
        <v>0</v>
      </c>
      <c r="BL2997" s="18" t="s">
        <v>291</v>
      </c>
      <c r="BM2997" s="196" t="s">
        <v>2844</v>
      </c>
    </row>
    <row r="2998" spans="1:65" s="2" customFormat="1" ht="19.2">
      <c r="A2998" s="35"/>
      <c r="B2998" s="36"/>
      <c r="C2998" s="37"/>
      <c r="D2998" s="198" t="s">
        <v>221</v>
      </c>
      <c r="E2998" s="37"/>
      <c r="F2998" s="199" t="s">
        <v>2843</v>
      </c>
      <c r="G2998" s="37"/>
      <c r="H2998" s="37"/>
      <c r="I2998" s="200"/>
      <c r="J2998" s="37"/>
      <c r="K2998" s="37"/>
      <c r="L2998" s="40"/>
      <c r="M2998" s="201"/>
      <c r="N2998" s="202"/>
      <c r="O2998" s="72"/>
      <c r="P2998" s="72"/>
      <c r="Q2998" s="72"/>
      <c r="R2998" s="72"/>
      <c r="S2998" s="72"/>
      <c r="T2998" s="73"/>
      <c r="U2998" s="35"/>
      <c r="V2998" s="35"/>
      <c r="W2998" s="35"/>
      <c r="X2998" s="35"/>
      <c r="Y2998" s="35"/>
      <c r="Z2998" s="35"/>
      <c r="AA2998" s="35"/>
      <c r="AB2998" s="35"/>
      <c r="AC2998" s="35"/>
      <c r="AD2998" s="35"/>
      <c r="AE2998" s="35"/>
      <c r="AT2998" s="18" t="s">
        <v>221</v>
      </c>
      <c r="AU2998" s="18" t="s">
        <v>90</v>
      </c>
    </row>
    <row r="2999" spans="1:65" s="13" customFormat="1" ht="10.199999999999999">
      <c r="B2999" s="217"/>
      <c r="C2999" s="218"/>
      <c r="D2999" s="198" t="s">
        <v>364</v>
      </c>
      <c r="E2999" s="219" t="s">
        <v>1</v>
      </c>
      <c r="F2999" s="220" t="s">
        <v>822</v>
      </c>
      <c r="G2999" s="218"/>
      <c r="H2999" s="219" t="s">
        <v>1</v>
      </c>
      <c r="I2999" s="221"/>
      <c r="J2999" s="218"/>
      <c r="K2999" s="218"/>
      <c r="L2999" s="222"/>
      <c r="M2999" s="223"/>
      <c r="N2999" s="224"/>
      <c r="O2999" s="224"/>
      <c r="P2999" s="224"/>
      <c r="Q2999" s="224"/>
      <c r="R2999" s="224"/>
      <c r="S2999" s="224"/>
      <c r="T2999" s="225"/>
      <c r="AT2999" s="226" t="s">
        <v>364</v>
      </c>
      <c r="AU2999" s="226" t="s">
        <v>90</v>
      </c>
      <c r="AV2999" s="13" t="s">
        <v>88</v>
      </c>
      <c r="AW2999" s="13" t="s">
        <v>36</v>
      </c>
      <c r="AX2999" s="13" t="s">
        <v>81</v>
      </c>
      <c r="AY2999" s="226" t="s">
        <v>215</v>
      </c>
    </row>
    <row r="3000" spans="1:65" s="13" customFormat="1" ht="10.199999999999999">
      <c r="B3000" s="217"/>
      <c r="C3000" s="218"/>
      <c r="D3000" s="198" t="s">
        <v>364</v>
      </c>
      <c r="E3000" s="219" t="s">
        <v>1</v>
      </c>
      <c r="F3000" s="220" t="s">
        <v>2845</v>
      </c>
      <c r="G3000" s="218"/>
      <c r="H3000" s="219" t="s">
        <v>1</v>
      </c>
      <c r="I3000" s="221"/>
      <c r="J3000" s="218"/>
      <c r="K3000" s="218"/>
      <c r="L3000" s="222"/>
      <c r="M3000" s="223"/>
      <c r="N3000" s="224"/>
      <c r="O3000" s="224"/>
      <c r="P3000" s="224"/>
      <c r="Q3000" s="224"/>
      <c r="R3000" s="224"/>
      <c r="S3000" s="224"/>
      <c r="T3000" s="225"/>
      <c r="AT3000" s="226" t="s">
        <v>364</v>
      </c>
      <c r="AU3000" s="226" t="s">
        <v>90</v>
      </c>
      <c r="AV3000" s="13" t="s">
        <v>88</v>
      </c>
      <c r="AW3000" s="13" t="s">
        <v>36</v>
      </c>
      <c r="AX3000" s="13" t="s">
        <v>81</v>
      </c>
      <c r="AY3000" s="226" t="s">
        <v>215</v>
      </c>
    </row>
    <row r="3001" spans="1:65" s="14" customFormat="1" ht="10.199999999999999">
      <c r="B3001" s="227"/>
      <c r="C3001" s="228"/>
      <c r="D3001" s="198" t="s">
        <v>364</v>
      </c>
      <c r="E3001" s="229" t="s">
        <v>1</v>
      </c>
      <c r="F3001" s="230" t="s">
        <v>261</v>
      </c>
      <c r="G3001" s="228"/>
      <c r="H3001" s="231">
        <v>10</v>
      </c>
      <c r="I3001" s="232"/>
      <c r="J3001" s="228"/>
      <c r="K3001" s="228"/>
      <c r="L3001" s="233"/>
      <c r="M3001" s="234"/>
      <c r="N3001" s="235"/>
      <c r="O3001" s="235"/>
      <c r="P3001" s="235"/>
      <c r="Q3001" s="235"/>
      <c r="R3001" s="235"/>
      <c r="S3001" s="235"/>
      <c r="T3001" s="236"/>
      <c r="AT3001" s="237" t="s">
        <v>364</v>
      </c>
      <c r="AU3001" s="237" t="s">
        <v>90</v>
      </c>
      <c r="AV3001" s="14" t="s">
        <v>90</v>
      </c>
      <c r="AW3001" s="14" t="s">
        <v>36</v>
      </c>
      <c r="AX3001" s="14" t="s">
        <v>81</v>
      </c>
      <c r="AY3001" s="237" t="s">
        <v>215</v>
      </c>
    </row>
    <row r="3002" spans="1:65" s="13" customFormat="1" ht="10.199999999999999">
      <c r="B3002" s="217"/>
      <c r="C3002" s="218"/>
      <c r="D3002" s="198" t="s">
        <v>364</v>
      </c>
      <c r="E3002" s="219" t="s">
        <v>1</v>
      </c>
      <c r="F3002" s="220" t="s">
        <v>853</v>
      </c>
      <c r="G3002" s="218"/>
      <c r="H3002" s="219" t="s">
        <v>1</v>
      </c>
      <c r="I3002" s="221"/>
      <c r="J3002" s="218"/>
      <c r="K3002" s="218"/>
      <c r="L3002" s="222"/>
      <c r="M3002" s="223"/>
      <c r="N3002" s="224"/>
      <c r="O3002" s="224"/>
      <c r="P3002" s="224"/>
      <c r="Q3002" s="224"/>
      <c r="R3002" s="224"/>
      <c r="S3002" s="224"/>
      <c r="T3002" s="225"/>
      <c r="AT3002" s="226" t="s">
        <v>364</v>
      </c>
      <c r="AU3002" s="226" t="s">
        <v>90</v>
      </c>
      <c r="AV3002" s="13" t="s">
        <v>88</v>
      </c>
      <c r="AW3002" s="13" t="s">
        <v>36</v>
      </c>
      <c r="AX3002" s="13" t="s">
        <v>81</v>
      </c>
      <c r="AY3002" s="226" t="s">
        <v>215</v>
      </c>
    </row>
    <row r="3003" spans="1:65" s="13" customFormat="1" ht="10.199999999999999">
      <c r="B3003" s="217"/>
      <c r="C3003" s="218"/>
      <c r="D3003" s="198" t="s">
        <v>364</v>
      </c>
      <c r="E3003" s="219" t="s">
        <v>1</v>
      </c>
      <c r="F3003" s="220" t="s">
        <v>2845</v>
      </c>
      <c r="G3003" s="218"/>
      <c r="H3003" s="219" t="s">
        <v>1</v>
      </c>
      <c r="I3003" s="221"/>
      <c r="J3003" s="218"/>
      <c r="K3003" s="218"/>
      <c r="L3003" s="222"/>
      <c r="M3003" s="223"/>
      <c r="N3003" s="224"/>
      <c r="O3003" s="224"/>
      <c r="P3003" s="224"/>
      <c r="Q3003" s="224"/>
      <c r="R3003" s="224"/>
      <c r="S3003" s="224"/>
      <c r="T3003" s="225"/>
      <c r="AT3003" s="226" t="s">
        <v>364</v>
      </c>
      <c r="AU3003" s="226" t="s">
        <v>90</v>
      </c>
      <c r="AV3003" s="13" t="s">
        <v>88</v>
      </c>
      <c r="AW3003" s="13" t="s">
        <v>36</v>
      </c>
      <c r="AX3003" s="13" t="s">
        <v>81</v>
      </c>
      <c r="AY3003" s="226" t="s">
        <v>215</v>
      </c>
    </row>
    <row r="3004" spans="1:65" s="14" customFormat="1" ht="10.199999999999999">
      <c r="B3004" s="227"/>
      <c r="C3004" s="228"/>
      <c r="D3004" s="198" t="s">
        <v>364</v>
      </c>
      <c r="E3004" s="229" t="s">
        <v>1</v>
      </c>
      <c r="F3004" s="230" t="s">
        <v>261</v>
      </c>
      <c r="G3004" s="228"/>
      <c r="H3004" s="231">
        <v>10</v>
      </c>
      <c r="I3004" s="232"/>
      <c r="J3004" s="228"/>
      <c r="K3004" s="228"/>
      <c r="L3004" s="233"/>
      <c r="M3004" s="234"/>
      <c r="N3004" s="235"/>
      <c r="O3004" s="235"/>
      <c r="P3004" s="235"/>
      <c r="Q3004" s="235"/>
      <c r="R3004" s="235"/>
      <c r="S3004" s="235"/>
      <c r="T3004" s="236"/>
      <c r="AT3004" s="237" t="s">
        <v>364</v>
      </c>
      <c r="AU3004" s="237" t="s">
        <v>90</v>
      </c>
      <c r="AV3004" s="14" t="s">
        <v>90</v>
      </c>
      <c r="AW3004" s="14" t="s">
        <v>36</v>
      </c>
      <c r="AX3004" s="14" t="s">
        <v>81</v>
      </c>
      <c r="AY3004" s="237" t="s">
        <v>215</v>
      </c>
    </row>
    <row r="3005" spans="1:65" s="14" customFormat="1" ht="10.199999999999999">
      <c r="B3005" s="227"/>
      <c r="C3005" s="228"/>
      <c r="D3005" s="198" t="s">
        <v>364</v>
      </c>
      <c r="E3005" s="229" t="s">
        <v>1</v>
      </c>
      <c r="F3005" s="230" t="s">
        <v>309</v>
      </c>
      <c r="G3005" s="228"/>
      <c r="H3005" s="231">
        <v>20</v>
      </c>
      <c r="I3005" s="232"/>
      <c r="J3005" s="228"/>
      <c r="K3005" s="228"/>
      <c r="L3005" s="233"/>
      <c r="M3005" s="234"/>
      <c r="N3005" s="235"/>
      <c r="O3005" s="235"/>
      <c r="P3005" s="235"/>
      <c r="Q3005" s="235"/>
      <c r="R3005" s="235"/>
      <c r="S3005" s="235"/>
      <c r="T3005" s="236"/>
      <c r="AT3005" s="237" t="s">
        <v>364</v>
      </c>
      <c r="AU3005" s="237" t="s">
        <v>90</v>
      </c>
      <c r="AV3005" s="14" t="s">
        <v>90</v>
      </c>
      <c r="AW3005" s="14" t="s">
        <v>36</v>
      </c>
      <c r="AX3005" s="14" t="s">
        <v>81</v>
      </c>
      <c r="AY3005" s="237" t="s">
        <v>215</v>
      </c>
    </row>
    <row r="3006" spans="1:65" s="15" customFormat="1" ht="10.199999999999999">
      <c r="B3006" s="238"/>
      <c r="C3006" s="239"/>
      <c r="D3006" s="198" t="s">
        <v>364</v>
      </c>
      <c r="E3006" s="240" t="s">
        <v>1</v>
      </c>
      <c r="F3006" s="241" t="s">
        <v>368</v>
      </c>
      <c r="G3006" s="239"/>
      <c r="H3006" s="242">
        <v>40</v>
      </c>
      <c r="I3006" s="243"/>
      <c r="J3006" s="239"/>
      <c r="K3006" s="239"/>
      <c r="L3006" s="244"/>
      <c r="M3006" s="245"/>
      <c r="N3006" s="246"/>
      <c r="O3006" s="246"/>
      <c r="P3006" s="246"/>
      <c r="Q3006" s="246"/>
      <c r="R3006" s="246"/>
      <c r="S3006" s="246"/>
      <c r="T3006" s="247"/>
      <c r="AT3006" s="248" t="s">
        <v>364</v>
      </c>
      <c r="AU3006" s="248" t="s">
        <v>90</v>
      </c>
      <c r="AV3006" s="15" t="s">
        <v>214</v>
      </c>
      <c r="AW3006" s="15" t="s">
        <v>36</v>
      </c>
      <c r="AX3006" s="15" t="s">
        <v>88</v>
      </c>
      <c r="AY3006" s="248" t="s">
        <v>215</v>
      </c>
    </row>
    <row r="3007" spans="1:65" s="2" customFormat="1" ht="24.15" customHeight="1">
      <c r="A3007" s="35"/>
      <c r="B3007" s="36"/>
      <c r="C3007" s="260" t="s">
        <v>2846</v>
      </c>
      <c r="D3007" s="260" t="s">
        <v>539</v>
      </c>
      <c r="E3007" s="261" t="s">
        <v>2847</v>
      </c>
      <c r="F3007" s="262" t="s">
        <v>2848</v>
      </c>
      <c r="G3007" s="263" t="s">
        <v>716</v>
      </c>
      <c r="H3007" s="264">
        <v>9</v>
      </c>
      <c r="I3007" s="265"/>
      <c r="J3007" s="266">
        <f>ROUND(I3007*H3007,2)</f>
        <v>0</v>
      </c>
      <c r="K3007" s="262" t="s">
        <v>359</v>
      </c>
      <c r="L3007" s="267"/>
      <c r="M3007" s="268" t="s">
        <v>1</v>
      </c>
      <c r="N3007" s="269" t="s">
        <v>46</v>
      </c>
      <c r="O3007" s="72"/>
      <c r="P3007" s="194">
        <f>O3007*H3007</f>
        <v>0</v>
      </c>
      <c r="Q3007" s="194">
        <v>8.9999999999999998E-4</v>
      </c>
      <c r="R3007" s="194">
        <f>Q3007*H3007</f>
        <v>8.0999999999999996E-3</v>
      </c>
      <c r="S3007" s="194">
        <v>0</v>
      </c>
      <c r="T3007" s="195">
        <f>S3007*H3007</f>
        <v>0</v>
      </c>
      <c r="U3007" s="35"/>
      <c r="V3007" s="35"/>
      <c r="W3007" s="35"/>
      <c r="X3007" s="35"/>
      <c r="Y3007" s="35"/>
      <c r="Z3007" s="35"/>
      <c r="AA3007" s="35"/>
      <c r="AB3007" s="35"/>
      <c r="AC3007" s="35"/>
      <c r="AD3007" s="35"/>
      <c r="AE3007" s="35"/>
      <c r="AR3007" s="196" t="s">
        <v>676</v>
      </c>
      <c r="AT3007" s="196" t="s">
        <v>539</v>
      </c>
      <c r="AU3007" s="196" t="s">
        <v>90</v>
      </c>
      <c r="AY3007" s="18" t="s">
        <v>215</v>
      </c>
      <c r="BE3007" s="197">
        <f>IF(N3007="základní",J3007,0)</f>
        <v>0</v>
      </c>
      <c r="BF3007" s="197">
        <f>IF(N3007="snížená",J3007,0)</f>
        <v>0</v>
      </c>
      <c r="BG3007" s="197">
        <f>IF(N3007="zákl. přenesená",J3007,0)</f>
        <v>0</v>
      </c>
      <c r="BH3007" s="197">
        <f>IF(N3007="sníž. přenesená",J3007,0)</f>
        <v>0</v>
      </c>
      <c r="BI3007" s="197">
        <f>IF(N3007="nulová",J3007,0)</f>
        <v>0</v>
      </c>
      <c r="BJ3007" s="18" t="s">
        <v>88</v>
      </c>
      <c r="BK3007" s="197">
        <f>ROUND(I3007*H3007,2)</f>
        <v>0</v>
      </c>
      <c r="BL3007" s="18" t="s">
        <v>291</v>
      </c>
      <c r="BM3007" s="196" t="s">
        <v>2849</v>
      </c>
    </row>
    <row r="3008" spans="1:65" s="13" customFormat="1" ht="10.199999999999999">
      <c r="B3008" s="217"/>
      <c r="C3008" s="218"/>
      <c r="D3008" s="198" t="s">
        <v>364</v>
      </c>
      <c r="E3008" s="219" t="s">
        <v>1</v>
      </c>
      <c r="F3008" s="220" t="s">
        <v>822</v>
      </c>
      <c r="G3008" s="218"/>
      <c r="H3008" s="219" t="s">
        <v>1</v>
      </c>
      <c r="I3008" s="221"/>
      <c r="J3008" s="218"/>
      <c r="K3008" s="218"/>
      <c r="L3008" s="222"/>
      <c r="M3008" s="223"/>
      <c r="N3008" s="224"/>
      <c r="O3008" s="224"/>
      <c r="P3008" s="224"/>
      <c r="Q3008" s="224"/>
      <c r="R3008" s="224"/>
      <c r="S3008" s="224"/>
      <c r="T3008" s="225"/>
      <c r="AT3008" s="226" t="s">
        <v>364</v>
      </c>
      <c r="AU3008" s="226" t="s">
        <v>90</v>
      </c>
      <c r="AV3008" s="13" t="s">
        <v>88</v>
      </c>
      <c r="AW3008" s="13" t="s">
        <v>36</v>
      </c>
      <c r="AX3008" s="13" t="s">
        <v>81</v>
      </c>
      <c r="AY3008" s="226" t="s">
        <v>215</v>
      </c>
    </row>
    <row r="3009" spans="1:65" s="13" customFormat="1" ht="10.199999999999999">
      <c r="B3009" s="217"/>
      <c r="C3009" s="218"/>
      <c r="D3009" s="198" t="s">
        <v>364</v>
      </c>
      <c r="E3009" s="219" t="s">
        <v>1</v>
      </c>
      <c r="F3009" s="220" t="s">
        <v>2850</v>
      </c>
      <c r="G3009" s="218"/>
      <c r="H3009" s="219" t="s">
        <v>1</v>
      </c>
      <c r="I3009" s="221"/>
      <c r="J3009" s="218"/>
      <c r="K3009" s="218"/>
      <c r="L3009" s="222"/>
      <c r="M3009" s="223"/>
      <c r="N3009" s="224"/>
      <c r="O3009" s="224"/>
      <c r="P3009" s="224"/>
      <c r="Q3009" s="224"/>
      <c r="R3009" s="224"/>
      <c r="S3009" s="224"/>
      <c r="T3009" s="225"/>
      <c r="AT3009" s="226" t="s">
        <v>364</v>
      </c>
      <c r="AU3009" s="226" t="s">
        <v>90</v>
      </c>
      <c r="AV3009" s="13" t="s">
        <v>88</v>
      </c>
      <c r="AW3009" s="13" t="s">
        <v>36</v>
      </c>
      <c r="AX3009" s="13" t="s">
        <v>81</v>
      </c>
      <c r="AY3009" s="226" t="s">
        <v>215</v>
      </c>
    </row>
    <row r="3010" spans="1:65" s="14" customFormat="1" ht="10.199999999999999">
      <c r="B3010" s="227"/>
      <c r="C3010" s="228"/>
      <c r="D3010" s="198" t="s">
        <v>364</v>
      </c>
      <c r="E3010" s="229" t="s">
        <v>1</v>
      </c>
      <c r="F3010" s="230" t="s">
        <v>2851</v>
      </c>
      <c r="G3010" s="228"/>
      <c r="H3010" s="231">
        <v>9</v>
      </c>
      <c r="I3010" s="232"/>
      <c r="J3010" s="228"/>
      <c r="K3010" s="228"/>
      <c r="L3010" s="233"/>
      <c r="M3010" s="234"/>
      <c r="N3010" s="235"/>
      <c r="O3010" s="235"/>
      <c r="P3010" s="235"/>
      <c r="Q3010" s="235"/>
      <c r="R3010" s="235"/>
      <c r="S3010" s="235"/>
      <c r="T3010" s="236"/>
      <c r="AT3010" s="237" t="s">
        <v>364</v>
      </c>
      <c r="AU3010" s="237" t="s">
        <v>90</v>
      </c>
      <c r="AV3010" s="14" t="s">
        <v>90</v>
      </c>
      <c r="AW3010" s="14" t="s">
        <v>36</v>
      </c>
      <c r="AX3010" s="14" t="s">
        <v>81</v>
      </c>
      <c r="AY3010" s="237" t="s">
        <v>215</v>
      </c>
    </row>
    <row r="3011" spans="1:65" s="15" customFormat="1" ht="10.199999999999999">
      <c r="B3011" s="238"/>
      <c r="C3011" s="239"/>
      <c r="D3011" s="198" t="s">
        <v>364</v>
      </c>
      <c r="E3011" s="240" t="s">
        <v>1</v>
      </c>
      <c r="F3011" s="241" t="s">
        <v>368</v>
      </c>
      <c r="G3011" s="239"/>
      <c r="H3011" s="242">
        <v>9</v>
      </c>
      <c r="I3011" s="243"/>
      <c r="J3011" s="239"/>
      <c r="K3011" s="239"/>
      <c r="L3011" s="244"/>
      <c r="M3011" s="245"/>
      <c r="N3011" s="246"/>
      <c r="O3011" s="246"/>
      <c r="P3011" s="246"/>
      <c r="Q3011" s="246"/>
      <c r="R3011" s="246"/>
      <c r="S3011" s="246"/>
      <c r="T3011" s="247"/>
      <c r="AT3011" s="248" t="s">
        <v>364</v>
      </c>
      <c r="AU3011" s="248" t="s">
        <v>90</v>
      </c>
      <c r="AV3011" s="15" t="s">
        <v>214</v>
      </c>
      <c r="AW3011" s="15" t="s">
        <v>36</v>
      </c>
      <c r="AX3011" s="15" t="s">
        <v>88</v>
      </c>
      <c r="AY3011" s="248" t="s">
        <v>215</v>
      </c>
    </row>
    <row r="3012" spans="1:65" s="2" customFormat="1" ht="33" customHeight="1">
      <c r="A3012" s="35"/>
      <c r="B3012" s="36"/>
      <c r="C3012" s="185" t="s">
        <v>2852</v>
      </c>
      <c r="D3012" s="185" t="s">
        <v>216</v>
      </c>
      <c r="E3012" s="186" t="s">
        <v>2853</v>
      </c>
      <c r="F3012" s="187" t="s">
        <v>2854</v>
      </c>
      <c r="G3012" s="188" t="s">
        <v>716</v>
      </c>
      <c r="H3012" s="189">
        <v>1</v>
      </c>
      <c r="I3012" s="190"/>
      <c r="J3012" s="191">
        <f>ROUND(I3012*H3012,2)</f>
        <v>0</v>
      </c>
      <c r="K3012" s="187" t="s">
        <v>359</v>
      </c>
      <c r="L3012" s="40"/>
      <c r="M3012" s="192" t="s">
        <v>1</v>
      </c>
      <c r="N3012" s="193" t="s">
        <v>46</v>
      </c>
      <c r="O3012" s="72"/>
      <c r="P3012" s="194">
        <f>O3012*H3012</f>
        <v>0</v>
      </c>
      <c r="Q3012" s="194">
        <v>6.0000000000000002E-5</v>
      </c>
      <c r="R3012" s="194">
        <f>Q3012*H3012</f>
        <v>6.0000000000000002E-5</v>
      </c>
      <c r="S3012" s="194">
        <v>0</v>
      </c>
      <c r="T3012" s="195">
        <f>S3012*H3012</f>
        <v>0</v>
      </c>
      <c r="U3012" s="35"/>
      <c r="V3012" s="35"/>
      <c r="W3012" s="35"/>
      <c r="X3012" s="35"/>
      <c r="Y3012" s="35"/>
      <c r="Z3012" s="35"/>
      <c r="AA3012" s="35"/>
      <c r="AB3012" s="35"/>
      <c r="AC3012" s="35"/>
      <c r="AD3012" s="35"/>
      <c r="AE3012" s="35"/>
      <c r="AR3012" s="196" t="s">
        <v>291</v>
      </c>
      <c r="AT3012" s="196" t="s">
        <v>216</v>
      </c>
      <c r="AU3012" s="196" t="s">
        <v>90</v>
      </c>
      <c r="AY3012" s="18" t="s">
        <v>215</v>
      </c>
      <c r="BE3012" s="197">
        <f>IF(N3012="základní",J3012,0)</f>
        <v>0</v>
      </c>
      <c r="BF3012" s="197">
        <f>IF(N3012="snížená",J3012,0)</f>
        <v>0</v>
      </c>
      <c r="BG3012" s="197">
        <f>IF(N3012="zákl. přenesená",J3012,0)</f>
        <v>0</v>
      </c>
      <c r="BH3012" s="197">
        <f>IF(N3012="sníž. přenesená",J3012,0)</f>
        <v>0</v>
      </c>
      <c r="BI3012" s="197">
        <f>IF(N3012="nulová",J3012,0)</f>
        <v>0</v>
      </c>
      <c r="BJ3012" s="18" t="s">
        <v>88</v>
      </c>
      <c r="BK3012" s="197">
        <f>ROUND(I3012*H3012,2)</f>
        <v>0</v>
      </c>
      <c r="BL3012" s="18" t="s">
        <v>291</v>
      </c>
      <c r="BM3012" s="196" t="s">
        <v>2855</v>
      </c>
    </row>
    <row r="3013" spans="1:65" s="2" customFormat="1" ht="28.8">
      <c r="A3013" s="35"/>
      <c r="B3013" s="36"/>
      <c r="C3013" s="37"/>
      <c r="D3013" s="198" t="s">
        <v>221</v>
      </c>
      <c r="E3013" s="37"/>
      <c r="F3013" s="199" t="s">
        <v>2856</v>
      </c>
      <c r="G3013" s="37"/>
      <c r="H3013" s="37"/>
      <c r="I3013" s="200"/>
      <c r="J3013" s="37"/>
      <c r="K3013" s="37"/>
      <c r="L3013" s="40"/>
      <c r="M3013" s="201"/>
      <c r="N3013" s="202"/>
      <c r="O3013" s="72"/>
      <c r="P3013" s="72"/>
      <c r="Q3013" s="72"/>
      <c r="R3013" s="72"/>
      <c r="S3013" s="72"/>
      <c r="T3013" s="73"/>
      <c r="U3013" s="35"/>
      <c r="V3013" s="35"/>
      <c r="W3013" s="35"/>
      <c r="X3013" s="35"/>
      <c r="Y3013" s="35"/>
      <c r="Z3013" s="35"/>
      <c r="AA3013" s="35"/>
      <c r="AB3013" s="35"/>
      <c r="AC3013" s="35"/>
      <c r="AD3013" s="35"/>
      <c r="AE3013" s="35"/>
      <c r="AT3013" s="18" t="s">
        <v>221</v>
      </c>
      <c r="AU3013" s="18" t="s">
        <v>90</v>
      </c>
    </row>
    <row r="3014" spans="1:65" s="2" customFormat="1" ht="10.199999999999999">
      <c r="A3014" s="35"/>
      <c r="B3014" s="36"/>
      <c r="C3014" s="37"/>
      <c r="D3014" s="215" t="s">
        <v>362</v>
      </c>
      <c r="E3014" s="37"/>
      <c r="F3014" s="216" t="s">
        <v>2857</v>
      </c>
      <c r="G3014" s="37"/>
      <c r="H3014" s="37"/>
      <c r="I3014" s="200"/>
      <c r="J3014" s="37"/>
      <c r="K3014" s="37"/>
      <c r="L3014" s="40"/>
      <c r="M3014" s="201"/>
      <c r="N3014" s="202"/>
      <c r="O3014" s="72"/>
      <c r="P3014" s="72"/>
      <c r="Q3014" s="72"/>
      <c r="R3014" s="72"/>
      <c r="S3014" s="72"/>
      <c r="T3014" s="73"/>
      <c r="U3014" s="35"/>
      <c r="V3014" s="35"/>
      <c r="W3014" s="35"/>
      <c r="X3014" s="35"/>
      <c r="Y3014" s="35"/>
      <c r="Z3014" s="35"/>
      <c r="AA3014" s="35"/>
      <c r="AB3014" s="35"/>
      <c r="AC3014" s="35"/>
      <c r="AD3014" s="35"/>
      <c r="AE3014" s="35"/>
      <c r="AT3014" s="18" t="s">
        <v>362</v>
      </c>
      <c r="AU3014" s="18" t="s">
        <v>90</v>
      </c>
    </row>
    <row r="3015" spans="1:65" s="13" customFormat="1" ht="10.199999999999999">
      <c r="B3015" s="217"/>
      <c r="C3015" s="218"/>
      <c r="D3015" s="198" t="s">
        <v>364</v>
      </c>
      <c r="E3015" s="219" t="s">
        <v>1</v>
      </c>
      <c r="F3015" s="220" t="s">
        <v>822</v>
      </c>
      <c r="G3015" s="218"/>
      <c r="H3015" s="219" t="s">
        <v>1</v>
      </c>
      <c r="I3015" s="221"/>
      <c r="J3015" s="218"/>
      <c r="K3015" s="218"/>
      <c r="L3015" s="222"/>
      <c r="M3015" s="223"/>
      <c r="N3015" s="224"/>
      <c r="O3015" s="224"/>
      <c r="P3015" s="224"/>
      <c r="Q3015" s="224"/>
      <c r="R3015" s="224"/>
      <c r="S3015" s="224"/>
      <c r="T3015" s="225"/>
      <c r="AT3015" s="226" t="s">
        <v>364</v>
      </c>
      <c r="AU3015" s="226" t="s">
        <v>90</v>
      </c>
      <c r="AV3015" s="13" t="s">
        <v>88</v>
      </c>
      <c r="AW3015" s="13" t="s">
        <v>36</v>
      </c>
      <c r="AX3015" s="13" t="s">
        <v>81</v>
      </c>
      <c r="AY3015" s="226" t="s">
        <v>215</v>
      </c>
    </row>
    <row r="3016" spans="1:65" s="13" customFormat="1" ht="10.199999999999999">
      <c r="B3016" s="217"/>
      <c r="C3016" s="218"/>
      <c r="D3016" s="198" t="s">
        <v>364</v>
      </c>
      <c r="E3016" s="219" t="s">
        <v>1</v>
      </c>
      <c r="F3016" s="220" t="s">
        <v>2858</v>
      </c>
      <c r="G3016" s="218"/>
      <c r="H3016" s="219" t="s">
        <v>1</v>
      </c>
      <c r="I3016" s="221"/>
      <c r="J3016" s="218"/>
      <c r="K3016" s="218"/>
      <c r="L3016" s="222"/>
      <c r="M3016" s="223"/>
      <c r="N3016" s="224"/>
      <c r="O3016" s="224"/>
      <c r="P3016" s="224"/>
      <c r="Q3016" s="224"/>
      <c r="R3016" s="224"/>
      <c r="S3016" s="224"/>
      <c r="T3016" s="225"/>
      <c r="AT3016" s="226" t="s">
        <v>364</v>
      </c>
      <c r="AU3016" s="226" t="s">
        <v>90</v>
      </c>
      <c r="AV3016" s="13" t="s">
        <v>88</v>
      </c>
      <c r="AW3016" s="13" t="s">
        <v>36</v>
      </c>
      <c r="AX3016" s="13" t="s">
        <v>81</v>
      </c>
      <c r="AY3016" s="226" t="s">
        <v>215</v>
      </c>
    </row>
    <row r="3017" spans="1:65" s="14" customFormat="1" ht="10.199999999999999">
      <c r="B3017" s="227"/>
      <c r="C3017" s="228"/>
      <c r="D3017" s="198" t="s">
        <v>364</v>
      </c>
      <c r="E3017" s="229" t="s">
        <v>1</v>
      </c>
      <c r="F3017" s="230" t="s">
        <v>88</v>
      </c>
      <c r="G3017" s="228"/>
      <c r="H3017" s="231">
        <v>1</v>
      </c>
      <c r="I3017" s="232"/>
      <c r="J3017" s="228"/>
      <c r="K3017" s="228"/>
      <c r="L3017" s="233"/>
      <c r="M3017" s="234"/>
      <c r="N3017" s="235"/>
      <c r="O3017" s="235"/>
      <c r="P3017" s="235"/>
      <c r="Q3017" s="235"/>
      <c r="R3017" s="235"/>
      <c r="S3017" s="235"/>
      <c r="T3017" s="236"/>
      <c r="AT3017" s="237" t="s">
        <v>364</v>
      </c>
      <c r="AU3017" s="237" t="s">
        <v>90</v>
      </c>
      <c r="AV3017" s="14" t="s">
        <v>90</v>
      </c>
      <c r="AW3017" s="14" t="s">
        <v>36</v>
      </c>
      <c r="AX3017" s="14" t="s">
        <v>81</v>
      </c>
      <c r="AY3017" s="237" t="s">
        <v>215</v>
      </c>
    </row>
    <row r="3018" spans="1:65" s="15" customFormat="1" ht="10.199999999999999">
      <c r="B3018" s="238"/>
      <c r="C3018" s="239"/>
      <c r="D3018" s="198" t="s">
        <v>364</v>
      </c>
      <c r="E3018" s="240" t="s">
        <v>1</v>
      </c>
      <c r="F3018" s="241" t="s">
        <v>368</v>
      </c>
      <c r="G3018" s="239"/>
      <c r="H3018" s="242">
        <v>1</v>
      </c>
      <c r="I3018" s="243"/>
      <c r="J3018" s="239"/>
      <c r="K3018" s="239"/>
      <c r="L3018" s="244"/>
      <c r="M3018" s="245"/>
      <c r="N3018" s="246"/>
      <c r="O3018" s="246"/>
      <c r="P3018" s="246"/>
      <c r="Q3018" s="246"/>
      <c r="R3018" s="246"/>
      <c r="S3018" s="246"/>
      <c r="T3018" s="247"/>
      <c r="AT3018" s="248" t="s">
        <v>364</v>
      </c>
      <c r="AU3018" s="248" t="s">
        <v>90</v>
      </c>
      <c r="AV3018" s="15" t="s">
        <v>214</v>
      </c>
      <c r="AW3018" s="15" t="s">
        <v>36</v>
      </c>
      <c r="AX3018" s="15" t="s">
        <v>88</v>
      </c>
      <c r="AY3018" s="248" t="s">
        <v>215</v>
      </c>
    </row>
    <row r="3019" spans="1:65" s="2" customFormat="1" ht="16.5" customHeight="1">
      <c r="A3019" s="35"/>
      <c r="B3019" s="36"/>
      <c r="C3019" s="260" t="s">
        <v>2859</v>
      </c>
      <c r="D3019" s="260" t="s">
        <v>539</v>
      </c>
      <c r="E3019" s="261" t="s">
        <v>2860</v>
      </c>
      <c r="F3019" s="262" t="s">
        <v>2861</v>
      </c>
      <c r="G3019" s="263" t="s">
        <v>716</v>
      </c>
      <c r="H3019" s="264">
        <v>1</v>
      </c>
      <c r="I3019" s="265"/>
      <c r="J3019" s="266">
        <f>ROUND(I3019*H3019,2)</f>
        <v>0</v>
      </c>
      <c r="K3019" s="262" t="s">
        <v>1</v>
      </c>
      <c r="L3019" s="267"/>
      <c r="M3019" s="268" t="s">
        <v>1</v>
      </c>
      <c r="N3019" s="269" t="s">
        <v>46</v>
      </c>
      <c r="O3019" s="72"/>
      <c r="P3019" s="194">
        <f>O3019*H3019</f>
        <v>0</v>
      </c>
      <c r="Q3019" s="194">
        <v>8.8000000000000005E-3</v>
      </c>
      <c r="R3019" s="194">
        <f>Q3019*H3019</f>
        <v>8.8000000000000005E-3</v>
      </c>
      <c r="S3019" s="194">
        <v>0</v>
      </c>
      <c r="T3019" s="195">
        <f>S3019*H3019</f>
        <v>0</v>
      </c>
      <c r="U3019" s="35"/>
      <c r="V3019" s="35"/>
      <c r="W3019" s="35"/>
      <c r="X3019" s="35"/>
      <c r="Y3019" s="35"/>
      <c r="Z3019" s="35"/>
      <c r="AA3019" s="35"/>
      <c r="AB3019" s="35"/>
      <c r="AC3019" s="35"/>
      <c r="AD3019" s="35"/>
      <c r="AE3019" s="35"/>
      <c r="AR3019" s="196" t="s">
        <v>676</v>
      </c>
      <c r="AT3019" s="196" t="s">
        <v>539</v>
      </c>
      <c r="AU3019" s="196" t="s">
        <v>90</v>
      </c>
      <c r="AY3019" s="18" t="s">
        <v>215</v>
      </c>
      <c r="BE3019" s="197">
        <f>IF(N3019="základní",J3019,0)</f>
        <v>0</v>
      </c>
      <c r="BF3019" s="197">
        <f>IF(N3019="snížená",J3019,0)</f>
        <v>0</v>
      </c>
      <c r="BG3019" s="197">
        <f>IF(N3019="zákl. přenesená",J3019,0)</f>
        <v>0</v>
      </c>
      <c r="BH3019" s="197">
        <f>IF(N3019="sníž. přenesená",J3019,0)</f>
        <v>0</v>
      </c>
      <c r="BI3019" s="197">
        <f>IF(N3019="nulová",J3019,0)</f>
        <v>0</v>
      </c>
      <c r="BJ3019" s="18" t="s">
        <v>88</v>
      </c>
      <c r="BK3019" s="197">
        <f>ROUND(I3019*H3019,2)</f>
        <v>0</v>
      </c>
      <c r="BL3019" s="18" t="s">
        <v>291</v>
      </c>
      <c r="BM3019" s="196" t="s">
        <v>2862</v>
      </c>
    </row>
    <row r="3020" spans="1:65" s="2" customFormat="1" ht="24.15" customHeight="1">
      <c r="A3020" s="35"/>
      <c r="B3020" s="36"/>
      <c r="C3020" s="185" t="s">
        <v>2863</v>
      </c>
      <c r="D3020" s="185" t="s">
        <v>216</v>
      </c>
      <c r="E3020" s="186" t="s">
        <v>2864</v>
      </c>
      <c r="F3020" s="187" t="s">
        <v>2865</v>
      </c>
      <c r="G3020" s="188" t="s">
        <v>523</v>
      </c>
      <c r="H3020" s="189">
        <v>2.4500000000000002</v>
      </c>
      <c r="I3020" s="190"/>
      <c r="J3020" s="191">
        <f>ROUND(I3020*H3020,2)</f>
        <v>0</v>
      </c>
      <c r="K3020" s="187" t="s">
        <v>359</v>
      </c>
      <c r="L3020" s="40"/>
      <c r="M3020" s="192" t="s">
        <v>1</v>
      </c>
      <c r="N3020" s="193" t="s">
        <v>46</v>
      </c>
      <c r="O3020" s="72"/>
      <c r="P3020" s="194">
        <f>O3020*H3020</f>
        <v>0</v>
      </c>
      <c r="Q3020" s="194">
        <v>2.0119999999999999E-2</v>
      </c>
      <c r="R3020" s="194">
        <f>Q3020*H3020</f>
        <v>4.9294000000000004E-2</v>
      </c>
      <c r="S3020" s="194">
        <v>0</v>
      </c>
      <c r="T3020" s="195">
        <f>S3020*H3020</f>
        <v>0</v>
      </c>
      <c r="U3020" s="35"/>
      <c r="V3020" s="35"/>
      <c r="W3020" s="35"/>
      <c r="X3020" s="35"/>
      <c r="Y3020" s="35"/>
      <c r="Z3020" s="35"/>
      <c r="AA3020" s="35"/>
      <c r="AB3020" s="35"/>
      <c r="AC3020" s="35"/>
      <c r="AD3020" s="35"/>
      <c r="AE3020" s="35"/>
      <c r="AR3020" s="196" t="s">
        <v>291</v>
      </c>
      <c r="AT3020" s="196" t="s">
        <v>216</v>
      </c>
      <c r="AU3020" s="196" t="s">
        <v>90</v>
      </c>
      <c r="AY3020" s="18" t="s">
        <v>215</v>
      </c>
      <c r="BE3020" s="197">
        <f>IF(N3020="základní",J3020,0)</f>
        <v>0</v>
      </c>
      <c r="BF3020" s="197">
        <f>IF(N3020="snížená",J3020,0)</f>
        <v>0</v>
      </c>
      <c r="BG3020" s="197">
        <f>IF(N3020="zákl. přenesená",J3020,0)</f>
        <v>0</v>
      </c>
      <c r="BH3020" s="197">
        <f>IF(N3020="sníž. přenesená",J3020,0)</f>
        <v>0</v>
      </c>
      <c r="BI3020" s="197">
        <f>IF(N3020="nulová",J3020,0)</f>
        <v>0</v>
      </c>
      <c r="BJ3020" s="18" t="s">
        <v>88</v>
      </c>
      <c r="BK3020" s="197">
        <f>ROUND(I3020*H3020,2)</f>
        <v>0</v>
      </c>
      <c r="BL3020" s="18" t="s">
        <v>291</v>
      </c>
      <c r="BM3020" s="196" t="s">
        <v>2866</v>
      </c>
    </row>
    <row r="3021" spans="1:65" s="2" customFormat="1" ht="19.2">
      <c r="A3021" s="35"/>
      <c r="B3021" s="36"/>
      <c r="C3021" s="37"/>
      <c r="D3021" s="198" t="s">
        <v>221</v>
      </c>
      <c r="E3021" s="37"/>
      <c r="F3021" s="199" t="s">
        <v>2867</v>
      </c>
      <c r="G3021" s="37"/>
      <c r="H3021" s="37"/>
      <c r="I3021" s="200"/>
      <c r="J3021" s="37"/>
      <c r="K3021" s="37"/>
      <c r="L3021" s="40"/>
      <c r="M3021" s="201"/>
      <c r="N3021" s="202"/>
      <c r="O3021" s="72"/>
      <c r="P3021" s="72"/>
      <c r="Q3021" s="72"/>
      <c r="R3021" s="72"/>
      <c r="S3021" s="72"/>
      <c r="T3021" s="73"/>
      <c r="U3021" s="35"/>
      <c r="V3021" s="35"/>
      <c r="W3021" s="35"/>
      <c r="X3021" s="35"/>
      <c r="Y3021" s="35"/>
      <c r="Z3021" s="35"/>
      <c r="AA3021" s="35"/>
      <c r="AB3021" s="35"/>
      <c r="AC3021" s="35"/>
      <c r="AD3021" s="35"/>
      <c r="AE3021" s="35"/>
      <c r="AT3021" s="18" t="s">
        <v>221</v>
      </c>
      <c r="AU3021" s="18" t="s">
        <v>90</v>
      </c>
    </row>
    <row r="3022" spans="1:65" s="2" customFormat="1" ht="10.199999999999999">
      <c r="A3022" s="35"/>
      <c r="B3022" s="36"/>
      <c r="C3022" s="37"/>
      <c r="D3022" s="215" t="s">
        <v>362</v>
      </c>
      <c r="E3022" s="37"/>
      <c r="F3022" s="216" t="s">
        <v>2868</v>
      </c>
      <c r="G3022" s="37"/>
      <c r="H3022" s="37"/>
      <c r="I3022" s="200"/>
      <c r="J3022" s="37"/>
      <c r="K3022" s="37"/>
      <c r="L3022" s="40"/>
      <c r="M3022" s="201"/>
      <c r="N3022" s="202"/>
      <c r="O3022" s="72"/>
      <c r="P3022" s="72"/>
      <c r="Q3022" s="72"/>
      <c r="R3022" s="72"/>
      <c r="S3022" s="72"/>
      <c r="T3022" s="73"/>
      <c r="U3022" s="35"/>
      <c r="V3022" s="35"/>
      <c r="W3022" s="35"/>
      <c r="X3022" s="35"/>
      <c r="Y3022" s="35"/>
      <c r="Z3022" s="35"/>
      <c r="AA3022" s="35"/>
      <c r="AB3022" s="35"/>
      <c r="AC3022" s="35"/>
      <c r="AD3022" s="35"/>
      <c r="AE3022" s="35"/>
      <c r="AT3022" s="18" t="s">
        <v>362</v>
      </c>
      <c r="AU3022" s="18" t="s">
        <v>90</v>
      </c>
    </row>
    <row r="3023" spans="1:65" s="13" customFormat="1" ht="10.199999999999999">
      <c r="B3023" s="217"/>
      <c r="C3023" s="218"/>
      <c r="D3023" s="198" t="s">
        <v>364</v>
      </c>
      <c r="E3023" s="219" t="s">
        <v>1</v>
      </c>
      <c r="F3023" s="220" t="s">
        <v>2869</v>
      </c>
      <c r="G3023" s="218"/>
      <c r="H3023" s="219" t="s">
        <v>1</v>
      </c>
      <c r="I3023" s="221"/>
      <c r="J3023" s="218"/>
      <c r="K3023" s="218"/>
      <c r="L3023" s="222"/>
      <c r="M3023" s="223"/>
      <c r="N3023" s="224"/>
      <c r="O3023" s="224"/>
      <c r="P3023" s="224"/>
      <c r="Q3023" s="224"/>
      <c r="R3023" s="224"/>
      <c r="S3023" s="224"/>
      <c r="T3023" s="225"/>
      <c r="AT3023" s="226" t="s">
        <v>364</v>
      </c>
      <c r="AU3023" s="226" t="s">
        <v>90</v>
      </c>
      <c r="AV3023" s="13" t="s">
        <v>88</v>
      </c>
      <c r="AW3023" s="13" t="s">
        <v>36</v>
      </c>
      <c r="AX3023" s="13" t="s">
        <v>81</v>
      </c>
      <c r="AY3023" s="226" t="s">
        <v>215</v>
      </c>
    </row>
    <row r="3024" spans="1:65" s="13" customFormat="1" ht="10.199999999999999">
      <c r="B3024" s="217"/>
      <c r="C3024" s="218"/>
      <c r="D3024" s="198" t="s">
        <v>364</v>
      </c>
      <c r="E3024" s="219" t="s">
        <v>1</v>
      </c>
      <c r="F3024" s="220" t="s">
        <v>1137</v>
      </c>
      <c r="G3024" s="218"/>
      <c r="H3024" s="219" t="s">
        <v>1</v>
      </c>
      <c r="I3024" s="221"/>
      <c r="J3024" s="218"/>
      <c r="K3024" s="218"/>
      <c r="L3024" s="222"/>
      <c r="M3024" s="223"/>
      <c r="N3024" s="224"/>
      <c r="O3024" s="224"/>
      <c r="P3024" s="224"/>
      <c r="Q3024" s="224"/>
      <c r="R3024" s="224"/>
      <c r="S3024" s="224"/>
      <c r="T3024" s="225"/>
      <c r="AT3024" s="226" t="s">
        <v>364</v>
      </c>
      <c r="AU3024" s="226" t="s">
        <v>90</v>
      </c>
      <c r="AV3024" s="13" t="s">
        <v>88</v>
      </c>
      <c r="AW3024" s="13" t="s">
        <v>36</v>
      </c>
      <c r="AX3024" s="13" t="s">
        <v>81</v>
      </c>
      <c r="AY3024" s="226" t="s">
        <v>215</v>
      </c>
    </row>
    <row r="3025" spans="1:65" s="14" customFormat="1" ht="10.199999999999999">
      <c r="B3025" s="227"/>
      <c r="C3025" s="228"/>
      <c r="D3025" s="198" t="s">
        <v>364</v>
      </c>
      <c r="E3025" s="229" t="s">
        <v>1</v>
      </c>
      <c r="F3025" s="230" t="s">
        <v>2870</v>
      </c>
      <c r="G3025" s="228"/>
      <c r="H3025" s="231">
        <v>3.85</v>
      </c>
      <c r="I3025" s="232"/>
      <c r="J3025" s="228"/>
      <c r="K3025" s="228"/>
      <c r="L3025" s="233"/>
      <c r="M3025" s="234"/>
      <c r="N3025" s="235"/>
      <c r="O3025" s="235"/>
      <c r="P3025" s="235"/>
      <c r="Q3025" s="235"/>
      <c r="R3025" s="235"/>
      <c r="S3025" s="235"/>
      <c r="T3025" s="236"/>
      <c r="AT3025" s="237" t="s">
        <v>364</v>
      </c>
      <c r="AU3025" s="237" t="s">
        <v>90</v>
      </c>
      <c r="AV3025" s="14" t="s">
        <v>90</v>
      </c>
      <c r="AW3025" s="14" t="s">
        <v>36</v>
      </c>
      <c r="AX3025" s="14" t="s">
        <v>81</v>
      </c>
      <c r="AY3025" s="237" t="s">
        <v>215</v>
      </c>
    </row>
    <row r="3026" spans="1:65" s="14" customFormat="1" ht="10.199999999999999">
      <c r="B3026" s="227"/>
      <c r="C3026" s="228"/>
      <c r="D3026" s="198" t="s">
        <v>364</v>
      </c>
      <c r="E3026" s="229" t="s">
        <v>1</v>
      </c>
      <c r="F3026" s="230" t="s">
        <v>1537</v>
      </c>
      <c r="G3026" s="228"/>
      <c r="H3026" s="231">
        <v>-1.4</v>
      </c>
      <c r="I3026" s="232"/>
      <c r="J3026" s="228"/>
      <c r="K3026" s="228"/>
      <c r="L3026" s="233"/>
      <c r="M3026" s="234"/>
      <c r="N3026" s="235"/>
      <c r="O3026" s="235"/>
      <c r="P3026" s="235"/>
      <c r="Q3026" s="235"/>
      <c r="R3026" s="235"/>
      <c r="S3026" s="235"/>
      <c r="T3026" s="236"/>
      <c r="AT3026" s="237" t="s">
        <v>364</v>
      </c>
      <c r="AU3026" s="237" t="s">
        <v>90</v>
      </c>
      <c r="AV3026" s="14" t="s">
        <v>90</v>
      </c>
      <c r="AW3026" s="14" t="s">
        <v>36</v>
      </c>
      <c r="AX3026" s="14" t="s">
        <v>81</v>
      </c>
      <c r="AY3026" s="237" t="s">
        <v>215</v>
      </c>
    </row>
    <row r="3027" spans="1:65" s="15" customFormat="1" ht="10.199999999999999">
      <c r="B3027" s="238"/>
      <c r="C3027" s="239"/>
      <c r="D3027" s="198" t="s">
        <v>364</v>
      </c>
      <c r="E3027" s="240" t="s">
        <v>1</v>
      </c>
      <c r="F3027" s="241" t="s">
        <v>368</v>
      </c>
      <c r="G3027" s="239"/>
      <c r="H3027" s="242">
        <v>2.4500000000000002</v>
      </c>
      <c r="I3027" s="243"/>
      <c r="J3027" s="239"/>
      <c r="K3027" s="239"/>
      <c r="L3027" s="244"/>
      <c r="M3027" s="245"/>
      <c r="N3027" s="246"/>
      <c r="O3027" s="246"/>
      <c r="P3027" s="246"/>
      <c r="Q3027" s="246"/>
      <c r="R3027" s="246"/>
      <c r="S3027" s="246"/>
      <c r="T3027" s="247"/>
      <c r="AT3027" s="248" t="s">
        <v>364</v>
      </c>
      <c r="AU3027" s="248" t="s">
        <v>90</v>
      </c>
      <c r="AV3027" s="15" t="s">
        <v>214</v>
      </c>
      <c r="AW3027" s="15" t="s">
        <v>36</v>
      </c>
      <c r="AX3027" s="15" t="s">
        <v>88</v>
      </c>
      <c r="AY3027" s="248" t="s">
        <v>215</v>
      </c>
    </row>
    <row r="3028" spans="1:65" s="2" customFormat="1" ht="24.15" customHeight="1">
      <c r="A3028" s="35"/>
      <c r="B3028" s="36"/>
      <c r="C3028" s="185" t="s">
        <v>2871</v>
      </c>
      <c r="D3028" s="185" t="s">
        <v>216</v>
      </c>
      <c r="E3028" s="186" t="s">
        <v>2872</v>
      </c>
      <c r="F3028" s="187" t="s">
        <v>2873</v>
      </c>
      <c r="G3028" s="188" t="s">
        <v>716</v>
      </c>
      <c r="H3028" s="189">
        <v>1</v>
      </c>
      <c r="I3028" s="190"/>
      <c r="J3028" s="191">
        <f>ROUND(I3028*H3028,2)</f>
        <v>0</v>
      </c>
      <c r="K3028" s="187" t="s">
        <v>359</v>
      </c>
      <c r="L3028" s="40"/>
      <c r="M3028" s="192" t="s">
        <v>1</v>
      </c>
      <c r="N3028" s="193" t="s">
        <v>46</v>
      </c>
      <c r="O3028" s="72"/>
      <c r="P3028" s="194">
        <f>O3028*H3028</f>
        <v>0</v>
      </c>
      <c r="Q3028" s="194">
        <v>3.058E-2</v>
      </c>
      <c r="R3028" s="194">
        <f>Q3028*H3028</f>
        <v>3.058E-2</v>
      </c>
      <c r="S3028" s="194">
        <v>0</v>
      </c>
      <c r="T3028" s="195">
        <f>S3028*H3028</f>
        <v>0</v>
      </c>
      <c r="U3028" s="35"/>
      <c r="V3028" s="35"/>
      <c r="W3028" s="35"/>
      <c r="X3028" s="35"/>
      <c r="Y3028" s="35"/>
      <c r="Z3028" s="35"/>
      <c r="AA3028" s="35"/>
      <c r="AB3028" s="35"/>
      <c r="AC3028" s="35"/>
      <c r="AD3028" s="35"/>
      <c r="AE3028" s="35"/>
      <c r="AR3028" s="196" t="s">
        <v>291</v>
      </c>
      <c r="AT3028" s="196" t="s">
        <v>216</v>
      </c>
      <c r="AU3028" s="196" t="s">
        <v>90</v>
      </c>
      <c r="AY3028" s="18" t="s">
        <v>215</v>
      </c>
      <c r="BE3028" s="197">
        <f>IF(N3028="základní",J3028,0)</f>
        <v>0</v>
      </c>
      <c r="BF3028" s="197">
        <f>IF(N3028="snížená",J3028,0)</f>
        <v>0</v>
      </c>
      <c r="BG3028" s="197">
        <f>IF(N3028="zákl. přenesená",J3028,0)</f>
        <v>0</v>
      </c>
      <c r="BH3028" s="197">
        <f>IF(N3028="sníž. přenesená",J3028,0)</f>
        <v>0</v>
      </c>
      <c r="BI3028" s="197">
        <f>IF(N3028="nulová",J3028,0)</f>
        <v>0</v>
      </c>
      <c r="BJ3028" s="18" t="s">
        <v>88</v>
      </c>
      <c r="BK3028" s="197">
        <f>ROUND(I3028*H3028,2)</f>
        <v>0</v>
      </c>
      <c r="BL3028" s="18" t="s">
        <v>291</v>
      </c>
      <c r="BM3028" s="196" t="s">
        <v>2874</v>
      </c>
    </row>
    <row r="3029" spans="1:65" s="2" customFormat="1" ht="28.8">
      <c r="A3029" s="35"/>
      <c r="B3029" s="36"/>
      <c r="C3029" s="37"/>
      <c r="D3029" s="198" t="s">
        <v>221</v>
      </c>
      <c r="E3029" s="37"/>
      <c r="F3029" s="199" t="s">
        <v>2875</v>
      </c>
      <c r="G3029" s="37"/>
      <c r="H3029" s="37"/>
      <c r="I3029" s="200"/>
      <c r="J3029" s="37"/>
      <c r="K3029" s="37"/>
      <c r="L3029" s="40"/>
      <c r="M3029" s="201"/>
      <c r="N3029" s="202"/>
      <c r="O3029" s="72"/>
      <c r="P3029" s="72"/>
      <c r="Q3029" s="72"/>
      <c r="R3029" s="72"/>
      <c r="S3029" s="72"/>
      <c r="T3029" s="73"/>
      <c r="U3029" s="35"/>
      <c r="V3029" s="35"/>
      <c r="W3029" s="35"/>
      <c r="X3029" s="35"/>
      <c r="Y3029" s="35"/>
      <c r="Z3029" s="35"/>
      <c r="AA3029" s="35"/>
      <c r="AB3029" s="35"/>
      <c r="AC3029" s="35"/>
      <c r="AD3029" s="35"/>
      <c r="AE3029" s="35"/>
      <c r="AT3029" s="18" t="s">
        <v>221</v>
      </c>
      <c r="AU3029" s="18" t="s">
        <v>90</v>
      </c>
    </row>
    <row r="3030" spans="1:65" s="2" customFormat="1" ht="10.199999999999999">
      <c r="A3030" s="35"/>
      <c r="B3030" s="36"/>
      <c r="C3030" s="37"/>
      <c r="D3030" s="215" t="s">
        <v>362</v>
      </c>
      <c r="E3030" s="37"/>
      <c r="F3030" s="216" t="s">
        <v>2876</v>
      </c>
      <c r="G3030" s="37"/>
      <c r="H3030" s="37"/>
      <c r="I3030" s="200"/>
      <c r="J3030" s="37"/>
      <c r="K3030" s="37"/>
      <c r="L3030" s="40"/>
      <c r="M3030" s="201"/>
      <c r="N3030" s="202"/>
      <c r="O3030" s="72"/>
      <c r="P3030" s="72"/>
      <c r="Q3030" s="72"/>
      <c r="R3030" s="72"/>
      <c r="S3030" s="72"/>
      <c r="T3030" s="73"/>
      <c r="U3030" s="35"/>
      <c r="V3030" s="35"/>
      <c r="W3030" s="35"/>
      <c r="X3030" s="35"/>
      <c r="Y3030" s="35"/>
      <c r="Z3030" s="35"/>
      <c r="AA3030" s="35"/>
      <c r="AB3030" s="35"/>
      <c r="AC3030" s="35"/>
      <c r="AD3030" s="35"/>
      <c r="AE3030" s="35"/>
      <c r="AT3030" s="18" t="s">
        <v>362</v>
      </c>
      <c r="AU3030" s="18" t="s">
        <v>90</v>
      </c>
    </row>
    <row r="3031" spans="1:65" s="2" customFormat="1" ht="24.15" customHeight="1">
      <c r="A3031" s="35"/>
      <c r="B3031" s="36"/>
      <c r="C3031" s="185" t="s">
        <v>2877</v>
      </c>
      <c r="D3031" s="185" t="s">
        <v>216</v>
      </c>
      <c r="E3031" s="186" t="s">
        <v>2878</v>
      </c>
      <c r="F3031" s="187" t="s">
        <v>2879</v>
      </c>
      <c r="G3031" s="188" t="s">
        <v>583</v>
      </c>
      <c r="H3031" s="189">
        <v>5.8150000000000004</v>
      </c>
      <c r="I3031" s="190"/>
      <c r="J3031" s="191">
        <f>ROUND(I3031*H3031,2)</f>
        <v>0</v>
      </c>
      <c r="K3031" s="187" t="s">
        <v>359</v>
      </c>
      <c r="L3031" s="40"/>
      <c r="M3031" s="192" t="s">
        <v>1</v>
      </c>
      <c r="N3031" s="193" t="s">
        <v>46</v>
      </c>
      <c r="O3031" s="72"/>
      <c r="P3031" s="194">
        <f>O3031*H3031</f>
        <v>0</v>
      </c>
      <c r="Q3031" s="194">
        <v>0</v>
      </c>
      <c r="R3031" s="194">
        <f>Q3031*H3031</f>
        <v>0</v>
      </c>
      <c r="S3031" s="194">
        <v>0</v>
      </c>
      <c r="T3031" s="195">
        <f>S3031*H3031</f>
        <v>0</v>
      </c>
      <c r="U3031" s="35"/>
      <c r="V3031" s="35"/>
      <c r="W3031" s="35"/>
      <c r="X3031" s="35"/>
      <c r="Y3031" s="35"/>
      <c r="Z3031" s="35"/>
      <c r="AA3031" s="35"/>
      <c r="AB3031" s="35"/>
      <c r="AC3031" s="35"/>
      <c r="AD3031" s="35"/>
      <c r="AE3031" s="35"/>
      <c r="AR3031" s="196" t="s">
        <v>291</v>
      </c>
      <c r="AT3031" s="196" t="s">
        <v>216</v>
      </c>
      <c r="AU3031" s="196" t="s">
        <v>90</v>
      </c>
      <c r="AY3031" s="18" t="s">
        <v>215</v>
      </c>
      <c r="BE3031" s="197">
        <f>IF(N3031="základní",J3031,0)</f>
        <v>0</v>
      </c>
      <c r="BF3031" s="197">
        <f>IF(N3031="snížená",J3031,0)</f>
        <v>0</v>
      </c>
      <c r="BG3031" s="197">
        <f>IF(N3031="zákl. přenesená",J3031,0)</f>
        <v>0</v>
      </c>
      <c r="BH3031" s="197">
        <f>IF(N3031="sníž. přenesená",J3031,0)</f>
        <v>0</v>
      </c>
      <c r="BI3031" s="197">
        <f>IF(N3031="nulová",J3031,0)</f>
        <v>0</v>
      </c>
      <c r="BJ3031" s="18" t="s">
        <v>88</v>
      </c>
      <c r="BK3031" s="197">
        <f>ROUND(I3031*H3031,2)</f>
        <v>0</v>
      </c>
      <c r="BL3031" s="18" t="s">
        <v>291</v>
      </c>
      <c r="BM3031" s="196" t="s">
        <v>2880</v>
      </c>
    </row>
    <row r="3032" spans="1:65" s="2" customFormat="1" ht="48">
      <c r="A3032" s="35"/>
      <c r="B3032" s="36"/>
      <c r="C3032" s="37"/>
      <c r="D3032" s="198" t="s">
        <v>221</v>
      </c>
      <c r="E3032" s="37"/>
      <c r="F3032" s="199" t="s">
        <v>2881</v>
      </c>
      <c r="G3032" s="37"/>
      <c r="H3032" s="37"/>
      <c r="I3032" s="200"/>
      <c r="J3032" s="37"/>
      <c r="K3032" s="37"/>
      <c r="L3032" s="40"/>
      <c r="M3032" s="201"/>
      <c r="N3032" s="202"/>
      <c r="O3032" s="72"/>
      <c r="P3032" s="72"/>
      <c r="Q3032" s="72"/>
      <c r="R3032" s="72"/>
      <c r="S3032" s="72"/>
      <c r="T3032" s="73"/>
      <c r="U3032" s="35"/>
      <c r="V3032" s="35"/>
      <c r="W3032" s="35"/>
      <c r="X3032" s="35"/>
      <c r="Y3032" s="35"/>
      <c r="Z3032" s="35"/>
      <c r="AA3032" s="35"/>
      <c r="AB3032" s="35"/>
      <c r="AC3032" s="35"/>
      <c r="AD3032" s="35"/>
      <c r="AE3032" s="35"/>
      <c r="AT3032" s="18" t="s">
        <v>221</v>
      </c>
      <c r="AU3032" s="18" t="s">
        <v>90</v>
      </c>
    </row>
    <row r="3033" spans="1:65" s="2" customFormat="1" ht="10.199999999999999">
      <c r="A3033" s="35"/>
      <c r="B3033" s="36"/>
      <c r="C3033" s="37"/>
      <c r="D3033" s="215" t="s">
        <v>362</v>
      </c>
      <c r="E3033" s="37"/>
      <c r="F3033" s="216" t="s">
        <v>2882</v>
      </c>
      <c r="G3033" s="37"/>
      <c r="H3033" s="37"/>
      <c r="I3033" s="200"/>
      <c r="J3033" s="37"/>
      <c r="K3033" s="37"/>
      <c r="L3033" s="40"/>
      <c r="M3033" s="201"/>
      <c r="N3033" s="202"/>
      <c r="O3033" s="72"/>
      <c r="P3033" s="72"/>
      <c r="Q3033" s="72"/>
      <c r="R3033" s="72"/>
      <c r="S3033" s="72"/>
      <c r="T3033" s="73"/>
      <c r="U3033" s="35"/>
      <c r="V3033" s="35"/>
      <c r="W3033" s="35"/>
      <c r="X3033" s="35"/>
      <c r="Y3033" s="35"/>
      <c r="Z3033" s="35"/>
      <c r="AA3033" s="35"/>
      <c r="AB3033" s="35"/>
      <c r="AC3033" s="35"/>
      <c r="AD3033" s="35"/>
      <c r="AE3033" s="35"/>
      <c r="AT3033" s="18" t="s">
        <v>362</v>
      </c>
      <c r="AU3033" s="18" t="s">
        <v>90</v>
      </c>
    </row>
    <row r="3034" spans="1:65" s="11" customFormat="1" ht="22.8" customHeight="1">
      <c r="B3034" s="171"/>
      <c r="C3034" s="172"/>
      <c r="D3034" s="173" t="s">
        <v>80</v>
      </c>
      <c r="E3034" s="213" t="s">
        <v>2883</v>
      </c>
      <c r="F3034" s="213" t="s">
        <v>2884</v>
      </c>
      <c r="G3034" s="172"/>
      <c r="H3034" s="172"/>
      <c r="I3034" s="175"/>
      <c r="J3034" s="214">
        <f>BK3034</f>
        <v>0</v>
      </c>
      <c r="K3034" s="172"/>
      <c r="L3034" s="177"/>
      <c r="M3034" s="178"/>
      <c r="N3034" s="179"/>
      <c r="O3034" s="179"/>
      <c r="P3034" s="180">
        <f>SUM(P3035:P3055)</f>
        <v>0</v>
      </c>
      <c r="Q3034" s="179"/>
      <c r="R3034" s="180">
        <f>SUM(R3035:R3055)</f>
        <v>0.2072232</v>
      </c>
      <c r="S3034" s="179"/>
      <c r="T3034" s="181">
        <f>SUM(T3035:T3055)</f>
        <v>0</v>
      </c>
      <c r="AR3034" s="182" t="s">
        <v>90</v>
      </c>
      <c r="AT3034" s="183" t="s">
        <v>80</v>
      </c>
      <c r="AU3034" s="183" t="s">
        <v>88</v>
      </c>
      <c r="AY3034" s="182" t="s">
        <v>215</v>
      </c>
      <c r="BK3034" s="184">
        <f>SUM(BK3035:BK3055)</f>
        <v>0</v>
      </c>
    </row>
    <row r="3035" spans="1:65" s="2" customFormat="1" ht="24.15" customHeight="1">
      <c r="A3035" s="35"/>
      <c r="B3035" s="36"/>
      <c r="C3035" s="185" t="s">
        <v>2885</v>
      </c>
      <c r="D3035" s="185" t="s">
        <v>216</v>
      </c>
      <c r="E3035" s="186" t="s">
        <v>2886</v>
      </c>
      <c r="F3035" s="187" t="s">
        <v>2887</v>
      </c>
      <c r="G3035" s="188" t="s">
        <v>797</v>
      </c>
      <c r="H3035" s="189">
        <v>32.04</v>
      </c>
      <c r="I3035" s="190"/>
      <c r="J3035" s="191">
        <f>ROUND(I3035*H3035,2)</f>
        <v>0</v>
      </c>
      <c r="K3035" s="187" t="s">
        <v>359</v>
      </c>
      <c r="L3035" s="40"/>
      <c r="M3035" s="192" t="s">
        <v>1</v>
      </c>
      <c r="N3035" s="193" t="s">
        <v>46</v>
      </c>
      <c r="O3035" s="72"/>
      <c r="P3035" s="194">
        <f>O3035*H3035</f>
        <v>0</v>
      </c>
      <c r="Q3035" s="194">
        <v>3.62E-3</v>
      </c>
      <c r="R3035" s="194">
        <f>Q3035*H3035</f>
        <v>0.1159848</v>
      </c>
      <c r="S3035" s="194">
        <v>0</v>
      </c>
      <c r="T3035" s="195">
        <f>S3035*H3035</f>
        <v>0</v>
      </c>
      <c r="U3035" s="35"/>
      <c r="V3035" s="35"/>
      <c r="W3035" s="35"/>
      <c r="X3035" s="35"/>
      <c r="Y3035" s="35"/>
      <c r="Z3035" s="35"/>
      <c r="AA3035" s="35"/>
      <c r="AB3035" s="35"/>
      <c r="AC3035" s="35"/>
      <c r="AD3035" s="35"/>
      <c r="AE3035" s="35"/>
      <c r="AR3035" s="196" t="s">
        <v>291</v>
      </c>
      <c r="AT3035" s="196" t="s">
        <v>216</v>
      </c>
      <c r="AU3035" s="196" t="s">
        <v>90</v>
      </c>
      <c r="AY3035" s="18" t="s">
        <v>215</v>
      </c>
      <c r="BE3035" s="197">
        <f>IF(N3035="základní",J3035,0)</f>
        <v>0</v>
      </c>
      <c r="BF3035" s="197">
        <f>IF(N3035="snížená",J3035,0)</f>
        <v>0</v>
      </c>
      <c r="BG3035" s="197">
        <f>IF(N3035="zákl. přenesená",J3035,0)</f>
        <v>0</v>
      </c>
      <c r="BH3035" s="197">
        <f>IF(N3035="sníž. přenesená",J3035,0)</f>
        <v>0</v>
      </c>
      <c r="BI3035" s="197">
        <f>IF(N3035="nulová",J3035,0)</f>
        <v>0</v>
      </c>
      <c r="BJ3035" s="18" t="s">
        <v>88</v>
      </c>
      <c r="BK3035" s="197">
        <f>ROUND(I3035*H3035,2)</f>
        <v>0</v>
      </c>
      <c r="BL3035" s="18" t="s">
        <v>291</v>
      </c>
      <c r="BM3035" s="196" t="s">
        <v>2888</v>
      </c>
    </row>
    <row r="3036" spans="1:65" s="2" customFormat="1" ht="19.2">
      <c r="A3036" s="35"/>
      <c r="B3036" s="36"/>
      <c r="C3036" s="37"/>
      <c r="D3036" s="198" t="s">
        <v>221</v>
      </c>
      <c r="E3036" s="37"/>
      <c r="F3036" s="199" t="s">
        <v>2889</v>
      </c>
      <c r="G3036" s="37"/>
      <c r="H3036" s="37"/>
      <c r="I3036" s="200"/>
      <c r="J3036" s="37"/>
      <c r="K3036" s="37"/>
      <c r="L3036" s="40"/>
      <c r="M3036" s="201"/>
      <c r="N3036" s="202"/>
      <c r="O3036" s="72"/>
      <c r="P3036" s="72"/>
      <c r="Q3036" s="72"/>
      <c r="R3036" s="72"/>
      <c r="S3036" s="72"/>
      <c r="T3036" s="73"/>
      <c r="U3036" s="35"/>
      <c r="V3036" s="35"/>
      <c r="W3036" s="35"/>
      <c r="X3036" s="35"/>
      <c r="Y3036" s="35"/>
      <c r="Z3036" s="35"/>
      <c r="AA3036" s="35"/>
      <c r="AB3036" s="35"/>
      <c r="AC3036" s="35"/>
      <c r="AD3036" s="35"/>
      <c r="AE3036" s="35"/>
      <c r="AT3036" s="18" t="s">
        <v>221</v>
      </c>
      <c r="AU3036" s="18" t="s">
        <v>90</v>
      </c>
    </row>
    <row r="3037" spans="1:65" s="2" customFormat="1" ht="10.199999999999999">
      <c r="A3037" s="35"/>
      <c r="B3037" s="36"/>
      <c r="C3037" s="37"/>
      <c r="D3037" s="215" t="s">
        <v>362</v>
      </c>
      <c r="E3037" s="37"/>
      <c r="F3037" s="216" t="s">
        <v>2890</v>
      </c>
      <c r="G3037" s="37"/>
      <c r="H3037" s="37"/>
      <c r="I3037" s="200"/>
      <c r="J3037" s="37"/>
      <c r="K3037" s="37"/>
      <c r="L3037" s="40"/>
      <c r="M3037" s="201"/>
      <c r="N3037" s="202"/>
      <c r="O3037" s="72"/>
      <c r="P3037" s="72"/>
      <c r="Q3037" s="72"/>
      <c r="R3037" s="72"/>
      <c r="S3037" s="72"/>
      <c r="T3037" s="73"/>
      <c r="U3037" s="35"/>
      <c r="V3037" s="35"/>
      <c r="W3037" s="35"/>
      <c r="X3037" s="35"/>
      <c r="Y3037" s="35"/>
      <c r="Z3037" s="35"/>
      <c r="AA3037" s="35"/>
      <c r="AB3037" s="35"/>
      <c r="AC3037" s="35"/>
      <c r="AD3037" s="35"/>
      <c r="AE3037" s="35"/>
      <c r="AT3037" s="18" t="s">
        <v>362</v>
      </c>
      <c r="AU3037" s="18" t="s">
        <v>90</v>
      </c>
    </row>
    <row r="3038" spans="1:65" s="13" customFormat="1" ht="10.199999999999999">
      <c r="B3038" s="217"/>
      <c r="C3038" s="218"/>
      <c r="D3038" s="198" t="s">
        <v>364</v>
      </c>
      <c r="E3038" s="219" t="s">
        <v>1</v>
      </c>
      <c r="F3038" s="220" t="s">
        <v>2891</v>
      </c>
      <c r="G3038" s="218"/>
      <c r="H3038" s="219" t="s">
        <v>1</v>
      </c>
      <c r="I3038" s="221"/>
      <c r="J3038" s="218"/>
      <c r="K3038" s="218"/>
      <c r="L3038" s="222"/>
      <c r="M3038" s="223"/>
      <c r="N3038" s="224"/>
      <c r="O3038" s="224"/>
      <c r="P3038" s="224"/>
      <c r="Q3038" s="224"/>
      <c r="R3038" s="224"/>
      <c r="S3038" s="224"/>
      <c r="T3038" s="225"/>
      <c r="AT3038" s="226" t="s">
        <v>364</v>
      </c>
      <c r="AU3038" s="226" t="s">
        <v>90</v>
      </c>
      <c r="AV3038" s="13" t="s">
        <v>88</v>
      </c>
      <c r="AW3038" s="13" t="s">
        <v>36</v>
      </c>
      <c r="AX3038" s="13" t="s">
        <v>81</v>
      </c>
      <c r="AY3038" s="226" t="s">
        <v>215</v>
      </c>
    </row>
    <row r="3039" spans="1:65" s="14" customFormat="1" ht="10.199999999999999">
      <c r="B3039" s="227"/>
      <c r="C3039" s="228"/>
      <c r="D3039" s="198" t="s">
        <v>364</v>
      </c>
      <c r="E3039" s="229" t="s">
        <v>1</v>
      </c>
      <c r="F3039" s="230" t="s">
        <v>2892</v>
      </c>
      <c r="G3039" s="228"/>
      <c r="H3039" s="231">
        <v>1.26</v>
      </c>
      <c r="I3039" s="232"/>
      <c r="J3039" s="228"/>
      <c r="K3039" s="228"/>
      <c r="L3039" s="233"/>
      <c r="M3039" s="234"/>
      <c r="N3039" s="235"/>
      <c r="O3039" s="235"/>
      <c r="P3039" s="235"/>
      <c r="Q3039" s="235"/>
      <c r="R3039" s="235"/>
      <c r="S3039" s="235"/>
      <c r="T3039" s="236"/>
      <c r="AT3039" s="237" t="s">
        <v>364</v>
      </c>
      <c r="AU3039" s="237" t="s">
        <v>90</v>
      </c>
      <c r="AV3039" s="14" t="s">
        <v>90</v>
      </c>
      <c r="AW3039" s="14" t="s">
        <v>36</v>
      </c>
      <c r="AX3039" s="14" t="s">
        <v>81</v>
      </c>
      <c r="AY3039" s="237" t="s">
        <v>215</v>
      </c>
    </row>
    <row r="3040" spans="1:65" s="14" customFormat="1" ht="10.199999999999999">
      <c r="B3040" s="227"/>
      <c r="C3040" s="228"/>
      <c r="D3040" s="198" t="s">
        <v>364</v>
      </c>
      <c r="E3040" s="229" t="s">
        <v>1</v>
      </c>
      <c r="F3040" s="230" t="s">
        <v>2893</v>
      </c>
      <c r="G3040" s="228"/>
      <c r="H3040" s="231">
        <v>27.06</v>
      </c>
      <c r="I3040" s="232"/>
      <c r="J3040" s="228"/>
      <c r="K3040" s="228"/>
      <c r="L3040" s="233"/>
      <c r="M3040" s="234"/>
      <c r="N3040" s="235"/>
      <c r="O3040" s="235"/>
      <c r="P3040" s="235"/>
      <c r="Q3040" s="235"/>
      <c r="R3040" s="235"/>
      <c r="S3040" s="235"/>
      <c r="T3040" s="236"/>
      <c r="AT3040" s="237" t="s">
        <v>364</v>
      </c>
      <c r="AU3040" s="237" t="s">
        <v>90</v>
      </c>
      <c r="AV3040" s="14" t="s">
        <v>90</v>
      </c>
      <c r="AW3040" s="14" t="s">
        <v>36</v>
      </c>
      <c r="AX3040" s="14" t="s">
        <v>81</v>
      </c>
      <c r="AY3040" s="237" t="s">
        <v>215</v>
      </c>
    </row>
    <row r="3041" spans="1:65" s="14" customFormat="1" ht="10.199999999999999">
      <c r="B3041" s="227"/>
      <c r="C3041" s="228"/>
      <c r="D3041" s="198" t="s">
        <v>364</v>
      </c>
      <c r="E3041" s="229" t="s">
        <v>1</v>
      </c>
      <c r="F3041" s="230" t="s">
        <v>2894</v>
      </c>
      <c r="G3041" s="228"/>
      <c r="H3041" s="231">
        <v>3.72</v>
      </c>
      <c r="I3041" s="232"/>
      <c r="J3041" s="228"/>
      <c r="K3041" s="228"/>
      <c r="L3041" s="233"/>
      <c r="M3041" s="234"/>
      <c r="N3041" s="235"/>
      <c r="O3041" s="235"/>
      <c r="P3041" s="235"/>
      <c r="Q3041" s="235"/>
      <c r="R3041" s="235"/>
      <c r="S3041" s="235"/>
      <c r="T3041" s="236"/>
      <c r="AT3041" s="237" t="s">
        <v>364</v>
      </c>
      <c r="AU3041" s="237" t="s">
        <v>90</v>
      </c>
      <c r="AV3041" s="14" t="s">
        <v>90</v>
      </c>
      <c r="AW3041" s="14" t="s">
        <v>36</v>
      </c>
      <c r="AX3041" s="14" t="s">
        <v>81</v>
      </c>
      <c r="AY3041" s="237" t="s">
        <v>215</v>
      </c>
    </row>
    <row r="3042" spans="1:65" s="15" customFormat="1" ht="10.199999999999999">
      <c r="B3042" s="238"/>
      <c r="C3042" s="239"/>
      <c r="D3042" s="198" t="s">
        <v>364</v>
      </c>
      <c r="E3042" s="240" t="s">
        <v>1</v>
      </c>
      <c r="F3042" s="241" t="s">
        <v>368</v>
      </c>
      <c r="G3042" s="239"/>
      <c r="H3042" s="242">
        <v>32.04</v>
      </c>
      <c r="I3042" s="243"/>
      <c r="J3042" s="239"/>
      <c r="K3042" s="239"/>
      <c r="L3042" s="244"/>
      <c r="M3042" s="245"/>
      <c r="N3042" s="246"/>
      <c r="O3042" s="246"/>
      <c r="P3042" s="246"/>
      <c r="Q3042" s="246"/>
      <c r="R3042" s="246"/>
      <c r="S3042" s="246"/>
      <c r="T3042" s="247"/>
      <c r="AT3042" s="248" t="s">
        <v>364</v>
      </c>
      <c r="AU3042" s="248" t="s">
        <v>90</v>
      </c>
      <c r="AV3042" s="15" t="s">
        <v>214</v>
      </c>
      <c r="AW3042" s="15" t="s">
        <v>36</v>
      </c>
      <c r="AX3042" s="15" t="s">
        <v>88</v>
      </c>
      <c r="AY3042" s="248" t="s">
        <v>215</v>
      </c>
    </row>
    <row r="3043" spans="1:65" s="2" customFormat="1" ht="24.15" customHeight="1">
      <c r="A3043" s="35"/>
      <c r="B3043" s="36"/>
      <c r="C3043" s="185" t="s">
        <v>2895</v>
      </c>
      <c r="D3043" s="185" t="s">
        <v>216</v>
      </c>
      <c r="E3043" s="186" t="s">
        <v>2896</v>
      </c>
      <c r="F3043" s="187" t="s">
        <v>2897</v>
      </c>
      <c r="G3043" s="188" t="s">
        <v>797</v>
      </c>
      <c r="H3043" s="189">
        <v>21.12</v>
      </c>
      <c r="I3043" s="190"/>
      <c r="J3043" s="191">
        <f>ROUND(I3043*H3043,2)</f>
        <v>0</v>
      </c>
      <c r="K3043" s="187" t="s">
        <v>359</v>
      </c>
      <c r="L3043" s="40"/>
      <c r="M3043" s="192" t="s">
        <v>1</v>
      </c>
      <c r="N3043" s="193" t="s">
        <v>46</v>
      </c>
      <c r="O3043" s="72"/>
      <c r="P3043" s="194">
        <f>O3043*H3043</f>
        <v>0</v>
      </c>
      <c r="Q3043" s="194">
        <v>4.3200000000000001E-3</v>
      </c>
      <c r="R3043" s="194">
        <f>Q3043*H3043</f>
        <v>9.1238400000000011E-2</v>
      </c>
      <c r="S3043" s="194">
        <v>0</v>
      </c>
      <c r="T3043" s="195">
        <f>S3043*H3043</f>
        <v>0</v>
      </c>
      <c r="U3043" s="35"/>
      <c r="V3043" s="35"/>
      <c r="W3043" s="35"/>
      <c r="X3043" s="35"/>
      <c r="Y3043" s="35"/>
      <c r="Z3043" s="35"/>
      <c r="AA3043" s="35"/>
      <c r="AB3043" s="35"/>
      <c r="AC3043" s="35"/>
      <c r="AD3043" s="35"/>
      <c r="AE3043" s="35"/>
      <c r="AR3043" s="196" t="s">
        <v>291</v>
      </c>
      <c r="AT3043" s="196" t="s">
        <v>216</v>
      </c>
      <c r="AU3043" s="196" t="s">
        <v>90</v>
      </c>
      <c r="AY3043" s="18" t="s">
        <v>215</v>
      </c>
      <c r="BE3043" s="197">
        <f>IF(N3043="základní",J3043,0)</f>
        <v>0</v>
      </c>
      <c r="BF3043" s="197">
        <f>IF(N3043="snížená",J3043,0)</f>
        <v>0</v>
      </c>
      <c r="BG3043" s="197">
        <f>IF(N3043="zákl. přenesená",J3043,0)</f>
        <v>0</v>
      </c>
      <c r="BH3043" s="197">
        <f>IF(N3043="sníž. přenesená",J3043,0)</f>
        <v>0</v>
      </c>
      <c r="BI3043" s="197">
        <f>IF(N3043="nulová",J3043,0)</f>
        <v>0</v>
      </c>
      <c r="BJ3043" s="18" t="s">
        <v>88</v>
      </c>
      <c r="BK3043" s="197">
        <f>ROUND(I3043*H3043,2)</f>
        <v>0</v>
      </c>
      <c r="BL3043" s="18" t="s">
        <v>291</v>
      </c>
      <c r="BM3043" s="196" t="s">
        <v>2898</v>
      </c>
    </row>
    <row r="3044" spans="1:65" s="2" customFormat="1" ht="19.2">
      <c r="A3044" s="35"/>
      <c r="B3044" s="36"/>
      <c r="C3044" s="37"/>
      <c r="D3044" s="198" t="s">
        <v>221</v>
      </c>
      <c r="E3044" s="37"/>
      <c r="F3044" s="199" t="s">
        <v>2899</v>
      </c>
      <c r="G3044" s="37"/>
      <c r="H3044" s="37"/>
      <c r="I3044" s="200"/>
      <c r="J3044" s="37"/>
      <c r="K3044" s="37"/>
      <c r="L3044" s="40"/>
      <c r="M3044" s="201"/>
      <c r="N3044" s="202"/>
      <c r="O3044" s="72"/>
      <c r="P3044" s="72"/>
      <c r="Q3044" s="72"/>
      <c r="R3044" s="72"/>
      <c r="S3044" s="72"/>
      <c r="T3044" s="73"/>
      <c r="U3044" s="35"/>
      <c r="V3044" s="35"/>
      <c r="W3044" s="35"/>
      <c r="X3044" s="35"/>
      <c r="Y3044" s="35"/>
      <c r="Z3044" s="35"/>
      <c r="AA3044" s="35"/>
      <c r="AB3044" s="35"/>
      <c r="AC3044" s="35"/>
      <c r="AD3044" s="35"/>
      <c r="AE3044" s="35"/>
      <c r="AT3044" s="18" t="s">
        <v>221</v>
      </c>
      <c r="AU3044" s="18" t="s">
        <v>90</v>
      </c>
    </row>
    <row r="3045" spans="1:65" s="2" customFormat="1" ht="10.199999999999999">
      <c r="A3045" s="35"/>
      <c r="B3045" s="36"/>
      <c r="C3045" s="37"/>
      <c r="D3045" s="215" t="s">
        <v>362</v>
      </c>
      <c r="E3045" s="37"/>
      <c r="F3045" s="216" t="s">
        <v>2900</v>
      </c>
      <c r="G3045" s="37"/>
      <c r="H3045" s="37"/>
      <c r="I3045" s="200"/>
      <c r="J3045" s="37"/>
      <c r="K3045" s="37"/>
      <c r="L3045" s="40"/>
      <c r="M3045" s="201"/>
      <c r="N3045" s="202"/>
      <c r="O3045" s="72"/>
      <c r="P3045" s="72"/>
      <c r="Q3045" s="72"/>
      <c r="R3045" s="72"/>
      <c r="S3045" s="72"/>
      <c r="T3045" s="73"/>
      <c r="U3045" s="35"/>
      <c r="V3045" s="35"/>
      <c r="W3045" s="35"/>
      <c r="X3045" s="35"/>
      <c r="Y3045" s="35"/>
      <c r="Z3045" s="35"/>
      <c r="AA3045" s="35"/>
      <c r="AB3045" s="35"/>
      <c r="AC3045" s="35"/>
      <c r="AD3045" s="35"/>
      <c r="AE3045" s="35"/>
      <c r="AT3045" s="18" t="s">
        <v>362</v>
      </c>
      <c r="AU3045" s="18" t="s">
        <v>90</v>
      </c>
    </row>
    <row r="3046" spans="1:65" s="13" customFormat="1" ht="10.199999999999999">
      <c r="B3046" s="217"/>
      <c r="C3046" s="218"/>
      <c r="D3046" s="198" t="s">
        <v>364</v>
      </c>
      <c r="E3046" s="219" t="s">
        <v>1</v>
      </c>
      <c r="F3046" s="220" t="s">
        <v>2901</v>
      </c>
      <c r="G3046" s="218"/>
      <c r="H3046" s="219" t="s">
        <v>1</v>
      </c>
      <c r="I3046" s="221"/>
      <c r="J3046" s="218"/>
      <c r="K3046" s="218"/>
      <c r="L3046" s="222"/>
      <c r="M3046" s="223"/>
      <c r="N3046" s="224"/>
      <c r="O3046" s="224"/>
      <c r="P3046" s="224"/>
      <c r="Q3046" s="224"/>
      <c r="R3046" s="224"/>
      <c r="S3046" s="224"/>
      <c r="T3046" s="225"/>
      <c r="AT3046" s="226" t="s">
        <v>364</v>
      </c>
      <c r="AU3046" s="226" t="s">
        <v>90</v>
      </c>
      <c r="AV3046" s="13" t="s">
        <v>88</v>
      </c>
      <c r="AW3046" s="13" t="s">
        <v>36</v>
      </c>
      <c r="AX3046" s="13" t="s">
        <v>81</v>
      </c>
      <c r="AY3046" s="226" t="s">
        <v>215</v>
      </c>
    </row>
    <row r="3047" spans="1:65" s="14" customFormat="1" ht="10.199999999999999">
      <c r="B3047" s="227"/>
      <c r="C3047" s="228"/>
      <c r="D3047" s="198" t="s">
        <v>364</v>
      </c>
      <c r="E3047" s="229" t="s">
        <v>1</v>
      </c>
      <c r="F3047" s="230" t="s">
        <v>2902</v>
      </c>
      <c r="G3047" s="228"/>
      <c r="H3047" s="231">
        <v>8.82</v>
      </c>
      <c r="I3047" s="232"/>
      <c r="J3047" s="228"/>
      <c r="K3047" s="228"/>
      <c r="L3047" s="233"/>
      <c r="M3047" s="234"/>
      <c r="N3047" s="235"/>
      <c r="O3047" s="235"/>
      <c r="P3047" s="235"/>
      <c r="Q3047" s="235"/>
      <c r="R3047" s="235"/>
      <c r="S3047" s="235"/>
      <c r="T3047" s="236"/>
      <c r="AT3047" s="237" t="s">
        <v>364</v>
      </c>
      <c r="AU3047" s="237" t="s">
        <v>90</v>
      </c>
      <c r="AV3047" s="14" t="s">
        <v>90</v>
      </c>
      <c r="AW3047" s="14" t="s">
        <v>36</v>
      </c>
      <c r="AX3047" s="14" t="s">
        <v>81</v>
      </c>
      <c r="AY3047" s="237" t="s">
        <v>215</v>
      </c>
    </row>
    <row r="3048" spans="1:65" s="14" customFormat="1" ht="10.199999999999999">
      <c r="B3048" s="227"/>
      <c r="C3048" s="228"/>
      <c r="D3048" s="198" t="s">
        <v>364</v>
      </c>
      <c r="E3048" s="229" t="s">
        <v>1</v>
      </c>
      <c r="F3048" s="230" t="s">
        <v>2903</v>
      </c>
      <c r="G3048" s="228"/>
      <c r="H3048" s="231">
        <v>12.3</v>
      </c>
      <c r="I3048" s="232"/>
      <c r="J3048" s="228"/>
      <c r="K3048" s="228"/>
      <c r="L3048" s="233"/>
      <c r="M3048" s="234"/>
      <c r="N3048" s="235"/>
      <c r="O3048" s="235"/>
      <c r="P3048" s="235"/>
      <c r="Q3048" s="235"/>
      <c r="R3048" s="235"/>
      <c r="S3048" s="235"/>
      <c r="T3048" s="236"/>
      <c r="AT3048" s="237" t="s">
        <v>364</v>
      </c>
      <c r="AU3048" s="237" t="s">
        <v>90</v>
      </c>
      <c r="AV3048" s="14" t="s">
        <v>90</v>
      </c>
      <c r="AW3048" s="14" t="s">
        <v>36</v>
      </c>
      <c r="AX3048" s="14" t="s">
        <v>81</v>
      </c>
      <c r="AY3048" s="237" t="s">
        <v>215</v>
      </c>
    </row>
    <row r="3049" spans="1:65" s="15" customFormat="1" ht="10.199999999999999">
      <c r="B3049" s="238"/>
      <c r="C3049" s="239"/>
      <c r="D3049" s="198" t="s">
        <v>364</v>
      </c>
      <c r="E3049" s="240" t="s">
        <v>1</v>
      </c>
      <c r="F3049" s="241" t="s">
        <v>368</v>
      </c>
      <c r="G3049" s="239"/>
      <c r="H3049" s="242">
        <v>21.12</v>
      </c>
      <c r="I3049" s="243"/>
      <c r="J3049" s="239"/>
      <c r="K3049" s="239"/>
      <c r="L3049" s="244"/>
      <c r="M3049" s="245"/>
      <c r="N3049" s="246"/>
      <c r="O3049" s="246"/>
      <c r="P3049" s="246"/>
      <c r="Q3049" s="246"/>
      <c r="R3049" s="246"/>
      <c r="S3049" s="246"/>
      <c r="T3049" s="247"/>
      <c r="AT3049" s="248" t="s">
        <v>364</v>
      </c>
      <c r="AU3049" s="248" t="s">
        <v>90</v>
      </c>
      <c r="AV3049" s="15" t="s">
        <v>214</v>
      </c>
      <c r="AW3049" s="15" t="s">
        <v>36</v>
      </c>
      <c r="AX3049" s="15" t="s">
        <v>88</v>
      </c>
      <c r="AY3049" s="248" t="s">
        <v>215</v>
      </c>
    </row>
    <row r="3050" spans="1:65" s="2" customFormat="1" ht="16.5" customHeight="1">
      <c r="A3050" s="35"/>
      <c r="B3050" s="36"/>
      <c r="C3050" s="185" t="s">
        <v>2904</v>
      </c>
      <c r="D3050" s="185" t="s">
        <v>216</v>
      </c>
      <c r="E3050" s="186" t="s">
        <v>2905</v>
      </c>
      <c r="F3050" s="187" t="s">
        <v>2906</v>
      </c>
      <c r="G3050" s="188" t="s">
        <v>2907</v>
      </c>
      <c r="H3050" s="189">
        <v>26</v>
      </c>
      <c r="I3050" s="190"/>
      <c r="J3050" s="191">
        <f>ROUND(I3050*H3050,2)</f>
        <v>0</v>
      </c>
      <c r="K3050" s="187" t="s">
        <v>1</v>
      </c>
      <c r="L3050" s="40"/>
      <c r="M3050" s="192" t="s">
        <v>1</v>
      </c>
      <c r="N3050" s="193" t="s">
        <v>46</v>
      </c>
      <c r="O3050" s="72"/>
      <c r="P3050" s="194">
        <f>O3050*H3050</f>
        <v>0</v>
      </c>
      <c r="Q3050" s="194">
        <v>0</v>
      </c>
      <c r="R3050" s="194">
        <f>Q3050*H3050</f>
        <v>0</v>
      </c>
      <c r="S3050" s="194">
        <v>0</v>
      </c>
      <c r="T3050" s="195">
        <f>S3050*H3050</f>
        <v>0</v>
      </c>
      <c r="U3050" s="35"/>
      <c r="V3050" s="35"/>
      <c r="W3050" s="35"/>
      <c r="X3050" s="35"/>
      <c r="Y3050" s="35"/>
      <c r="Z3050" s="35"/>
      <c r="AA3050" s="35"/>
      <c r="AB3050" s="35"/>
      <c r="AC3050" s="35"/>
      <c r="AD3050" s="35"/>
      <c r="AE3050" s="35"/>
      <c r="AR3050" s="196" t="s">
        <v>291</v>
      </c>
      <c r="AT3050" s="196" t="s">
        <v>216</v>
      </c>
      <c r="AU3050" s="196" t="s">
        <v>90</v>
      </c>
      <c r="AY3050" s="18" t="s">
        <v>215</v>
      </c>
      <c r="BE3050" s="197">
        <f>IF(N3050="základní",J3050,0)</f>
        <v>0</v>
      </c>
      <c r="BF3050" s="197">
        <f>IF(N3050="snížená",J3050,0)</f>
        <v>0</v>
      </c>
      <c r="BG3050" s="197">
        <f>IF(N3050="zákl. přenesená",J3050,0)</f>
        <v>0</v>
      </c>
      <c r="BH3050" s="197">
        <f>IF(N3050="sníž. přenesená",J3050,0)</f>
        <v>0</v>
      </c>
      <c r="BI3050" s="197">
        <f>IF(N3050="nulová",J3050,0)</f>
        <v>0</v>
      </c>
      <c r="BJ3050" s="18" t="s">
        <v>88</v>
      </c>
      <c r="BK3050" s="197">
        <f>ROUND(I3050*H3050,2)</f>
        <v>0</v>
      </c>
      <c r="BL3050" s="18" t="s">
        <v>291</v>
      </c>
      <c r="BM3050" s="196" t="s">
        <v>2908</v>
      </c>
    </row>
    <row r="3051" spans="1:65" s="14" customFormat="1" ht="10.199999999999999">
      <c r="B3051" s="227"/>
      <c r="C3051" s="228"/>
      <c r="D3051" s="198" t="s">
        <v>364</v>
      </c>
      <c r="E3051" s="229" t="s">
        <v>1</v>
      </c>
      <c r="F3051" s="230" t="s">
        <v>2909</v>
      </c>
      <c r="G3051" s="228"/>
      <c r="H3051" s="231">
        <v>26</v>
      </c>
      <c r="I3051" s="232"/>
      <c r="J3051" s="228"/>
      <c r="K3051" s="228"/>
      <c r="L3051" s="233"/>
      <c r="M3051" s="234"/>
      <c r="N3051" s="235"/>
      <c r="O3051" s="235"/>
      <c r="P3051" s="235"/>
      <c r="Q3051" s="235"/>
      <c r="R3051" s="235"/>
      <c r="S3051" s="235"/>
      <c r="T3051" s="236"/>
      <c r="AT3051" s="237" t="s">
        <v>364</v>
      </c>
      <c r="AU3051" s="237" t="s">
        <v>90</v>
      </c>
      <c r="AV3051" s="14" t="s">
        <v>90</v>
      </c>
      <c r="AW3051" s="14" t="s">
        <v>36</v>
      </c>
      <c r="AX3051" s="14" t="s">
        <v>81</v>
      </c>
      <c r="AY3051" s="237" t="s">
        <v>215</v>
      </c>
    </row>
    <row r="3052" spans="1:65" s="15" customFormat="1" ht="10.199999999999999">
      <c r="B3052" s="238"/>
      <c r="C3052" s="239"/>
      <c r="D3052" s="198" t="s">
        <v>364</v>
      </c>
      <c r="E3052" s="240" t="s">
        <v>1</v>
      </c>
      <c r="F3052" s="241" t="s">
        <v>368</v>
      </c>
      <c r="G3052" s="239"/>
      <c r="H3052" s="242">
        <v>26</v>
      </c>
      <c r="I3052" s="243"/>
      <c r="J3052" s="239"/>
      <c r="K3052" s="239"/>
      <c r="L3052" s="244"/>
      <c r="M3052" s="245"/>
      <c r="N3052" s="246"/>
      <c r="O3052" s="246"/>
      <c r="P3052" s="246"/>
      <c r="Q3052" s="246"/>
      <c r="R3052" s="246"/>
      <c r="S3052" s="246"/>
      <c r="T3052" s="247"/>
      <c r="AT3052" s="248" t="s">
        <v>364</v>
      </c>
      <c r="AU3052" s="248" t="s">
        <v>90</v>
      </c>
      <c r="AV3052" s="15" t="s">
        <v>214</v>
      </c>
      <c r="AW3052" s="15" t="s">
        <v>36</v>
      </c>
      <c r="AX3052" s="15" t="s">
        <v>88</v>
      </c>
      <c r="AY3052" s="248" t="s">
        <v>215</v>
      </c>
    </row>
    <row r="3053" spans="1:65" s="2" customFormat="1" ht="24.15" customHeight="1">
      <c r="A3053" s="35"/>
      <c r="B3053" s="36"/>
      <c r="C3053" s="185" t="s">
        <v>2910</v>
      </c>
      <c r="D3053" s="185" t="s">
        <v>216</v>
      </c>
      <c r="E3053" s="186" t="s">
        <v>2911</v>
      </c>
      <c r="F3053" s="187" t="s">
        <v>2912</v>
      </c>
      <c r="G3053" s="188" t="s">
        <v>583</v>
      </c>
      <c r="H3053" s="189">
        <v>0.20699999999999999</v>
      </c>
      <c r="I3053" s="190"/>
      <c r="J3053" s="191">
        <f>ROUND(I3053*H3053,2)</f>
        <v>0</v>
      </c>
      <c r="K3053" s="187" t="s">
        <v>359</v>
      </c>
      <c r="L3053" s="40"/>
      <c r="M3053" s="192" t="s">
        <v>1</v>
      </c>
      <c r="N3053" s="193" t="s">
        <v>46</v>
      </c>
      <c r="O3053" s="72"/>
      <c r="P3053" s="194">
        <f>O3053*H3053</f>
        <v>0</v>
      </c>
      <c r="Q3053" s="194">
        <v>0</v>
      </c>
      <c r="R3053" s="194">
        <f>Q3053*H3053</f>
        <v>0</v>
      </c>
      <c r="S3053" s="194">
        <v>0</v>
      </c>
      <c r="T3053" s="195">
        <f>S3053*H3053</f>
        <v>0</v>
      </c>
      <c r="U3053" s="35"/>
      <c r="V3053" s="35"/>
      <c r="W3053" s="35"/>
      <c r="X3053" s="35"/>
      <c r="Y3053" s="35"/>
      <c r="Z3053" s="35"/>
      <c r="AA3053" s="35"/>
      <c r="AB3053" s="35"/>
      <c r="AC3053" s="35"/>
      <c r="AD3053" s="35"/>
      <c r="AE3053" s="35"/>
      <c r="AR3053" s="196" t="s">
        <v>291</v>
      </c>
      <c r="AT3053" s="196" t="s">
        <v>216</v>
      </c>
      <c r="AU3053" s="196" t="s">
        <v>90</v>
      </c>
      <c r="AY3053" s="18" t="s">
        <v>215</v>
      </c>
      <c r="BE3053" s="197">
        <f>IF(N3053="základní",J3053,0)</f>
        <v>0</v>
      </c>
      <c r="BF3053" s="197">
        <f>IF(N3053="snížená",J3053,0)</f>
        <v>0</v>
      </c>
      <c r="BG3053" s="197">
        <f>IF(N3053="zákl. přenesená",J3053,0)</f>
        <v>0</v>
      </c>
      <c r="BH3053" s="197">
        <f>IF(N3053="sníž. přenesená",J3053,0)</f>
        <v>0</v>
      </c>
      <c r="BI3053" s="197">
        <f>IF(N3053="nulová",J3053,0)</f>
        <v>0</v>
      </c>
      <c r="BJ3053" s="18" t="s">
        <v>88</v>
      </c>
      <c r="BK3053" s="197">
        <f>ROUND(I3053*H3053,2)</f>
        <v>0</v>
      </c>
      <c r="BL3053" s="18" t="s">
        <v>291</v>
      </c>
      <c r="BM3053" s="196" t="s">
        <v>2913</v>
      </c>
    </row>
    <row r="3054" spans="1:65" s="2" customFormat="1" ht="28.8">
      <c r="A3054" s="35"/>
      <c r="B3054" s="36"/>
      <c r="C3054" s="37"/>
      <c r="D3054" s="198" t="s">
        <v>221</v>
      </c>
      <c r="E3054" s="37"/>
      <c r="F3054" s="199" t="s">
        <v>2914</v>
      </c>
      <c r="G3054" s="37"/>
      <c r="H3054" s="37"/>
      <c r="I3054" s="200"/>
      <c r="J3054" s="37"/>
      <c r="K3054" s="37"/>
      <c r="L3054" s="40"/>
      <c r="M3054" s="201"/>
      <c r="N3054" s="202"/>
      <c r="O3054" s="72"/>
      <c r="P3054" s="72"/>
      <c r="Q3054" s="72"/>
      <c r="R3054" s="72"/>
      <c r="S3054" s="72"/>
      <c r="T3054" s="73"/>
      <c r="U3054" s="35"/>
      <c r="V3054" s="35"/>
      <c r="W3054" s="35"/>
      <c r="X3054" s="35"/>
      <c r="Y3054" s="35"/>
      <c r="Z3054" s="35"/>
      <c r="AA3054" s="35"/>
      <c r="AB3054" s="35"/>
      <c r="AC3054" s="35"/>
      <c r="AD3054" s="35"/>
      <c r="AE3054" s="35"/>
      <c r="AT3054" s="18" t="s">
        <v>221</v>
      </c>
      <c r="AU3054" s="18" t="s">
        <v>90</v>
      </c>
    </row>
    <row r="3055" spans="1:65" s="2" customFormat="1" ht="10.199999999999999">
      <c r="A3055" s="35"/>
      <c r="B3055" s="36"/>
      <c r="C3055" s="37"/>
      <c r="D3055" s="215" t="s">
        <v>362</v>
      </c>
      <c r="E3055" s="37"/>
      <c r="F3055" s="216" t="s">
        <v>2915</v>
      </c>
      <c r="G3055" s="37"/>
      <c r="H3055" s="37"/>
      <c r="I3055" s="200"/>
      <c r="J3055" s="37"/>
      <c r="K3055" s="37"/>
      <c r="L3055" s="40"/>
      <c r="M3055" s="201"/>
      <c r="N3055" s="202"/>
      <c r="O3055" s="72"/>
      <c r="P3055" s="72"/>
      <c r="Q3055" s="72"/>
      <c r="R3055" s="72"/>
      <c r="S3055" s="72"/>
      <c r="T3055" s="73"/>
      <c r="U3055" s="35"/>
      <c r="V3055" s="35"/>
      <c r="W3055" s="35"/>
      <c r="X3055" s="35"/>
      <c r="Y3055" s="35"/>
      <c r="Z3055" s="35"/>
      <c r="AA3055" s="35"/>
      <c r="AB3055" s="35"/>
      <c r="AC3055" s="35"/>
      <c r="AD3055" s="35"/>
      <c r="AE3055" s="35"/>
      <c r="AT3055" s="18" t="s">
        <v>362</v>
      </c>
      <c r="AU3055" s="18" t="s">
        <v>90</v>
      </c>
    </row>
    <row r="3056" spans="1:65" s="11" customFormat="1" ht="22.8" customHeight="1">
      <c r="B3056" s="171"/>
      <c r="C3056" s="172"/>
      <c r="D3056" s="173" t="s">
        <v>80</v>
      </c>
      <c r="E3056" s="213" t="s">
        <v>2916</v>
      </c>
      <c r="F3056" s="213" t="s">
        <v>2917</v>
      </c>
      <c r="G3056" s="172"/>
      <c r="H3056" s="172"/>
      <c r="I3056" s="175"/>
      <c r="J3056" s="214">
        <f>BK3056</f>
        <v>0</v>
      </c>
      <c r="K3056" s="172"/>
      <c r="L3056" s="177"/>
      <c r="M3056" s="178"/>
      <c r="N3056" s="179"/>
      <c r="O3056" s="179"/>
      <c r="P3056" s="180">
        <f>SUM(P3057:P3212)</f>
        <v>0</v>
      </c>
      <c r="Q3056" s="179"/>
      <c r="R3056" s="180">
        <f>SUM(R3057:R3212)</f>
        <v>5.9797552000000014</v>
      </c>
      <c r="S3056" s="179"/>
      <c r="T3056" s="181">
        <f>SUM(T3057:T3212)</f>
        <v>0</v>
      </c>
      <c r="AR3056" s="182" t="s">
        <v>90</v>
      </c>
      <c r="AT3056" s="183" t="s">
        <v>80</v>
      </c>
      <c r="AU3056" s="183" t="s">
        <v>88</v>
      </c>
      <c r="AY3056" s="182" t="s">
        <v>215</v>
      </c>
      <c r="BK3056" s="184">
        <f>SUM(BK3057:BK3212)</f>
        <v>0</v>
      </c>
    </row>
    <row r="3057" spans="1:65" s="2" customFormat="1" ht="37.799999999999997" customHeight="1">
      <c r="A3057" s="35"/>
      <c r="B3057" s="36"/>
      <c r="C3057" s="185" t="s">
        <v>2918</v>
      </c>
      <c r="D3057" s="185" t="s">
        <v>216</v>
      </c>
      <c r="E3057" s="186" t="s">
        <v>2919</v>
      </c>
      <c r="F3057" s="187" t="s">
        <v>2920</v>
      </c>
      <c r="G3057" s="188" t="s">
        <v>716</v>
      </c>
      <c r="H3057" s="189">
        <v>4</v>
      </c>
      <c r="I3057" s="190"/>
      <c r="J3057" s="191">
        <f>ROUND(I3057*H3057,2)</f>
        <v>0</v>
      </c>
      <c r="K3057" s="187" t="s">
        <v>1</v>
      </c>
      <c r="L3057" s="40"/>
      <c r="M3057" s="192" t="s">
        <v>1</v>
      </c>
      <c r="N3057" s="193" t="s">
        <v>46</v>
      </c>
      <c r="O3057" s="72"/>
      <c r="P3057" s="194">
        <f>O3057*H3057</f>
        <v>0</v>
      </c>
      <c r="Q3057" s="194">
        <v>0</v>
      </c>
      <c r="R3057" s="194">
        <f>Q3057*H3057</f>
        <v>0</v>
      </c>
      <c r="S3057" s="194">
        <v>0</v>
      </c>
      <c r="T3057" s="195">
        <f>S3057*H3057</f>
        <v>0</v>
      </c>
      <c r="U3057" s="35"/>
      <c r="V3057" s="35"/>
      <c r="W3057" s="35"/>
      <c r="X3057" s="35"/>
      <c r="Y3057" s="35"/>
      <c r="Z3057" s="35"/>
      <c r="AA3057" s="35"/>
      <c r="AB3057" s="35"/>
      <c r="AC3057" s="35"/>
      <c r="AD3057" s="35"/>
      <c r="AE3057" s="35"/>
      <c r="AR3057" s="196" t="s">
        <v>291</v>
      </c>
      <c r="AT3057" s="196" t="s">
        <v>216</v>
      </c>
      <c r="AU3057" s="196" t="s">
        <v>90</v>
      </c>
      <c r="AY3057" s="18" t="s">
        <v>215</v>
      </c>
      <c r="BE3057" s="197">
        <f>IF(N3057="základní",J3057,0)</f>
        <v>0</v>
      </c>
      <c r="BF3057" s="197">
        <f>IF(N3057="snížená",J3057,0)</f>
        <v>0</v>
      </c>
      <c r="BG3057" s="197">
        <f>IF(N3057="zákl. přenesená",J3057,0)</f>
        <v>0</v>
      </c>
      <c r="BH3057" s="197">
        <f>IF(N3057="sníž. přenesená",J3057,0)</f>
        <v>0</v>
      </c>
      <c r="BI3057" s="197">
        <f>IF(N3057="nulová",J3057,0)</f>
        <v>0</v>
      </c>
      <c r="BJ3057" s="18" t="s">
        <v>88</v>
      </c>
      <c r="BK3057" s="197">
        <f>ROUND(I3057*H3057,2)</f>
        <v>0</v>
      </c>
      <c r="BL3057" s="18" t="s">
        <v>291</v>
      </c>
      <c r="BM3057" s="196" t="s">
        <v>2921</v>
      </c>
    </row>
    <row r="3058" spans="1:65" s="2" customFormat="1" ht="24.15" customHeight="1">
      <c r="A3058" s="35"/>
      <c r="B3058" s="36"/>
      <c r="C3058" s="185" t="s">
        <v>2922</v>
      </c>
      <c r="D3058" s="185" t="s">
        <v>216</v>
      </c>
      <c r="E3058" s="186" t="s">
        <v>2923</v>
      </c>
      <c r="F3058" s="187" t="s">
        <v>2924</v>
      </c>
      <c r="G3058" s="188" t="s">
        <v>523</v>
      </c>
      <c r="H3058" s="189">
        <v>3.12</v>
      </c>
      <c r="I3058" s="190"/>
      <c r="J3058" s="191">
        <f>ROUND(I3058*H3058,2)</f>
        <v>0</v>
      </c>
      <c r="K3058" s="187" t="s">
        <v>359</v>
      </c>
      <c r="L3058" s="40"/>
      <c r="M3058" s="192" t="s">
        <v>1</v>
      </c>
      <c r="N3058" s="193" t="s">
        <v>46</v>
      </c>
      <c r="O3058" s="72"/>
      <c r="P3058" s="194">
        <f>O3058*H3058</f>
        <v>0</v>
      </c>
      <c r="Q3058" s="194">
        <v>2.5999999999999998E-4</v>
      </c>
      <c r="R3058" s="194">
        <f>Q3058*H3058</f>
        <v>8.1119999999999999E-4</v>
      </c>
      <c r="S3058" s="194">
        <v>0</v>
      </c>
      <c r="T3058" s="195">
        <f>S3058*H3058</f>
        <v>0</v>
      </c>
      <c r="U3058" s="35"/>
      <c r="V3058" s="35"/>
      <c r="W3058" s="35"/>
      <c r="X3058" s="35"/>
      <c r="Y3058" s="35"/>
      <c r="Z3058" s="35"/>
      <c r="AA3058" s="35"/>
      <c r="AB3058" s="35"/>
      <c r="AC3058" s="35"/>
      <c r="AD3058" s="35"/>
      <c r="AE3058" s="35"/>
      <c r="AR3058" s="196" t="s">
        <v>291</v>
      </c>
      <c r="AT3058" s="196" t="s">
        <v>216</v>
      </c>
      <c r="AU3058" s="196" t="s">
        <v>90</v>
      </c>
      <c r="AY3058" s="18" t="s">
        <v>215</v>
      </c>
      <c r="BE3058" s="197">
        <f>IF(N3058="základní",J3058,0)</f>
        <v>0</v>
      </c>
      <c r="BF3058" s="197">
        <f>IF(N3058="snížená",J3058,0)</f>
        <v>0</v>
      </c>
      <c r="BG3058" s="197">
        <f>IF(N3058="zákl. přenesená",J3058,0)</f>
        <v>0</v>
      </c>
      <c r="BH3058" s="197">
        <f>IF(N3058="sníž. přenesená",J3058,0)</f>
        <v>0</v>
      </c>
      <c r="BI3058" s="197">
        <f>IF(N3058="nulová",J3058,0)</f>
        <v>0</v>
      </c>
      <c r="BJ3058" s="18" t="s">
        <v>88</v>
      </c>
      <c r="BK3058" s="197">
        <f>ROUND(I3058*H3058,2)</f>
        <v>0</v>
      </c>
      <c r="BL3058" s="18" t="s">
        <v>291</v>
      </c>
      <c r="BM3058" s="196" t="s">
        <v>2925</v>
      </c>
    </row>
    <row r="3059" spans="1:65" s="2" customFormat="1" ht="19.2">
      <c r="A3059" s="35"/>
      <c r="B3059" s="36"/>
      <c r="C3059" s="37"/>
      <c r="D3059" s="198" t="s">
        <v>221</v>
      </c>
      <c r="E3059" s="37"/>
      <c r="F3059" s="199" t="s">
        <v>2926</v>
      </c>
      <c r="G3059" s="37"/>
      <c r="H3059" s="37"/>
      <c r="I3059" s="200"/>
      <c r="J3059" s="37"/>
      <c r="K3059" s="37"/>
      <c r="L3059" s="40"/>
      <c r="M3059" s="201"/>
      <c r="N3059" s="202"/>
      <c r="O3059" s="72"/>
      <c r="P3059" s="72"/>
      <c r="Q3059" s="72"/>
      <c r="R3059" s="72"/>
      <c r="S3059" s="72"/>
      <c r="T3059" s="73"/>
      <c r="U3059" s="35"/>
      <c r="V3059" s="35"/>
      <c r="W3059" s="35"/>
      <c r="X3059" s="35"/>
      <c r="Y3059" s="35"/>
      <c r="Z3059" s="35"/>
      <c r="AA3059" s="35"/>
      <c r="AB3059" s="35"/>
      <c r="AC3059" s="35"/>
      <c r="AD3059" s="35"/>
      <c r="AE3059" s="35"/>
      <c r="AT3059" s="18" t="s">
        <v>221</v>
      </c>
      <c r="AU3059" s="18" t="s">
        <v>90</v>
      </c>
    </row>
    <row r="3060" spans="1:65" s="2" customFormat="1" ht="10.199999999999999">
      <c r="A3060" s="35"/>
      <c r="B3060" s="36"/>
      <c r="C3060" s="37"/>
      <c r="D3060" s="215" t="s">
        <v>362</v>
      </c>
      <c r="E3060" s="37"/>
      <c r="F3060" s="216" t="s">
        <v>2927</v>
      </c>
      <c r="G3060" s="37"/>
      <c r="H3060" s="37"/>
      <c r="I3060" s="200"/>
      <c r="J3060" s="37"/>
      <c r="K3060" s="37"/>
      <c r="L3060" s="40"/>
      <c r="M3060" s="201"/>
      <c r="N3060" s="202"/>
      <c r="O3060" s="72"/>
      <c r="P3060" s="72"/>
      <c r="Q3060" s="72"/>
      <c r="R3060" s="72"/>
      <c r="S3060" s="72"/>
      <c r="T3060" s="73"/>
      <c r="U3060" s="35"/>
      <c r="V3060" s="35"/>
      <c r="W3060" s="35"/>
      <c r="X3060" s="35"/>
      <c r="Y3060" s="35"/>
      <c r="Z3060" s="35"/>
      <c r="AA3060" s="35"/>
      <c r="AB3060" s="35"/>
      <c r="AC3060" s="35"/>
      <c r="AD3060" s="35"/>
      <c r="AE3060" s="35"/>
      <c r="AT3060" s="18" t="s">
        <v>362</v>
      </c>
      <c r="AU3060" s="18" t="s">
        <v>90</v>
      </c>
    </row>
    <row r="3061" spans="1:65" s="14" customFormat="1" ht="10.199999999999999">
      <c r="B3061" s="227"/>
      <c r="C3061" s="228"/>
      <c r="D3061" s="198" t="s">
        <v>364</v>
      </c>
      <c r="E3061" s="229" t="s">
        <v>1</v>
      </c>
      <c r="F3061" s="230" t="s">
        <v>1614</v>
      </c>
      <c r="G3061" s="228"/>
      <c r="H3061" s="231">
        <v>3.12</v>
      </c>
      <c r="I3061" s="232"/>
      <c r="J3061" s="228"/>
      <c r="K3061" s="228"/>
      <c r="L3061" s="233"/>
      <c r="M3061" s="234"/>
      <c r="N3061" s="235"/>
      <c r="O3061" s="235"/>
      <c r="P3061" s="235"/>
      <c r="Q3061" s="235"/>
      <c r="R3061" s="235"/>
      <c r="S3061" s="235"/>
      <c r="T3061" s="236"/>
      <c r="AT3061" s="237" t="s">
        <v>364</v>
      </c>
      <c r="AU3061" s="237" t="s">
        <v>90</v>
      </c>
      <c r="AV3061" s="14" t="s">
        <v>90</v>
      </c>
      <c r="AW3061" s="14" t="s">
        <v>36</v>
      </c>
      <c r="AX3061" s="14" t="s">
        <v>81</v>
      </c>
      <c r="AY3061" s="237" t="s">
        <v>215</v>
      </c>
    </row>
    <row r="3062" spans="1:65" s="15" customFormat="1" ht="10.199999999999999">
      <c r="B3062" s="238"/>
      <c r="C3062" s="239"/>
      <c r="D3062" s="198" t="s">
        <v>364</v>
      </c>
      <c r="E3062" s="240" t="s">
        <v>1</v>
      </c>
      <c r="F3062" s="241" t="s">
        <v>368</v>
      </c>
      <c r="G3062" s="239"/>
      <c r="H3062" s="242">
        <v>3.12</v>
      </c>
      <c r="I3062" s="243"/>
      <c r="J3062" s="239"/>
      <c r="K3062" s="239"/>
      <c r="L3062" s="244"/>
      <c r="M3062" s="245"/>
      <c r="N3062" s="246"/>
      <c r="O3062" s="246"/>
      <c r="P3062" s="246"/>
      <c r="Q3062" s="246"/>
      <c r="R3062" s="246"/>
      <c r="S3062" s="246"/>
      <c r="T3062" s="247"/>
      <c r="AT3062" s="248" t="s">
        <v>364</v>
      </c>
      <c r="AU3062" s="248" t="s">
        <v>90</v>
      </c>
      <c r="AV3062" s="15" t="s">
        <v>214</v>
      </c>
      <c r="AW3062" s="15" t="s">
        <v>36</v>
      </c>
      <c r="AX3062" s="15" t="s">
        <v>88</v>
      </c>
      <c r="AY3062" s="248" t="s">
        <v>215</v>
      </c>
    </row>
    <row r="3063" spans="1:65" s="2" customFormat="1" ht="24.15" customHeight="1">
      <c r="A3063" s="35"/>
      <c r="B3063" s="36"/>
      <c r="C3063" s="260" t="s">
        <v>2928</v>
      </c>
      <c r="D3063" s="260" t="s">
        <v>539</v>
      </c>
      <c r="E3063" s="261" t="s">
        <v>2929</v>
      </c>
      <c r="F3063" s="262" t="s">
        <v>2930</v>
      </c>
      <c r="G3063" s="263" t="s">
        <v>716</v>
      </c>
      <c r="H3063" s="264">
        <v>2</v>
      </c>
      <c r="I3063" s="265"/>
      <c r="J3063" s="266">
        <f>ROUND(I3063*H3063,2)</f>
        <v>0</v>
      </c>
      <c r="K3063" s="262" t="s">
        <v>1</v>
      </c>
      <c r="L3063" s="267"/>
      <c r="M3063" s="268" t="s">
        <v>1</v>
      </c>
      <c r="N3063" s="269" t="s">
        <v>46</v>
      </c>
      <c r="O3063" s="72"/>
      <c r="P3063" s="194">
        <f>O3063*H3063</f>
        <v>0</v>
      </c>
      <c r="Q3063" s="194">
        <v>7.8E-2</v>
      </c>
      <c r="R3063" s="194">
        <f>Q3063*H3063</f>
        <v>0.156</v>
      </c>
      <c r="S3063" s="194">
        <v>0</v>
      </c>
      <c r="T3063" s="195">
        <f>S3063*H3063</f>
        <v>0</v>
      </c>
      <c r="U3063" s="35"/>
      <c r="V3063" s="35"/>
      <c r="W3063" s="35"/>
      <c r="X3063" s="35"/>
      <c r="Y3063" s="35"/>
      <c r="Z3063" s="35"/>
      <c r="AA3063" s="35"/>
      <c r="AB3063" s="35"/>
      <c r="AC3063" s="35"/>
      <c r="AD3063" s="35"/>
      <c r="AE3063" s="35"/>
      <c r="AR3063" s="196" t="s">
        <v>676</v>
      </c>
      <c r="AT3063" s="196" t="s">
        <v>539</v>
      </c>
      <c r="AU3063" s="196" t="s">
        <v>90</v>
      </c>
      <c r="AY3063" s="18" t="s">
        <v>215</v>
      </c>
      <c r="BE3063" s="197">
        <f>IF(N3063="základní",J3063,0)</f>
        <v>0</v>
      </c>
      <c r="BF3063" s="197">
        <f>IF(N3063="snížená",J3063,0)</f>
        <v>0</v>
      </c>
      <c r="BG3063" s="197">
        <f>IF(N3063="zákl. přenesená",J3063,0)</f>
        <v>0</v>
      </c>
      <c r="BH3063" s="197">
        <f>IF(N3063="sníž. přenesená",J3063,0)</f>
        <v>0</v>
      </c>
      <c r="BI3063" s="197">
        <f>IF(N3063="nulová",J3063,0)</f>
        <v>0</v>
      </c>
      <c r="BJ3063" s="18" t="s">
        <v>88</v>
      </c>
      <c r="BK3063" s="197">
        <f>ROUND(I3063*H3063,2)</f>
        <v>0</v>
      </c>
      <c r="BL3063" s="18" t="s">
        <v>291</v>
      </c>
      <c r="BM3063" s="196" t="s">
        <v>2931</v>
      </c>
    </row>
    <row r="3064" spans="1:65" s="2" customFormat="1" ht="24.15" customHeight="1">
      <c r="A3064" s="35"/>
      <c r="B3064" s="36"/>
      <c r="C3064" s="185" t="s">
        <v>2932</v>
      </c>
      <c r="D3064" s="185" t="s">
        <v>216</v>
      </c>
      <c r="E3064" s="186" t="s">
        <v>2933</v>
      </c>
      <c r="F3064" s="187" t="s">
        <v>2934</v>
      </c>
      <c r="G3064" s="188" t="s">
        <v>523</v>
      </c>
      <c r="H3064" s="189">
        <v>71.040000000000006</v>
      </c>
      <c r="I3064" s="190"/>
      <c r="J3064" s="191">
        <f>ROUND(I3064*H3064,2)</f>
        <v>0</v>
      </c>
      <c r="K3064" s="187" t="s">
        <v>359</v>
      </c>
      <c r="L3064" s="40"/>
      <c r="M3064" s="192" t="s">
        <v>1</v>
      </c>
      <c r="N3064" s="193" t="s">
        <v>46</v>
      </c>
      <c r="O3064" s="72"/>
      <c r="P3064" s="194">
        <f>O3064*H3064</f>
        <v>0</v>
      </c>
      <c r="Q3064" s="194">
        <v>2.5000000000000001E-4</v>
      </c>
      <c r="R3064" s="194">
        <f>Q3064*H3064</f>
        <v>1.7760000000000001E-2</v>
      </c>
      <c r="S3064" s="194">
        <v>0</v>
      </c>
      <c r="T3064" s="195">
        <f>S3064*H3064</f>
        <v>0</v>
      </c>
      <c r="U3064" s="35"/>
      <c r="V3064" s="35"/>
      <c r="W3064" s="35"/>
      <c r="X3064" s="35"/>
      <c r="Y3064" s="35"/>
      <c r="Z3064" s="35"/>
      <c r="AA3064" s="35"/>
      <c r="AB3064" s="35"/>
      <c r="AC3064" s="35"/>
      <c r="AD3064" s="35"/>
      <c r="AE3064" s="35"/>
      <c r="AR3064" s="196" t="s">
        <v>291</v>
      </c>
      <c r="AT3064" s="196" t="s">
        <v>216</v>
      </c>
      <c r="AU3064" s="196" t="s">
        <v>90</v>
      </c>
      <c r="AY3064" s="18" t="s">
        <v>215</v>
      </c>
      <c r="BE3064" s="197">
        <f>IF(N3064="základní",J3064,0)</f>
        <v>0</v>
      </c>
      <c r="BF3064" s="197">
        <f>IF(N3064="snížená",J3064,0)</f>
        <v>0</v>
      </c>
      <c r="BG3064" s="197">
        <f>IF(N3064="zákl. přenesená",J3064,0)</f>
        <v>0</v>
      </c>
      <c r="BH3064" s="197">
        <f>IF(N3064="sníž. přenesená",J3064,0)</f>
        <v>0</v>
      </c>
      <c r="BI3064" s="197">
        <f>IF(N3064="nulová",J3064,0)</f>
        <v>0</v>
      </c>
      <c r="BJ3064" s="18" t="s">
        <v>88</v>
      </c>
      <c r="BK3064" s="197">
        <f>ROUND(I3064*H3064,2)</f>
        <v>0</v>
      </c>
      <c r="BL3064" s="18" t="s">
        <v>291</v>
      </c>
      <c r="BM3064" s="196" t="s">
        <v>2935</v>
      </c>
    </row>
    <row r="3065" spans="1:65" s="2" customFormat="1" ht="19.2">
      <c r="A3065" s="35"/>
      <c r="B3065" s="36"/>
      <c r="C3065" s="37"/>
      <c r="D3065" s="198" t="s">
        <v>221</v>
      </c>
      <c r="E3065" s="37"/>
      <c r="F3065" s="199" t="s">
        <v>2936</v>
      </c>
      <c r="G3065" s="37"/>
      <c r="H3065" s="37"/>
      <c r="I3065" s="200"/>
      <c r="J3065" s="37"/>
      <c r="K3065" s="37"/>
      <c r="L3065" s="40"/>
      <c r="M3065" s="201"/>
      <c r="N3065" s="202"/>
      <c r="O3065" s="72"/>
      <c r="P3065" s="72"/>
      <c r="Q3065" s="72"/>
      <c r="R3065" s="72"/>
      <c r="S3065" s="72"/>
      <c r="T3065" s="73"/>
      <c r="U3065" s="35"/>
      <c r="V3065" s="35"/>
      <c r="W3065" s="35"/>
      <c r="X3065" s="35"/>
      <c r="Y3065" s="35"/>
      <c r="Z3065" s="35"/>
      <c r="AA3065" s="35"/>
      <c r="AB3065" s="35"/>
      <c r="AC3065" s="35"/>
      <c r="AD3065" s="35"/>
      <c r="AE3065" s="35"/>
      <c r="AT3065" s="18" t="s">
        <v>221</v>
      </c>
      <c r="AU3065" s="18" t="s">
        <v>90</v>
      </c>
    </row>
    <row r="3066" spans="1:65" s="2" customFormat="1" ht="10.199999999999999">
      <c r="A3066" s="35"/>
      <c r="B3066" s="36"/>
      <c r="C3066" s="37"/>
      <c r="D3066" s="215" t="s">
        <v>362</v>
      </c>
      <c r="E3066" s="37"/>
      <c r="F3066" s="216" t="s">
        <v>2937</v>
      </c>
      <c r="G3066" s="37"/>
      <c r="H3066" s="37"/>
      <c r="I3066" s="200"/>
      <c r="J3066" s="37"/>
      <c r="K3066" s="37"/>
      <c r="L3066" s="40"/>
      <c r="M3066" s="201"/>
      <c r="N3066" s="202"/>
      <c r="O3066" s="72"/>
      <c r="P3066" s="72"/>
      <c r="Q3066" s="72"/>
      <c r="R3066" s="72"/>
      <c r="S3066" s="72"/>
      <c r="T3066" s="73"/>
      <c r="U3066" s="35"/>
      <c r="V3066" s="35"/>
      <c r="W3066" s="35"/>
      <c r="X3066" s="35"/>
      <c r="Y3066" s="35"/>
      <c r="Z3066" s="35"/>
      <c r="AA3066" s="35"/>
      <c r="AB3066" s="35"/>
      <c r="AC3066" s="35"/>
      <c r="AD3066" s="35"/>
      <c r="AE3066" s="35"/>
      <c r="AT3066" s="18" t="s">
        <v>362</v>
      </c>
      <c r="AU3066" s="18" t="s">
        <v>90</v>
      </c>
    </row>
    <row r="3067" spans="1:65" s="14" customFormat="1" ht="10.199999999999999">
      <c r="B3067" s="227"/>
      <c r="C3067" s="228"/>
      <c r="D3067" s="198" t="s">
        <v>364</v>
      </c>
      <c r="E3067" s="229" t="s">
        <v>1</v>
      </c>
      <c r="F3067" s="230" t="s">
        <v>1612</v>
      </c>
      <c r="G3067" s="228"/>
      <c r="H3067" s="231">
        <v>9.6</v>
      </c>
      <c r="I3067" s="232"/>
      <c r="J3067" s="228"/>
      <c r="K3067" s="228"/>
      <c r="L3067" s="233"/>
      <c r="M3067" s="234"/>
      <c r="N3067" s="235"/>
      <c r="O3067" s="235"/>
      <c r="P3067" s="235"/>
      <c r="Q3067" s="235"/>
      <c r="R3067" s="235"/>
      <c r="S3067" s="235"/>
      <c r="T3067" s="236"/>
      <c r="AT3067" s="237" t="s">
        <v>364</v>
      </c>
      <c r="AU3067" s="237" t="s">
        <v>90</v>
      </c>
      <c r="AV3067" s="14" t="s">
        <v>90</v>
      </c>
      <c r="AW3067" s="14" t="s">
        <v>36</v>
      </c>
      <c r="AX3067" s="14" t="s">
        <v>81</v>
      </c>
      <c r="AY3067" s="237" t="s">
        <v>215</v>
      </c>
    </row>
    <row r="3068" spans="1:65" s="14" customFormat="1" ht="10.199999999999999">
      <c r="B3068" s="227"/>
      <c r="C3068" s="228"/>
      <c r="D3068" s="198" t="s">
        <v>364</v>
      </c>
      <c r="E3068" s="229" t="s">
        <v>1</v>
      </c>
      <c r="F3068" s="230" t="s">
        <v>1613</v>
      </c>
      <c r="G3068" s="228"/>
      <c r="H3068" s="231">
        <v>11.52</v>
      </c>
      <c r="I3068" s="232"/>
      <c r="J3068" s="228"/>
      <c r="K3068" s="228"/>
      <c r="L3068" s="233"/>
      <c r="M3068" s="234"/>
      <c r="N3068" s="235"/>
      <c r="O3068" s="235"/>
      <c r="P3068" s="235"/>
      <c r="Q3068" s="235"/>
      <c r="R3068" s="235"/>
      <c r="S3068" s="235"/>
      <c r="T3068" s="236"/>
      <c r="AT3068" s="237" t="s">
        <v>364</v>
      </c>
      <c r="AU3068" s="237" t="s">
        <v>90</v>
      </c>
      <c r="AV3068" s="14" t="s">
        <v>90</v>
      </c>
      <c r="AW3068" s="14" t="s">
        <v>36</v>
      </c>
      <c r="AX3068" s="14" t="s">
        <v>81</v>
      </c>
      <c r="AY3068" s="237" t="s">
        <v>215</v>
      </c>
    </row>
    <row r="3069" spans="1:65" s="14" customFormat="1" ht="10.199999999999999">
      <c r="B3069" s="227"/>
      <c r="C3069" s="228"/>
      <c r="D3069" s="198" t="s">
        <v>364</v>
      </c>
      <c r="E3069" s="229" t="s">
        <v>1</v>
      </c>
      <c r="F3069" s="230" t="s">
        <v>1616</v>
      </c>
      <c r="G3069" s="228"/>
      <c r="H3069" s="231">
        <v>38.4</v>
      </c>
      <c r="I3069" s="232"/>
      <c r="J3069" s="228"/>
      <c r="K3069" s="228"/>
      <c r="L3069" s="233"/>
      <c r="M3069" s="234"/>
      <c r="N3069" s="235"/>
      <c r="O3069" s="235"/>
      <c r="P3069" s="235"/>
      <c r="Q3069" s="235"/>
      <c r="R3069" s="235"/>
      <c r="S3069" s="235"/>
      <c r="T3069" s="236"/>
      <c r="AT3069" s="237" t="s">
        <v>364</v>
      </c>
      <c r="AU3069" s="237" t="s">
        <v>90</v>
      </c>
      <c r="AV3069" s="14" t="s">
        <v>90</v>
      </c>
      <c r="AW3069" s="14" t="s">
        <v>36</v>
      </c>
      <c r="AX3069" s="14" t="s">
        <v>81</v>
      </c>
      <c r="AY3069" s="237" t="s">
        <v>215</v>
      </c>
    </row>
    <row r="3070" spans="1:65" s="14" customFormat="1" ht="10.199999999999999">
      <c r="B3070" s="227"/>
      <c r="C3070" s="228"/>
      <c r="D3070" s="198" t="s">
        <v>364</v>
      </c>
      <c r="E3070" s="229" t="s">
        <v>1</v>
      </c>
      <c r="F3070" s="230" t="s">
        <v>1617</v>
      </c>
      <c r="G3070" s="228"/>
      <c r="H3070" s="231">
        <v>5.76</v>
      </c>
      <c r="I3070" s="232"/>
      <c r="J3070" s="228"/>
      <c r="K3070" s="228"/>
      <c r="L3070" s="233"/>
      <c r="M3070" s="234"/>
      <c r="N3070" s="235"/>
      <c r="O3070" s="235"/>
      <c r="P3070" s="235"/>
      <c r="Q3070" s="235"/>
      <c r="R3070" s="235"/>
      <c r="S3070" s="235"/>
      <c r="T3070" s="236"/>
      <c r="AT3070" s="237" t="s">
        <v>364</v>
      </c>
      <c r="AU3070" s="237" t="s">
        <v>90</v>
      </c>
      <c r="AV3070" s="14" t="s">
        <v>90</v>
      </c>
      <c r="AW3070" s="14" t="s">
        <v>36</v>
      </c>
      <c r="AX3070" s="14" t="s">
        <v>81</v>
      </c>
      <c r="AY3070" s="237" t="s">
        <v>215</v>
      </c>
    </row>
    <row r="3071" spans="1:65" s="14" customFormat="1" ht="10.199999999999999">
      <c r="B3071" s="227"/>
      <c r="C3071" s="228"/>
      <c r="D3071" s="198" t="s">
        <v>364</v>
      </c>
      <c r="E3071" s="229" t="s">
        <v>1</v>
      </c>
      <c r="F3071" s="230" t="s">
        <v>1619</v>
      </c>
      <c r="G3071" s="228"/>
      <c r="H3071" s="231">
        <v>1.92</v>
      </c>
      <c r="I3071" s="232"/>
      <c r="J3071" s="228"/>
      <c r="K3071" s="228"/>
      <c r="L3071" s="233"/>
      <c r="M3071" s="234"/>
      <c r="N3071" s="235"/>
      <c r="O3071" s="235"/>
      <c r="P3071" s="235"/>
      <c r="Q3071" s="235"/>
      <c r="R3071" s="235"/>
      <c r="S3071" s="235"/>
      <c r="T3071" s="236"/>
      <c r="AT3071" s="237" t="s">
        <v>364</v>
      </c>
      <c r="AU3071" s="237" t="s">
        <v>90</v>
      </c>
      <c r="AV3071" s="14" t="s">
        <v>90</v>
      </c>
      <c r="AW3071" s="14" t="s">
        <v>36</v>
      </c>
      <c r="AX3071" s="14" t="s">
        <v>81</v>
      </c>
      <c r="AY3071" s="237" t="s">
        <v>215</v>
      </c>
    </row>
    <row r="3072" spans="1:65" s="14" customFormat="1" ht="10.199999999999999">
      <c r="B3072" s="227"/>
      <c r="C3072" s="228"/>
      <c r="D3072" s="198" t="s">
        <v>364</v>
      </c>
      <c r="E3072" s="229" t="s">
        <v>1</v>
      </c>
      <c r="F3072" s="230" t="s">
        <v>1621</v>
      </c>
      <c r="G3072" s="228"/>
      <c r="H3072" s="231">
        <v>3.84</v>
      </c>
      <c r="I3072" s="232"/>
      <c r="J3072" s="228"/>
      <c r="K3072" s="228"/>
      <c r="L3072" s="233"/>
      <c r="M3072" s="234"/>
      <c r="N3072" s="235"/>
      <c r="O3072" s="235"/>
      <c r="P3072" s="235"/>
      <c r="Q3072" s="235"/>
      <c r="R3072" s="235"/>
      <c r="S3072" s="235"/>
      <c r="T3072" s="236"/>
      <c r="AT3072" s="237" t="s">
        <v>364</v>
      </c>
      <c r="AU3072" s="237" t="s">
        <v>90</v>
      </c>
      <c r="AV3072" s="14" t="s">
        <v>90</v>
      </c>
      <c r="AW3072" s="14" t="s">
        <v>36</v>
      </c>
      <c r="AX3072" s="14" t="s">
        <v>81</v>
      </c>
      <c r="AY3072" s="237" t="s">
        <v>215</v>
      </c>
    </row>
    <row r="3073" spans="1:65" s="15" customFormat="1" ht="10.199999999999999">
      <c r="B3073" s="238"/>
      <c r="C3073" s="239"/>
      <c r="D3073" s="198" t="s">
        <v>364</v>
      </c>
      <c r="E3073" s="240" t="s">
        <v>1</v>
      </c>
      <c r="F3073" s="241" t="s">
        <v>368</v>
      </c>
      <c r="G3073" s="239"/>
      <c r="H3073" s="242">
        <v>71.040000000000006</v>
      </c>
      <c r="I3073" s="243"/>
      <c r="J3073" s="239"/>
      <c r="K3073" s="239"/>
      <c r="L3073" s="244"/>
      <c r="M3073" s="245"/>
      <c r="N3073" s="246"/>
      <c r="O3073" s="246"/>
      <c r="P3073" s="246"/>
      <c r="Q3073" s="246"/>
      <c r="R3073" s="246"/>
      <c r="S3073" s="246"/>
      <c r="T3073" s="247"/>
      <c r="AT3073" s="248" t="s">
        <v>364</v>
      </c>
      <c r="AU3073" s="248" t="s">
        <v>90</v>
      </c>
      <c r="AV3073" s="15" t="s">
        <v>214</v>
      </c>
      <c r="AW3073" s="15" t="s">
        <v>36</v>
      </c>
      <c r="AX3073" s="15" t="s">
        <v>88</v>
      </c>
      <c r="AY3073" s="248" t="s">
        <v>215</v>
      </c>
    </row>
    <row r="3074" spans="1:65" s="2" customFormat="1" ht="24.15" customHeight="1">
      <c r="A3074" s="35"/>
      <c r="B3074" s="36"/>
      <c r="C3074" s="260" t="s">
        <v>2938</v>
      </c>
      <c r="D3074" s="260" t="s">
        <v>539</v>
      </c>
      <c r="E3074" s="261" t="s">
        <v>2939</v>
      </c>
      <c r="F3074" s="262" t="s">
        <v>2940</v>
      </c>
      <c r="G3074" s="263" t="s">
        <v>716</v>
      </c>
      <c r="H3074" s="264">
        <v>5</v>
      </c>
      <c r="I3074" s="265"/>
      <c r="J3074" s="266">
        <f t="shared" ref="J3074:J3080" si="0">ROUND(I3074*H3074,2)</f>
        <v>0</v>
      </c>
      <c r="K3074" s="262" t="s">
        <v>1</v>
      </c>
      <c r="L3074" s="267"/>
      <c r="M3074" s="268" t="s">
        <v>1</v>
      </c>
      <c r="N3074" s="269" t="s">
        <v>46</v>
      </c>
      <c r="O3074" s="72"/>
      <c r="P3074" s="194">
        <f t="shared" ref="P3074:P3080" si="1">O3074*H3074</f>
        <v>0</v>
      </c>
      <c r="Q3074" s="194">
        <v>9.6000000000000002E-2</v>
      </c>
      <c r="R3074" s="194">
        <f t="shared" ref="R3074:R3080" si="2">Q3074*H3074</f>
        <v>0.48</v>
      </c>
      <c r="S3074" s="194">
        <v>0</v>
      </c>
      <c r="T3074" s="195">
        <f t="shared" ref="T3074:T3080" si="3">S3074*H3074</f>
        <v>0</v>
      </c>
      <c r="U3074" s="35"/>
      <c r="V3074" s="35"/>
      <c r="W3074" s="35"/>
      <c r="X3074" s="35"/>
      <c r="Y3074" s="35"/>
      <c r="Z3074" s="35"/>
      <c r="AA3074" s="35"/>
      <c r="AB3074" s="35"/>
      <c r="AC3074" s="35"/>
      <c r="AD3074" s="35"/>
      <c r="AE3074" s="35"/>
      <c r="AR3074" s="196" t="s">
        <v>676</v>
      </c>
      <c r="AT3074" s="196" t="s">
        <v>539</v>
      </c>
      <c r="AU3074" s="196" t="s">
        <v>90</v>
      </c>
      <c r="AY3074" s="18" t="s">
        <v>215</v>
      </c>
      <c r="BE3074" s="197">
        <f t="shared" ref="BE3074:BE3080" si="4">IF(N3074="základní",J3074,0)</f>
        <v>0</v>
      </c>
      <c r="BF3074" s="197">
        <f t="shared" ref="BF3074:BF3080" si="5">IF(N3074="snížená",J3074,0)</f>
        <v>0</v>
      </c>
      <c r="BG3074" s="197">
        <f t="shared" ref="BG3074:BG3080" si="6">IF(N3074="zákl. přenesená",J3074,0)</f>
        <v>0</v>
      </c>
      <c r="BH3074" s="197">
        <f t="shared" ref="BH3074:BH3080" si="7">IF(N3074="sníž. přenesená",J3074,0)</f>
        <v>0</v>
      </c>
      <c r="BI3074" s="197">
        <f t="shared" ref="BI3074:BI3080" si="8">IF(N3074="nulová",J3074,0)</f>
        <v>0</v>
      </c>
      <c r="BJ3074" s="18" t="s">
        <v>88</v>
      </c>
      <c r="BK3074" s="197">
        <f t="shared" ref="BK3074:BK3080" si="9">ROUND(I3074*H3074,2)</f>
        <v>0</v>
      </c>
      <c r="BL3074" s="18" t="s">
        <v>291</v>
      </c>
      <c r="BM3074" s="196" t="s">
        <v>2941</v>
      </c>
    </row>
    <row r="3075" spans="1:65" s="2" customFormat="1" ht="24.15" customHeight="1">
      <c r="A3075" s="35"/>
      <c r="B3075" s="36"/>
      <c r="C3075" s="260" t="s">
        <v>2942</v>
      </c>
      <c r="D3075" s="260" t="s">
        <v>539</v>
      </c>
      <c r="E3075" s="261" t="s">
        <v>2943</v>
      </c>
      <c r="F3075" s="262" t="s">
        <v>2944</v>
      </c>
      <c r="G3075" s="263" t="s">
        <v>716</v>
      </c>
      <c r="H3075" s="264">
        <v>3</v>
      </c>
      <c r="I3075" s="265"/>
      <c r="J3075" s="266">
        <f t="shared" si="0"/>
        <v>0</v>
      </c>
      <c r="K3075" s="262" t="s">
        <v>1</v>
      </c>
      <c r="L3075" s="267"/>
      <c r="M3075" s="268" t="s">
        <v>1</v>
      </c>
      <c r="N3075" s="269" t="s">
        <v>46</v>
      </c>
      <c r="O3075" s="72"/>
      <c r="P3075" s="194">
        <f t="shared" si="1"/>
        <v>0</v>
      </c>
      <c r="Q3075" s="194">
        <v>0.192</v>
      </c>
      <c r="R3075" s="194">
        <f t="shared" si="2"/>
        <v>0.57600000000000007</v>
      </c>
      <c r="S3075" s="194">
        <v>0</v>
      </c>
      <c r="T3075" s="195">
        <f t="shared" si="3"/>
        <v>0</v>
      </c>
      <c r="U3075" s="35"/>
      <c r="V3075" s="35"/>
      <c r="W3075" s="35"/>
      <c r="X3075" s="35"/>
      <c r="Y3075" s="35"/>
      <c r="Z3075" s="35"/>
      <c r="AA3075" s="35"/>
      <c r="AB3075" s="35"/>
      <c r="AC3075" s="35"/>
      <c r="AD3075" s="35"/>
      <c r="AE3075" s="35"/>
      <c r="AR3075" s="196" t="s">
        <v>676</v>
      </c>
      <c r="AT3075" s="196" t="s">
        <v>539</v>
      </c>
      <c r="AU3075" s="196" t="s">
        <v>90</v>
      </c>
      <c r="AY3075" s="18" t="s">
        <v>215</v>
      </c>
      <c r="BE3075" s="197">
        <f t="shared" si="4"/>
        <v>0</v>
      </c>
      <c r="BF3075" s="197">
        <f t="shared" si="5"/>
        <v>0</v>
      </c>
      <c r="BG3075" s="197">
        <f t="shared" si="6"/>
        <v>0</v>
      </c>
      <c r="BH3075" s="197">
        <f t="shared" si="7"/>
        <v>0</v>
      </c>
      <c r="BI3075" s="197">
        <f t="shared" si="8"/>
        <v>0</v>
      </c>
      <c r="BJ3075" s="18" t="s">
        <v>88</v>
      </c>
      <c r="BK3075" s="197">
        <f t="shared" si="9"/>
        <v>0</v>
      </c>
      <c r="BL3075" s="18" t="s">
        <v>291</v>
      </c>
      <c r="BM3075" s="196" t="s">
        <v>2945</v>
      </c>
    </row>
    <row r="3076" spans="1:65" s="2" customFormat="1" ht="24.15" customHeight="1">
      <c r="A3076" s="35"/>
      <c r="B3076" s="36"/>
      <c r="C3076" s="260" t="s">
        <v>2946</v>
      </c>
      <c r="D3076" s="260" t="s">
        <v>539</v>
      </c>
      <c r="E3076" s="261" t="s">
        <v>2947</v>
      </c>
      <c r="F3076" s="262" t="s">
        <v>2948</v>
      </c>
      <c r="G3076" s="263" t="s">
        <v>716</v>
      </c>
      <c r="H3076" s="264">
        <v>10</v>
      </c>
      <c r="I3076" s="265"/>
      <c r="J3076" s="266">
        <f t="shared" si="0"/>
        <v>0</v>
      </c>
      <c r="K3076" s="262" t="s">
        <v>1</v>
      </c>
      <c r="L3076" s="267"/>
      <c r="M3076" s="268" t="s">
        <v>1</v>
      </c>
      <c r="N3076" s="269" t="s">
        <v>46</v>
      </c>
      <c r="O3076" s="72"/>
      <c r="P3076" s="194">
        <f t="shared" si="1"/>
        <v>0</v>
      </c>
      <c r="Q3076" s="194">
        <v>0.192</v>
      </c>
      <c r="R3076" s="194">
        <f t="shared" si="2"/>
        <v>1.92</v>
      </c>
      <c r="S3076" s="194">
        <v>0</v>
      </c>
      <c r="T3076" s="195">
        <f t="shared" si="3"/>
        <v>0</v>
      </c>
      <c r="U3076" s="35"/>
      <c r="V3076" s="35"/>
      <c r="W3076" s="35"/>
      <c r="X3076" s="35"/>
      <c r="Y3076" s="35"/>
      <c r="Z3076" s="35"/>
      <c r="AA3076" s="35"/>
      <c r="AB3076" s="35"/>
      <c r="AC3076" s="35"/>
      <c r="AD3076" s="35"/>
      <c r="AE3076" s="35"/>
      <c r="AR3076" s="196" t="s">
        <v>676</v>
      </c>
      <c r="AT3076" s="196" t="s">
        <v>539</v>
      </c>
      <c r="AU3076" s="196" t="s">
        <v>90</v>
      </c>
      <c r="AY3076" s="18" t="s">
        <v>215</v>
      </c>
      <c r="BE3076" s="197">
        <f t="shared" si="4"/>
        <v>0</v>
      </c>
      <c r="BF3076" s="197">
        <f t="shared" si="5"/>
        <v>0</v>
      </c>
      <c r="BG3076" s="197">
        <f t="shared" si="6"/>
        <v>0</v>
      </c>
      <c r="BH3076" s="197">
        <f t="shared" si="7"/>
        <v>0</v>
      </c>
      <c r="BI3076" s="197">
        <f t="shared" si="8"/>
        <v>0</v>
      </c>
      <c r="BJ3076" s="18" t="s">
        <v>88</v>
      </c>
      <c r="BK3076" s="197">
        <f t="shared" si="9"/>
        <v>0</v>
      </c>
      <c r="BL3076" s="18" t="s">
        <v>291</v>
      </c>
      <c r="BM3076" s="196" t="s">
        <v>2949</v>
      </c>
    </row>
    <row r="3077" spans="1:65" s="2" customFormat="1" ht="24.15" customHeight="1">
      <c r="A3077" s="35"/>
      <c r="B3077" s="36"/>
      <c r="C3077" s="260" t="s">
        <v>2950</v>
      </c>
      <c r="D3077" s="260" t="s">
        <v>539</v>
      </c>
      <c r="E3077" s="261" t="s">
        <v>2951</v>
      </c>
      <c r="F3077" s="262" t="s">
        <v>2952</v>
      </c>
      <c r="G3077" s="263" t="s">
        <v>716</v>
      </c>
      <c r="H3077" s="264">
        <v>2</v>
      </c>
      <c r="I3077" s="265"/>
      <c r="J3077" s="266">
        <f t="shared" si="0"/>
        <v>0</v>
      </c>
      <c r="K3077" s="262" t="s">
        <v>1</v>
      </c>
      <c r="L3077" s="267"/>
      <c r="M3077" s="268" t="s">
        <v>1</v>
      </c>
      <c r="N3077" s="269" t="s">
        <v>46</v>
      </c>
      <c r="O3077" s="72"/>
      <c r="P3077" s="194">
        <f t="shared" si="1"/>
        <v>0</v>
      </c>
      <c r="Q3077" s="194">
        <v>0.14399999999999999</v>
      </c>
      <c r="R3077" s="194">
        <f t="shared" si="2"/>
        <v>0.28799999999999998</v>
      </c>
      <c r="S3077" s="194">
        <v>0</v>
      </c>
      <c r="T3077" s="195">
        <f t="shared" si="3"/>
        <v>0</v>
      </c>
      <c r="U3077" s="35"/>
      <c r="V3077" s="35"/>
      <c r="W3077" s="35"/>
      <c r="X3077" s="35"/>
      <c r="Y3077" s="35"/>
      <c r="Z3077" s="35"/>
      <c r="AA3077" s="35"/>
      <c r="AB3077" s="35"/>
      <c r="AC3077" s="35"/>
      <c r="AD3077" s="35"/>
      <c r="AE3077" s="35"/>
      <c r="AR3077" s="196" t="s">
        <v>676</v>
      </c>
      <c r="AT3077" s="196" t="s">
        <v>539</v>
      </c>
      <c r="AU3077" s="196" t="s">
        <v>90</v>
      </c>
      <c r="AY3077" s="18" t="s">
        <v>215</v>
      </c>
      <c r="BE3077" s="197">
        <f t="shared" si="4"/>
        <v>0</v>
      </c>
      <c r="BF3077" s="197">
        <f t="shared" si="5"/>
        <v>0</v>
      </c>
      <c r="BG3077" s="197">
        <f t="shared" si="6"/>
        <v>0</v>
      </c>
      <c r="BH3077" s="197">
        <f t="shared" si="7"/>
        <v>0</v>
      </c>
      <c r="BI3077" s="197">
        <f t="shared" si="8"/>
        <v>0</v>
      </c>
      <c r="BJ3077" s="18" t="s">
        <v>88</v>
      </c>
      <c r="BK3077" s="197">
        <f t="shared" si="9"/>
        <v>0</v>
      </c>
      <c r="BL3077" s="18" t="s">
        <v>291</v>
      </c>
      <c r="BM3077" s="196" t="s">
        <v>2953</v>
      </c>
    </row>
    <row r="3078" spans="1:65" s="2" customFormat="1" ht="24.15" customHeight="1">
      <c r="A3078" s="35"/>
      <c r="B3078" s="36"/>
      <c r="C3078" s="260" t="s">
        <v>2954</v>
      </c>
      <c r="D3078" s="260" t="s">
        <v>539</v>
      </c>
      <c r="E3078" s="261" t="s">
        <v>2955</v>
      </c>
      <c r="F3078" s="262" t="s">
        <v>2956</v>
      </c>
      <c r="G3078" s="263" t="s">
        <v>716</v>
      </c>
      <c r="H3078" s="264">
        <v>1</v>
      </c>
      <c r="I3078" s="265"/>
      <c r="J3078" s="266">
        <f t="shared" si="0"/>
        <v>0</v>
      </c>
      <c r="K3078" s="262" t="s">
        <v>1</v>
      </c>
      <c r="L3078" s="267"/>
      <c r="M3078" s="268" t="s">
        <v>1</v>
      </c>
      <c r="N3078" s="269" t="s">
        <v>46</v>
      </c>
      <c r="O3078" s="72"/>
      <c r="P3078" s="194">
        <f t="shared" si="1"/>
        <v>0</v>
      </c>
      <c r="Q3078" s="194">
        <v>9.6000000000000002E-2</v>
      </c>
      <c r="R3078" s="194">
        <f t="shared" si="2"/>
        <v>9.6000000000000002E-2</v>
      </c>
      <c r="S3078" s="194">
        <v>0</v>
      </c>
      <c r="T3078" s="195">
        <f t="shared" si="3"/>
        <v>0</v>
      </c>
      <c r="U3078" s="35"/>
      <c r="V3078" s="35"/>
      <c r="W3078" s="35"/>
      <c r="X3078" s="35"/>
      <c r="Y3078" s="35"/>
      <c r="Z3078" s="35"/>
      <c r="AA3078" s="35"/>
      <c r="AB3078" s="35"/>
      <c r="AC3078" s="35"/>
      <c r="AD3078" s="35"/>
      <c r="AE3078" s="35"/>
      <c r="AR3078" s="196" t="s">
        <v>676</v>
      </c>
      <c r="AT3078" s="196" t="s">
        <v>539</v>
      </c>
      <c r="AU3078" s="196" t="s">
        <v>90</v>
      </c>
      <c r="AY3078" s="18" t="s">
        <v>215</v>
      </c>
      <c r="BE3078" s="197">
        <f t="shared" si="4"/>
        <v>0</v>
      </c>
      <c r="BF3078" s="197">
        <f t="shared" si="5"/>
        <v>0</v>
      </c>
      <c r="BG3078" s="197">
        <f t="shared" si="6"/>
        <v>0</v>
      </c>
      <c r="BH3078" s="197">
        <f t="shared" si="7"/>
        <v>0</v>
      </c>
      <c r="BI3078" s="197">
        <f t="shared" si="8"/>
        <v>0</v>
      </c>
      <c r="BJ3078" s="18" t="s">
        <v>88</v>
      </c>
      <c r="BK3078" s="197">
        <f t="shared" si="9"/>
        <v>0</v>
      </c>
      <c r="BL3078" s="18" t="s">
        <v>291</v>
      </c>
      <c r="BM3078" s="196" t="s">
        <v>2957</v>
      </c>
    </row>
    <row r="3079" spans="1:65" s="2" customFormat="1" ht="24.15" customHeight="1">
      <c r="A3079" s="35"/>
      <c r="B3079" s="36"/>
      <c r="C3079" s="260" t="s">
        <v>2958</v>
      </c>
      <c r="D3079" s="260" t="s">
        <v>539</v>
      </c>
      <c r="E3079" s="261" t="s">
        <v>2959</v>
      </c>
      <c r="F3079" s="262" t="s">
        <v>2960</v>
      </c>
      <c r="G3079" s="263" t="s">
        <v>716</v>
      </c>
      <c r="H3079" s="264">
        <v>1</v>
      </c>
      <c r="I3079" s="265"/>
      <c r="J3079" s="266">
        <f t="shared" si="0"/>
        <v>0</v>
      </c>
      <c r="K3079" s="262" t="s">
        <v>1</v>
      </c>
      <c r="L3079" s="267"/>
      <c r="M3079" s="268" t="s">
        <v>1</v>
      </c>
      <c r="N3079" s="269" t="s">
        <v>46</v>
      </c>
      <c r="O3079" s="72"/>
      <c r="P3079" s="194">
        <f t="shared" si="1"/>
        <v>0</v>
      </c>
      <c r="Q3079" s="194">
        <v>0.192</v>
      </c>
      <c r="R3079" s="194">
        <f t="shared" si="2"/>
        <v>0.192</v>
      </c>
      <c r="S3079" s="194">
        <v>0</v>
      </c>
      <c r="T3079" s="195">
        <f t="shared" si="3"/>
        <v>0</v>
      </c>
      <c r="U3079" s="35"/>
      <c r="V3079" s="35"/>
      <c r="W3079" s="35"/>
      <c r="X3079" s="35"/>
      <c r="Y3079" s="35"/>
      <c r="Z3079" s="35"/>
      <c r="AA3079" s="35"/>
      <c r="AB3079" s="35"/>
      <c r="AC3079" s="35"/>
      <c r="AD3079" s="35"/>
      <c r="AE3079" s="35"/>
      <c r="AR3079" s="196" t="s">
        <v>676</v>
      </c>
      <c r="AT3079" s="196" t="s">
        <v>539</v>
      </c>
      <c r="AU3079" s="196" t="s">
        <v>90</v>
      </c>
      <c r="AY3079" s="18" t="s">
        <v>215</v>
      </c>
      <c r="BE3079" s="197">
        <f t="shared" si="4"/>
        <v>0</v>
      </c>
      <c r="BF3079" s="197">
        <f t="shared" si="5"/>
        <v>0</v>
      </c>
      <c r="BG3079" s="197">
        <f t="shared" si="6"/>
        <v>0</v>
      </c>
      <c r="BH3079" s="197">
        <f t="shared" si="7"/>
        <v>0</v>
      </c>
      <c r="BI3079" s="197">
        <f t="shared" si="8"/>
        <v>0</v>
      </c>
      <c r="BJ3079" s="18" t="s">
        <v>88</v>
      </c>
      <c r="BK3079" s="197">
        <f t="shared" si="9"/>
        <v>0</v>
      </c>
      <c r="BL3079" s="18" t="s">
        <v>291</v>
      </c>
      <c r="BM3079" s="196" t="s">
        <v>2961</v>
      </c>
    </row>
    <row r="3080" spans="1:65" s="2" customFormat="1" ht="24.15" customHeight="1">
      <c r="A3080" s="35"/>
      <c r="B3080" s="36"/>
      <c r="C3080" s="185" t="s">
        <v>2962</v>
      </c>
      <c r="D3080" s="185" t="s">
        <v>216</v>
      </c>
      <c r="E3080" s="186" t="s">
        <v>2963</v>
      </c>
      <c r="F3080" s="187" t="s">
        <v>2964</v>
      </c>
      <c r="G3080" s="188" t="s">
        <v>716</v>
      </c>
      <c r="H3080" s="189">
        <v>2</v>
      </c>
      <c r="I3080" s="190"/>
      <c r="J3080" s="191">
        <f t="shared" si="0"/>
        <v>0</v>
      </c>
      <c r="K3080" s="187" t="s">
        <v>359</v>
      </c>
      <c r="L3080" s="40"/>
      <c r="M3080" s="192" t="s">
        <v>1</v>
      </c>
      <c r="N3080" s="193" t="s">
        <v>46</v>
      </c>
      <c r="O3080" s="72"/>
      <c r="P3080" s="194">
        <f t="shared" si="1"/>
        <v>0</v>
      </c>
      <c r="Q3080" s="194">
        <v>2.5999999999999998E-4</v>
      </c>
      <c r="R3080" s="194">
        <f t="shared" si="2"/>
        <v>5.1999999999999995E-4</v>
      </c>
      <c r="S3080" s="194">
        <v>0</v>
      </c>
      <c r="T3080" s="195">
        <f t="shared" si="3"/>
        <v>0</v>
      </c>
      <c r="U3080" s="35"/>
      <c r="V3080" s="35"/>
      <c r="W3080" s="35"/>
      <c r="X3080" s="35"/>
      <c r="Y3080" s="35"/>
      <c r="Z3080" s="35"/>
      <c r="AA3080" s="35"/>
      <c r="AB3080" s="35"/>
      <c r="AC3080" s="35"/>
      <c r="AD3080" s="35"/>
      <c r="AE3080" s="35"/>
      <c r="AR3080" s="196" t="s">
        <v>291</v>
      </c>
      <c r="AT3080" s="196" t="s">
        <v>216</v>
      </c>
      <c r="AU3080" s="196" t="s">
        <v>90</v>
      </c>
      <c r="AY3080" s="18" t="s">
        <v>215</v>
      </c>
      <c r="BE3080" s="197">
        <f t="shared" si="4"/>
        <v>0</v>
      </c>
      <c r="BF3080" s="197">
        <f t="shared" si="5"/>
        <v>0</v>
      </c>
      <c r="BG3080" s="197">
        <f t="shared" si="6"/>
        <v>0</v>
      </c>
      <c r="BH3080" s="197">
        <f t="shared" si="7"/>
        <v>0</v>
      </c>
      <c r="BI3080" s="197">
        <f t="shared" si="8"/>
        <v>0</v>
      </c>
      <c r="BJ3080" s="18" t="s">
        <v>88</v>
      </c>
      <c r="BK3080" s="197">
        <f t="shared" si="9"/>
        <v>0</v>
      </c>
      <c r="BL3080" s="18" t="s">
        <v>291</v>
      </c>
      <c r="BM3080" s="196" t="s">
        <v>2965</v>
      </c>
    </row>
    <row r="3081" spans="1:65" s="2" customFormat="1" ht="19.2">
      <c r="A3081" s="35"/>
      <c r="B3081" s="36"/>
      <c r="C3081" s="37"/>
      <c r="D3081" s="198" t="s">
        <v>221</v>
      </c>
      <c r="E3081" s="37"/>
      <c r="F3081" s="199" t="s">
        <v>2966</v>
      </c>
      <c r="G3081" s="37"/>
      <c r="H3081" s="37"/>
      <c r="I3081" s="200"/>
      <c r="J3081" s="37"/>
      <c r="K3081" s="37"/>
      <c r="L3081" s="40"/>
      <c r="M3081" s="201"/>
      <c r="N3081" s="202"/>
      <c r="O3081" s="72"/>
      <c r="P3081" s="72"/>
      <c r="Q3081" s="72"/>
      <c r="R3081" s="72"/>
      <c r="S3081" s="72"/>
      <c r="T3081" s="73"/>
      <c r="U3081" s="35"/>
      <c r="V3081" s="35"/>
      <c r="W3081" s="35"/>
      <c r="X3081" s="35"/>
      <c r="Y3081" s="35"/>
      <c r="Z3081" s="35"/>
      <c r="AA3081" s="35"/>
      <c r="AB3081" s="35"/>
      <c r="AC3081" s="35"/>
      <c r="AD3081" s="35"/>
      <c r="AE3081" s="35"/>
      <c r="AT3081" s="18" t="s">
        <v>221</v>
      </c>
      <c r="AU3081" s="18" t="s">
        <v>90</v>
      </c>
    </row>
    <row r="3082" spans="1:65" s="2" customFormat="1" ht="10.199999999999999">
      <c r="A3082" s="35"/>
      <c r="B3082" s="36"/>
      <c r="C3082" s="37"/>
      <c r="D3082" s="215" t="s">
        <v>362</v>
      </c>
      <c r="E3082" s="37"/>
      <c r="F3082" s="216" t="s">
        <v>2967</v>
      </c>
      <c r="G3082" s="37"/>
      <c r="H3082" s="37"/>
      <c r="I3082" s="200"/>
      <c r="J3082" s="37"/>
      <c r="K3082" s="37"/>
      <c r="L3082" s="40"/>
      <c r="M3082" s="201"/>
      <c r="N3082" s="202"/>
      <c r="O3082" s="72"/>
      <c r="P3082" s="72"/>
      <c r="Q3082" s="72"/>
      <c r="R3082" s="72"/>
      <c r="S3082" s="72"/>
      <c r="T3082" s="73"/>
      <c r="U3082" s="35"/>
      <c r="V3082" s="35"/>
      <c r="W3082" s="35"/>
      <c r="X3082" s="35"/>
      <c r="Y3082" s="35"/>
      <c r="Z3082" s="35"/>
      <c r="AA3082" s="35"/>
      <c r="AB3082" s="35"/>
      <c r="AC3082" s="35"/>
      <c r="AD3082" s="35"/>
      <c r="AE3082" s="35"/>
      <c r="AT3082" s="18" t="s">
        <v>362</v>
      </c>
      <c r="AU3082" s="18" t="s">
        <v>90</v>
      </c>
    </row>
    <row r="3083" spans="1:65" s="2" customFormat="1" ht="24.15" customHeight="1">
      <c r="A3083" s="35"/>
      <c r="B3083" s="36"/>
      <c r="C3083" s="260" t="s">
        <v>2968</v>
      </c>
      <c r="D3083" s="260" t="s">
        <v>539</v>
      </c>
      <c r="E3083" s="261" t="s">
        <v>2969</v>
      </c>
      <c r="F3083" s="262" t="s">
        <v>2970</v>
      </c>
      <c r="G3083" s="263" t="s">
        <v>716</v>
      </c>
      <c r="H3083" s="264">
        <v>2</v>
      </c>
      <c r="I3083" s="265"/>
      <c r="J3083" s="266">
        <f>ROUND(I3083*H3083,2)</f>
        <v>0</v>
      </c>
      <c r="K3083" s="262" t="s">
        <v>1</v>
      </c>
      <c r="L3083" s="267"/>
      <c r="M3083" s="268" t="s">
        <v>1</v>
      </c>
      <c r="N3083" s="269" t="s">
        <v>46</v>
      </c>
      <c r="O3083" s="72"/>
      <c r="P3083" s="194">
        <f>O3083*H3083</f>
        <v>0</v>
      </c>
      <c r="Q3083" s="194">
        <v>3.9E-2</v>
      </c>
      <c r="R3083" s="194">
        <f>Q3083*H3083</f>
        <v>7.8E-2</v>
      </c>
      <c r="S3083" s="194">
        <v>0</v>
      </c>
      <c r="T3083" s="195">
        <f>S3083*H3083</f>
        <v>0</v>
      </c>
      <c r="U3083" s="35"/>
      <c r="V3083" s="35"/>
      <c r="W3083" s="35"/>
      <c r="X3083" s="35"/>
      <c r="Y3083" s="35"/>
      <c r="Z3083" s="35"/>
      <c r="AA3083" s="35"/>
      <c r="AB3083" s="35"/>
      <c r="AC3083" s="35"/>
      <c r="AD3083" s="35"/>
      <c r="AE3083" s="35"/>
      <c r="AR3083" s="196" t="s">
        <v>676</v>
      </c>
      <c r="AT3083" s="196" t="s">
        <v>539</v>
      </c>
      <c r="AU3083" s="196" t="s">
        <v>90</v>
      </c>
      <c r="AY3083" s="18" t="s">
        <v>215</v>
      </c>
      <c r="BE3083" s="197">
        <f>IF(N3083="základní",J3083,0)</f>
        <v>0</v>
      </c>
      <c r="BF3083" s="197">
        <f>IF(N3083="snížená",J3083,0)</f>
        <v>0</v>
      </c>
      <c r="BG3083" s="197">
        <f>IF(N3083="zákl. přenesená",J3083,0)</f>
        <v>0</v>
      </c>
      <c r="BH3083" s="197">
        <f>IF(N3083="sníž. přenesená",J3083,0)</f>
        <v>0</v>
      </c>
      <c r="BI3083" s="197">
        <f>IF(N3083="nulová",J3083,0)</f>
        <v>0</v>
      </c>
      <c r="BJ3083" s="18" t="s">
        <v>88</v>
      </c>
      <c r="BK3083" s="197">
        <f>ROUND(I3083*H3083,2)</f>
        <v>0</v>
      </c>
      <c r="BL3083" s="18" t="s">
        <v>291</v>
      </c>
      <c r="BM3083" s="196" t="s">
        <v>2971</v>
      </c>
    </row>
    <row r="3084" spans="1:65" s="2" customFormat="1" ht="33" customHeight="1">
      <c r="A3084" s="35"/>
      <c r="B3084" s="36"/>
      <c r="C3084" s="185" t="s">
        <v>2972</v>
      </c>
      <c r="D3084" s="185" t="s">
        <v>216</v>
      </c>
      <c r="E3084" s="186" t="s">
        <v>2973</v>
      </c>
      <c r="F3084" s="187" t="s">
        <v>2974</v>
      </c>
      <c r="G3084" s="188" t="s">
        <v>797</v>
      </c>
      <c r="H3084" s="189">
        <v>178.8</v>
      </c>
      <c r="I3084" s="190"/>
      <c r="J3084" s="191">
        <f>ROUND(I3084*H3084,2)</f>
        <v>0</v>
      </c>
      <c r="K3084" s="187" t="s">
        <v>359</v>
      </c>
      <c r="L3084" s="40"/>
      <c r="M3084" s="192" t="s">
        <v>1</v>
      </c>
      <c r="N3084" s="193" t="s">
        <v>46</v>
      </c>
      <c r="O3084" s="72"/>
      <c r="P3084" s="194">
        <f>O3084*H3084</f>
        <v>0</v>
      </c>
      <c r="Q3084" s="194">
        <v>1.6000000000000001E-4</v>
      </c>
      <c r="R3084" s="194">
        <f>Q3084*H3084</f>
        <v>2.8608000000000005E-2</v>
      </c>
      <c r="S3084" s="194">
        <v>0</v>
      </c>
      <c r="T3084" s="195">
        <f>S3084*H3084</f>
        <v>0</v>
      </c>
      <c r="U3084" s="35"/>
      <c r="V3084" s="35"/>
      <c r="W3084" s="35"/>
      <c r="X3084" s="35"/>
      <c r="Y3084" s="35"/>
      <c r="Z3084" s="35"/>
      <c r="AA3084" s="35"/>
      <c r="AB3084" s="35"/>
      <c r="AC3084" s="35"/>
      <c r="AD3084" s="35"/>
      <c r="AE3084" s="35"/>
      <c r="AR3084" s="196" t="s">
        <v>291</v>
      </c>
      <c r="AT3084" s="196" t="s">
        <v>216</v>
      </c>
      <c r="AU3084" s="196" t="s">
        <v>90</v>
      </c>
      <c r="AY3084" s="18" t="s">
        <v>215</v>
      </c>
      <c r="BE3084" s="197">
        <f>IF(N3084="základní",J3084,0)</f>
        <v>0</v>
      </c>
      <c r="BF3084" s="197">
        <f>IF(N3084="snížená",J3084,0)</f>
        <v>0</v>
      </c>
      <c r="BG3084" s="197">
        <f>IF(N3084="zákl. přenesená",J3084,0)</f>
        <v>0</v>
      </c>
      <c r="BH3084" s="197">
        <f>IF(N3084="sníž. přenesená",J3084,0)</f>
        <v>0</v>
      </c>
      <c r="BI3084" s="197">
        <f>IF(N3084="nulová",J3084,0)</f>
        <v>0</v>
      </c>
      <c r="BJ3084" s="18" t="s">
        <v>88</v>
      </c>
      <c r="BK3084" s="197">
        <f>ROUND(I3084*H3084,2)</f>
        <v>0</v>
      </c>
      <c r="BL3084" s="18" t="s">
        <v>291</v>
      </c>
      <c r="BM3084" s="196" t="s">
        <v>2975</v>
      </c>
    </row>
    <row r="3085" spans="1:65" s="2" customFormat="1" ht="28.8">
      <c r="A3085" s="35"/>
      <c r="B3085" s="36"/>
      <c r="C3085" s="37"/>
      <c r="D3085" s="198" t="s">
        <v>221</v>
      </c>
      <c r="E3085" s="37"/>
      <c r="F3085" s="199" t="s">
        <v>2976</v>
      </c>
      <c r="G3085" s="37"/>
      <c r="H3085" s="37"/>
      <c r="I3085" s="200"/>
      <c r="J3085" s="37"/>
      <c r="K3085" s="37"/>
      <c r="L3085" s="40"/>
      <c r="M3085" s="201"/>
      <c r="N3085" s="202"/>
      <c r="O3085" s="72"/>
      <c r="P3085" s="72"/>
      <c r="Q3085" s="72"/>
      <c r="R3085" s="72"/>
      <c r="S3085" s="72"/>
      <c r="T3085" s="73"/>
      <c r="U3085" s="35"/>
      <c r="V3085" s="35"/>
      <c r="W3085" s="35"/>
      <c r="X3085" s="35"/>
      <c r="Y3085" s="35"/>
      <c r="Z3085" s="35"/>
      <c r="AA3085" s="35"/>
      <c r="AB3085" s="35"/>
      <c r="AC3085" s="35"/>
      <c r="AD3085" s="35"/>
      <c r="AE3085" s="35"/>
      <c r="AT3085" s="18" t="s">
        <v>221</v>
      </c>
      <c r="AU3085" s="18" t="s">
        <v>90</v>
      </c>
    </row>
    <row r="3086" spans="1:65" s="2" customFormat="1" ht="10.199999999999999">
      <c r="A3086" s="35"/>
      <c r="B3086" s="36"/>
      <c r="C3086" s="37"/>
      <c r="D3086" s="215" t="s">
        <v>362</v>
      </c>
      <c r="E3086" s="37"/>
      <c r="F3086" s="216" t="s">
        <v>2977</v>
      </c>
      <c r="G3086" s="37"/>
      <c r="H3086" s="37"/>
      <c r="I3086" s="200"/>
      <c r="J3086" s="37"/>
      <c r="K3086" s="37"/>
      <c r="L3086" s="40"/>
      <c r="M3086" s="201"/>
      <c r="N3086" s="202"/>
      <c r="O3086" s="72"/>
      <c r="P3086" s="72"/>
      <c r="Q3086" s="72"/>
      <c r="R3086" s="72"/>
      <c r="S3086" s="72"/>
      <c r="T3086" s="73"/>
      <c r="U3086" s="35"/>
      <c r="V3086" s="35"/>
      <c r="W3086" s="35"/>
      <c r="X3086" s="35"/>
      <c r="Y3086" s="35"/>
      <c r="Z3086" s="35"/>
      <c r="AA3086" s="35"/>
      <c r="AB3086" s="35"/>
      <c r="AC3086" s="35"/>
      <c r="AD3086" s="35"/>
      <c r="AE3086" s="35"/>
      <c r="AT3086" s="18" t="s">
        <v>362</v>
      </c>
      <c r="AU3086" s="18" t="s">
        <v>90</v>
      </c>
    </row>
    <row r="3087" spans="1:65" s="13" customFormat="1" ht="10.199999999999999">
      <c r="B3087" s="217"/>
      <c r="C3087" s="218"/>
      <c r="D3087" s="198" t="s">
        <v>364</v>
      </c>
      <c r="E3087" s="219" t="s">
        <v>1</v>
      </c>
      <c r="F3087" s="220" t="s">
        <v>2978</v>
      </c>
      <c r="G3087" s="218"/>
      <c r="H3087" s="219" t="s">
        <v>1</v>
      </c>
      <c r="I3087" s="221"/>
      <c r="J3087" s="218"/>
      <c r="K3087" s="218"/>
      <c r="L3087" s="222"/>
      <c r="M3087" s="223"/>
      <c r="N3087" s="224"/>
      <c r="O3087" s="224"/>
      <c r="P3087" s="224"/>
      <c r="Q3087" s="224"/>
      <c r="R3087" s="224"/>
      <c r="S3087" s="224"/>
      <c r="T3087" s="225"/>
      <c r="AT3087" s="226" t="s">
        <v>364</v>
      </c>
      <c r="AU3087" s="226" t="s">
        <v>90</v>
      </c>
      <c r="AV3087" s="13" t="s">
        <v>88</v>
      </c>
      <c r="AW3087" s="13" t="s">
        <v>36</v>
      </c>
      <c r="AX3087" s="13" t="s">
        <v>81</v>
      </c>
      <c r="AY3087" s="226" t="s">
        <v>215</v>
      </c>
    </row>
    <row r="3088" spans="1:65" s="14" customFormat="1" ht="10.199999999999999">
      <c r="B3088" s="227"/>
      <c r="C3088" s="228"/>
      <c r="D3088" s="198" t="s">
        <v>364</v>
      </c>
      <c r="E3088" s="229" t="s">
        <v>1</v>
      </c>
      <c r="F3088" s="230" t="s">
        <v>2979</v>
      </c>
      <c r="G3088" s="228"/>
      <c r="H3088" s="231">
        <v>28</v>
      </c>
      <c r="I3088" s="232"/>
      <c r="J3088" s="228"/>
      <c r="K3088" s="228"/>
      <c r="L3088" s="233"/>
      <c r="M3088" s="234"/>
      <c r="N3088" s="235"/>
      <c r="O3088" s="235"/>
      <c r="P3088" s="235"/>
      <c r="Q3088" s="235"/>
      <c r="R3088" s="235"/>
      <c r="S3088" s="235"/>
      <c r="T3088" s="236"/>
      <c r="AT3088" s="237" t="s">
        <v>364</v>
      </c>
      <c r="AU3088" s="237" t="s">
        <v>90</v>
      </c>
      <c r="AV3088" s="14" t="s">
        <v>90</v>
      </c>
      <c r="AW3088" s="14" t="s">
        <v>36</v>
      </c>
      <c r="AX3088" s="14" t="s">
        <v>81</v>
      </c>
      <c r="AY3088" s="237" t="s">
        <v>215</v>
      </c>
    </row>
    <row r="3089" spans="1:65" s="14" customFormat="1" ht="10.199999999999999">
      <c r="B3089" s="227"/>
      <c r="C3089" s="228"/>
      <c r="D3089" s="198" t="s">
        <v>364</v>
      </c>
      <c r="E3089" s="229" t="s">
        <v>1</v>
      </c>
      <c r="F3089" s="230" t="s">
        <v>2980</v>
      </c>
      <c r="G3089" s="228"/>
      <c r="H3089" s="231">
        <v>24</v>
      </c>
      <c r="I3089" s="232"/>
      <c r="J3089" s="228"/>
      <c r="K3089" s="228"/>
      <c r="L3089" s="233"/>
      <c r="M3089" s="234"/>
      <c r="N3089" s="235"/>
      <c r="O3089" s="235"/>
      <c r="P3089" s="235"/>
      <c r="Q3089" s="235"/>
      <c r="R3089" s="235"/>
      <c r="S3089" s="235"/>
      <c r="T3089" s="236"/>
      <c r="AT3089" s="237" t="s">
        <v>364</v>
      </c>
      <c r="AU3089" s="237" t="s">
        <v>90</v>
      </c>
      <c r="AV3089" s="14" t="s">
        <v>90</v>
      </c>
      <c r="AW3089" s="14" t="s">
        <v>36</v>
      </c>
      <c r="AX3089" s="14" t="s">
        <v>81</v>
      </c>
      <c r="AY3089" s="237" t="s">
        <v>215</v>
      </c>
    </row>
    <row r="3090" spans="1:65" s="14" customFormat="1" ht="10.199999999999999">
      <c r="B3090" s="227"/>
      <c r="C3090" s="228"/>
      <c r="D3090" s="198" t="s">
        <v>364</v>
      </c>
      <c r="E3090" s="229" t="s">
        <v>1</v>
      </c>
      <c r="F3090" s="230" t="s">
        <v>2981</v>
      </c>
      <c r="G3090" s="228"/>
      <c r="H3090" s="231">
        <v>12.2</v>
      </c>
      <c r="I3090" s="232"/>
      <c r="J3090" s="228"/>
      <c r="K3090" s="228"/>
      <c r="L3090" s="233"/>
      <c r="M3090" s="234"/>
      <c r="N3090" s="235"/>
      <c r="O3090" s="235"/>
      <c r="P3090" s="235"/>
      <c r="Q3090" s="235"/>
      <c r="R3090" s="235"/>
      <c r="S3090" s="235"/>
      <c r="T3090" s="236"/>
      <c r="AT3090" s="237" t="s">
        <v>364</v>
      </c>
      <c r="AU3090" s="237" t="s">
        <v>90</v>
      </c>
      <c r="AV3090" s="14" t="s">
        <v>90</v>
      </c>
      <c r="AW3090" s="14" t="s">
        <v>36</v>
      </c>
      <c r="AX3090" s="14" t="s">
        <v>81</v>
      </c>
      <c r="AY3090" s="237" t="s">
        <v>215</v>
      </c>
    </row>
    <row r="3091" spans="1:65" s="14" customFormat="1" ht="10.199999999999999">
      <c r="B3091" s="227"/>
      <c r="C3091" s="228"/>
      <c r="D3091" s="198" t="s">
        <v>364</v>
      </c>
      <c r="E3091" s="229" t="s">
        <v>1</v>
      </c>
      <c r="F3091" s="230" t="s">
        <v>2982</v>
      </c>
      <c r="G3091" s="228"/>
      <c r="H3091" s="231">
        <v>7.4</v>
      </c>
      <c r="I3091" s="232"/>
      <c r="J3091" s="228"/>
      <c r="K3091" s="228"/>
      <c r="L3091" s="233"/>
      <c r="M3091" s="234"/>
      <c r="N3091" s="235"/>
      <c r="O3091" s="235"/>
      <c r="P3091" s="235"/>
      <c r="Q3091" s="235"/>
      <c r="R3091" s="235"/>
      <c r="S3091" s="235"/>
      <c r="T3091" s="236"/>
      <c r="AT3091" s="237" t="s">
        <v>364</v>
      </c>
      <c r="AU3091" s="237" t="s">
        <v>90</v>
      </c>
      <c r="AV3091" s="14" t="s">
        <v>90</v>
      </c>
      <c r="AW3091" s="14" t="s">
        <v>36</v>
      </c>
      <c r="AX3091" s="14" t="s">
        <v>81</v>
      </c>
      <c r="AY3091" s="237" t="s">
        <v>215</v>
      </c>
    </row>
    <row r="3092" spans="1:65" s="14" customFormat="1" ht="10.199999999999999">
      <c r="B3092" s="227"/>
      <c r="C3092" s="228"/>
      <c r="D3092" s="198" t="s">
        <v>364</v>
      </c>
      <c r="E3092" s="229" t="s">
        <v>1</v>
      </c>
      <c r="F3092" s="230" t="s">
        <v>2983</v>
      </c>
      <c r="G3092" s="228"/>
      <c r="H3092" s="231">
        <v>80</v>
      </c>
      <c r="I3092" s="232"/>
      <c r="J3092" s="228"/>
      <c r="K3092" s="228"/>
      <c r="L3092" s="233"/>
      <c r="M3092" s="234"/>
      <c r="N3092" s="235"/>
      <c r="O3092" s="235"/>
      <c r="P3092" s="235"/>
      <c r="Q3092" s="235"/>
      <c r="R3092" s="235"/>
      <c r="S3092" s="235"/>
      <c r="T3092" s="236"/>
      <c r="AT3092" s="237" t="s">
        <v>364</v>
      </c>
      <c r="AU3092" s="237" t="s">
        <v>90</v>
      </c>
      <c r="AV3092" s="14" t="s">
        <v>90</v>
      </c>
      <c r="AW3092" s="14" t="s">
        <v>36</v>
      </c>
      <c r="AX3092" s="14" t="s">
        <v>81</v>
      </c>
      <c r="AY3092" s="237" t="s">
        <v>215</v>
      </c>
    </row>
    <row r="3093" spans="1:65" s="14" customFormat="1" ht="10.199999999999999">
      <c r="B3093" s="227"/>
      <c r="C3093" s="228"/>
      <c r="D3093" s="198" t="s">
        <v>364</v>
      </c>
      <c r="E3093" s="229" t="s">
        <v>1</v>
      </c>
      <c r="F3093" s="230" t="s">
        <v>2984</v>
      </c>
      <c r="G3093" s="228"/>
      <c r="H3093" s="231">
        <v>13.6</v>
      </c>
      <c r="I3093" s="232"/>
      <c r="J3093" s="228"/>
      <c r="K3093" s="228"/>
      <c r="L3093" s="233"/>
      <c r="M3093" s="234"/>
      <c r="N3093" s="235"/>
      <c r="O3093" s="235"/>
      <c r="P3093" s="235"/>
      <c r="Q3093" s="235"/>
      <c r="R3093" s="235"/>
      <c r="S3093" s="235"/>
      <c r="T3093" s="236"/>
      <c r="AT3093" s="237" t="s">
        <v>364</v>
      </c>
      <c r="AU3093" s="237" t="s">
        <v>90</v>
      </c>
      <c r="AV3093" s="14" t="s">
        <v>90</v>
      </c>
      <c r="AW3093" s="14" t="s">
        <v>36</v>
      </c>
      <c r="AX3093" s="14" t="s">
        <v>81</v>
      </c>
      <c r="AY3093" s="237" t="s">
        <v>215</v>
      </c>
    </row>
    <row r="3094" spans="1:65" s="14" customFormat="1" ht="10.199999999999999">
      <c r="B3094" s="227"/>
      <c r="C3094" s="228"/>
      <c r="D3094" s="198" t="s">
        <v>364</v>
      </c>
      <c r="E3094" s="229" t="s">
        <v>1</v>
      </c>
      <c r="F3094" s="230" t="s">
        <v>2985</v>
      </c>
      <c r="G3094" s="228"/>
      <c r="H3094" s="231">
        <v>5.6</v>
      </c>
      <c r="I3094" s="232"/>
      <c r="J3094" s="228"/>
      <c r="K3094" s="228"/>
      <c r="L3094" s="233"/>
      <c r="M3094" s="234"/>
      <c r="N3094" s="235"/>
      <c r="O3094" s="235"/>
      <c r="P3094" s="235"/>
      <c r="Q3094" s="235"/>
      <c r="R3094" s="235"/>
      <c r="S3094" s="235"/>
      <c r="T3094" s="236"/>
      <c r="AT3094" s="237" t="s">
        <v>364</v>
      </c>
      <c r="AU3094" s="237" t="s">
        <v>90</v>
      </c>
      <c r="AV3094" s="14" t="s">
        <v>90</v>
      </c>
      <c r="AW3094" s="14" t="s">
        <v>36</v>
      </c>
      <c r="AX3094" s="14" t="s">
        <v>81</v>
      </c>
      <c r="AY3094" s="237" t="s">
        <v>215</v>
      </c>
    </row>
    <row r="3095" spans="1:65" s="14" customFormat="1" ht="10.199999999999999">
      <c r="B3095" s="227"/>
      <c r="C3095" s="228"/>
      <c r="D3095" s="198" t="s">
        <v>364</v>
      </c>
      <c r="E3095" s="229" t="s">
        <v>1</v>
      </c>
      <c r="F3095" s="230" t="s">
        <v>2986</v>
      </c>
      <c r="G3095" s="228"/>
      <c r="H3095" s="231">
        <v>8</v>
      </c>
      <c r="I3095" s="232"/>
      <c r="J3095" s="228"/>
      <c r="K3095" s="228"/>
      <c r="L3095" s="233"/>
      <c r="M3095" s="234"/>
      <c r="N3095" s="235"/>
      <c r="O3095" s="235"/>
      <c r="P3095" s="235"/>
      <c r="Q3095" s="235"/>
      <c r="R3095" s="235"/>
      <c r="S3095" s="235"/>
      <c r="T3095" s="236"/>
      <c r="AT3095" s="237" t="s">
        <v>364</v>
      </c>
      <c r="AU3095" s="237" t="s">
        <v>90</v>
      </c>
      <c r="AV3095" s="14" t="s">
        <v>90</v>
      </c>
      <c r="AW3095" s="14" t="s">
        <v>36</v>
      </c>
      <c r="AX3095" s="14" t="s">
        <v>81</v>
      </c>
      <c r="AY3095" s="237" t="s">
        <v>215</v>
      </c>
    </row>
    <row r="3096" spans="1:65" s="15" customFormat="1" ht="10.199999999999999">
      <c r="B3096" s="238"/>
      <c r="C3096" s="239"/>
      <c r="D3096" s="198" t="s">
        <v>364</v>
      </c>
      <c r="E3096" s="240" t="s">
        <v>1</v>
      </c>
      <c r="F3096" s="241" t="s">
        <v>368</v>
      </c>
      <c r="G3096" s="239"/>
      <c r="H3096" s="242">
        <v>178.8</v>
      </c>
      <c r="I3096" s="243"/>
      <c r="J3096" s="239"/>
      <c r="K3096" s="239"/>
      <c r="L3096" s="244"/>
      <c r="M3096" s="245"/>
      <c r="N3096" s="246"/>
      <c r="O3096" s="246"/>
      <c r="P3096" s="246"/>
      <c r="Q3096" s="246"/>
      <c r="R3096" s="246"/>
      <c r="S3096" s="246"/>
      <c r="T3096" s="247"/>
      <c r="AT3096" s="248" t="s">
        <v>364</v>
      </c>
      <c r="AU3096" s="248" t="s">
        <v>90</v>
      </c>
      <c r="AV3096" s="15" t="s">
        <v>214</v>
      </c>
      <c r="AW3096" s="15" t="s">
        <v>36</v>
      </c>
      <c r="AX3096" s="15" t="s">
        <v>88</v>
      </c>
      <c r="AY3096" s="248" t="s">
        <v>215</v>
      </c>
    </row>
    <row r="3097" spans="1:65" s="2" customFormat="1" ht="24.15" customHeight="1">
      <c r="A3097" s="35"/>
      <c r="B3097" s="36"/>
      <c r="C3097" s="185" t="s">
        <v>2987</v>
      </c>
      <c r="D3097" s="185" t="s">
        <v>216</v>
      </c>
      <c r="E3097" s="186" t="s">
        <v>2988</v>
      </c>
      <c r="F3097" s="187" t="s">
        <v>2989</v>
      </c>
      <c r="G3097" s="188" t="s">
        <v>716</v>
      </c>
      <c r="H3097" s="189">
        <v>9</v>
      </c>
      <c r="I3097" s="190"/>
      <c r="J3097" s="191">
        <f>ROUND(I3097*H3097,2)</f>
        <v>0</v>
      </c>
      <c r="K3097" s="187" t="s">
        <v>359</v>
      </c>
      <c r="L3097" s="40"/>
      <c r="M3097" s="192" t="s">
        <v>1</v>
      </c>
      <c r="N3097" s="193" t="s">
        <v>46</v>
      </c>
      <c r="O3097" s="72"/>
      <c r="P3097" s="194">
        <f>O3097*H3097</f>
        <v>0</v>
      </c>
      <c r="Q3097" s="194">
        <v>0</v>
      </c>
      <c r="R3097" s="194">
        <f>Q3097*H3097</f>
        <v>0</v>
      </c>
      <c r="S3097" s="194">
        <v>0</v>
      </c>
      <c r="T3097" s="195">
        <f>S3097*H3097</f>
        <v>0</v>
      </c>
      <c r="U3097" s="35"/>
      <c r="V3097" s="35"/>
      <c r="W3097" s="35"/>
      <c r="X3097" s="35"/>
      <c r="Y3097" s="35"/>
      <c r="Z3097" s="35"/>
      <c r="AA3097" s="35"/>
      <c r="AB3097" s="35"/>
      <c r="AC3097" s="35"/>
      <c r="AD3097" s="35"/>
      <c r="AE3097" s="35"/>
      <c r="AR3097" s="196" t="s">
        <v>291</v>
      </c>
      <c r="AT3097" s="196" t="s">
        <v>216</v>
      </c>
      <c r="AU3097" s="196" t="s">
        <v>90</v>
      </c>
      <c r="AY3097" s="18" t="s">
        <v>215</v>
      </c>
      <c r="BE3097" s="197">
        <f>IF(N3097="základní",J3097,0)</f>
        <v>0</v>
      </c>
      <c r="BF3097" s="197">
        <f>IF(N3097="snížená",J3097,0)</f>
        <v>0</v>
      </c>
      <c r="BG3097" s="197">
        <f>IF(N3097="zákl. přenesená",J3097,0)</f>
        <v>0</v>
      </c>
      <c r="BH3097" s="197">
        <f>IF(N3097="sníž. přenesená",J3097,0)</f>
        <v>0</v>
      </c>
      <c r="BI3097" s="197">
        <f>IF(N3097="nulová",J3097,0)</f>
        <v>0</v>
      </c>
      <c r="BJ3097" s="18" t="s">
        <v>88</v>
      </c>
      <c r="BK3097" s="197">
        <f>ROUND(I3097*H3097,2)</f>
        <v>0</v>
      </c>
      <c r="BL3097" s="18" t="s">
        <v>291</v>
      </c>
      <c r="BM3097" s="196" t="s">
        <v>2990</v>
      </c>
    </row>
    <row r="3098" spans="1:65" s="2" customFormat="1" ht="28.8">
      <c r="A3098" s="35"/>
      <c r="B3098" s="36"/>
      <c r="C3098" s="37"/>
      <c r="D3098" s="198" t="s">
        <v>221</v>
      </c>
      <c r="E3098" s="37"/>
      <c r="F3098" s="199" t="s">
        <v>2991</v>
      </c>
      <c r="G3098" s="37"/>
      <c r="H3098" s="37"/>
      <c r="I3098" s="200"/>
      <c r="J3098" s="37"/>
      <c r="K3098" s="37"/>
      <c r="L3098" s="40"/>
      <c r="M3098" s="201"/>
      <c r="N3098" s="202"/>
      <c r="O3098" s="72"/>
      <c r="P3098" s="72"/>
      <c r="Q3098" s="72"/>
      <c r="R3098" s="72"/>
      <c r="S3098" s="72"/>
      <c r="T3098" s="73"/>
      <c r="U3098" s="35"/>
      <c r="V3098" s="35"/>
      <c r="W3098" s="35"/>
      <c r="X3098" s="35"/>
      <c r="Y3098" s="35"/>
      <c r="Z3098" s="35"/>
      <c r="AA3098" s="35"/>
      <c r="AB3098" s="35"/>
      <c r="AC3098" s="35"/>
      <c r="AD3098" s="35"/>
      <c r="AE3098" s="35"/>
      <c r="AT3098" s="18" t="s">
        <v>221</v>
      </c>
      <c r="AU3098" s="18" t="s">
        <v>90</v>
      </c>
    </row>
    <row r="3099" spans="1:65" s="2" customFormat="1" ht="10.199999999999999">
      <c r="A3099" s="35"/>
      <c r="B3099" s="36"/>
      <c r="C3099" s="37"/>
      <c r="D3099" s="215" t="s">
        <v>362</v>
      </c>
      <c r="E3099" s="37"/>
      <c r="F3099" s="216" t="s">
        <v>2992</v>
      </c>
      <c r="G3099" s="37"/>
      <c r="H3099" s="37"/>
      <c r="I3099" s="200"/>
      <c r="J3099" s="37"/>
      <c r="K3099" s="37"/>
      <c r="L3099" s="40"/>
      <c r="M3099" s="201"/>
      <c r="N3099" s="202"/>
      <c r="O3099" s="72"/>
      <c r="P3099" s="72"/>
      <c r="Q3099" s="72"/>
      <c r="R3099" s="72"/>
      <c r="S3099" s="72"/>
      <c r="T3099" s="73"/>
      <c r="U3099" s="35"/>
      <c r="V3099" s="35"/>
      <c r="W3099" s="35"/>
      <c r="X3099" s="35"/>
      <c r="Y3099" s="35"/>
      <c r="Z3099" s="35"/>
      <c r="AA3099" s="35"/>
      <c r="AB3099" s="35"/>
      <c r="AC3099" s="35"/>
      <c r="AD3099" s="35"/>
      <c r="AE3099" s="35"/>
      <c r="AT3099" s="18" t="s">
        <v>362</v>
      </c>
      <c r="AU3099" s="18" t="s">
        <v>90</v>
      </c>
    </row>
    <row r="3100" spans="1:65" s="2" customFormat="1" ht="24.15" customHeight="1">
      <c r="A3100" s="35"/>
      <c r="B3100" s="36"/>
      <c r="C3100" s="260" t="s">
        <v>2993</v>
      </c>
      <c r="D3100" s="260" t="s">
        <v>539</v>
      </c>
      <c r="E3100" s="261" t="s">
        <v>2994</v>
      </c>
      <c r="F3100" s="262" t="s">
        <v>2995</v>
      </c>
      <c r="G3100" s="263" t="s">
        <v>716</v>
      </c>
      <c r="H3100" s="264">
        <v>5</v>
      </c>
      <c r="I3100" s="265"/>
      <c r="J3100" s="266">
        <f>ROUND(I3100*H3100,2)</f>
        <v>0</v>
      </c>
      <c r="K3100" s="262" t="s">
        <v>1</v>
      </c>
      <c r="L3100" s="267"/>
      <c r="M3100" s="268" t="s">
        <v>1</v>
      </c>
      <c r="N3100" s="269" t="s">
        <v>46</v>
      </c>
      <c r="O3100" s="72"/>
      <c r="P3100" s="194">
        <f>O3100*H3100</f>
        <v>0</v>
      </c>
      <c r="Q3100" s="194">
        <v>1.95E-2</v>
      </c>
      <c r="R3100" s="194">
        <f>Q3100*H3100</f>
        <v>9.7500000000000003E-2</v>
      </c>
      <c r="S3100" s="194">
        <v>0</v>
      </c>
      <c r="T3100" s="195">
        <f>S3100*H3100</f>
        <v>0</v>
      </c>
      <c r="U3100" s="35"/>
      <c r="V3100" s="35"/>
      <c r="W3100" s="35"/>
      <c r="X3100" s="35"/>
      <c r="Y3100" s="35"/>
      <c r="Z3100" s="35"/>
      <c r="AA3100" s="35"/>
      <c r="AB3100" s="35"/>
      <c r="AC3100" s="35"/>
      <c r="AD3100" s="35"/>
      <c r="AE3100" s="35"/>
      <c r="AR3100" s="196" t="s">
        <v>676</v>
      </c>
      <c r="AT3100" s="196" t="s">
        <v>539</v>
      </c>
      <c r="AU3100" s="196" t="s">
        <v>90</v>
      </c>
      <c r="AY3100" s="18" t="s">
        <v>215</v>
      </c>
      <c r="BE3100" s="197">
        <f>IF(N3100="základní",J3100,0)</f>
        <v>0</v>
      </c>
      <c r="BF3100" s="197">
        <f>IF(N3100="snížená",J3100,0)</f>
        <v>0</v>
      </c>
      <c r="BG3100" s="197">
        <f>IF(N3100="zákl. přenesená",J3100,0)</f>
        <v>0</v>
      </c>
      <c r="BH3100" s="197">
        <f>IF(N3100="sníž. přenesená",J3100,0)</f>
        <v>0</v>
      </c>
      <c r="BI3100" s="197">
        <f>IF(N3100="nulová",J3100,0)</f>
        <v>0</v>
      </c>
      <c r="BJ3100" s="18" t="s">
        <v>88</v>
      </c>
      <c r="BK3100" s="197">
        <f>ROUND(I3100*H3100,2)</f>
        <v>0</v>
      </c>
      <c r="BL3100" s="18" t="s">
        <v>291</v>
      </c>
      <c r="BM3100" s="196" t="s">
        <v>2996</v>
      </c>
    </row>
    <row r="3101" spans="1:65" s="13" customFormat="1" ht="10.199999999999999">
      <c r="B3101" s="217"/>
      <c r="C3101" s="218"/>
      <c r="D3101" s="198" t="s">
        <v>364</v>
      </c>
      <c r="E3101" s="219" t="s">
        <v>1</v>
      </c>
      <c r="F3101" s="220" t="s">
        <v>2997</v>
      </c>
      <c r="G3101" s="218"/>
      <c r="H3101" s="219" t="s">
        <v>1</v>
      </c>
      <c r="I3101" s="221"/>
      <c r="J3101" s="218"/>
      <c r="K3101" s="218"/>
      <c r="L3101" s="222"/>
      <c r="M3101" s="223"/>
      <c r="N3101" s="224"/>
      <c r="O3101" s="224"/>
      <c r="P3101" s="224"/>
      <c r="Q3101" s="224"/>
      <c r="R3101" s="224"/>
      <c r="S3101" s="224"/>
      <c r="T3101" s="225"/>
      <c r="AT3101" s="226" t="s">
        <v>364</v>
      </c>
      <c r="AU3101" s="226" t="s">
        <v>90</v>
      </c>
      <c r="AV3101" s="13" t="s">
        <v>88</v>
      </c>
      <c r="AW3101" s="13" t="s">
        <v>36</v>
      </c>
      <c r="AX3101" s="13" t="s">
        <v>81</v>
      </c>
      <c r="AY3101" s="226" t="s">
        <v>215</v>
      </c>
    </row>
    <row r="3102" spans="1:65" s="14" customFormat="1" ht="10.199999999999999">
      <c r="B3102" s="227"/>
      <c r="C3102" s="228"/>
      <c r="D3102" s="198" t="s">
        <v>364</v>
      </c>
      <c r="E3102" s="229" t="s">
        <v>1</v>
      </c>
      <c r="F3102" s="230" t="s">
        <v>236</v>
      </c>
      <c r="G3102" s="228"/>
      <c r="H3102" s="231">
        <v>5</v>
      </c>
      <c r="I3102" s="232"/>
      <c r="J3102" s="228"/>
      <c r="K3102" s="228"/>
      <c r="L3102" s="233"/>
      <c r="M3102" s="234"/>
      <c r="N3102" s="235"/>
      <c r="O3102" s="235"/>
      <c r="P3102" s="235"/>
      <c r="Q3102" s="235"/>
      <c r="R3102" s="235"/>
      <c r="S3102" s="235"/>
      <c r="T3102" s="236"/>
      <c r="AT3102" s="237" t="s">
        <v>364</v>
      </c>
      <c r="AU3102" s="237" t="s">
        <v>90</v>
      </c>
      <c r="AV3102" s="14" t="s">
        <v>90</v>
      </c>
      <c r="AW3102" s="14" t="s">
        <v>36</v>
      </c>
      <c r="AX3102" s="14" t="s">
        <v>81</v>
      </c>
      <c r="AY3102" s="237" t="s">
        <v>215</v>
      </c>
    </row>
    <row r="3103" spans="1:65" s="15" customFormat="1" ht="10.199999999999999">
      <c r="B3103" s="238"/>
      <c r="C3103" s="239"/>
      <c r="D3103" s="198" t="s">
        <v>364</v>
      </c>
      <c r="E3103" s="240" t="s">
        <v>1</v>
      </c>
      <c r="F3103" s="241" t="s">
        <v>368</v>
      </c>
      <c r="G3103" s="239"/>
      <c r="H3103" s="242">
        <v>5</v>
      </c>
      <c r="I3103" s="243"/>
      <c r="J3103" s="239"/>
      <c r="K3103" s="239"/>
      <c r="L3103" s="244"/>
      <c r="M3103" s="245"/>
      <c r="N3103" s="246"/>
      <c r="O3103" s="246"/>
      <c r="P3103" s="246"/>
      <c r="Q3103" s="246"/>
      <c r="R3103" s="246"/>
      <c r="S3103" s="246"/>
      <c r="T3103" s="247"/>
      <c r="AT3103" s="248" t="s">
        <v>364</v>
      </c>
      <c r="AU3103" s="248" t="s">
        <v>90</v>
      </c>
      <c r="AV3103" s="15" t="s">
        <v>214</v>
      </c>
      <c r="AW3103" s="15" t="s">
        <v>36</v>
      </c>
      <c r="AX3103" s="15" t="s">
        <v>88</v>
      </c>
      <c r="AY3103" s="248" t="s">
        <v>215</v>
      </c>
    </row>
    <row r="3104" spans="1:65" s="2" customFormat="1" ht="24.15" customHeight="1">
      <c r="A3104" s="35"/>
      <c r="B3104" s="36"/>
      <c r="C3104" s="260" t="s">
        <v>2998</v>
      </c>
      <c r="D3104" s="260" t="s">
        <v>539</v>
      </c>
      <c r="E3104" s="261" t="s">
        <v>2999</v>
      </c>
      <c r="F3104" s="262" t="s">
        <v>3000</v>
      </c>
      <c r="G3104" s="263" t="s">
        <v>716</v>
      </c>
      <c r="H3104" s="264">
        <v>4</v>
      </c>
      <c r="I3104" s="265"/>
      <c r="J3104" s="266">
        <f>ROUND(I3104*H3104,2)</f>
        <v>0</v>
      </c>
      <c r="K3104" s="262" t="s">
        <v>1</v>
      </c>
      <c r="L3104" s="267"/>
      <c r="M3104" s="268" t="s">
        <v>1</v>
      </c>
      <c r="N3104" s="269" t="s">
        <v>46</v>
      </c>
      <c r="O3104" s="72"/>
      <c r="P3104" s="194">
        <f>O3104*H3104</f>
        <v>0</v>
      </c>
      <c r="Q3104" s="194">
        <v>1.7500000000000002E-2</v>
      </c>
      <c r="R3104" s="194">
        <f>Q3104*H3104</f>
        <v>7.0000000000000007E-2</v>
      </c>
      <c r="S3104" s="194">
        <v>0</v>
      </c>
      <c r="T3104" s="195">
        <f>S3104*H3104</f>
        <v>0</v>
      </c>
      <c r="U3104" s="35"/>
      <c r="V3104" s="35"/>
      <c r="W3104" s="35"/>
      <c r="X3104" s="35"/>
      <c r="Y3104" s="35"/>
      <c r="Z3104" s="35"/>
      <c r="AA3104" s="35"/>
      <c r="AB3104" s="35"/>
      <c r="AC3104" s="35"/>
      <c r="AD3104" s="35"/>
      <c r="AE3104" s="35"/>
      <c r="AR3104" s="196" t="s">
        <v>676</v>
      </c>
      <c r="AT3104" s="196" t="s">
        <v>539</v>
      </c>
      <c r="AU3104" s="196" t="s">
        <v>90</v>
      </c>
      <c r="AY3104" s="18" t="s">
        <v>215</v>
      </c>
      <c r="BE3104" s="197">
        <f>IF(N3104="základní",J3104,0)</f>
        <v>0</v>
      </c>
      <c r="BF3104" s="197">
        <f>IF(N3104="snížená",J3104,0)</f>
        <v>0</v>
      </c>
      <c r="BG3104" s="197">
        <f>IF(N3104="zákl. přenesená",J3104,0)</f>
        <v>0</v>
      </c>
      <c r="BH3104" s="197">
        <f>IF(N3104="sníž. přenesená",J3104,0)</f>
        <v>0</v>
      </c>
      <c r="BI3104" s="197">
        <f>IF(N3104="nulová",J3104,0)</f>
        <v>0</v>
      </c>
      <c r="BJ3104" s="18" t="s">
        <v>88</v>
      </c>
      <c r="BK3104" s="197">
        <f>ROUND(I3104*H3104,2)</f>
        <v>0</v>
      </c>
      <c r="BL3104" s="18" t="s">
        <v>291</v>
      </c>
      <c r="BM3104" s="196" t="s">
        <v>3001</v>
      </c>
    </row>
    <row r="3105" spans="1:65" s="13" customFormat="1" ht="10.199999999999999">
      <c r="B3105" s="217"/>
      <c r="C3105" s="218"/>
      <c r="D3105" s="198" t="s">
        <v>364</v>
      </c>
      <c r="E3105" s="219" t="s">
        <v>1</v>
      </c>
      <c r="F3105" s="220" t="s">
        <v>3002</v>
      </c>
      <c r="G3105" s="218"/>
      <c r="H3105" s="219" t="s">
        <v>1</v>
      </c>
      <c r="I3105" s="221"/>
      <c r="J3105" s="218"/>
      <c r="K3105" s="218"/>
      <c r="L3105" s="222"/>
      <c r="M3105" s="223"/>
      <c r="N3105" s="224"/>
      <c r="O3105" s="224"/>
      <c r="P3105" s="224"/>
      <c r="Q3105" s="224"/>
      <c r="R3105" s="224"/>
      <c r="S3105" s="224"/>
      <c r="T3105" s="225"/>
      <c r="AT3105" s="226" t="s">
        <v>364</v>
      </c>
      <c r="AU3105" s="226" t="s">
        <v>90</v>
      </c>
      <c r="AV3105" s="13" t="s">
        <v>88</v>
      </c>
      <c r="AW3105" s="13" t="s">
        <v>36</v>
      </c>
      <c r="AX3105" s="13" t="s">
        <v>81</v>
      </c>
      <c r="AY3105" s="226" t="s">
        <v>215</v>
      </c>
    </row>
    <row r="3106" spans="1:65" s="14" customFormat="1" ht="10.199999999999999">
      <c r="B3106" s="227"/>
      <c r="C3106" s="228"/>
      <c r="D3106" s="198" t="s">
        <v>364</v>
      </c>
      <c r="E3106" s="229" t="s">
        <v>1</v>
      </c>
      <c r="F3106" s="230" t="s">
        <v>214</v>
      </c>
      <c r="G3106" s="228"/>
      <c r="H3106" s="231">
        <v>4</v>
      </c>
      <c r="I3106" s="232"/>
      <c r="J3106" s="228"/>
      <c r="K3106" s="228"/>
      <c r="L3106" s="233"/>
      <c r="M3106" s="234"/>
      <c r="N3106" s="235"/>
      <c r="O3106" s="235"/>
      <c r="P3106" s="235"/>
      <c r="Q3106" s="235"/>
      <c r="R3106" s="235"/>
      <c r="S3106" s="235"/>
      <c r="T3106" s="236"/>
      <c r="AT3106" s="237" t="s">
        <v>364</v>
      </c>
      <c r="AU3106" s="237" t="s">
        <v>90</v>
      </c>
      <c r="AV3106" s="14" t="s">
        <v>90</v>
      </c>
      <c r="AW3106" s="14" t="s">
        <v>36</v>
      </c>
      <c r="AX3106" s="14" t="s">
        <v>81</v>
      </c>
      <c r="AY3106" s="237" t="s">
        <v>215</v>
      </c>
    </row>
    <row r="3107" spans="1:65" s="15" customFormat="1" ht="10.199999999999999">
      <c r="B3107" s="238"/>
      <c r="C3107" s="239"/>
      <c r="D3107" s="198" t="s">
        <v>364</v>
      </c>
      <c r="E3107" s="240" t="s">
        <v>1</v>
      </c>
      <c r="F3107" s="241" t="s">
        <v>368</v>
      </c>
      <c r="G3107" s="239"/>
      <c r="H3107" s="242">
        <v>4</v>
      </c>
      <c r="I3107" s="243"/>
      <c r="J3107" s="239"/>
      <c r="K3107" s="239"/>
      <c r="L3107" s="244"/>
      <c r="M3107" s="245"/>
      <c r="N3107" s="246"/>
      <c r="O3107" s="246"/>
      <c r="P3107" s="246"/>
      <c r="Q3107" s="246"/>
      <c r="R3107" s="246"/>
      <c r="S3107" s="246"/>
      <c r="T3107" s="247"/>
      <c r="AT3107" s="248" t="s">
        <v>364</v>
      </c>
      <c r="AU3107" s="248" t="s">
        <v>90</v>
      </c>
      <c r="AV3107" s="15" t="s">
        <v>214</v>
      </c>
      <c r="AW3107" s="15" t="s">
        <v>36</v>
      </c>
      <c r="AX3107" s="15" t="s">
        <v>88</v>
      </c>
      <c r="AY3107" s="248" t="s">
        <v>215</v>
      </c>
    </row>
    <row r="3108" spans="1:65" s="2" customFormat="1" ht="24.15" customHeight="1">
      <c r="A3108" s="35"/>
      <c r="B3108" s="36"/>
      <c r="C3108" s="185" t="s">
        <v>3003</v>
      </c>
      <c r="D3108" s="185" t="s">
        <v>216</v>
      </c>
      <c r="E3108" s="186" t="s">
        <v>3004</v>
      </c>
      <c r="F3108" s="187" t="s">
        <v>3005</v>
      </c>
      <c r="G3108" s="188" t="s">
        <v>716</v>
      </c>
      <c r="H3108" s="189">
        <v>22</v>
      </c>
      <c r="I3108" s="190"/>
      <c r="J3108" s="191">
        <f>ROUND(I3108*H3108,2)</f>
        <v>0</v>
      </c>
      <c r="K3108" s="187" t="s">
        <v>359</v>
      </c>
      <c r="L3108" s="40"/>
      <c r="M3108" s="192" t="s">
        <v>1</v>
      </c>
      <c r="N3108" s="193" t="s">
        <v>46</v>
      </c>
      <c r="O3108" s="72"/>
      <c r="P3108" s="194">
        <f>O3108*H3108</f>
        <v>0</v>
      </c>
      <c r="Q3108" s="194">
        <v>0</v>
      </c>
      <c r="R3108" s="194">
        <f>Q3108*H3108</f>
        <v>0</v>
      </c>
      <c r="S3108" s="194">
        <v>0</v>
      </c>
      <c r="T3108" s="195">
        <f>S3108*H3108</f>
        <v>0</v>
      </c>
      <c r="U3108" s="35"/>
      <c r="V3108" s="35"/>
      <c r="W3108" s="35"/>
      <c r="X3108" s="35"/>
      <c r="Y3108" s="35"/>
      <c r="Z3108" s="35"/>
      <c r="AA3108" s="35"/>
      <c r="AB3108" s="35"/>
      <c r="AC3108" s="35"/>
      <c r="AD3108" s="35"/>
      <c r="AE3108" s="35"/>
      <c r="AR3108" s="196" t="s">
        <v>291</v>
      </c>
      <c r="AT3108" s="196" t="s">
        <v>216</v>
      </c>
      <c r="AU3108" s="196" t="s">
        <v>90</v>
      </c>
      <c r="AY3108" s="18" t="s">
        <v>215</v>
      </c>
      <c r="BE3108" s="197">
        <f>IF(N3108="základní",J3108,0)</f>
        <v>0</v>
      </c>
      <c r="BF3108" s="197">
        <f>IF(N3108="snížená",J3108,0)</f>
        <v>0</v>
      </c>
      <c r="BG3108" s="197">
        <f>IF(N3108="zákl. přenesená",J3108,0)</f>
        <v>0</v>
      </c>
      <c r="BH3108" s="197">
        <f>IF(N3108="sníž. přenesená",J3108,0)</f>
        <v>0</v>
      </c>
      <c r="BI3108" s="197">
        <f>IF(N3108="nulová",J3108,0)</f>
        <v>0</v>
      </c>
      <c r="BJ3108" s="18" t="s">
        <v>88</v>
      </c>
      <c r="BK3108" s="197">
        <f>ROUND(I3108*H3108,2)</f>
        <v>0</v>
      </c>
      <c r="BL3108" s="18" t="s">
        <v>291</v>
      </c>
      <c r="BM3108" s="196" t="s">
        <v>3006</v>
      </c>
    </row>
    <row r="3109" spans="1:65" s="2" customFormat="1" ht="28.8">
      <c r="A3109" s="35"/>
      <c r="B3109" s="36"/>
      <c r="C3109" s="37"/>
      <c r="D3109" s="198" t="s">
        <v>221</v>
      </c>
      <c r="E3109" s="37"/>
      <c r="F3109" s="199" t="s">
        <v>3007</v>
      </c>
      <c r="G3109" s="37"/>
      <c r="H3109" s="37"/>
      <c r="I3109" s="200"/>
      <c r="J3109" s="37"/>
      <c r="K3109" s="37"/>
      <c r="L3109" s="40"/>
      <c r="M3109" s="201"/>
      <c r="N3109" s="202"/>
      <c r="O3109" s="72"/>
      <c r="P3109" s="72"/>
      <c r="Q3109" s="72"/>
      <c r="R3109" s="72"/>
      <c r="S3109" s="72"/>
      <c r="T3109" s="73"/>
      <c r="U3109" s="35"/>
      <c r="V3109" s="35"/>
      <c r="W3109" s="35"/>
      <c r="X3109" s="35"/>
      <c r="Y3109" s="35"/>
      <c r="Z3109" s="35"/>
      <c r="AA3109" s="35"/>
      <c r="AB3109" s="35"/>
      <c r="AC3109" s="35"/>
      <c r="AD3109" s="35"/>
      <c r="AE3109" s="35"/>
      <c r="AT3109" s="18" t="s">
        <v>221</v>
      </c>
      <c r="AU3109" s="18" t="s">
        <v>90</v>
      </c>
    </row>
    <row r="3110" spans="1:65" s="2" customFormat="1" ht="10.199999999999999">
      <c r="A3110" s="35"/>
      <c r="B3110" s="36"/>
      <c r="C3110" s="37"/>
      <c r="D3110" s="215" t="s">
        <v>362</v>
      </c>
      <c r="E3110" s="37"/>
      <c r="F3110" s="216" t="s">
        <v>3008</v>
      </c>
      <c r="G3110" s="37"/>
      <c r="H3110" s="37"/>
      <c r="I3110" s="200"/>
      <c r="J3110" s="37"/>
      <c r="K3110" s="37"/>
      <c r="L3110" s="40"/>
      <c r="M3110" s="201"/>
      <c r="N3110" s="202"/>
      <c r="O3110" s="72"/>
      <c r="P3110" s="72"/>
      <c r="Q3110" s="72"/>
      <c r="R3110" s="72"/>
      <c r="S3110" s="72"/>
      <c r="T3110" s="73"/>
      <c r="U3110" s="35"/>
      <c r="V3110" s="35"/>
      <c r="W3110" s="35"/>
      <c r="X3110" s="35"/>
      <c r="Y3110" s="35"/>
      <c r="Z3110" s="35"/>
      <c r="AA3110" s="35"/>
      <c r="AB3110" s="35"/>
      <c r="AC3110" s="35"/>
      <c r="AD3110" s="35"/>
      <c r="AE3110" s="35"/>
      <c r="AT3110" s="18" t="s">
        <v>362</v>
      </c>
      <c r="AU3110" s="18" t="s">
        <v>90</v>
      </c>
    </row>
    <row r="3111" spans="1:65" s="2" customFormat="1" ht="24.15" customHeight="1">
      <c r="A3111" s="35"/>
      <c r="B3111" s="36"/>
      <c r="C3111" s="260" t="s">
        <v>3009</v>
      </c>
      <c r="D3111" s="260" t="s">
        <v>539</v>
      </c>
      <c r="E3111" s="261" t="s">
        <v>3010</v>
      </c>
      <c r="F3111" s="262" t="s">
        <v>3011</v>
      </c>
      <c r="G3111" s="263" t="s">
        <v>716</v>
      </c>
      <c r="H3111" s="264">
        <v>22</v>
      </c>
      <c r="I3111" s="265"/>
      <c r="J3111" s="266">
        <f>ROUND(I3111*H3111,2)</f>
        <v>0</v>
      </c>
      <c r="K3111" s="262" t="s">
        <v>1</v>
      </c>
      <c r="L3111" s="267"/>
      <c r="M3111" s="268" t="s">
        <v>1</v>
      </c>
      <c r="N3111" s="269" t="s">
        <v>46</v>
      </c>
      <c r="O3111" s="72"/>
      <c r="P3111" s="194">
        <f>O3111*H3111</f>
        <v>0</v>
      </c>
      <c r="Q3111" s="194">
        <v>2.0500000000000001E-2</v>
      </c>
      <c r="R3111" s="194">
        <f>Q3111*H3111</f>
        <v>0.45100000000000001</v>
      </c>
      <c r="S3111" s="194">
        <v>0</v>
      </c>
      <c r="T3111" s="195">
        <f>S3111*H3111</f>
        <v>0</v>
      </c>
      <c r="U3111" s="35"/>
      <c r="V3111" s="35"/>
      <c r="W3111" s="35"/>
      <c r="X3111" s="35"/>
      <c r="Y3111" s="35"/>
      <c r="Z3111" s="35"/>
      <c r="AA3111" s="35"/>
      <c r="AB3111" s="35"/>
      <c r="AC3111" s="35"/>
      <c r="AD3111" s="35"/>
      <c r="AE3111" s="35"/>
      <c r="AR3111" s="196" t="s">
        <v>676</v>
      </c>
      <c r="AT3111" s="196" t="s">
        <v>539</v>
      </c>
      <c r="AU3111" s="196" t="s">
        <v>90</v>
      </c>
      <c r="AY3111" s="18" t="s">
        <v>215</v>
      </c>
      <c r="BE3111" s="197">
        <f>IF(N3111="základní",J3111,0)</f>
        <v>0</v>
      </c>
      <c r="BF3111" s="197">
        <f>IF(N3111="snížená",J3111,0)</f>
        <v>0</v>
      </c>
      <c r="BG3111" s="197">
        <f>IF(N3111="zákl. přenesená",J3111,0)</f>
        <v>0</v>
      </c>
      <c r="BH3111" s="197">
        <f>IF(N3111="sníž. přenesená",J3111,0)</f>
        <v>0</v>
      </c>
      <c r="BI3111" s="197">
        <f>IF(N3111="nulová",J3111,0)</f>
        <v>0</v>
      </c>
      <c r="BJ3111" s="18" t="s">
        <v>88</v>
      </c>
      <c r="BK3111" s="197">
        <f>ROUND(I3111*H3111,2)</f>
        <v>0</v>
      </c>
      <c r="BL3111" s="18" t="s">
        <v>291</v>
      </c>
      <c r="BM3111" s="196" t="s">
        <v>3012</v>
      </c>
    </row>
    <row r="3112" spans="1:65" s="13" customFormat="1" ht="10.199999999999999">
      <c r="B3112" s="217"/>
      <c r="C3112" s="218"/>
      <c r="D3112" s="198" t="s">
        <v>364</v>
      </c>
      <c r="E3112" s="219" t="s">
        <v>1</v>
      </c>
      <c r="F3112" s="220" t="s">
        <v>3013</v>
      </c>
      <c r="G3112" s="218"/>
      <c r="H3112" s="219" t="s">
        <v>1</v>
      </c>
      <c r="I3112" s="221"/>
      <c r="J3112" s="218"/>
      <c r="K3112" s="218"/>
      <c r="L3112" s="222"/>
      <c r="M3112" s="223"/>
      <c r="N3112" s="224"/>
      <c r="O3112" s="224"/>
      <c r="P3112" s="224"/>
      <c r="Q3112" s="224"/>
      <c r="R3112" s="224"/>
      <c r="S3112" s="224"/>
      <c r="T3112" s="225"/>
      <c r="AT3112" s="226" t="s">
        <v>364</v>
      </c>
      <c r="AU3112" s="226" t="s">
        <v>90</v>
      </c>
      <c r="AV3112" s="13" t="s">
        <v>88</v>
      </c>
      <c r="AW3112" s="13" t="s">
        <v>36</v>
      </c>
      <c r="AX3112" s="13" t="s">
        <v>81</v>
      </c>
      <c r="AY3112" s="226" t="s">
        <v>215</v>
      </c>
    </row>
    <row r="3113" spans="1:65" s="14" customFormat="1" ht="10.199999999999999">
      <c r="B3113" s="227"/>
      <c r="C3113" s="228"/>
      <c r="D3113" s="198" t="s">
        <v>364</v>
      </c>
      <c r="E3113" s="229" t="s">
        <v>1</v>
      </c>
      <c r="F3113" s="230" t="s">
        <v>256</v>
      </c>
      <c r="G3113" s="228"/>
      <c r="H3113" s="231">
        <v>9</v>
      </c>
      <c r="I3113" s="232"/>
      <c r="J3113" s="228"/>
      <c r="K3113" s="228"/>
      <c r="L3113" s="233"/>
      <c r="M3113" s="234"/>
      <c r="N3113" s="235"/>
      <c r="O3113" s="235"/>
      <c r="P3113" s="235"/>
      <c r="Q3113" s="235"/>
      <c r="R3113" s="235"/>
      <c r="S3113" s="235"/>
      <c r="T3113" s="236"/>
      <c r="AT3113" s="237" t="s">
        <v>364</v>
      </c>
      <c r="AU3113" s="237" t="s">
        <v>90</v>
      </c>
      <c r="AV3113" s="14" t="s">
        <v>90</v>
      </c>
      <c r="AW3113" s="14" t="s">
        <v>36</v>
      </c>
      <c r="AX3113" s="14" t="s">
        <v>81</v>
      </c>
      <c r="AY3113" s="237" t="s">
        <v>215</v>
      </c>
    </row>
    <row r="3114" spans="1:65" s="13" customFormat="1" ht="10.199999999999999">
      <c r="B3114" s="217"/>
      <c r="C3114" s="218"/>
      <c r="D3114" s="198" t="s">
        <v>364</v>
      </c>
      <c r="E3114" s="219" t="s">
        <v>1</v>
      </c>
      <c r="F3114" s="220" t="s">
        <v>3014</v>
      </c>
      <c r="G3114" s="218"/>
      <c r="H3114" s="219" t="s">
        <v>1</v>
      </c>
      <c r="I3114" s="221"/>
      <c r="J3114" s="218"/>
      <c r="K3114" s="218"/>
      <c r="L3114" s="222"/>
      <c r="M3114" s="223"/>
      <c r="N3114" s="224"/>
      <c r="O3114" s="224"/>
      <c r="P3114" s="224"/>
      <c r="Q3114" s="224"/>
      <c r="R3114" s="224"/>
      <c r="S3114" s="224"/>
      <c r="T3114" s="225"/>
      <c r="AT3114" s="226" t="s">
        <v>364</v>
      </c>
      <c r="AU3114" s="226" t="s">
        <v>90</v>
      </c>
      <c r="AV3114" s="13" t="s">
        <v>88</v>
      </c>
      <c r="AW3114" s="13" t="s">
        <v>36</v>
      </c>
      <c r="AX3114" s="13" t="s">
        <v>81</v>
      </c>
      <c r="AY3114" s="226" t="s">
        <v>215</v>
      </c>
    </row>
    <row r="3115" spans="1:65" s="14" customFormat="1" ht="10.199999999999999">
      <c r="B3115" s="227"/>
      <c r="C3115" s="228"/>
      <c r="D3115" s="198" t="s">
        <v>364</v>
      </c>
      <c r="E3115" s="229" t="s">
        <v>1</v>
      </c>
      <c r="F3115" s="230" t="s">
        <v>251</v>
      </c>
      <c r="G3115" s="228"/>
      <c r="H3115" s="231">
        <v>8</v>
      </c>
      <c r="I3115" s="232"/>
      <c r="J3115" s="228"/>
      <c r="K3115" s="228"/>
      <c r="L3115" s="233"/>
      <c r="M3115" s="234"/>
      <c r="N3115" s="235"/>
      <c r="O3115" s="235"/>
      <c r="P3115" s="235"/>
      <c r="Q3115" s="235"/>
      <c r="R3115" s="235"/>
      <c r="S3115" s="235"/>
      <c r="T3115" s="236"/>
      <c r="AT3115" s="237" t="s">
        <v>364</v>
      </c>
      <c r="AU3115" s="237" t="s">
        <v>90</v>
      </c>
      <c r="AV3115" s="14" t="s">
        <v>90</v>
      </c>
      <c r="AW3115" s="14" t="s">
        <v>36</v>
      </c>
      <c r="AX3115" s="14" t="s">
        <v>81</v>
      </c>
      <c r="AY3115" s="237" t="s">
        <v>215</v>
      </c>
    </row>
    <row r="3116" spans="1:65" s="13" customFormat="1" ht="10.199999999999999">
      <c r="B3116" s="217"/>
      <c r="C3116" s="218"/>
      <c r="D3116" s="198" t="s">
        <v>364</v>
      </c>
      <c r="E3116" s="219" t="s">
        <v>1</v>
      </c>
      <c r="F3116" s="220" t="s">
        <v>3015</v>
      </c>
      <c r="G3116" s="218"/>
      <c r="H3116" s="219" t="s">
        <v>1</v>
      </c>
      <c r="I3116" s="221"/>
      <c r="J3116" s="218"/>
      <c r="K3116" s="218"/>
      <c r="L3116" s="222"/>
      <c r="M3116" s="223"/>
      <c r="N3116" s="224"/>
      <c r="O3116" s="224"/>
      <c r="P3116" s="224"/>
      <c r="Q3116" s="224"/>
      <c r="R3116" s="224"/>
      <c r="S3116" s="224"/>
      <c r="T3116" s="225"/>
      <c r="AT3116" s="226" t="s">
        <v>364</v>
      </c>
      <c r="AU3116" s="226" t="s">
        <v>90</v>
      </c>
      <c r="AV3116" s="13" t="s">
        <v>88</v>
      </c>
      <c r="AW3116" s="13" t="s">
        <v>36</v>
      </c>
      <c r="AX3116" s="13" t="s">
        <v>81</v>
      </c>
      <c r="AY3116" s="226" t="s">
        <v>215</v>
      </c>
    </row>
    <row r="3117" spans="1:65" s="14" customFormat="1" ht="10.199999999999999">
      <c r="B3117" s="227"/>
      <c r="C3117" s="228"/>
      <c r="D3117" s="198" t="s">
        <v>364</v>
      </c>
      <c r="E3117" s="229" t="s">
        <v>1</v>
      </c>
      <c r="F3117" s="230" t="s">
        <v>90</v>
      </c>
      <c r="G3117" s="228"/>
      <c r="H3117" s="231">
        <v>2</v>
      </c>
      <c r="I3117" s="232"/>
      <c r="J3117" s="228"/>
      <c r="K3117" s="228"/>
      <c r="L3117" s="233"/>
      <c r="M3117" s="234"/>
      <c r="N3117" s="235"/>
      <c r="O3117" s="235"/>
      <c r="P3117" s="235"/>
      <c r="Q3117" s="235"/>
      <c r="R3117" s="235"/>
      <c r="S3117" s="235"/>
      <c r="T3117" s="236"/>
      <c r="AT3117" s="237" t="s">
        <v>364</v>
      </c>
      <c r="AU3117" s="237" t="s">
        <v>90</v>
      </c>
      <c r="AV3117" s="14" t="s">
        <v>90</v>
      </c>
      <c r="AW3117" s="14" t="s">
        <v>36</v>
      </c>
      <c r="AX3117" s="14" t="s">
        <v>81</v>
      </c>
      <c r="AY3117" s="237" t="s">
        <v>215</v>
      </c>
    </row>
    <row r="3118" spans="1:65" s="13" customFormat="1" ht="10.199999999999999">
      <c r="B3118" s="217"/>
      <c r="C3118" s="218"/>
      <c r="D3118" s="198" t="s">
        <v>364</v>
      </c>
      <c r="E3118" s="219" t="s">
        <v>1</v>
      </c>
      <c r="F3118" s="220" t="s">
        <v>3016</v>
      </c>
      <c r="G3118" s="218"/>
      <c r="H3118" s="219" t="s">
        <v>1</v>
      </c>
      <c r="I3118" s="221"/>
      <c r="J3118" s="218"/>
      <c r="K3118" s="218"/>
      <c r="L3118" s="222"/>
      <c r="M3118" s="223"/>
      <c r="N3118" s="224"/>
      <c r="O3118" s="224"/>
      <c r="P3118" s="224"/>
      <c r="Q3118" s="224"/>
      <c r="R3118" s="224"/>
      <c r="S3118" s="224"/>
      <c r="T3118" s="225"/>
      <c r="AT3118" s="226" t="s">
        <v>364</v>
      </c>
      <c r="AU3118" s="226" t="s">
        <v>90</v>
      </c>
      <c r="AV3118" s="13" t="s">
        <v>88</v>
      </c>
      <c r="AW3118" s="13" t="s">
        <v>36</v>
      </c>
      <c r="AX3118" s="13" t="s">
        <v>81</v>
      </c>
      <c r="AY3118" s="226" t="s">
        <v>215</v>
      </c>
    </row>
    <row r="3119" spans="1:65" s="14" customFormat="1" ht="10.199999999999999">
      <c r="B3119" s="227"/>
      <c r="C3119" s="228"/>
      <c r="D3119" s="198" t="s">
        <v>364</v>
      </c>
      <c r="E3119" s="229" t="s">
        <v>1</v>
      </c>
      <c r="F3119" s="230" t="s">
        <v>88</v>
      </c>
      <c r="G3119" s="228"/>
      <c r="H3119" s="231">
        <v>1</v>
      </c>
      <c r="I3119" s="232"/>
      <c r="J3119" s="228"/>
      <c r="K3119" s="228"/>
      <c r="L3119" s="233"/>
      <c r="M3119" s="234"/>
      <c r="N3119" s="235"/>
      <c r="O3119" s="235"/>
      <c r="P3119" s="235"/>
      <c r="Q3119" s="235"/>
      <c r="R3119" s="235"/>
      <c r="S3119" s="235"/>
      <c r="T3119" s="236"/>
      <c r="AT3119" s="237" t="s">
        <v>364</v>
      </c>
      <c r="AU3119" s="237" t="s">
        <v>90</v>
      </c>
      <c r="AV3119" s="14" t="s">
        <v>90</v>
      </c>
      <c r="AW3119" s="14" t="s">
        <v>36</v>
      </c>
      <c r="AX3119" s="14" t="s">
        <v>81</v>
      </c>
      <c r="AY3119" s="237" t="s">
        <v>215</v>
      </c>
    </row>
    <row r="3120" spans="1:65" s="13" customFormat="1" ht="10.199999999999999">
      <c r="B3120" s="217"/>
      <c r="C3120" s="218"/>
      <c r="D3120" s="198" t="s">
        <v>364</v>
      </c>
      <c r="E3120" s="219" t="s">
        <v>1</v>
      </c>
      <c r="F3120" s="220" t="s">
        <v>3017</v>
      </c>
      <c r="G3120" s="218"/>
      <c r="H3120" s="219" t="s">
        <v>1</v>
      </c>
      <c r="I3120" s="221"/>
      <c r="J3120" s="218"/>
      <c r="K3120" s="218"/>
      <c r="L3120" s="222"/>
      <c r="M3120" s="223"/>
      <c r="N3120" s="224"/>
      <c r="O3120" s="224"/>
      <c r="P3120" s="224"/>
      <c r="Q3120" s="224"/>
      <c r="R3120" s="224"/>
      <c r="S3120" s="224"/>
      <c r="T3120" s="225"/>
      <c r="AT3120" s="226" t="s">
        <v>364</v>
      </c>
      <c r="AU3120" s="226" t="s">
        <v>90</v>
      </c>
      <c r="AV3120" s="13" t="s">
        <v>88</v>
      </c>
      <c r="AW3120" s="13" t="s">
        <v>36</v>
      </c>
      <c r="AX3120" s="13" t="s">
        <v>81</v>
      </c>
      <c r="AY3120" s="226" t="s">
        <v>215</v>
      </c>
    </row>
    <row r="3121" spans="1:65" s="14" customFormat="1" ht="10.199999999999999">
      <c r="B3121" s="227"/>
      <c r="C3121" s="228"/>
      <c r="D3121" s="198" t="s">
        <v>364</v>
      </c>
      <c r="E3121" s="229" t="s">
        <v>1</v>
      </c>
      <c r="F3121" s="230" t="s">
        <v>90</v>
      </c>
      <c r="G3121" s="228"/>
      <c r="H3121" s="231">
        <v>2</v>
      </c>
      <c r="I3121" s="232"/>
      <c r="J3121" s="228"/>
      <c r="K3121" s="228"/>
      <c r="L3121" s="233"/>
      <c r="M3121" s="234"/>
      <c r="N3121" s="235"/>
      <c r="O3121" s="235"/>
      <c r="P3121" s="235"/>
      <c r="Q3121" s="235"/>
      <c r="R3121" s="235"/>
      <c r="S3121" s="235"/>
      <c r="T3121" s="236"/>
      <c r="AT3121" s="237" t="s">
        <v>364</v>
      </c>
      <c r="AU3121" s="237" t="s">
        <v>90</v>
      </c>
      <c r="AV3121" s="14" t="s">
        <v>90</v>
      </c>
      <c r="AW3121" s="14" t="s">
        <v>36</v>
      </c>
      <c r="AX3121" s="14" t="s">
        <v>81</v>
      </c>
      <c r="AY3121" s="237" t="s">
        <v>215</v>
      </c>
    </row>
    <row r="3122" spans="1:65" s="15" customFormat="1" ht="10.199999999999999">
      <c r="B3122" s="238"/>
      <c r="C3122" s="239"/>
      <c r="D3122" s="198" t="s">
        <v>364</v>
      </c>
      <c r="E3122" s="240" t="s">
        <v>1</v>
      </c>
      <c r="F3122" s="241" t="s">
        <v>368</v>
      </c>
      <c r="G3122" s="239"/>
      <c r="H3122" s="242">
        <v>22</v>
      </c>
      <c r="I3122" s="243"/>
      <c r="J3122" s="239"/>
      <c r="K3122" s="239"/>
      <c r="L3122" s="244"/>
      <c r="M3122" s="245"/>
      <c r="N3122" s="246"/>
      <c r="O3122" s="246"/>
      <c r="P3122" s="246"/>
      <c r="Q3122" s="246"/>
      <c r="R3122" s="246"/>
      <c r="S3122" s="246"/>
      <c r="T3122" s="247"/>
      <c r="AT3122" s="248" t="s">
        <v>364</v>
      </c>
      <c r="AU3122" s="248" t="s">
        <v>90</v>
      </c>
      <c r="AV3122" s="15" t="s">
        <v>214</v>
      </c>
      <c r="AW3122" s="15" t="s">
        <v>36</v>
      </c>
      <c r="AX3122" s="15" t="s">
        <v>88</v>
      </c>
      <c r="AY3122" s="248" t="s">
        <v>215</v>
      </c>
    </row>
    <row r="3123" spans="1:65" s="2" customFormat="1" ht="24.15" customHeight="1">
      <c r="A3123" s="35"/>
      <c r="B3123" s="36"/>
      <c r="C3123" s="185" t="s">
        <v>3018</v>
      </c>
      <c r="D3123" s="185" t="s">
        <v>216</v>
      </c>
      <c r="E3123" s="186" t="s">
        <v>3019</v>
      </c>
      <c r="F3123" s="187" t="s">
        <v>3020</v>
      </c>
      <c r="G3123" s="188" t="s">
        <v>716</v>
      </c>
      <c r="H3123" s="189">
        <v>1</v>
      </c>
      <c r="I3123" s="190"/>
      <c r="J3123" s="191">
        <f>ROUND(I3123*H3123,2)</f>
        <v>0</v>
      </c>
      <c r="K3123" s="187" t="s">
        <v>359</v>
      </c>
      <c r="L3123" s="40"/>
      <c r="M3123" s="192" t="s">
        <v>1</v>
      </c>
      <c r="N3123" s="193" t="s">
        <v>46</v>
      </c>
      <c r="O3123" s="72"/>
      <c r="P3123" s="194">
        <f>O3123*H3123</f>
        <v>0</v>
      </c>
      <c r="Q3123" s="194">
        <v>0</v>
      </c>
      <c r="R3123" s="194">
        <f>Q3123*H3123</f>
        <v>0</v>
      </c>
      <c r="S3123" s="194">
        <v>0</v>
      </c>
      <c r="T3123" s="195">
        <f>S3123*H3123</f>
        <v>0</v>
      </c>
      <c r="U3123" s="35"/>
      <c r="V3123" s="35"/>
      <c r="W3123" s="35"/>
      <c r="X3123" s="35"/>
      <c r="Y3123" s="35"/>
      <c r="Z3123" s="35"/>
      <c r="AA3123" s="35"/>
      <c r="AB3123" s="35"/>
      <c r="AC3123" s="35"/>
      <c r="AD3123" s="35"/>
      <c r="AE3123" s="35"/>
      <c r="AR3123" s="196" t="s">
        <v>291</v>
      </c>
      <c r="AT3123" s="196" t="s">
        <v>216</v>
      </c>
      <c r="AU3123" s="196" t="s">
        <v>90</v>
      </c>
      <c r="AY3123" s="18" t="s">
        <v>215</v>
      </c>
      <c r="BE3123" s="197">
        <f>IF(N3123="základní",J3123,0)</f>
        <v>0</v>
      </c>
      <c r="BF3123" s="197">
        <f>IF(N3123="snížená",J3123,0)</f>
        <v>0</v>
      </c>
      <c r="BG3123" s="197">
        <f>IF(N3123="zákl. přenesená",J3123,0)</f>
        <v>0</v>
      </c>
      <c r="BH3123" s="197">
        <f>IF(N3123="sníž. přenesená",J3123,0)</f>
        <v>0</v>
      </c>
      <c r="BI3123" s="197">
        <f>IF(N3123="nulová",J3123,0)</f>
        <v>0</v>
      </c>
      <c r="BJ3123" s="18" t="s">
        <v>88</v>
      </c>
      <c r="BK3123" s="197">
        <f>ROUND(I3123*H3123,2)</f>
        <v>0</v>
      </c>
      <c r="BL3123" s="18" t="s">
        <v>291</v>
      </c>
      <c r="BM3123" s="196" t="s">
        <v>3021</v>
      </c>
    </row>
    <row r="3124" spans="1:65" s="2" customFormat="1" ht="28.8">
      <c r="A3124" s="35"/>
      <c r="B3124" s="36"/>
      <c r="C3124" s="37"/>
      <c r="D3124" s="198" t="s">
        <v>221</v>
      </c>
      <c r="E3124" s="37"/>
      <c r="F3124" s="199" t="s">
        <v>3022</v>
      </c>
      <c r="G3124" s="37"/>
      <c r="H3124" s="37"/>
      <c r="I3124" s="200"/>
      <c r="J3124" s="37"/>
      <c r="K3124" s="37"/>
      <c r="L3124" s="40"/>
      <c r="M3124" s="201"/>
      <c r="N3124" s="202"/>
      <c r="O3124" s="72"/>
      <c r="P3124" s="72"/>
      <c r="Q3124" s="72"/>
      <c r="R3124" s="72"/>
      <c r="S3124" s="72"/>
      <c r="T3124" s="73"/>
      <c r="U3124" s="35"/>
      <c r="V3124" s="35"/>
      <c r="W3124" s="35"/>
      <c r="X3124" s="35"/>
      <c r="Y3124" s="35"/>
      <c r="Z3124" s="35"/>
      <c r="AA3124" s="35"/>
      <c r="AB3124" s="35"/>
      <c r="AC3124" s="35"/>
      <c r="AD3124" s="35"/>
      <c r="AE3124" s="35"/>
      <c r="AT3124" s="18" t="s">
        <v>221</v>
      </c>
      <c r="AU3124" s="18" t="s">
        <v>90</v>
      </c>
    </row>
    <row r="3125" spans="1:65" s="2" customFormat="1" ht="10.199999999999999">
      <c r="A3125" s="35"/>
      <c r="B3125" s="36"/>
      <c r="C3125" s="37"/>
      <c r="D3125" s="215" t="s">
        <v>362</v>
      </c>
      <c r="E3125" s="37"/>
      <c r="F3125" s="216" t="s">
        <v>3023</v>
      </c>
      <c r="G3125" s="37"/>
      <c r="H3125" s="37"/>
      <c r="I3125" s="200"/>
      <c r="J3125" s="37"/>
      <c r="K3125" s="37"/>
      <c r="L3125" s="40"/>
      <c r="M3125" s="201"/>
      <c r="N3125" s="202"/>
      <c r="O3125" s="72"/>
      <c r="P3125" s="72"/>
      <c r="Q3125" s="72"/>
      <c r="R3125" s="72"/>
      <c r="S3125" s="72"/>
      <c r="T3125" s="73"/>
      <c r="U3125" s="35"/>
      <c r="V3125" s="35"/>
      <c r="W3125" s="35"/>
      <c r="X3125" s="35"/>
      <c r="Y3125" s="35"/>
      <c r="Z3125" s="35"/>
      <c r="AA3125" s="35"/>
      <c r="AB3125" s="35"/>
      <c r="AC3125" s="35"/>
      <c r="AD3125" s="35"/>
      <c r="AE3125" s="35"/>
      <c r="AT3125" s="18" t="s">
        <v>362</v>
      </c>
      <c r="AU3125" s="18" t="s">
        <v>90</v>
      </c>
    </row>
    <row r="3126" spans="1:65" s="2" customFormat="1" ht="24.15" customHeight="1">
      <c r="A3126" s="35"/>
      <c r="B3126" s="36"/>
      <c r="C3126" s="260" t="s">
        <v>3024</v>
      </c>
      <c r="D3126" s="260" t="s">
        <v>539</v>
      </c>
      <c r="E3126" s="261" t="s">
        <v>3025</v>
      </c>
      <c r="F3126" s="262" t="s">
        <v>3026</v>
      </c>
      <c r="G3126" s="263" t="s">
        <v>716</v>
      </c>
      <c r="H3126" s="264">
        <v>1</v>
      </c>
      <c r="I3126" s="265"/>
      <c r="J3126" s="266">
        <f>ROUND(I3126*H3126,2)</f>
        <v>0</v>
      </c>
      <c r="K3126" s="262" t="s">
        <v>1</v>
      </c>
      <c r="L3126" s="267"/>
      <c r="M3126" s="268" t="s">
        <v>1</v>
      </c>
      <c r="N3126" s="269" t="s">
        <v>46</v>
      </c>
      <c r="O3126" s="72"/>
      <c r="P3126" s="194">
        <f>O3126*H3126</f>
        <v>0</v>
      </c>
      <c r="Q3126" s="194">
        <v>2.1600000000000001E-2</v>
      </c>
      <c r="R3126" s="194">
        <f>Q3126*H3126</f>
        <v>2.1600000000000001E-2</v>
      </c>
      <c r="S3126" s="194">
        <v>0</v>
      </c>
      <c r="T3126" s="195">
        <f>S3126*H3126</f>
        <v>0</v>
      </c>
      <c r="U3126" s="35"/>
      <c r="V3126" s="35"/>
      <c r="W3126" s="35"/>
      <c r="X3126" s="35"/>
      <c r="Y3126" s="35"/>
      <c r="Z3126" s="35"/>
      <c r="AA3126" s="35"/>
      <c r="AB3126" s="35"/>
      <c r="AC3126" s="35"/>
      <c r="AD3126" s="35"/>
      <c r="AE3126" s="35"/>
      <c r="AR3126" s="196" t="s">
        <v>676</v>
      </c>
      <c r="AT3126" s="196" t="s">
        <v>539</v>
      </c>
      <c r="AU3126" s="196" t="s">
        <v>90</v>
      </c>
      <c r="AY3126" s="18" t="s">
        <v>215</v>
      </c>
      <c r="BE3126" s="197">
        <f>IF(N3126="základní",J3126,0)</f>
        <v>0</v>
      </c>
      <c r="BF3126" s="197">
        <f>IF(N3126="snížená",J3126,0)</f>
        <v>0</v>
      </c>
      <c r="BG3126" s="197">
        <f>IF(N3126="zákl. přenesená",J3126,0)</f>
        <v>0</v>
      </c>
      <c r="BH3126" s="197">
        <f>IF(N3126="sníž. přenesená",J3126,0)</f>
        <v>0</v>
      </c>
      <c r="BI3126" s="197">
        <f>IF(N3126="nulová",J3126,0)</f>
        <v>0</v>
      </c>
      <c r="BJ3126" s="18" t="s">
        <v>88</v>
      </c>
      <c r="BK3126" s="197">
        <f>ROUND(I3126*H3126,2)</f>
        <v>0</v>
      </c>
      <c r="BL3126" s="18" t="s">
        <v>291</v>
      </c>
      <c r="BM3126" s="196" t="s">
        <v>3027</v>
      </c>
    </row>
    <row r="3127" spans="1:65" s="13" customFormat="1" ht="10.199999999999999">
      <c r="B3127" s="217"/>
      <c r="C3127" s="218"/>
      <c r="D3127" s="198" t="s">
        <v>364</v>
      </c>
      <c r="E3127" s="219" t="s">
        <v>1</v>
      </c>
      <c r="F3127" s="220" t="s">
        <v>3028</v>
      </c>
      <c r="G3127" s="218"/>
      <c r="H3127" s="219" t="s">
        <v>1</v>
      </c>
      <c r="I3127" s="221"/>
      <c r="J3127" s="218"/>
      <c r="K3127" s="218"/>
      <c r="L3127" s="222"/>
      <c r="M3127" s="223"/>
      <c r="N3127" s="224"/>
      <c r="O3127" s="224"/>
      <c r="P3127" s="224"/>
      <c r="Q3127" s="224"/>
      <c r="R3127" s="224"/>
      <c r="S3127" s="224"/>
      <c r="T3127" s="225"/>
      <c r="AT3127" s="226" t="s">
        <v>364</v>
      </c>
      <c r="AU3127" s="226" t="s">
        <v>90</v>
      </c>
      <c r="AV3127" s="13" t="s">
        <v>88</v>
      </c>
      <c r="AW3127" s="13" t="s">
        <v>36</v>
      </c>
      <c r="AX3127" s="13" t="s">
        <v>81</v>
      </c>
      <c r="AY3127" s="226" t="s">
        <v>215</v>
      </c>
    </row>
    <row r="3128" spans="1:65" s="14" customFormat="1" ht="10.199999999999999">
      <c r="B3128" s="227"/>
      <c r="C3128" s="228"/>
      <c r="D3128" s="198" t="s">
        <v>364</v>
      </c>
      <c r="E3128" s="229" t="s">
        <v>1</v>
      </c>
      <c r="F3128" s="230" t="s">
        <v>88</v>
      </c>
      <c r="G3128" s="228"/>
      <c r="H3128" s="231">
        <v>1</v>
      </c>
      <c r="I3128" s="232"/>
      <c r="J3128" s="228"/>
      <c r="K3128" s="228"/>
      <c r="L3128" s="233"/>
      <c r="M3128" s="234"/>
      <c r="N3128" s="235"/>
      <c r="O3128" s="235"/>
      <c r="P3128" s="235"/>
      <c r="Q3128" s="235"/>
      <c r="R3128" s="235"/>
      <c r="S3128" s="235"/>
      <c r="T3128" s="236"/>
      <c r="AT3128" s="237" t="s">
        <v>364</v>
      </c>
      <c r="AU3128" s="237" t="s">
        <v>90</v>
      </c>
      <c r="AV3128" s="14" t="s">
        <v>90</v>
      </c>
      <c r="AW3128" s="14" t="s">
        <v>36</v>
      </c>
      <c r="AX3128" s="14" t="s">
        <v>81</v>
      </c>
      <c r="AY3128" s="237" t="s">
        <v>215</v>
      </c>
    </row>
    <row r="3129" spans="1:65" s="15" customFormat="1" ht="10.199999999999999">
      <c r="B3129" s="238"/>
      <c r="C3129" s="239"/>
      <c r="D3129" s="198" t="s">
        <v>364</v>
      </c>
      <c r="E3129" s="240" t="s">
        <v>1</v>
      </c>
      <c r="F3129" s="241" t="s">
        <v>368</v>
      </c>
      <c r="G3129" s="239"/>
      <c r="H3129" s="242">
        <v>1</v>
      </c>
      <c r="I3129" s="243"/>
      <c r="J3129" s="239"/>
      <c r="K3129" s="239"/>
      <c r="L3129" s="244"/>
      <c r="M3129" s="245"/>
      <c r="N3129" s="246"/>
      <c r="O3129" s="246"/>
      <c r="P3129" s="246"/>
      <c r="Q3129" s="246"/>
      <c r="R3129" s="246"/>
      <c r="S3129" s="246"/>
      <c r="T3129" s="247"/>
      <c r="AT3129" s="248" t="s">
        <v>364</v>
      </c>
      <c r="AU3129" s="248" t="s">
        <v>90</v>
      </c>
      <c r="AV3129" s="15" t="s">
        <v>214</v>
      </c>
      <c r="AW3129" s="15" t="s">
        <v>36</v>
      </c>
      <c r="AX3129" s="15" t="s">
        <v>88</v>
      </c>
      <c r="AY3129" s="248" t="s">
        <v>215</v>
      </c>
    </row>
    <row r="3130" spans="1:65" s="2" customFormat="1" ht="24.15" customHeight="1">
      <c r="A3130" s="35"/>
      <c r="B3130" s="36"/>
      <c r="C3130" s="185" t="s">
        <v>3029</v>
      </c>
      <c r="D3130" s="185" t="s">
        <v>216</v>
      </c>
      <c r="E3130" s="186" t="s">
        <v>3030</v>
      </c>
      <c r="F3130" s="187" t="s">
        <v>3031</v>
      </c>
      <c r="G3130" s="188" t="s">
        <v>716</v>
      </c>
      <c r="H3130" s="189">
        <v>7</v>
      </c>
      <c r="I3130" s="190"/>
      <c r="J3130" s="191">
        <f>ROUND(I3130*H3130,2)</f>
        <v>0</v>
      </c>
      <c r="K3130" s="187" t="s">
        <v>359</v>
      </c>
      <c r="L3130" s="40"/>
      <c r="M3130" s="192" t="s">
        <v>1</v>
      </c>
      <c r="N3130" s="193" t="s">
        <v>46</v>
      </c>
      <c r="O3130" s="72"/>
      <c r="P3130" s="194">
        <f>O3130*H3130</f>
        <v>0</v>
      </c>
      <c r="Q3130" s="194">
        <v>0</v>
      </c>
      <c r="R3130" s="194">
        <f>Q3130*H3130</f>
        <v>0</v>
      </c>
      <c r="S3130" s="194">
        <v>0</v>
      </c>
      <c r="T3130" s="195">
        <f>S3130*H3130</f>
        <v>0</v>
      </c>
      <c r="U3130" s="35"/>
      <c r="V3130" s="35"/>
      <c r="W3130" s="35"/>
      <c r="X3130" s="35"/>
      <c r="Y3130" s="35"/>
      <c r="Z3130" s="35"/>
      <c r="AA3130" s="35"/>
      <c r="AB3130" s="35"/>
      <c r="AC3130" s="35"/>
      <c r="AD3130" s="35"/>
      <c r="AE3130" s="35"/>
      <c r="AR3130" s="196" t="s">
        <v>291</v>
      </c>
      <c r="AT3130" s="196" t="s">
        <v>216</v>
      </c>
      <c r="AU3130" s="196" t="s">
        <v>90</v>
      </c>
      <c r="AY3130" s="18" t="s">
        <v>215</v>
      </c>
      <c r="BE3130" s="197">
        <f>IF(N3130="základní",J3130,0)</f>
        <v>0</v>
      </c>
      <c r="BF3130" s="197">
        <f>IF(N3130="snížená",J3130,0)</f>
        <v>0</v>
      </c>
      <c r="BG3130" s="197">
        <f>IF(N3130="zákl. přenesená",J3130,0)</f>
        <v>0</v>
      </c>
      <c r="BH3130" s="197">
        <f>IF(N3130="sníž. přenesená",J3130,0)</f>
        <v>0</v>
      </c>
      <c r="BI3130" s="197">
        <f>IF(N3130="nulová",J3130,0)</f>
        <v>0</v>
      </c>
      <c r="BJ3130" s="18" t="s">
        <v>88</v>
      </c>
      <c r="BK3130" s="197">
        <f>ROUND(I3130*H3130,2)</f>
        <v>0</v>
      </c>
      <c r="BL3130" s="18" t="s">
        <v>291</v>
      </c>
      <c r="BM3130" s="196" t="s">
        <v>3032</v>
      </c>
    </row>
    <row r="3131" spans="1:65" s="2" customFormat="1" ht="28.8">
      <c r="A3131" s="35"/>
      <c r="B3131" s="36"/>
      <c r="C3131" s="37"/>
      <c r="D3131" s="198" t="s">
        <v>221</v>
      </c>
      <c r="E3131" s="37"/>
      <c r="F3131" s="199" t="s">
        <v>3033</v>
      </c>
      <c r="G3131" s="37"/>
      <c r="H3131" s="37"/>
      <c r="I3131" s="200"/>
      <c r="J3131" s="37"/>
      <c r="K3131" s="37"/>
      <c r="L3131" s="40"/>
      <c r="M3131" s="201"/>
      <c r="N3131" s="202"/>
      <c r="O3131" s="72"/>
      <c r="P3131" s="72"/>
      <c r="Q3131" s="72"/>
      <c r="R3131" s="72"/>
      <c r="S3131" s="72"/>
      <c r="T3131" s="73"/>
      <c r="U3131" s="35"/>
      <c r="V3131" s="35"/>
      <c r="W3131" s="35"/>
      <c r="X3131" s="35"/>
      <c r="Y3131" s="35"/>
      <c r="Z3131" s="35"/>
      <c r="AA3131" s="35"/>
      <c r="AB3131" s="35"/>
      <c r="AC3131" s="35"/>
      <c r="AD3131" s="35"/>
      <c r="AE3131" s="35"/>
      <c r="AT3131" s="18" t="s">
        <v>221</v>
      </c>
      <c r="AU3131" s="18" t="s">
        <v>90</v>
      </c>
    </row>
    <row r="3132" spans="1:65" s="2" customFormat="1" ht="10.199999999999999">
      <c r="A3132" s="35"/>
      <c r="B3132" s="36"/>
      <c r="C3132" s="37"/>
      <c r="D3132" s="215" t="s">
        <v>362</v>
      </c>
      <c r="E3132" s="37"/>
      <c r="F3132" s="216" t="s">
        <v>3034</v>
      </c>
      <c r="G3132" s="37"/>
      <c r="H3132" s="37"/>
      <c r="I3132" s="200"/>
      <c r="J3132" s="37"/>
      <c r="K3132" s="37"/>
      <c r="L3132" s="40"/>
      <c r="M3132" s="201"/>
      <c r="N3132" s="202"/>
      <c r="O3132" s="72"/>
      <c r="P3132" s="72"/>
      <c r="Q3132" s="72"/>
      <c r="R3132" s="72"/>
      <c r="S3132" s="72"/>
      <c r="T3132" s="73"/>
      <c r="U3132" s="35"/>
      <c r="V3132" s="35"/>
      <c r="W3132" s="35"/>
      <c r="X3132" s="35"/>
      <c r="Y3132" s="35"/>
      <c r="Z3132" s="35"/>
      <c r="AA3132" s="35"/>
      <c r="AB3132" s="35"/>
      <c r="AC3132" s="35"/>
      <c r="AD3132" s="35"/>
      <c r="AE3132" s="35"/>
      <c r="AT3132" s="18" t="s">
        <v>362</v>
      </c>
      <c r="AU3132" s="18" t="s">
        <v>90</v>
      </c>
    </row>
    <row r="3133" spans="1:65" s="2" customFormat="1" ht="24.15" customHeight="1">
      <c r="A3133" s="35"/>
      <c r="B3133" s="36"/>
      <c r="C3133" s="260" t="s">
        <v>3035</v>
      </c>
      <c r="D3133" s="260" t="s">
        <v>539</v>
      </c>
      <c r="E3133" s="261" t="s">
        <v>3036</v>
      </c>
      <c r="F3133" s="262" t="s">
        <v>3037</v>
      </c>
      <c r="G3133" s="263" t="s">
        <v>716</v>
      </c>
      <c r="H3133" s="264">
        <v>7</v>
      </c>
      <c r="I3133" s="265"/>
      <c r="J3133" s="266">
        <f>ROUND(I3133*H3133,2)</f>
        <v>0</v>
      </c>
      <c r="K3133" s="262" t="s">
        <v>1</v>
      </c>
      <c r="L3133" s="267"/>
      <c r="M3133" s="268" t="s">
        <v>1</v>
      </c>
      <c r="N3133" s="269" t="s">
        <v>46</v>
      </c>
      <c r="O3133" s="72"/>
      <c r="P3133" s="194">
        <f>O3133*H3133</f>
        <v>0</v>
      </c>
      <c r="Q3133" s="194">
        <v>2.0500000000000001E-2</v>
      </c>
      <c r="R3133" s="194">
        <f>Q3133*H3133</f>
        <v>0.14350000000000002</v>
      </c>
      <c r="S3133" s="194">
        <v>0</v>
      </c>
      <c r="T3133" s="195">
        <f>S3133*H3133</f>
        <v>0</v>
      </c>
      <c r="U3133" s="35"/>
      <c r="V3133" s="35"/>
      <c r="W3133" s="35"/>
      <c r="X3133" s="35"/>
      <c r="Y3133" s="35"/>
      <c r="Z3133" s="35"/>
      <c r="AA3133" s="35"/>
      <c r="AB3133" s="35"/>
      <c r="AC3133" s="35"/>
      <c r="AD3133" s="35"/>
      <c r="AE3133" s="35"/>
      <c r="AR3133" s="196" t="s">
        <v>676</v>
      </c>
      <c r="AT3133" s="196" t="s">
        <v>539</v>
      </c>
      <c r="AU3133" s="196" t="s">
        <v>90</v>
      </c>
      <c r="AY3133" s="18" t="s">
        <v>215</v>
      </c>
      <c r="BE3133" s="197">
        <f>IF(N3133="základní",J3133,0)</f>
        <v>0</v>
      </c>
      <c r="BF3133" s="197">
        <f>IF(N3133="snížená",J3133,0)</f>
        <v>0</v>
      </c>
      <c r="BG3133" s="197">
        <f>IF(N3133="zákl. přenesená",J3133,0)</f>
        <v>0</v>
      </c>
      <c r="BH3133" s="197">
        <f>IF(N3133="sníž. přenesená",J3133,0)</f>
        <v>0</v>
      </c>
      <c r="BI3133" s="197">
        <f>IF(N3133="nulová",J3133,0)</f>
        <v>0</v>
      </c>
      <c r="BJ3133" s="18" t="s">
        <v>88</v>
      </c>
      <c r="BK3133" s="197">
        <f>ROUND(I3133*H3133,2)</f>
        <v>0</v>
      </c>
      <c r="BL3133" s="18" t="s">
        <v>291</v>
      </c>
      <c r="BM3133" s="196" t="s">
        <v>3038</v>
      </c>
    </row>
    <row r="3134" spans="1:65" s="13" customFormat="1" ht="10.199999999999999">
      <c r="B3134" s="217"/>
      <c r="C3134" s="218"/>
      <c r="D3134" s="198" t="s">
        <v>364</v>
      </c>
      <c r="E3134" s="219" t="s">
        <v>1</v>
      </c>
      <c r="F3134" s="220" t="s">
        <v>3039</v>
      </c>
      <c r="G3134" s="218"/>
      <c r="H3134" s="219" t="s">
        <v>1</v>
      </c>
      <c r="I3134" s="221"/>
      <c r="J3134" s="218"/>
      <c r="K3134" s="218"/>
      <c r="L3134" s="222"/>
      <c r="M3134" s="223"/>
      <c r="N3134" s="224"/>
      <c r="O3134" s="224"/>
      <c r="P3134" s="224"/>
      <c r="Q3134" s="224"/>
      <c r="R3134" s="224"/>
      <c r="S3134" s="224"/>
      <c r="T3134" s="225"/>
      <c r="AT3134" s="226" t="s">
        <v>364</v>
      </c>
      <c r="AU3134" s="226" t="s">
        <v>90</v>
      </c>
      <c r="AV3134" s="13" t="s">
        <v>88</v>
      </c>
      <c r="AW3134" s="13" t="s">
        <v>36</v>
      </c>
      <c r="AX3134" s="13" t="s">
        <v>81</v>
      </c>
      <c r="AY3134" s="226" t="s">
        <v>215</v>
      </c>
    </row>
    <row r="3135" spans="1:65" s="14" customFormat="1" ht="10.199999999999999">
      <c r="B3135" s="227"/>
      <c r="C3135" s="228"/>
      <c r="D3135" s="198" t="s">
        <v>364</v>
      </c>
      <c r="E3135" s="229" t="s">
        <v>1</v>
      </c>
      <c r="F3135" s="230" t="s">
        <v>246</v>
      </c>
      <c r="G3135" s="228"/>
      <c r="H3135" s="231">
        <v>7</v>
      </c>
      <c r="I3135" s="232"/>
      <c r="J3135" s="228"/>
      <c r="K3135" s="228"/>
      <c r="L3135" s="233"/>
      <c r="M3135" s="234"/>
      <c r="N3135" s="235"/>
      <c r="O3135" s="235"/>
      <c r="P3135" s="235"/>
      <c r="Q3135" s="235"/>
      <c r="R3135" s="235"/>
      <c r="S3135" s="235"/>
      <c r="T3135" s="236"/>
      <c r="AT3135" s="237" t="s">
        <v>364</v>
      </c>
      <c r="AU3135" s="237" t="s">
        <v>90</v>
      </c>
      <c r="AV3135" s="14" t="s">
        <v>90</v>
      </c>
      <c r="AW3135" s="14" t="s">
        <v>36</v>
      </c>
      <c r="AX3135" s="14" t="s">
        <v>81</v>
      </c>
      <c r="AY3135" s="237" t="s">
        <v>215</v>
      </c>
    </row>
    <row r="3136" spans="1:65" s="15" customFormat="1" ht="10.199999999999999">
      <c r="B3136" s="238"/>
      <c r="C3136" s="239"/>
      <c r="D3136" s="198" t="s">
        <v>364</v>
      </c>
      <c r="E3136" s="240" t="s">
        <v>1</v>
      </c>
      <c r="F3136" s="241" t="s">
        <v>368</v>
      </c>
      <c r="G3136" s="239"/>
      <c r="H3136" s="242">
        <v>7</v>
      </c>
      <c r="I3136" s="243"/>
      <c r="J3136" s="239"/>
      <c r="K3136" s="239"/>
      <c r="L3136" s="244"/>
      <c r="M3136" s="245"/>
      <c r="N3136" s="246"/>
      <c r="O3136" s="246"/>
      <c r="P3136" s="246"/>
      <c r="Q3136" s="246"/>
      <c r="R3136" s="246"/>
      <c r="S3136" s="246"/>
      <c r="T3136" s="247"/>
      <c r="AT3136" s="248" t="s">
        <v>364</v>
      </c>
      <c r="AU3136" s="248" t="s">
        <v>90</v>
      </c>
      <c r="AV3136" s="15" t="s">
        <v>214</v>
      </c>
      <c r="AW3136" s="15" t="s">
        <v>36</v>
      </c>
      <c r="AX3136" s="15" t="s">
        <v>88</v>
      </c>
      <c r="AY3136" s="248" t="s">
        <v>215</v>
      </c>
    </row>
    <row r="3137" spans="1:65" s="2" customFormat="1" ht="24.15" customHeight="1">
      <c r="A3137" s="35"/>
      <c r="B3137" s="36"/>
      <c r="C3137" s="185" t="s">
        <v>3040</v>
      </c>
      <c r="D3137" s="185" t="s">
        <v>216</v>
      </c>
      <c r="E3137" s="186" t="s">
        <v>3041</v>
      </c>
      <c r="F3137" s="187" t="s">
        <v>3042</v>
      </c>
      <c r="G3137" s="188" t="s">
        <v>716</v>
      </c>
      <c r="H3137" s="189">
        <v>13</v>
      </c>
      <c r="I3137" s="190"/>
      <c r="J3137" s="191">
        <f>ROUND(I3137*H3137,2)</f>
        <v>0</v>
      </c>
      <c r="K3137" s="187" t="s">
        <v>359</v>
      </c>
      <c r="L3137" s="40"/>
      <c r="M3137" s="192" t="s">
        <v>1</v>
      </c>
      <c r="N3137" s="193" t="s">
        <v>46</v>
      </c>
      <c r="O3137" s="72"/>
      <c r="P3137" s="194">
        <f>O3137*H3137</f>
        <v>0</v>
      </c>
      <c r="Q3137" s="194">
        <v>0</v>
      </c>
      <c r="R3137" s="194">
        <f>Q3137*H3137</f>
        <v>0</v>
      </c>
      <c r="S3137" s="194">
        <v>0</v>
      </c>
      <c r="T3137" s="195">
        <f>S3137*H3137</f>
        <v>0</v>
      </c>
      <c r="U3137" s="35"/>
      <c r="V3137" s="35"/>
      <c r="W3137" s="35"/>
      <c r="X3137" s="35"/>
      <c r="Y3137" s="35"/>
      <c r="Z3137" s="35"/>
      <c r="AA3137" s="35"/>
      <c r="AB3137" s="35"/>
      <c r="AC3137" s="35"/>
      <c r="AD3137" s="35"/>
      <c r="AE3137" s="35"/>
      <c r="AR3137" s="196" t="s">
        <v>291</v>
      </c>
      <c r="AT3137" s="196" t="s">
        <v>216</v>
      </c>
      <c r="AU3137" s="196" t="s">
        <v>90</v>
      </c>
      <c r="AY3137" s="18" t="s">
        <v>215</v>
      </c>
      <c r="BE3137" s="197">
        <f>IF(N3137="základní",J3137,0)</f>
        <v>0</v>
      </c>
      <c r="BF3137" s="197">
        <f>IF(N3137="snížená",J3137,0)</f>
        <v>0</v>
      </c>
      <c r="BG3137" s="197">
        <f>IF(N3137="zákl. přenesená",J3137,0)</f>
        <v>0</v>
      </c>
      <c r="BH3137" s="197">
        <f>IF(N3137="sníž. přenesená",J3137,0)</f>
        <v>0</v>
      </c>
      <c r="BI3137" s="197">
        <f>IF(N3137="nulová",J3137,0)</f>
        <v>0</v>
      </c>
      <c r="BJ3137" s="18" t="s">
        <v>88</v>
      </c>
      <c r="BK3137" s="197">
        <f>ROUND(I3137*H3137,2)</f>
        <v>0</v>
      </c>
      <c r="BL3137" s="18" t="s">
        <v>291</v>
      </c>
      <c r="BM3137" s="196" t="s">
        <v>3043</v>
      </c>
    </row>
    <row r="3138" spans="1:65" s="2" customFormat="1" ht="10.199999999999999">
      <c r="A3138" s="35"/>
      <c r="B3138" s="36"/>
      <c r="C3138" s="37"/>
      <c r="D3138" s="198" t="s">
        <v>221</v>
      </c>
      <c r="E3138" s="37"/>
      <c r="F3138" s="199" t="s">
        <v>3044</v>
      </c>
      <c r="G3138" s="37"/>
      <c r="H3138" s="37"/>
      <c r="I3138" s="200"/>
      <c r="J3138" s="37"/>
      <c r="K3138" s="37"/>
      <c r="L3138" s="40"/>
      <c r="M3138" s="201"/>
      <c r="N3138" s="202"/>
      <c r="O3138" s="72"/>
      <c r="P3138" s="72"/>
      <c r="Q3138" s="72"/>
      <c r="R3138" s="72"/>
      <c r="S3138" s="72"/>
      <c r="T3138" s="73"/>
      <c r="U3138" s="35"/>
      <c r="V3138" s="35"/>
      <c r="W3138" s="35"/>
      <c r="X3138" s="35"/>
      <c r="Y3138" s="35"/>
      <c r="Z3138" s="35"/>
      <c r="AA3138" s="35"/>
      <c r="AB3138" s="35"/>
      <c r="AC3138" s="35"/>
      <c r="AD3138" s="35"/>
      <c r="AE3138" s="35"/>
      <c r="AT3138" s="18" t="s">
        <v>221</v>
      </c>
      <c r="AU3138" s="18" t="s">
        <v>90</v>
      </c>
    </row>
    <row r="3139" spans="1:65" s="2" customFormat="1" ht="10.199999999999999">
      <c r="A3139" s="35"/>
      <c r="B3139" s="36"/>
      <c r="C3139" s="37"/>
      <c r="D3139" s="215" t="s">
        <v>362</v>
      </c>
      <c r="E3139" s="37"/>
      <c r="F3139" s="216" t="s">
        <v>3045</v>
      </c>
      <c r="G3139" s="37"/>
      <c r="H3139" s="37"/>
      <c r="I3139" s="200"/>
      <c r="J3139" s="37"/>
      <c r="K3139" s="37"/>
      <c r="L3139" s="40"/>
      <c r="M3139" s="201"/>
      <c r="N3139" s="202"/>
      <c r="O3139" s="72"/>
      <c r="P3139" s="72"/>
      <c r="Q3139" s="72"/>
      <c r="R3139" s="72"/>
      <c r="S3139" s="72"/>
      <c r="T3139" s="73"/>
      <c r="U3139" s="35"/>
      <c r="V3139" s="35"/>
      <c r="W3139" s="35"/>
      <c r="X3139" s="35"/>
      <c r="Y3139" s="35"/>
      <c r="Z3139" s="35"/>
      <c r="AA3139" s="35"/>
      <c r="AB3139" s="35"/>
      <c r="AC3139" s="35"/>
      <c r="AD3139" s="35"/>
      <c r="AE3139" s="35"/>
      <c r="AT3139" s="18" t="s">
        <v>362</v>
      </c>
      <c r="AU3139" s="18" t="s">
        <v>90</v>
      </c>
    </row>
    <row r="3140" spans="1:65" s="2" customFormat="1" ht="16.5" customHeight="1">
      <c r="A3140" s="35"/>
      <c r="B3140" s="36"/>
      <c r="C3140" s="260" t="s">
        <v>3046</v>
      </c>
      <c r="D3140" s="260" t="s">
        <v>539</v>
      </c>
      <c r="E3140" s="261" t="s">
        <v>3047</v>
      </c>
      <c r="F3140" s="262" t="s">
        <v>3048</v>
      </c>
      <c r="G3140" s="263" t="s">
        <v>716</v>
      </c>
      <c r="H3140" s="264">
        <v>13</v>
      </c>
      <c r="I3140" s="265"/>
      <c r="J3140" s="266">
        <f>ROUND(I3140*H3140,2)</f>
        <v>0</v>
      </c>
      <c r="K3140" s="262" t="s">
        <v>1</v>
      </c>
      <c r="L3140" s="267"/>
      <c r="M3140" s="268" t="s">
        <v>1</v>
      </c>
      <c r="N3140" s="269" t="s">
        <v>46</v>
      </c>
      <c r="O3140" s="72"/>
      <c r="P3140" s="194">
        <f>O3140*H3140</f>
        <v>0</v>
      </c>
      <c r="Q3140" s="194">
        <v>2.3999999999999998E-3</v>
      </c>
      <c r="R3140" s="194">
        <f>Q3140*H3140</f>
        <v>3.1199999999999999E-2</v>
      </c>
      <c r="S3140" s="194">
        <v>0</v>
      </c>
      <c r="T3140" s="195">
        <f>S3140*H3140</f>
        <v>0</v>
      </c>
      <c r="U3140" s="35"/>
      <c r="V3140" s="35"/>
      <c r="W3140" s="35"/>
      <c r="X3140" s="35"/>
      <c r="Y3140" s="35"/>
      <c r="Z3140" s="35"/>
      <c r="AA3140" s="35"/>
      <c r="AB3140" s="35"/>
      <c r="AC3140" s="35"/>
      <c r="AD3140" s="35"/>
      <c r="AE3140" s="35"/>
      <c r="AR3140" s="196" t="s">
        <v>676</v>
      </c>
      <c r="AT3140" s="196" t="s">
        <v>539</v>
      </c>
      <c r="AU3140" s="196" t="s">
        <v>90</v>
      </c>
      <c r="AY3140" s="18" t="s">
        <v>215</v>
      </c>
      <c r="BE3140" s="197">
        <f>IF(N3140="základní",J3140,0)</f>
        <v>0</v>
      </c>
      <c r="BF3140" s="197">
        <f>IF(N3140="snížená",J3140,0)</f>
        <v>0</v>
      </c>
      <c r="BG3140" s="197">
        <f>IF(N3140="zákl. přenesená",J3140,0)</f>
        <v>0</v>
      </c>
      <c r="BH3140" s="197">
        <f>IF(N3140="sníž. přenesená",J3140,0)</f>
        <v>0</v>
      </c>
      <c r="BI3140" s="197">
        <f>IF(N3140="nulová",J3140,0)</f>
        <v>0</v>
      </c>
      <c r="BJ3140" s="18" t="s">
        <v>88</v>
      </c>
      <c r="BK3140" s="197">
        <f>ROUND(I3140*H3140,2)</f>
        <v>0</v>
      </c>
      <c r="BL3140" s="18" t="s">
        <v>291</v>
      </c>
      <c r="BM3140" s="196" t="s">
        <v>3049</v>
      </c>
    </row>
    <row r="3141" spans="1:65" s="13" customFormat="1" ht="10.199999999999999">
      <c r="B3141" s="217"/>
      <c r="C3141" s="218"/>
      <c r="D3141" s="198" t="s">
        <v>364</v>
      </c>
      <c r="E3141" s="219" t="s">
        <v>1</v>
      </c>
      <c r="F3141" s="220" t="s">
        <v>3039</v>
      </c>
      <c r="G3141" s="218"/>
      <c r="H3141" s="219" t="s">
        <v>1</v>
      </c>
      <c r="I3141" s="221"/>
      <c r="J3141" s="218"/>
      <c r="K3141" s="218"/>
      <c r="L3141" s="222"/>
      <c r="M3141" s="223"/>
      <c r="N3141" s="224"/>
      <c r="O3141" s="224"/>
      <c r="P3141" s="224"/>
      <c r="Q3141" s="224"/>
      <c r="R3141" s="224"/>
      <c r="S3141" s="224"/>
      <c r="T3141" s="225"/>
      <c r="AT3141" s="226" t="s">
        <v>364</v>
      </c>
      <c r="AU3141" s="226" t="s">
        <v>90</v>
      </c>
      <c r="AV3141" s="13" t="s">
        <v>88</v>
      </c>
      <c r="AW3141" s="13" t="s">
        <v>36</v>
      </c>
      <c r="AX3141" s="13" t="s">
        <v>81</v>
      </c>
      <c r="AY3141" s="226" t="s">
        <v>215</v>
      </c>
    </row>
    <row r="3142" spans="1:65" s="14" customFormat="1" ht="10.199999999999999">
      <c r="B3142" s="227"/>
      <c r="C3142" s="228"/>
      <c r="D3142" s="198" t="s">
        <v>364</v>
      </c>
      <c r="E3142" s="229" t="s">
        <v>1</v>
      </c>
      <c r="F3142" s="230" t="s">
        <v>246</v>
      </c>
      <c r="G3142" s="228"/>
      <c r="H3142" s="231">
        <v>7</v>
      </c>
      <c r="I3142" s="232"/>
      <c r="J3142" s="228"/>
      <c r="K3142" s="228"/>
      <c r="L3142" s="233"/>
      <c r="M3142" s="234"/>
      <c r="N3142" s="235"/>
      <c r="O3142" s="235"/>
      <c r="P3142" s="235"/>
      <c r="Q3142" s="235"/>
      <c r="R3142" s="235"/>
      <c r="S3142" s="235"/>
      <c r="T3142" s="236"/>
      <c r="AT3142" s="237" t="s">
        <v>364</v>
      </c>
      <c r="AU3142" s="237" t="s">
        <v>90</v>
      </c>
      <c r="AV3142" s="14" t="s">
        <v>90</v>
      </c>
      <c r="AW3142" s="14" t="s">
        <v>36</v>
      </c>
      <c r="AX3142" s="14" t="s">
        <v>81</v>
      </c>
      <c r="AY3142" s="237" t="s">
        <v>215</v>
      </c>
    </row>
    <row r="3143" spans="1:65" s="13" customFormat="1" ht="10.199999999999999">
      <c r="B3143" s="217"/>
      <c r="C3143" s="218"/>
      <c r="D3143" s="198" t="s">
        <v>364</v>
      </c>
      <c r="E3143" s="219" t="s">
        <v>1</v>
      </c>
      <c r="F3143" s="220" t="s">
        <v>3015</v>
      </c>
      <c r="G3143" s="218"/>
      <c r="H3143" s="219" t="s">
        <v>1</v>
      </c>
      <c r="I3143" s="221"/>
      <c r="J3143" s="218"/>
      <c r="K3143" s="218"/>
      <c r="L3143" s="222"/>
      <c r="M3143" s="223"/>
      <c r="N3143" s="224"/>
      <c r="O3143" s="224"/>
      <c r="P3143" s="224"/>
      <c r="Q3143" s="224"/>
      <c r="R3143" s="224"/>
      <c r="S3143" s="224"/>
      <c r="T3143" s="225"/>
      <c r="AT3143" s="226" t="s">
        <v>364</v>
      </c>
      <c r="AU3143" s="226" t="s">
        <v>90</v>
      </c>
      <c r="AV3143" s="13" t="s">
        <v>88</v>
      </c>
      <c r="AW3143" s="13" t="s">
        <v>36</v>
      </c>
      <c r="AX3143" s="13" t="s">
        <v>81</v>
      </c>
      <c r="AY3143" s="226" t="s">
        <v>215</v>
      </c>
    </row>
    <row r="3144" spans="1:65" s="14" customFormat="1" ht="10.199999999999999">
      <c r="B3144" s="227"/>
      <c r="C3144" s="228"/>
      <c r="D3144" s="198" t="s">
        <v>364</v>
      </c>
      <c r="E3144" s="229" t="s">
        <v>1</v>
      </c>
      <c r="F3144" s="230" t="s">
        <v>90</v>
      </c>
      <c r="G3144" s="228"/>
      <c r="H3144" s="231">
        <v>2</v>
      </c>
      <c r="I3144" s="232"/>
      <c r="J3144" s="228"/>
      <c r="K3144" s="228"/>
      <c r="L3144" s="233"/>
      <c r="M3144" s="234"/>
      <c r="N3144" s="235"/>
      <c r="O3144" s="235"/>
      <c r="P3144" s="235"/>
      <c r="Q3144" s="235"/>
      <c r="R3144" s="235"/>
      <c r="S3144" s="235"/>
      <c r="T3144" s="236"/>
      <c r="AT3144" s="237" t="s">
        <v>364</v>
      </c>
      <c r="AU3144" s="237" t="s">
        <v>90</v>
      </c>
      <c r="AV3144" s="14" t="s">
        <v>90</v>
      </c>
      <c r="AW3144" s="14" t="s">
        <v>36</v>
      </c>
      <c r="AX3144" s="14" t="s">
        <v>81</v>
      </c>
      <c r="AY3144" s="237" t="s">
        <v>215</v>
      </c>
    </row>
    <row r="3145" spans="1:65" s="13" customFormat="1" ht="10.199999999999999">
      <c r="B3145" s="217"/>
      <c r="C3145" s="218"/>
      <c r="D3145" s="198" t="s">
        <v>364</v>
      </c>
      <c r="E3145" s="219" t="s">
        <v>1</v>
      </c>
      <c r="F3145" s="220" t="s">
        <v>3028</v>
      </c>
      <c r="G3145" s="218"/>
      <c r="H3145" s="219" t="s">
        <v>1</v>
      </c>
      <c r="I3145" s="221"/>
      <c r="J3145" s="218"/>
      <c r="K3145" s="218"/>
      <c r="L3145" s="222"/>
      <c r="M3145" s="223"/>
      <c r="N3145" s="224"/>
      <c r="O3145" s="224"/>
      <c r="P3145" s="224"/>
      <c r="Q3145" s="224"/>
      <c r="R3145" s="224"/>
      <c r="S3145" s="224"/>
      <c r="T3145" s="225"/>
      <c r="AT3145" s="226" t="s">
        <v>364</v>
      </c>
      <c r="AU3145" s="226" t="s">
        <v>90</v>
      </c>
      <c r="AV3145" s="13" t="s">
        <v>88</v>
      </c>
      <c r="AW3145" s="13" t="s">
        <v>36</v>
      </c>
      <c r="AX3145" s="13" t="s">
        <v>81</v>
      </c>
      <c r="AY3145" s="226" t="s">
        <v>215</v>
      </c>
    </row>
    <row r="3146" spans="1:65" s="14" customFormat="1" ht="10.199999999999999">
      <c r="B3146" s="227"/>
      <c r="C3146" s="228"/>
      <c r="D3146" s="198" t="s">
        <v>364</v>
      </c>
      <c r="E3146" s="229" t="s">
        <v>1</v>
      </c>
      <c r="F3146" s="230" t="s">
        <v>88</v>
      </c>
      <c r="G3146" s="228"/>
      <c r="H3146" s="231">
        <v>1</v>
      </c>
      <c r="I3146" s="232"/>
      <c r="J3146" s="228"/>
      <c r="K3146" s="228"/>
      <c r="L3146" s="233"/>
      <c r="M3146" s="234"/>
      <c r="N3146" s="235"/>
      <c r="O3146" s="235"/>
      <c r="P3146" s="235"/>
      <c r="Q3146" s="235"/>
      <c r="R3146" s="235"/>
      <c r="S3146" s="235"/>
      <c r="T3146" s="236"/>
      <c r="AT3146" s="237" t="s">
        <v>364</v>
      </c>
      <c r="AU3146" s="237" t="s">
        <v>90</v>
      </c>
      <c r="AV3146" s="14" t="s">
        <v>90</v>
      </c>
      <c r="AW3146" s="14" t="s">
        <v>36</v>
      </c>
      <c r="AX3146" s="14" t="s">
        <v>81</v>
      </c>
      <c r="AY3146" s="237" t="s">
        <v>215</v>
      </c>
    </row>
    <row r="3147" spans="1:65" s="13" customFormat="1" ht="10.199999999999999">
      <c r="B3147" s="217"/>
      <c r="C3147" s="218"/>
      <c r="D3147" s="198" t="s">
        <v>364</v>
      </c>
      <c r="E3147" s="219" t="s">
        <v>1</v>
      </c>
      <c r="F3147" s="220" t="s">
        <v>3016</v>
      </c>
      <c r="G3147" s="218"/>
      <c r="H3147" s="219" t="s">
        <v>1</v>
      </c>
      <c r="I3147" s="221"/>
      <c r="J3147" s="218"/>
      <c r="K3147" s="218"/>
      <c r="L3147" s="222"/>
      <c r="M3147" s="223"/>
      <c r="N3147" s="224"/>
      <c r="O3147" s="224"/>
      <c r="P3147" s="224"/>
      <c r="Q3147" s="224"/>
      <c r="R3147" s="224"/>
      <c r="S3147" s="224"/>
      <c r="T3147" s="225"/>
      <c r="AT3147" s="226" t="s">
        <v>364</v>
      </c>
      <c r="AU3147" s="226" t="s">
        <v>90</v>
      </c>
      <c r="AV3147" s="13" t="s">
        <v>88</v>
      </c>
      <c r="AW3147" s="13" t="s">
        <v>36</v>
      </c>
      <c r="AX3147" s="13" t="s">
        <v>81</v>
      </c>
      <c r="AY3147" s="226" t="s">
        <v>215</v>
      </c>
    </row>
    <row r="3148" spans="1:65" s="14" customFormat="1" ht="10.199999999999999">
      <c r="B3148" s="227"/>
      <c r="C3148" s="228"/>
      <c r="D3148" s="198" t="s">
        <v>364</v>
      </c>
      <c r="E3148" s="229" t="s">
        <v>1</v>
      </c>
      <c r="F3148" s="230" t="s">
        <v>88</v>
      </c>
      <c r="G3148" s="228"/>
      <c r="H3148" s="231">
        <v>1</v>
      </c>
      <c r="I3148" s="232"/>
      <c r="J3148" s="228"/>
      <c r="K3148" s="228"/>
      <c r="L3148" s="233"/>
      <c r="M3148" s="234"/>
      <c r="N3148" s="235"/>
      <c r="O3148" s="235"/>
      <c r="P3148" s="235"/>
      <c r="Q3148" s="235"/>
      <c r="R3148" s="235"/>
      <c r="S3148" s="235"/>
      <c r="T3148" s="236"/>
      <c r="AT3148" s="237" t="s">
        <v>364</v>
      </c>
      <c r="AU3148" s="237" t="s">
        <v>90</v>
      </c>
      <c r="AV3148" s="14" t="s">
        <v>90</v>
      </c>
      <c r="AW3148" s="14" t="s">
        <v>36</v>
      </c>
      <c r="AX3148" s="14" t="s">
        <v>81</v>
      </c>
      <c r="AY3148" s="237" t="s">
        <v>215</v>
      </c>
    </row>
    <row r="3149" spans="1:65" s="13" customFormat="1" ht="10.199999999999999">
      <c r="B3149" s="217"/>
      <c r="C3149" s="218"/>
      <c r="D3149" s="198" t="s">
        <v>364</v>
      </c>
      <c r="E3149" s="219" t="s">
        <v>1</v>
      </c>
      <c r="F3149" s="220" t="s">
        <v>3017</v>
      </c>
      <c r="G3149" s="218"/>
      <c r="H3149" s="219" t="s">
        <v>1</v>
      </c>
      <c r="I3149" s="221"/>
      <c r="J3149" s="218"/>
      <c r="K3149" s="218"/>
      <c r="L3149" s="222"/>
      <c r="M3149" s="223"/>
      <c r="N3149" s="224"/>
      <c r="O3149" s="224"/>
      <c r="P3149" s="224"/>
      <c r="Q3149" s="224"/>
      <c r="R3149" s="224"/>
      <c r="S3149" s="224"/>
      <c r="T3149" s="225"/>
      <c r="AT3149" s="226" t="s">
        <v>364</v>
      </c>
      <c r="AU3149" s="226" t="s">
        <v>90</v>
      </c>
      <c r="AV3149" s="13" t="s">
        <v>88</v>
      </c>
      <c r="AW3149" s="13" t="s">
        <v>36</v>
      </c>
      <c r="AX3149" s="13" t="s">
        <v>81</v>
      </c>
      <c r="AY3149" s="226" t="s">
        <v>215</v>
      </c>
    </row>
    <row r="3150" spans="1:65" s="14" customFormat="1" ht="10.199999999999999">
      <c r="B3150" s="227"/>
      <c r="C3150" s="228"/>
      <c r="D3150" s="198" t="s">
        <v>364</v>
      </c>
      <c r="E3150" s="229" t="s">
        <v>1</v>
      </c>
      <c r="F3150" s="230" t="s">
        <v>90</v>
      </c>
      <c r="G3150" s="228"/>
      <c r="H3150" s="231">
        <v>2</v>
      </c>
      <c r="I3150" s="232"/>
      <c r="J3150" s="228"/>
      <c r="K3150" s="228"/>
      <c r="L3150" s="233"/>
      <c r="M3150" s="234"/>
      <c r="N3150" s="235"/>
      <c r="O3150" s="235"/>
      <c r="P3150" s="235"/>
      <c r="Q3150" s="235"/>
      <c r="R3150" s="235"/>
      <c r="S3150" s="235"/>
      <c r="T3150" s="236"/>
      <c r="AT3150" s="237" t="s">
        <v>364</v>
      </c>
      <c r="AU3150" s="237" t="s">
        <v>90</v>
      </c>
      <c r="AV3150" s="14" t="s">
        <v>90</v>
      </c>
      <c r="AW3150" s="14" t="s">
        <v>36</v>
      </c>
      <c r="AX3150" s="14" t="s">
        <v>81</v>
      </c>
      <c r="AY3150" s="237" t="s">
        <v>215</v>
      </c>
    </row>
    <row r="3151" spans="1:65" s="15" customFormat="1" ht="10.199999999999999">
      <c r="B3151" s="238"/>
      <c r="C3151" s="239"/>
      <c r="D3151" s="198" t="s">
        <v>364</v>
      </c>
      <c r="E3151" s="240" t="s">
        <v>1</v>
      </c>
      <c r="F3151" s="241" t="s">
        <v>368</v>
      </c>
      <c r="G3151" s="239"/>
      <c r="H3151" s="242">
        <v>13</v>
      </c>
      <c r="I3151" s="243"/>
      <c r="J3151" s="239"/>
      <c r="K3151" s="239"/>
      <c r="L3151" s="244"/>
      <c r="M3151" s="245"/>
      <c r="N3151" s="246"/>
      <c r="O3151" s="246"/>
      <c r="P3151" s="246"/>
      <c r="Q3151" s="246"/>
      <c r="R3151" s="246"/>
      <c r="S3151" s="246"/>
      <c r="T3151" s="247"/>
      <c r="AT3151" s="248" t="s">
        <v>364</v>
      </c>
      <c r="AU3151" s="248" t="s">
        <v>90</v>
      </c>
      <c r="AV3151" s="15" t="s">
        <v>214</v>
      </c>
      <c r="AW3151" s="15" t="s">
        <v>36</v>
      </c>
      <c r="AX3151" s="15" t="s">
        <v>88</v>
      </c>
      <c r="AY3151" s="248" t="s">
        <v>215</v>
      </c>
    </row>
    <row r="3152" spans="1:65" s="2" customFormat="1" ht="16.5" customHeight="1">
      <c r="A3152" s="35"/>
      <c r="B3152" s="36"/>
      <c r="C3152" s="185" t="s">
        <v>3050</v>
      </c>
      <c r="D3152" s="185" t="s">
        <v>216</v>
      </c>
      <c r="E3152" s="186" t="s">
        <v>3051</v>
      </c>
      <c r="F3152" s="187" t="s">
        <v>3052</v>
      </c>
      <c r="G3152" s="188" t="s">
        <v>716</v>
      </c>
      <c r="H3152" s="189">
        <v>39</v>
      </c>
      <c r="I3152" s="190"/>
      <c r="J3152" s="191">
        <f>ROUND(I3152*H3152,2)</f>
        <v>0</v>
      </c>
      <c r="K3152" s="187" t="s">
        <v>359</v>
      </c>
      <c r="L3152" s="40"/>
      <c r="M3152" s="192" t="s">
        <v>1</v>
      </c>
      <c r="N3152" s="193" t="s">
        <v>46</v>
      </c>
      <c r="O3152" s="72"/>
      <c r="P3152" s="194">
        <f>O3152*H3152</f>
        <v>0</v>
      </c>
      <c r="Q3152" s="194">
        <v>0</v>
      </c>
      <c r="R3152" s="194">
        <f>Q3152*H3152</f>
        <v>0</v>
      </c>
      <c r="S3152" s="194">
        <v>0</v>
      </c>
      <c r="T3152" s="195">
        <f>S3152*H3152</f>
        <v>0</v>
      </c>
      <c r="U3152" s="35"/>
      <c r="V3152" s="35"/>
      <c r="W3152" s="35"/>
      <c r="X3152" s="35"/>
      <c r="Y3152" s="35"/>
      <c r="Z3152" s="35"/>
      <c r="AA3152" s="35"/>
      <c r="AB3152" s="35"/>
      <c r="AC3152" s="35"/>
      <c r="AD3152" s="35"/>
      <c r="AE3152" s="35"/>
      <c r="AR3152" s="196" t="s">
        <v>291</v>
      </c>
      <c r="AT3152" s="196" t="s">
        <v>216</v>
      </c>
      <c r="AU3152" s="196" t="s">
        <v>90</v>
      </c>
      <c r="AY3152" s="18" t="s">
        <v>215</v>
      </c>
      <c r="BE3152" s="197">
        <f>IF(N3152="základní",J3152,0)</f>
        <v>0</v>
      </c>
      <c r="BF3152" s="197">
        <f>IF(N3152="snížená",J3152,0)</f>
        <v>0</v>
      </c>
      <c r="BG3152" s="197">
        <f>IF(N3152="zákl. přenesená",J3152,0)</f>
        <v>0</v>
      </c>
      <c r="BH3152" s="197">
        <f>IF(N3152="sníž. přenesená",J3152,0)</f>
        <v>0</v>
      </c>
      <c r="BI3152" s="197">
        <f>IF(N3152="nulová",J3152,0)</f>
        <v>0</v>
      </c>
      <c r="BJ3152" s="18" t="s">
        <v>88</v>
      </c>
      <c r="BK3152" s="197">
        <f>ROUND(I3152*H3152,2)</f>
        <v>0</v>
      </c>
      <c r="BL3152" s="18" t="s">
        <v>291</v>
      </c>
      <c r="BM3152" s="196" t="s">
        <v>3053</v>
      </c>
    </row>
    <row r="3153" spans="1:65" s="2" customFormat="1" ht="10.199999999999999">
      <c r="A3153" s="35"/>
      <c r="B3153" s="36"/>
      <c r="C3153" s="37"/>
      <c r="D3153" s="198" t="s">
        <v>221</v>
      </c>
      <c r="E3153" s="37"/>
      <c r="F3153" s="199" t="s">
        <v>3054</v>
      </c>
      <c r="G3153" s="37"/>
      <c r="H3153" s="37"/>
      <c r="I3153" s="200"/>
      <c r="J3153" s="37"/>
      <c r="K3153" s="37"/>
      <c r="L3153" s="40"/>
      <c r="M3153" s="201"/>
      <c r="N3153" s="202"/>
      <c r="O3153" s="72"/>
      <c r="P3153" s="72"/>
      <c r="Q3153" s="72"/>
      <c r="R3153" s="72"/>
      <c r="S3153" s="72"/>
      <c r="T3153" s="73"/>
      <c r="U3153" s="35"/>
      <c r="V3153" s="35"/>
      <c r="W3153" s="35"/>
      <c r="X3153" s="35"/>
      <c r="Y3153" s="35"/>
      <c r="Z3153" s="35"/>
      <c r="AA3153" s="35"/>
      <c r="AB3153" s="35"/>
      <c r="AC3153" s="35"/>
      <c r="AD3153" s="35"/>
      <c r="AE3153" s="35"/>
      <c r="AT3153" s="18" t="s">
        <v>221</v>
      </c>
      <c r="AU3153" s="18" t="s">
        <v>90</v>
      </c>
    </row>
    <row r="3154" spans="1:65" s="2" customFormat="1" ht="10.199999999999999">
      <c r="A3154" s="35"/>
      <c r="B3154" s="36"/>
      <c r="C3154" s="37"/>
      <c r="D3154" s="215" t="s">
        <v>362</v>
      </c>
      <c r="E3154" s="37"/>
      <c r="F3154" s="216" t="s">
        <v>3055</v>
      </c>
      <c r="G3154" s="37"/>
      <c r="H3154" s="37"/>
      <c r="I3154" s="200"/>
      <c r="J3154" s="37"/>
      <c r="K3154" s="37"/>
      <c r="L3154" s="40"/>
      <c r="M3154" s="201"/>
      <c r="N3154" s="202"/>
      <c r="O3154" s="72"/>
      <c r="P3154" s="72"/>
      <c r="Q3154" s="72"/>
      <c r="R3154" s="72"/>
      <c r="S3154" s="72"/>
      <c r="T3154" s="73"/>
      <c r="U3154" s="35"/>
      <c r="V3154" s="35"/>
      <c r="W3154" s="35"/>
      <c r="X3154" s="35"/>
      <c r="Y3154" s="35"/>
      <c r="Z3154" s="35"/>
      <c r="AA3154" s="35"/>
      <c r="AB3154" s="35"/>
      <c r="AC3154" s="35"/>
      <c r="AD3154" s="35"/>
      <c r="AE3154" s="35"/>
      <c r="AT3154" s="18" t="s">
        <v>362</v>
      </c>
      <c r="AU3154" s="18" t="s">
        <v>90</v>
      </c>
    </row>
    <row r="3155" spans="1:65" s="2" customFormat="1" ht="16.5" customHeight="1">
      <c r="A3155" s="35"/>
      <c r="B3155" s="36"/>
      <c r="C3155" s="260" t="s">
        <v>3056</v>
      </c>
      <c r="D3155" s="260" t="s">
        <v>539</v>
      </c>
      <c r="E3155" s="261" t="s">
        <v>3057</v>
      </c>
      <c r="F3155" s="262" t="s">
        <v>3058</v>
      </c>
      <c r="G3155" s="263" t="s">
        <v>716</v>
      </c>
      <c r="H3155" s="264">
        <v>39</v>
      </c>
      <c r="I3155" s="265"/>
      <c r="J3155" s="266">
        <f>ROUND(I3155*H3155,2)</f>
        <v>0</v>
      </c>
      <c r="K3155" s="262" t="s">
        <v>359</v>
      </c>
      <c r="L3155" s="267"/>
      <c r="M3155" s="268" t="s">
        <v>1</v>
      </c>
      <c r="N3155" s="269" t="s">
        <v>46</v>
      </c>
      <c r="O3155" s="72"/>
      <c r="P3155" s="194">
        <f>O3155*H3155</f>
        <v>0</v>
      </c>
      <c r="Q3155" s="194">
        <v>2.1000000000000001E-4</v>
      </c>
      <c r="R3155" s="194">
        <f>Q3155*H3155</f>
        <v>8.1900000000000011E-3</v>
      </c>
      <c r="S3155" s="194">
        <v>0</v>
      </c>
      <c r="T3155" s="195">
        <f>S3155*H3155</f>
        <v>0</v>
      </c>
      <c r="U3155" s="35"/>
      <c r="V3155" s="35"/>
      <c r="W3155" s="35"/>
      <c r="X3155" s="35"/>
      <c r="Y3155" s="35"/>
      <c r="Z3155" s="35"/>
      <c r="AA3155" s="35"/>
      <c r="AB3155" s="35"/>
      <c r="AC3155" s="35"/>
      <c r="AD3155" s="35"/>
      <c r="AE3155" s="35"/>
      <c r="AR3155" s="196" t="s">
        <v>676</v>
      </c>
      <c r="AT3155" s="196" t="s">
        <v>539</v>
      </c>
      <c r="AU3155" s="196" t="s">
        <v>90</v>
      </c>
      <c r="AY3155" s="18" t="s">
        <v>215</v>
      </c>
      <c r="BE3155" s="197">
        <f>IF(N3155="základní",J3155,0)</f>
        <v>0</v>
      </c>
      <c r="BF3155" s="197">
        <f>IF(N3155="snížená",J3155,0)</f>
        <v>0</v>
      </c>
      <c r="BG3155" s="197">
        <f>IF(N3155="zákl. přenesená",J3155,0)</f>
        <v>0</v>
      </c>
      <c r="BH3155" s="197">
        <f>IF(N3155="sníž. přenesená",J3155,0)</f>
        <v>0</v>
      </c>
      <c r="BI3155" s="197">
        <f>IF(N3155="nulová",J3155,0)</f>
        <v>0</v>
      </c>
      <c r="BJ3155" s="18" t="s">
        <v>88</v>
      </c>
      <c r="BK3155" s="197">
        <f>ROUND(I3155*H3155,2)</f>
        <v>0</v>
      </c>
      <c r="BL3155" s="18" t="s">
        <v>291</v>
      </c>
      <c r="BM3155" s="196" t="s">
        <v>3059</v>
      </c>
    </row>
    <row r="3156" spans="1:65" s="2" customFormat="1" ht="10.199999999999999">
      <c r="A3156" s="35"/>
      <c r="B3156" s="36"/>
      <c r="C3156" s="37"/>
      <c r="D3156" s="198" t="s">
        <v>221</v>
      </c>
      <c r="E3156" s="37"/>
      <c r="F3156" s="199" t="s">
        <v>3058</v>
      </c>
      <c r="G3156" s="37"/>
      <c r="H3156" s="37"/>
      <c r="I3156" s="200"/>
      <c r="J3156" s="37"/>
      <c r="K3156" s="37"/>
      <c r="L3156" s="40"/>
      <c r="M3156" s="201"/>
      <c r="N3156" s="202"/>
      <c r="O3156" s="72"/>
      <c r="P3156" s="72"/>
      <c r="Q3156" s="72"/>
      <c r="R3156" s="72"/>
      <c r="S3156" s="72"/>
      <c r="T3156" s="73"/>
      <c r="U3156" s="35"/>
      <c r="V3156" s="35"/>
      <c r="W3156" s="35"/>
      <c r="X3156" s="35"/>
      <c r="Y3156" s="35"/>
      <c r="Z3156" s="35"/>
      <c r="AA3156" s="35"/>
      <c r="AB3156" s="35"/>
      <c r="AC3156" s="35"/>
      <c r="AD3156" s="35"/>
      <c r="AE3156" s="35"/>
      <c r="AT3156" s="18" t="s">
        <v>221</v>
      </c>
      <c r="AU3156" s="18" t="s">
        <v>90</v>
      </c>
    </row>
    <row r="3157" spans="1:65" s="2" customFormat="1" ht="16.5" customHeight="1">
      <c r="A3157" s="35"/>
      <c r="B3157" s="36"/>
      <c r="C3157" s="185" t="s">
        <v>3060</v>
      </c>
      <c r="D3157" s="185" t="s">
        <v>216</v>
      </c>
      <c r="E3157" s="186" t="s">
        <v>3061</v>
      </c>
      <c r="F3157" s="187" t="s">
        <v>3062</v>
      </c>
      <c r="G3157" s="188" t="s">
        <v>716</v>
      </c>
      <c r="H3157" s="189">
        <v>19</v>
      </c>
      <c r="I3157" s="190"/>
      <c r="J3157" s="191">
        <f>ROUND(I3157*H3157,2)</f>
        <v>0</v>
      </c>
      <c r="K3157" s="187" t="s">
        <v>359</v>
      </c>
      <c r="L3157" s="40"/>
      <c r="M3157" s="192" t="s">
        <v>1</v>
      </c>
      <c r="N3157" s="193" t="s">
        <v>46</v>
      </c>
      <c r="O3157" s="72"/>
      <c r="P3157" s="194">
        <f>O3157*H3157</f>
        <v>0</v>
      </c>
      <c r="Q3157" s="194">
        <v>0</v>
      </c>
      <c r="R3157" s="194">
        <f>Q3157*H3157</f>
        <v>0</v>
      </c>
      <c r="S3157" s="194">
        <v>0</v>
      </c>
      <c r="T3157" s="195">
        <f>S3157*H3157</f>
        <v>0</v>
      </c>
      <c r="U3157" s="35"/>
      <c r="V3157" s="35"/>
      <c r="W3157" s="35"/>
      <c r="X3157" s="35"/>
      <c r="Y3157" s="35"/>
      <c r="Z3157" s="35"/>
      <c r="AA3157" s="35"/>
      <c r="AB3157" s="35"/>
      <c r="AC3157" s="35"/>
      <c r="AD3157" s="35"/>
      <c r="AE3157" s="35"/>
      <c r="AR3157" s="196" t="s">
        <v>291</v>
      </c>
      <c r="AT3157" s="196" t="s">
        <v>216</v>
      </c>
      <c r="AU3157" s="196" t="s">
        <v>90</v>
      </c>
      <c r="AY3157" s="18" t="s">
        <v>215</v>
      </c>
      <c r="BE3157" s="197">
        <f>IF(N3157="základní",J3157,0)</f>
        <v>0</v>
      </c>
      <c r="BF3157" s="197">
        <f>IF(N3157="snížená",J3157,0)</f>
        <v>0</v>
      </c>
      <c r="BG3157" s="197">
        <f>IF(N3157="zákl. přenesená",J3157,0)</f>
        <v>0</v>
      </c>
      <c r="BH3157" s="197">
        <f>IF(N3157="sníž. přenesená",J3157,0)</f>
        <v>0</v>
      </c>
      <c r="BI3157" s="197">
        <f>IF(N3157="nulová",J3157,0)</f>
        <v>0</v>
      </c>
      <c r="BJ3157" s="18" t="s">
        <v>88</v>
      </c>
      <c r="BK3157" s="197">
        <f>ROUND(I3157*H3157,2)</f>
        <v>0</v>
      </c>
      <c r="BL3157" s="18" t="s">
        <v>291</v>
      </c>
      <c r="BM3157" s="196" t="s">
        <v>3063</v>
      </c>
    </row>
    <row r="3158" spans="1:65" s="2" customFormat="1" ht="10.199999999999999">
      <c r="A3158" s="35"/>
      <c r="B3158" s="36"/>
      <c r="C3158" s="37"/>
      <c r="D3158" s="198" t="s">
        <v>221</v>
      </c>
      <c r="E3158" s="37"/>
      <c r="F3158" s="199" t="s">
        <v>3064</v>
      </c>
      <c r="G3158" s="37"/>
      <c r="H3158" s="37"/>
      <c r="I3158" s="200"/>
      <c r="J3158" s="37"/>
      <c r="K3158" s="37"/>
      <c r="L3158" s="40"/>
      <c r="M3158" s="201"/>
      <c r="N3158" s="202"/>
      <c r="O3158" s="72"/>
      <c r="P3158" s="72"/>
      <c r="Q3158" s="72"/>
      <c r="R3158" s="72"/>
      <c r="S3158" s="72"/>
      <c r="T3158" s="73"/>
      <c r="U3158" s="35"/>
      <c r="V3158" s="35"/>
      <c r="W3158" s="35"/>
      <c r="X3158" s="35"/>
      <c r="Y3158" s="35"/>
      <c r="Z3158" s="35"/>
      <c r="AA3158" s="35"/>
      <c r="AB3158" s="35"/>
      <c r="AC3158" s="35"/>
      <c r="AD3158" s="35"/>
      <c r="AE3158" s="35"/>
      <c r="AT3158" s="18" t="s">
        <v>221</v>
      </c>
      <c r="AU3158" s="18" t="s">
        <v>90</v>
      </c>
    </row>
    <row r="3159" spans="1:65" s="2" customFormat="1" ht="10.199999999999999">
      <c r="A3159" s="35"/>
      <c r="B3159" s="36"/>
      <c r="C3159" s="37"/>
      <c r="D3159" s="215" t="s">
        <v>362</v>
      </c>
      <c r="E3159" s="37"/>
      <c r="F3159" s="216" t="s">
        <v>3065</v>
      </c>
      <c r="G3159" s="37"/>
      <c r="H3159" s="37"/>
      <c r="I3159" s="200"/>
      <c r="J3159" s="37"/>
      <c r="K3159" s="37"/>
      <c r="L3159" s="40"/>
      <c r="M3159" s="201"/>
      <c r="N3159" s="202"/>
      <c r="O3159" s="72"/>
      <c r="P3159" s="72"/>
      <c r="Q3159" s="72"/>
      <c r="R3159" s="72"/>
      <c r="S3159" s="72"/>
      <c r="T3159" s="73"/>
      <c r="U3159" s="35"/>
      <c r="V3159" s="35"/>
      <c r="W3159" s="35"/>
      <c r="X3159" s="35"/>
      <c r="Y3159" s="35"/>
      <c r="Z3159" s="35"/>
      <c r="AA3159" s="35"/>
      <c r="AB3159" s="35"/>
      <c r="AC3159" s="35"/>
      <c r="AD3159" s="35"/>
      <c r="AE3159" s="35"/>
      <c r="AT3159" s="18" t="s">
        <v>362</v>
      </c>
      <c r="AU3159" s="18" t="s">
        <v>90</v>
      </c>
    </row>
    <row r="3160" spans="1:65" s="2" customFormat="1" ht="24.15" customHeight="1">
      <c r="A3160" s="35"/>
      <c r="B3160" s="36"/>
      <c r="C3160" s="260" t="s">
        <v>3066</v>
      </c>
      <c r="D3160" s="260" t="s">
        <v>539</v>
      </c>
      <c r="E3160" s="261" t="s">
        <v>3067</v>
      </c>
      <c r="F3160" s="262" t="s">
        <v>3068</v>
      </c>
      <c r="G3160" s="263" t="s">
        <v>2907</v>
      </c>
      <c r="H3160" s="264">
        <v>19</v>
      </c>
      <c r="I3160" s="265"/>
      <c r="J3160" s="266">
        <f>ROUND(I3160*H3160,2)</f>
        <v>0</v>
      </c>
      <c r="K3160" s="262" t="s">
        <v>1</v>
      </c>
      <c r="L3160" s="267"/>
      <c r="M3160" s="268" t="s">
        <v>1</v>
      </c>
      <c r="N3160" s="269" t="s">
        <v>46</v>
      </c>
      <c r="O3160" s="72"/>
      <c r="P3160" s="194">
        <f>O3160*H3160</f>
        <v>0</v>
      </c>
      <c r="Q3160" s="194">
        <v>1.2999999999999999E-3</v>
      </c>
      <c r="R3160" s="194">
        <f>Q3160*H3160</f>
        <v>2.47E-2</v>
      </c>
      <c r="S3160" s="194">
        <v>0</v>
      </c>
      <c r="T3160" s="195">
        <f>S3160*H3160</f>
        <v>0</v>
      </c>
      <c r="U3160" s="35"/>
      <c r="V3160" s="35"/>
      <c r="W3160" s="35"/>
      <c r="X3160" s="35"/>
      <c r="Y3160" s="35"/>
      <c r="Z3160" s="35"/>
      <c r="AA3160" s="35"/>
      <c r="AB3160" s="35"/>
      <c r="AC3160" s="35"/>
      <c r="AD3160" s="35"/>
      <c r="AE3160" s="35"/>
      <c r="AR3160" s="196" t="s">
        <v>676</v>
      </c>
      <c r="AT3160" s="196" t="s">
        <v>539</v>
      </c>
      <c r="AU3160" s="196" t="s">
        <v>90</v>
      </c>
      <c r="AY3160" s="18" t="s">
        <v>215</v>
      </c>
      <c r="BE3160" s="197">
        <f>IF(N3160="základní",J3160,0)</f>
        <v>0</v>
      </c>
      <c r="BF3160" s="197">
        <f>IF(N3160="snížená",J3160,0)</f>
        <v>0</v>
      </c>
      <c r="BG3160" s="197">
        <f>IF(N3160="zákl. přenesená",J3160,0)</f>
        <v>0</v>
      </c>
      <c r="BH3160" s="197">
        <f>IF(N3160="sníž. přenesená",J3160,0)</f>
        <v>0</v>
      </c>
      <c r="BI3160" s="197">
        <f>IF(N3160="nulová",J3160,0)</f>
        <v>0</v>
      </c>
      <c r="BJ3160" s="18" t="s">
        <v>88</v>
      </c>
      <c r="BK3160" s="197">
        <f>ROUND(I3160*H3160,2)</f>
        <v>0</v>
      </c>
      <c r="BL3160" s="18" t="s">
        <v>291</v>
      </c>
      <c r="BM3160" s="196" t="s">
        <v>3069</v>
      </c>
    </row>
    <row r="3161" spans="1:65" s="13" customFormat="1" ht="10.199999999999999">
      <c r="B3161" s="217"/>
      <c r="C3161" s="218"/>
      <c r="D3161" s="198" t="s">
        <v>364</v>
      </c>
      <c r="E3161" s="219" t="s">
        <v>1</v>
      </c>
      <c r="F3161" s="220" t="s">
        <v>3014</v>
      </c>
      <c r="G3161" s="218"/>
      <c r="H3161" s="219" t="s">
        <v>1</v>
      </c>
      <c r="I3161" s="221"/>
      <c r="J3161" s="218"/>
      <c r="K3161" s="218"/>
      <c r="L3161" s="222"/>
      <c r="M3161" s="223"/>
      <c r="N3161" s="224"/>
      <c r="O3161" s="224"/>
      <c r="P3161" s="224"/>
      <c r="Q3161" s="224"/>
      <c r="R3161" s="224"/>
      <c r="S3161" s="224"/>
      <c r="T3161" s="225"/>
      <c r="AT3161" s="226" t="s">
        <v>364</v>
      </c>
      <c r="AU3161" s="226" t="s">
        <v>90</v>
      </c>
      <c r="AV3161" s="13" t="s">
        <v>88</v>
      </c>
      <c r="AW3161" s="13" t="s">
        <v>36</v>
      </c>
      <c r="AX3161" s="13" t="s">
        <v>81</v>
      </c>
      <c r="AY3161" s="226" t="s">
        <v>215</v>
      </c>
    </row>
    <row r="3162" spans="1:65" s="14" customFormat="1" ht="10.199999999999999">
      <c r="B3162" s="227"/>
      <c r="C3162" s="228"/>
      <c r="D3162" s="198" t="s">
        <v>364</v>
      </c>
      <c r="E3162" s="229" t="s">
        <v>1</v>
      </c>
      <c r="F3162" s="230" t="s">
        <v>251</v>
      </c>
      <c r="G3162" s="228"/>
      <c r="H3162" s="231">
        <v>8</v>
      </c>
      <c r="I3162" s="232"/>
      <c r="J3162" s="228"/>
      <c r="K3162" s="228"/>
      <c r="L3162" s="233"/>
      <c r="M3162" s="234"/>
      <c r="N3162" s="235"/>
      <c r="O3162" s="235"/>
      <c r="P3162" s="235"/>
      <c r="Q3162" s="235"/>
      <c r="R3162" s="235"/>
      <c r="S3162" s="235"/>
      <c r="T3162" s="236"/>
      <c r="AT3162" s="237" t="s">
        <v>364</v>
      </c>
      <c r="AU3162" s="237" t="s">
        <v>90</v>
      </c>
      <c r="AV3162" s="14" t="s">
        <v>90</v>
      </c>
      <c r="AW3162" s="14" t="s">
        <v>36</v>
      </c>
      <c r="AX3162" s="14" t="s">
        <v>81</v>
      </c>
      <c r="AY3162" s="237" t="s">
        <v>215</v>
      </c>
    </row>
    <row r="3163" spans="1:65" s="13" customFormat="1" ht="10.199999999999999">
      <c r="B3163" s="217"/>
      <c r="C3163" s="218"/>
      <c r="D3163" s="198" t="s">
        <v>364</v>
      </c>
      <c r="E3163" s="219" t="s">
        <v>1</v>
      </c>
      <c r="F3163" s="220" t="s">
        <v>2997</v>
      </c>
      <c r="G3163" s="218"/>
      <c r="H3163" s="219" t="s">
        <v>1</v>
      </c>
      <c r="I3163" s="221"/>
      <c r="J3163" s="218"/>
      <c r="K3163" s="218"/>
      <c r="L3163" s="222"/>
      <c r="M3163" s="223"/>
      <c r="N3163" s="224"/>
      <c r="O3163" s="224"/>
      <c r="P3163" s="224"/>
      <c r="Q3163" s="224"/>
      <c r="R3163" s="224"/>
      <c r="S3163" s="224"/>
      <c r="T3163" s="225"/>
      <c r="AT3163" s="226" t="s">
        <v>364</v>
      </c>
      <c r="AU3163" s="226" t="s">
        <v>90</v>
      </c>
      <c r="AV3163" s="13" t="s">
        <v>88</v>
      </c>
      <c r="AW3163" s="13" t="s">
        <v>36</v>
      </c>
      <c r="AX3163" s="13" t="s">
        <v>81</v>
      </c>
      <c r="AY3163" s="226" t="s">
        <v>215</v>
      </c>
    </row>
    <row r="3164" spans="1:65" s="14" customFormat="1" ht="10.199999999999999">
      <c r="B3164" s="227"/>
      <c r="C3164" s="228"/>
      <c r="D3164" s="198" t="s">
        <v>364</v>
      </c>
      <c r="E3164" s="229" t="s">
        <v>1</v>
      </c>
      <c r="F3164" s="230" t="s">
        <v>236</v>
      </c>
      <c r="G3164" s="228"/>
      <c r="H3164" s="231">
        <v>5</v>
      </c>
      <c r="I3164" s="232"/>
      <c r="J3164" s="228"/>
      <c r="K3164" s="228"/>
      <c r="L3164" s="233"/>
      <c r="M3164" s="234"/>
      <c r="N3164" s="235"/>
      <c r="O3164" s="235"/>
      <c r="P3164" s="235"/>
      <c r="Q3164" s="235"/>
      <c r="R3164" s="235"/>
      <c r="S3164" s="235"/>
      <c r="T3164" s="236"/>
      <c r="AT3164" s="237" t="s">
        <v>364</v>
      </c>
      <c r="AU3164" s="237" t="s">
        <v>90</v>
      </c>
      <c r="AV3164" s="14" t="s">
        <v>90</v>
      </c>
      <c r="AW3164" s="14" t="s">
        <v>36</v>
      </c>
      <c r="AX3164" s="14" t="s">
        <v>81</v>
      </c>
      <c r="AY3164" s="237" t="s">
        <v>215</v>
      </c>
    </row>
    <row r="3165" spans="1:65" s="13" customFormat="1" ht="10.199999999999999">
      <c r="B3165" s="217"/>
      <c r="C3165" s="218"/>
      <c r="D3165" s="198" t="s">
        <v>364</v>
      </c>
      <c r="E3165" s="219" t="s">
        <v>1</v>
      </c>
      <c r="F3165" s="220" t="s">
        <v>3002</v>
      </c>
      <c r="G3165" s="218"/>
      <c r="H3165" s="219" t="s">
        <v>1</v>
      </c>
      <c r="I3165" s="221"/>
      <c r="J3165" s="218"/>
      <c r="K3165" s="218"/>
      <c r="L3165" s="222"/>
      <c r="M3165" s="223"/>
      <c r="N3165" s="224"/>
      <c r="O3165" s="224"/>
      <c r="P3165" s="224"/>
      <c r="Q3165" s="224"/>
      <c r="R3165" s="224"/>
      <c r="S3165" s="224"/>
      <c r="T3165" s="225"/>
      <c r="AT3165" s="226" t="s">
        <v>364</v>
      </c>
      <c r="AU3165" s="226" t="s">
        <v>90</v>
      </c>
      <c r="AV3165" s="13" t="s">
        <v>88</v>
      </c>
      <c r="AW3165" s="13" t="s">
        <v>36</v>
      </c>
      <c r="AX3165" s="13" t="s">
        <v>81</v>
      </c>
      <c r="AY3165" s="226" t="s">
        <v>215</v>
      </c>
    </row>
    <row r="3166" spans="1:65" s="14" customFormat="1" ht="10.199999999999999">
      <c r="B3166" s="227"/>
      <c r="C3166" s="228"/>
      <c r="D3166" s="198" t="s">
        <v>364</v>
      </c>
      <c r="E3166" s="229" t="s">
        <v>1</v>
      </c>
      <c r="F3166" s="230" t="s">
        <v>214</v>
      </c>
      <c r="G3166" s="228"/>
      <c r="H3166" s="231">
        <v>4</v>
      </c>
      <c r="I3166" s="232"/>
      <c r="J3166" s="228"/>
      <c r="K3166" s="228"/>
      <c r="L3166" s="233"/>
      <c r="M3166" s="234"/>
      <c r="N3166" s="235"/>
      <c r="O3166" s="235"/>
      <c r="P3166" s="235"/>
      <c r="Q3166" s="235"/>
      <c r="R3166" s="235"/>
      <c r="S3166" s="235"/>
      <c r="T3166" s="236"/>
      <c r="AT3166" s="237" t="s">
        <v>364</v>
      </c>
      <c r="AU3166" s="237" t="s">
        <v>90</v>
      </c>
      <c r="AV3166" s="14" t="s">
        <v>90</v>
      </c>
      <c r="AW3166" s="14" t="s">
        <v>36</v>
      </c>
      <c r="AX3166" s="14" t="s">
        <v>81</v>
      </c>
      <c r="AY3166" s="237" t="s">
        <v>215</v>
      </c>
    </row>
    <row r="3167" spans="1:65" s="13" customFormat="1" ht="10.199999999999999">
      <c r="B3167" s="217"/>
      <c r="C3167" s="218"/>
      <c r="D3167" s="198" t="s">
        <v>364</v>
      </c>
      <c r="E3167" s="219" t="s">
        <v>1</v>
      </c>
      <c r="F3167" s="220" t="s">
        <v>3017</v>
      </c>
      <c r="G3167" s="218"/>
      <c r="H3167" s="219" t="s">
        <v>1</v>
      </c>
      <c r="I3167" s="221"/>
      <c r="J3167" s="218"/>
      <c r="K3167" s="218"/>
      <c r="L3167" s="222"/>
      <c r="M3167" s="223"/>
      <c r="N3167" s="224"/>
      <c r="O3167" s="224"/>
      <c r="P3167" s="224"/>
      <c r="Q3167" s="224"/>
      <c r="R3167" s="224"/>
      <c r="S3167" s="224"/>
      <c r="T3167" s="225"/>
      <c r="AT3167" s="226" t="s">
        <v>364</v>
      </c>
      <c r="AU3167" s="226" t="s">
        <v>90</v>
      </c>
      <c r="AV3167" s="13" t="s">
        <v>88</v>
      </c>
      <c r="AW3167" s="13" t="s">
        <v>36</v>
      </c>
      <c r="AX3167" s="13" t="s">
        <v>81</v>
      </c>
      <c r="AY3167" s="226" t="s">
        <v>215</v>
      </c>
    </row>
    <row r="3168" spans="1:65" s="14" customFormat="1" ht="10.199999999999999">
      <c r="B3168" s="227"/>
      <c r="C3168" s="228"/>
      <c r="D3168" s="198" t="s">
        <v>364</v>
      </c>
      <c r="E3168" s="229" t="s">
        <v>1</v>
      </c>
      <c r="F3168" s="230" t="s">
        <v>90</v>
      </c>
      <c r="G3168" s="228"/>
      <c r="H3168" s="231">
        <v>2</v>
      </c>
      <c r="I3168" s="232"/>
      <c r="J3168" s="228"/>
      <c r="K3168" s="228"/>
      <c r="L3168" s="233"/>
      <c r="M3168" s="234"/>
      <c r="N3168" s="235"/>
      <c r="O3168" s="235"/>
      <c r="P3168" s="235"/>
      <c r="Q3168" s="235"/>
      <c r="R3168" s="235"/>
      <c r="S3168" s="235"/>
      <c r="T3168" s="236"/>
      <c r="AT3168" s="237" t="s">
        <v>364</v>
      </c>
      <c r="AU3168" s="237" t="s">
        <v>90</v>
      </c>
      <c r="AV3168" s="14" t="s">
        <v>90</v>
      </c>
      <c r="AW3168" s="14" t="s">
        <v>36</v>
      </c>
      <c r="AX3168" s="14" t="s">
        <v>81</v>
      </c>
      <c r="AY3168" s="237" t="s">
        <v>215</v>
      </c>
    </row>
    <row r="3169" spans="1:65" s="15" customFormat="1" ht="10.199999999999999">
      <c r="B3169" s="238"/>
      <c r="C3169" s="239"/>
      <c r="D3169" s="198" t="s">
        <v>364</v>
      </c>
      <c r="E3169" s="240" t="s">
        <v>1</v>
      </c>
      <c r="F3169" s="241" t="s">
        <v>368</v>
      </c>
      <c r="G3169" s="239"/>
      <c r="H3169" s="242">
        <v>19</v>
      </c>
      <c r="I3169" s="243"/>
      <c r="J3169" s="239"/>
      <c r="K3169" s="239"/>
      <c r="L3169" s="244"/>
      <c r="M3169" s="245"/>
      <c r="N3169" s="246"/>
      <c r="O3169" s="246"/>
      <c r="P3169" s="246"/>
      <c r="Q3169" s="246"/>
      <c r="R3169" s="246"/>
      <c r="S3169" s="246"/>
      <c r="T3169" s="247"/>
      <c r="AT3169" s="248" t="s">
        <v>364</v>
      </c>
      <c r="AU3169" s="248" t="s">
        <v>90</v>
      </c>
      <c r="AV3169" s="15" t="s">
        <v>214</v>
      </c>
      <c r="AW3169" s="15" t="s">
        <v>36</v>
      </c>
      <c r="AX3169" s="15" t="s">
        <v>88</v>
      </c>
      <c r="AY3169" s="248" t="s">
        <v>215</v>
      </c>
    </row>
    <row r="3170" spans="1:65" s="2" customFormat="1" ht="21.75" customHeight="1">
      <c r="A3170" s="35"/>
      <c r="B3170" s="36"/>
      <c r="C3170" s="185" t="s">
        <v>3070</v>
      </c>
      <c r="D3170" s="185" t="s">
        <v>216</v>
      </c>
      <c r="E3170" s="186" t="s">
        <v>3071</v>
      </c>
      <c r="F3170" s="187" t="s">
        <v>3072</v>
      </c>
      <c r="G3170" s="188" t="s">
        <v>716</v>
      </c>
      <c r="H3170" s="189">
        <v>35</v>
      </c>
      <c r="I3170" s="190"/>
      <c r="J3170" s="191">
        <f>ROUND(I3170*H3170,2)</f>
        <v>0</v>
      </c>
      <c r="K3170" s="187" t="s">
        <v>359</v>
      </c>
      <c r="L3170" s="40"/>
      <c r="M3170" s="192" t="s">
        <v>1</v>
      </c>
      <c r="N3170" s="193" t="s">
        <v>46</v>
      </c>
      <c r="O3170" s="72"/>
      <c r="P3170" s="194">
        <f>O3170*H3170</f>
        <v>0</v>
      </c>
      <c r="Q3170" s="194">
        <v>0</v>
      </c>
      <c r="R3170" s="194">
        <f>Q3170*H3170</f>
        <v>0</v>
      </c>
      <c r="S3170" s="194">
        <v>0</v>
      </c>
      <c r="T3170" s="195">
        <f>S3170*H3170</f>
        <v>0</v>
      </c>
      <c r="U3170" s="35"/>
      <c r="V3170" s="35"/>
      <c r="W3170" s="35"/>
      <c r="X3170" s="35"/>
      <c r="Y3170" s="35"/>
      <c r="Z3170" s="35"/>
      <c r="AA3170" s="35"/>
      <c r="AB3170" s="35"/>
      <c r="AC3170" s="35"/>
      <c r="AD3170" s="35"/>
      <c r="AE3170" s="35"/>
      <c r="AR3170" s="196" t="s">
        <v>291</v>
      </c>
      <c r="AT3170" s="196" t="s">
        <v>216</v>
      </c>
      <c r="AU3170" s="196" t="s">
        <v>90</v>
      </c>
      <c r="AY3170" s="18" t="s">
        <v>215</v>
      </c>
      <c r="BE3170" s="197">
        <f>IF(N3170="základní",J3170,0)</f>
        <v>0</v>
      </c>
      <c r="BF3170" s="197">
        <f>IF(N3170="snížená",J3170,0)</f>
        <v>0</v>
      </c>
      <c r="BG3170" s="197">
        <f>IF(N3170="zákl. přenesená",J3170,0)</f>
        <v>0</v>
      </c>
      <c r="BH3170" s="197">
        <f>IF(N3170="sníž. přenesená",J3170,0)</f>
        <v>0</v>
      </c>
      <c r="BI3170" s="197">
        <f>IF(N3170="nulová",J3170,0)</f>
        <v>0</v>
      </c>
      <c r="BJ3170" s="18" t="s">
        <v>88</v>
      </c>
      <c r="BK3170" s="197">
        <f>ROUND(I3170*H3170,2)</f>
        <v>0</v>
      </c>
      <c r="BL3170" s="18" t="s">
        <v>291</v>
      </c>
      <c r="BM3170" s="196" t="s">
        <v>3073</v>
      </c>
    </row>
    <row r="3171" spans="1:65" s="2" customFormat="1" ht="19.2">
      <c r="A3171" s="35"/>
      <c r="B3171" s="36"/>
      <c r="C3171" s="37"/>
      <c r="D3171" s="198" t="s">
        <v>221</v>
      </c>
      <c r="E3171" s="37"/>
      <c r="F3171" s="199" t="s">
        <v>3074</v>
      </c>
      <c r="G3171" s="37"/>
      <c r="H3171" s="37"/>
      <c r="I3171" s="200"/>
      <c r="J3171" s="37"/>
      <c r="K3171" s="37"/>
      <c r="L3171" s="40"/>
      <c r="M3171" s="201"/>
      <c r="N3171" s="202"/>
      <c r="O3171" s="72"/>
      <c r="P3171" s="72"/>
      <c r="Q3171" s="72"/>
      <c r="R3171" s="72"/>
      <c r="S3171" s="72"/>
      <c r="T3171" s="73"/>
      <c r="U3171" s="35"/>
      <c r="V3171" s="35"/>
      <c r="W3171" s="35"/>
      <c r="X3171" s="35"/>
      <c r="Y3171" s="35"/>
      <c r="Z3171" s="35"/>
      <c r="AA3171" s="35"/>
      <c r="AB3171" s="35"/>
      <c r="AC3171" s="35"/>
      <c r="AD3171" s="35"/>
      <c r="AE3171" s="35"/>
      <c r="AT3171" s="18" t="s">
        <v>221</v>
      </c>
      <c r="AU3171" s="18" t="s">
        <v>90</v>
      </c>
    </row>
    <row r="3172" spans="1:65" s="2" customFormat="1" ht="10.199999999999999">
      <c r="A3172" s="35"/>
      <c r="B3172" s="36"/>
      <c r="C3172" s="37"/>
      <c r="D3172" s="215" t="s">
        <v>362</v>
      </c>
      <c r="E3172" s="37"/>
      <c r="F3172" s="216" t="s">
        <v>3075</v>
      </c>
      <c r="G3172" s="37"/>
      <c r="H3172" s="37"/>
      <c r="I3172" s="200"/>
      <c r="J3172" s="37"/>
      <c r="K3172" s="37"/>
      <c r="L3172" s="40"/>
      <c r="M3172" s="201"/>
      <c r="N3172" s="202"/>
      <c r="O3172" s="72"/>
      <c r="P3172" s="72"/>
      <c r="Q3172" s="72"/>
      <c r="R3172" s="72"/>
      <c r="S3172" s="72"/>
      <c r="T3172" s="73"/>
      <c r="U3172" s="35"/>
      <c r="V3172" s="35"/>
      <c r="W3172" s="35"/>
      <c r="X3172" s="35"/>
      <c r="Y3172" s="35"/>
      <c r="Z3172" s="35"/>
      <c r="AA3172" s="35"/>
      <c r="AB3172" s="35"/>
      <c r="AC3172" s="35"/>
      <c r="AD3172" s="35"/>
      <c r="AE3172" s="35"/>
      <c r="AT3172" s="18" t="s">
        <v>362</v>
      </c>
      <c r="AU3172" s="18" t="s">
        <v>90</v>
      </c>
    </row>
    <row r="3173" spans="1:65" s="2" customFormat="1" ht="16.5" customHeight="1">
      <c r="A3173" s="35"/>
      <c r="B3173" s="36"/>
      <c r="C3173" s="260" t="s">
        <v>3076</v>
      </c>
      <c r="D3173" s="260" t="s">
        <v>539</v>
      </c>
      <c r="E3173" s="261" t="s">
        <v>3077</v>
      </c>
      <c r="F3173" s="262" t="s">
        <v>3078</v>
      </c>
      <c r="G3173" s="263" t="s">
        <v>716</v>
      </c>
      <c r="H3173" s="264">
        <v>35</v>
      </c>
      <c r="I3173" s="265"/>
      <c r="J3173" s="266">
        <f>ROUND(I3173*H3173,2)</f>
        <v>0</v>
      </c>
      <c r="K3173" s="262" t="s">
        <v>359</v>
      </c>
      <c r="L3173" s="267"/>
      <c r="M3173" s="268" t="s">
        <v>1</v>
      </c>
      <c r="N3173" s="269" t="s">
        <v>46</v>
      </c>
      <c r="O3173" s="72"/>
      <c r="P3173" s="194">
        <f>O3173*H3173</f>
        <v>0</v>
      </c>
      <c r="Q3173" s="194">
        <v>2.2000000000000001E-3</v>
      </c>
      <c r="R3173" s="194">
        <f>Q3173*H3173</f>
        <v>7.6999999999999999E-2</v>
      </c>
      <c r="S3173" s="194">
        <v>0</v>
      </c>
      <c r="T3173" s="195">
        <f>S3173*H3173</f>
        <v>0</v>
      </c>
      <c r="U3173" s="35"/>
      <c r="V3173" s="35"/>
      <c r="W3173" s="35"/>
      <c r="X3173" s="35"/>
      <c r="Y3173" s="35"/>
      <c r="Z3173" s="35"/>
      <c r="AA3173" s="35"/>
      <c r="AB3173" s="35"/>
      <c r="AC3173" s="35"/>
      <c r="AD3173" s="35"/>
      <c r="AE3173" s="35"/>
      <c r="AR3173" s="196" t="s">
        <v>676</v>
      </c>
      <c r="AT3173" s="196" t="s">
        <v>539</v>
      </c>
      <c r="AU3173" s="196" t="s">
        <v>90</v>
      </c>
      <c r="AY3173" s="18" t="s">
        <v>215</v>
      </c>
      <c r="BE3173" s="197">
        <f>IF(N3173="základní",J3173,0)</f>
        <v>0</v>
      </c>
      <c r="BF3173" s="197">
        <f>IF(N3173="snížená",J3173,0)</f>
        <v>0</v>
      </c>
      <c r="BG3173" s="197">
        <f>IF(N3173="zákl. přenesená",J3173,0)</f>
        <v>0</v>
      </c>
      <c r="BH3173" s="197">
        <f>IF(N3173="sníž. přenesená",J3173,0)</f>
        <v>0</v>
      </c>
      <c r="BI3173" s="197">
        <f>IF(N3173="nulová",J3173,0)</f>
        <v>0</v>
      </c>
      <c r="BJ3173" s="18" t="s">
        <v>88</v>
      </c>
      <c r="BK3173" s="197">
        <f>ROUND(I3173*H3173,2)</f>
        <v>0</v>
      </c>
      <c r="BL3173" s="18" t="s">
        <v>291</v>
      </c>
      <c r="BM3173" s="196" t="s">
        <v>3079</v>
      </c>
    </row>
    <row r="3174" spans="1:65" s="2" customFormat="1" ht="10.199999999999999">
      <c r="A3174" s="35"/>
      <c r="B3174" s="36"/>
      <c r="C3174" s="37"/>
      <c r="D3174" s="198" t="s">
        <v>221</v>
      </c>
      <c r="E3174" s="37"/>
      <c r="F3174" s="199" t="s">
        <v>3078</v>
      </c>
      <c r="G3174" s="37"/>
      <c r="H3174" s="37"/>
      <c r="I3174" s="200"/>
      <c r="J3174" s="37"/>
      <c r="K3174" s="37"/>
      <c r="L3174" s="40"/>
      <c r="M3174" s="201"/>
      <c r="N3174" s="202"/>
      <c r="O3174" s="72"/>
      <c r="P3174" s="72"/>
      <c r="Q3174" s="72"/>
      <c r="R3174" s="72"/>
      <c r="S3174" s="72"/>
      <c r="T3174" s="73"/>
      <c r="U3174" s="35"/>
      <c r="V3174" s="35"/>
      <c r="W3174" s="35"/>
      <c r="X3174" s="35"/>
      <c r="Y3174" s="35"/>
      <c r="Z3174" s="35"/>
      <c r="AA3174" s="35"/>
      <c r="AB3174" s="35"/>
      <c r="AC3174" s="35"/>
      <c r="AD3174" s="35"/>
      <c r="AE3174" s="35"/>
      <c r="AT3174" s="18" t="s">
        <v>221</v>
      </c>
      <c r="AU3174" s="18" t="s">
        <v>90</v>
      </c>
    </row>
    <row r="3175" spans="1:65" s="2" customFormat="1" ht="24.15" customHeight="1">
      <c r="A3175" s="35"/>
      <c r="B3175" s="36"/>
      <c r="C3175" s="185" t="s">
        <v>3080</v>
      </c>
      <c r="D3175" s="185" t="s">
        <v>216</v>
      </c>
      <c r="E3175" s="186" t="s">
        <v>3081</v>
      </c>
      <c r="F3175" s="187" t="s">
        <v>3082</v>
      </c>
      <c r="G3175" s="188" t="s">
        <v>716</v>
      </c>
      <c r="H3175" s="189">
        <v>4</v>
      </c>
      <c r="I3175" s="190"/>
      <c r="J3175" s="191">
        <f>ROUND(I3175*H3175,2)</f>
        <v>0</v>
      </c>
      <c r="K3175" s="187" t="s">
        <v>359</v>
      </c>
      <c r="L3175" s="40"/>
      <c r="M3175" s="192" t="s">
        <v>1</v>
      </c>
      <c r="N3175" s="193" t="s">
        <v>46</v>
      </c>
      <c r="O3175" s="72"/>
      <c r="P3175" s="194">
        <f>O3175*H3175</f>
        <v>0</v>
      </c>
      <c r="Q3175" s="194">
        <v>0</v>
      </c>
      <c r="R3175" s="194">
        <f>Q3175*H3175</f>
        <v>0</v>
      </c>
      <c r="S3175" s="194">
        <v>0</v>
      </c>
      <c r="T3175" s="195">
        <f>S3175*H3175</f>
        <v>0</v>
      </c>
      <c r="U3175" s="35"/>
      <c r="V3175" s="35"/>
      <c r="W3175" s="35"/>
      <c r="X3175" s="35"/>
      <c r="Y3175" s="35"/>
      <c r="Z3175" s="35"/>
      <c r="AA3175" s="35"/>
      <c r="AB3175" s="35"/>
      <c r="AC3175" s="35"/>
      <c r="AD3175" s="35"/>
      <c r="AE3175" s="35"/>
      <c r="AR3175" s="196" t="s">
        <v>291</v>
      </c>
      <c r="AT3175" s="196" t="s">
        <v>216</v>
      </c>
      <c r="AU3175" s="196" t="s">
        <v>90</v>
      </c>
      <c r="AY3175" s="18" t="s">
        <v>215</v>
      </c>
      <c r="BE3175" s="197">
        <f>IF(N3175="základní",J3175,0)</f>
        <v>0</v>
      </c>
      <c r="BF3175" s="197">
        <f>IF(N3175="snížená",J3175,0)</f>
        <v>0</v>
      </c>
      <c r="BG3175" s="197">
        <f>IF(N3175="zákl. přenesená",J3175,0)</f>
        <v>0</v>
      </c>
      <c r="BH3175" s="197">
        <f>IF(N3175="sníž. přenesená",J3175,0)</f>
        <v>0</v>
      </c>
      <c r="BI3175" s="197">
        <f>IF(N3175="nulová",J3175,0)</f>
        <v>0</v>
      </c>
      <c r="BJ3175" s="18" t="s">
        <v>88</v>
      </c>
      <c r="BK3175" s="197">
        <f>ROUND(I3175*H3175,2)</f>
        <v>0</v>
      </c>
      <c r="BL3175" s="18" t="s">
        <v>291</v>
      </c>
      <c r="BM3175" s="196" t="s">
        <v>3083</v>
      </c>
    </row>
    <row r="3176" spans="1:65" s="2" customFormat="1" ht="19.2">
      <c r="A3176" s="35"/>
      <c r="B3176" s="36"/>
      <c r="C3176" s="37"/>
      <c r="D3176" s="198" t="s">
        <v>221</v>
      </c>
      <c r="E3176" s="37"/>
      <c r="F3176" s="199" t="s">
        <v>3084</v>
      </c>
      <c r="G3176" s="37"/>
      <c r="H3176" s="37"/>
      <c r="I3176" s="200"/>
      <c r="J3176" s="37"/>
      <c r="K3176" s="37"/>
      <c r="L3176" s="40"/>
      <c r="M3176" s="201"/>
      <c r="N3176" s="202"/>
      <c r="O3176" s="72"/>
      <c r="P3176" s="72"/>
      <c r="Q3176" s="72"/>
      <c r="R3176" s="72"/>
      <c r="S3176" s="72"/>
      <c r="T3176" s="73"/>
      <c r="U3176" s="35"/>
      <c r="V3176" s="35"/>
      <c r="W3176" s="35"/>
      <c r="X3176" s="35"/>
      <c r="Y3176" s="35"/>
      <c r="Z3176" s="35"/>
      <c r="AA3176" s="35"/>
      <c r="AB3176" s="35"/>
      <c r="AC3176" s="35"/>
      <c r="AD3176" s="35"/>
      <c r="AE3176" s="35"/>
      <c r="AT3176" s="18" t="s">
        <v>221</v>
      </c>
      <c r="AU3176" s="18" t="s">
        <v>90</v>
      </c>
    </row>
    <row r="3177" spans="1:65" s="2" customFormat="1" ht="10.199999999999999">
      <c r="A3177" s="35"/>
      <c r="B3177" s="36"/>
      <c r="C3177" s="37"/>
      <c r="D3177" s="215" t="s">
        <v>362</v>
      </c>
      <c r="E3177" s="37"/>
      <c r="F3177" s="216" t="s">
        <v>3085</v>
      </c>
      <c r="G3177" s="37"/>
      <c r="H3177" s="37"/>
      <c r="I3177" s="200"/>
      <c r="J3177" s="37"/>
      <c r="K3177" s="37"/>
      <c r="L3177" s="40"/>
      <c r="M3177" s="201"/>
      <c r="N3177" s="202"/>
      <c r="O3177" s="72"/>
      <c r="P3177" s="72"/>
      <c r="Q3177" s="72"/>
      <c r="R3177" s="72"/>
      <c r="S3177" s="72"/>
      <c r="T3177" s="73"/>
      <c r="U3177" s="35"/>
      <c r="V3177" s="35"/>
      <c r="W3177" s="35"/>
      <c r="X3177" s="35"/>
      <c r="Y3177" s="35"/>
      <c r="Z3177" s="35"/>
      <c r="AA3177" s="35"/>
      <c r="AB3177" s="35"/>
      <c r="AC3177" s="35"/>
      <c r="AD3177" s="35"/>
      <c r="AE3177" s="35"/>
      <c r="AT3177" s="18" t="s">
        <v>362</v>
      </c>
      <c r="AU3177" s="18" t="s">
        <v>90</v>
      </c>
    </row>
    <row r="3178" spans="1:65" s="2" customFormat="1" ht="16.5" customHeight="1">
      <c r="A3178" s="35"/>
      <c r="B3178" s="36"/>
      <c r="C3178" s="260" t="s">
        <v>3086</v>
      </c>
      <c r="D3178" s="260" t="s">
        <v>539</v>
      </c>
      <c r="E3178" s="261" t="s">
        <v>3087</v>
      </c>
      <c r="F3178" s="262" t="s">
        <v>3088</v>
      </c>
      <c r="G3178" s="263" t="s">
        <v>716</v>
      </c>
      <c r="H3178" s="264">
        <v>4</v>
      </c>
      <c r="I3178" s="265"/>
      <c r="J3178" s="266">
        <f>ROUND(I3178*H3178,2)</f>
        <v>0</v>
      </c>
      <c r="K3178" s="262" t="s">
        <v>359</v>
      </c>
      <c r="L3178" s="267"/>
      <c r="M3178" s="268" t="s">
        <v>1</v>
      </c>
      <c r="N3178" s="269" t="s">
        <v>46</v>
      </c>
      <c r="O3178" s="72"/>
      <c r="P3178" s="194">
        <f>O3178*H3178</f>
        <v>0</v>
      </c>
      <c r="Q3178" s="194">
        <v>2.2000000000000001E-3</v>
      </c>
      <c r="R3178" s="194">
        <f>Q3178*H3178</f>
        <v>8.8000000000000005E-3</v>
      </c>
      <c r="S3178" s="194">
        <v>0</v>
      </c>
      <c r="T3178" s="195">
        <f>S3178*H3178</f>
        <v>0</v>
      </c>
      <c r="U3178" s="35"/>
      <c r="V3178" s="35"/>
      <c r="W3178" s="35"/>
      <c r="X3178" s="35"/>
      <c r="Y3178" s="35"/>
      <c r="Z3178" s="35"/>
      <c r="AA3178" s="35"/>
      <c r="AB3178" s="35"/>
      <c r="AC3178" s="35"/>
      <c r="AD3178" s="35"/>
      <c r="AE3178" s="35"/>
      <c r="AR3178" s="196" t="s">
        <v>676</v>
      </c>
      <c r="AT3178" s="196" t="s">
        <v>539</v>
      </c>
      <c r="AU3178" s="196" t="s">
        <v>90</v>
      </c>
      <c r="AY3178" s="18" t="s">
        <v>215</v>
      </c>
      <c r="BE3178" s="197">
        <f>IF(N3178="základní",J3178,0)</f>
        <v>0</v>
      </c>
      <c r="BF3178" s="197">
        <f>IF(N3178="snížená",J3178,0)</f>
        <v>0</v>
      </c>
      <c r="BG3178" s="197">
        <f>IF(N3178="zákl. přenesená",J3178,0)</f>
        <v>0</v>
      </c>
      <c r="BH3178" s="197">
        <f>IF(N3178="sníž. přenesená",J3178,0)</f>
        <v>0</v>
      </c>
      <c r="BI3178" s="197">
        <f>IF(N3178="nulová",J3178,0)</f>
        <v>0</v>
      </c>
      <c r="BJ3178" s="18" t="s">
        <v>88</v>
      </c>
      <c r="BK3178" s="197">
        <f>ROUND(I3178*H3178,2)</f>
        <v>0</v>
      </c>
      <c r="BL3178" s="18" t="s">
        <v>291</v>
      </c>
      <c r="BM3178" s="196" t="s">
        <v>3089</v>
      </c>
    </row>
    <row r="3179" spans="1:65" s="2" customFormat="1" ht="10.199999999999999">
      <c r="A3179" s="35"/>
      <c r="B3179" s="36"/>
      <c r="C3179" s="37"/>
      <c r="D3179" s="198" t="s">
        <v>221</v>
      </c>
      <c r="E3179" s="37"/>
      <c r="F3179" s="199" t="s">
        <v>3088</v>
      </c>
      <c r="G3179" s="37"/>
      <c r="H3179" s="37"/>
      <c r="I3179" s="200"/>
      <c r="J3179" s="37"/>
      <c r="K3179" s="37"/>
      <c r="L3179" s="40"/>
      <c r="M3179" s="201"/>
      <c r="N3179" s="202"/>
      <c r="O3179" s="72"/>
      <c r="P3179" s="72"/>
      <c r="Q3179" s="72"/>
      <c r="R3179" s="72"/>
      <c r="S3179" s="72"/>
      <c r="T3179" s="73"/>
      <c r="U3179" s="35"/>
      <c r="V3179" s="35"/>
      <c r="W3179" s="35"/>
      <c r="X3179" s="35"/>
      <c r="Y3179" s="35"/>
      <c r="Z3179" s="35"/>
      <c r="AA3179" s="35"/>
      <c r="AB3179" s="35"/>
      <c r="AC3179" s="35"/>
      <c r="AD3179" s="35"/>
      <c r="AE3179" s="35"/>
      <c r="AT3179" s="18" t="s">
        <v>221</v>
      </c>
      <c r="AU3179" s="18" t="s">
        <v>90</v>
      </c>
    </row>
    <row r="3180" spans="1:65" s="2" customFormat="1" ht="16.5" customHeight="1">
      <c r="A3180" s="35"/>
      <c r="B3180" s="36"/>
      <c r="C3180" s="185" t="s">
        <v>3090</v>
      </c>
      <c r="D3180" s="185" t="s">
        <v>216</v>
      </c>
      <c r="E3180" s="186" t="s">
        <v>3091</v>
      </c>
      <c r="F3180" s="187" t="s">
        <v>3092</v>
      </c>
      <c r="G3180" s="188" t="s">
        <v>716</v>
      </c>
      <c r="H3180" s="189">
        <v>38</v>
      </c>
      <c r="I3180" s="190"/>
      <c r="J3180" s="191">
        <f>ROUND(I3180*H3180,2)</f>
        <v>0</v>
      </c>
      <c r="K3180" s="187" t="s">
        <v>359</v>
      </c>
      <c r="L3180" s="40"/>
      <c r="M3180" s="192" t="s">
        <v>1</v>
      </c>
      <c r="N3180" s="193" t="s">
        <v>46</v>
      </c>
      <c r="O3180" s="72"/>
      <c r="P3180" s="194">
        <f>O3180*H3180</f>
        <v>0</v>
      </c>
      <c r="Q3180" s="194">
        <v>0</v>
      </c>
      <c r="R3180" s="194">
        <f>Q3180*H3180</f>
        <v>0</v>
      </c>
      <c r="S3180" s="194">
        <v>0</v>
      </c>
      <c r="T3180" s="195">
        <f>S3180*H3180</f>
        <v>0</v>
      </c>
      <c r="U3180" s="35"/>
      <c r="V3180" s="35"/>
      <c r="W3180" s="35"/>
      <c r="X3180" s="35"/>
      <c r="Y3180" s="35"/>
      <c r="Z3180" s="35"/>
      <c r="AA3180" s="35"/>
      <c r="AB3180" s="35"/>
      <c r="AC3180" s="35"/>
      <c r="AD3180" s="35"/>
      <c r="AE3180" s="35"/>
      <c r="AR3180" s="196" t="s">
        <v>291</v>
      </c>
      <c r="AT3180" s="196" t="s">
        <v>216</v>
      </c>
      <c r="AU3180" s="196" t="s">
        <v>90</v>
      </c>
      <c r="AY3180" s="18" t="s">
        <v>215</v>
      </c>
      <c r="BE3180" s="197">
        <f>IF(N3180="základní",J3180,0)</f>
        <v>0</v>
      </c>
      <c r="BF3180" s="197">
        <f>IF(N3180="snížená",J3180,0)</f>
        <v>0</v>
      </c>
      <c r="BG3180" s="197">
        <f>IF(N3180="zákl. přenesená",J3180,0)</f>
        <v>0</v>
      </c>
      <c r="BH3180" s="197">
        <f>IF(N3180="sníž. přenesená",J3180,0)</f>
        <v>0</v>
      </c>
      <c r="BI3180" s="197">
        <f>IF(N3180="nulová",J3180,0)</f>
        <v>0</v>
      </c>
      <c r="BJ3180" s="18" t="s">
        <v>88</v>
      </c>
      <c r="BK3180" s="197">
        <f>ROUND(I3180*H3180,2)</f>
        <v>0</v>
      </c>
      <c r="BL3180" s="18" t="s">
        <v>291</v>
      </c>
      <c r="BM3180" s="196" t="s">
        <v>3093</v>
      </c>
    </row>
    <row r="3181" spans="1:65" s="2" customFormat="1" ht="10.199999999999999">
      <c r="A3181" s="35"/>
      <c r="B3181" s="36"/>
      <c r="C3181" s="37"/>
      <c r="D3181" s="198" t="s">
        <v>221</v>
      </c>
      <c r="E3181" s="37"/>
      <c r="F3181" s="199" t="s">
        <v>3094</v>
      </c>
      <c r="G3181" s="37"/>
      <c r="H3181" s="37"/>
      <c r="I3181" s="200"/>
      <c r="J3181" s="37"/>
      <c r="K3181" s="37"/>
      <c r="L3181" s="40"/>
      <c r="M3181" s="201"/>
      <c r="N3181" s="202"/>
      <c r="O3181" s="72"/>
      <c r="P3181" s="72"/>
      <c r="Q3181" s="72"/>
      <c r="R3181" s="72"/>
      <c r="S3181" s="72"/>
      <c r="T3181" s="73"/>
      <c r="U3181" s="35"/>
      <c r="V3181" s="35"/>
      <c r="W3181" s="35"/>
      <c r="X3181" s="35"/>
      <c r="Y3181" s="35"/>
      <c r="Z3181" s="35"/>
      <c r="AA3181" s="35"/>
      <c r="AB3181" s="35"/>
      <c r="AC3181" s="35"/>
      <c r="AD3181" s="35"/>
      <c r="AE3181" s="35"/>
      <c r="AT3181" s="18" t="s">
        <v>221</v>
      </c>
      <c r="AU3181" s="18" t="s">
        <v>90</v>
      </c>
    </row>
    <row r="3182" spans="1:65" s="2" customFormat="1" ht="10.199999999999999">
      <c r="A3182" s="35"/>
      <c r="B3182" s="36"/>
      <c r="C3182" s="37"/>
      <c r="D3182" s="215" t="s">
        <v>362</v>
      </c>
      <c r="E3182" s="37"/>
      <c r="F3182" s="216" t="s">
        <v>3095</v>
      </c>
      <c r="G3182" s="37"/>
      <c r="H3182" s="37"/>
      <c r="I3182" s="200"/>
      <c r="J3182" s="37"/>
      <c r="K3182" s="37"/>
      <c r="L3182" s="40"/>
      <c r="M3182" s="201"/>
      <c r="N3182" s="202"/>
      <c r="O3182" s="72"/>
      <c r="P3182" s="72"/>
      <c r="Q3182" s="72"/>
      <c r="R3182" s="72"/>
      <c r="S3182" s="72"/>
      <c r="T3182" s="73"/>
      <c r="U3182" s="35"/>
      <c r="V3182" s="35"/>
      <c r="W3182" s="35"/>
      <c r="X3182" s="35"/>
      <c r="Y3182" s="35"/>
      <c r="Z3182" s="35"/>
      <c r="AA3182" s="35"/>
      <c r="AB3182" s="35"/>
      <c r="AC3182" s="35"/>
      <c r="AD3182" s="35"/>
      <c r="AE3182" s="35"/>
      <c r="AT3182" s="18" t="s">
        <v>362</v>
      </c>
      <c r="AU3182" s="18" t="s">
        <v>90</v>
      </c>
    </row>
    <row r="3183" spans="1:65" s="2" customFormat="1" ht="16.5" customHeight="1">
      <c r="A3183" s="35"/>
      <c r="B3183" s="36"/>
      <c r="C3183" s="260" t="s">
        <v>3096</v>
      </c>
      <c r="D3183" s="260" t="s">
        <v>539</v>
      </c>
      <c r="E3183" s="261" t="s">
        <v>3097</v>
      </c>
      <c r="F3183" s="262" t="s">
        <v>3098</v>
      </c>
      <c r="G3183" s="263" t="s">
        <v>716</v>
      </c>
      <c r="H3183" s="264">
        <v>38</v>
      </c>
      <c r="I3183" s="265"/>
      <c r="J3183" s="266">
        <f>ROUND(I3183*H3183,2)</f>
        <v>0</v>
      </c>
      <c r="K3183" s="262" t="s">
        <v>359</v>
      </c>
      <c r="L3183" s="267"/>
      <c r="M3183" s="268" t="s">
        <v>1</v>
      </c>
      <c r="N3183" s="269" t="s">
        <v>46</v>
      </c>
      <c r="O3183" s="72"/>
      <c r="P3183" s="194">
        <f>O3183*H3183</f>
        <v>0</v>
      </c>
      <c r="Q3183" s="194">
        <v>1.4999999999999999E-4</v>
      </c>
      <c r="R3183" s="194">
        <f>Q3183*H3183</f>
        <v>5.6999999999999993E-3</v>
      </c>
      <c r="S3183" s="194">
        <v>0</v>
      </c>
      <c r="T3183" s="195">
        <f>S3183*H3183</f>
        <v>0</v>
      </c>
      <c r="U3183" s="35"/>
      <c r="V3183" s="35"/>
      <c r="W3183" s="35"/>
      <c r="X3183" s="35"/>
      <c r="Y3183" s="35"/>
      <c r="Z3183" s="35"/>
      <c r="AA3183" s="35"/>
      <c r="AB3183" s="35"/>
      <c r="AC3183" s="35"/>
      <c r="AD3183" s="35"/>
      <c r="AE3183" s="35"/>
      <c r="AR3183" s="196" t="s">
        <v>676</v>
      </c>
      <c r="AT3183" s="196" t="s">
        <v>539</v>
      </c>
      <c r="AU3183" s="196" t="s">
        <v>90</v>
      </c>
      <c r="AY3183" s="18" t="s">
        <v>215</v>
      </c>
      <c r="BE3183" s="197">
        <f>IF(N3183="základní",J3183,0)</f>
        <v>0</v>
      </c>
      <c r="BF3183" s="197">
        <f>IF(N3183="snížená",J3183,0)</f>
        <v>0</v>
      </c>
      <c r="BG3183" s="197">
        <f>IF(N3183="zákl. přenesená",J3183,0)</f>
        <v>0</v>
      </c>
      <c r="BH3183" s="197">
        <f>IF(N3183="sníž. přenesená",J3183,0)</f>
        <v>0</v>
      </c>
      <c r="BI3183" s="197">
        <f>IF(N3183="nulová",J3183,0)</f>
        <v>0</v>
      </c>
      <c r="BJ3183" s="18" t="s">
        <v>88</v>
      </c>
      <c r="BK3183" s="197">
        <f>ROUND(I3183*H3183,2)</f>
        <v>0</v>
      </c>
      <c r="BL3183" s="18" t="s">
        <v>291</v>
      </c>
      <c r="BM3183" s="196" t="s">
        <v>3099</v>
      </c>
    </row>
    <row r="3184" spans="1:65" s="2" customFormat="1" ht="16.5" customHeight="1">
      <c r="A3184" s="35"/>
      <c r="B3184" s="36"/>
      <c r="C3184" s="185" t="s">
        <v>3100</v>
      </c>
      <c r="D3184" s="185" t="s">
        <v>216</v>
      </c>
      <c r="E3184" s="186" t="s">
        <v>3101</v>
      </c>
      <c r="F3184" s="187" t="s">
        <v>3102</v>
      </c>
      <c r="G3184" s="188" t="s">
        <v>716</v>
      </c>
      <c r="H3184" s="189">
        <v>1</v>
      </c>
      <c r="I3184" s="190"/>
      <c r="J3184" s="191">
        <f>ROUND(I3184*H3184,2)</f>
        <v>0</v>
      </c>
      <c r="K3184" s="187" t="s">
        <v>1</v>
      </c>
      <c r="L3184" s="40"/>
      <c r="M3184" s="192" t="s">
        <v>1</v>
      </c>
      <c r="N3184" s="193" t="s">
        <v>46</v>
      </c>
      <c r="O3184" s="72"/>
      <c r="P3184" s="194">
        <f>O3184*H3184</f>
        <v>0</v>
      </c>
      <c r="Q3184" s="194">
        <v>0</v>
      </c>
      <c r="R3184" s="194">
        <f>Q3184*H3184</f>
        <v>0</v>
      </c>
      <c r="S3184" s="194">
        <v>0</v>
      </c>
      <c r="T3184" s="195">
        <f>S3184*H3184</f>
        <v>0</v>
      </c>
      <c r="U3184" s="35"/>
      <c r="V3184" s="35"/>
      <c r="W3184" s="35"/>
      <c r="X3184" s="35"/>
      <c r="Y3184" s="35"/>
      <c r="Z3184" s="35"/>
      <c r="AA3184" s="35"/>
      <c r="AB3184" s="35"/>
      <c r="AC3184" s="35"/>
      <c r="AD3184" s="35"/>
      <c r="AE3184" s="35"/>
      <c r="AR3184" s="196" t="s">
        <v>291</v>
      </c>
      <c r="AT3184" s="196" t="s">
        <v>216</v>
      </c>
      <c r="AU3184" s="196" t="s">
        <v>90</v>
      </c>
      <c r="AY3184" s="18" t="s">
        <v>215</v>
      </c>
      <c r="BE3184" s="197">
        <f>IF(N3184="základní",J3184,0)</f>
        <v>0</v>
      </c>
      <c r="BF3184" s="197">
        <f>IF(N3184="snížená",J3184,0)</f>
        <v>0</v>
      </c>
      <c r="BG3184" s="197">
        <f>IF(N3184="zákl. přenesená",J3184,0)</f>
        <v>0</v>
      </c>
      <c r="BH3184" s="197">
        <f>IF(N3184="sníž. přenesená",J3184,0)</f>
        <v>0</v>
      </c>
      <c r="BI3184" s="197">
        <f>IF(N3184="nulová",J3184,0)</f>
        <v>0</v>
      </c>
      <c r="BJ3184" s="18" t="s">
        <v>88</v>
      </c>
      <c r="BK3184" s="197">
        <f>ROUND(I3184*H3184,2)</f>
        <v>0</v>
      </c>
      <c r="BL3184" s="18" t="s">
        <v>291</v>
      </c>
      <c r="BM3184" s="196" t="s">
        <v>3103</v>
      </c>
    </row>
    <row r="3185" spans="1:65" s="2" customFormat="1" ht="24.15" customHeight="1">
      <c r="A3185" s="35"/>
      <c r="B3185" s="36"/>
      <c r="C3185" s="185" t="s">
        <v>3104</v>
      </c>
      <c r="D3185" s="185" t="s">
        <v>216</v>
      </c>
      <c r="E3185" s="186" t="s">
        <v>3105</v>
      </c>
      <c r="F3185" s="187" t="s">
        <v>3106</v>
      </c>
      <c r="G3185" s="188" t="s">
        <v>797</v>
      </c>
      <c r="H3185" s="189">
        <v>46.7</v>
      </c>
      <c r="I3185" s="190"/>
      <c r="J3185" s="191">
        <f>ROUND(I3185*H3185,2)</f>
        <v>0</v>
      </c>
      <c r="K3185" s="187" t="s">
        <v>359</v>
      </c>
      <c r="L3185" s="40"/>
      <c r="M3185" s="192" t="s">
        <v>1</v>
      </c>
      <c r="N3185" s="193" t="s">
        <v>46</v>
      </c>
      <c r="O3185" s="72"/>
      <c r="P3185" s="194">
        <f>O3185*H3185</f>
        <v>0</v>
      </c>
      <c r="Q3185" s="194">
        <v>0</v>
      </c>
      <c r="R3185" s="194">
        <f>Q3185*H3185</f>
        <v>0</v>
      </c>
      <c r="S3185" s="194">
        <v>0</v>
      </c>
      <c r="T3185" s="195">
        <f>S3185*H3185</f>
        <v>0</v>
      </c>
      <c r="U3185" s="35"/>
      <c r="V3185" s="35"/>
      <c r="W3185" s="35"/>
      <c r="X3185" s="35"/>
      <c r="Y3185" s="35"/>
      <c r="Z3185" s="35"/>
      <c r="AA3185" s="35"/>
      <c r="AB3185" s="35"/>
      <c r="AC3185" s="35"/>
      <c r="AD3185" s="35"/>
      <c r="AE3185" s="35"/>
      <c r="AR3185" s="196" t="s">
        <v>291</v>
      </c>
      <c r="AT3185" s="196" t="s">
        <v>216</v>
      </c>
      <c r="AU3185" s="196" t="s">
        <v>90</v>
      </c>
      <c r="AY3185" s="18" t="s">
        <v>215</v>
      </c>
      <c r="BE3185" s="197">
        <f>IF(N3185="základní",J3185,0)</f>
        <v>0</v>
      </c>
      <c r="BF3185" s="197">
        <f>IF(N3185="snížená",J3185,0)</f>
        <v>0</v>
      </c>
      <c r="BG3185" s="197">
        <f>IF(N3185="zákl. přenesená",J3185,0)</f>
        <v>0</v>
      </c>
      <c r="BH3185" s="197">
        <f>IF(N3185="sníž. přenesená",J3185,0)</f>
        <v>0</v>
      </c>
      <c r="BI3185" s="197">
        <f>IF(N3185="nulová",J3185,0)</f>
        <v>0</v>
      </c>
      <c r="BJ3185" s="18" t="s">
        <v>88</v>
      </c>
      <c r="BK3185" s="197">
        <f>ROUND(I3185*H3185,2)</f>
        <v>0</v>
      </c>
      <c r="BL3185" s="18" t="s">
        <v>291</v>
      </c>
      <c r="BM3185" s="196" t="s">
        <v>3107</v>
      </c>
    </row>
    <row r="3186" spans="1:65" s="2" customFormat="1" ht="19.2">
      <c r="A3186" s="35"/>
      <c r="B3186" s="36"/>
      <c r="C3186" s="37"/>
      <c r="D3186" s="198" t="s">
        <v>221</v>
      </c>
      <c r="E3186" s="37"/>
      <c r="F3186" s="199" t="s">
        <v>3108</v>
      </c>
      <c r="G3186" s="37"/>
      <c r="H3186" s="37"/>
      <c r="I3186" s="200"/>
      <c r="J3186" s="37"/>
      <c r="K3186" s="37"/>
      <c r="L3186" s="40"/>
      <c r="M3186" s="201"/>
      <c r="N3186" s="202"/>
      <c r="O3186" s="72"/>
      <c r="P3186" s="72"/>
      <c r="Q3186" s="72"/>
      <c r="R3186" s="72"/>
      <c r="S3186" s="72"/>
      <c r="T3186" s="73"/>
      <c r="U3186" s="35"/>
      <c r="V3186" s="35"/>
      <c r="W3186" s="35"/>
      <c r="X3186" s="35"/>
      <c r="Y3186" s="35"/>
      <c r="Z3186" s="35"/>
      <c r="AA3186" s="35"/>
      <c r="AB3186" s="35"/>
      <c r="AC3186" s="35"/>
      <c r="AD3186" s="35"/>
      <c r="AE3186" s="35"/>
      <c r="AT3186" s="18" t="s">
        <v>221</v>
      </c>
      <c r="AU3186" s="18" t="s">
        <v>90</v>
      </c>
    </row>
    <row r="3187" spans="1:65" s="2" customFormat="1" ht="10.199999999999999">
      <c r="A3187" s="35"/>
      <c r="B3187" s="36"/>
      <c r="C3187" s="37"/>
      <c r="D3187" s="215" t="s">
        <v>362</v>
      </c>
      <c r="E3187" s="37"/>
      <c r="F3187" s="216" t="s">
        <v>3109</v>
      </c>
      <c r="G3187" s="37"/>
      <c r="H3187" s="37"/>
      <c r="I3187" s="200"/>
      <c r="J3187" s="37"/>
      <c r="K3187" s="37"/>
      <c r="L3187" s="40"/>
      <c r="M3187" s="201"/>
      <c r="N3187" s="202"/>
      <c r="O3187" s="72"/>
      <c r="P3187" s="72"/>
      <c r="Q3187" s="72"/>
      <c r="R3187" s="72"/>
      <c r="S3187" s="72"/>
      <c r="T3187" s="73"/>
      <c r="U3187" s="35"/>
      <c r="V3187" s="35"/>
      <c r="W3187" s="35"/>
      <c r="X3187" s="35"/>
      <c r="Y3187" s="35"/>
      <c r="Z3187" s="35"/>
      <c r="AA3187" s="35"/>
      <c r="AB3187" s="35"/>
      <c r="AC3187" s="35"/>
      <c r="AD3187" s="35"/>
      <c r="AE3187" s="35"/>
      <c r="AT3187" s="18" t="s">
        <v>362</v>
      </c>
      <c r="AU3187" s="18" t="s">
        <v>90</v>
      </c>
    </row>
    <row r="3188" spans="1:65" s="13" customFormat="1" ht="10.199999999999999">
      <c r="B3188" s="217"/>
      <c r="C3188" s="218"/>
      <c r="D3188" s="198" t="s">
        <v>364</v>
      </c>
      <c r="E3188" s="219" t="s">
        <v>1</v>
      </c>
      <c r="F3188" s="220" t="s">
        <v>3110</v>
      </c>
      <c r="G3188" s="218"/>
      <c r="H3188" s="219" t="s">
        <v>1</v>
      </c>
      <c r="I3188" s="221"/>
      <c r="J3188" s="218"/>
      <c r="K3188" s="218"/>
      <c r="L3188" s="222"/>
      <c r="M3188" s="223"/>
      <c r="N3188" s="224"/>
      <c r="O3188" s="224"/>
      <c r="P3188" s="224"/>
      <c r="Q3188" s="224"/>
      <c r="R3188" s="224"/>
      <c r="S3188" s="224"/>
      <c r="T3188" s="225"/>
      <c r="AT3188" s="226" t="s">
        <v>364</v>
      </c>
      <c r="AU3188" s="226" t="s">
        <v>90</v>
      </c>
      <c r="AV3188" s="13" t="s">
        <v>88</v>
      </c>
      <c r="AW3188" s="13" t="s">
        <v>36</v>
      </c>
      <c r="AX3188" s="13" t="s">
        <v>81</v>
      </c>
      <c r="AY3188" s="226" t="s">
        <v>215</v>
      </c>
    </row>
    <row r="3189" spans="1:65" s="14" customFormat="1" ht="10.199999999999999">
      <c r="B3189" s="227"/>
      <c r="C3189" s="228"/>
      <c r="D3189" s="198" t="s">
        <v>364</v>
      </c>
      <c r="E3189" s="229" t="s">
        <v>1</v>
      </c>
      <c r="F3189" s="230" t="s">
        <v>3111</v>
      </c>
      <c r="G3189" s="228"/>
      <c r="H3189" s="231">
        <v>6.25</v>
      </c>
      <c r="I3189" s="232"/>
      <c r="J3189" s="228"/>
      <c r="K3189" s="228"/>
      <c r="L3189" s="233"/>
      <c r="M3189" s="234"/>
      <c r="N3189" s="235"/>
      <c r="O3189" s="235"/>
      <c r="P3189" s="235"/>
      <c r="Q3189" s="235"/>
      <c r="R3189" s="235"/>
      <c r="S3189" s="235"/>
      <c r="T3189" s="236"/>
      <c r="AT3189" s="237" t="s">
        <v>364</v>
      </c>
      <c r="AU3189" s="237" t="s">
        <v>90</v>
      </c>
      <c r="AV3189" s="14" t="s">
        <v>90</v>
      </c>
      <c r="AW3189" s="14" t="s">
        <v>36</v>
      </c>
      <c r="AX3189" s="14" t="s">
        <v>81</v>
      </c>
      <c r="AY3189" s="237" t="s">
        <v>215</v>
      </c>
    </row>
    <row r="3190" spans="1:65" s="14" customFormat="1" ht="10.199999999999999">
      <c r="B3190" s="227"/>
      <c r="C3190" s="228"/>
      <c r="D3190" s="198" t="s">
        <v>364</v>
      </c>
      <c r="E3190" s="229" t="s">
        <v>1</v>
      </c>
      <c r="F3190" s="230" t="s">
        <v>3112</v>
      </c>
      <c r="G3190" s="228"/>
      <c r="H3190" s="231">
        <v>36.75</v>
      </c>
      <c r="I3190" s="232"/>
      <c r="J3190" s="228"/>
      <c r="K3190" s="228"/>
      <c r="L3190" s="233"/>
      <c r="M3190" s="234"/>
      <c r="N3190" s="235"/>
      <c r="O3190" s="235"/>
      <c r="P3190" s="235"/>
      <c r="Q3190" s="235"/>
      <c r="R3190" s="235"/>
      <c r="S3190" s="235"/>
      <c r="T3190" s="236"/>
      <c r="AT3190" s="237" t="s">
        <v>364</v>
      </c>
      <c r="AU3190" s="237" t="s">
        <v>90</v>
      </c>
      <c r="AV3190" s="14" t="s">
        <v>90</v>
      </c>
      <c r="AW3190" s="14" t="s">
        <v>36</v>
      </c>
      <c r="AX3190" s="14" t="s">
        <v>81</v>
      </c>
      <c r="AY3190" s="237" t="s">
        <v>215</v>
      </c>
    </row>
    <row r="3191" spans="1:65" s="14" customFormat="1" ht="10.199999999999999">
      <c r="B3191" s="227"/>
      <c r="C3191" s="228"/>
      <c r="D3191" s="198" t="s">
        <v>364</v>
      </c>
      <c r="E3191" s="229" t="s">
        <v>1</v>
      </c>
      <c r="F3191" s="230" t="s">
        <v>2824</v>
      </c>
      <c r="G3191" s="228"/>
      <c r="H3191" s="231">
        <v>3.7</v>
      </c>
      <c r="I3191" s="232"/>
      <c r="J3191" s="228"/>
      <c r="K3191" s="228"/>
      <c r="L3191" s="233"/>
      <c r="M3191" s="234"/>
      <c r="N3191" s="235"/>
      <c r="O3191" s="235"/>
      <c r="P3191" s="235"/>
      <c r="Q3191" s="235"/>
      <c r="R3191" s="235"/>
      <c r="S3191" s="235"/>
      <c r="T3191" s="236"/>
      <c r="AT3191" s="237" t="s">
        <v>364</v>
      </c>
      <c r="AU3191" s="237" t="s">
        <v>90</v>
      </c>
      <c r="AV3191" s="14" t="s">
        <v>90</v>
      </c>
      <c r="AW3191" s="14" t="s">
        <v>36</v>
      </c>
      <c r="AX3191" s="14" t="s">
        <v>81</v>
      </c>
      <c r="AY3191" s="237" t="s">
        <v>215</v>
      </c>
    </row>
    <row r="3192" spans="1:65" s="15" customFormat="1" ht="10.199999999999999">
      <c r="B3192" s="238"/>
      <c r="C3192" s="239"/>
      <c r="D3192" s="198" t="s">
        <v>364</v>
      </c>
      <c r="E3192" s="240" t="s">
        <v>1</v>
      </c>
      <c r="F3192" s="241" t="s">
        <v>368</v>
      </c>
      <c r="G3192" s="239"/>
      <c r="H3192" s="242">
        <v>46.7</v>
      </c>
      <c r="I3192" s="243"/>
      <c r="J3192" s="239"/>
      <c r="K3192" s="239"/>
      <c r="L3192" s="244"/>
      <c r="M3192" s="245"/>
      <c r="N3192" s="246"/>
      <c r="O3192" s="246"/>
      <c r="P3192" s="246"/>
      <c r="Q3192" s="246"/>
      <c r="R3192" s="246"/>
      <c r="S3192" s="246"/>
      <c r="T3192" s="247"/>
      <c r="AT3192" s="248" t="s">
        <v>364</v>
      </c>
      <c r="AU3192" s="248" t="s">
        <v>90</v>
      </c>
      <c r="AV3192" s="15" t="s">
        <v>214</v>
      </c>
      <c r="AW3192" s="15" t="s">
        <v>36</v>
      </c>
      <c r="AX3192" s="15" t="s">
        <v>88</v>
      </c>
      <c r="AY3192" s="248" t="s">
        <v>215</v>
      </c>
    </row>
    <row r="3193" spans="1:65" s="2" customFormat="1" ht="16.5" customHeight="1">
      <c r="A3193" s="35"/>
      <c r="B3193" s="36"/>
      <c r="C3193" s="260" t="s">
        <v>3113</v>
      </c>
      <c r="D3193" s="260" t="s">
        <v>539</v>
      </c>
      <c r="E3193" s="261" t="s">
        <v>3114</v>
      </c>
      <c r="F3193" s="262" t="s">
        <v>3115</v>
      </c>
      <c r="G3193" s="263" t="s">
        <v>797</v>
      </c>
      <c r="H3193" s="264">
        <v>51.37</v>
      </c>
      <c r="I3193" s="265"/>
      <c r="J3193" s="266">
        <f>ROUND(I3193*H3193,2)</f>
        <v>0</v>
      </c>
      <c r="K3193" s="262" t="s">
        <v>359</v>
      </c>
      <c r="L3193" s="267"/>
      <c r="M3193" s="268" t="s">
        <v>1</v>
      </c>
      <c r="N3193" s="269" t="s">
        <v>46</v>
      </c>
      <c r="O3193" s="72"/>
      <c r="P3193" s="194">
        <f>O3193*H3193</f>
        <v>0</v>
      </c>
      <c r="Q3193" s="194">
        <v>1.8E-3</v>
      </c>
      <c r="R3193" s="194">
        <f>Q3193*H3193</f>
        <v>9.2465999999999993E-2</v>
      </c>
      <c r="S3193" s="194">
        <v>0</v>
      </c>
      <c r="T3193" s="195">
        <f>S3193*H3193</f>
        <v>0</v>
      </c>
      <c r="U3193" s="35"/>
      <c r="V3193" s="35"/>
      <c r="W3193" s="35"/>
      <c r="X3193" s="35"/>
      <c r="Y3193" s="35"/>
      <c r="Z3193" s="35"/>
      <c r="AA3193" s="35"/>
      <c r="AB3193" s="35"/>
      <c r="AC3193" s="35"/>
      <c r="AD3193" s="35"/>
      <c r="AE3193" s="35"/>
      <c r="AR3193" s="196" t="s">
        <v>676</v>
      </c>
      <c r="AT3193" s="196" t="s">
        <v>539</v>
      </c>
      <c r="AU3193" s="196" t="s">
        <v>90</v>
      </c>
      <c r="AY3193" s="18" t="s">
        <v>215</v>
      </c>
      <c r="BE3193" s="197">
        <f>IF(N3193="základní",J3193,0)</f>
        <v>0</v>
      </c>
      <c r="BF3193" s="197">
        <f>IF(N3193="snížená",J3193,0)</f>
        <v>0</v>
      </c>
      <c r="BG3193" s="197">
        <f>IF(N3193="zákl. přenesená",J3193,0)</f>
        <v>0</v>
      </c>
      <c r="BH3193" s="197">
        <f>IF(N3193="sníž. přenesená",J3193,0)</f>
        <v>0</v>
      </c>
      <c r="BI3193" s="197">
        <f>IF(N3193="nulová",J3193,0)</f>
        <v>0</v>
      </c>
      <c r="BJ3193" s="18" t="s">
        <v>88</v>
      </c>
      <c r="BK3193" s="197">
        <f>ROUND(I3193*H3193,2)</f>
        <v>0</v>
      </c>
      <c r="BL3193" s="18" t="s">
        <v>291</v>
      </c>
      <c r="BM3193" s="196" t="s">
        <v>3116</v>
      </c>
    </row>
    <row r="3194" spans="1:65" s="2" customFormat="1" ht="10.199999999999999">
      <c r="A3194" s="35"/>
      <c r="B3194" s="36"/>
      <c r="C3194" s="37"/>
      <c r="D3194" s="198" t="s">
        <v>221</v>
      </c>
      <c r="E3194" s="37"/>
      <c r="F3194" s="199" t="s">
        <v>3115</v>
      </c>
      <c r="G3194" s="37"/>
      <c r="H3194" s="37"/>
      <c r="I3194" s="200"/>
      <c r="J3194" s="37"/>
      <c r="K3194" s="37"/>
      <c r="L3194" s="40"/>
      <c r="M3194" s="201"/>
      <c r="N3194" s="202"/>
      <c r="O3194" s="72"/>
      <c r="P3194" s="72"/>
      <c r="Q3194" s="72"/>
      <c r="R3194" s="72"/>
      <c r="S3194" s="72"/>
      <c r="T3194" s="73"/>
      <c r="U3194" s="35"/>
      <c r="V3194" s="35"/>
      <c r="W3194" s="35"/>
      <c r="X3194" s="35"/>
      <c r="Y3194" s="35"/>
      <c r="Z3194" s="35"/>
      <c r="AA3194" s="35"/>
      <c r="AB3194" s="35"/>
      <c r="AC3194" s="35"/>
      <c r="AD3194" s="35"/>
      <c r="AE3194" s="35"/>
      <c r="AT3194" s="18" t="s">
        <v>221</v>
      </c>
      <c r="AU3194" s="18" t="s">
        <v>90</v>
      </c>
    </row>
    <row r="3195" spans="1:65" s="14" customFormat="1" ht="10.199999999999999">
      <c r="B3195" s="227"/>
      <c r="C3195" s="228"/>
      <c r="D3195" s="198" t="s">
        <v>364</v>
      </c>
      <c r="E3195" s="229" t="s">
        <v>1</v>
      </c>
      <c r="F3195" s="230" t="s">
        <v>3117</v>
      </c>
      <c r="G3195" s="228"/>
      <c r="H3195" s="231">
        <v>51.37</v>
      </c>
      <c r="I3195" s="232"/>
      <c r="J3195" s="228"/>
      <c r="K3195" s="228"/>
      <c r="L3195" s="233"/>
      <c r="M3195" s="234"/>
      <c r="N3195" s="235"/>
      <c r="O3195" s="235"/>
      <c r="P3195" s="235"/>
      <c r="Q3195" s="235"/>
      <c r="R3195" s="235"/>
      <c r="S3195" s="235"/>
      <c r="T3195" s="236"/>
      <c r="AT3195" s="237" t="s">
        <v>364</v>
      </c>
      <c r="AU3195" s="237" t="s">
        <v>90</v>
      </c>
      <c r="AV3195" s="14" t="s">
        <v>90</v>
      </c>
      <c r="AW3195" s="14" t="s">
        <v>36</v>
      </c>
      <c r="AX3195" s="14" t="s">
        <v>81</v>
      </c>
      <c r="AY3195" s="237" t="s">
        <v>215</v>
      </c>
    </row>
    <row r="3196" spans="1:65" s="15" customFormat="1" ht="10.199999999999999">
      <c r="B3196" s="238"/>
      <c r="C3196" s="239"/>
      <c r="D3196" s="198" t="s">
        <v>364</v>
      </c>
      <c r="E3196" s="240" t="s">
        <v>1</v>
      </c>
      <c r="F3196" s="241" t="s">
        <v>368</v>
      </c>
      <c r="G3196" s="239"/>
      <c r="H3196" s="242">
        <v>51.37</v>
      </c>
      <c r="I3196" s="243"/>
      <c r="J3196" s="239"/>
      <c r="K3196" s="239"/>
      <c r="L3196" s="244"/>
      <c r="M3196" s="245"/>
      <c r="N3196" s="246"/>
      <c r="O3196" s="246"/>
      <c r="P3196" s="246"/>
      <c r="Q3196" s="246"/>
      <c r="R3196" s="246"/>
      <c r="S3196" s="246"/>
      <c r="T3196" s="247"/>
      <c r="AT3196" s="248" t="s">
        <v>364</v>
      </c>
      <c r="AU3196" s="248" t="s">
        <v>90</v>
      </c>
      <c r="AV3196" s="15" t="s">
        <v>214</v>
      </c>
      <c r="AW3196" s="15" t="s">
        <v>36</v>
      </c>
      <c r="AX3196" s="15" t="s">
        <v>88</v>
      </c>
      <c r="AY3196" s="248" t="s">
        <v>215</v>
      </c>
    </row>
    <row r="3197" spans="1:65" s="2" customFormat="1" ht="16.5" customHeight="1">
      <c r="A3197" s="35"/>
      <c r="B3197" s="36"/>
      <c r="C3197" s="260" t="s">
        <v>3118</v>
      </c>
      <c r="D3197" s="260" t="s">
        <v>539</v>
      </c>
      <c r="E3197" s="261" t="s">
        <v>3119</v>
      </c>
      <c r="F3197" s="262" t="s">
        <v>3120</v>
      </c>
      <c r="G3197" s="263" t="s">
        <v>3121</v>
      </c>
      <c r="H3197" s="264">
        <v>22</v>
      </c>
      <c r="I3197" s="265"/>
      <c r="J3197" s="266">
        <f>ROUND(I3197*H3197,2)</f>
        <v>0</v>
      </c>
      <c r="K3197" s="262" t="s">
        <v>359</v>
      </c>
      <c r="L3197" s="267"/>
      <c r="M3197" s="268" t="s">
        <v>1</v>
      </c>
      <c r="N3197" s="269" t="s">
        <v>46</v>
      </c>
      <c r="O3197" s="72"/>
      <c r="P3197" s="194">
        <f>O3197*H3197</f>
        <v>0</v>
      </c>
      <c r="Q3197" s="194">
        <v>2.0000000000000001E-4</v>
      </c>
      <c r="R3197" s="194">
        <f>Q3197*H3197</f>
        <v>4.4000000000000003E-3</v>
      </c>
      <c r="S3197" s="194">
        <v>0</v>
      </c>
      <c r="T3197" s="195">
        <f>S3197*H3197</f>
        <v>0</v>
      </c>
      <c r="U3197" s="35"/>
      <c r="V3197" s="35"/>
      <c r="W3197" s="35"/>
      <c r="X3197" s="35"/>
      <c r="Y3197" s="35"/>
      <c r="Z3197" s="35"/>
      <c r="AA3197" s="35"/>
      <c r="AB3197" s="35"/>
      <c r="AC3197" s="35"/>
      <c r="AD3197" s="35"/>
      <c r="AE3197" s="35"/>
      <c r="AR3197" s="196" t="s">
        <v>676</v>
      </c>
      <c r="AT3197" s="196" t="s">
        <v>539</v>
      </c>
      <c r="AU3197" s="196" t="s">
        <v>90</v>
      </c>
      <c r="AY3197" s="18" t="s">
        <v>215</v>
      </c>
      <c r="BE3197" s="197">
        <f>IF(N3197="základní",J3197,0)</f>
        <v>0</v>
      </c>
      <c r="BF3197" s="197">
        <f>IF(N3197="snížená",J3197,0)</f>
        <v>0</v>
      </c>
      <c r="BG3197" s="197">
        <f>IF(N3197="zákl. přenesená",J3197,0)</f>
        <v>0</v>
      </c>
      <c r="BH3197" s="197">
        <f>IF(N3197="sníž. přenesená",J3197,0)</f>
        <v>0</v>
      </c>
      <c r="BI3197" s="197">
        <f>IF(N3197="nulová",J3197,0)</f>
        <v>0</v>
      </c>
      <c r="BJ3197" s="18" t="s">
        <v>88</v>
      </c>
      <c r="BK3197" s="197">
        <f>ROUND(I3197*H3197,2)</f>
        <v>0</v>
      </c>
      <c r="BL3197" s="18" t="s">
        <v>291</v>
      </c>
      <c r="BM3197" s="196" t="s">
        <v>3122</v>
      </c>
    </row>
    <row r="3198" spans="1:65" s="2" customFormat="1" ht="10.199999999999999">
      <c r="A3198" s="35"/>
      <c r="B3198" s="36"/>
      <c r="C3198" s="37"/>
      <c r="D3198" s="198" t="s">
        <v>221</v>
      </c>
      <c r="E3198" s="37"/>
      <c r="F3198" s="199" t="s">
        <v>3120</v>
      </c>
      <c r="G3198" s="37"/>
      <c r="H3198" s="37"/>
      <c r="I3198" s="200"/>
      <c r="J3198" s="37"/>
      <c r="K3198" s="37"/>
      <c r="L3198" s="40"/>
      <c r="M3198" s="201"/>
      <c r="N3198" s="202"/>
      <c r="O3198" s="72"/>
      <c r="P3198" s="72"/>
      <c r="Q3198" s="72"/>
      <c r="R3198" s="72"/>
      <c r="S3198" s="72"/>
      <c r="T3198" s="73"/>
      <c r="U3198" s="35"/>
      <c r="V3198" s="35"/>
      <c r="W3198" s="35"/>
      <c r="X3198" s="35"/>
      <c r="Y3198" s="35"/>
      <c r="Z3198" s="35"/>
      <c r="AA3198" s="35"/>
      <c r="AB3198" s="35"/>
      <c r="AC3198" s="35"/>
      <c r="AD3198" s="35"/>
      <c r="AE3198" s="35"/>
      <c r="AT3198" s="18" t="s">
        <v>221</v>
      </c>
      <c r="AU3198" s="18" t="s">
        <v>90</v>
      </c>
    </row>
    <row r="3199" spans="1:65" s="2" customFormat="1" ht="16.5" customHeight="1">
      <c r="A3199" s="35"/>
      <c r="B3199" s="36"/>
      <c r="C3199" s="185" t="s">
        <v>3123</v>
      </c>
      <c r="D3199" s="185" t="s">
        <v>216</v>
      </c>
      <c r="E3199" s="186" t="s">
        <v>3124</v>
      </c>
      <c r="F3199" s="187" t="s">
        <v>3125</v>
      </c>
      <c r="G3199" s="188" t="s">
        <v>219</v>
      </c>
      <c r="H3199" s="189">
        <v>1</v>
      </c>
      <c r="I3199" s="190"/>
      <c r="J3199" s="191">
        <f t="shared" ref="J3199:J3207" si="10">ROUND(I3199*H3199,2)</f>
        <v>0</v>
      </c>
      <c r="K3199" s="187" t="s">
        <v>1</v>
      </c>
      <c r="L3199" s="40"/>
      <c r="M3199" s="192" t="s">
        <v>1</v>
      </c>
      <c r="N3199" s="193" t="s">
        <v>46</v>
      </c>
      <c r="O3199" s="72"/>
      <c r="P3199" s="194">
        <f t="shared" ref="P3199:P3207" si="11">O3199*H3199</f>
        <v>0</v>
      </c>
      <c r="Q3199" s="194">
        <v>0</v>
      </c>
      <c r="R3199" s="194">
        <f t="shared" ref="R3199:R3207" si="12">Q3199*H3199</f>
        <v>0</v>
      </c>
      <c r="S3199" s="194">
        <v>0</v>
      </c>
      <c r="T3199" s="195">
        <f t="shared" ref="T3199:T3207" si="13">S3199*H3199</f>
        <v>0</v>
      </c>
      <c r="U3199" s="35"/>
      <c r="V3199" s="35"/>
      <c r="W3199" s="35"/>
      <c r="X3199" s="35"/>
      <c r="Y3199" s="35"/>
      <c r="Z3199" s="35"/>
      <c r="AA3199" s="35"/>
      <c r="AB3199" s="35"/>
      <c r="AC3199" s="35"/>
      <c r="AD3199" s="35"/>
      <c r="AE3199" s="35"/>
      <c r="AR3199" s="196" t="s">
        <v>291</v>
      </c>
      <c r="AT3199" s="196" t="s">
        <v>216</v>
      </c>
      <c r="AU3199" s="196" t="s">
        <v>90</v>
      </c>
      <c r="AY3199" s="18" t="s">
        <v>215</v>
      </c>
      <c r="BE3199" s="197">
        <f t="shared" ref="BE3199:BE3207" si="14">IF(N3199="základní",J3199,0)</f>
        <v>0</v>
      </c>
      <c r="BF3199" s="197">
        <f t="shared" ref="BF3199:BF3207" si="15">IF(N3199="snížená",J3199,0)</f>
        <v>0</v>
      </c>
      <c r="BG3199" s="197">
        <f t="shared" ref="BG3199:BG3207" si="16">IF(N3199="zákl. přenesená",J3199,0)</f>
        <v>0</v>
      </c>
      <c r="BH3199" s="197">
        <f t="shared" ref="BH3199:BH3207" si="17">IF(N3199="sníž. přenesená",J3199,0)</f>
        <v>0</v>
      </c>
      <c r="BI3199" s="197">
        <f t="shared" ref="BI3199:BI3207" si="18">IF(N3199="nulová",J3199,0)</f>
        <v>0</v>
      </c>
      <c r="BJ3199" s="18" t="s">
        <v>88</v>
      </c>
      <c r="BK3199" s="197">
        <f t="shared" ref="BK3199:BK3207" si="19">ROUND(I3199*H3199,2)</f>
        <v>0</v>
      </c>
      <c r="BL3199" s="18" t="s">
        <v>291</v>
      </c>
      <c r="BM3199" s="196" t="s">
        <v>3126</v>
      </c>
    </row>
    <row r="3200" spans="1:65" s="2" customFormat="1" ht="24.15" customHeight="1">
      <c r="A3200" s="35"/>
      <c r="B3200" s="36"/>
      <c r="C3200" s="185" t="s">
        <v>3127</v>
      </c>
      <c r="D3200" s="185" t="s">
        <v>216</v>
      </c>
      <c r="E3200" s="186" t="s">
        <v>3128</v>
      </c>
      <c r="F3200" s="187" t="s">
        <v>3129</v>
      </c>
      <c r="G3200" s="188" t="s">
        <v>716</v>
      </c>
      <c r="H3200" s="189">
        <v>1</v>
      </c>
      <c r="I3200" s="190"/>
      <c r="J3200" s="191">
        <f t="shared" si="10"/>
        <v>0</v>
      </c>
      <c r="K3200" s="187" t="s">
        <v>1</v>
      </c>
      <c r="L3200" s="40"/>
      <c r="M3200" s="192" t="s">
        <v>1</v>
      </c>
      <c r="N3200" s="193" t="s">
        <v>46</v>
      </c>
      <c r="O3200" s="72"/>
      <c r="P3200" s="194">
        <f t="shared" si="11"/>
        <v>0</v>
      </c>
      <c r="Q3200" s="194">
        <v>0</v>
      </c>
      <c r="R3200" s="194">
        <f t="shared" si="12"/>
        <v>0</v>
      </c>
      <c r="S3200" s="194">
        <v>0</v>
      </c>
      <c r="T3200" s="195">
        <f t="shared" si="13"/>
        <v>0</v>
      </c>
      <c r="U3200" s="35"/>
      <c r="V3200" s="35"/>
      <c r="W3200" s="35"/>
      <c r="X3200" s="35"/>
      <c r="Y3200" s="35"/>
      <c r="Z3200" s="35"/>
      <c r="AA3200" s="35"/>
      <c r="AB3200" s="35"/>
      <c r="AC3200" s="35"/>
      <c r="AD3200" s="35"/>
      <c r="AE3200" s="35"/>
      <c r="AR3200" s="196" t="s">
        <v>291</v>
      </c>
      <c r="AT3200" s="196" t="s">
        <v>216</v>
      </c>
      <c r="AU3200" s="196" t="s">
        <v>90</v>
      </c>
      <c r="AY3200" s="18" t="s">
        <v>215</v>
      </c>
      <c r="BE3200" s="197">
        <f t="shared" si="14"/>
        <v>0</v>
      </c>
      <c r="BF3200" s="197">
        <f t="shared" si="15"/>
        <v>0</v>
      </c>
      <c r="BG3200" s="197">
        <f t="shared" si="16"/>
        <v>0</v>
      </c>
      <c r="BH3200" s="197">
        <f t="shared" si="17"/>
        <v>0</v>
      </c>
      <c r="BI3200" s="197">
        <f t="shared" si="18"/>
        <v>0</v>
      </c>
      <c r="BJ3200" s="18" t="s">
        <v>88</v>
      </c>
      <c r="BK3200" s="197">
        <f t="shared" si="19"/>
        <v>0</v>
      </c>
      <c r="BL3200" s="18" t="s">
        <v>291</v>
      </c>
      <c r="BM3200" s="196" t="s">
        <v>3130</v>
      </c>
    </row>
    <row r="3201" spans="1:65" s="2" customFormat="1" ht="24.15" customHeight="1">
      <c r="A3201" s="35"/>
      <c r="B3201" s="36"/>
      <c r="C3201" s="185" t="s">
        <v>3131</v>
      </c>
      <c r="D3201" s="185" t="s">
        <v>216</v>
      </c>
      <c r="E3201" s="186" t="s">
        <v>3132</v>
      </c>
      <c r="F3201" s="187" t="s">
        <v>3133</v>
      </c>
      <c r="G3201" s="188" t="s">
        <v>716</v>
      </c>
      <c r="H3201" s="189">
        <v>1</v>
      </c>
      <c r="I3201" s="190"/>
      <c r="J3201" s="191">
        <f t="shared" si="10"/>
        <v>0</v>
      </c>
      <c r="K3201" s="187" t="s">
        <v>1</v>
      </c>
      <c r="L3201" s="40"/>
      <c r="M3201" s="192" t="s">
        <v>1</v>
      </c>
      <c r="N3201" s="193" t="s">
        <v>46</v>
      </c>
      <c r="O3201" s="72"/>
      <c r="P3201" s="194">
        <f t="shared" si="11"/>
        <v>0</v>
      </c>
      <c r="Q3201" s="194">
        <v>0</v>
      </c>
      <c r="R3201" s="194">
        <f t="shared" si="12"/>
        <v>0</v>
      </c>
      <c r="S3201" s="194">
        <v>0</v>
      </c>
      <c r="T3201" s="195">
        <f t="shared" si="13"/>
        <v>0</v>
      </c>
      <c r="U3201" s="35"/>
      <c r="V3201" s="35"/>
      <c r="W3201" s="35"/>
      <c r="X3201" s="35"/>
      <c r="Y3201" s="35"/>
      <c r="Z3201" s="35"/>
      <c r="AA3201" s="35"/>
      <c r="AB3201" s="35"/>
      <c r="AC3201" s="35"/>
      <c r="AD3201" s="35"/>
      <c r="AE3201" s="35"/>
      <c r="AR3201" s="196" t="s">
        <v>291</v>
      </c>
      <c r="AT3201" s="196" t="s">
        <v>216</v>
      </c>
      <c r="AU3201" s="196" t="s">
        <v>90</v>
      </c>
      <c r="AY3201" s="18" t="s">
        <v>215</v>
      </c>
      <c r="BE3201" s="197">
        <f t="shared" si="14"/>
        <v>0</v>
      </c>
      <c r="BF3201" s="197">
        <f t="shared" si="15"/>
        <v>0</v>
      </c>
      <c r="BG3201" s="197">
        <f t="shared" si="16"/>
        <v>0</v>
      </c>
      <c r="BH3201" s="197">
        <f t="shared" si="17"/>
        <v>0</v>
      </c>
      <c r="BI3201" s="197">
        <f t="shared" si="18"/>
        <v>0</v>
      </c>
      <c r="BJ3201" s="18" t="s">
        <v>88</v>
      </c>
      <c r="BK3201" s="197">
        <f t="shared" si="19"/>
        <v>0</v>
      </c>
      <c r="BL3201" s="18" t="s">
        <v>291</v>
      </c>
      <c r="BM3201" s="196" t="s">
        <v>3134</v>
      </c>
    </row>
    <row r="3202" spans="1:65" s="2" customFormat="1" ht="24.15" customHeight="1">
      <c r="A3202" s="35"/>
      <c r="B3202" s="36"/>
      <c r="C3202" s="185" t="s">
        <v>3135</v>
      </c>
      <c r="D3202" s="185" t="s">
        <v>216</v>
      </c>
      <c r="E3202" s="186" t="s">
        <v>3136</v>
      </c>
      <c r="F3202" s="187" t="s">
        <v>3137</v>
      </c>
      <c r="G3202" s="188" t="s">
        <v>716</v>
      </c>
      <c r="H3202" s="189">
        <v>1</v>
      </c>
      <c r="I3202" s="190"/>
      <c r="J3202" s="191">
        <f t="shared" si="10"/>
        <v>0</v>
      </c>
      <c r="K3202" s="187" t="s">
        <v>1</v>
      </c>
      <c r="L3202" s="40"/>
      <c r="M3202" s="192" t="s">
        <v>1</v>
      </c>
      <c r="N3202" s="193" t="s">
        <v>46</v>
      </c>
      <c r="O3202" s="72"/>
      <c r="P3202" s="194">
        <f t="shared" si="11"/>
        <v>0</v>
      </c>
      <c r="Q3202" s="194">
        <v>0</v>
      </c>
      <c r="R3202" s="194">
        <f t="shared" si="12"/>
        <v>0</v>
      </c>
      <c r="S3202" s="194">
        <v>0</v>
      </c>
      <c r="T3202" s="195">
        <f t="shared" si="13"/>
        <v>0</v>
      </c>
      <c r="U3202" s="35"/>
      <c r="V3202" s="35"/>
      <c r="W3202" s="35"/>
      <c r="X3202" s="35"/>
      <c r="Y3202" s="35"/>
      <c r="Z3202" s="35"/>
      <c r="AA3202" s="35"/>
      <c r="AB3202" s="35"/>
      <c r="AC3202" s="35"/>
      <c r="AD3202" s="35"/>
      <c r="AE3202" s="35"/>
      <c r="AR3202" s="196" t="s">
        <v>291</v>
      </c>
      <c r="AT3202" s="196" t="s">
        <v>216</v>
      </c>
      <c r="AU3202" s="196" t="s">
        <v>90</v>
      </c>
      <c r="AY3202" s="18" t="s">
        <v>215</v>
      </c>
      <c r="BE3202" s="197">
        <f t="shared" si="14"/>
        <v>0</v>
      </c>
      <c r="BF3202" s="197">
        <f t="shared" si="15"/>
        <v>0</v>
      </c>
      <c r="BG3202" s="197">
        <f t="shared" si="16"/>
        <v>0</v>
      </c>
      <c r="BH3202" s="197">
        <f t="shared" si="17"/>
        <v>0</v>
      </c>
      <c r="BI3202" s="197">
        <f t="shared" si="18"/>
        <v>0</v>
      </c>
      <c r="BJ3202" s="18" t="s">
        <v>88</v>
      </c>
      <c r="BK3202" s="197">
        <f t="shared" si="19"/>
        <v>0</v>
      </c>
      <c r="BL3202" s="18" t="s">
        <v>291</v>
      </c>
      <c r="BM3202" s="196" t="s">
        <v>3138</v>
      </c>
    </row>
    <row r="3203" spans="1:65" s="2" customFormat="1" ht="24.15" customHeight="1">
      <c r="A3203" s="35"/>
      <c r="B3203" s="36"/>
      <c r="C3203" s="185" t="s">
        <v>3139</v>
      </c>
      <c r="D3203" s="185" t="s">
        <v>216</v>
      </c>
      <c r="E3203" s="186" t="s">
        <v>3140</v>
      </c>
      <c r="F3203" s="187" t="s">
        <v>3141</v>
      </c>
      <c r="G3203" s="188" t="s">
        <v>716</v>
      </c>
      <c r="H3203" s="189">
        <v>1</v>
      </c>
      <c r="I3203" s="190"/>
      <c r="J3203" s="191">
        <f t="shared" si="10"/>
        <v>0</v>
      </c>
      <c r="K3203" s="187" t="s">
        <v>1</v>
      </c>
      <c r="L3203" s="40"/>
      <c r="M3203" s="192" t="s">
        <v>1</v>
      </c>
      <c r="N3203" s="193" t="s">
        <v>46</v>
      </c>
      <c r="O3203" s="72"/>
      <c r="P3203" s="194">
        <f t="shared" si="11"/>
        <v>0</v>
      </c>
      <c r="Q3203" s="194">
        <v>0</v>
      </c>
      <c r="R3203" s="194">
        <f t="shared" si="12"/>
        <v>0</v>
      </c>
      <c r="S3203" s="194">
        <v>0</v>
      </c>
      <c r="T3203" s="195">
        <f t="shared" si="13"/>
        <v>0</v>
      </c>
      <c r="U3203" s="35"/>
      <c r="V3203" s="35"/>
      <c r="W3203" s="35"/>
      <c r="X3203" s="35"/>
      <c r="Y3203" s="35"/>
      <c r="Z3203" s="35"/>
      <c r="AA3203" s="35"/>
      <c r="AB3203" s="35"/>
      <c r="AC3203" s="35"/>
      <c r="AD3203" s="35"/>
      <c r="AE3203" s="35"/>
      <c r="AR3203" s="196" t="s">
        <v>291</v>
      </c>
      <c r="AT3203" s="196" t="s">
        <v>216</v>
      </c>
      <c r="AU3203" s="196" t="s">
        <v>90</v>
      </c>
      <c r="AY3203" s="18" t="s">
        <v>215</v>
      </c>
      <c r="BE3203" s="197">
        <f t="shared" si="14"/>
        <v>0</v>
      </c>
      <c r="BF3203" s="197">
        <f t="shared" si="15"/>
        <v>0</v>
      </c>
      <c r="BG3203" s="197">
        <f t="shared" si="16"/>
        <v>0</v>
      </c>
      <c r="BH3203" s="197">
        <f t="shared" si="17"/>
        <v>0</v>
      </c>
      <c r="BI3203" s="197">
        <f t="shared" si="18"/>
        <v>0</v>
      </c>
      <c r="BJ3203" s="18" t="s">
        <v>88</v>
      </c>
      <c r="BK3203" s="197">
        <f t="shared" si="19"/>
        <v>0</v>
      </c>
      <c r="BL3203" s="18" t="s">
        <v>291</v>
      </c>
      <c r="BM3203" s="196" t="s">
        <v>3142</v>
      </c>
    </row>
    <row r="3204" spans="1:65" s="2" customFormat="1" ht="24.15" customHeight="1">
      <c r="A3204" s="35"/>
      <c r="B3204" s="36"/>
      <c r="C3204" s="185" t="s">
        <v>3143</v>
      </c>
      <c r="D3204" s="185" t="s">
        <v>216</v>
      </c>
      <c r="E3204" s="186" t="s">
        <v>3144</v>
      </c>
      <c r="F3204" s="187" t="s">
        <v>3145</v>
      </c>
      <c r="G3204" s="188" t="s">
        <v>716</v>
      </c>
      <c r="H3204" s="189">
        <v>1</v>
      </c>
      <c r="I3204" s="190"/>
      <c r="J3204" s="191">
        <f t="shared" si="10"/>
        <v>0</v>
      </c>
      <c r="K3204" s="187" t="s">
        <v>1</v>
      </c>
      <c r="L3204" s="40"/>
      <c r="M3204" s="192" t="s">
        <v>1</v>
      </c>
      <c r="N3204" s="193" t="s">
        <v>46</v>
      </c>
      <c r="O3204" s="72"/>
      <c r="P3204" s="194">
        <f t="shared" si="11"/>
        <v>0</v>
      </c>
      <c r="Q3204" s="194">
        <v>0</v>
      </c>
      <c r="R3204" s="194">
        <f t="shared" si="12"/>
        <v>0</v>
      </c>
      <c r="S3204" s="194">
        <v>0</v>
      </c>
      <c r="T3204" s="195">
        <f t="shared" si="13"/>
        <v>0</v>
      </c>
      <c r="U3204" s="35"/>
      <c r="V3204" s="35"/>
      <c r="W3204" s="35"/>
      <c r="X3204" s="35"/>
      <c r="Y3204" s="35"/>
      <c r="Z3204" s="35"/>
      <c r="AA3204" s="35"/>
      <c r="AB3204" s="35"/>
      <c r="AC3204" s="35"/>
      <c r="AD3204" s="35"/>
      <c r="AE3204" s="35"/>
      <c r="AR3204" s="196" t="s">
        <v>291</v>
      </c>
      <c r="AT3204" s="196" t="s">
        <v>216</v>
      </c>
      <c r="AU3204" s="196" t="s">
        <v>90</v>
      </c>
      <c r="AY3204" s="18" t="s">
        <v>215</v>
      </c>
      <c r="BE3204" s="197">
        <f t="shared" si="14"/>
        <v>0</v>
      </c>
      <c r="BF3204" s="197">
        <f t="shared" si="15"/>
        <v>0</v>
      </c>
      <c r="BG3204" s="197">
        <f t="shared" si="16"/>
        <v>0</v>
      </c>
      <c r="BH3204" s="197">
        <f t="shared" si="17"/>
        <v>0</v>
      </c>
      <c r="BI3204" s="197">
        <f t="shared" si="18"/>
        <v>0</v>
      </c>
      <c r="BJ3204" s="18" t="s">
        <v>88</v>
      </c>
      <c r="BK3204" s="197">
        <f t="shared" si="19"/>
        <v>0</v>
      </c>
      <c r="BL3204" s="18" t="s">
        <v>291</v>
      </c>
      <c r="BM3204" s="196" t="s">
        <v>3146</v>
      </c>
    </row>
    <row r="3205" spans="1:65" s="2" customFormat="1" ht="24.15" customHeight="1">
      <c r="A3205" s="35"/>
      <c r="B3205" s="36"/>
      <c r="C3205" s="185" t="s">
        <v>2618</v>
      </c>
      <c r="D3205" s="185" t="s">
        <v>216</v>
      </c>
      <c r="E3205" s="186" t="s">
        <v>3147</v>
      </c>
      <c r="F3205" s="187" t="s">
        <v>3148</v>
      </c>
      <c r="G3205" s="188" t="s">
        <v>716</v>
      </c>
      <c r="H3205" s="189">
        <v>1</v>
      </c>
      <c r="I3205" s="190"/>
      <c r="J3205" s="191">
        <f t="shared" si="10"/>
        <v>0</v>
      </c>
      <c r="K3205" s="187" t="s">
        <v>1</v>
      </c>
      <c r="L3205" s="40"/>
      <c r="M3205" s="192" t="s">
        <v>1</v>
      </c>
      <c r="N3205" s="193" t="s">
        <v>46</v>
      </c>
      <c r="O3205" s="72"/>
      <c r="P3205" s="194">
        <f t="shared" si="11"/>
        <v>0</v>
      </c>
      <c r="Q3205" s="194">
        <v>0</v>
      </c>
      <c r="R3205" s="194">
        <f t="shared" si="12"/>
        <v>0</v>
      </c>
      <c r="S3205" s="194">
        <v>0</v>
      </c>
      <c r="T3205" s="195">
        <f t="shared" si="13"/>
        <v>0</v>
      </c>
      <c r="U3205" s="35"/>
      <c r="V3205" s="35"/>
      <c r="W3205" s="35"/>
      <c r="X3205" s="35"/>
      <c r="Y3205" s="35"/>
      <c r="Z3205" s="35"/>
      <c r="AA3205" s="35"/>
      <c r="AB3205" s="35"/>
      <c r="AC3205" s="35"/>
      <c r="AD3205" s="35"/>
      <c r="AE3205" s="35"/>
      <c r="AR3205" s="196" t="s">
        <v>291</v>
      </c>
      <c r="AT3205" s="196" t="s">
        <v>216</v>
      </c>
      <c r="AU3205" s="196" t="s">
        <v>90</v>
      </c>
      <c r="AY3205" s="18" t="s">
        <v>215</v>
      </c>
      <c r="BE3205" s="197">
        <f t="shared" si="14"/>
        <v>0</v>
      </c>
      <c r="BF3205" s="197">
        <f t="shared" si="15"/>
        <v>0</v>
      </c>
      <c r="BG3205" s="197">
        <f t="shared" si="16"/>
        <v>0</v>
      </c>
      <c r="BH3205" s="197">
        <f t="shared" si="17"/>
        <v>0</v>
      </c>
      <c r="BI3205" s="197">
        <f t="shared" si="18"/>
        <v>0</v>
      </c>
      <c r="BJ3205" s="18" t="s">
        <v>88</v>
      </c>
      <c r="BK3205" s="197">
        <f t="shared" si="19"/>
        <v>0</v>
      </c>
      <c r="BL3205" s="18" t="s">
        <v>291</v>
      </c>
      <c r="BM3205" s="196" t="s">
        <v>3149</v>
      </c>
    </row>
    <row r="3206" spans="1:65" s="2" customFormat="1" ht="24.15" customHeight="1">
      <c r="A3206" s="35"/>
      <c r="B3206" s="36"/>
      <c r="C3206" s="185" t="s">
        <v>3150</v>
      </c>
      <c r="D3206" s="185" t="s">
        <v>216</v>
      </c>
      <c r="E3206" s="186" t="s">
        <v>3151</v>
      </c>
      <c r="F3206" s="187" t="s">
        <v>3152</v>
      </c>
      <c r="G3206" s="188" t="s">
        <v>716</v>
      </c>
      <c r="H3206" s="189">
        <v>1</v>
      </c>
      <c r="I3206" s="190"/>
      <c r="J3206" s="191">
        <f t="shared" si="10"/>
        <v>0</v>
      </c>
      <c r="K3206" s="187" t="s">
        <v>1</v>
      </c>
      <c r="L3206" s="40"/>
      <c r="M3206" s="192" t="s">
        <v>1</v>
      </c>
      <c r="N3206" s="193" t="s">
        <v>46</v>
      </c>
      <c r="O3206" s="72"/>
      <c r="P3206" s="194">
        <f t="shared" si="11"/>
        <v>0</v>
      </c>
      <c r="Q3206" s="194">
        <v>0</v>
      </c>
      <c r="R3206" s="194">
        <f t="shared" si="12"/>
        <v>0</v>
      </c>
      <c r="S3206" s="194">
        <v>0</v>
      </c>
      <c r="T3206" s="195">
        <f t="shared" si="13"/>
        <v>0</v>
      </c>
      <c r="U3206" s="35"/>
      <c r="V3206" s="35"/>
      <c r="W3206" s="35"/>
      <c r="X3206" s="35"/>
      <c r="Y3206" s="35"/>
      <c r="Z3206" s="35"/>
      <c r="AA3206" s="35"/>
      <c r="AB3206" s="35"/>
      <c r="AC3206" s="35"/>
      <c r="AD3206" s="35"/>
      <c r="AE3206" s="35"/>
      <c r="AR3206" s="196" t="s">
        <v>291</v>
      </c>
      <c r="AT3206" s="196" t="s">
        <v>216</v>
      </c>
      <c r="AU3206" s="196" t="s">
        <v>90</v>
      </c>
      <c r="AY3206" s="18" t="s">
        <v>215</v>
      </c>
      <c r="BE3206" s="197">
        <f t="shared" si="14"/>
        <v>0</v>
      </c>
      <c r="BF3206" s="197">
        <f t="shared" si="15"/>
        <v>0</v>
      </c>
      <c r="BG3206" s="197">
        <f t="shared" si="16"/>
        <v>0</v>
      </c>
      <c r="BH3206" s="197">
        <f t="shared" si="17"/>
        <v>0</v>
      </c>
      <c r="BI3206" s="197">
        <f t="shared" si="18"/>
        <v>0</v>
      </c>
      <c r="BJ3206" s="18" t="s">
        <v>88</v>
      </c>
      <c r="BK3206" s="197">
        <f t="shared" si="19"/>
        <v>0</v>
      </c>
      <c r="BL3206" s="18" t="s">
        <v>291</v>
      </c>
      <c r="BM3206" s="196" t="s">
        <v>3153</v>
      </c>
    </row>
    <row r="3207" spans="1:65" s="2" customFormat="1" ht="24.15" customHeight="1">
      <c r="A3207" s="35"/>
      <c r="B3207" s="36"/>
      <c r="C3207" s="185" t="s">
        <v>3154</v>
      </c>
      <c r="D3207" s="185" t="s">
        <v>216</v>
      </c>
      <c r="E3207" s="186" t="s">
        <v>3155</v>
      </c>
      <c r="F3207" s="187" t="s">
        <v>3156</v>
      </c>
      <c r="G3207" s="188" t="s">
        <v>797</v>
      </c>
      <c r="H3207" s="189">
        <v>5.55</v>
      </c>
      <c r="I3207" s="190"/>
      <c r="J3207" s="191">
        <f t="shared" si="10"/>
        <v>0</v>
      </c>
      <c r="K3207" s="187" t="s">
        <v>1</v>
      </c>
      <c r="L3207" s="40"/>
      <c r="M3207" s="192" t="s">
        <v>1</v>
      </c>
      <c r="N3207" s="193" t="s">
        <v>46</v>
      </c>
      <c r="O3207" s="72"/>
      <c r="P3207" s="194">
        <f t="shared" si="11"/>
        <v>0</v>
      </c>
      <c r="Q3207" s="194">
        <v>0.2</v>
      </c>
      <c r="R3207" s="194">
        <f t="shared" si="12"/>
        <v>1.1100000000000001</v>
      </c>
      <c r="S3207" s="194">
        <v>0</v>
      </c>
      <c r="T3207" s="195">
        <f t="shared" si="13"/>
        <v>0</v>
      </c>
      <c r="U3207" s="35"/>
      <c r="V3207" s="35"/>
      <c r="W3207" s="35"/>
      <c r="X3207" s="35"/>
      <c r="Y3207" s="35"/>
      <c r="Z3207" s="35"/>
      <c r="AA3207" s="35"/>
      <c r="AB3207" s="35"/>
      <c r="AC3207" s="35"/>
      <c r="AD3207" s="35"/>
      <c r="AE3207" s="35"/>
      <c r="AR3207" s="196" t="s">
        <v>291</v>
      </c>
      <c r="AT3207" s="196" t="s">
        <v>216</v>
      </c>
      <c r="AU3207" s="196" t="s">
        <v>90</v>
      </c>
      <c r="AY3207" s="18" t="s">
        <v>215</v>
      </c>
      <c r="BE3207" s="197">
        <f t="shared" si="14"/>
        <v>0</v>
      </c>
      <c r="BF3207" s="197">
        <f t="shared" si="15"/>
        <v>0</v>
      </c>
      <c r="BG3207" s="197">
        <f t="shared" si="16"/>
        <v>0</v>
      </c>
      <c r="BH3207" s="197">
        <f t="shared" si="17"/>
        <v>0</v>
      </c>
      <c r="BI3207" s="197">
        <f t="shared" si="18"/>
        <v>0</v>
      </c>
      <c r="BJ3207" s="18" t="s">
        <v>88</v>
      </c>
      <c r="BK3207" s="197">
        <f t="shared" si="19"/>
        <v>0</v>
      </c>
      <c r="BL3207" s="18" t="s">
        <v>291</v>
      </c>
      <c r="BM3207" s="196" t="s">
        <v>3157</v>
      </c>
    </row>
    <row r="3208" spans="1:65" s="14" customFormat="1" ht="10.199999999999999">
      <c r="B3208" s="227"/>
      <c r="C3208" s="228"/>
      <c r="D3208" s="198" t="s">
        <v>364</v>
      </c>
      <c r="E3208" s="229" t="s">
        <v>1</v>
      </c>
      <c r="F3208" s="230" t="s">
        <v>3158</v>
      </c>
      <c r="G3208" s="228"/>
      <c r="H3208" s="231">
        <v>5.55</v>
      </c>
      <c r="I3208" s="232"/>
      <c r="J3208" s="228"/>
      <c r="K3208" s="228"/>
      <c r="L3208" s="233"/>
      <c r="M3208" s="234"/>
      <c r="N3208" s="235"/>
      <c r="O3208" s="235"/>
      <c r="P3208" s="235"/>
      <c r="Q3208" s="235"/>
      <c r="R3208" s="235"/>
      <c r="S3208" s="235"/>
      <c r="T3208" s="236"/>
      <c r="AT3208" s="237" t="s">
        <v>364</v>
      </c>
      <c r="AU3208" s="237" t="s">
        <v>90</v>
      </c>
      <c r="AV3208" s="14" t="s">
        <v>90</v>
      </c>
      <c r="AW3208" s="14" t="s">
        <v>36</v>
      </c>
      <c r="AX3208" s="14" t="s">
        <v>81</v>
      </c>
      <c r="AY3208" s="237" t="s">
        <v>215</v>
      </c>
    </row>
    <row r="3209" spans="1:65" s="15" customFormat="1" ht="10.199999999999999">
      <c r="B3209" s="238"/>
      <c r="C3209" s="239"/>
      <c r="D3209" s="198" t="s">
        <v>364</v>
      </c>
      <c r="E3209" s="240" t="s">
        <v>1</v>
      </c>
      <c r="F3209" s="241" t="s">
        <v>368</v>
      </c>
      <c r="G3209" s="239"/>
      <c r="H3209" s="242">
        <v>5.55</v>
      </c>
      <c r="I3209" s="243"/>
      <c r="J3209" s="239"/>
      <c r="K3209" s="239"/>
      <c r="L3209" s="244"/>
      <c r="M3209" s="245"/>
      <c r="N3209" s="246"/>
      <c r="O3209" s="246"/>
      <c r="P3209" s="246"/>
      <c r="Q3209" s="246"/>
      <c r="R3209" s="246"/>
      <c r="S3209" s="246"/>
      <c r="T3209" s="247"/>
      <c r="AT3209" s="248" t="s">
        <v>364</v>
      </c>
      <c r="AU3209" s="248" t="s">
        <v>90</v>
      </c>
      <c r="AV3209" s="15" t="s">
        <v>214</v>
      </c>
      <c r="AW3209" s="15" t="s">
        <v>36</v>
      </c>
      <c r="AX3209" s="15" t="s">
        <v>88</v>
      </c>
      <c r="AY3209" s="248" t="s">
        <v>215</v>
      </c>
    </row>
    <row r="3210" spans="1:65" s="2" customFormat="1" ht="24.15" customHeight="1">
      <c r="A3210" s="35"/>
      <c r="B3210" s="36"/>
      <c r="C3210" s="185" t="s">
        <v>3159</v>
      </c>
      <c r="D3210" s="185" t="s">
        <v>216</v>
      </c>
      <c r="E3210" s="186" t="s">
        <v>3160</v>
      </c>
      <c r="F3210" s="187" t="s">
        <v>3161</v>
      </c>
      <c r="G3210" s="188" t="s">
        <v>583</v>
      </c>
      <c r="H3210" s="189">
        <v>5.98</v>
      </c>
      <c r="I3210" s="190"/>
      <c r="J3210" s="191">
        <f>ROUND(I3210*H3210,2)</f>
        <v>0</v>
      </c>
      <c r="K3210" s="187" t="s">
        <v>359</v>
      </c>
      <c r="L3210" s="40"/>
      <c r="M3210" s="192" t="s">
        <v>1</v>
      </c>
      <c r="N3210" s="193" t="s">
        <v>46</v>
      </c>
      <c r="O3210" s="72"/>
      <c r="P3210" s="194">
        <f>O3210*H3210</f>
        <v>0</v>
      </c>
      <c r="Q3210" s="194">
        <v>0</v>
      </c>
      <c r="R3210" s="194">
        <f>Q3210*H3210</f>
        <v>0</v>
      </c>
      <c r="S3210" s="194">
        <v>0</v>
      </c>
      <c r="T3210" s="195">
        <f>S3210*H3210</f>
        <v>0</v>
      </c>
      <c r="U3210" s="35"/>
      <c r="V3210" s="35"/>
      <c r="W3210" s="35"/>
      <c r="X3210" s="35"/>
      <c r="Y3210" s="35"/>
      <c r="Z3210" s="35"/>
      <c r="AA3210" s="35"/>
      <c r="AB3210" s="35"/>
      <c r="AC3210" s="35"/>
      <c r="AD3210" s="35"/>
      <c r="AE3210" s="35"/>
      <c r="AR3210" s="196" t="s">
        <v>291</v>
      </c>
      <c r="AT3210" s="196" t="s">
        <v>216</v>
      </c>
      <c r="AU3210" s="196" t="s">
        <v>90</v>
      </c>
      <c r="AY3210" s="18" t="s">
        <v>215</v>
      </c>
      <c r="BE3210" s="197">
        <f>IF(N3210="základní",J3210,0)</f>
        <v>0</v>
      </c>
      <c r="BF3210" s="197">
        <f>IF(N3210="snížená",J3210,0)</f>
        <v>0</v>
      </c>
      <c r="BG3210" s="197">
        <f>IF(N3210="zákl. přenesená",J3210,0)</f>
        <v>0</v>
      </c>
      <c r="BH3210" s="197">
        <f>IF(N3210="sníž. přenesená",J3210,0)</f>
        <v>0</v>
      </c>
      <c r="BI3210" s="197">
        <f>IF(N3210="nulová",J3210,0)</f>
        <v>0</v>
      </c>
      <c r="BJ3210" s="18" t="s">
        <v>88</v>
      </c>
      <c r="BK3210" s="197">
        <f>ROUND(I3210*H3210,2)</f>
        <v>0</v>
      </c>
      <c r="BL3210" s="18" t="s">
        <v>291</v>
      </c>
      <c r="BM3210" s="196" t="s">
        <v>3162</v>
      </c>
    </row>
    <row r="3211" spans="1:65" s="2" customFormat="1" ht="28.8">
      <c r="A3211" s="35"/>
      <c r="B3211" s="36"/>
      <c r="C3211" s="37"/>
      <c r="D3211" s="198" t="s">
        <v>221</v>
      </c>
      <c r="E3211" s="37"/>
      <c r="F3211" s="199" t="s">
        <v>3163</v>
      </c>
      <c r="G3211" s="37"/>
      <c r="H3211" s="37"/>
      <c r="I3211" s="200"/>
      <c r="J3211" s="37"/>
      <c r="K3211" s="37"/>
      <c r="L3211" s="40"/>
      <c r="M3211" s="201"/>
      <c r="N3211" s="202"/>
      <c r="O3211" s="72"/>
      <c r="P3211" s="72"/>
      <c r="Q3211" s="72"/>
      <c r="R3211" s="72"/>
      <c r="S3211" s="72"/>
      <c r="T3211" s="73"/>
      <c r="U3211" s="35"/>
      <c r="V3211" s="35"/>
      <c r="W3211" s="35"/>
      <c r="X3211" s="35"/>
      <c r="Y3211" s="35"/>
      <c r="Z3211" s="35"/>
      <c r="AA3211" s="35"/>
      <c r="AB3211" s="35"/>
      <c r="AC3211" s="35"/>
      <c r="AD3211" s="35"/>
      <c r="AE3211" s="35"/>
      <c r="AT3211" s="18" t="s">
        <v>221</v>
      </c>
      <c r="AU3211" s="18" t="s">
        <v>90</v>
      </c>
    </row>
    <row r="3212" spans="1:65" s="2" customFormat="1" ht="10.199999999999999">
      <c r="A3212" s="35"/>
      <c r="B3212" s="36"/>
      <c r="C3212" s="37"/>
      <c r="D3212" s="215" t="s">
        <v>362</v>
      </c>
      <c r="E3212" s="37"/>
      <c r="F3212" s="216" t="s">
        <v>3164</v>
      </c>
      <c r="G3212" s="37"/>
      <c r="H3212" s="37"/>
      <c r="I3212" s="200"/>
      <c r="J3212" s="37"/>
      <c r="K3212" s="37"/>
      <c r="L3212" s="40"/>
      <c r="M3212" s="201"/>
      <c r="N3212" s="202"/>
      <c r="O3212" s="72"/>
      <c r="P3212" s="72"/>
      <c r="Q3212" s="72"/>
      <c r="R3212" s="72"/>
      <c r="S3212" s="72"/>
      <c r="T3212" s="73"/>
      <c r="U3212" s="35"/>
      <c r="V3212" s="35"/>
      <c r="W3212" s="35"/>
      <c r="X3212" s="35"/>
      <c r="Y3212" s="35"/>
      <c r="Z3212" s="35"/>
      <c r="AA3212" s="35"/>
      <c r="AB3212" s="35"/>
      <c r="AC3212" s="35"/>
      <c r="AD3212" s="35"/>
      <c r="AE3212" s="35"/>
      <c r="AT3212" s="18" t="s">
        <v>362</v>
      </c>
      <c r="AU3212" s="18" t="s">
        <v>90</v>
      </c>
    </row>
    <row r="3213" spans="1:65" s="11" customFormat="1" ht="22.8" customHeight="1">
      <c r="B3213" s="171"/>
      <c r="C3213" s="172"/>
      <c r="D3213" s="173" t="s">
        <v>80</v>
      </c>
      <c r="E3213" s="213" t="s">
        <v>3165</v>
      </c>
      <c r="F3213" s="213" t="s">
        <v>3166</v>
      </c>
      <c r="G3213" s="172"/>
      <c r="H3213" s="172"/>
      <c r="I3213" s="175"/>
      <c r="J3213" s="214">
        <f>BK3213</f>
        <v>0</v>
      </c>
      <c r="K3213" s="172"/>
      <c r="L3213" s="177"/>
      <c r="M3213" s="178"/>
      <c r="N3213" s="179"/>
      <c r="O3213" s="179"/>
      <c r="P3213" s="180">
        <f>SUM(P3214:P3369)</f>
        <v>0</v>
      </c>
      <c r="Q3213" s="179"/>
      <c r="R3213" s="180">
        <f>SUM(R3214:R3369)</f>
        <v>31.446756799999999</v>
      </c>
      <c r="S3213" s="179"/>
      <c r="T3213" s="181">
        <f>SUM(T3214:T3369)</f>
        <v>0</v>
      </c>
      <c r="AR3213" s="182" t="s">
        <v>90</v>
      </c>
      <c r="AT3213" s="183" t="s">
        <v>80</v>
      </c>
      <c r="AU3213" s="183" t="s">
        <v>88</v>
      </c>
      <c r="AY3213" s="182" t="s">
        <v>215</v>
      </c>
      <c r="BK3213" s="184">
        <f>SUM(BK3214:BK3369)</f>
        <v>0</v>
      </c>
    </row>
    <row r="3214" spans="1:65" s="2" customFormat="1" ht="33" customHeight="1">
      <c r="A3214" s="35"/>
      <c r="B3214" s="36"/>
      <c r="C3214" s="185" t="s">
        <v>3167</v>
      </c>
      <c r="D3214" s="185" t="s">
        <v>216</v>
      </c>
      <c r="E3214" s="186" t="s">
        <v>3168</v>
      </c>
      <c r="F3214" s="187" t="s">
        <v>3169</v>
      </c>
      <c r="G3214" s="188" t="s">
        <v>1155</v>
      </c>
      <c r="H3214" s="189">
        <v>9688.35</v>
      </c>
      <c r="I3214" s="190"/>
      <c r="J3214" s="191">
        <f>ROUND(I3214*H3214,2)</f>
        <v>0</v>
      </c>
      <c r="K3214" s="187" t="s">
        <v>1</v>
      </c>
      <c r="L3214" s="40"/>
      <c r="M3214" s="192" t="s">
        <v>1</v>
      </c>
      <c r="N3214" s="193" t="s">
        <v>46</v>
      </c>
      <c r="O3214" s="72"/>
      <c r="P3214" s="194">
        <f>O3214*H3214</f>
        <v>0</v>
      </c>
      <c r="Q3214" s="194">
        <v>1E-3</v>
      </c>
      <c r="R3214" s="194">
        <f>Q3214*H3214</f>
        <v>9.6883499999999998</v>
      </c>
      <c r="S3214" s="194">
        <v>0</v>
      </c>
      <c r="T3214" s="195">
        <f>S3214*H3214</f>
        <v>0</v>
      </c>
      <c r="U3214" s="35"/>
      <c r="V3214" s="35"/>
      <c r="W3214" s="35"/>
      <c r="X3214" s="35"/>
      <c r="Y3214" s="35"/>
      <c r="Z3214" s="35"/>
      <c r="AA3214" s="35"/>
      <c r="AB3214" s="35"/>
      <c r="AC3214" s="35"/>
      <c r="AD3214" s="35"/>
      <c r="AE3214" s="35"/>
      <c r="AR3214" s="196" t="s">
        <v>291</v>
      </c>
      <c r="AT3214" s="196" t="s">
        <v>216</v>
      </c>
      <c r="AU3214" s="196" t="s">
        <v>90</v>
      </c>
      <c r="AY3214" s="18" t="s">
        <v>215</v>
      </c>
      <c r="BE3214" s="197">
        <f>IF(N3214="základní",J3214,0)</f>
        <v>0</v>
      </c>
      <c r="BF3214" s="197">
        <f>IF(N3214="snížená",J3214,0)</f>
        <v>0</v>
      </c>
      <c r="BG3214" s="197">
        <f>IF(N3214="zákl. přenesená",J3214,0)</f>
        <v>0</v>
      </c>
      <c r="BH3214" s="197">
        <f>IF(N3214="sníž. přenesená",J3214,0)</f>
        <v>0</v>
      </c>
      <c r="BI3214" s="197">
        <f>IF(N3214="nulová",J3214,0)</f>
        <v>0</v>
      </c>
      <c r="BJ3214" s="18" t="s">
        <v>88</v>
      </c>
      <c r="BK3214" s="197">
        <f>ROUND(I3214*H3214,2)</f>
        <v>0</v>
      </c>
      <c r="BL3214" s="18" t="s">
        <v>291</v>
      </c>
      <c r="BM3214" s="196" t="s">
        <v>3170</v>
      </c>
    </row>
    <row r="3215" spans="1:65" s="14" customFormat="1" ht="10.199999999999999">
      <c r="B3215" s="227"/>
      <c r="C3215" s="228"/>
      <c r="D3215" s="198" t="s">
        <v>364</v>
      </c>
      <c r="E3215" s="229" t="s">
        <v>1</v>
      </c>
      <c r="F3215" s="230" t="s">
        <v>3171</v>
      </c>
      <c r="G3215" s="228"/>
      <c r="H3215" s="231">
        <v>8861</v>
      </c>
      <c r="I3215" s="232"/>
      <c r="J3215" s="228"/>
      <c r="K3215" s="228"/>
      <c r="L3215" s="233"/>
      <c r="M3215" s="234"/>
      <c r="N3215" s="235"/>
      <c r="O3215" s="235"/>
      <c r="P3215" s="235"/>
      <c r="Q3215" s="235"/>
      <c r="R3215" s="235"/>
      <c r="S3215" s="235"/>
      <c r="T3215" s="236"/>
      <c r="AT3215" s="237" t="s">
        <v>364</v>
      </c>
      <c r="AU3215" s="237" t="s">
        <v>90</v>
      </c>
      <c r="AV3215" s="14" t="s">
        <v>90</v>
      </c>
      <c r="AW3215" s="14" t="s">
        <v>36</v>
      </c>
      <c r="AX3215" s="14" t="s">
        <v>81</v>
      </c>
      <c r="AY3215" s="237" t="s">
        <v>215</v>
      </c>
    </row>
    <row r="3216" spans="1:65" s="13" customFormat="1" ht="10.199999999999999">
      <c r="B3216" s="217"/>
      <c r="C3216" s="218"/>
      <c r="D3216" s="198" t="s">
        <v>364</v>
      </c>
      <c r="E3216" s="219" t="s">
        <v>1</v>
      </c>
      <c r="F3216" s="220" t="s">
        <v>3172</v>
      </c>
      <c r="G3216" s="218"/>
      <c r="H3216" s="219" t="s">
        <v>1</v>
      </c>
      <c r="I3216" s="221"/>
      <c r="J3216" s="218"/>
      <c r="K3216" s="218"/>
      <c r="L3216" s="222"/>
      <c r="M3216" s="223"/>
      <c r="N3216" s="224"/>
      <c r="O3216" s="224"/>
      <c r="P3216" s="224"/>
      <c r="Q3216" s="224"/>
      <c r="R3216" s="224"/>
      <c r="S3216" s="224"/>
      <c r="T3216" s="225"/>
      <c r="AT3216" s="226" t="s">
        <v>364</v>
      </c>
      <c r="AU3216" s="226" t="s">
        <v>90</v>
      </c>
      <c r="AV3216" s="13" t="s">
        <v>88</v>
      </c>
      <c r="AW3216" s="13" t="s">
        <v>36</v>
      </c>
      <c r="AX3216" s="13" t="s">
        <v>81</v>
      </c>
      <c r="AY3216" s="226" t="s">
        <v>215</v>
      </c>
    </row>
    <row r="3217" spans="1:65" s="14" customFormat="1" ht="10.199999999999999">
      <c r="B3217" s="227"/>
      <c r="C3217" s="228"/>
      <c r="D3217" s="198" t="s">
        <v>364</v>
      </c>
      <c r="E3217" s="229" t="s">
        <v>1</v>
      </c>
      <c r="F3217" s="230" t="s">
        <v>3173</v>
      </c>
      <c r="G3217" s="228"/>
      <c r="H3217" s="231">
        <v>366</v>
      </c>
      <c r="I3217" s="232"/>
      <c r="J3217" s="228"/>
      <c r="K3217" s="228"/>
      <c r="L3217" s="233"/>
      <c r="M3217" s="234"/>
      <c r="N3217" s="235"/>
      <c r="O3217" s="235"/>
      <c r="P3217" s="235"/>
      <c r="Q3217" s="235"/>
      <c r="R3217" s="235"/>
      <c r="S3217" s="235"/>
      <c r="T3217" s="236"/>
      <c r="AT3217" s="237" t="s">
        <v>364</v>
      </c>
      <c r="AU3217" s="237" t="s">
        <v>90</v>
      </c>
      <c r="AV3217" s="14" t="s">
        <v>90</v>
      </c>
      <c r="AW3217" s="14" t="s">
        <v>36</v>
      </c>
      <c r="AX3217" s="14" t="s">
        <v>81</v>
      </c>
      <c r="AY3217" s="237" t="s">
        <v>215</v>
      </c>
    </row>
    <row r="3218" spans="1:65" s="16" customFormat="1" ht="10.199999999999999">
      <c r="B3218" s="249"/>
      <c r="C3218" s="250"/>
      <c r="D3218" s="198" t="s">
        <v>364</v>
      </c>
      <c r="E3218" s="251" t="s">
        <v>1</v>
      </c>
      <c r="F3218" s="252" t="s">
        <v>403</v>
      </c>
      <c r="G3218" s="250"/>
      <c r="H3218" s="253">
        <v>9227</v>
      </c>
      <c r="I3218" s="254"/>
      <c r="J3218" s="250"/>
      <c r="K3218" s="250"/>
      <c r="L3218" s="255"/>
      <c r="M3218" s="256"/>
      <c r="N3218" s="257"/>
      <c r="O3218" s="257"/>
      <c r="P3218" s="257"/>
      <c r="Q3218" s="257"/>
      <c r="R3218" s="257"/>
      <c r="S3218" s="257"/>
      <c r="T3218" s="258"/>
      <c r="AT3218" s="259" t="s">
        <v>364</v>
      </c>
      <c r="AU3218" s="259" t="s">
        <v>90</v>
      </c>
      <c r="AV3218" s="16" t="s">
        <v>227</v>
      </c>
      <c r="AW3218" s="16" t="s">
        <v>36</v>
      </c>
      <c r="AX3218" s="16" t="s">
        <v>81</v>
      </c>
      <c r="AY3218" s="259" t="s">
        <v>215</v>
      </c>
    </row>
    <row r="3219" spans="1:65" s="13" customFormat="1" ht="10.199999999999999">
      <c r="B3219" s="217"/>
      <c r="C3219" s="218"/>
      <c r="D3219" s="198" t="s">
        <v>364</v>
      </c>
      <c r="E3219" s="219" t="s">
        <v>1</v>
      </c>
      <c r="F3219" s="220" t="s">
        <v>3174</v>
      </c>
      <c r="G3219" s="218"/>
      <c r="H3219" s="219" t="s">
        <v>1</v>
      </c>
      <c r="I3219" s="221"/>
      <c r="J3219" s="218"/>
      <c r="K3219" s="218"/>
      <c r="L3219" s="222"/>
      <c r="M3219" s="223"/>
      <c r="N3219" s="224"/>
      <c r="O3219" s="224"/>
      <c r="P3219" s="224"/>
      <c r="Q3219" s="224"/>
      <c r="R3219" s="224"/>
      <c r="S3219" s="224"/>
      <c r="T3219" s="225"/>
      <c r="AT3219" s="226" t="s">
        <v>364</v>
      </c>
      <c r="AU3219" s="226" t="s">
        <v>90</v>
      </c>
      <c r="AV3219" s="13" t="s">
        <v>88</v>
      </c>
      <c r="AW3219" s="13" t="s">
        <v>36</v>
      </c>
      <c r="AX3219" s="13" t="s">
        <v>81</v>
      </c>
      <c r="AY3219" s="226" t="s">
        <v>215</v>
      </c>
    </row>
    <row r="3220" spans="1:65" s="14" customFormat="1" ht="10.199999999999999">
      <c r="B3220" s="227"/>
      <c r="C3220" s="228"/>
      <c r="D3220" s="198" t="s">
        <v>364</v>
      </c>
      <c r="E3220" s="229" t="s">
        <v>1</v>
      </c>
      <c r="F3220" s="230" t="s">
        <v>3175</v>
      </c>
      <c r="G3220" s="228"/>
      <c r="H3220" s="231">
        <v>461.35</v>
      </c>
      <c r="I3220" s="232"/>
      <c r="J3220" s="228"/>
      <c r="K3220" s="228"/>
      <c r="L3220" s="233"/>
      <c r="M3220" s="234"/>
      <c r="N3220" s="235"/>
      <c r="O3220" s="235"/>
      <c r="P3220" s="235"/>
      <c r="Q3220" s="235"/>
      <c r="R3220" s="235"/>
      <c r="S3220" s="235"/>
      <c r="T3220" s="236"/>
      <c r="AT3220" s="237" t="s">
        <v>364</v>
      </c>
      <c r="AU3220" s="237" t="s">
        <v>90</v>
      </c>
      <c r="AV3220" s="14" t="s">
        <v>90</v>
      </c>
      <c r="AW3220" s="14" t="s">
        <v>36</v>
      </c>
      <c r="AX3220" s="14" t="s">
        <v>81</v>
      </c>
      <c r="AY3220" s="237" t="s">
        <v>215</v>
      </c>
    </row>
    <row r="3221" spans="1:65" s="15" customFormat="1" ht="10.199999999999999">
      <c r="B3221" s="238"/>
      <c r="C3221" s="239"/>
      <c r="D3221" s="198" t="s">
        <v>364</v>
      </c>
      <c r="E3221" s="240" t="s">
        <v>1</v>
      </c>
      <c r="F3221" s="241" t="s">
        <v>368</v>
      </c>
      <c r="G3221" s="239"/>
      <c r="H3221" s="242">
        <v>9688.35</v>
      </c>
      <c r="I3221" s="243"/>
      <c r="J3221" s="239"/>
      <c r="K3221" s="239"/>
      <c r="L3221" s="244"/>
      <c r="M3221" s="245"/>
      <c r="N3221" s="246"/>
      <c r="O3221" s="246"/>
      <c r="P3221" s="246"/>
      <c r="Q3221" s="246"/>
      <c r="R3221" s="246"/>
      <c r="S3221" s="246"/>
      <c r="T3221" s="247"/>
      <c r="AT3221" s="248" t="s">
        <v>364</v>
      </c>
      <c r="AU3221" s="248" t="s">
        <v>90</v>
      </c>
      <c r="AV3221" s="15" t="s">
        <v>214</v>
      </c>
      <c r="AW3221" s="15" t="s">
        <v>36</v>
      </c>
      <c r="AX3221" s="15" t="s">
        <v>88</v>
      </c>
      <c r="AY3221" s="248" t="s">
        <v>215</v>
      </c>
    </row>
    <row r="3222" spans="1:65" s="2" customFormat="1" ht="33" customHeight="1">
      <c r="A3222" s="35"/>
      <c r="B3222" s="36"/>
      <c r="C3222" s="185" t="s">
        <v>3176</v>
      </c>
      <c r="D3222" s="185" t="s">
        <v>216</v>
      </c>
      <c r="E3222" s="186" t="s">
        <v>3177</v>
      </c>
      <c r="F3222" s="187" t="s">
        <v>3178</v>
      </c>
      <c r="G3222" s="188" t="s">
        <v>1155</v>
      </c>
      <c r="H3222" s="189">
        <v>3379.95</v>
      </c>
      <c r="I3222" s="190"/>
      <c r="J3222" s="191">
        <f>ROUND(I3222*H3222,2)</f>
        <v>0</v>
      </c>
      <c r="K3222" s="187" t="s">
        <v>1</v>
      </c>
      <c r="L3222" s="40"/>
      <c r="M3222" s="192" t="s">
        <v>1</v>
      </c>
      <c r="N3222" s="193" t="s">
        <v>46</v>
      </c>
      <c r="O3222" s="72"/>
      <c r="P3222" s="194">
        <f>O3222*H3222</f>
        <v>0</v>
      </c>
      <c r="Q3222" s="194">
        <v>1E-3</v>
      </c>
      <c r="R3222" s="194">
        <f>Q3222*H3222</f>
        <v>3.37995</v>
      </c>
      <c r="S3222" s="194">
        <v>0</v>
      </c>
      <c r="T3222" s="195">
        <f>S3222*H3222</f>
        <v>0</v>
      </c>
      <c r="U3222" s="35"/>
      <c r="V3222" s="35"/>
      <c r="W3222" s="35"/>
      <c r="X3222" s="35"/>
      <c r="Y3222" s="35"/>
      <c r="Z3222" s="35"/>
      <c r="AA3222" s="35"/>
      <c r="AB3222" s="35"/>
      <c r="AC3222" s="35"/>
      <c r="AD3222" s="35"/>
      <c r="AE3222" s="35"/>
      <c r="AR3222" s="196" t="s">
        <v>291</v>
      </c>
      <c r="AT3222" s="196" t="s">
        <v>216</v>
      </c>
      <c r="AU3222" s="196" t="s">
        <v>90</v>
      </c>
      <c r="AY3222" s="18" t="s">
        <v>215</v>
      </c>
      <c r="BE3222" s="197">
        <f>IF(N3222="základní",J3222,0)</f>
        <v>0</v>
      </c>
      <c r="BF3222" s="197">
        <f>IF(N3222="snížená",J3222,0)</f>
        <v>0</v>
      </c>
      <c r="BG3222" s="197">
        <f>IF(N3222="zákl. přenesená",J3222,0)</f>
        <v>0</v>
      </c>
      <c r="BH3222" s="197">
        <f>IF(N3222="sníž. přenesená",J3222,0)</f>
        <v>0</v>
      </c>
      <c r="BI3222" s="197">
        <f>IF(N3222="nulová",J3222,0)</f>
        <v>0</v>
      </c>
      <c r="BJ3222" s="18" t="s">
        <v>88</v>
      </c>
      <c r="BK3222" s="197">
        <f>ROUND(I3222*H3222,2)</f>
        <v>0</v>
      </c>
      <c r="BL3222" s="18" t="s">
        <v>291</v>
      </c>
      <c r="BM3222" s="196" t="s">
        <v>3179</v>
      </c>
    </row>
    <row r="3223" spans="1:65" s="14" customFormat="1" ht="10.199999999999999">
      <c r="B3223" s="227"/>
      <c r="C3223" s="228"/>
      <c r="D3223" s="198" t="s">
        <v>364</v>
      </c>
      <c r="E3223" s="229" t="s">
        <v>1</v>
      </c>
      <c r="F3223" s="230" t="s">
        <v>3180</v>
      </c>
      <c r="G3223" s="228"/>
      <c r="H3223" s="231">
        <v>3219</v>
      </c>
      <c r="I3223" s="232"/>
      <c r="J3223" s="228"/>
      <c r="K3223" s="228"/>
      <c r="L3223" s="233"/>
      <c r="M3223" s="234"/>
      <c r="N3223" s="235"/>
      <c r="O3223" s="235"/>
      <c r="P3223" s="235"/>
      <c r="Q3223" s="235"/>
      <c r="R3223" s="235"/>
      <c r="S3223" s="235"/>
      <c r="T3223" s="236"/>
      <c r="AT3223" s="237" t="s">
        <v>364</v>
      </c>
      <c r="AU3223" s="237" t="s">
        <v>90</v>
      </c>
      <c r="AV3223" s="14" t="s">
        <v>90</v>
      </c>
      <c r="AW3223" s="14" t="s">
        <v>36</v>
      </c>
      <c r="AX3223" s="14" t="s">
        <v>81</v>
      </c>
      <c r="AY3223" s="237" t="s">
        <v>215</v>
      </c>
    </row>
    <row r="3224" spans="1:65" s="13" customFormat="1" ht="10.199999999999999">
      <c r="B3224" s="217"/>
      <c r="C3224" s="218"/>
      <c r="D3224" s="198" t="s">
        <v>364</v>
      </c>
      <c r="E3224" s="219" t="s">
        <v>1</v>
      </c>
      <c r="F3224" s="220" t="s">
        <v>3174</v>
      </c>
      <c r="G3224" s="218"/>
      <c r="H3224" s="219" t="s">
        <v>1</v>
      </c>
      <c r="I3224" s="221"/>
      <c r="J3224" s="218"/>
      <c r="K3224" s="218"/>
      <c r="L3224" s="222"/>
      <c r="M3224" s="223"/>
      <c r="N3224" s="224"/>
      <c r="O3224" s="224"/>
      <c r="P3224" s="224"/>
      <c r="Q3224" s="224"/>
      <c r="R3224" s="224"/>
      <c r="S3224" s="224"/>
      <c r="T3224" s="225"/>
      <c r="AT3224" s="226" t="s">
        <v>364</v>
      </c>
      <c r="AU3224" s="226" t="s">
        <v>90</v>
      </c>
      <c r="AV3224" s="13" t="s">
        <v>88</v>
      </c>
      <c r="AW3224" s="13" t="s">
        <v>36</v>
      </c>
      <c r="AX3224" s="13" t="s">
        <v>81</v>
      </c>
      <c r="AY3224" s="226" t="s">
        <v>215</v>
      </c>
    </row>
    <row r="3225" spans="1:65" s="14" customFormat="1" ht="10.199999999999999">
      <c r="B3225" s="227"/>
      <c r="C3225" s="228"/>
      <c r="D3225" s="198" t="s">
        <v>364</v>
      </c>
      <c r="E3225" s="229" t="s">
        <v>1</v>
      </c>
      <c r="F3225" s="230" t="s">
        <v>3181</v>
      </c>
      <c r="G3225" s="228"/>
      <c r="H3225" s="231">
        <v>160.94999999999999</v>
      </c>
      <c r="I3225" s="232"/>
      <c r="J3225" s="228"/>
      <c r="K3225" s="228"/>
      <c r="L3225" s="233"/>
      <c r="M3225" s="234"/>
      <c r="N3225" s="235"/>
      <c r="O3225" s="235"/>
      <c r="P3225" s="235"/>
      <c r="Q3225" s="235"/>
      <c r="R3225" s="235"/>
      <c r="S3225" s="235"/>
      <c r="T3225" s="236"/>
      <c r="AT3225" s="237" t="s">
        <v>364</v>
      </c>
      <c r="AU3225" s="237" t="s">
        <v>90</v>
      </c>
      <c r="AV3225" s="14" t="s">
        <v>90</v>
      </c>
      <c r="AW3225" s="14" t="s">
        <v>36</v>
      </c>
      <c r="AX3225" s="14" t="s">
        <v>81</v>
      </c>
      <c r="AY3225" s="237" t="s">
        <v>215</v>
      </c>
    </row>
    <row r="3226" spans="1:65" s="15" customFormat="1" ht="10.199999999999999">
      <c r="B3226" s="238"/>
      <c r="C3226" s="239"/>
      <c r="D3226" s="198" t="s">
        <v>364</v>
      </c>
      <c r="E3226" s="240" t="s">
        <v>1</v>
      </c>
      <c r="F3226" s="241" t="s">
        <v>368</v>
      </c>
      <c r="G3226" s="239"/>
      <c r="H3226" s="242">
        <v>3379.95</v>
      </c>
      <c r="I3226" s="243"/>
      <c r="J3226" s="239"/>
      <c r="K3226" s="239"/>
      <c r="L3226" s="244"/>
      <c r="M3226" s="245"/>
      <c r="N3226" s="246"/>
      <c r="O3226" s="246"/>
      <c r="P3226" s="246"/>
      <c r="Q3226" s="246"/>
      <c r="R3226" s="246"/>
      <c r="S3226" s="246"/>
      <c r="T3226" s="247"/>
      <c r="AT3226" s="248" t="s">
        <v>364</v>
      </c>
      <c r="AU3226" s="248" t="s">
        <v>90</v>
      </c>
      <c r="AV3226" s="15" t="s">
        <v>214</v>
      </c>
      <c r="AW3226" s="15" t="s">
        <v>36</v>
      </c>
      <c r="AX3226" s="15" t="s">
        <v>88</v>
      </c>
      <c r="AY3226" s="248" t="s">
        <v>215</v>
      </c>
    </row>
    <row r="3227" spans="1:65" s="2" customFormat="1" ht="24.15" customHeight="1">
      <c r="A3227" s="35"/>
      <c r="B3227" s="36"/>
      <c r="C3227" s="185" t="s">
        <v>3182</v>
      </c>
      <c r="D3227" s="185" t="s">
        <v>216</v>
      </c>
      <c r="E3227" s="186" t="s">
        <v>3183</v>
      </c>
      <c r="F3227" s="187" t="s">
        <v>3184</v>
      </c>
      <c r="G3227" s="188" t="s">
        <v>523</v>
      </c>
      <c r="H3227" s="189">
        <v>126.96</v>
      </c>
      <c r="I3227" s="190"/>
      <c r="J3227" s="191">
        <f>ROUND(I3227*H3227,2)</f>
        <v>0</v>
      </c>
      <c r="K3227" s="187" t="s">
        <v>359</v>
      </c>
      <c r="L3227" s="40"/>
      <c r="M3227" s="192" t="s">
        <v>1</v>
      </c>
      <c r="N3227" s="193" t="s">
        <v>46</v>
      </c>
      <c r="O3227" s="72"/>
      <c r="P3227" s="194">
        <f>O3227*H3227</f>
        <v>0</v>
      </c>
      <c r="Q3227" s="194">
        <v>1.0000000000000001E-5</v>
      </c>
      <c r="R3227" s="194">
        <f>Q3227*H3227</f>
        <v>1.2696000000000001E-3</v>
      </c>
      <c r="S3227" s="194">
        <v>0</v>
      </c>
      <c r="T3227" s="195">
        <f>S3227*H3227</f>
        <v>0</v>
      </c>
      <c r="U3227" s="35"/>
      <c r="V3227" s="35"/>
      <c r="W3227" s="35"/>
      <c r="X3227" s="35"/>
      <c r="Y3227" s="35"/>
      <c r="Z3227" s="35"/>
      <c r="AA3227" s="35"/>
      <c r="AB3227" s="35"/>
      <c r="AC3227" s="35"/>
      <c r="AD3227" s="35"/>
      <c r="AE3227" s="35"/>
      <c r="AR3227" s="196" t="s">
        <v>291</v>
      </c>
      <c r="AT3227" s="196" t="s">
        <v>216</v>
      </c>
      <c r="AU3227" s="196" t="s">
        <v>90</v>
      </c>
      <c r="AY3227" s="18" t="s">
        <v>215</v>
      </c>
      <c r="BE3227" s="197">
        <f>IF(N3227="základní",J3227,0)</f>
        <v>0</v>
      </c>
      <c r="BF3227" s="197">
        <f>IF(N3227="snížená",J3227,0)</f>
        <v>0</v>
      </c>
      <c r="BG3227" s="197">
        <f>IF(N3227="zákl. přenesená",J3227,0)</f>
        <v>0</v>
      </c>
      <c r="BH3227" s="197">
        <f>IF(N3227="sníž. přenesená",J3227,0)</f>
        <v>0</v>
      </c>
      <c r="BI3227" s="197">
        <f>IF(N3227="nulová",J3227,0)</f>
        <v>0</v>
      </c>
      <c r="BJ3227" s="18" t="s">
        <v>88</v>
      </c>
      <c r="BK3227" s="197">
        <f>ROUND(I3227*H3227,2)</f>
        <v>0</v>
      </c>
      <c r="BL3227" s="18" t="s">
        <v>291</v>
      </c>
      <c r="BM3227" s="196" t="s">
        <v>3185</v>
      </c>
    </row>
    <row r="3228" spans="1:65" s="2" customFormat="1" ht="19.2">
      <c r="A3228" s="35"/>
      <c r="B3228" s="36"/>
      <c r="C3228" s="37"/>
      <c r="D3228" s="198" t="s">
        <v>221</v>
      </c>
      <c r="E3228" s="37"/>
      <c r="F3228" s="199" t="s">
        <v>3186</v>
      </c>
      <c r="G3228" s="37"/>
      <c r="H3228" s="37"/>
      <c r="I3228" s="200"/>
      <c r="J3228" s="37"/>
      <c r="K3228" s="37"/>
      <c r="L3228" s="40"/>
      <c r="M3228" s="201"/>
      <c r="N3228" s="202"/>
      <c r="O3228" s="72"/>
      <c r="P3228" s="72"/>
      <c r="Q3228" s="72"/>
      <c r="R3228" s="72"/>
      <c r="S3228" s="72"/>
      <c r="T3228" s="73"/>
      <c r="U3228" s="35"/>
      <c r="V3228" s="35"/>
      <c r="W3228" s="35"/>
      <c r="X3228" s="35"/>
      <c r="Y3228" s="35"/>
      <c r="Z3228" s="35"/>
      <c r="AA3228" s="35"/>
      <c r="AB3228" s="35"/>
      <c r="AC3228" s="35"/>
      <c r="AD3228" s="35"/>
      <c r="AE3228" s="35"/>
      <c r="AT3228" s="18" t="s">
        <v>221</v>
      </c>
      <c r="AU3228" s="18" t="s">
        <v>90</v>
      </c>
    </row>
    <row r="3229" spans="1:65" s="2" customFormat="1" ht="10.199999999999999">
      <c r="A3229" s="35"/>
      <c r="B3229" s="36"/>
      <c r="C3229" s="37"/>
      <c r="D3229" s="215" t="s">
        <v>362</v>
      </c>
      <c r="E3229" s="37"/>
      <c r="F3229" s="216" t="s">
        <v>3187</v>
      </c>
      <c r="G3229" s="37"/>
      <c r="H3229" s="37"/>
      <c r="I3229" s="200"/>
      <c r="J3229" s="37"/>
      <c r="K3229" s="37"/>
      <c r="L3229" s="40"/>
      <c r="M3229" s="201"/>
      <c r="N3229" s="202"/>
      <c r="O3229" s="72"/>
      <c r="P3229" s="72"/>
      <c r="Q3229" s="72"/>
      <c r="R3229" s="72"/>
      <c r="S3229" s="72"/>
      <c r="T3229" s="73"/>
      <c r="U3229" s="35"/>
      <c r="V3229" s="35"/>
      <c r="W3229" s="35"/>
      <c r="X3229" s="35"/>
      <c r="Y3229" s="35"/>
      <c r="Z3229" s="35"/>
      <c r="AA3229" s="35"/>
      <c r="AB3229" s="35"/>
      <c r="AC3229" s="35"/>
      <c r="AD3229" s="35"/>
      <c r="AE3229" s="35"/>
      <c r="AT3229" s="18" t="s">
        <v>362</v>
      </c>
      <c r="AU3229" s="18" t="s">
        <v>90</v>
      </c>
    </row>
    <row r="3230" spans="1:65" s="13" customFormat="1" ht="10.199999999999999">
      <c r="B3230" s="217"/>
      <c r="C3230" s="218"/>
      <c r="D3230" s="198" t="s">
        <v>364</v>
      </c>
      <c r="E3230" s="219" t="s">
        <v>1</v>
      </c>
      <c r="F3230" s="220" t="s">
        <v>822</v>
      </c>
      <c r="G3230" s="218"/>
      <c r="H3230" s="219" t="s">
        <v>1</v>
      </c>
      <c r="I3230" s="221"/>
      <c r="J3230" s="218"/>
      <c r="K3230" s="218"/>
      <c r="L3230" s="222"/>
      <c r="M3230" s="223"/>
      <c r="N3230" s="224"/>
      <c r="O3230" s="224"/>
      <c r="P3230" s="224"/>
      <c r="Q3230" s="224"/>
      <c r="R3230" s="224"/>
      <c r="S3230" s="224"/>
      <c r="T3230" s="225"/>
      <c r="AT3230" s="226" t="s">
        <v>364</v>
      </c>
      <c r="AU3230" s="226" t="s">
        <v>90</v>
      </c>
      <c r="AV3230" s="13" t="s">
        <v>88</v>
      </c>
      <c r="AW3230" s="13" t="s">
        <v>36</v>
      </c>
      <c r="AX3230" s="13" t="s">
        <v>81</v>
      </c>
      <c r="AY3230" s="226" t="s">
        <v>215</v>
      </c>
    </row>
    <row r="3231" spans="1:65" s="13" customFormat="1" ht="10.199999999999999">
      <c r="B3231" s="217"/>
      <c r="C3231" s="218"/>
      <c r="D3231" s="198" t="s">
        <v>364</v>
      </c>
      <c r="E3231" s="219" t="s">
        <v>1</v>
      </c>
      <c r="F3231" s="220" t="s">
        <v>389</v>
      </c>
      <c r="G3231" s="218"/>
      <c r="H3231" s="219" t="s">
        <v>1</v>
      </c>
      <c r="I3231" s="221"/>
      <c r="J3231" s="218"/>
      <c r="K3231" s="218"/>
      <c r="L3231" s="222"/>
      <c r="M3231" s="223"/>
      <c r="N3231" s="224"/>
      <c r="O3231" s="224"/>
      <c r="P3231" s="224"/>
      <c r="Q3231" s="224"/>
      <c r="R3231" s="224"/>
      <c r="S3231" s="224"/>
      <c r="T3231" s="225"/>
      <c r="AT3231" s="226" t="s">
        <v>364</v>
      </c>
      <c r="AU3231" s="226" t="s">
        <v>90</v>
      </c>
      <c r="AV3231" s="13" t="s">
        <v>88</v>
      </c>
      <c r="AW3231" s="13" t="s">
        <v>36</v>
      </c>
      <c r="AX3231" s="13" t="s">
        <v>81</v>
      </c>
      <c r="AY3231" s="226" t="s">
        <v>215</v>
      </c>
    </row>
    <row r="3232" spans="1:65" s="14" customFormat="1" ht="10.199999999999999">
      <c r="B3232" s="227"/>
      <c r="C3232" s="228"/>
      <c r="D3232" s="198" t="s">
        <v>364</v>
      </c>
      <c r="E3232" s="229" t="s">
        <v>1</v>
      </c>
      <c r="F3232" s="230" t="s">
        <v>3188</v>
      </c>
      <c r="G3232" s="228"/>
      <c r="H3232" s="231">
        <v>22.32</v>
      </c>
      <c r="I3232" s="232"/>
      <c r="J3232" s="228"/>
      <c r="K3232" s="228"/>
      <c r="L3232" s="233"/>
      <c r="M3232" s="234"/>
      <c r="N3232" s="235"/>
      <c r="O3232" s="235"/>
      <c r="P3232" s="235"/>
      <c r="Q3232" s="235"/>
      <c r="R3232" s="235"/>
      <c r="S3232" s="235"/>
      <c r="T3232" s="236"/>
      <c r="AT3232" s="237" t="s">
        <v>364</v>
      </c>
      <c r="AU3232" s="237" t="s">
        <v>90</v>
      </c>
      <c r="AV3232" s="14" t="s">
        <v>90</v>
      </c>
      <c r="AW3232" s="14" t="s">
        <v>36</v>
      </c>
      <c r="AX3232" s="14" t="s">
        <v>81</v>
      </c>
      <c r="AY3232" s="237" t="s">
        <v>215</v>
      </c>
    </row>
    <row r="3233" spans="1:65" s="14" customFormat="1" ht="10.199999999999999">
      <c r="B3233" s="227"/>
      <c r="C3233" s="228"/>
      <c r="D3233" s="198" t="s">
        <v>364</v>
      </c>
      <c r="E3233" s="229" t="s">
        <v>1</v>
      </c>
      <c r="F3233" s="230" t="s">
        <v>3189</v>
      </c>
      <c r="G3233" s="228"/>
      <c r="H3233" s="231">
        <v>7.04</v>
      </c>
      <c r="I3233" s="232"/>
      <c r="J3233" s="228"/>
      <c r="K3233" s="228"/>
      <c r="L3233" s="233"/>
      <c r="M3233" s="234"/>
      <c r="N3233" s="235"/>
      <c r="O3233" s="235"/>
      <c r="P3233" s="235"/>
      <c r="Q3233" s="235"/>
      <c r="R3233" s="235"/>
      <c r="S3233" s="235"/>
      <c r="T3233" s="236"/>
      <c r="AT3233" s="237" t="s">
        <v>364</v>
      </c>
      <c r="AU3233" s="237" t="s">
        <v>90</v>
      </c>
      <c r="AV3233" s="14" t="s">
        <v>90</v>
      </c>
      <c r="AW3233" s="14" t="s">
        <v>36</v>
      </c>
      <c r="AX3233" s="14" t="s">
        <v>81</v>
      </c>
      <c r="AY3233" s="237" t="s">
        <v>215</v>
      </c>
    </row>
    <row r="3234" spans="1:65" s="14" customFormat="1" ht="10.199999999999999">
      <c r="B3234" s="227"/>
      <c r="C3234" s="228"/>
      <c r="D3234" s="198" t="s">
        <v>364</v>
      </c>
      <c r="E3234" s="229" t="s">
        <v>1</v>
      </c>
      <c r="F3234" s="230" t="s">
        <v>3190</v>
      </c>
      <c r="G3234" s="228"/>
      <c r="H3234" s="231">
        <v>8.9600000000000009</v>
      </c>
      <c r="I3234" s="232"/>
      <c r="J3234" s="228"/>
      <c r="K3234" s="228"/>
      <c r="L3234" s="233"/>
      <c r="M3234" s="234"/>
      <c r="N3234" s="235"/>
      <c r="O3234" s="235"/>
      <c r="P3234" s="235"/>
      <c r="Q3234" s="235"/>
      <c r="R3234" s="235"/>
      <c r="S3234" s="235"/>
      <c r="T3234" s="236"/>
      <c r="AT3234" s="237" t="s">
        <v>364</v>
      </c>
      <c r="AU3234" s="237" t="s">
        <v>90</v>
      </c>
      <c r="AV3234" s="14" t="s">
        <v>90</v>
      </c>
      <c r="AW3234" s="14" t="s">
        <v>36</v>
      </c>
      <c r="AX3234" s="14" t="s">
        <v>81</v>
      </c>
      <c r="AY3234" s="237" t="s">
        <v>215</v>
      </c>
    </row>
    <row r="3235" spans="1:65" s="14" customFormat="1" ht="10.199999999999999">
      <c r="B3235" s="227"/>
      <c r="C3235" s="228"/>
      <c r="D3235" s="198" t="s">
        <v>364</v>
      </c>
      <c r="E3235" s="229" t="s">
        <v>1</v>
      </c>
      <c r="F3235" s="230" t="s">
        <v>3191</v>
      </c>
      <c r="G3235" s="228"/>
      <c r="H3235" s="231">
        <v>2.96</v>
      </c>
      <c r="I3235" s="232"/>
      <c r="J3235" s="228"/>
      <c r="K3235" s="228"/>
      <c r="L3235" s="233"/>
      <c r="M3235" s="234"/>
      <c r="N3235" s="235"/>
      <c r="O3235" s="235"/>
      <c r="P3235" s="235"/>
      <c r="Q3235" s="235"/>
      <c r="R3235" s="235"/>
      <c r="S3235" s="235"/>
      <c r="T3235" s="236"/>
      <c r="AT3235" s="237" t="s">
        <v>364</v>
      </c>
      <c r="AU3235" s="237" t="s">
        <v>90</v>
      </c>
      <c r="AV3235" s="14" t="s">
        <v>90</v>
      </c>
      <c r="AW3235" s="14" t="s">
        <v>36</v>
      </c>
      <c r="AX3235" s="14" t="s">
        <v>81</v>
      </c>
      <c r="AY3235" s="237" t="s">
        <v>215</v>
      </c>
    </row>
    <row r="3236" spans="1:65" s="14" customFormat="1" ht="10.199999999999999">
      <c r="B3236" s="227"/>
      <c r="C3236" s="228"/>
      <c r="D3236" s="198" t="s">
        <v>364</v>
      </c>
      <c r="E3236" s="229" t="s">
        <v>1</v>
      </c>
      <c r="F3236" s="230" t="s">
        <v>3192</v>
      </c>
      <c r="G3236" s="228"/>
      <c r="H3236" s="231">
        <v>2</v>
      </c>
      <c r="I3236" s="232"/>
      <c r="J3236" s="228"/>
      <c r="K3236" s="228"/>
      <c r="L3236" s="233"/>
      <c r="M3236" s="234"/>
      <c r="N3236" s="235"/>
      <c r="O3236" s="235"/>
      <c r="P3236" s="235"/>
      <c r="Q3236" s="235"/>
      <c r="R3236" s="235"/>
      <c r="S3236" s="235"/>
      <c r="T3236" s="236"/>
      <c r="AT3236" s="237" t="s">
        <v>364</v>
      </c>
      <c r="AU3236" s="237" t="s">
        <v>90</v>
      </c>
      <c r="AV3236" s="14" t="s">
        <v>90</v>
      </c>
      <c r="AW3236" s="14" t="s">
        <v>36</v>
      </c>
      <c r="AX3236" s="14" t="s">
        <v>81</v>
      </c>
      <c r="AY3236" s="237" t="s">
        <v>215</v>
      </c>
    </row>
    <row r="3237" spans="1:65" s="13" customFormat="1" ht="10.199999999999999">
      <c r="B3237" s="217"/>
      <c r="C3237" s="218"/>
      <c r="D3237" s="198" t="s">
        <v>364</v>
      </c>
      <c r="E3237" s="219" t="s">
        <v>1</v>
      </c>
      <c r="F3237" s="220" t="s">
        <v>401</v>
      </c>
      <c r="G3237" s="218"/>
      <c r="H3237" s="219" t="s">
        <v>1</v>
      </c>
      <c r="I3237" s="221"/>
      <c r="J3237" s="218"/>
      <c r="K3237" s="218"/>
      <c r="L3237" s="222"/>
      <c r="M3237" s="223"/>
      <c r="N3237" s="224"/>
      <c r="O3237" s="224"/>
      <c r="P3237" s="224"/>
      <c r="Q3237" s="224"/>
      <c r="R3237" s="224"/>
      <c r="S3237" s="224"/>
      <c r="T3237" s="225"/>
      <c r="AT3237" s="226" t="s">
        <v>364</v>
      </c>
      <c r="AU3237" s="226" t="s">
        <v>90</v>
      </c>
      <c r="AV3237" s="13" t="s">
        <v>88</v>
      </c>
      <c r="AW3237" s="13" t="s">
        <v>36</v>
      </c>
      <c r="AX3237" s="13" t="s">
        <v>81</v>
      </c>
      <c r="AY3237" s="226" t="s">
        <v>215</v>
      </c>
    </row>
    <row r="3238" spans="1:65" s="14" customFormat="1" ht="10.199999999999999">
      <c r="B3238" s="227"/>
      <c r="C3238" s="228"/>
      <c r="D3238" s="198" t="s">
        <v>364</v>
      </c>
      <c r="E3238" s="229" t="s">
        <v>1</v>
      </c>
      <c r="F3238" s="230" t="s">
        <v>3193</v>
      </c>
      <c r="G3238" s="228"/>
      <c r="H3238" s="231">
        <v>14.88</v>
      </c>
      <c r="I3238" s="232"/>
      <c r="J3238" s="228"/>
      <c r="K3238" s="228"/>
      <c r="L3238" s="233"/>
      <c r="M3238" s="234"/>
      <c r="N3238" s="235"/>
      <c r="O3238" s="235"/>
      <c r="P3238" s="235"/>
      <c r="Q3238" s="235"/>
      <c r="R3238" s="235"/>
      <c r="S3238" s="235"/>
      <c r="T3238" s="236"/>
      <c r="AT3238" s="237" t="s">
        <v>364</v>
      </c>
      <c r="AU3238" s="237" t="s">
        <v>90</v>
      </c>
      <c r="AV3238" s="14" t="s">
        <v>90</v>
      </c>
      <c r="AW3238" s="14" t="s">
        <v>36</v>
      </c>
      <c r="AX3238" s="14" t="s">
        <v>81</v>
      </c>
      <c r="AY3238" s="237" t="s">
        <v>215</v>
      </c>
    </row>
    <row r="3239" spans="1:65" s="14" customFormat="1" ht="10.199999999999999">
      <c r="B3239" s="227"/>
      <c r="C3239" s="228"/>
      <c r="D3239" s="198" t="s">
        <v>364</v>
      </c>
      <c r="E3239" s="229" t="s">
        <v>1</v>
      </c>
      <c r="F3239" s="230" t="s">
        <v>3194</v>
      </c>
      <c r="G3239" s="228"/>
      <c r="H3239" s="231">
        <v>4.4000000000000004</v>
      </c>
      <c r="I3239" s="232"/>
      <c r="J3239" s="228"/>
      <c r="K3239" s="228"/>
      <c r="L3239" s="233"/>
      <c r="M3239" s="234"/>
      <c r="N3239" s="235"/>
      <c r="O3239" s="235"/>
      <c r="P3239" s="235"/>
      <c r="Q3239" s="235"/>
      <c r="R3239" s="235"/>
      <c r="S3239" s="235"/>
      <c r="T3239" s="236"/>
      <c r="AT3239" s="237" t="s">
        <v>364</v>
      </c>
      <c r="AU3239" s="237" t="s">
        <v>90</v>
      </c>
      <c r="AV3239" s="14" t="s">
        <v>90</v>
      </c>
      <c r="AW3239" s="14" t="s">
        <v>36</v>
      </c>
      <c r="AX3239" s="14" t="s">
        <v>81</v>
      </c>
      <c r="AY3239" s="237" t="s">
        <v>215</v>
      </c>
    </row>
    <row r="3240" spans="1:65" s="14" customFormat="1" ht="10.199999999999999">
      <c r="B3240" s="227"/>
      <c r="C3240" s="228"/>
      <c r="D3240" s="198" t="s">
        <v>364</v>
      </c>
      <c r="E3240" s="229" t="s">
        <v>1</v>
      </c>
      <c r="F3240" s="230" t="s">
        <v>3195</v>
      </c>
      <c r="G3240" s="228"/>
      <c r="H3240" s="231">
        <v>10.56</v>
      </c>
      <c r="I3240" s="232"/>
      <c r="J3240" s="228"/>
      <c r="K3240" s="228"/>
      <c r="L3240" s="233"/>
      <c r="M3240" s="234"/>
      <c r="N3240" s="235"/>
      <c r="O3240" s="235"/>
      <c r="P3240" s="235"/>
      <c r="Q3240" s="235"/>
      <c r="R3240" s="235"/>
      <c r="S3240" s="235"/>
      <c r="T3240" s="236"/>
      <c r="AT3240" s="237" t="s">
        <v>364</v>
      </c>
      <c r="AU3240" s="237" t="s">
        <v>90</v>
      </c>
      <c r="AV3240" s="14" t="s">
        <v>90</v>
      </c>
      <c r="AW3240" s="14" t="s">
        <v>36</v>
      </c>
      <c r="AX3240" s="14" t="s">
        <v>81</v>
      </c>
      <c r="AY3240" s="237" t="s">
        <v>215</v>
      </c>
    </row>
    <row r="3241" spans="1:65" s="14" customFormat="1" ht="10.199999999999999">
      <c r="B3241" s="227"/>
      <c r="C3241" s="228"/>
      <c r="D3241" s="198" t="s">
        <v>364</v>
      </c>
      <c r="E3241" s="229" t="s">
        <v>1</v>
      </c>
      <c r="F3241" s="230" t="s">
        <v>3196</v>
      </c>
      <c r="G3241" s="228"/>
      <c r="H3241" s="231">
        <v>4.4800000000000004</v>
      </c>
      <c r="I3241" s="232"/>
      <c r="J3241" s="228"/>
      <c r="K3241" s="228"/>
      <c r="L3241" s="233"/>
      <c r="M3241" s="234"/>
      <c r="N3241" s="235"/>
      <c r="O3241" s="235"/>
      <c r="P3241" s="235"/>
      <c r="Q3241" s="235"/>
      <c r="R3241" s="235"/>
      <c r="S3241" s="235"/>
      <c r="T3241" s="236"/>
      <c r="AT3241" s="237" t="s">
        <v>364</v>
      </c>
      <c r="AU3241" s="237" t="s">
        <v>90</v>
      </c>
      <c r="AV3241" s="14" t="s">
        <v>90</v>
      </c>
      <c r="AW3241" s="14" t="s">
        <v>36</v>
      </c>
      <c r="AX3241" s="14" t="s">
        <v>81</v>
      </c>
      <c r="AY3241" s="237" t="s">
        <v>215</v>
      </c>
    </row>
    <row r="3242" spans="1:65" s="14" customFormat="1" ht="10.199999999999999">
      <c r="B3242" s="227"/>
      <c r="C3242" s="228"/>
      <c r="D3242" s="198" t="s">
        <v>364</v>
      </c>
      <c r="E3242" s="229" t="s">
        <v>1</v>
      </c>
      <c r="F3242" s="230" t="s">
        <v>3191</v>
      </c>
      <c r="G3242" s="228"/>
      <c r="H3242" s="231">
        <v>2.96</v>
      </c>
      <c r="I3242" s="232"/>
      <c r="J3242" s="228"/>
      <c r="K3242" s="228"/>
      <c r="L3242" s="233"/>
      <c r="M3242" s="234"/>
      <c r="N3242" s="235"/>
      <c r="O3242" s="235"/>
      <c r="P3242" s="235"/>
      <c r="Q3242" s="235"/>
      <c r="R3242" s="235"/>
      <c r="S3242" s="235"/>
      <c r="T3242" s="236"/>
      <c r="AT3242" s="237" t="s">
        <v>364</v>
      </c>
      <c r="AU3242" s="237" t="s">
        <v>90</v>
      </c>
      <c r="AV3242" s="14" t="s">
        <v>90</v>
      </c>
      <c r="AW3242" s="14" t="s">
        <v>36</v>
      </c>
      <c r="AX3242" s="14" t="s">
        <v>81</v>
      </c>
      <c r="AY3242" s="237" t="s">
        <v>215</v>
      </c>
    </row>
    <row r="3243" spans="1:65" s="14" customFormat="1" ht="10.199999999999999">
      <c r="B3243" s="227"/>
      <c r="C3243" s="228"/>
      <c r="D3243" s="198" t="s">
        <v>364</v>
      </c>
      <c r="E3243" s="229" t="s">
        <v>1</v>
      </c>
      <c r="F3243" s="230" t="s">
        <v>3192</v>
      </c>
      <c r="G3243" s="228"/>
      <c r="H3243" s="231">
        <v>2</v>
      </c>
      <c r="I3243" s="232"/>
      <c r="J3243" s="228"/>
      <c r="K3243" s="228"/>
      <c r="L3243" s="233"/>
      <c r="M3243" s="234"/>
      <c r="N3243" s="235"/>
      <c r="O3243" s="235"/>
      <c r="P3243" s="235"/>
      <c r="Q3243" s="235"/>
      <c r="R3243" s="235"/>
      <c r="S3243" s="235"/>
      <c r="T3243" s="236"/>
      <c r="AT3243" s="237" t="s">
        <v>364</v>
      </c>
      <c r="AU3243" s="237" t="s">
        <v>90</v>
      </c>
      <c r="AV3243" s="14" t="s">
        <v>90</v>
      </c>
      <c r="AW3243" s="14" t="s">
        <v>36</v>
      </c>
      <c r="AX3243" s="14" t="s">
        <v>81</v>
      </c>
      <c r="AY3243" s="237" t="s">
        <v>215</v>
      </c>
    </row>
    <row r="3244" spans="1:65" s="13" customFormat="1" ht="10.199999999999999">
      <c r="B3244" s="217"/>
      <c r="C3244" s="218"/>
      <c r="D3244" s="198" t="s">
        <v>364</v>
      </c>
      <c r="E3244" s="219" t="s">
        <v>1</v>
      </c>
      <c r="F3244" s="220" t="s">
        <v>3197</v>
      </c>
      <c r="G3244" s="218"/>
      <c r="H3244" s="219" t="s">
        <v>1</v>
      </c>
      <c r="I3244" s="221"/>
      <c r="J3244" s="218"/>
      <c r="K3244" s="218"/>
      <c r="L3244" s="222"/>
      <c r="M3244" s="223"/>
      <c r="N3244" s="224"/>
      <c r="O3244" s="224"/>
      <c r="P3244" s="224"/>
      <c r="Q3244" s="224"/>
      <c r="R3244" s="224"/>
      <c r="S3244" s="224"/>
      <c r="T3244" s="225"/>
      <c r="AT3244" s="226" t="s">
        <v>364</v>
      </c>
      <c r="AU3244" s="226" t="s">
        <v>90</v>
      </c>
      <c r="AV3244" s="13" t="s">
        <v>88</v>
      </c>
      <c r="AW3244" s="13" t="s">
        <v>36</v>
      </c>
      <c r="AX3244" s="13" t="s">
        <v>81</v>
      </c>
      <c r="AY3244" s="226" t="s">
        <v>215</v>
      </c>
    </row>
    <row r="3245" spans="1:65" s="14" customFormat="1" ht="10.199999999999999">
      <c r="B3245" s="227"/>
      <c r="C3245" s="228"/>
      <c r="D3245" s="198" t="s">
        <v>364</v>
      </c>
      <c r="E3245" s="229" t="s">
        <v>1</v>
      </c>
      <c r="F3245" s="230" t="s">
        <v>3198</v>
      </c>
      <c r="G3245" s="228"/>
      <c r="H3245" s="231">
        <v>28.8</v>
      </c>
      <c r="I3245" s="232"/>
      <c r="J3245" s="228"/>
      <c r="K3245" s="228"/>
      <c r="L3245" s="233"/>
      <c r="M3245" s="234"/>
      <c r="N3245" s="235"/>
      <c r="O3245" s="235"/>
      <c r="P3245" s="235"/>
      <c r="Q3245" s="235"/>
      <c r="R3245" s="235"/>
      <c r="S3245" s="235"/>
      <c r="T3245" s="236"/>
      <c r="AT3245" s="237" t="s">
        <v>364</v>
      </c>
      <c r="AU3245" s="237" t="s">
        <v>90</v>
      </c>
      <c r="AV3245" s="14" t="s">
        <v>90</v>
      </c>
      <c r="AW3245" s="14" t="s">
        <v>36</v>
      </c>
      <c r="AX3245" s="14" t="s">
        <v>81</v>
      </c>
      <c r="AY3245" s="237" t="s">
        <v>215</v>
      </c>
    </row>
    <row r="3246" spans="1:65" s="14" customFormat="1" ht="10.199999999999999">
      <c r="B3246" s="227"/>
      <c r="C3246" s="228"/>
      <c r="D3246" s="198" t="s">
        <v>364</v>
      </c>
      <c r="E3246" s="229" t="s">
        <v>1</v>
      </c>
      <c r="F3246" s="230" t="s">
        <v>3199</v>
      </c>
      <c r="G3246" s="228"/>
      <c r="H3246" s="231">
        <v>15.6</v>
      </c>
      <c r="I3246" s="232"/>
      <c r="J3246" s="228"/>
      <c r="K3246" s="228"/>
      <c r="L3246" s="233"/>
      <c r="M3246" s="234"/>
      <c r="N3246" s="235"/>
      <c r="O3246" s="235"/>
      <c r="P3246" s="235"/>
      <c r="Q3246" s="235"/>
      <c r="R3246" s="235"/>
      <c r="S3246" s="235"/>
      <c r="T3246" s="236"/>
      <c r="AT3246" s="237" t="s">
        <v>364</v>
      </c>
      <c r="AU3246" s="237" t="s">
        <v>90</v>
      </c>
      <c r="AV3246" s="14" t="s">
        <v>90</v>
      </c>
      <c r="AW3246" s="14" t="s">
        <v>36</v>
      </c>
      <c r="AX3246" s="14" t="s">
        <v>81</v>
      </c>
      <c r="AY3246" s="237" t="s">
        <v>215</v>
      </c>
    </row>
    <row r="3247" spans="1:65" s="15" customFormat="1" ht="10.199999999999999">
      <c r="B3247" s="238"/>
      <c r="C3247" s="239"/>
      <c r="D3247" s="198" t="s">
        <v>364</v>
      </c>
      <c r="E3247" s="240" t="s">
        <v>1</v>
      </c>
      <c r="F3247" s="241" t="s">
        <v>368</v>
      </c>
      <c r="G3247" s="239"/>
      <c r="H3247" s="242">
        <v>126.96</v>
      </c>
      <c r="I3247" s="243"/>
      <c r="J3247" s="239"/>
      <c r="K3247" s="239"/>
      <c r="L3247" s="244"/>
      <c r="M3247" s="245"/>
      <c r="N3247" s="246"/>
      <c r="O3247" s="246"/>
      <c r="P3247" s="246"/>
      <c r="Q3247" s="246"/>
      <c r="R3247" s="246"/>
      <c r="S3247" s="246"/>
      <c r="T3247" s="247"/>
      <c r="AT3247" s="248" t="s">
        <v>364</v>
      </c>
      <c r="AU3247" s="248" t="s">
        <v>90</v>
      </c>
      <c r="AV3247" s="15" t="s">
        <v>214</v>
      </c>
      <c r="AW3247" s="15" t="s">
        <v>36</v>
      </c>
      <c r="AX3247" s="15" t="s">
        <v>88</v>
      </c>
      <c r="AY3247" s="248" t="s">
        <v>215</v>
      </c>
    </row>
    <row r="3248" spans="1:65" s="2" customFormat="1" ht="16.5" customHeight="1">
      <c r="A3248" s="35"/>
      <c r="B3248" s="36"/>
      <c r="C3248" s="260" t="s">
        <v>3200</v>
      </c>
      <c r="D3248" s="260" t="s">
        <v>539</v>
      </c>
      <c r="E3248" s="261" t="s">
        <v>3201</v>
      </c>
      <c r="F3248" s="262" t="s">
        <v>3202</v>
      </c>
      <c r="G3248" s="263" t="s">
        <v>523</v>
      </c>
      <c r="H3248" s="264">
        <v>146.00399999999999</v>
      </c>
      <c r="I3248" s="265"/>
      <c r="J3248" s="266">
        <f>ROUND(I3248*H3248,2)</f>
        <v>0</v>
      </c>
      <c r="K3248" s="262" t="s">
        <v>359</v>
      </c>
      <c r="L3248" s="267"/>
      <c r="M3248" s="268" t="s">
        <v>1</v>
      </c>
      <c r="N3248" s="269" t="s">
        <v>46</v>
      </c>
      <c r="O3248" s="72"/>
      <c r="P3248" s="194">
        <f>O3248*H3248</f>
        <v>0</v>
      </c>
      <c r="Q3248" s="194">
        <v>0.01</v>
      </c>
      <c r="R3248" s="194">
        <f>Q3248*H3248</f>
        <v>1.46004</v>
      </c>
      <c r="S3248" s="194">
        <v>0</v>
      </c>
      <c r="T3248" s="195">
        <f>S3248*H3248</f>
        <v>0</v>
      </c>
      <c r="U3248" s="35"/>
      <c r="V3248" s="35"/>
      <c r="W3248" s="35"/>
      <c r="X3248" s="35"/>
      <c r="Y3248" s="35"/>
      <c r="Z3248" s="35"/>
      <c r="AA3248" s="35"/>
      <c r="AB3248" s="35"/>
      <c r="AC3248" s="35"/>
      <c r="AD3248" s="35"/>
      <c r="AE3248" s="35"/>
      <c r="AR3248" s="196" t="s">
        <v>676</v>
      </c>
      <c r="AT3248" s="196" t="s">
        <v>539</v>
      </c>
      <c r="AU3248" s="196" t="s">
        <v>90</v>
      </c>
      <c r="AY3248" s="18" t="s">
        <v>215</v>
      </c>
      <c r="BE3248" s="197">
        <f>IF(N3248="základní",J3248,0)</f>
        <v>0</v>
      </c>
      <c r="BF3248" s="197">
        <f>IF(N3248="snížená",J3248,0)</f>
        <v>0</v>
      </c>
      <c r="BG3248" s="197">
        <f>IF(N3248="zákl. přenesená",J3248,0)</f>
        <v>0</v>
      </c>
      <c r="BH3248" s="197">
        <f>IF(N3248="sníž. přenesená",J3248,0)</f>
        <v>0</v>
      </c>
      <c r="BI3248" s="197">
        <f>IF(N3248="nulová",J3248,0)</f>
        <v>0</v>
      </c>
      <c r="BJ3248" s="18" t="s">
        <v>88</v>
      </c>
      <c r="BK3248" s="197">
        <f>ROUND(I3248*H3248,2)</f>
        <v>0</v>
      </c>
      <c r="BL3248" s="18" t="s">
        <v>291</v>
      </c>
      <c r="BM3248" s="196" t="s">
        <v>3203</v>
      </c>
    </row>
    <row r="3249" spans="1:65" s="2" customFormat="1" ht="10.199999999999999">
      <c r="A3249" s="35"/>
      <c r="B3249" s="36"/>
      <c r="C3249" s="37"/>
      <c r="D3249" s="198" t="s">
        <v>221</v>
      </c>
      <c r="E3249" s="37"/>
      <c r="F3249" s="199" t="s">
        <v>3202</v>
      </c>
      <c r="G3249" s="37"/>
      <c r="H3249" s="37"/>
      <c r="I3249" s="200"/>
      <c r="J3249" s="37"/>
      <c r="K3249" s="37"/>
      <c r="L3249" s="40"/>
      <c r="M3249" s="201"/>
      <c r="N3249" s="202"/>
      <c r="O3249" s="72"/>
      <c r="P3249" s="72"/>
      <c r="Q3249" s="72"/>
      <c r="R3249" s="72"/>
      <c r="S3249" s="72"/>
      <c r="T3249" s="73"/>
      <c r="U3249" s="35"/>
      <c r="V3249" s="35"/>
      <c r="W3249" s="35"/>
      <c r="X3249" s="35"/>
      <c r="Y3249" s="35"/>
      <c r="Z3249" s="35"/>
      <c r="AA3249" s="35"/>
      <c r="AB3249" s="35"/>
      <c r="AC3249" s="35"/>
      <c r="AD3249" s="35"/>
      <c r="AE3249" s="35"/>
      <c r="AT3249" s="18" t="s">
        <v>221</v>
      </c>
      <c r="AU3249" s="18" t="s">
        <v>90</v>
      </c>
    </row>
    <row r="3250" spans="1:65" s="14" customFormat="1" ht="10.199999999999999">
      <c r="B3250" s="227"/>
      <c r="C3250" s="228"/>
      <c r="D3250" s="198" t="s">
        <v>364</v>
      </c>
      <c r="E3250" s="229" t="s">
        <v>1</v>
      </c>
      <c r="F3250" s="230" t="s">
        <v>3204</v>
      </c>
      <c r="G3250" s="228"/>
      <c r="H3250" s="231">
        <v>146.00399999999999</v>
      </c>
      <c r="I3250" s="232"/>
      <c r="J3250" s="228"/>
      <c r="K3250" s="228"/>
      <c r="L3250" s="233"/>
      <c r="M3250" s="234"/>
      <c r="N3250" s="235"/>
      <c r="O3250" s="235"/>
      <c r="P3250" s="235"/>
      <c r="Q3250" s="235"/>
      <c r="R3250" s="235"/>
      <c r="S3250" s="235"/>
      <c r="T3250" s="236"/>
      <c r="AT3250" s="237" t="s">
        <v>364</v>
      </c>
      <c r="AU3250" s="237" t="s">
        <v>90</v>
      </c>
      <c r="AV3250" s="14" t="s">
        <v>90</v>
      </c>
      <c r="AW3250" s="14" t="s">
        <v>36</v>
      </c>
      <c r="AX3250" s="14" t="s">
        <v>81</v>
      </c>
      <c r="AY3250" s="237" t="s">
        <v>215</v>
      </c>
    </row>
    <row r="3251" spans="1:65" s="15" customFormat="1" ht="10.199999999999999">
      <c r="B3251" s="238"/>
      <c r="C3251" s="239"/>
      <c r="D3251" s="198" t="s">
        <v>364</v>
      </c>
      <c r="E3251" s="240" t="s">
        <v>1</v>
      </c>
      <c r="F3251" s="241" t="s">
        <v>368</v>
      </c>
      <c r="G3251" s="239"/>
      <c r="H3251" s="242">
        <v>146.00399999999999</v>
      </c>
      <c r="I3251" s="243"/>
      <c r="J3251" s="239"/>
      <c r="K3251" s="239"/>
      <c r="L3251" s="244"/>
      <c r="M3251" s="245"/>
      <c r="N3251" s="246"/>
      <c r="O3251" s="246"/>
      <c r="P3251" s="246"/>
      <c r="Q3251" s="246"/>
      <c r="R3251" s="246"/>
      <c r="S3251" s="246"/>
      <c r="T3251" s="247"/>
      <c r="AT3251" s="248" t="s">
        <v>364</v>
      </c>
      <c r="AU3251" s="248" t="s">
        <v>90</v>
      </c>
      <c r="AV3251" s="15" t="s">
        <v>214</v>
      </c>
      <c r="AW3251" s="15" t="s">
        <v>36</v>
      </c>
      <c r="AX3251" s="15" t="s">
        <v>88</v>
      </c>
      <c r="AY3251" s="248" t="s">
        <v>215</v>
      </c>
    </row>
    <row r="3252" spans="1:65" s="2" customFormat="1" ht="21.75" customHeight="1">
      <c r="A3252" s="35"/>
      <c r="B3252" s="36"/>
      <c r="C3252" s="185" t="s">
        <v>3205</v>
      </c>
      <c r="D3252" s="185" t="s">
        <v>216</v>
      </c>
      <c r="E3252" s="186" t="s">
        <v>3206</v>
      </c>
      <c r="F3252" s="187" t="s">
        <v>3207</v>
      </c>
      <c r="G3252" s="188" t="s">
        <v>523</v>
      </c>
      <c r="H3252" s="189">
        <v>437</v>
      </c>
      <c r="I3252" s="190"/>
      <c r="J3252" s="191">
        <f>ROUND(I3252*H3252,2)</f>
        <v>0</v>
      </c>
      <c r="K3252" s="187" t="s">
        <v>359</v>
      </c>
      <c r="L3252" s="40"/>
      <c r="M3252" s="192" t="s">
        <v>1</v>
      </c>
      <c r="N3252" s="193" t="s">
        <v>46</v>
      </c>
      <c r="O3252" s="72"/>
      <c r="P3252" s="194">
        <f>O3252*H3252</f>
        <v>0</v>
      </c>
      <c r="Q3252" s="194">
        <v>6.9999999999999994E-5</v>
      </c>
      <c r="R3252" s="194">
        <f>Q3252*H3252</f>
        <v>3.0589999999999996E-2</v>
      </c>
      <c r="S3252" s="194">
        <v>0</v>
      </c>
      <c r="T3252" s="195">
        <f>S3252*H3252</f>
        <v>0</v>
      </c>
      <c r="U3252" s="35"/>
      <c r="V3252" s="35"/>
      <c r="W3252" s="35"/>
      <c r="X3252" s="35"/>
      <c r="Y3252" s="35"/>
      <c r="Z3252" s="35"/>
      <c r="AA3252" s="35"/>
      <c r="AB3252" s="35"/>
      <c r="AC3252" s="35"/>
      <c r="AD3252" s="35"/>
      <c r="AE3252" s="35"/>
      <c r="AR3252" s="196" t="s">
        <v>291</v>
      </c>
      <c r="AT3252" s="196" t="s">
        <v>216</v>
      </c>
      <c r="AU3252" s="196" t="s">
        <v>90</v>
      </c>
      <c r="AY3252" s="18" t="s">
        <v>215</v>
      </c>
      <c r="BE3252" s="197">
        <f>IF(N3252="základní",J3252,0)</f>
        <v>0</v>
      </c>
      <c r="BF3252" s="197">
        <f>IF(N3252="snížená",J3252,0)</f>
        <v>0</v>
      </c>
      <c r="BG3252" s="197">
        <f>IF(N3252="zákl. přenesená",J3252,0)</f>
        <v>0</v>
      </c>
      <c r="BH3252" s="197">
        <f>IF(N3252="sníž. přenesená",J3252,0)</f>
        <v>0</v>
      </c>
      <c r="BI3252" s="197">
        <f>IF(N3252="nulová",J3252,0)</f>
        <v>0</v>
      </c>
      <c r="BJ3252" s="18" t="s">
        <v>88</v>
      </c>
      <c r="BK3252" s="197">
        <f>ROUND(I3252*H3252,2)</f>
        <v>0</v>
      </c>
      <c r="BL3252" s="18" t="s">
        <v>291</v>
      </c>
      <c r="BM3252" s="196" t="s">
        <v>3208</v>
      </c>
    </row>
    <row r="3253" spans="1:65" s="2" customFormat="1" ht="19.2">
      <c r="A3253" s="35"/>
      <c r="B3253" s="36"/>
      <c r="C3253" s="37"/>
      <c r="D3253" s="198" t="s">
        <v>221</v>
      </c>
      <c r="E3253" s="37"/>
      <c r="F3253" s="199" t="s">
        <v>3209</v>
      </c>
      <c r="G3253" s="37"/>
      <c r="H3253" s="37"/>
      <c r="I3253" s="200"/>
      <c r="J3253" s="37"/>
      <c r="K3253" s="37"/>
      <c r="L3253" s="40"/>
      <c r="M3253" s="201"/>
      <c r="N3253" s="202"/>
      <c r="O3253" s="72"/>
      <c r="P3253" s="72"/>
      <c r="Q3253" s="72"/>
      <c r="R3253" s="72"/>
      <c r="S3253" s="72"/>
      <c r="T3253" s="73"/>
      <c r="U3253" s="35"/>
      <c r="V3253" s="35"/>
      <c r="W3253" s="35"/>
      <c r="X3253" s="35"/>
      <c r="Y3253" s="35"/>
      <c r="Z3253" s="35"/>
      <c r="AA3253" s="35"/>
      <c r="AB3253" s="35"/>
      <c r="AC3253" s="35"/>
      <c r="AD3253" s="35"/>
      <c r="AE3253" s="35"/>
      <c r="AT3253" s="18" t="s">
        <v>221</v>
      </c>
      <c r="AU3253" s="18" t="s">
        <v>90</v>
      </c>
    </row>
    <row r="3254" spans="1:65" s="2" customFormat="1" ht="10.199999999999999">
      <c r="A3254" s="35"/>
      <c r="B3254" s="36"/>
      <c r="C3254" s="37"/>
      <c r="D3254" s="215" t="s">
        <v>362</v>
      </c>
      <c r="E3254" s="37"/>
      <c r="F3254" s="216" t="s">
        <v>3210</v>
      </c>
      <c r="G3254" s="37"/>
      <c r="H3254" s="37"/>
      <c r="I3254" s="200"/>
      <c r="J3254" s="37"/>
      <c r="K3254" s="37"/>
      <c r="L3254" s="40"/>
      <c r="M3254" s="201"/>
      <c r="N3254" s="202"/>
      <c r="O3254" s="72"/>
      <c r="P3254" s="72"/>
      <c r="Q3254" s="72"/>
      <c r="R3254" s="72"/>
      <c r="S3254" s="72"/>
      <c r="T3254" s="73"/>
      <c r="U3254" s="35"/>
      <c r="V3254" s="35"/>
      <c r="W3254" s="35"/>
      <c r="X3254" s="35"/>
      <c r="Y3254" s="35"/>
      <c r="Z3254" s="35"/>
      <c r="AA3254" s="35"/>
      <c r="AB3254" s="35"/>
      <c r="AC3254" s="35"/>
      <c r="AD3254" s="35"/>
      <c r="AE3254" s="35"/>
      <c r="AT3254" s="18" t="s">
        <v>362</v>
      </c>
      <c r="AU3254" s="18" t="s">
        <v>90</v>
      </c>
    </row>
    <row r="3255" spans="1:65" s="13" customFormat="1" ht="10.199999999999999">
      <c r="B3255" s="217"/>
      <c r="C3255" s="218"/>
      <c r="D3255" s="198" t="s">
        <v>364</v>
      </c>
      <c r="E3255" s="219" t="s">
        <v>1</v>
      </c>
      <c r="F3255" s="220" t="s">
        <v>496</v>
      </c>
      <c r="G3255" s="218"/>
      <c r="H3255" s="219" t="s">
        <v>1</v>
      </c>
      <c r="I3255" s="221"/>
      <c r="J3255" s="218"/>
      <c r="K3255" s="218"/>
      <c r="L3255" s="222"/>
      <c r="M3255" s="223"/>
      <c r="N3255" s="224"/>
      <c r="O3255" s="224"/>
      <c r="P3255" s="224"/>
      <c r="Q3255" s="224"/>
      <c r="R3255" s="224"/>
      <c r="S3255" s="224"/>
      <c r="T3255" s="225"/>
      <c r="AT3255" s="226" t="s">
        <v>364</v>
      </c>
      <c r="AU3255" s="226" t="s">
        <v>90</v>
      </c>
      <c r="AV3255" s="13" t="s">
        <v>88</v>
      </c>
      <c r="AW3255" s="13" t="s">
        <v>36</v>
      </c>
      <c r="AX3255" s="13" t="s">
        <v>81</v>
      </c>
      <c r="AY3255" s="226" t="s">
        <v>215</v>
      </c>
    </row>
    <row r="3256" spans="1:65" s="14" customFormat="1" ht="10.199999999999999">
      <c r="B3256" s="227"/>
      <c r="C3256" s="228"/>
      <c r="D3256" s="198" t="s">
        <v>364</v>
      </c>
      <c r="E3256" s="229" t="s">
        <v>1</v>
      </c>
      <c r="F3256" s="230" t="s">
        <v>3211</v>
      </c>
      <c r="G3256" s="228"/>
      <c r="H3256" s="231">
        <v>437</v>
      </c>
      <c r="I3256" s="232"/>
      <c r="J3256" s="228"/>
      <c r="K3256" s="228"/>
      <c r="L3256" s="233"/>
      <c r="M3256" s="234"/>
      <c r="N3256" s="235"/>
      <c r="O3256" s="235"/>
      <c r="P3256" s="235"/>
      <c r="Q3256" s="235"/>
      <c r="R3256" s="235"/>
      <c r="S3256" s="235"/>
      <c r="T3256" s="236"/>
      <c r="AT3256" s="237" t="s">
        <v>364</v>
      </c>
      <c r="AU3256" s="237" t="s">
        <v>90</v>
      </c>
      <c r="AV3256" s="14" t="s">
        <v>90</v>
      </c>
      <c r="AW3256" s="14" t="s">
        <v>36</v>
      </c>
      <c r="AX3256" s="14" t="s">
        <v>88</v>
      </c>
      <c r="AY3256" s="237" t="s">
        <v>215</v>
      </c>
    </row>
    <row r="3257" spans="1:65" s="2" customFormat="1" ht="24.15" customHeight="1">
      <c r="A3257" s="35"/>
      <c r="B3257" s="36"/>
      <c r="C3257" s="260" t="s">
        <v>3212</v>
      </c>
      <c r="D3257" s="260" t="s">
        <v>539</v>
      </c>
      <c r="E3257" s="261" t="s">
        <v>3213</v>
      </c>
      <c r="F3257" s="262" t="s">
        <v>3214</v>
      </c>
      <c r="G3257" s="263" t="s">
        <v>523</v>
      </c>
      <c r="H3257" s="264">
        <v>502.55</v>
      </c>
      <c r="I3257" s="265"/>
      <c r="J3257" s="266">
        <f>ROUND(I3257*H3257,2)</f>
        <v>0</v>
      </c>
      <c r="K3257" s="262" t="s">
        <v>1</v>
      </c>
      <c r="L3257" s="267"/>
      <c r="M3257" s="268" t="s">
        <v>1</v>
      </c>
      <c r="N3257" s="269" t="s">
        <v>46</v>
      </c>
      <c r="O3257" s="72"/>
      <c r="P3257" s="194">
        <f>O3257*H3257</f>
        <v>0</v>
      </c>
      <c r="Q3257" s="194">
        <v>5.0000000000000001E-3</v>
      </c>
      <c r="R3257" s="194">
        <f>Q3257*H3257</f>
        <v>2.51275</v>
      </c>
      <c r="S3257" s="194">
        <v>0</v>
      </c>
      <c r="T3257" s="195">
        <f>S3257*H3257</f>
        <v>0</v>
      </c>
      <c r="U3257" s="35"/>
      <c r="V3257" s="35"/>
      <c r="W3257" s="35"/>
      <c r="X3257" s="35"/>
      <c r="Y3257" s="35"/>
      <c r="Z3257" s="35"/>
      <c r="AA3257" s="35"/>
      <c r="AB3257" s="35"/>
      <c r="AC3257" s="35"/>
      <c r="AD3257" s="35"/>
      <c r="AE3257" s="35"/>
      <c r="AR3257" s="196" t="s">
        <v>676</v>
      </c>
      <c r="AT3257" s="196" t="s">
        <v>539</v>
      </c>
      <c r="AU3257" s="196" t="s">
        <v>90</v>
      </c>
      <c r="AY3257" s="18" t="s">
        <v>215</v>
      </c>
      <c r="BE3257" s="197">
        <f>IF(N3257="základní",J3257,0)</f>
        <v>0</v>
      </c>
      <c r="BF3257" s="197">
        <f>IF(N3257="snížená",J3257,0)</f>
        <v>0</v>
      </c>
      <c r="BG3257" s="197">
        <f>IF(N3257="zákl. přenesená",J3257,0)</f>
        <v>0</v>
      </c>
      <c r="BH3257" s="197">
        <f>IF(N3257="sníž. přenesená",J3257,0)</f>
        <v>0</v>
      </c>
      <c r="BI3257" s="197">
        <f>IF(N3257="nulová",J3257,0)</f>
        <v>0</v>
      </c>
      <c r="BJ3257" s="18" t="s">
        <v>88</v>
      </c>
      <c r="BK3257" s="197">
        <f>ROUND(I3257*H3257,2)</f>
        <v>0</v>
      </c>
      <c r="BL3257" s="18" t="s">
        <v>291</v>
      </c>
      <c r="BM3257" s="196" t="s">
        <v>3215</v>
      </c>
    </row>
    <row r="3258" spans="1:65" s="14" customFormat="1" ht="10.199999999999999">
      <c r="B3258" s="227"/>
      <c r="C3258" s="228"/>
      <c r="D3258" s="198" t="s">
        <v>364</v>
      </c>
      <c r="E3258" s="229" t="s">
        <v>1</v>
      </c>
      <c r="F3258" s="230" t="s">
        <v>3216</v>
      </c>
      <c r="G3258" s="228"/>
      <c r="H3258" s="231">
        <v>502.55</v>
      </c>
      <c r="I3258" s="232"/>
      <c r="J3258" s="228"/>
      <c r="K3258" s="228"/>
      <c r="L3258" s="233"/>
      <c r="M3258" s="234"/>
      <c r="N3258" s="235"/>
      <c r="O3258" s="235"/>
      <c r="P3258" s="235"/>
      <c r="Q3258" s="235"/>
      <c r="R3258" s="235"/>
      <c r="S3258" s="235"/>
      <c r="T3258" s="236"/>
      <c r="AT3258" s="237" t="s">
        <v>364</v>
      </c>
      <c r="AU3258" s="237" t="s">
        <v>90</v>
      </c>
      <c r="AV3258" s="14" t="s">
        <v>90</v>
      </c>
      <c r="AW3258" s="14" t="s">
        <v>36</v>
      </c>
      <c r="AX3258" s="14" t="s">
        <v>81</v>
      </c>
      <c r="AY3258" s="237" t="s">
        <v>215</v>
      </c>
    </row>
    <row r="3259" spans="1:65" s="15" customFormat="1" ht="10.199999999999999">
      <c r="B3259" s="238"/>
      <c r="C3259" s="239"/>
      <c r="D3259" s="198" t="s">
        <v>364</v>
      </c>
      <c r="E3259" s="240" t="s">
        <v>1</v>
      </c>
      <c r="F3259" s="241" t="s">
        <v>368</v>
      </c>
      <c r="G3259" s="239"/>
      <c r="H3259" s="242">
        <v>502.55</v>
      </c>
      <c r="I3259" s="243"/>
      <c r="J3259" s="239"/>
      <c r="K3259" s="239"/>
      <c r="L3259" s="244"/>
      <c r="M3259" s="245"/>
      <c r="N3259" s="246"/>
      <c r="O3259" s="246"/>
      <c r="P3259" s="246"/>
      <c r="Q3259" s="246"/>
      <c r="R3259" s="246"/>
      <c r="S3259" s="246"/>
      <c r="T3259" s="247"/>
      <c r="AT3259" s="248" t="s">
        <v>364</v>
      </c>
      <c r="AU3259" s="248" t="s">
        <v>90</v>
      </c>
      <c r="AV3259" s="15" t="s">
        <v>214</v>
      </c>
      <c r="AW3259" s="15" t="s">
        <v>36</v>
      </c>
      <c r="AX3259" s="15" t="s">
        <v>88</v>
      </c>
      <c r="AY3259" s="248" t="s">
        <v>215</v>
      </c>
    </row>
    <row r="3260" spans="1:65" s="2" customFormat="1" ht="37.799999999999997" customHeight="1">
      <c r="A3260" s="35"/>
      <c r="B3260" s="36"/>
      <c r="C3260" s="185" t="s">
        <v>2423</v>
      </c>
      <c r="D3260" s="185" t="s">
        <v>216</v>
      </c>
      <c r="E3260" s="186" t="s">
        <v>3217</v>
      </c>
      <c r="F3260" s="187" t="s">
        <v>3218</v>
      </c>
      <c r="G3260" s="188" t="s">
        <v>523</v>
      </c>
      <c r="H3260" s="189">
        <v>437</v>
      </c>
      <c r="I3260" s="190"/>
      <c r="J3260" s="191">
        <f>ROUND(I3260*H3260,2)</f>
        <v>0</v>
      </c>
      <c r="K3260" s="187" t="s">
        <v>359</v>
      </c>
      <c r="L3260" s="40"/>
      <c r="M3260" s="192" t="s">
        <v>1</v>
      </c>
      <c r="N3260" s="193" t="s">
        <v>46</v>
      </c>
      <c r="O3260" s="72"/>
      <c r="P3260" s="194">
        <f>O3260*H3260</f>
        <v>0</v>
      </c>
      <c r="Q3260" s="194">
        <v>3.1E-4</v>
      </c>
      <c r="R3260" s="194">
        <f>Q3260*H3260</f>
        <v>0.13547000000000001</v>
      </c>
      <c r="S3260" s="194">
        <v>0</v>
      </c>
      <c r="T3260" s="195">
        <f>S3260*H3260</f>
        <v>0</v>
      </c>
      <c r="U3260" s="35"/>
      <c r="V3260" s="35"/>
      <c r="W3260" s="35"/>
      <c r="X3260" s="35"/>
      <c r="Y3260" s="35"/>
      <c r="Z3260" s="35"/>
      <c r="AA3260" s="35"/>
      <c r="AB3260" s="35"/>
      <c r="AC3260" s="35"/>
      <c r="AD3260" s="35"/>
      <c r="AE3260" s="35"/>
      <c r="AR3260" s="196" t="s">
        <v>291</v>
      </c>
      <c r="AT3260" s="196" t="s">
        <v>216</v>
      </c>
      <c r="AU3260" s="196" t="s">
        <v>90</v>
      </c>
      <c r="AY3260" s="18" t="s">
        <v>215</v>
      </c>
      <c r="BE3260" s="197">
        <f>IF(N3260="základní",J3260,0)</f>
        <v>0</v>
      </c>
      <c r="BF3260" s="197">
        <f>IF(N3260="snížená",J3260,0)</f>
        <v>0</v>
      </c>
      <c r="BG3260" s="197">
        <f>IF(N3260="zákl. přenesená",J3260,0)</f>
        <v>0</v>
      </c>
      <c r="BH3260" s="197">
        <f>IF(N3260="sníž. přenesená",J3260,0)</f>
        <v>0</v>
      </c>
      <c r="BI3260" s="197">
        <f>IF(N3260="nulová",J3260,0)</f>
        <v>0</v>
      </c>
      <c r="BJ3260" s="18" t="s">
        <v>88</v>
      </c>
      <c r="BK3260" s="197">
        <f>ROUND(I3260*H3260,2)</f>
        <v>0</v>
      </c>
      <c r="BL3260" s="18" t="s">
        <v>291</v>
      </c>
      <c r="BM3260" s="196" t="s">
        <v>3219</v>
      </c>
    </row>
    <row r="3261" spans="1:65" s="2" customFormat="1" ht="19.2">
      <c r="A3261" s="35"/>
      <c r="B3261" s="36"/>
      <c r="C3261" s="37"/>
      <c r="D3261" s="198" t="s">
        <v>221</v>
      </c>
      <c r="E3261" s="37"/>
      <c r="F3261" s="199" t="s">
        <v>3220</v>
      </c>
      <c r="G3261" s="37"/>
      <c r="H3261" s="37"/>
      <c r="I3261" s="200"/>
      <c r="J3261" s="37"/>
      <c r="K3261" s="37"/>
      <c r="L3261" s="40"/>
      <c r="M3261" s="201"/>
      <c r="N3261" s="202"/>
      <c r="O3261" s="72"/>
      <c r="P3261" s="72"/>
      <c r="Q3261" s="72"/>
      <c r="R3261" s="72"/>
      <c r="S3261" s="72"/>
      <c r="T3261" s="73"/>
      <c r="U3261" s="35"/>
      <c r="V3261" s="35"/>
      <c r="W3261" s="35"/>
      <c r="X3261" s="35"/>
      <c r="Y3261" s="35"/>
      <c r="Z3261" s="35"/>
      <c r="AA3261" s="35"/>
      <c r="AB3261" s="35"/>
      <c r="AC3261" s="35"/>
      <c r="AD3261" s="35"/>
      <c r="AE3261" s="35"/>
      <c r="AT3261" s="18" t="s">
        <v>221</v>
      </c>
      <c r="AU3261" s="18" t="s">
        <v>90</v>
      </c>
    </row>
    <row r="3262" spans="1:65" s="2" customFormat="1" ht="10.199999999999999">
      <c r="A3262" s="35"/>
      <c r="B3262" s="36"/>
      <c r="C3262" s="37"/>
      <c r="D3262" s="215" t="s">
        <v>362</v>
      </c>
      <c r="E3262" s="37"/>
      <c r="F3262" s="216" t="s">
        <v>3221</v>
      </c>
      <c r="G3262" s="37"/>
      <c r="H3262" s="37"/>
      <c r="I3262" s="200"/>
      <c r="J3262" s="37"/>
      <c r="K3262" s="37"/>
      <c r="L3262" s="40"/>
      <c r="M3262" s="201"/>
      <c r="N3262" s="202"/>
      <c r="O3262" s="72"/>
      <c r="P3262" s="72"/>
      <c r="Q3262" s="72"/>
      <c r="R3262" s="72"/>
      <c r="S3262" s="72"/>
      <c r="T3262" s="73"/>
      <c r="U3262" s="35"/>
      <c r="V3262" s="35"/>
      <c r="W3262" s="35"/>
      <c r="X3262" s="35"/>
      <c r="Y3262" s="35"/>
      <c r="Z3262" s="35"/>
      <c r="AA3262" s="35"/>
      <c r="AB3262" s="35"/>
      <c r="AC3262" s="35"/>
      <c r="AD3262" s="35"/>
      <c r="AE3262" s="35"/>
      <c r="AT3262" s="18" t="s">
        <v>362</v>
      </c>
      <c r="AU3262" s="18" t="s">
        <v>90</v>
      </c>
    </row>
    <row r="3263" spans="1:65" s="2" customFormat="1" ht="24.15" customHeight="1">
      <c r="A3263" s="35"/>
      <c r="B3263" s="36"/>
      <c r="C3263" s="260" t="s">
        <v>3222</v>
      </c>
      <c r="D3263" s="260" t="s">
        <v>539</v>
      </c>
      <c r="E3263" s="261" t="s">
        <v>3223</v>
      </c>
      <c r="F3263" s="262" t="s">
        <v>3224</v>
      </c>
      <c r="G3263" s="263" t="s">
        <v>523</v>
      </c>
      <c r="H3263" s="264">
        <v>480.7</v>
      </c>
      <c r="I3263" s="265"/>
      <c r="J3263" s="266">
        <f>ROUND(I3263*H3263,2)</f>
        <v>0</v>
      </c>
      <c r="K3263" s="262" t="s">
        <v>359</v>
      </c>
      <c r="L3263" s="267"/>
      <c r="M3263" s="268" t="s">
        <v>1</v>
      </c>
      <c r="N3263" s="269" t="s">
        <v>46</v>
      </c>
      <c r="O3263" s="72"/>
      <c r="P3263" s="194">
        <f>O3263*H3263</f>
        <v>0</v>
      </c>
      <c r="Q3263" s="194">
        <v>7.0000000000000001E-3</v>
      </c>
      <c r="R3263" s="194">
        <f>Q3263*H3263</f>
        <v>3.3649</v>
      </c>
      <c r="S3263" s="194">
        <v>0</v>
      </c>
      <c r="T3263" s="195">
        <f>S3263*H3263</f>
        <v>0</v>
      </c>
      <c r="U3263" s="35"/>
      <c r="V3263" s="35"/>
      <c r="W3263" s="35"/>
      <c r="X3263" s="35"/>
      <c r="Y3263" s="35"/>
      <c r="Z3263" s="35"/>
      <c r="AA3263" s="35"/>
      <c r="AB3263" s="35"/>
      <c r="AC3263" s="35"/>
      <c r="AD3263" s="35"/>
      <c r="AE3263" s="35"/>
      <c r="AR3263" s="196" t="s">
        <v>676</v>
      </c>
      <c r="AT3263" s="196" t="s">
        <v>539</v>
      </c>
      <c r="AU3263" s="196" t="s">
        <v>90</v>
      </c>
      <c r="AY3263" s="18" t="s">
        <v>215</v>
      </c>
      <c r="BE3263" s="197">
        <f>IF(N3263="základní",J3263,0)</f>
        <v>0</v>
      </c>
      <c r="BF3263" s="197">
        <f>IF(N3263="snížená",J3263,0)</f>
        <v>0</v>
      </c>
      <c r="BG3263" s="197">
        <f>IF(N3263="zákl. přenesená",J3263,0)</f>
        <v>0</v>
      </c>
      <c r="BH3263" s="197">
        <f>IF(N3263="sníž. přenesená",J3263,0)</f>
        <v>0</v>
      </c>
      <c r="BI3263" s="197">
        <f>IF(N3263="nulová",J3263,0)</f>
        <v>0</v>
      </c>
      <c r="BJ3263" s="18" t="s">
        <v>88</v>
      </c>
      <c r="BK3263" s="197">
        <f>ROUND(I3263*H3263,2)</f>
        <v>0</v>
      </c>
      <c r="BL3263" s="18" t="s">
        <v>291</v>
      </c>
      <c r="BM3263" s="196" t="s">
        <v>3225</v>
      </c>
    </row>
    <row r="3264" spans="1:65" s="2" customFormat="1" ht="19.2">
      <c r="A3264" s="35"/>
      <c r="B3264" s="36"/>
      <c r="C3264" s="37"/>
      <c r="D3264" s="198" t="s">
        <v>221</v>
      </c>
      <c r="E3264" s="37"/>
      <c r="F3264" s="199" t="s">
        <v>3224</v>
      </c>
      <c r="G3264" s="37"/>
      <c r="H3264" s="37"/>
      <c r="I3264" s="200"/>
      <c r="J3264" s="37"/>
      <c r="K3264" s="37"/>
      <c r="L3264" s="40"/>
      <c r="M3264" s="201"/>
      <c r="N3264" s="202"/>
      <c r="O3264" s="72"/>
      <c r="P3264" s="72"/>
      <c r="Q3264" s="72"/>
      <c r="R3264" s="72"/>
      <c r="S3264" s="72"/>
      <c r="T3264" s="73"/>
      <c r="U3264" s="35"/>
      <c r="V3264" s="35"/>
      <c r="W3264" s="35"/>
      <c r="X3264" s="35"/>
      <c r="Y3264" s="35"/>
      <c r="Z3264" s="35"/>
      <c r="AA3264" s="35"/>
      <c r="AB3264" s="35"/>
      <c r="AC3264" s="35"/>
      <c r="AD3264" s="35"/>
      <c r="AE3264" s="35"/>
      <c r="AT3264" s="18" t="s">
        <v>221</v>
      </c>
      <c r="AU3264" s="18" t="s">
        <v>90</v>
      </c>
    </row>
    <row r="3265" spans="1:65" s="14" customFormat="1" ht="10.199999999999999">
      <c r="B3265" s="227"/>
      <c r="C3265" s="228"/>
      <c r="D3265" s="198" t="s">
        <v>364</v>
      </c>
      <c r="E3265" s="229" t="s">
        <v>1</v>
      </c>
      <c r="F3265" s="230" t="s">
        <v>3226</v>
      </c>
      <c r="G3265" s="228"/>
      <c r="H3265" s="231">
        <v>480.7</v>
      </c>
      <c r="I3265" s="232"/>
      <c r="J3265" s="228"/>
      <c r="K3265" s="228"/>
      <c r="L3265" s="233"/>
      <c r="M3265" s="234"/>
      <c r="N3265" s="235"/>
      <c r="O3265" s="235"/>
      <c r="P3265" s="235"/>
      <c r="Q3265" s="235"/>
      <c r="R3265" s="235"/>
      <c r="S3265" s="235"/>
      <c r="T3265" s="236"/>
      <c r="AT3265" s="237" t="s">
        <v>364</v>
      </c>
      <c r="AU3265" s="237" t="s">
        <v>90</v>
      </c>
      <c r="AV3265" s="14" t="s">
        <v>90</v>
      </c>
      <c r="AW3265" s="14" t="s">
        <v>36</v>
      </c>
      <c r="AX3265" s="14" t="s">
        <v>81</v>
      </c>
      <c r="AY3265" s="237" t="s">
        <v>215</v>
      </c>
    </row>
    <row r="3266" spans="1:65" s="15" customFormat="1" ht="10.199999999999999">
      <c r="B3266" s="238"/>
      <c r="C3266" s="239"/>
      <c r="D3266" s="198" t="s">
        <v>364</v>
      </c>
      <c r="E3266" s="240" t="s">
        <v>1</v>
      </c>
      <c r="F3266" s="241" t="s">
        <v>368</v>
      </c>
      <c r="G3266" s="239"/>
      <c r="H3266" s="242">
        <v>480.7</v>
      </c>
      <c r="I3266" s="243"/>
      <c r="J3266" s="239"/>
      <c r="K3266" s="239"/>
      <c r="L3266" s="244"/>
      <c r="M3266" s="245"/>
      <c r="N3266" s="246"/>
      <c r="O3266" s="246"/>
      <c r="P3266" s="246"/>
      <c r="Q3266" s="246"/>
      <c r="R3266" s="246"/>
      <c r="S3266" s="246"/>
      <c r="T3266" s="247"/>
      <c r="AT3266" s="248" t="s">
        <v>364</v>
      </c>
      <c r="AU3266" s="248" t="s">
        <v>90</v>
      </c>
      <c r="AV3266" s="15" t="s">
        <v>214</v>
      </c>
      <c r="AW3266" s="15" t="s">
        <v>36</v>
      </c>
      <c r="AX3266" s="15" t="s">
        <v>88</v>
      </c>
      <c r="AY3266" s="248" t="s">
        <v>215</v>
      </c>
    </row>
    <row r="3267" spans="1:65" s="2" customFormat="1" ht="33" customHeight="1">
      <c r="A3267" s="35"/>
      <c r="B3267" s="36"/>
      <c r="C3267" s="185" t="s">
        <v>3227</v>
      </c>
      <c r="D3267" s="185" t="s">
        <v>216</v>
      </c>
      <c r="E3267" s="186" t="s">
        <v>3228</v>
      </c>
      <c r="F3267" s="187" t="s">
        <v>3229</v>
      </c>
      <c r="G3267" s="188" t="s">
        <v>1155</v>
      </c>
      <c r="H3267" s="189">
        <v>804.70399999999995</v>
      </c>
      <c r="I3267" s="190"/>
      <c r="J3267" s="191">
        <f>ROUND(I3267*H3267,2)</f>
        <v>0</v>
      </c>
      <c r="K3267" s="187" t="s">
        <v>1</v>
      </c>
      <c r="L3267" s="40"/>
      <c r="M3267" s="192" t="s">
        <v>1</v>
      </c>
      <c r="N3267" s="193" t="s">
        <v>46</v>
      </c>
      <c r="O3267" s="72"/>
      <c r="P3267" s="194">
        <f>O3267*H3267</f>
        <v>0</v>
      </c>
      <c r="Q3267" s="194">
        <v>1E-3</v>
      </c>
      <c r="R3267" s="194">
        <f>Q3267*H3267</f>
        <v>0.80470399999999997</v>
      </c>
      <c r="S3267" s="194">
        <v>0</v>
      </c>
      <c r="T3267" s="195">
        <f>S3267*H3267</f>
        <v>0</v>
      </c>
      <c r="U3267" s="35"/>
      <c r="V3267" s="35"/>
      <c r="W3267" s="35"/>
      <c r="X3267" s="35"/>
      <c r="Y3267" s="35"/>
      <c r="Z3267" s="35"/>
      <c r="AA3267" s="35"/>
      <c r="AB3267" s="35"/>
      <c r="AC3267" s="35"/>
      <c r="AD3267" s="35"/>
      <c r="AE3267" s="35"/>
      <c r="AR3267" s="196" t="s">
        <v>291</v>
      </c>
      <c r="AT3267" s="196" t="s">
        <v>216</v>
      </c>
      <c r="AU3267" s="196" t="s">
        <v>90</v>
      </c>
      <c r="AY3267" s="18" t="s">
        <v>215</v>
      </c>
      <c r="BE3267" s="197">
        <f>IF(N3267="základní",J3267,0)</f>
        <v>0</v>
      </c>
      <c r="BF3267" s="197">
        <f>IF(N3267="snížená",J3267,0)</f>
        <v>0</v>
      </c>
      <c r="BG3267" s="197">
        <f>IF(N3267="zákl. přenesená",J3267,0)</f>
        <v>0</v>
      </c>
      <c r="BH3267" s="197">
        <f>IF(N3267="sníž. přenesená",J3267,0)</f>
        <v>0</v>
      </c>
      <c r="BI3267" s="197">
        <f>IF(N3267="nulová",J3267,0)</f>
        <v>0</v>
      </c>
      <c r="BJ3267" s="18" t="s">
        <v>88</v>
      </c>
      <c r="BK3267" s="197">
        <f>ROUND(I3267*H3267,2)</f>
        <v>0</v>
      </c>
      <c r="BL3267" s="18" t="s">
        <v>291</v>
      </c>
      <c r="BM3267" s="196" t="s">
        <v>3230</v>
      </c>
    </row>
    <row r="3268" spans="1:65" s="14" customFormat="1" ht="10.199999999999999">
      <c r="B3268" s="227"/>
      <c r="C3268" s="228"/>
      <c r="D3268" s="198" t="s">
        <v>364</v>
      </c>
      <c r="E3268" s="229" t="s">
        <v>1</v>
      </c>
      <c r="F3268" s="230" t="s">
        <v>3231</v>
      </c>
      <c r="G3268" s="228"/>
      <c r="H3268" s="231">
        <v>752.06</v>
      </c>
      <c r="I3268" s="232"/>
      <c r="J3268" s="228"/>
      <c r="K3268" s="228"/>
      <c r="L3268" s="233"/>
      <c r="M3268" s="234"/>
      <c r="N3268" s="235"/>
      <c r="O3268" s="235"/>
      <c r="P3268" s="235"/>
      <c r="Q3268" s="235"/>
      <c r="R3268" s="235"/>
      <c r="S3268" s="235"/>
      <c r="T3268" s="236"/>
      <c r="AT3268" s="237" t="s">
        <v>364</v>
      </c>
      <c r="AU3268" s="237" t="s">
        <v>90</v>
      </c>
      <c r="AV3268" s="14" t="s">
        <v>90</v>
      </c>
      <c r="AW3268" s="14" t="s">
        <v>36</v>
      </c>
      <c r="AX3268" s="14" t="s">
        <v>81</v>
      </c>
      <c r="AY3268" s="237" t="s">
        <v>215</v>
      </c>
    </row>
    <row r="3269" spans="1:65" s="13" customFormat="1" ht="10.199999999999999">
      <c r="B3269" s="217"/>
      <c r="C3269" s="218"/>
      <c r="D3269" s="198" t="s">
        <v>364</v>
      </c>
      <c r="E3269" s="219" t="s">
        <v>1</v>
      </c>
      <c r="F3269" s="220" t="s">
        <v>3174</v>
      </c>
      <c r="G3269" s="218"/>
      <c r="H3269" s="219" t="s">
        <v>1</v>
      </c>
      <c r="I3269" s="221"/>
      <c r="J3269" s="218"/>
      <c r="K3269" s="218"/>
      <c r="L3269" s="222"/>
      <c r="M3269" s="223"/>
      <c r="N3269" s="224"/>
      <c r="O3269" s="224"/>
      <c r="P3269" s="224"/>
      <c r="Q3269" s="224"/>
      <c r="R3269" s="224"/>
      <c r="S3269" s="224"/>
      <c r="T3269" s="225"/>
      <c r="AT3269" s="226" t="s">
        <v>364</v>
      </c>
      <c r="AU3269" s="226" t="s">
        <v>90</v>
      </c>
      <c r="AV3269" s="13" t="s">
        <v>88</v>
      </c>
      <c r="AW3269" s="13" t="s">
        <v>36</v>
      </c>
      <c r="AX3269" s="13" t="s">
        <v>81</v>
      </c>
      <c r="AY3269" s="226" t="s">
        <v>215</v>
      </c>
    </row>
    <row r="3270" spans="1:65" s="14" customFormat="1" ht="10.199999999999999">
      <c r="B3270" s="227"/>
      <c r="C3270" s="228"/>
      <c r="D3270" s="198" t="s">
        <v>364</v>
      </c>
      <c r="E3270" s="229" t="s">
        <v>1</v>
      </c>
      <c r="F3270" s="230" t="s">
        <v>3232</v>
      </c>
      <c r="G3270" s="228"/>
      <c r="H3270" s="231">
        <v>52.643999999999998</v>
      </c>
      <c r="I3270" s="232"/>
      <c r="J3270" s="228"/>
      <c r="K3270" s="228"/>
      <c r="L3270" s="233"/>
      <c r="M3270" s="234"/>
      <c r="N3270" s="235"/>
      <c r="O3270" s="235"/>
      <c r="P3270" s="235"/>
      <c r="Q3270" s="235"/>
      <c r="R3270" s="235"/>
      <c r="S3270" s="235"/>
      <c r="T3270" s="236"/>
      <c r="AT3270" s="237" t="s">
        <v>364</v>
      </c>
      <c r="AU3270" s="237" t="s">
        <v>90</v>
      </c>
      <c r="AV3270" s="14" t="s">
        <v>90</v>
      </c>
      <c r="AW3270" s="14" t="s">
        <v>36</v>
      </c>
      <c r="AX3270" s="14" t="s">
        <v>81</v>
      </c>
      <c r="AY3270" s="237" t="s">
        <v>215</v>
      </c>
    </row>
    <row r="3271" spans="1:65" s="15" customFormat="1" ht="10.199999999999999">
      <c r="B3271" s="238"/>
      <c r="C3271" s="239"/>
      <c r="D3271" s="198" t="s">
        <v>364</v>
      </c>
      <c r="E3271" s="240" t="s">
        <v>1</v>
      </c>
      <c r="F3271" s="241" t="s">
        <v>368</v>
      </c>
      <c r="G3271" s="239"/>
      <c r="H3271" s="242">
        <v>804.70399999999995</v>
      </c>
      <c r="I3271" s="243"/>
      <c r="J3271" s="239"/>
      <c r="K3271" s="239"/>
      <c r="L3271" s="244"/>
      <c r="M3271" s="245"/>
      <c r="N3271" s="246"/>
      <c r="O3271" s="246"/>
      <c r="P3271" s="246"/>
      <c r="Q3271" s="246"/>
      <c r="R3271" s="246"/>
      <c r="S3271" s="246"/>
      <c r="T3271" s="247"/>
      <c r="AT3271" s="248" t="s">
        <v>364</v>
      </c>
      <c r="AU3271" s="248" t="s">
        <v>90</v>
      </c>
      <c r="AV3271" s="15" t="s">
        <v>214</v>
      </c>
      <c r="AW3271" s="15" t="s">
        <v>36</v>
      </c>
      <c r="AX3271" s="15" t="s">
        <v>88</v>
      </c>
      <c r="AY3271" s="248" t="s">
        <v>215</v>
      </c>
    </row>
    <row r="3272" spans="1:65" s="2" customFormat="1" ht="24.15" customHeight="1">
      <c r="A3272" s="35"/>
      <c r="B3272" s="36"/>
      <c r="C3272" s="185" t="s">
        <v>3233</v>
      </c>
      <c r="D3272" s="185" t="s">
        <v>216</v>
      </c>
      <c r="E3272" s="186" t="s">
        <v>3234</v>
      </c>
      <c r="F3272" s="187" t="s">
        <v>3235</v>
      </c>
      <c r="G3272" s="188" t="s">
        <v>797</v>
      </c>
      <c r="H3272" s="189">
        <v>32</v>
      </c>
      <c r="I3272" s="190"/>
      <c r="J3272" s="191">
        <f>ROUND(I3272*H3272,2)</f>
        <v>0</v>
      </c>
      <c r="K3272" s="187" t="s">
        <v>359</v>
      </c>
      <c r="L3272" s="40"/>
      <c r="M3272" s="192" t="s">
        <v>1</v>
      </c>
      <c r="N3272" s="193" t="s">
        <v>46</v>
      </c>
      <c r="O3272" s="72"/>
      <c r="P3272" s="194">
        <f>O3272*H3272</f>
        <v>0</v>
      </c>
      <c r="Q3272" s="194">
        <v>0</v>
      </c>
      <c r="R3272" s="194">
        <f>Q3272*H3272</f>
        <v>0</v>
      </c>
      <c r="S3272" s="194">
        <v>0</v>
      </c>
      <c r="T3272" s="195">
        <f>S3272*H3272</f>
        <v>0</v>
      </c>
      <c r="U3272" s="35"/>
      <c r="V3272" s="35"/>
      <c r="W3272" s="35"/>
      <c r="X3272" s="35"/>
      <c r="Y3272" s="35"/>
      <c r="Z3272" s="35"/>
      <c r="AA3272" s="35"/>
      <c r="AB3272" s="35"/>
      <c r="AC3272" s="35"/>
      <c r="AD3272" s="35"/>
      <c r="AE3272" s="35"/>
      <c r="AR3272" s="196" t="s">
        <v>291</v>
      </c>
      <c r="AT3272" s="196" t="s">
        <v>216</v>
      </c>
      <c r="AU3272" s="196" t="s">
        <v>90</v>
      </c>
      <c r="AY3272" s="18" t="s">
        <v>215</v>
      </c>
      <c r="BE3272" s="197">
        <f>IF(N3272="základní",J3272,0)</f>
        <v>0</v>
      </c>
      <c r="BF3272" s="197">
        <f>IF(N3272="snížená",J3272,0)</f>
        <v>0</v>
      </c>
      <c r="BG3272" s="197">
        <f>IF(N3272="zákl. přenesená",J3272,0)</f>
        <v>0</v>
      </c>
      <c r="BH3272" s="197">
        <f>IF(N3272="sníž. přenesená",J3272,0)</f>
        <v>0</v>
      </c>
      <c r="BI3272" s="197">
        <f>IF(N3272="nulová",J3272,0)</f>
        <v>0</v>
      </c>
      <c r="BJ3272" s="18" t="s">
        <v>88</v>
      </c>
      <c r="BK3272" s="197">
        <f>ROUND(I3272*H3272,2)</f>
        <v>0</v>
      </c>
      <c r="BL3272" s="18" t="s">
        <v>291</v>
      </c>
      <c r="BM3272" s="196" t="s">
        <v>3236</v>
      </c>
    </row>
    <row r="3273" spans="1:65" s="2" customFormat="1" ht="19.2">
      <c r="A3273" s="35"/>
      <c r="B3273" s="36"/>
      <c r="C3273" s="37"/>
      <c r="D3273" s="198" t="s">
        <v>221</v>
      </c>
      <c r="E3273" s="37"/>
      <c r="F3273" s="199" t="s">
        <v>3237</v>
      </c>
      <c r="G3273" s="37"/>
      <c r="H3273" s="37"/>
      <c r="I3273" s="200"/>
      <c r="J3273" s="37"/>
      <c r="K3273" s="37"/>
      <c r="L3273" s="40"/>
      <c r="M3273" s="201"/>
      <c r="N3273" s="202"/>
      <c r="O3273" s="72"/>
      <c r="P3273" s="72"/>
      <c r="Q3273" s="72"/>
      <c r="R3273" s="72"/>
      <c r="S3273" s="72"/>
      <c r="T3273" s="73"/>
      <c r="U3273" s="35"/>
      <c r="V3273" s="35"/>
      <c r="W3273" s="35"/>
      <c r="X3273" s="35"/>
      <c r="Y3273" s="35"/>
      <c r="Z3273" s="35"/>
      <c r="AA3273" s="35"/>
      <c r="AB3273" s="35"/>
      <c r="AC3273" s="35"/>
      <c r="AD3273" s="35"/>
      <c r="AE3273" s="35"/>
      <c r="AT3273" s="18" t="s">
        <v>221</v>
      </c>
      <c r="AU3273" s="18" t="s">
        <v>90</v>
      </c>
    </row>
    <row r="3274" spans="1:65" s="2" customFormat="1" ht="10.199999999999999">
      <c r="A3274" s="35"/>
      <c r="B3274" s="36"/>
      <c r="C3274" s="37"/>
      <c r="D3274" s="215" t="s">
        <v>362</v>
      </c>
      <c r="E3274" s="37"/>
      <c r="F3274" s="216" t="s">
        <v>3238</v>
      </c>
      <c r="G3274" s="37"/>
      <c r="H3274" s="37"/>
      <c r="I3274" s="200"/>
      <c r="J3274" s="37"/>
      <c r="K3274" s="37"/>
      <c r="L3274" s="40"/>
      <c r="M3274" s="201"/>
      <c r="N3274" s="202"/>
      <c r="O3274" s="72"/>
      <c r="P3274" s="72"/>
      <c r="Q3274" s="72"/>
      <c r="R3274" s="72"/>
      <c r="S3274" s="72"/>
      <c r="T3274" s="73"/>
      <c r="U3274" s="35"/>
      <c r="V3274" s="35"/>
      <c r="W3274" s="35"/>
      <c r="X3274" s="35"/>
      <c r="Y3274" s="35"/>
      <c r="Z3274" s="35"/>
      <c r="AA3274" s="35"/>
      <c r="AB3274" s="35"/>
      <c r="AC3274" s="35"/>
      <c r="AD3274" s="35"/>
      <c r="AE3274" s="35"/>
      <c r="AT3274" s="18" t="s">
        <v>362</v>
      </c>
      <c r="AU3274" s="18" t="s">
        <v>90</v>
      </c>
    </row>
    <row r="3275" spans="1:65" s="13" customFormat="1" ht="10.199999999999999">
      <c r="B3275" s="217"/>
      <c r="C3275" s="218"/>
      <c r="D3275" s="198" t="s">
        <v>364</v>
      </c>
      <c r="E3275" s="219" t="s">
        <v>1</v>
      </c>
      <c r="F3275" s="220" t="s">
        <v>3239</v>
      </c>
      <c r="G3275" s="218"/>
      <c r="H3275" s="219" t="s">
        <v>1</v>
      </c>
      <c r="I3275" s="221"/>
      <c r="J3275" s="218"/>
      <c r="K3275" s="218"/>
      <c r="L3275" s="222"/>
      <c r="M3275" s="223"/>
      <c r="N3275" s="224"/>
      <c r="O3275" s="224"/>
      <c r="P3275" s="224"/>
      <c r="Q3275" s="224"/>
      <c r="R3275" s="224"/>
      <c r="S3275" s="224"/>
      <c r="T3275" s="225"/>
      <c r="AT3275" s="226" t="s">
        <v>364</v>
      </c>
      <c r="AU3275" s="226" t="s">
        <v>90</v>
      </c>
      <c r="AV3275" s="13" t="s">
        <v>88</v>
      </c>
      <c r="AW3275" s="13" t="s">
        <v>36</v>
      </c>
      <c r="AX3275" s="13" t="s">
        <v>81</v>
      </c>
      <c r="AY3275" s="226" t="s">
        <v>215</v>
      </c>
    </row>
    <row r="3276" spans="1:65" s="14" customFormat="1" ht="10.199999999999999">
      <c r="B3276" s="227"/>
      <c r="C3276" s="228"/>
      <c r="D3276" s="198" t="s">
        <v>364</v>
      </c>
      <c r="E3276" s="229" t="s">
        <v>1</v>
      </c>
      <c r="F3276" s="230" t="s">
        <v>3240</v>
      </c>
      <c r="G3276" s="228"/>
      <c r="H3276" s="231">
        <v>6</v>
      </c>
      <c r="I3276" s="232"/>
      <c r="J3276" s="228"/>
      <c r="K3276" s="228"/>
      <c r="L3276" s="233"/>
      <c r="M3276" s="234"/>
      <c r="N3276" s="235"/>
      <c r="O3276" s="235"/>
      <c r="P3276" s="235"/>
      <c r="Q3276" s="235"/>
      <c r="R3276" s="235"/>
      <c r="S3276" s="235"/>
      <c r="T3276" s="236"/>
      <c r="AT3276" s="237" t="s">
        <v>364</v>
      </c>
      <c r="AU3276" s="237" t="s">
        <v>90</v>
      </c>
      <c r="AV3276" s="14" t="s">
        <v>90</v>
      </c>
      <c r="AW3276" s="14" t="s">
        <v>36</v>
      </c>
      <c r="AX3276" s="14" t="s">
        <v>81</v>
      </c>
      <c r="AY3276" s="237" t="s">
        <v>215</v>
      </c>
    </row>
    <row r="3277" spans="1:65" s="13" customFormat="1" ht="10.199999999999999">
      <c r="B3277" s="217"/>
      <c r="C3277" s="218"/>
      <c r="D3277" s="198" t="s">
        <v>364</v>
      </c>
      <c r="E3277" s="219" t="s">
        <v>1</v>
      </c>
      <c r="F3277" s="220" t="s">
        <v>3241</v>
      </c>
      <c r="G3277" s="218"/>
      <c r="H3277" s="219" t="s">
        <v>1</v>
      </c>
      <c r="I3277" s="221"/>
      <c r="J3277" s="218"/>
      <c r="K3277" s="218"/>
      <c r="L3277" s="222"/>
      <c r="M3277" s="223"/>
      <c r="N3277" s="224"/>
      <c r="O3277" s="224"/>
      <c r="P3277" s="224"/>
      <c r="Q3277" s="224"/>
      <c r="R3277" s="224"/>
      <c r="S3277" s="224"/>
      <c r="T3277" s="225"/>
      <c r="AT3277" s="226" t="s">
        <v>364</v>
      </c>
      <c r="AU3277" s="226" t="s">
        <v>90</v>
      </c>
      <c r="AV3277" s="13" t="s">
        <v>88</v>
      </c>
      <c r="AW3277" s="13" t="s">
        <v>36</v>
      </c>
      <c r="AX3277" s="13" t="s">
        <v>81</v>
      </c>
      <c r="AY3277" s="226" t="s">
        <v>215</v>
      </c>
    </row>
    <row r="3278" spans="1:65" s="14" customFormat="1" ht="10.199999999999999">
      <c r="B3278" s="227"/>
      <c r="C3278" s="228"/>
      <c r="D3278" s="198" t="s">
        <v>364</v>
      </c>
      <c r="E3278" s="229" t="s">
        <v>1</v>
      </c>
      <c r="F3278" s="230" t="s">
        <v>3242</v>
      </c>
      <c r="G3278" s="228"/>
      <c r="H3278" s="231">
        <v>20</v>
      </c>
      <c r="I3278" s="232"/>
      <c r="J3278" s="228"/>
      <c r="K3278" s="228"/>
      <c r="L3278" s="233"/>
      <c r="M3278" s="234"/>
      <c r="N3278" s="235"/>
      <c r="O3278" s="235"/>
      <c r="P3278" s="235"/>
      <c r="Q3278" s="235"/>
      <c r="R3278" s="235"/>
      <c r="S3278" s="235"/>
      <c r="T3278" s="236"/>
      <c r="AT3278" s="237" t="s">
        <v>364</v>
      </c>
      <c r="AU3278" s="237" t="s">
        <v>90</v>
      </c>
      <c r="AV3278" s="14" t="s">
        <v>90</v>
      </c>
      <c r="AW3278" s="14" t="s">
        <v>36</v>
      </c>
      <c r="AX3278" s="14" t="s">
        <v>81</v>
      </c>
      <c r="AY3278" s="237" t="s">
        <v>215</v>
      </c>
    </row>
    <row r="3279" spans="1:65" s="13" customFormat="1" ht="10.199999999999999">
      <c r="B3279" s="217"/>
      <c r="C3279" s="218"/>
      <c r="D3279" s="198" t="s">
        <v>364</v>
      </c>
      <c r="E3279" s="219" t="s">
        <v>1</v>
      </c>
      <c r="F3279" s="220" t="s">
        <v>3243</v>
      </c>
      <c r="G3279" s="218"/>
      <c r="H3279" s="219" t="s">
        <v>1</v>
      </c>
      <c r="I3279" s="221"/>
      <c r="J3279" s="218"/>
      <c r="K3279" s="218"/>
      <c r="L3279" s="222"/>
      <c r="M3279" s="223"/>
      <c r="N3279" s="224"/>
      <c r="O3279" s="224"/>
      <c r="P3279" s="224"/>
      <c r="Q3279" s="224"/>
      <c r="R3279" s="224"/>
      <c r="S3279" s="224"/>
      <c r="T3279" s="225"/>
      <c r="AT3279" s="226" t="s">
        <v>364</v>
      </c>
      <c r="AU3279" s="226" t="s">
        <v>90</v>
      </c>
      <c r="AV3279" s="13" t="s">
        <v>88</v>
      </c>
      <c r="AW3279" s="13" t="s">
        <v>36</v>
      </c>
      <c r="AX3279" s="13" t="s">
        <v>81</v>
      </c>
      <c r="AY3279" s="226" t="s">
        <v>215</v>
      </c>
    </row>
    <row r="3280" spans="1:65" s="14" customFormat="1" ht="10.199999999999999">
      <c r="B3280" s="227"/>
      <c r="C3280" s="228"/>
      <c r="D3280" s="198" t="s">
        <v>364</v>
      </c>
      <c r="E3280" s="229" t="s">
        <v>1</v>
      </c>
      <c r="F3280" s="230" t="s">
        <v>3244</v>
      </c>
      <c r="G3280" s="228"/>
      <c r="H3280" s="231">
        <v>6</v>
      </c>
      <c r="I3280" s="232"/>
      <c r="J3280" s="228"/>
      <c r="K3280" s="228"/>
      <c r="L3280" s="233"/>
      <c r="M3280" s="234"/>
      <c r="N3280" s="235"/>
      <c r="O3280" s="235"/>
      <c r="P3280" s="235"/>
      <c r="Q3280" s="235"/>
      <c r="R3280" s="235"/>
      <c r="S3280" s="235"/>
      <c r="T3280" s="236"/>
      <c r="AT3280" s="237" t="s">
        <v>364</v>
      </c>
      <c r="AU3280" s="237" t="s">
        <v>90</v>
      </c>
      <c r="AV3280" s="14" t="s">
        <v>90</v>
      </c>
      <c r="AW3280" s="14" t="s">
        <v>36</v>
      </c>
      <c r="AX3280" s="14" t="s">
        <v>81</v>
      </c>
      <c r="AY3280" s="237" t="s">
        <v>215</v>
      </c>
    </row>
    <row r="3281" spans="1:65" s="15" customFormat="1" ht="10.199999999999999">
      <c r="B3281" s="238"/>
      <c r="C3281" s="239"/>
      <c r="D3281" s="198" t="s">
        <v>364</v>
      </c>
      <c r="E3281" s="240" t="s">
        <v>1</v>
      </c>
      <c r="F3281" s="241" t="s">
        <v>368</v>
      </c>
      <c r="G3281" s="239"/>
      <c r="H3281" s="242">
        <v>32</v>
      </c>
      <c r="I3281" s="243"/>
      <c r="J3281" s="239"/>
      <c r="K3281" s="239"/>
      <c r="L3281" s="244"/>
      <c r="M3281" s="245"/>
      <c r="N3281" s="246"/>
      <c r="O3281" s="246"/>
      <c r="P3281" s="246"/>
      <c r="Q3281" s="246"/>
      <c r="R3281" s="246"/>
      <c r="S3281" s="246"/>
      <c r="T3281" s="247"/>
      <c r="AT3281" s="248" t="s">
        <v>364</v>
      </c>
      <c r="AU3281" s="248" t="s">
        <v>90</v>
      </c>
      <c r="AV3281" s="15" t="s">
        <v>214</v>
      </c>
      <c r="AW3281" s="15" t="s">
        <v>36</v>
      </c>
      <c r="AX3281" s="15" t="s">
        <v>88</v>
      </c>
      <c r="AY3281" s="248" t="s">
        <v>215</v>
      </c>
    </row>
    <row r="3282" spans="1:65" s="2" customFormat="1" ht="21.75" customHeight="1">
      <c r="A3282" s="35"/>
      <c r="B3282" s="36"/>
      <c r="C3282" s="260" t="s">
        <v>3245</v>
      </c>
      <c r="D3282" s="260" t="s">
        <v>539</v>
      </c>
      <c r="E3282" s="261" t="s">
        <v>3246</v>
      </c>
      <c r="F3282" s="262" t="s">
        <v>3247</v>
      </c>
      <c r="G3282" s="263" t="s">
        <v>797</v>
      </c>
      <c r="H3282" s="264">
        <v>35.200000000000003</v>
      </c>
      <c r="I3282" s="265"/>
      <c r="J3282" s="266">
        <f>ROUND(I3282*H3282,2)</f>
        <v>0</v>
      </c>
      <c r="K3282" s="262" t="s">
        <v>359</v>
      </c>
      <c r="L3282" s="267"/>
      <c r="M3282" s="268" t="s">
        <v>1</v>
      </c>
      <c r="N3282" s="269" t="s">
        <v>46</v>
      </c>
      <c r="O3282" s="72"/>
      <c r="P3282" s="194">
        <f>O3282*H3282</f>
        <v>0</v>
      </c>
      <c r="Q3282" s="194">
        <v>2.0000000000000001E-4</v>
      </c>
      <c r="R3282" s="194">
        <f>Q3282*H3282</f>
        <v>7.0400000000000011E-3</v>
      </c>
      <c r="S3282" s="194">
        <v>0</v>
      </c>
      <c r="T3282" s="195">
        <f>S3282*H3282</f>
        <v>0</v>
      </c>
      <c r="U3282" s="35"/>
      <c r="V3282" s="35"/>
      <c r="W3282" s="35"/>
      <c r="X3282" s="35"/>
      <c r="Y3282" s="35"/>
      <c r="Z3282" s="35"/>
      <c r="AA3282" s="35"/>
      <c r="AB3282" s="35"/>
      <c r="AC3282" s="35"/>
      <c r="AD3282" s="35"/>
      <c r="AE3282" s="35"/>
      <c r="AR3282" s="196" t="s">
        <v>676</v>
      </c>
      <c r="AT3282" s="196" t="s">
        <v>539</v>
      </c>
      <c r="AU3282" s="196" t="s">
        <v>90</v>
      </c>
      <c r="AY3282" s="18" t="s">
        <v>215</v>
      </c>
      <c r="BE3282" s="197">
        <f>IF(N3282="základní",J3282,0)</f>
        <v>0</v>
      </c>
      <c r="BF3282" s="197">
        <f>IF(N3282="snížená",J3282,0)</f>
        <v>0</v>
      </c>
      <c r="BG3282" s="197">
        <f>IF(N3282="zákl. přenesená",J3282,0)</f>
        <v>0</v>
      </c>
      <c r="BH3282" s="197">
        <f>IF(N3282="sníž. přenesená",J3282,0)</f>
        <v>0</v>
      </c>
      <c r="BI3282" s="197">
        <f>IF(N3282="nulová",J3282,0)</f>
        <v>0</v>
      </c>
      <c r="BJ3282" s="18" t="s">
        <v>88</v>
      </c>
      <c r="BK3282" s="197">
        <f>ROUND(I3282*H3282,2)</f>
        <v>0</v>
      </c>
      <c r="BL3282" s="18" t="s">
        <v>291</v>
      </c>
      <c r="BM3282" s="196" t="s">
        <v>3248</v>
      </c>
    </row>
    <row r="3283" spans="1:65" s="2" customFormat="1" ht="10.199999999999999">
      <c r="A3283" s="35"/>
      <c r="B3283" s="36"/>
      <c r="C3283" s="37"/>
      <c r="D3283" s="198" t="s">
        <v>221</v>
      </c>
      <c r="E3283" s="37"/>
      <c r="F3283" s="199" t="s">
        <v>3247</v>
      </c>
      <c r="G3283" s="37"/>
      <c r="H3283" s="37"/>
      <c r="I3283" s="200"/>
      <c r="J3283" s="37"/>
      <c r="K3283" s="37"/>
      <c r="L3283" s="40"/>
      <c r="M3283" s="201"/>
      <c r="N3283" s="202"/>
      <c r="O3283" s="72"/>
      <c r="P3283" s="72"/>
      <c r="Q3283" s="72"/>
      <c r="R3283" s="72"/>
      <c r="S3283" s="72"/>
      <c r="T3283" s="73"/>
      <c r="U3283" s="35"/>
      <c r="V3283" s="35"/>
      <c r="W3283" s="35"/>
      <c r="X3283" s="35"/>
      <c r="Y3283" s="35"/>
      <c r="Z3283" s="35"/>
      <c r="AA3283" s="35"/>
      <c r="AB3283" s="35"/>
      <c r="AC3283" s="35"/>
      <c r="AD3283" s="35"/>
      <c r="AE3283" s="35"/>
      <c r="AT3283" s="18" t="s">
        <v>221</v>
      </c>
      <c r="AU3283" s="18" t="s">
        <v>90</v>
      </c>
    </row>
    <row r="3284" spans="1:65" s="14" customFormat="1" ht="10.199999999999999">
      <c r="B3284" s="227"/>
      <c r="C3284" s="228"/>
      <c r="D3284" s="198" t="s">
        <v>364</v>
      </c>
      <c r="E3284" s="229" t="s">
        <v>1</v>
      </c>
      <c r="F3284" s="230" t="s">
        <v>3249</v>
      </c>
      <c r="G3284" s="228"/>
      <c r="H3284" s="231">
        <v>35.200000000000003</v>
      </c>
      <c r="I3284" s="232"/>
      <c r="J3284" s="228"/>
      <c r="K3284" s="228"/>
      <c r="L3284" s="233"/>
      <c r="M3284" s="234"/>
      <c r="N3284" s="235"/>
      <c r="O3284" s="235"/>
      <c r="P3284" s="235"/>
      <c r="Q3284" s="235"/>
      <c r="R3284" s="235"/>
      <c r="S3284" s="235"/>
      <c r="T3284" s="236"/>
      <c r="AT3284" s="237" t="s">
        <v>364</v>
      </c>
      <c r="AU3284" s="237" t="s">
        <v>90</v>
      </c>
      <c r="AV3284" s="14" t="s">
        <v>90</v>
      </c>
      <c r="AW3284" s="14" t="s">
        <v>36</v>
      </c>
      <c r="AX3284" s="14" t="s">
        <v>81</v>
      </c>
      <c r="AY3284" s="237" t="s">
        <v>215</v>
      </c>
    </row>
    <row r="3285" spans="1:65" s="15" customFormat="1" ht="10.199999999999999">
      <c r="B3285" s="238"/>
      <c r="C3285" s="239"/>
      <c r="D3285" s="198" t="s">
        <v>364</v>
      </c>
      <c r="E3285" s="240" t="s">
        <v>1</v>
      </c>
      <c r="F3285" s="241" t="s">
        <v>368</v>
      </c>
      <c r="G3285" s="239"/>
      <c r="H3285" s="242">
        <v>35.200000000000003</v>
      </c>
      <c r="I3285" s="243"/>
      <c r="J3285" s="239"/>
      <c r="K3285" s="239"/>
      <c r="L3285" s="244"/>
      <c r="M3285" s="245"/>
      <c r="N3285" s="246"/>
      <c r="O3285" s="246"/>
      <c r="P3285" s="246"/>
      <c r="Q3285" s="246"/>
      <c r="R3285" s="246"/>
      <c r="S3285" s="246"/>
      <c r="T3285" s="247"/>
      <c r="AT3285" s="248" t="s">
        <v>364</v>
      </c>
      <c r="AU3285" s="248" t="s">
        <v>90</v>
      </c>
      <c r="AV3285" s="15" t="s">
        <v>214</v>
      </c>
      <c r="AW3285" s="15" t="s">
        <v>36</v>
      </c>
      <c r="AX3285" s="15" t="s">
        <v>88</v>
      </c>
      <c r="AY3285" s="248" t="s">
        <v>215</v>
      </c>
    </row>
    <row r="3286" spans="1:65" s="2" customFormat="1" ht="24.15" customHeight="1">
      <c r="A3286" s="35"/>
      <c r="B3286" s="36"/>
      <c r="C3286" s="185" t="s">
        <v>3250</v>
      </c>
      <c r="D3286" s="185" t="s">
        <v>216</v>
      </c>
      <c r="E3286" s="186" t="s">
        <v>3251</v>
      </c>
      <c r="F3286" s="187" t="s">
        <v>3252</v>
      </c>
      <c r="G3286" s="188" t="s">
        <v>716</v>
      </c>
      <c r="H3286" s="189">
        <v>5</v>
      </c>
      <c r="I3286" s="190"/>
      <c r="J3286" s="191">
        <f>ROUND(I3286*H3286,2)</f>
        <v>0</v>
      </c>
      <c r="K3286" s="187" t="s">
        <v>359</v>
      </c>
      <c r="L3286" s="40"/>
      <c r="M3286" s="192" t="s">
        <v>1</v>
      </c>
      <c r="N3286" s="193" t="s">
        <v>46</v>
      </c>
      <c r="O3286" s="72"/>
      <c r="P3286" s="194">
        <f>O3286*H3286</f>
        <v>0</v>
      </c>
      <c r="Q3286" s="194">
        <v>0</v>
      </c>
      <c r="R3286" s="194">
        <f>Q3286*H3286</f>
        <v>0</v>
      </c>
      <c r="S3286" s="194">
        <v>0</v>
      </c>
      <c r="T3286" s="195">
        <f>S3286*H3286</f>
        <v>0</v>
      </c>
      <c r="U3286" s="35"/>
      <c r="V3286" s="35"/>
      <c r="W3286" s="35"/>
      <c r="X3286" s="35"/>
      <c r="Y3286" s="35"/>
      <c r="Z3286" s="35"/>
      <c r="AA3286" s="35"/>
      <c r="AB3286" s="35"/>
      <c r="AC3286" s="35"/>
      <c r="AD3286" s="35"/>
      <c r="AE3286" s="35"/>
      <c r="AR3286" s="196" t="s">
        <v>291</v>
      </c>
      <c r="AT3286" s="196" t="s">
        <v>216</v>
      </c>
      <c r="AU3286" s="196" t="s">
        <v>90</v>
      </c>
      <c r="AY3286" s="18" t="s">
        <v>215</v>
      </c>
      <c r="BE3286" s="197">
        <f>IF(N3286="základní",J3286,0)</f>
        <v>0</v>
      </c>
      <c r="BF3286" s="197">
        <f>IF(N3286="snížená",J3286,0)</f>
        <v>0</v>
      </c>
      <c r="BG3286" s="197">
        <f>IF(N3286="zákl. přenesená",J3286,0)</f>
        <v>0</v>
      </c>
      <c r="BH3286" s="197">
        <f>IF(N3286="sníž. přenesená",J3286,0)</f>
        <v>0</v>
      </c>
      <c r="BI3286" s="197">
        <f>IF(N3286="nulová",J3286,0)</f>
        <v>0</v>
      </c>
      <c r="BJ3286" s="18" t="s">
        <v>88</v>
      </c>
      <c r="BK3286" s="197">
        <f>ROUND(I3286*H3286,2)</f>
        <v>0</v>
      </c>
      <c r="BL3286" s="18" t="s">
        <v>291</v>
      </c>
      <c r="BM3286" s="196" t="s">
        <v>3253</v>
      </c>
    </row>
    <row r="3287" spans="1:65" s="2" customFormat="1" ht="19.2">
      <c r="A3287" s="35"/>
      <c r="B3287" s="36"/>
      <c r="C3287" s="37"/>
      <c r="D3287" s="198" t="s">
        <v>221</v>
      </c>
      <c r="E3287" s="37"/>
      <c r="F3287" s="199" t="s">
        <v>3254</v>
      </c>
      <c r="G3287" s="37"/>
      <c r="H3287" s="37"/>
      <c r="I3287" s="200"/>
      <c r="J3287" s="37"/>
      <c r="K3287" s="37"/>
      <c r="L3287" s="40"/>
      <c r="M3287" s="201"/>
      <c r="N3287" s="202"/>
      <c r="O3287" s="72"/>
      <c r="P3287" s="72"/>
      <c r="Q3287" s="72"/>
      <c r="R3287" s="72"/>
      <c r="S3287" s="72"/>
      <c r="T3287" s="73"/>
      <c r="U3287" s="35"/>
      <c r="V3287" s="35"/>
      <c r="W3287" s="35"/>
      <c r="X3287" s="35"/>
      <c r="Y3287" s="35"/>
      <c r="Z3287" s="35"/>
      <c r="AA3287" s="35"/>
      <c r="AB3287" s="35"/>
      <c r="AC3287" s="35"/>
      <c r="AD3287" s="35"/>
      <c r="AE3287" s="35"/>
      <c r="AT3287" s="18" t="s">
        <v>221</v>
      </c>
      <c r="AU3287" s="18" t="s">
        <v>90</v>
      </c>
    </row>
    <row r="3288" spans="1:65" s="2" customFormat="1" ht="10.199999999999999">
      <c r="A3288" s="35"/>
      <c r="B3288" s="36"/>
      <c r="C3288" s="37"/>
      <c r="D3288" s="215" t="s">
        <v>362</v>
      </c>
      <c r="E3288" s="37"/>
      <c r="F3288" s="216" t="s">
        <v>3255</v>
      </c>
      <c r="G3288" s="37"/>
      <c r="H3288" s="37"/>
      <c r="I3288" s="200"/>
      <c r="J3288" s="37"/>
      <c r="K3288" s="37"/>
      <c r="L3288" s="40"/>
      <c r="M3288" s="201"/>
      <c r="N3288" s="202"/>
      <c r="O3288" s="72"/>
      <c r="P3288" s="72"/>
      <c r="Q3288" s="72"/>
      <c r="R3288" s="72"/>
      <c r="S3288" s="72"/>
      <c r="T3288" s="73"/>
      <c r="U3288" s="35"/>
      <c r="V3288" s="35"/>
      <c r="W3288" s="35"/>
      <c r="X3288" s="35"/>
      <c r="Y3288" s="35"/>
      <c r="Z3288" s="35"/>
      <c r="AA3288" s="35"/>
      <c r="AB3288" s="35"/>
      <c r="AC3288" s="35"/>
      <c r="AD3288" s="35"/>
      <c r="AE3288" s="35"/>
      <c r="AT3288" s="18" t="s">
        <v>362</v>
      </c>
      <c r="AU3288" s="18" t="s">
        <v>90</v>
      </c>
    </row>
    <row r="3289" spans="1:65" s="2" customFormat="1" ht="24.15" customHeight="1">
      <c r="A3289" s="35"/>
      <c r="B3289" s="36"/>
      <c r="C3289" s="260" t="s">
        <v>3256</v>
      </c>
      <c r="D3289" s="260" t="s">
        <v>539</v>
      </c>
      <c r="E3289" s="261" t="s">
        <v>3257</v>
      </c>
      <c r="F3289" s="262" t="s">
        <v>3258</v>
      </c>
      <c r="G3289" s="263" t="s">
        <v>523</v>
      </c>
      <c r="H3289" s="264">
        <v>5.94</v>
      </c>
      <c r="I3289" s="265"/>
      <c r="J3289" s="266">
        <f>ROUND(I3289*H3289,2)</f>
        <v>0</v>
      </c>
      <c r="K3289" s="262" t="s">
        <v>359</v>
      </c>
      <c r="L3289" s="267"/>
      <c r="M3289" s="268" t="s">
        <v>1</v>
      </c>
      <c r="N3289" s="269" t="s">
        <v>46</v>
      </c>
      <c r="O3289" s="72"/>
      <c r="P3289" s="194">
        <f>O3289*H3289</f>
        <v>0</v>
      </c>
      <c r="Q3289" s="194">
        <v>4.1999999999999997E-3</v>
      </c>
      <c r="R3289" s="194">
        <f>Q3289*H3289</f>
        <v>2.4948000000000001E-2</v>
      </c>
      <c r="S3289" s="194">
        <v>0</v>
      </c>
      <c r="T3289" s="195">
        <f>S3289*H3289</f>
        <v>0</v>
      </c>
      <c r="U3289" s="35"/>
      <c r="V3289" s="35"/>
      <c r="W3289" s="35"/>
      <c r="X3289" s="35"/>
      <c r="Y3289" s="35"/>
      <c r="Z3289" s="35"/>
      <c r="AA3289" s="35"/>
      <c r="AB3289" s="35"/>
      <c r="AC3289" s="35"/>
      <c r="AD3289" s="35"/>
      <c r="AE3289" s="35"/>
      <c r="AR3289" s="196" t="s">
        <v>676</v>
      </c>
      <c r="AT3289" s="196" t="s">
        <v>539</v>
      </c>
      <c r="AU3289" s="196" t="s">
        <v>90</v>
      </c>
      <c r="AY3289" s="18" t="s">
        <v>215</v>
      </c>
      <c r="BE3289" s="197">
        <f>IF(N3289="základní",J3289,0)</f>
        <v>0</v>
      </c>
      <c r="BF3289" s="197">
        <f>IF(N3289="snížená",J3289,0)</f>
        <v>0</v>
      </c>
      <c r="BG3289" s="197">
        <f>IF(N3289="zákl. přenesená",J3289,0)</f>
        <v>0</v>
      </c>
      <c r="BH3289" s="197">
        <f>IF(N3289="sníž. přenesená",J3289,0)</f>
        <v>0</v>
      </c>
      <c r="BI3289" s="197">
        <f>IF(N3289="nulová",J3289,0)</f>
        <v>0</v>
      </c>
      <c r="BJ3289" s="18" t="s">
        <v>88</v>
      </c>
      <c r="BK3289" s="197">
        <f>ROUND(I3289*H3289,2)</f>
        <v>0</v>
      </c>
      <c r="BL3289" s="18" t="s">
        <v>291</v>
      </c>
      <c r="BM3289" s="196" t="s">
        <v>3259</v>
      </c>
    </row>
    <row r="3290" spans="1:65" s="2" customFormat="1" ht="19.2">
      <c r="A3290" s="35"/>
      <c r="B3290" s="36"/>
      <c r="C3290" s="37"/>
      <c r="D3290" s="198" t="s">
        <v>221</v>
      </c>
      <c r="E3290" s="37"/>
      <c r="F3290" s="199" t="s">
        <v>3258</v>
      </c>
      <c r="G3290" s="37"/>
      <c r="H3290" s="37"/>
      <c r="I3290" s="200"/>
      <c r="J3290" s="37"/>
      <c r="K3290" s="37"/>
      <c r="L3290" s="40"/>
      <c r="M3290" s="201"/>
      <c r="N3290" s="202"/>
      <c r="O3290" s="72"/>
      <c r="P3290" s="72"/>
      <c r="Q3290" s="72"/>
      <c r="R3290" s="72"/>
      <c r="S3290" s="72"/>
      <c r="T3290" s="73"/>
      <c r="U3290" s="35"/>
      <c r="V3290" s="35"/>
      <c r="W3290" s="35"/>
      <c r="X3290" s="35"/>
      <c r="Y3290" s="35"/>
      <c r="Z3290" s="35"/>
      <c r="AA3290" s="35"/>
      <c r="AB3290" s="35"/>
      <c r="AC3290" s="35"/>
      <c r="AD3290" s="35"/>
      <c r="AE3290" s="35"/>
      <c r="AT3290" s="18" t="s">
        <v>221</v>
      </c>
      <c r="AU3290" s="18" t="s">
        <v>90</v>
      </c>
    </row>
    <row r="3291" spans="1:65" s="13" customFormat="1" ht="10.199999999999999">
      <c r="B3291" s="217"/>
      <c r="C3291" s="218"/>
      <c r="D3291" s="198" t="s">
        <v>364</v>
      </c>
      <c r="E3291" s="219" t="s">
        <v>1</v>
      </c>
      <c r="F3291" s="220" t="s">
        <v>3241</v>
      </c>
      <c r="G3291" s="218"/>
      <c r="H3291" s="219" t="s">
        <v>1</v>
      </c>
      <c r="I3291" s="221"/>
      <c r="J3291" s="218"/>
      <c r="K3291" s="218"/>
      <c r="L3291" s="222"/>
      <c r="M3291" s="223"/>
      <c r="N3291" s="224"/>
      <c r="O3291" s="224"/>
      <c r="P3291" s="224"/>
      <c r="Q3291" s="224"/>
      <c r="R3291" s="224"/>
      <c r="S3291" s="224"/>
      <c r="T3291" s="225"/>
      <c r="AT3291" s="226" t="s">
        <v>364</v>
      </c>
      <c r="AU3291" s="226" t="s">
        <v>90</v>
      </c>
      <c r="AV3291" s="13" t="s">
        <v>88</v>
      </c>
      <c r="AW3291" s="13" t="s">
        <v>36</v>
      </c>
      <c r="AX3291" s="13" t="s">
        <v>81</v>
      </c>
      <c r="AY3291" s="226" t="s">
        <v>215</v>
      </c>
    </row>
    <row r="3292" spans="1:65" s="14" customFormat="1" ht="10.199999999999999">
      <c r="B3292" s="227"/>
      <c r="C3292" s="228"/>
      <c r="D3292" s="198" t="s">
        <v>364</v>
      </c>
      <c r="E3292" s="229" t="s">
        <v>1</v>
      </c>
      <c r="F3292" s="230" t="s">
        <v>3260</v>
      </c>
      <c r="G3292" s="228"/>
      <c r="H3292" s="231">
        <v>5.94</v>
      </c>
      <c r="I3292" s="232"/>
      <c r="J3292" s="228"/>
      <c r="K3292" s="228"/>
      <c r="L3292" s="233"/>
      <c r="M3292" s="234"/>
      <c r="N3292" s="235"/>
      <c r="O3292" s="235"/>
      <c r="P3292" s="235"/>
      <c r="Q3292" s="235"/>
      <c r="R3292" s="235"/>
      <c r="S3292" s="235"/>
      <c r="T3292" s="236"/>
      <c r="AT3292" s="237" t="s">
        <v>364</v>
      </c>
      <c r="AU3292" s="237" t="s">
        <v>90</v>
      </c>
      <c r="AV3292" s="14" t="s">
        <v>90</v>
      </c>
      <c r="AW3292" s="14" t="s">
        <v>36</v>
      </c>
      <c r="AX3292" s="14" t="s">
        <v>81</v>
      </c>
      <c r="AY3292" s="237" t="s">
        <v>215</v>
      </c>
    </row>
    <row r="3293" spans="1:65" s="15" customFormat="1" ht="10.199999999999999">
      <c r="B3293" s="238"/>
      <c r="C3293" s="239"/>
      <c r="D3293" s="198" t="s">
        <v>364</v>
      </c>
      <c r="E3293" s="240" t="s">
        <v>1</v>
      </c>
      <c r="F3293" s="241" t="s">
        <v>368</v>
      </c>
      <c r="G3293" s="239"/>
      <c r="H3293" s="242">
        <v>5.94</v>
      </c>
      <c r="I3293" s="243"/>
      <c r="J3293" s="239"/>
      <c r="K3293" s="239"/>
      <c r="L3293" s="244"/>
      <c r="M3293" s="245"/>
      <c r="N3293" s="246"/>
      <c r="O3293" s="246"/>
      <c r="P3293" s="246"/>
      <c r="Q3293" s="246"/>
      <c r="R3293" s="246"/>
      <c r="S3293" s="246"/>
      <c r="T3293" s="247"/>
      <c r="AT3293" s="248" t="s">
        <v>364</v>
      </c>
      <c r="AU3293" s="248" t="s">
        <v>90</v>
      </c>
      <c r="AV3293" s="15" t="s">
        <v>214</v>
      </c>
      <c r="AW3293" s="15" t="s">
        <v>36</v>
      </c>
      <c r="AX3293" s="15" t="s">
        <v>88</v>
      </c>
      <c r="AY3293" s="248" t="s">
        <v>215</v>
      </c>
    </row>
    <row r="3294" spans="1:65" s="2" customFormat="1" ht="24.15" customHeight="1">
      <c r="A3294" s="35"/>
      <c r="B3294" s="36"/>
      <c r="C3294" s="185" t="s">
        <v>3261</v>
      </c>
      <c r="D3294" s="185" t="s">
        <v>216</v>
      </c>
      <c r="E3294" s="186" t="s">
        <v>3262</v>
      </c>
      <c r="F3294" s="187" t="s">
        <v>3263</v>
      </c>
      <c r="G3294" s="188" t="s">
        <v>716</v>
      </c>
      <c r="H3294" s="189">
        <v>1</v>
      </c>
      <c r="I3294" s="190"/>
      <c r="J3294" s="191">
        <f>ROUND(I3294*H3294,2)</f>
        <v>0</v>
      </c>
      <c r="K3294" s="187" t="s">
        <v>359</v>
      </c>
      <c r="L3294" s="40"/>
      <c r="M3294" s="192" t="s">
        <v>1</v>
      </c>
      <c r="N3294" s="193" t="s">
        <v>46</v>
      </c>
      <c r="O3294" s="72"/>
      <c r="P3294" s="194">
        <f>O3294*H3294</f>
        <v>0</v>
      </c>
      <c r="Q3294" s="194">
        <v>0</v>
      </c>
      <c r="R3294" s="194">
        <f>Q3294*H3294</f>
        <v>0</v>
      </c>
      <c r="S3294" s="194">
        <v>0</v>
      </c>
      <c r="T3294" s="195">
        <f>S3294*H3294</f>
        <v>0</v>
      </c>
      <c r="U3294" s="35"/>
      <c r="V3294" s="35"/>
      <c r="W3294" s="35"/>
      <c r="X3294" s="35"/>
      <c r="Y3294" s="35"/>
      <c r="Z3294" s="35"/>
      <c r="AA3294" s="35"/>
      <c r="AB3294" s="35"/>
      <c r="AC3294" s="35"/>
      <c r="AD3294" s="35"/>
      <c r="AE3294" s="35"/>
      <c r="AR3294" s="196" t="s">
        <v>291</v>
      </c>
      <c r="AT3294" s="196" t="s">
        <v>216</v>
      </c>
      <c r="AU3294" s="196" t="s">
        <v>90</v>
      </c>
      <c r="AY3294" s="18" t="s">
        <v>215</v>
      </c>
      <c r="BE3294" s="197">
        <f>IF(N3294="základní",J3294,0)</f>
        <v>0</v>
      </c>
      <c r="BF3294" s="197">
        <f>IF(N3294="snížená",J3294,0)</f>
        <v>0</v>
      </c>
      <c r="BG3294" s="197">
        <f>IF(N3294="zákl. přenesená",J3294,0)</f>
        <v>0</v>
      </c>
      <c r="BH3294" s="197">
        <f>IF(N3294="sníž. přenesená",J3294,0)</f>
        <v>0</v>
      </c>
      <c r="BI3294" s="197">
        <f>IF(N3294="nulová",J3294,0)</f>
        <v>0</v>
      </c>
      <c r="BJ3294" s="18" t="s">
        <v>88</v>
      </c>
      <c r="BK3294" s="197">
        <f>ROUND(I3294*H3294,2)</f>
        <v>0</v>
      </c>
      <c r="BL3294" s="18" t="s">
        <v>291</v>
      </c>
      <c r="BM3294" s="196" t="s">
        <v>3264</v>
      </c>
    </row>
    <row r="3295" spans="1:65" s="2" customFormat="1" ht="19.2">
      <c r="A3295" s="35"/>
      <c r="B3295" s="36"/>
      <c r="C3295" s="37"/>
      <c r="D3295" s="198" t="s">
        <v>221</v>
      </c>
      <c r="E3295" s="37"/>
      <c r="F3295" s="199" t="s">
        <v>3265</v>
      </c>
      <c r="G3295" s="37"/>
      <c r="H3295" s="37"/>
      <c r="I3295" s="200"/>
      <c r="J3295" s="37"/>
      <c r="K3295" s="37"/>
      <c r="L3295" s="40"/>
      <c r="M3295" s="201"/>
      <c r="N3295" s="202"/>
      <c r="O3295" s="72"/>
      <c r="P3295" s="72"/>
      <c r="Q3295" s="72"/>
      <c r="R3295" s="72"/>
      <c r="S3295" s="72"/>
      <c r="T3295" s="73"/>
      <c r="U3295" s="35"/>
      <c r="V3295" s="35"/>
      <c r="W3295" s="35"/>
      <c r="X3295" s="35"/>
      <c r="Y3295" s="35"/>
      <c r="Z3295" s="35"/>
      <c r="AA3295" s="35"/>
      <c r="AB3295" s="35"/>
      <c r="AC3295" s="35"/>
      <c r="AD3295" s="35"/>
      <c r="AE3295" s="35"/>
      <c r="AT3295" s="18" t="s">
        <v>221</v>
      </c>
      <c r="AU3295" s="18" t="s">
        <v>90</v>
      </c>
    </row>
    <row r="3296" spans="1:65" s="2" customFormat="1" ht="10.199999999999999">
      <c r="A3296" s="35"/>
      <c r="B3296" s="36"/>
      <c r="C3296" s="37"/>
      <c r="D3296" s="215" t="s">
        <v>362</v>
      </c>
      <c r="E3296" s="37"/>
      <c r="F3296" s="216" t="s">
        <v>3266</v>
      </c>
      <c r="G3296" s="37"/>
      <c r="H3296" s="37"/>
      <c r="I3296" s="200"/>
      <c r="J3296" s="37"/>
      <c r="K3296" s="37"/>
      <c r="L3296" s="40"/>
      <c r="M3296" s="201"/>
      <c r="N3296" s="202"/>
      <c r="O3296" s="72"/>
      <c r="P3296" s="72"/>
      <c r="Q3296" s="72"/>
      <c r="R3296" s="72"/>
      <c r="S3296" s="72"/>
      <c r="T3296" s="73"/>
      <c r="U3296" s="35"/>
      <c r="V3296" s="35"/>
      <c r="W3296" s="35"/>
      <c r="X3296" s="35"/>
      <c r="Y3296" s="35"/>
      <c r="Z3296" s="35"/>
      <c r="AA3296" s="35"/>
      <c r="AB3296" s="35"/>
      <c r="AC3296" s="35"/>
      <c r="AD3296" s="35"/>
      <c r="AE3296" s="35"/>
      <c r="AT3296" s="18" t="s">
        <v>362</v>
      </c>
      <c r="AU3296" s="18" t="s">
        <v>90</v>
      </c>
    </row>
    <row r="3297" spans="1:65" s="2" customFormat="1" ht="21.75" customHeight="1">
      <c r="A3297" s="35"/>
      <c r="B3297" s="36"/>
      <c r="C3297" s="260" t="s">
        <v>3267</v>
      </c>
      <c r="D3297" s="260" t="s">
        <v>539</v>
      </c>
      <c r="E3297" s="261" t="s">
        <v>3268</v>
      </c>
      <c r="F3297" s="262" t="s">
        <v>3269</v>
      </c>
      <c r="G3297" s="263" t="s">
        <v>523</v>
      </c>
      <c r="H3297" s="264">
        <v>2.2000000000000002</v>
      </c>
      <c r="I3297" s="265"/>
      <c r="J3297" s="266">
        <f>ROUND(I3297*H3297,2)</f>
        <v>0</v>
      </c>
      <c r="K3297" s="262" t="s">
        <v>359</v>
      </c>
      <c r="L3297" s="267"/>
      <c r="M3297" s="268" t="s">
        <v>1</v>
      </c>
      <c r="N3297" s="269" t="s">
        <v>46</v>
      </c>
      <c r="O3297" s="72"/>
      <c r="P3297" s="194">
        <f>O3297*H3297</f>
        <v>0</v>
      </c>
      <c r="Q3297" s="194">
        <v>2.1999999999999999E-2</v>
      </c>
      <c r="R3297" s="194">
        <f>Q3297*H3297</f>
        <v>4.8399999999999999E-2</v>
      </c>
      <c r="S3297" s="194">
        <v>0</v>
      </c>
      <c r="T3297" s="195">
        <f>S3297*H3297</f>
        <v>0</v>
      </c>
      <c r="U3297" s="35"/>
      <c r="V3297" s="35"/>
      <c r="W3297" s="35"/>
      <c r="X3297" s="35"/>
      <c r="Y3297" s="35"/>
      <c r="Z3297" s="35"/>
      <c r="AA3297" s="35"/>
      <c r="AB3297" s="35"/>
      <c r="AC3297" s="35"/>
      <c r="AD3297" s="35"/>
      <c r="AE3297" s="35"/>
      <c r="AR3297" s="196" t="s">
        <v>676</v>
      </c>
      <c r="AT3297" s="196" t="s">
        <v>539</v>
      </c>
      <c r="AU3297" s="196" t="s">
        <v>90</v>
      </c>
      <c r="AY3297" s="18" t="s">
        <v>215</v>
      </c>
      <c r="BE3297" s="197">
        <f>IF(N3297="základní",J3297,0)</f>
        <v>0</v>
      </c>
      <c r="BF3297" s="197">
        <f>IF(N3297="snížená",J3297,0)</f>
        <v>0</v>
      </c>
      <c r="BG3297" s="197">
        <f>IF(N3297="zákl. přenesená",J3297,0)</f>
        <v>0</v>
      </c>
      <c r="BH3297" s="197">
        <f>IF(N3297="sníž. přenesená",J3297,0)</f>
        <v>0</v>
      </c>
      <c r="BI3297" s="197">
        <f>IF(N3297="nulová",J3297,0)</f>
        <v>0</v>
      </c>
      <c r="BJ3297" s="18" t="s">
        <v>88</v>
      </c>
      <c r="BK3297" s="197">
        <f>ROUND(I3297*H3297,2)</f>
        <v>0</v>
      </c>
      <c r="BL3297" s="18" t="s">
        <v>291</v>
      </c>
      <c r="BM3297" s="196" t="s">
        <v>3270</v>
      </c>
    </row>
    <row r="3298" spans="1:65" s="2" customFormat="1" ht="10.199999999999999">
      <c r="A3298" s="35"/>
      <c r="B3298" s="36"/>
      <c r="C3298" s="37"/>
      <c r="D3298" s="198" t="s">
        <v>221</v>
      </c>
      <c r="E3298" s="37"/>
      <c r="F3298" s="199" t="s">
        <v>3269</v>
      </c>
      <c r="G3298" s="37"/>
      <c r="H3298" s="37"/>
      <c r="I3298" s="200"/>
      <c r="J3298" s="37"/>
      <c r="K3298" s="37"/>
      <c r="L3298" s="40"/>
      <c r="M3298" s="201"/>
      <c r="N3298" s="202"/>
      <c r="O3298" s="72"/>
      <c r="P3298" s="72"/>
      <c r="Q3298" s="72"/>
      <c r="R3298" s="72"/>
      <c r="S3298" s="72"/>
      <c r="T3298" s="73"/>
      <c r="U3298" s="35"/>
      <c r="V3298" s="35"/>
      <c r="W3298" s="35"/>
      <c r="X3298" s="35"/>
      <c r="Y3298" s="35"/>
      <c r="Z3298" s="35"/>
      <c r="AA3298" s="35"/>
      <c r="AB3298" s="35"/>
      <c r="AC3298" s="35"/>
      <c r="AD3298" s="35"/>
      <c r="AE3298" s="35"/>
      <c r="AT3298" s="18" t="s">
        <v>221</v>
      </c>
      <c r="AU3298" s="18" t="s">
        <v>90</v>
      </c>
    </row>
    <row r="3299" spans="1:65" s="13" customFormat="1" ht="10.199999999999999">
      <c r="B3299" s="217"/>
      <c r="C3299" s="218"/>
      <c r="D3299" s="198" t="s">
        <v>364</v>
      </c>
      <c r="E3299" s="219" t="s">
        <v>1</v>
      </c>
      <c r="F3299" s="220" t="s">
        <v>3239</v>
      </c>
      <c r="G3299" s="218"/>
      <c r="H3299" s="219" t="s">
        <v>1</v>
      </c>
      <c r="I3299" s="221"/>
      <c r="J3299" s="218"/>
      <c r="K3299" s="218"/>
      <c r="L3299" s="222"/>
      <c r="M3299" s="223"/>
      <c r="N3299" s="224"/>
      <c r="O3299" s="224"/>
      <c r="P3299" s="224"/>
      <c r="Q3299" s="224"/>
      <c r="R3299" s="224"/>
      <c r="S3299" s="224"/>
      <c r="T3299" s="225"/>
      <c r="AT3299" s="226" t="s">
        <v>364</v>
      </c>
      <c r="AU3299" s="226" t="s">
        <v>90</v>
      </c>
      <c r="AV3299" s="13" t="s">
        <v>88</v>
      </c>
      <c r="AW3299" s="13" t="s">
        <v>36</v>
      </c>
      <c r="AX3299" s="13" t="s">
        <v>81</v>
      </c>
      <c r="AY3299" s="226" t="s">
        <v>215</v>
      </c>
    </row>
    <row r="3300" spans="1:65" s="14" customFormat="1" ht="10.199999999999999">
      <c r="B3300" s="227"/>
      <c r="C3300" s="228"/>
      <c r="D3300" s="198" t="s">
        <v>364</v>
      </c>
      <c r="E3300" s="229" t="s">
        <v>1</v>
      </c>
      <c r="F3300" s="230" t="s">
        <v>3271</v>
      </c>
      <c r="G3300" s="228"/>
      <c r="H3300" s="231">
        <v>2.2000000000000002</v>
      </c>
      <c r="I3300" s="232"/>
      <c r="J3300" s="228"/>
      <c r="K3300" s="228"/>
      <c r="L3300" s="233"/>
      <c r="M3300" s="234"/>
      <c r="N3300" s="235"/>
      <c r="O3300" s="235"/>
      <c r="P3300" s="235"/>
      <c r="Q3300" s="235"/>
      <c r="R3300" s="235"/>
      <c r="S3300" s="235"/>
      <c r="T3300" s="236"/>
      <c r="AT3300" s="237" t="s">
        <v>364</v>
      </c>
      <c r="AU3300" s="237" t="s">
        <v>90</v>
      </c>
      <c r="AV3300" s="14" t="s">
        <v>90</v>
      </c>
      <c r="AW3300" s="14" t="s">
        <v>36</v>
      </c>
      <c r="AX3300" s="14" t="s">
        <v>81</v>
      </c>
      <c r="AY3300" s="237" t="s">
        <v>215</v>
      </c>
    </row>
    <row r="3301" spans="1:65" s="15" customFormat="1" ht="10.199999999999999">
      <c r="B3301" s="238"/>
      <c r="C3301" s="239"/>
      <c r="D3301" s="198" t="s">
        <v>364</v>
      </c>
      <c r="E3301" s="240" t="s">
        <v>1</v>
      </c>
      <c r="F3301" s="241" t="s">
        <v>368</v>
      </c>
      <c r="G3301" s="239"/>
      <c r="H3301" s="242">
        <v>2.2000000000000002</v>
      </c>
      <c r="I3301" s="243"/>
      <c r="J3301" s="239"/>
      <c r="K3301" s="239"/>
      <c r="L3301" s="244"/>
      <c r="M3301" s="245"/>
      <c r="N3301" s="246"/>
      <c r="O3301" s="246"/>
      <c r="P3301" s="246"/>
      <c r="Q3301" s="246"/>
      <c r="R3301" s="246"/>
      <c r="S3301" s="246"/>
      <c r="T3301" s="247"/>
      <c r="AT3301" s="248" t="s">
        <v>364</v>
      </c>
      <c r="AU3301" s="248" t="s">
        <v>90</v>
      </c>
      <c r="AV3301" s="15" t="s">
        <v>214</v>
      </c>
      <c r="AW3301" s="15" t="s">
        <v>36</v>
      </c>
      <c r="AX3301" s="15" t="s">
        <v>88</v>
      </c>
      <c r="AY3301" s="248" t="s">
        <v>215</v>
      </c>
    </row>
    <row r="3302" spans="1:65" s="2" customFormat="1" ht="24.15" customHeight="1">
      <c r="A3302" s="35"/>
      <c r="B3302" s="36"/>
      <c r="C3302" s="185" t="s">
        <v>3272</v>
      </c>
      <c r="D3302" s="185" t="s">
        <v>216</v>
      </c>
      <c r="E3302" s="186" t="s">
        <v>3262</v>
      </c>
      <c r="F3302" s="187" t="s">
        <v>3263</v>
      </c>
      <c r="G3302" s="188" t="s">
        <v>716</v>
      </c>
      <c r="H3302" s="189">
        <v>1</v>
      </c>
      <c r="I3302" s="190"/>
      <c r="J3302" s="191">
        <f>ROUND(I3302*H3302,2)</f>
        <v>0</v>
      </c>
      <c r="K3302" s="187" t="s">
        <v>359</v>
      </c>
      <c r="L3302" s="40"/>
      <c r="M3302" s="192" t="s">
        <v>1</v>
      </c>
      <c r="N3302" s="193" t="s">
        <v>46</v>
      </c>
      <c r="O3302" s="72"/>
      <c r="P3302" s="194">
        <f>O3302*H3302</f>
        <v>0</v>
      </c>
      <c r="Q3302" s="194">
        <v>0</v>
      </c>
      <c r="R3302" s="194">
        <f>Q3302*H3302</f>
        <v>0</v>
      </c>
      <c r="S3302" s="194">
        <v>0</v>
      </c>
      <c r="T3302" s="195">
        <f>S3302*H3302</f>
        <v>0</v>
      </c>
      <c r="U3302" s="35"/>
      <c r="V3302" s="35"/>
      <c r="W3302" s="35"/>
      <c r="X3302" s="35"/>
      <c r="Y3302" s="35"/>
      <c r="Z3302" s="35"/>
      <c r="AA3302" s="35"/>
      <c r="AB3302" s="35"/>
      <c r="AC3302" s="35"/>
      <c r="AD3302" s="35"/>
      <c r="AE3302" s="35"/>
      <c r="AR3302" s="196" t="s">
        <v>291</v>
      </c>
      <c r="AT3302" s="196" t="s">
        <v>216</v>
      </c>
      <c r="AU3302" s="196" t="s">
        <v>90</v>
      </c>
      <c r="AY3302" s="18" t="s">
        <v>215</v>
      </c>
      <c r="BE3302" s="197">
        <f>IF(N3302="základní",J3302,0)</f>
        <v>0</v>
      </c>
      <c r="BF3302" s="197">
        <f>IF(N3302="snížená",J3302,0)</f>
        <v>0</v>
      </c>
      <c r="BG3302" s="197">
        <f>IF(N3302="zákl. přenesená",J3302,0)</f>
        <v>0</v>
      </c>
      <c r="BH3302" s="197">
        <f>IF(N3302="sníž. přenesená",J3302,0)</f>
        <v>0</v>
      </c>
      <c r="BI3302" s="197">
        <f>IF(N3302="nulová",J3302,0)</f>
        <v>0</v>
      </c>
      <c r="BJ3302" s="18" t="s">
        <v>88</v>
      </c>
      <c r="BK3302" s="197">
        <f>ROUND(I3302*H3302,2)</f>
        <v>0</v>
      </c>
      <c r="BL3302" s="18" t="s">
        <v>291</v>
      </c>
      <c r="BM3302" s="196" t="s">
        <v>3273</v>
      </c>
    </row>
    <row r="3303" spans="1:65" s="2" customFormat="1" ht="19.2">
      <c r="A3303" s="35"/>
      <c r="B3303" s="36"/>
      <c r="C3303" s="37"/>
      <c r="D3303" s="198" t="s">
        <v>221</v>
      </c>
      <c r="E3303" s="37"/>
      <c r="F3303" s="199" t="s">
        <v>3265</v>
      </c>
      <c r="G3303" s="37"/>
      <c r="H3303" s="37"/>
      <c r="I3303" s="200"/>
      <c r="J3303" s="37"/>
      <c r="K3303" s="37"/>
      <c r="L3303" s="40"/>
      <c r="M3303" s="201"/>
      <c r="N3303" s="202"/>
      <c r="O3303" s="72"/>
      <c r="P3303" s="72"/>
      <c r="Q3303" s="72"/>
      <c r="R3303" s="72"/>
      <c r="S3303" s="72"/>
      <c r="T3303" s="73"/>
      <c r="U3303" s="35"/>
      <c r="V3303" s="35"/>
      <c r="W3303" s="35"/>
      <c r="X3303" s="35"/>
      <c r="Y3303" s="35"/>
      <c r="Z3303" s="35"/>
      <c r="AA3303" s="35"/>
      <c r="AB3303" s="35"/>
      <c r="AC3303" s="35"/>
      <c r="AD3303" s="35"/>
      <c r="AE3303" s="35"/>
      <c r="AT3303" s="18" t="s">
        <v>221</v>
      </c>
      <c r="AU3303" s="18" t="s">
        <v>90</v>
      </c>
    </row>
    <row r="3304" spans="1:65" s="2" customFormat="1" ht="10.199999999999999">
      <c r="A3304" s="35"/>
      <c r="B3304" s="36"/>
      <c r="C3304" s="37"/>
      <c r="D3304" s="215" t="s">
        <v>362</v>
      </c>
      <c r="E3304" s="37"/>
      <c r="F3304" s="216" t="s">
        <v>3266</v>
      </c>
      <c r="G3304" s="37"/>
      <c r="H3304" s="37"/>
      <c r="I3304" s="200"/>
      <c r="J3304" s="37"/>
      <c r="K3304" s="37"/>
      <c r="L3304" s="40"/>
      <c r="M3304" s="201"/>
      <c r="N3304" s="202"/>
      <c r="O3304" s="72"/>
      <c r="P3304" s="72"/>
      <c r="Q3304" s="72"/>
      <c r="R3304" s="72"/>
      <c r="S3304" s="72"/>
      <c r="T3304" s="73"/>
      <c r="U3304" s="35"/>
      <c r="V3304" s="35"/>
      <c r="W3304" s="35"/>
      <c r="X3304" s="35"/>
      <c r="Y3304" s="35"/>
      <c r="Z3304" s="35"/>
      <c r="AA3304" s="35"/>
      <c r="AB3304" s="35"/>
      <c r="AC3304" s="35"/>
      <c r="AD3304" s="35"/>
      <c r="AE3304" s="35"/>
      <c r="AT3304" s="18" t="s">
        <v>362</v>
      </c>
      <c r="AU3304" s="18" t="s">
        <v>90</v>
      </c>
    </row>
    <row r="3305" spans="1:65" s="2" customFormat="1" ht="24.15" customHeight="1">
      <c r="A3305" s="35"/>
      <c r="B3305" s="36"/>
      <c r="C3305" s="260" t="s">
        <v>3274</v>
      </c>
      <c r="D3305" s="260" t="s">
        <v>539</v>
      </c>
      <c r="E3305" s="261" t="s">
        <v>3257</v>
      </c>
      <c r="F3305" s="262" t="s">
        <v>3258</v>
      </c>
      <c r="G3305" s="263" t="s">
        <v>523</v>
      </c>
      <c r="H3305" s="264">
        <v>2.2000000000000002</v>
      </c>
      <c r="I3305" s="265"/>
      <c r="J3305" s="266">
        <f>ROUND(I3305*H3305,2)</f>
        <v>0</v>
      </c>
      <c r="K3305" s="262" t="s">
        <v>359</v>
      </c>
      <c r="L3305" s="267"/>
      <c r="M3305" s="268" t="s">
        <v>1</v>
      </c>
      <c r="N3305" s="269" t="s">
        <v>46</v>
      </c>
      <c r="O3305" s="72"/>
      <c r="P3305" s="194">
        <f>O3305*H3305</f>
        <v>0</v>
      </c>
      <c r="Q3305" s="194">
        <v>4.1999999999999997E-3</v>
      </c>
      <c r="R3305" s="194">
        <f>Q3305*H3305</f>
        <v>9.2399999999999999E-3</v>
      </c>
      <c r="S3305" s="194">
        <v>0</v>
      </c>
      <c r="T3305" s="195">
        <f>S3305*H3305</f>
        <v>0</v>
      </c>
      <c r="U3305" s="35"/>
      <c r="V3305" s="35"/>
      <c r="W3305" s="35"/>
      <c r="X3305" s="35"/>
      <c r="Y3305" s="35"/>
      <c r="Z3305" s="35"/>
      <c r="AA3305" s="35"/>
      <c r="AB3305" s="35"/>
      <c r="AC3305" s="35"/>
      <c r="AD3305" s="35"/>
      <c r="AE3305" s="35"/>
      <c r="AR3305" s="196" t="s">
        <v>676</v>
      </c>
      <c r="AT3305" s="196" t="s">
        <v>539</v>
      </c>
      <c r="AU3305" s="196" t="s">
        <v>90</v>
      </c>
      <c r="AY3305" s="18" t="s">
        <v>215</v>
      </c>
      <c r="BE3305" s="197">
        <f>IF(N3305="základní",J3305,0)</f>
        <v>0</v>
      </c>
      <c r="BF3305" s="197">
        <f>IF(N3305="snížená",J3305,0)</f>
        <v>0</v>
      </c>
      <c r="BG3305" s="197">
        <f>IF(N3305="zákl. přenesená",J3305,0)</f>
        <v>0</v>
      </c>
      <c r="BH3305" s="197">
        <f>IF(N3305="sníž. přenesená",J3305,0)</f>
        <v>0</v>
      </c>
      <c r="BI3305" s="197">
        <f>IF(N3305="nulová",J3305,0)</f>
        <v>0</v>
      </c>
      <c r="BJ3305" s="18" t="s">
        <v>88</v>
      </c>
      <c r="BK3305" s="197">
        <f>ROUND(I3305*H3305,2)</f>
        <v>0</v>
      </c>
      <c r="BL3305" s="18" t="s">
        <v>291</v>
      </c>
      <c r="BM3305" s="196" t="s">
        <v>3275</v>
      </c>
    </row>
    <row r="3306" spans="1:65" s="2" customFormat="1" ht="19.2">
      <c r="A3306" s="35"/>
      <c r="B3306" s="36"/>
      <c r="C3306" s="37"/>
      <c r="D3306" s="198" t="s">
        <v>221</v>
      </c>
      <c r="E3306" s="37"/>
      <c r="F3306" s="199" t="s">
        <v>3258</v>
      </c>
      <c r="G3306" s="37"/>
      <c r="H3306" s="37"/>
      <c r="I3306" s="200"/>
      <c r="J3306" s="37"/>
      <c r="K3306" s="37"/>
      <c r="L3306" s="40"/>
      <c r="M3306" s="201"/>
      <c r="N3306" s="202"/>
      <c r="O3306" s="72"/>
      <c r="P3306" s="72"/>
      <c r="Q3306" s="72"/>
      <c r="R3306" s="72"/>
      <c r="S3306" s="72"/>
      <c r="T3306" s="73"/>
      <c r="U3306" s="35"/>
      <c r="V3306" s="35"/>
      <c r="W3306" s="35"/>
      <c r="X3306" s="35"/>
      <c r="Y3306" s="35"/>
      <c r="Z3306" s="35"/>
      <c r="AA3306" s="35"/>
      <c r="AB3306" s="35"/>
      <c r="AC3306" s="35"/>
      <c r="AD3306" s="35"/>
      <c r="AE3306" s="35"/>
      <c r="AT3306" s="18" t="s">
        <v>221</v>
      </c>
      <c r="AU3306" s="18" t="s">
        <v>90</v>
      </c>
    </row>
    <row r="3307" spans="1:65" s="13" customFormat="1" ht="10.199999999999999">
      <c r="B3307" s="217"/>
      <c r="C3307" s="218"/>
      <c r="D3307" s="198" t="s">
        <v>364</v>
      </c>
      <c r="E3307" s="219" t="s">
        <v>1</v>
      </c>
      <c r="F3307" s="220" t="s">
        <v>3243</v>
      </c>
      <c r="G3307" s="218"/>
      <c r="H3307" s="219" t="s">
        <v>1</v>
      </c>
      <c r="I3307" s="221"/>
      <c r="J3307" s="218"/>
      <c r="K3307" s="218"/>
      <c r="L3307" s="222"/>
      <c r="M3307" s="223"/>
      <c r="N3307" s="224"/>
      <c r="O3307" s="224"/>
      <c r="P3307" s="224"/>
      <c r="Q3307" s="224"/>
      <c r="R3307" s="224"/>
      <c r="S3307" s="224"/>
      <c r="T3307" s="225"/>
      <c r="AT3307" s="226" t="s">
        <v>364</v>
      </c>
      <c r="AU3307" s="226" t="s">
        <v>90</v>
      </c>
      <c r="AV3307" s="13" t="s">
        <v>88</v>
      </c>
      <c r="AW3307" s="13" t="s">
        <v>36</v>
      </c>
      <c r="AX3307" s="13" t="s">
        <v>81</v>
      </c>
      <c r="AY3307" s="226" t="s">
        <v>215</v>
      </c>
    </row>
    <row r="3308" spans="1:65" s="14" customFormat="1" ht="10.199999999999999">
      <c r="B3308" s="227"/>
      <c r="C3308" s="228"/>
      <c r="D3308" s="198" t="s">
        <v>364</v>
      </c>
      <c r="E3308" s="229" t="s">
        <v>1</v>
      </c>
      <c r="F3308" s="230" t="s">
        <v>3271</v>
      </c>
      <c r="G3308" s="228"/>
      <c r="H3308" s="231">
        <v>2.2000000000000002</v>
      </c>
      <c r="I3308" s="232"/>
      <c r="J3308" s="228"/>
      <c r="K3308" s="228"/>
      <c r="L3308" s="233"/>
      <c r="M3308" s="234"/>
      <c r="N3308" s="235"/>
      <c r="O3308" s="235"/>
      <c r="P3308" s="235"/>
      <c r="Q3308" s="235"/>
      <c r="R3308" s="235"/>
      <c r="S3308" s="235"/>
      <c r="T3308" s="236"/>
      <c r="AT3308" s="237" t="s">
        <v>364</v>
      </c>
      <c r="AU3308" s="237" t="s">
        <v>90</v>
      </c>
      <c r="AV3308" s="14" t="s">
        <v>90</v>
      </c>
      <c r="AW3308" s="14" t="s">
        <v>36</v>
      </c>
      <c r="AX3308" s="14" t="s">
        <v>81</v>
      </c>
      <c r="AY3308" s="237" t="s">
        <v>215</v>
      </c>
    </row>
    <row r="3309" spans="1:65" s="15" customFormat="1" ht="10.199999999999999">
      <c r="B3309" s="238"/>
      <c r="C3309" s="239"/>
      <c r="D3309" s="198" t="s">
        <v>364</v>
      </c>
      <c r="E3309" s="240" t="s">
        <v>1</v>
      </c>
      <c r="F3309" s="241" t="s">
        <v>368</v>
      </c>
      <c r="G3309" s="239"/>
      <c r="H3309" s="242">
        <v>2.2000000000000002</v>
      </c>
      <c r="I3309" s="243"/>
      <c r="J3309" s="239"/>
      <c r="K3309" s="239"/>
      <c r="L3309" s="244"/>
      <c r="M3309" s="245"/>
      <c r="N3309" s="246"/>
      <c r="O3309" s="246"/>
      <c r="P3309" s="246"/>
      <c r="Q3309" s="246"/>
      <c r="R3309" s="246"/>
      <c r="S3309" s="246"/>
      <c r="T3309" s="247"/>
      <c r="AT3309" s="248" t="s">
        <v>364</v>
      </c>
      <c r="AU3309" s="248" t="s">
        <v>90</v>
      </c>
      <c r="AV3309" s="15" t="s">
        <v>214</v>
      </c>
      <c r="AW3309" s="15" t="s">
        <v>36</v>
      </c>
      <c r="AX3309" s="15" t="s">
        <v>88</v>
      </c>
      <c r="AY3309" s="248" t="s">
        <v>215</v>
      </c>
    </row>
    <row r="3310" spans="1:65" s="2" customFormat="1" ht="24.15" customHeight="1">
      <c r="A3310" s="35"/>
      <c r="B3310" s="36"/>
      <c r="C3310" s="185" t="s">
        <v>3276</v>
      </c>
      <c r="D3310" s="185" t="s">
        <v>216</v>
      </c>
      <c r="E3310" s="186" t="s">
        <v>3277</v>
      </c>
      <c r="F3310" s="187" t="s">
        <v>3278</v>
      </c>
      <c r="G3310" s="188" t="s">
        <v>797</v>
      </c>
      <c r="H3310" s="189">
        <v>46.24</v>
      </c>
      <c r="I3310" s="190"/>
      <c r="J3310" s="191">
        <f>ROUND(I3310*H3310,2)</f>
        <v>0</v>
      </c>
      <c r="K3310" s="187" t="s">
        <v>359</v>
      </c>
      <c r="L3310" s="40"/>
      <c r="M3310" s="192" t="s">
        <v>1</v>
      </c>
      <c r="N3310" s="193" t="s">
        <v>46</v>
      </c>
      <c r="O3310" s="72"/>
      <c r="P3310" s="194">
        <f>O3310*H3310</f>
        <v>0</v>
      </c>
      <c r="Q3310" s="194">
        <v>6.0000000000000002E-5</v>
      </c>
      <c r="R3310" s="194">
        <f>Q3310*H3310</f>
        <v>2.7744000000000002E-3</v>
      </c>
      <c r="S3310" s="194">
        <v>0</v>
      </c>
      <c r="T3310" s="195">
        <f>S3310*H3310</f>
        <v>0</v>
      </c>
      <c r="U3310" s="35"/>
      <c r="V3310" s="35"/>
      <c r="W3310" s="35"/>
      <c r="X3310" s="35"/>
      <c r="Y3310" s="35"/>
      <c r="Z3310" s="35"/>
      <c r="AA3310" s="35"/>
      <c r="AB3310" s="35"/>
      <c r="AC3310" s="35"/>
      <c r="AD3310" s="35"/>
      <c r="AE3310" s="35"/>
      <c r="AR3310" s="196" t="s">
        <v>291</v>
      </c>
      <c r="AT3310" s="196" t="s">
        <v>216</v>
      </c>
      <c r="AU3310" s="196" t="s">
        <v>90</v>
      </c>
      <c r="AY3310" s="18" t="s">
        <v>215</v>
      </c>
      <c r="BE3310" s="197">
        <f>IF(N3310="základní",J3310,0)</f>
        <v>0</v>
      </c>
      <c r="BF3310" s="197">
        <f>IF(N3310="snížená",J3310,0)</f>
        <v>0</v>
      </c>
      <c r="BG3310" s="197">
        <f>IF(N3310="zákl. přenesená",J3310,0)</f>
        <v>0</v>
      </c>
      <c r="BH3310" s="197">
        <f>IF(N3310="sníž. přenesená",J3310,0)</f>
        <v>0</v>
      </c>
      <c r="BI3310" s="197">
        <f>IF(N3310="nulová",J3310,0)</f>
        <v>0</v>
      </c>
      <c r="BJ3310" s="18" t="s">
        <v>88</v>
      </c>
      <c r="BK3310" s="197">
        <f>ROUND(I3310*H3310,2)</f>
        <v>0</v>
      </c>
      <c r="BL3310" s="18" t="s">
        <v>291</v>
      </c>
      <c r="BM3310" s="196" t="s">
        <v>3279</v>
      </c>
    </row>
    <row r="3311" spans="1:65" s="2" customFormat="1" ht="28.8">
      <c r="A3311" s="35"/>
      <c r="B3311" s="36"/>
      <c r="C3311" s="37"/>
      <c r="D3311" s="198" t="s">
        <v>221</v>
      </c>
      <c r="E3311" s="37"/>
      <c r="F3311" s="199" t="s">
        <v>3280</v>
      </c>
      <c r="G3311" s="37"/>
      <c r="H3311" s="37"/>
      <c r="I3311" s="200"/>
      <c r="J3311" s="37"/>
      <c r="K3311" s="37"/>
      <c r="L3311" s="40"/>
      <c r="M3311" s="201"/>
      <c r="N3311" s="202"/>
      <c r="O3311" s="72"/>
      <c r="P3311" s="72"/>
      <c r="Q3311" s="72"/>
      <c r="R3311" s="72"/>
      <c r="S3311" s="72"/>
      <c r="T3311" s="73"/>
      <c r="U3311" s="35"/>
      <c r="V3311" s="35"/>
      <c r="W3311" s="35"/>
      <c r="X3311" s="35"/>
      <c r="Y3311" s="35"/>
      <c r="Z3311" s="35"/>
      <c r="AA3311" s="35"/>
      <c r="AB3311" s="35"/>
      <c r="AC3311" s="35"/>
      <c r="AD3311" s="35"/>
      <c r="AE3311" s="35"/>
      <c r="AT3311" s="18" t="s">
        <v>221</v>
      </c>
      <c r="AU3311" s="18" t="s">
        <v>90</v>
      </c>
    </row>
    <row r="3312" spans="1:65" s="2" customFormat="1" ht="10.199999999999999">
      <c r="A3312" s="35"/>
      <c r="B3312" s="36"/>
      <c r="C3312" s="37"/>
      <c r="D3312" s="215" t="s">
        <v>362</v>
      </c>
      <c r="E3312" s="37"/>
      <c r="F3312" s="216" t="s">
        <v>3281</v>
      </c>
      <c r="G3312" s="37"/>
      <c r="H3312" s="37"/>
      <c r="I3312" s="200"/>
      <c r="J3312" s="37"/>
      <c r="K3312" s="37"/>
      <c r="L3312" s="40"/>
      <c r="M3312" s="201"/>
      <c r="N3312" s="202"/>
      <c r="O3312" s="72"/>
      <c r="P3312" s="72"/>
      <c r="Q3312" s="72"/>
      <c r="R3312" s="72"/>
      <c r="S3312" s="72"/>
      <c r="T3312" s="73"/>
      <c r="U3312" s="35"/>
      <c r="V3312" s="35"/>
      <c r="W3312" s="35"/>
      <c r="X3312" s="35"/>
      <c r="Y3312" s="35"/>
      <c r="Z3312" s="35"/>
      <c r="AA3312" s="35"/>
      <c r="AB3312" s="35"/>
      <c r="AC3312" s="35"/>
      <c r="AD3312" s="35"/>
      <c r="AE3312" s="35"/>
      <c r="AT3312" s="18" t="s">
        <v>362</v>
      </c>
      <c r="AU3312" s="18" t="s">
        <v>90</v>
      </c>
    </row>
    <row r="3313" spans="1:65" s="13" customFormat="1" ht="10.199999999999999">
      <c r="B3313" s="217"/>
      <c r="C3313" s="218"/>
      <c r="D3313" s="198" t="s">
        <v>364</v>
      </c>
      <c r="E3313" s="219" t="s">
        <v>1</v>
      </c>
      <c r="F3313" s="220" t="s">
        <v>3282</v>
      </c>
      <c r="G3313" s="218"/>
      <c r="H3313" s="219" t="s">
        <v>1</v>
      </c>
      <c r="I3313" s="221"/>
      <c r="J3313" s="218"/>
      <c r="K3313" s="218"/>
      <c r="L3313" s="222"/>
      <c r="M3313" s="223"/>
      <c r="N3313" s="224"/>
      <c r="O3313" s="224"/>
      <c r="P3313" s="224"/>
      <c r="Q3313" s="224"/>
      <c r="R3313" s="224"/>
      <c r="S3313" s="224"/>
      <c r="T3313" s="225"/>
      <c r="AT3313" s="226" t="s">
        <v>364</v>
      </c>
      <c r="AU3313" s="226" t="s">
        <v>90</v>
      </c>
      <c r="AV3313" s="13" t="s">
        <v>88</v>
      </c>
      <c r="AW3313" s="13" t="s">
        <v>36</v>
      </c>
      <c r="AX3313" s="13" t="s">
        <v>81</v>
      </c>
      <c r="AY3313" s="226" t="s">
        <v>215</v>
      </c>
    </row>
    <row r="3314" spans="1:65" s="14" customFormat="1" ht="10.199999999999999">
      <c r="B3314" s="227"/>
      <c r="C3314" s="228"/>
      <c r="D3314" s="198" t="s">
        <v>364</v>
      </c>
      <c r="E3314" s="229" t="s">
        <v>1</v>
      </c>
      <c r="F3314" s="230" t="s">
        <v>3283</v>
      </c>
      <c r="G3314" s="228"/>
      <c r="H3314" s="231">
        <v>24.94</v>
      </c>
      <c r="I3314" s="232"/>
      <c r="J3314" s="228"/>
      <c r="K3314" s="228"/>
      <c r="L3314" s="233"/>
      <c r="M3314" s="234"/>
      <c r="N3314" s="235"/>
      <c r="O3314" s="235"/>
      <c r="P3314" s="235"/>
      <c r="Q3314" s="235"/>
      <c r="R3314" s="235"/>
      <c r="S3314" s="235"/>
      <c r="T3314" s="236"/>
      <c r="AT3314" s="237" t="s">
        <v>364</v>
      </c>
      <c r="AU3314" s="237" t="s">
        <v>90</v>
      </c>
      <c r="AV3314" s="14" t="s">
        <v>90</v>
      </c>
      <c r="AW3314" s="14" t="s">
        <v>36</v>
      </c>
      <c r="AX3314" s="14" t="s">
        <v>81</v>
      </c>
      <c r="AY3314" s="237" t="s">
        <v>215</v>
      </c>
    </row>
    <row r="3315" spans="1:65" s="14" customFormat="1" ht="10.199999999999999">
      <c r="B3315" s="227"/>
      <c r="C3315" s="228"/>
      <c r="D3315" s="198" t="s">
        <v>364</v>
      </c>
      <c r="E3315" s="229" t="s">
        <v>1</v>
      </c>
      <c r="F3315" s="230" t="s">
        <v>3284</v>
      </c>
      <c r="G3315" s="228"/>
      <c r="H3315" s="231">
        <v>6.6</v>
      </c>
      <c r="I3315" s="232"/>
      <c r="J3315" s="228"/>
      <c r="K3315" s="228"/>
      <c r="L3315" s="233"/>
      <c r="M3315" s="234"/>
      <c r="N3315" s="235"/>
      <c r="O3315" s="235"/>
      <c r="P3315" s="235"/>
      <c r="Q3315" s="235"/>
      <c r="R3315" s="235"/>
      <c r="S3315" s="235"/>
      <c r="T3315" s="236"/>
      <c r="AT3315" s="237" t="s">
        <v>364</v>
      </c>
      <c r="AU3315" s="237" t="s">
        <v>90</v>
      </c>
      <c r="AV3315" s="14" t="s">
        <v>90</v>
      </c>
      <c r="AW3315" s="14" t="s">
        <v>36</v>
      </c>
      <c r="AX3315" s="14" t="s">
        <v>81</v>
      </c>
      <c r="AY3315" s="237" t="s">
        <v>215</v>
      </c>
    </row>
    <row r="3316" spans="1:65" s="14" customFormat="1" ht="10.199999999999999">
      <c r="B3316" s="227"/>
      <c r="C3316" s="228"/>
      <c r="D3316" s="198" t="s">
        <v>364</v>
      </c>
      <c r="E3316" s="229" t="s">
        <v>1</v>
      </c>
      <c r="F3316" s="230" t="s">
        <v>3285</v>
      </c>
      <c r="G3316" s="228"/>
      <c r="H3316" s="231">
        <v>7.9</v>
      </c>
      <c r="I3316" s="232"/>
      <c r="J3316" s="228"/>
      <c r="K3316" s="228"/>
      <c r="L3316" s="233"/>
      <c r="M3316" s="234"/>
      <c r="N3316" s="235"/>
      <c r="O3316" s="235"/>
      <c r="P3316" s="235"/>
      <c r="Q3316" s="235"/>
      <c r="R3316" s="235"/>
      <c r="S3316" s="235"/>
      <c r="T3316" s="236"/>
      <c r="AT3316" s="237" t="s">
        <v>364</v>
      </c>
      <c r="AU3316" s="237" t="s">
        <v>90</v>
      </c>
      <c r="AV3316" s="14" t="s">
        <v>90</v>
      </c>
      <c r="AW3316" s="14" t="s">
        <v>36</v>
      </c>
      <c r="AX3316" s="14" t="s">
        <v>81</v>
      </c>
      <c r="AY3316" s="237" t="s">
        <v>215</v>
      </c>
    </row>
    <row r="3317" spans="1:65" s="14" customFormat="1" ht="10.199999999999999">
      <c r="B3317" s="227"/>
      <c r="C3317" s="228"/>
      <c r="D3317" s="198" t="s">
        <v>364</v>
      </c>
      <c r="E3317" s="229" t="s">
        <v>1</v>
      </c>
      <c r="F3317" s="230" t="s">
        <v>3286</v>
      </c>
      <c r="G3317" s="228"/>
      <c r="H3317" s="231">
        <v>6.8</v>
      </c>
      <c r="I3317" s="232"/>
      <c r="J3317" s="228"/>
      <c r="K3317" s="228"/>
      <c r="L3317" s="233"/>
      <c r="M3317" s="234"/>
      <c r="N3317" s="235"/>
      <c r="O3317" s="235"/>
      <c r="P3317" s="235"/>
      <c r="Q3317" s="235"/>
      <c r="R3317" s="235"/>
      <c r="S3317" s="235"/>
      <c r="T3317" s="236"/>
      <c r="AT3317" s="237" t="s">
        <v>364</v>
      </c>
      <c r="AU3317" s="237" t="s">
        <v>90</v>
      </c>
      <c r="AV3317" s="14" t="s">
        <v>90</v>
      </c>
      <c r="AW3317" s="14" t="s">
        <v>36</v>
      </c>
      <c r="AX3317" s="14" t="s">
        <v>81</v>
      </c>
      <c r="AY3317" s="237" t="s">
        <v>215</v>
      </c>
    </row>
    <row r="3318" spans="1:65" s="15" customFormat="1" ht="10.199999999999999">
      <c r="B3318" s="238"/>
      <c r="C3318" s="239"/>
      <c r="D3318" s="198" t="s">
        <v>364</v>
      </c>
      <c r="E3318" s="240" t="s">
        <v>1</v>
      </c>
      <c r="F3318" s="241" t="s">
        <v>368</v>
      </c>
      <c r="G3318" s="239"/>
      <c r="H3318" s="242">
        <v>46.24</v>
      </c>
      <c r="I3318" s="243"/>
      <c r="J3318" s="239"/>
      <c r="K3318" s="239"/>
      <c r="L3318" s="244"/>
      <c r="M3318" s="245"/>
      <c r="N3318" s="246"/>
      <c r="O3318" s="246"/>
      <c r="P3318" s="246"/>
      <c r="Q3318" s="246"/>
      <c r="R3318" s="246"/>
      <c r="S3318" s="246"/>
      <c r="T3318" s="247"/>
      <c r="AT3318" s="248" t="s">
        <v>364</v>
      </c>
      <c r="AU3318" s="248" t="s">
        <v>90</v>
      </c>
      <c r="AV3318" s="15" t="s">
        <v>214</v>
      </c>
      <c r="AW3318" s="15" t="s">
        <v>36</v>
      </c>
      <c r="AX3318" s="15" t="s">
        <v>88</v>
      </c>
      <c r="AY3318" s="248" t="s">
        <v>215</v>
      </c>
    </row>
    <row r="3319" spans="1:65" s="2" customFormat="1" ht="24.15" customHeight="1">
      <c r="A3319" s="35"/>
      <c r="B3319" s="36"/>
      <c r="C3319" s="185" t="s">
        <v>3287</v>
      </c>
      <c r="D3319" s="185" t="s">
        <v>216</v>
      </c>
      <c r="E3319" s="186" t="s">
        <v>3288</v>
      </c>
      <c r="F3319" s="187" t="s">
        <v>3289</v>
      </c>
      <c r="G3319" s="188" t="s">
        <v>797</v>
      </c>
      <c r="H3319" s="189">
        <v>46.24</v>
      </c>
      <c r="I3319" s="190"/>
      <c r="J3319" s="191">
        <f>ROUND(I3319*H3319,2)</f>
        <v>0</v>
      </c>
      <c r="K3319" s="187" t="s">
        <v>359</v>
      </c>
      <c r="L3319" s="40"/>
      <c r="M3319" s="192" t="s">
        <v>1</v>
      </c>
      <c r="N3319" s="193" t="s">
        <v>46</v>
      </c>
      <c r="O3319" s="72"/>
      <c r="P3319" s="194">
        <f>O3319*H3319</f>
        <v>0</v>
      </c>
      <c r="Q3319" s="194">
        <v>6.9999999999999994E-5</v>
      </c>
      <c r="R3319" s="194">
        <f>Q3319*H3319</f>
        <v>3.2367999999999997E-3</v>
      </c>
      <c r="S3319" s="194">
        <v>0</v>
      </c>
      <c r="T3319" s="195">
        <f>S3319*H3319</f>
        <v>0</v>
      </c>
      <c r="U3319" s="35"/>
      <c r="V3319" s="35"/>
      <c r="W3319" s="35"/>
      <c r="X3319" s="35"/>
      <c r="Y3319" s="35"/>
      <c r="Z3319" s="35"/>
      <c r="AA3319" s="35"/>
      <c r="AB3319" s="35"/>
      <c r="AC3319" s="35"/>
      <c r="AD3319" s="35"/>
      <c r="AE3319" s="35"/>
      <c r="AR3319" s="196" t="s">
        <v>291</v>
      </c>
      <c r="AT3319" s="196" t="s">
        <v>216</v>
      </c>
      <c r="AU3319" s="196" t="s">
        <v>90</v>
      </c>
      <c r="AY3319" s="18" t="s">
        <v>215</v>
      </c>
      <c r="BE3319" s="197">
        <f>IF(N3319="základní",J3319,0)</f>
        <v>0</v>
      </c>
      <c r="BF3319" s="197">
        <f>IF(N3319="snížená",J3319,0)</f>
        <v>0</v>
      </c>
      <c r="BG3319" s="197">
        <f>IF(N3319="zákl. přenesená",J3319,0)</f>
        <v>0</v>
      </c>
      <c r="BH3319" s="197">
        <f>IF(N3319="sníž. přenesená",J3319,0)</f>
        <v>0</v>
      </c>
      <c r="BI3319" s="197">
        <f>IF(N3319="nulová",J3319,0)</f>
        <v>0</v>
      </c>
      <c r="BJ3319" s="18" t="s">
        <v>88</v>
      </c>
      <c r="BK3319" s="197">
        <f>ROUND(I3319*H3319,2)</f>
        <v>0</v>
      </c>
      <c r="BL3319" s="18" t="s">
        <v>291</v>
      </c>
      <c r="BM3319" s="196" t="s">
        <v>3290</v>
      </c>
    </row>
    <row r="3320" spans="1:65" s="2" customFormat="1" ht="28.8">
      <c r="A3320" s="35"/>
      <c r="B3320" s="36"/>
      <c r="C3320" s="37"/>
      <c r="D3320" s="198" t="s">
        <v>221</v>
      </c>
      <c r="E3320" s="37"/>
      <c r="F3320" s="199" t="s">
        <v>3291</v>
      </c>
      <c r="G3320" s="37"/>
      <c r="H3320" s="37"/>
      <c r="I3320" s="200"/>
      <c r="J3320" s="37"/>
      <c r="K3320" s="37"/>
      <c r="L3320" s="40"/>
      <c r="M3320" s="201"/>
      <c r="N3320" s="202"/>
      <c r="O3320" s="72"/>
      <c r="P3320" s="72"/>
      <c r="Q3320" s="72"/>
      <c r="R3320" s="72"/>
      <c r="S3320" s="72"/>
      <c r="T3320" s="73"/>
      <c r="U3320" s="35"/>
      <c r="V3320" s="35"/>
      <c r="W3320" s="35"/>
      <c r="X3320" s="35"/>
      <c r="Y3320" s="35"/>
      <c r="Z3320" s="35"/>
      <c r="AA3320" s="35"/>
      <c r="AB3320" s="35"/>
      <c r="AC3320" s="35"/>
      <c r="AD3320" s="35"/>
      <c r="AE3320" s="35"/>
      <c r="AT3320" s="18" t="s">
        <v>221</v>
      </c>
      <c r="AU3320" s="18" t="s">
        <v>90</v>
      </c>
    </row>
    <row r="3321" spans="1:65" s="2" customFormat="1" ht="10.199999999999999">
      <c r="A3321" s="35"/>
      <c r="B3321" s="36"/>
      <c r="C3321" s="37"/>
      <c r="D3321" s="215" t="s">
        <v>362</v>
      </c>
      <c r="E3321" s="37"/>
      <c r="F3321" s="216" t="s">
        <v>3292</v>
      </c>
      <c r="G3321" s="37"/>
      <c r="H3321" s="37"/>
      <c r="I3321" s="200"/>
      <c r="J3321" s="37"/>
      <c r="K3321" s="37"/>
      <c r="L3321" s="40"/>
      <c r="M3321" s="201"/>
      <c r="N3321" s="202"/>
      <c r="O3321" s="72"/>
      <c r="P3321" s="72"/>
      <c r="Q3321" s="72"/>
      <c r="R3321" s="72"/>
      <c r="S3321" s="72"/>
      <c r="T3321" s="73"/>
      <c r="U3321" s="35"/>
      <c r="V3321" s="35"/>
      <c r="W3321" s="35"/>
      <c r="X3321" s="35"/>
      <c r="Y3321" s="35"/>
      <c r="Z3321" s="35"/>
      <c r="AA3321" s="35"/>
      <c r="AB3321" s="35"/>
      <c r="AC3321" s="35"/>
      <c r="AD3321" s="35"/>
      <c r="AE3321" s="35"/>
      <c r="AT3321" s="18" t="s">
        <v>362</v>
      </c>
      <c r="AU3321" s="18" t="s">
        <v>90</v>
      </c>
    </row>
    <row r="3322" spans="1:65" s="2" customFormat="1" ht="24.15" customHeight="1">
      <c r="A3322" s="35"/>
      <c r="B3322" s="36"/>
      <c r="C3322" s="185" t="s">
        <v>3293</v>
      </c>
      <c r="D3322" s="185" t="s">
        <v>216</v>
      </c>
      <c r="E3322" s="186" t="s">
        <v>3294</v>
      </c>
      <c r="F3322" s="187" t="s">
        <v>3295</v>
      </c>
      <c r="G3322" s="188" t="s">
        <v>716</v>
      </c>
      <c r="H3322" s="189">
        <v>2</v>
      </c>
      <c r="I3322" s="190"/>
      <c r="J3322" s="191">
        <f>ROUND(I3322*H3322,2)</f>
        <v>0</v>
      </c>
      <c r="K3322" s="187" t="s">
        <v>359</v>
      </c>
      <c r="L3322" s="40"/>
      <c r="M3322" s="192" t="s">
        <v>1</v>
      </c>
      <c r="N3322" s="193" t="s">
        <v>46</v>
      </c>
      <c r="O3322" s="72"/>
      <c r="P3322" s="194">
        <f>O3322*H3322</f>
        <v>0</v>
      </c>
      <c r="Q3322" s="194">
        <v>0</v>
      </c>
      <c r="R3322" s="194">
        <f>Q3322*H3322</f>
        <v>0</v>
      </c>
      <c r="S3322" s="194">
        <v>0</v>
      </c>
      <c r="T3322" s="195">
        <f>S3322*H3322</f>
        <v>0</v>
      </c>
      <c r="U3322" s="35"/>
      <c r="V3322" s="35"/>
      <c r="W3322" s="35"/>
      <c r="X3322" s="35"/>
      <c r="Y3322" s="35"/>
      <c r="Z3322" s="35"/>
      <c r="AA3322" s="35"/>
      <c r="AB3322" s="35"/>
      <c r="AC3322" s="35"/>
      <c r="AD3322" s="35"/>
      <c r="AE3322" s="35"/>
      <c r="AR3322" s="196" t="s">
        <v>291</v>
      </c>
      <c r="AT3322" s="196" t="s">
        <v>216</v>
      </c>
      <c r="AU3322" s="196" t="s">
        <v>90</v>
      </c>
      <c r="AY3322" s="18" t="s">
        <v>215</v>
      </c>
      <c r="BE3322" s="197">
        <f>IF(N3322="základní",J3322,0)</f>
        <v>0</v>
      </c>
      <c r="BF3322" s="197">
        <f>IF(N3322="snížená",J3322,0)</f>
        <v>0</v>
      </c>
      <c r="BG3322" s="197">
        <f>IF(N3322="zákl. přenesená",J3322,0)</f>
        <v>0</v>
      </c>
      <c r="BH3322" s="197">
        <f>IF(N3322="sníž. přenesená",J3322,0)</f>
        <v>0</v>
      </c>
      <c r="BI3322" s="197">
        <f>IF(N3322="nulová",J3322,0)</f>
        <v>0</v>
      </c>
      <c r="BJ3322" s="18" t="s">
        <v>88</v>
      </c>
      <c r="BK3322" s="197">
        <f>ROUND(I3322*H3322,2)</f>
        <v>0</v>
      </c>
      <c r="BL3322" s="18" t="s">
        <v>291</v>
      </c>
      <c r="BM3322" s="196" t="s">
        <v>3296</v>
      </c>
    </row>
    <row r="3323" spans="1:65" s="2" customFormat="1" ht="19.2">
      <c r="A3323" s="35"/>
      <c r="B3323" s="36"/>
      <c r="C3323" s="37"/>
      <c r="D3323" s="198" t="s">
        <v>221</v>
      </c>
      <c r="E3323" s="37"/>
      <c r="F3323" s="199" t="s">
        <v>3295</v>
      </c>
      <c r="G3323" s="37"/>
      <c r="H3323" s="37"/>
      <c r="I3323" s="200"/>
      <c r="J3323" s="37"/>
      <c r="K3323" s="37"/>
      <c r="L3323" s="40"/>
      <c r="M3323" s="201"/>
      <c r="N3323" s="202"/>
      <c r="O3323" s="72"/>
      <c r="P3323" s="72"/>
      <c r="Q3323" s="72"/>
      <c r="R3323" s="72"/>
      <c r="S3323" s="72"/>
      <c r="T3323" s="73"/>
      <c r="U3323" s="35"/>
      <c r="V3323" s="35"/>
      <c r="W3323" s="35"/>
      <c r="X3323" s="35"/>
      <c r="Y3323" s="35"/>
      <c r="Z3323" s="35"/>
      <c r="AA3323" s="35"/>
      <c r="AB3323" s="35"/>
      <c r="AC3323" s="35"/>
      <c r="AD3323" s="35"/>
      <c r="AE3323" s="35"/>
      <c r="AT3323" s="18" t="s">
        <v>221</v>
      </c>
      <c r="AU3323" s="18" t="s">
        <v>90</v>
      </c>
    </row>
    <row r="3324" spans="1:65" s="2" customFormat="1" ht="10.199999999999999">
      <c r="A3324" s="35"/>
      <c r="B3324" s="36"/>
      <c r="C3324" s="37"/>
      <c r="D3324" s="215" t="s">
        <v>362</v>
      </c>
      <c r="E3324" s="37"/>
      <c r="F3324" s="216" t="s">
        <v>3297</v>
      </c>
      <c r="G3324" s="37"/>
      <c r="H3324" s="37"/>
      <c r="I3324" s="200"/>
      <c r="J3324" s="37"/>
      <c r="K3324" s="37"/>
      <c r="L3324" s="40"/>
      <c r="M3324" s="201"/>
      <c r="N3324" s="202"/>
      <c r="O3324" s="72"/>
      <c r="P3324" s="72"/>
      <c r="Q3324" s="72"/>
      <c r="R3324" s="72"/>
      <c r="S3324" s="72"/>
      <c r="T3324" s="73"/>
      <c r="U3324" s="35"/>
      <c r="V3324" s="35"/>
      <c r="W3324" s="35"/>
      <c r="X3324" s="35"/>
      <c r="Y3324" s="35"/>
      <c r="Z3324" s="35"/>
      <c r="AA3324" s="35"/>
      <c r="AB3324" s="35"/>
      <c r="AC3324" s="35"/>
      <c r="AD3324" s="35"/>
      <c r="AE3324" s="35"/>
      <c r="AT3324" s="18" t="s">
        <v>362</v>
      </c>
      <c r="AU3324" s="18" t="s">
        <v>90</v>
      </c>
    </row>
    <row r="3325" spans="1:65" s="2" customFormat="1" ht="24.15" customHeight="1">
      <c r="A3325" s="35"/>
      <c r="B3325" s="36"/>
      <c r="C3325" s="260" t="s">
        <v>3298</v>
      </c>
      <c r="D3325" s="260" t="s">
        <v>539</v>
      </c>
      <c r="E3325" s="261" t="s">
        <v>3299</v>
      </c>
      <c r="F3325" s="262" t="s">
        <v>3300</v>
      </c>
      <c r="G3325" s="263" t="s">
        <v>716</v>
      </c>
      <c r="H3325" s="264">
        <v>1</v>
      </c>
      <c r="I3325" s="265"/>
      <c r="J3325" s="266">
        <f>ROUND(I3325*H3325,2)</f>
        <v>0</v>
      </c>
      <c r="K3325" s="262" t="s">
        <v>1</v>
      </c>
      <c r="L3325" s="267"/>
      <c r="M3325" s="268" t="s">
        <v>1</v>
      </c>
      <c r="N3325" s="269" t="s">
        <v>46</v>
      </c>
      <c r="O3325" s="72"/>
      <c r="P3325" s="194">
        <f>O3325*H3325</f>
        <v>0</v>
      </c>
      <c r="Q3325" s="194">
        <v>0.121</v>
      </c>
      <c r="R3325" s="194">
        <f>Q3325*H3325</f>
        <v>0.121</v>
      </c>
      <c r="S3325" s="194">
        <v>0</v>
      </c>
      <c r="T3325" s="195">
        <f>S3325*H3325</f>
        <v>0</v>
      </c>
      <c r="U3325" s="35"/>
      <c r="V3325" s="35"/>
      <c r="W3325" s="35"/>
      <c r="X3325" s="35"/>
      <c r="Y3325" s="35"/>
      <c r="Z3325" s="35"/>
      <c r="AA3325" s="35"/>
      <c r="AB3325" s="35"/>
      <c r="AC3325" s="35"/>
      <c r="AD3325" s="35"/>
      <c r="AE3325" s="35"/>
      <c r="AR3325" s="196" t="s">
        <v>676</v>
      </c>
      <c r="AT3325" s="196" t="s">
        <v>539</v>
      </c>
      <c r="AU3325" s="196" t="s">
        <v>90</v>
      </c>
      <c r="AY3325" s="18" t="s">
        <v>215</v>
      </c>
      <c r="BE3325" s="197">
        <f>IF(N3325="základní",J3325,0)</f>
        <v>0</v>
      </c>
      <c r="BF3325" s="197">
        <f>IF(N3325="snížená",J3325,0)</f>
        <v>0</v>
      </c>
      <c r="BG3325" s="197">
        <f>IF(N3325="zákl. přenesená",J3325,0)</f>
        <v>0</v>
      </c>
      <c r="BH3325" s="197">
        <f>IF(N3325="sníž. přenesená",J3325,0)</f>
        <v>0</v>
      </c>
      <c r="BI3325" s="197">
        <f>IF(N3325="nulová",J3325,0)</f>
        <v>0</v>
      </c>
      <c r="BJ3325" s="18" t="s">
        <v>88</v>
      </c>
      <c r="BK3325" s="197">
        <f>ROUND(I3325*H3325,2)</f>
        <v>0</v>
      </c>
      <c r="BL3325" s="18" t="s">
        <v>291</v>
      </c>
      <c r="BM3325" s="196" t="s">
        <v>3301</v>
      </c>
    </row>
    <row r="3326" spans="1:65" s="2" customFormat="1" ht="24.15" customHeight="1">
      <c r="A3326" s="35"/>
      <c r="B3326" s="36"/>
      <c r="C3326" s="260" t="s">
        <v>3302</v>
      </c>
      <c r="D3326" s="260" t="s">
        <v>539</v>
      </c>
      <c r="E3326" s="261" t="s">
        <v>3303</v>
      </c>
      <c r="F3326" s="262" t="s">
        <v>3304</v>
      </c>
      <c r="G3326" s="263" t="s">
        <v>716</v>
      </c>
      <c r="H3326" s="264">
        <v>1</v>
      </c>
      <c r="I3326" s="265"/>
      <c r="J3326" s="266">
        <f>ROUND(I3326*H3326,2)</f>
        <v>0</v>
      </c>
      <c r="K3326" s="262" t="s">
        <v>1</v>
      </c>
      <c r="L3326" s="267"/>
      <c r="M3326" s="268" t="s">
        <v>1</v>
      </c>
      <c r="N3326" s="269" t="s">
        <v>46</v>
      </c>
      <c r="O3326" s="72"/>
      <c r="P3326" s="194">
        <f>O3326*H3326</f>
        <v>0</v>
      </c>
      <c r="Q3326" s="194">
        <v>0.127</v>
      </c>
      <c r="R3326" s="194">
        <f>Q3326*H3326</f>
        <v>0.127</v>
      </c>
      <c r="S3326" s="194">
        <v>0</v>
      </c>
      <c r="T3326" s="195">
        <f>S3326*H3326</f>
        <v>0</v>
      </c>
      <c r="U3326" s="35"/>
      <c r="V3326" s="35"/>
      <c r="W3326" s="35"/>
      <c r="X3326" s="35"/>
      <c r="Y3326" s="35"/>
      <c r="Z3326" s="35"/>
      <c r="AA3326" s="35"/>
      <c r="AB3326" s="35"/>
      <c r="AC3326" s="35"/>
      <c r="AD3326" s="35"/>
      <c r="AE3326" s="35"/>
      <c r="AR3326" s="196" t="s">
        <v>676</v>
      </c>
      <c r="AT3326" s="196" t="s">
        <v>539</v>
      </c>
      <c r="AU3326" s="196" t="s">
        <v>90</v>
      </c>
      <c r="AY3326" s="18" t="s">
        <v>215</v>
      </c>
      <c r="BE3326" s="197">
        <f>IF(N3326="základní",J3326,0)</f>
        <v>0</v>
      </c>
      <c r="BF3326" s="197">
        <f>IF(N3326="snížená",J3326,0)</f>
        <v>0</v>
      </c>
      <c r="BG3326" s="197">
        <f>IF(N3326="zákl. přenesená",J3326,0)</f>
        <v>0</v>
      </c>
      <c r="BH3326" s="197">
        <f>IF(N3326="sníž. přenesená",J3326,0)</f>
        <v>0</v>
      </c>
      <c r="BI3326" s="197">
        <f>IF(N3326="nulová",J3326,0)</f>
        <v>0</v>
      </c>
      <c r="BJ3326" s="18" t="s">
        <v>88</v>
      </c>
      <c r="BK3326" s="197">
        <f>ROUND(I3326*H3326,2)</f>
        <v>0</v>
      </c>
      <c r="BL3326" s="18" t="s">
        <v>291</v>
      </c>
      <c r="BM3326" s="196" t="s">
        <v>3305</v>
      </c>
    </row>
    <row r="3327" spans="1:65" s="2" customFormat="1" ht="33" customHeight="1">
      <c r="A3327" s="35"/>
      <c r="B3327" s="36"/>
      <c r="C3327" s="185" t="s">
        <v>3306</v>
      </c>
      <c r="D3327" s="185" t="s">
        <v>216</v>
      </c>
      <c r="E3327" s="186" t="s">
        <v>3307</v>
      </c>
      <c r="F3327" s="187" t="s">
        <v>3308</v>
      </c>
      <c r="G3327" s="188" t="s">
        <v>716</v>
      </c>
      <c r="H3327" s="189">
        <v>1</v>
      </c>
      <c r="I3327" s="190"/>
      <c r="J3327" s="191">
        <f>ROUND(I3327*H3327,2)</f>
        <v>0</v>
      </c>
      <c r="K3327" s="187" t="s">
        <v>359</v>
      </c>
      <c r="L3327" s="40"/>
      <c r="M3327" s="192" t="s">
        <v>1</v>
      </c>
      <c r="N3327" s="193" t="s">
        <v>46</v>
      </c>
      <c r="O3327" s="72"/>
      <c r="P3327" s="194">
        <f>O3327*H3327</f>
        <v>0</v>
      </c>
      <c r="Q3327" s="194">
        <v>0</v>
      </c>
      <c r="R3327" s="194">
        <f>Q3327*H3327</f>
        <v>0</v>
      </c>
      <c r="S3327" s="194">
        <v>0</v>
      </c>
      <c r="T3327" s="195">
        <f>S3327*H3327</f>
        <v>0</v>
      </c>
      <c r="U3327" s="35"/>
      <c r="V3327" s="35"/>
      <c r="W3327" s="35"/>
      <c r="X3327" s="35"/>
      <c r="Y3327" s="35"/>
      <c r="Z3327" s="35"/>
      <c r="AA3327" s="35"/>
      <c r="AB3327" s="35"/>
      <c r="AC3327" s="35"/>
      <c r="AD3327" s="35"/>
      <c r="AE3327" s="35"/>
      <c r="AR3327" s="196" t="s">
        <v>291</v>
      </c>
      <c r="AT3327" s="196" t="s">
        <v>216</v>
      </c>
      <c r="AU3327" s="196" t="s">
        <v>90</v>
      </c>
      <c r="AY3327" s="18" t="s">
        <v>215</v>
      </c>
      <c r="BE3327" s="197">
        <f>IF(N3327="základní",J3327,0)</f>
        <v>0</v>
      </c>
      <c r="BF3327" s="197">
        <f>IF(N3327="snížená",J3327,0)</f>
        <v>0</v>
      </c>
      <c r="BG3327" s="197">
        <f>IF(N3327="zákl. přenesená",J3327,0)</f>
        <v>0</v>
      </c>
      <c r="BH3327" s="197">
        <f>IF(N3327="sníž. přenesená",J3327,0)</f>
        <v>0</v>
      </c>
      <c r="BI3327" s="197">
        <f>IF(N3327="nulová",J3327,0)</f>
        <v>0</v>
      </c>
      <c r="BJ3327" s="18" t="s">
        <v>88</v>
      </c>
      <c r="BK3327" s="197">
        <f>ROUND(I3327*H3327,2)</f>
        <v>0</v>
      </c>
      <c r="BL3327" s="18" t="s">
        <v>291</v>
      </c>
      <c r="BM3327" s="196" t="s">
        <v>3309</v>
      </c>
    </row>
    <row r="3328" spans="1:65" s="2" customFormat="1" ht="19.2">
      <c r="A3328" s="35"/>
      <c r="B3328" s="36"/>
      <c r="C3328" s="37"/>
      <c r="D3328" s="198" t="s">
        <v>221</v>
      </c>
      <c r="E3328" s="37"/>
      <c r="F3328" s="199" t="s">
        <v>3308</v>
      </c>
      <c r="G3328" s="37"/>
      <c r="H3328" s="37"/>
      <c r="I3328" s="200"/>
      <c r="J3328" s="37"/>
      <c r="K3328" s="37"/>
      <c r="L3328" s="40"/>
      <c r="M3328" s="201"/>
      <c r="N3328" s="202"/>
      <c r="O3328" s="72"/>
      <c r="P3328" s="72"/>
      <c r="Q3328" s="72"/>
      <c r="R3328" s="72"/>
      <c r="S3328" s="72"/>
      <c r="T3328" s="73"/>
      <c r="U3328" s="35"/>
      <c r="V3328" s="35"/>
      <c r="W3328" s="35"/>
      <c r="X3328" s="35"/>
      <c r="Y3328" s="35"/>
      <c r="Z3328" s="35"/>
      <c r="AA3328" s="35"/>
      <c r="AB3328" s="35"/>
      <c r="AC3328" s="35"/>
      <c r="AD3328" s="35"/>
      <c r="AE3328" s="35"/>
      <c r="AT3328" s="18" t="s">
        <v>221</v>
      </c>
      <c r="AU3328" s="18" t="s">
        <v>90</v>
      </c>
    </row>
    <row r="3329" spans="1:65" s="2" customFormat="1" ht="10.199999999999999">
      <c r="A3329" s="35"/>
      <c r="B3329" s="36"/>
      <c r="C3329" s="37"/>
      <c r="D3329" s="215" t="s">
        <v>362</v>
      </c>
      <c r="E3329" s="37"/>
      <c r="F3329" s="216" t="s">
        <v>3310</v>
      </c>
      <c r="G3329" s="37"/>
      <c r="H3329" s="37"/>
      <c r="I3329" s="200"/>
      <c r="J3329" s="37"/>
      <c r="K3329" s="37"/>
      <c r="L3329" s="40"/>
      <c r="M3329" s="201"/>
      <c r="N3329" s="202"/>
      <c r="O3329" s="72"/>
      <c r="P3329" s="72"/>
      <c r="Q3329" s="72"/>
      <c r="R3329" s="72"/>
      <c r="S3329" s="72"/>
      <c r="T3329" s="73"/>
      <c r="U3329" s="35"/>
      <c r="V3329" s="35"/>
      <c r="W3329" s="35"/>
      <c r="X3329" s="35"/>
      <c r="Y3329" s="35"/>
      <c r="Z3329" s="35"/>
      <c r="AA3329" s="35"/>
      <c r="AB3329" s="35"/>
      <c r="AC3329" s="35"/>
      <c r="AD3329" s="35"/>
      <c r="AE3329" s="35"/>
      <c r="AT3329" s="18" t="s">
        <v>362</v>
      </c>
      <c r="AU3329" s="18" t="s">
        <v>90</v>
      </c>
    </row>
    <row r="3330" spans="1:65" s="2" customFormat="1" ht="24.15" customHeight="1">
      <c r="A3330" s="35"/>
      <c r="B3330" s="36"/>
      <c r="C3330" s="260" t="s">
        <v>3311</v>
      </c>
      <c r="D3330" s="260" t="s">
        <v>539</v>
      </c>
      <c r="E3330" s="261" t="s">
        <v>3312</v>
      </c>
      <c r="F3330" s="262" t="s">
        <v>3313</v>
      </c>
      <c r="G3330" s="263" t="s">
        <v>716</v>
      </c>
      <c r="H3330" s="264">
        <v>1</v>
      </c>
      <c r="I3330" s="265"/>
      <c r="J3330" s="266">
        <f>ROUND(I3330*H3330,2)</f>
        <v>0</v>
      </c>
      <c r="K3330" s="262" t="s">
        <v>1</v>
      </c>
      <c r="L3330" s="267"/>
      <c r="M3330" s="268" t="s">
        <v>1</v>
      </c>
      <c r="N3330" s="269" t="s">
        <v>46</v>
      </c>
      <c r="O3330" s="72"/>
      <c r="P3330" s="194">
        <f>O3330*H3330</f>
        <v>0</v>
      </c>
      <c r="Q3330" s="194">
        <v>0.19</v>
      </c>
      <c r="R3330" s="194">
        <f>Q3330*H3330</f>
        <v>0.19</v>
      </c>
      <c r="S3330" s="194">
        <v>0</v>
      </c>
      <c r="T3330" s="195">
        <f>S3330*H3330</f>
        <v>0</v>
      </c>
      <c r="U3330" s="35"/>
      <c r="V3330" s="35"/>
      <c r="W3330" s="35"/>
      <c r="X3330" s="35"/>
      <c r="Y3330" s="35"/>
      <c r="Z3330" s="35"/>
      <c r="AA3330" s="35"/>
      <c r="AB3330" s="35"/>
      <c r="AC3330" s="35"/>
      <c r="AD3330" s="35"/>
      <c r="AE3330" s="35"/>
      <c r="AR3330" s="196" t="s">
        <v>676</v>
      </c>
      <c r="AT3330" s="196" t="s">
        <v>539</v>
      </c>
      <c r="AU3330" s="196" t="s">
        <v>90</v>
      </c>
      <c r="AY3330" s="18" t="s">
        <v>215</v>
      </c>
      <c r="BE3330" s="197">
        <f>IF(N3330="základní",J3330,0)</f>
        <v>0</v>
      </c>
      <c r="BF3330" s="197">
        <f>IF(N3330="snížená",J3330,0)</f>
        <v>0</v>
      </c>
      <c r="BG3330" s="197">
        <f>IF(N3330="zákl. přenesená",J3330,0)</f>
        <v>0</v>
      </c>
      <c r="BH3330" s="197">
        <f>IF(N3330="sníž. přenesená",J3330,0)</f>
        <v>0</v>
      </c>
      <c r="BI3330" s="197">
        <f>IF(N3330="nulová",J3330,0)</f>
        <v>0</v>
      </c>
      <c r="BJ3330" s="18" t="s">
        <v>88</v>
      </c>
      <c r="BK3330" s="197">
        <f>ROUND(I3330*H3330,2)</f>
        <v>0</v>
      </c>
      <c r="BL3330" s="18" t="s">
        <v>291</v>
      </c>
      <c r="BM3330" s="196" t="s">
        <v>3314</v>
      </c>
    </row>
    <row r="3331" spans="1:65" s="2" customFormat="1" ht="16.5" customHeight="1">
      <c r="A3331" s="35"/>
      <c r="B3331" s="36"/>
      <c r="C3331" s="185" t="s">
        <v>3315</v>
      </c>
      <c r="D3331" s="185" t="s">
        <v>216</v>
      </c>
      <c r="E3331" s="186" t="s">
        <v>3316</v>
      </c>
      <c r="F3331" s="187" t="s">
        <v>3317</v>
      </c>
      <c r="G3331" s="188" t="s">
        <v>716</v>
      </c>
      <c r="H3331" s="189">
        <v>1</v>
      </c>
      <c r="I3331" s="190"/>
      <c r="J3331" s="191">
        <f>ROUND(I3331*H3331,2)</f>
        <v>0</v>
      </c>
      <c r="K3331" s="187" t="s">
        <v>359</v>
      </c>
      <c r="L3331" s="40"/>
      <c r="M3331" s="192" t="s">
        <v>1</v>
      </c>
      <c r="N3331" s="193" t="s">
        <v>46</v>
      </c>
      <c r="O3331" s="72"/>
      <c r="P3331" s="194">
        <f>O3331*H3331</f>
        <v>0</v>
      </c>
      <c r="Q3331" s="194">
        <v>0</v>
      </c>
      <c r="R3331" s="194">
        <f>Q3331*H3331</f>
        <v>0</v>
      </c>
      <c r="S3331" s="194">
        <v>0</v>
      </c>
      <c r="T3331" s="195">
        <f>S3331*H3331</f>
        <v>0</v>
      </c>
      <c r="U3331" s="35"/>
      <c r="V3331" s="35"/>
      <c r="W3331" s="35"/>
      <c r="X3331" s="35"/>
      <c r="Y3331" s="35"/>
      <c r="Z3331" s="35"/>
      <c r="AA3331" s="35"/>
      <c r="AB3331" s="35"/>
      <c r="AC3331" s="35"/>
      <c r="AD3331" s="35"/>
      <c r="AE3331" s="35"/>
      <c r="AR3331" s="196" t="s">
        <v>291</v>
      </c>
      <c r="AT3331" s="196" t="s">
        <v>216</v>
      </c>
      <c r="AU3331" s="196" t="s">
        <v>90</v>
      </c>
      <c r="AY3331" s="18" t="s">
        <v>215</v>
      </c>
      <c r="BE3331" s="197">
        <f>IF(N3331="základní",J3331,0)</f>
        <v>0</v>
      </c>
      <c r="BF3331" s="197">
        <f>IF(N3331="snížená",J3331,0)</f>
        <v>0</v>
      </c>
      <c r="BG3331" s="197">
        <f>IF(N3331="zákl. přenesená",J3331,0)</f>
        <v>0</v>
      </c>
      <c r="BH3331" s="197">
        <f>IF(N3331="sníž. přenesená",J3331,0)</f>
        <v>0</v>
      </c>
      <c r="BI3331" s="197">
        <f>IF(N3331="nulová",J3331,0)</f>
        <v>0</v>
      </c>
      <c r="BJ3331" s="18" t="s">
        <v>88</v>
      </c>
      <c r="BK3331" s="197">
        <f>ROUND(I3331*H3331,2)</f>
        <v>0</v>
      </c>
      <c r="BL3331" s="18" t="s">
        <v>291</v>
      </c>
      <c r="BM3331" s="196" t="s">
        <v>3318</v>
      </c>
    </row>
    <row r="3332" spans="1:65" s="2" customFormat="1" ht="10.199999999999999">
      <c r="A3332" s="35"/>
      <c r="B3332" s="36"/>
      <c r="C3332" s="37"/>
      <c r="D3332" s="198" t="s">
        <v>221</v>
      </c>
      <c r="E3332" s="37"/>
      <c r="F3332" s="199" t="s">
        <v>3319</v>
      </c>
      <c r="G3332" s="37"/>
      <c r="H3332" s="37"/>
      <c r="I3332" s="200"/>
      <c r="J3332" s="37"/>
      <c r="K3332" s="37"/>
      <c r="L3332" s="40"/>
      <c r="M3332" s="201"/>
      <c r="N3332" s="202"/>
      <c r="O3332" s="72"/>
      <c r="P3332" s="72"/>
      <c r="Q3332" s="72"/>
      <c r="R3332" s="72"/>
      <c r="S3332" s="72"/>
      <c r="T3332" s="73"/>
      <c r="U3332" s="35"/>
      <c r="V3332" s="35"/>
      <c r="W3332" s="35"/>
      <c r="X3332" s="35"/>
      <c r="Y3332" s="35"/>
      <c r="Z3332" s="35"/>
      <c r="AA3332" s="35"/>
      <c r="AB3332" s="35"/>
      <c r="AC3332" s="35"/>
      <c r="AD3332" s="35"/>
      <c r="AE3332" s="35"/>
      <c r="AT3332" s="18" t="s">
        <v>221</v>
      </c>
      <c r="AU3332" s="18" t="s">
        <v>90</v>
      </c>
    </row>
    <row r="3333" spans="1:65" s="2" customFormat="1" ht="10.199999999999999">
      <c r="A3333" s="35"/>
      <c r="B3333" s="36"/>
      <c r="C3333" s="37"/>
      <c r="D3333" s="215" t="s">
        <v>362</v>
      </c>
      <c r="E3333" s="37"/>
      <c r="F3333" s="216" t="s">
        <v>3320</v>
      </c>
      <c r="G3333" s="37"/>
      <c r="H3333" s="37"/>
      <c r="I3333" s="200"/>
      <c r="J3333" s="37"/>
      <c r="K3333" s="37"/>
      <c r="L3333" s="40"/>
      <c r="M3333" s="201"/>
      <c r="N3333" s="202"/>
      <c r="O3333" s="72"/>
      <c r="P3333" s="72"/>
      <c r="Q3333" s="72"/>
      <c r="R3333" s="72"/>
      <c r="S3333" s="72"/>
      <c r="T3333" s="73"/>
      <c r="U3333" s="35"/>
      <c r="V3333" s="35"/>
      <c r="W3333" s="35"/>
      <c r="X3333" s="35"/>
      <c r="Y3333" s="35"/>
      <c r="Z3333" s="35"/>
      <c r="AA3333" s="35"/>
      <c r="AB3333" s="35"/>
      <c r="AC3333" s="35"/>
      <c r="AD3333" s="35"/>
      <c r="AE3333" s="35"/>
      <c r="AT3333" s="18" t="s">
        <v>362</v>
      </c>
      <c r="AU3333" s="18" t="s">
        <v>90</v>
      </c>
    </row>
    <row r="3334" spans="1:65" s="2" customFormat="1" ht="24.15" customHeight="1">
      <c r="A3334" s="35"/>
      <c r="B3334" s="36"/>
      <c r="C3334" s="260" t="s">
        <v>3321</v>
      </c>
      <c r="D3334" s="260" t="s">
        <v>539</v>
      </c>
      <c r="E3334" s="261" t="s">
        <v>3322</v>
      </c>
      <c r="F3334" s="262" t="s">
        <v>3323</v>
      </c>
      <c r="G3334" s="263" t="s">
        <v>716</v>
      </c>
      <c r="H3334" s="264">
        <v>1</v>
      </c>
      <c r="I3334" s="265"/>
      <c r="J3334" s="266">
        <f>ROUND(I3334*H3334,2)</f>
        <v>0</v>
      </c>
      <c r="K3334" s="262" t="s">
        <v>1</v>
      </c>
      <c r="L3334" s="267"/>
      <c r="M3334" s="268" t="s">
        <v>1</v>
      </c>
      <c r="N3334" s="269" t="s">
        <v>46</v>
      </c>
      <c r="O3334" s="72"/>
      <c r="P3334" s="194">
        <f>O3334*H3334</f>
        <v>0</v>
      </c>
      <c r="Q3334" s="194">
        <v>3.0100000000000001E-3</v>
      </c>
      <c r="R3334" s="194">
        <f>Q3334*H3334</f>
        <v>3.0100000000000001E-3</v>
      </c>
      <c r="S3334" s="194">
        <v>0</v>
      </c>
      <c r="T3334" s="195">
        <f>S3334*H3334</f>
        <v>0</v>
      </c>
      <c r="U3334" s="35"/>
      <c r="V3334" s="35"/>
      <c r="W3334" s="35"/>
      <c r="X3334" s="35"/>
      <c r="Y3334" s="35"/>
      <c r="Z3334" s="35"/>
      <c r="AA3334" s="35"/>
      <c r="AB3334" s="35"/>
      <c r="AC3334" s="35"/>
      <c r="AD3334" s="35"/>
      <c r="AE3334" s="35"/>
      <c r="AR3334" s="196" t="s">
        <v>676</v>
      </c>
      <c r="AT3334" s="196" t="s">
        <v>539</v>
      </c>
      <c r="AU3334" s="196" t="s">
        <v>90</v>
      </c>
      <c r="AY3334" s="18" t="s">
        <v>215</v>
      </c>
      <c r="BE3334" s="197">
        <f>IF(N3334="základní",J3334,0)</f>
        <v>0</v>
      </c>
      <c r="BF3334" s="197">
        <f>IF(N3334="snížená",J3334,0)</f>
        <v>0</v>
      </c>
      <c r="BG3334" s="197">
        <f>IF(N3334="zákl. přenesená",J3334,0)</f>
        <v>0</v>
      </c>
      <c r="BH3334" s="197">
        <f>IF(N3334="sníž. přenesená",J3334,0)</f>
        <v>0</v>
      </c>
      <c r="BI3334" s="197">
        <f>IF(N3334="nulová",J3334,0)</f>
        <v>0</v>
      </c>
      <c r="BJ3334" s="18" t="s">
        <v>88</v>
      </c>
      <c r="BK3334" s="197">
        <f>ROUND(I3334*H3334,2)</f>
        <v>0</v>
      </c>
      <c r="BL3334" s="18" t="s">
        <v>291</v>
      </c>
      <c r="BM3334" s="196" t="s">
        <v>3324</v>
      </c>
    </row>
    <row r="3335" spans="1:65" s="2" customFormat="1" ht="24.15" customHeight="1">
      <c r="A3335" s="35"/>
      <c r="B3335" s="36"/>
      <c r="C3335" s="185" t="s">
        <v>3325</v>
      </c>
      <c r="D3335" s="185" t="s">
        <v>216</v>
      </c>
      <c r="E3335" s="186" t="s">
        <v>3326</v>
      </c>
      <c r="F3335" s="187" t="s">
        <v>3327</v>
      </c>
      <c r="G3335" s="188" t="s">
        <v>716</v>
      </c>
      <c r="H3335" s="189">
        <v>7</v>
      </c>
      <c r="I3335" s="190"/>
      <c r="J3335" s="191">
        <f>ROUND(I3335*H3335,2)</f>
        <v>0</v>
      </c>
      <c r="K3335" s="187" t="s">
        <v>359</v>
      </c>
      <c r="L3335" s="40"/>
      <c r="M3335" s="192" t="s">
        <v>1</v>
      </c>
      <c r="N3335" s="193" t="s">
        <v>46</v>
      </c>
      <c r="O3335" s="72"/>
      <c r="P3335" s="194">
        <f>O3335*H3335</f>
        <v>0</v>
      </c>
      <c r="Q3335" s="194">
        <v>0</v>
      </c>
      <c r="R3335" s="194">
        <f>Q3335*H3335</f>
        <v>0</v>
      </c>
      <c r="S3335" s="194">
        <v>0</v>
      </c>
      <c r="T3335" s="195">
        <f>S3335*H3335</f>
        <v>0</v>
      </c>
      <c r="U3335" s="35"/>
      <c r="V3335" s="35"/>
      <c r="W3335" s="35"/>
      <c r="X3335" s="35"/>
      <c r="Y3335" s="35"/>
      <c r="Z3335" s="35"/>
      <c r="AA3335" s="35"/>
      <c r="AB3335" s="35"/>
      <c r="AC3335" s="35"/>
      <c r="AD3335" s="35"/>
      <c r="AE3335" s="35"/>
      <c r="AR3335" s="196" t="s">
        <v>291</v>
      </c>
      <c r="AT3335" s="196" t="s">
        <v>216</v>
      </c>
      <c r="AU3335" s="196" t="s">
        <v>90</v>
      </c>
      <c r="AY3335" s="18" t="s">
        <v>215</v>
      </c>
      <c r="BE3335" s="197">
        <f>IF(N3335="základní",J3335,0)</f>
        <v>0</v>
      </c>
      <c r="BF3335" s="197">
        <f>IF(N3335="snížená",J3335,0)</f>
        <v>0</v>
      </c>
      <c r="BG3335" s="197">
        <f>IF(N3335="zákl. přenesená",J3335,0)</f>
        <v>0</v>
      </c>
      <c r="BH3335" s="197">
        <f>IF(N3335="sníž. přenesená",J3335,0)</f>
        <v>0</v>
      </c>
      <c r="BI3335" s="197">
        <f>IF(N3335="nulová",J3335,0)</f>
        <v>0</v>
      </c>
      <c r="BJ3335" s="18" t="s">
        <v>88</v>
      </c>
      <c r="BK3335" s="197">
        <f>ROUND(I3335*H3335,2)</f>
        <v>0</v>
      </c>
      <c r="BL3335" s="18" t="s">
        <v>291</v>
      </c>
      <c r="BM3335" s="196" t="s">
        <v>3328</v>
      </c>
    </row>
    <row r="3336" spans="1:65" s="2" customFormat="1" ht="28.8">
      <c r="A3336" s="35"/>
      <c r="B3336" s="36"/>
      <c r="C3336" s="37"/>
      <c r="D3336" s="198" t="s">
        <v>221</v>
      </c>
      <c r="E3336" s="37"/>
      <c r="F3336" s="199" t="s">
        <v>3329</v>
      </c>
      <c r="G3336" s="37"/>
      <c r="H3336" s="37"/>
      <c r="I3336" s="200"/>
      <c r="J3336" s="37"/>
      <c r="K3336" s="37"/>
      <c r="L3336" s="40"/>
      <c r="M3336" s="201"/>
      <c r="N3336" s="202"/>
      <c r="O3336" s="72"/>
      <c r="P3336" s="72"/>
      <c r="Q3336" s="72"/>
      <c r="R3336" s="72"/>
      <c r="S3336" s="72"/>
      <c r="T3336" s="73"/>
      <c r="U3336" s="35"/>
      <c r="V3336" s="35"/>
      <c r="W3336" s="35"/>
      <c r="X3336" s="35"/>
      <c r="Y3336" s="35"/>
      <c r="Z3336" s="35"/>
      <c r="AA3336" s="35"/>
      <c r="AB3336" s="35"/>
      <c r="AC3336" s="35"/>
      <c r="AD3336" s="35"/>
      <c r="AE3336" s="35"/>
      <c r="AT3336" s="18" t="s">
        <v>221</v>
      </c>
      <c r="AU3336" s="18" t="s">
        <v>90</v>
      </c>
    </row>
    <row r="3337" spans="1:65" s="2" customFormat="1" ht="10.199999999999999">
      <c r="A3337" s="35"/>
      <c r="B3337" s="36"/>
      <c r="C3337" s="37"/>
      <c r="D3337" s="215" t="s">
        <v>362</v>
      </c>
      <c r="E3337" s="37"/>
      <c r="F3337" s="216" t="s">
        <v>3330</v>
      </c>
      <c r="G3337" s="37"/>
      <c r="H3337" s="37"/>
      <c r="I3337" s="200"/>
      <c r="J3337" s="37"/>
      <c r="K3337" s="37"/>
      <c r="L3337" s="40"/>
      <c r="M3337" s="201"/>
      <c r="N3337" s="202"/>
      <c r="O3337" s="72"/>
      <c r="P3337" s="72"/>
      <c r="Q3337" s="72"/>
      <c r="R3337" s="72"/>
      <c r="S3337" s="72"/>
      <c r="T3337" s="73"/>
      <c r="U3337" s="35"/>
      <c r="V3337" s="35"/>
      <c r="W3337" s="35"/>
      <c r="X3337" s="35"/>
      <c r="Y3337" s="35"/>
      <c r="Z3337" s="35"/>
      <c r="AA3337" s="35"/>
      <c r="AB3337" s="35"/>
      <c r="AC3337" s="35"/>
      <c r="AD3337" s="35"/>
      <c r="AE3337" s="35"/>
      <c r="AT3337" s="18" t="s">
        <v>362</v>
      </c>
      <c r="AU3337" s="18" t="s">
        <v>90</v>
      </c>
    </row>
    <row r="3338" spans="1:65" s="2" customFormat="1" ht="24.15" customHeight="1">
      <c r="A3338" s="35"/>
      <c r="B3338" s="36"/>
      <c r="C3338" s="260" t="s">
        <v>3331</v>
      </c>
      <c r="D3338" s="260" t="s">
        <v>539</v>
      </c>
      <c r="E3338" s="261" t="s">
        <v>3332</v>
      </c>
      <c r="F3338" s="262" t="s">
        <v>3333</v>
      </c>
      <c r="G3338" s="263" t="s">
        <v>716</v>
      </c>
      <c r="H3338" s="264">
        <v>7</v>
      </c>
      <c r="I3338" s="265"/>
      <c r="J3338" s="266">
        <f>ROUND(I3338*H3338,2)</f>
        <v>0</v>
      </c>
      <c r="K3338" s="262" t="s">
        <v>1</v>
      </c>
      <c r="L3338" s="267"/>
      <c r="M3338" s="268" t="s">
        <v>1</v>
      </c>
      <c r="N3338" s="269" t="s">
        <v>46</v>
      </c>
      <c r="O3338" s="72"/>
      <c r="P3338" s="194">
        <f>O3338*H3338</f>
        <v>0</v>
      </c>
      <c r="Q3338" s="194">
        <v>4.1000000000000003E-3</v>
      </c>
      <c r="R3338" s="194">
        <f>Q3338*H3338</f>
        <v>2.8700000000000003E-2</v>
      </c>
      <c r="S3338" s="194">
        <v>0</v>
      </c>
      <c r="T3338" s="195">
        <f>S3338*H3338</f>
        <v>0</v>
      </c>
      <c r="U3338" s="35"/>
      <c r="V3338" s="35"/>
      <c r="W3338" s="35"/>
      <c r="X3338" s="35"/>
      <c r="Y3338" s="35"/>
      <c r="Z3338" s="35"/>
      <c r="AA3338" s="35"/>
      <c r="AB3338" s="35"/>
      <c r="AC3338" s="35"/>
      <c r="AD3338" s="35"/>
      <c r="AE3338" s="35"/>
      <c r="AR3338" s="196" t="s">
        <v>676</v>
      </c>
      <c r="AT3338" s="196" t="s">
        <v>539</v>
      </c>
      <c r="AU3338" s="196" t="s">
        <v>90</v>
      </c>
      <c r="AY3338" s="18" t="s">
        <v>215</v>
      </c>
      <c r="BE3338" s="197">
        <f>IF(N3338="základní",J3338,0)</f>
        <v>0</v>
      </c>
      <c r="BF3338" s="197">
        <f>IF(N3338="snížená",J3338,0)</f>
        <v>0</v>
      </c>
      <c r="BG3338" s="197">
        <f>IF(N3338="zákl. přenesená",J3338,0)</f>
        <v>0</v>
      </c>
      <c r="BH3338" s="197">
        <f>IF(N3338="sníž. přenesená",J3338,0)</f>
        <v>0</v>
      </c>
      <c r="BI3338" s="197">
        <f>IF(N3338="nulová",J3338,0)</f>
        <v>0</v>
      </c>
      <c r="BJ3338" s="18" t="s">
        <v>88</v>
      </c>
      <c r="BK3338" s="197">
        <f>ROUND(I3338*H3338,2)</f>
        <v>0</v>
      </c>
      <c r="BL3338" s="18" t="s">
        <v>291</v>
      </c>
      <c r="BM3338" s="196" t="s">
        <v>3334</v>
      </c>
    </row>
    <row r="3339" spans="1:65" s="2" customFormat="1" ht="24.15" customHeight="1">
      <c r="A3339" s="35"/>
      <c r="B3339" s="36"/>
      <c r="C3339" s="185" t="s">
        <v>3335</v>
      </c>
      <c r="D3339" s="185" t="s">
        <v>216</v>
      </c>
      <c r="E3339" s="186" t="s">
        <v>3336</v>
      </c>
      <c r="F3339" s="187" t="s">
        <v>3337</v>
      </c>
      <c r="G3339" s="188" t="s">
        <v>716</v>
      </c>
      <c r="H3339" s="189">
        <v>1</v>
      </c>
      <c r="I3339" s="190"/>
      <c r="J3339" s="191">
        <f>ROUND(I3339*H3339,2)</f>
        <v>0</v>
      </c>
      <c r="K3339" s="187" t="s">
        <v>359</v>
      </c>
      <c r="L3339" s="40"/>
      <c r="M3339" s="192" t="s">
        <v>1</v>
      </c>
      <c r="N3339" s="193" t="s">
        <v>46</v>
      </c>
      <c r="O3339" s="72"/>
      <c r="P3339" s="194">
        <f>O3339*H3339</f>
        <v>0</v>
      </c>
      <c r="Q3339" s="194">
        <v>0</v>
      </c>
      <c r="R3339" s="194">
        <f>Q3339*H3339</f>
        <v>0</v>
      </c>
      <c r="S3339" s="194">
        <v>0</v>
      </c>
      <c r="T3339" s="195">
        <f>S3339*H3339</f>
        <v>0</v>
      </c>
      <c r="U3339" s="35"/>
      <c r="V3339" s="35"/>
      <c r="W3339" s="35"/>
      <c r="X3339" s="35"/>
      <c r="Y3339" s="35"/>
      <c r="Z3339" s="35"/>
      <c r="AA3339" s="35"/>
      <c r="AB3339" s="35"/>
      <c r="AC3339" s="35"/>
      <c r="AD3339" s="35"/>
      <c r="AE3339" s="35"/>
      <c r="AR3339" s="196" t="s">
        <v>291</v>
      </c>
      <c r="AT3339" s="196" t="s">
        <v>216</v>
      </c>
      <c r="AU3339" s="196" t="s">
        <v>90</v>
      </c>
      <c r="AY3339" s="18" t="s">
        <v>215</v>
      </c>
      <c r="BE3339" s="197">
        <f>IF(N3339="základní",J3339,0)</f>
        <v>0</v>
      </c>
      <c r="BF3339" s="197">
        <f>IF(N3339="snížená",J3339,0)</f>
        <v>0</v>
      </c>
      <c r="BG3339" s="197">
        <f>IF(N3339="zákl. přenesená",J3339,0)</f>
        <v>0</v>
      </c>
      <c r="BH3339" s="197">
        <f>IF(N3339="sníž. přenesená",J3339,0)</f>
        <v>0</v>
      </c>
      <c r="BI3339" s="197">
        <f>IF(N3339="nulová",J3339,0)</f>
        <v>0</v>
      </c>
      <c r="BJ3339" s="18" t="s">
        <v>88</v>
      </c>
      <c r="BK3339" s="197">
        <f>ROUND(I3339*H3339,2)</f>
        <v>0</v>
      </c>
      <c r="BL3339" s="18" t="s">
        <v>291</v>
      </c>
      <c r="BM3339" s="196" t="s">
        <v>3338</v>
      </c>
    </row>
    <row r="3340" spans="1:65" s="2" customFormat="1" ht="28.8">
      <c r="A3340" s="35"/>
      <c r="B3340" s="36"/>
      <c r="C3340" s="37"/>
      <c r="D3340" s="198" t="s">
        <v>221</v>
      </c>
      <c r="E3340" s="37"/>
      <c r="F3340" s="199" t="s">
        <v>3339</v>
      </c>
      <c r="G3340" s="37"/>
      <c r="H3340" s="37"/>
      <c r="I3340" s="200"/>
      <c r="J3340" s="37"/>
      <c r="K3340" s="37"/>
      <c r="L3340" s="40"/>
      <c r="M3340" s="201"/>
      <c r="N3340" s="202"/>
      <c r="O3340" s="72"/>
      <c r="P3340" s="72"/>
      <c r="Q3340" s="72"/>
      <c r="R3340" s="72"/>
      <c r="S3340" s="72"/>
      <c r="T3340" s="73"/>
      <c r="U3340" s="35"/>
      <c r="V3340" s="35"/>
      <c r="W3340" s="35"/>
      <c r="X3340" s="35"/>
      <c r="Y3340" s="35"/>
      <c r="Z3340" s="35"/>
      <c r="AA3340" s="35"/>
      <c r="AB3340" s="35"/>
      <c r="AC3340" s="35"/>
      <c r="AD3340" s="35"/>
      <c r="AE3340" s="35"/>
      <c r="AT3340" s="18" t="s">
        <v>221</v>
      </c>
      <c r="AU3340" s="18" t="s">
        <v>90</v>
      </c>
    </row>
    <row r="3341" spans="1:65" s="2" customFormat="1" ht="10.199999999999999">
      <c r="A3341" s="35"/>
      <c r="B3341" s="36"/>
      <c r="C3341" s="37"/>
      <c r="D3341" s="215" t="s">
        <v>362</v>
      </c>
      <c r="E3341" s="37"/>
      <c r="F3341" s="216" t="s">
        <v>3340</v>
      </c>
      <c r="G3341" s="37"/>
      <c r="H3341" s="37"/>
      <c r="I3341" s="200"/>
      <c r="J3341" s="37"/>
      <c r="K3341" s="37"/>
      <c r="L3341" s="40"/>
      <c r="M3341" s="201"/>
      <c r="N3341" s="202"/>
      <c r="O3341" s="72"/>
      <c r="P3341" s="72"/>
      <c r="Q3341" s="72"/>
      <c r="R3341" s="72"/>
      <c r="S3341" s="72"/>
      <c r="T3341" s="73"/>
      <c r="U3341" s="35"/>
      <c r="V3341" s="35"/>
      <c r="W3341" s="35"/>
      <c r="X3341" s="35"/>
      <c r="Y3341" s="35"/>
      <c r="Z3341" s="35"/>
      <c r="AA3341" s="35"/>
      <c r="AB3341" s="35"/>
      <c r="AC3341" s="35"/>
      <c r="AD3341" s="35"/>
      <c r="AE3341" s="35"/>
      <c r="AT3341" s="18" t="s">
        <v>362</v>
      </c>
      <c r="AU3341" s="18" t="s">
        <v>90</v>
      </c>
    </row>
    <row r="3342" spans="1:65" s="2" customFormat="1" ht="16.5" customHeight="1">
      <c r="A3342" s="35"/>
      <c r="B3342" s="36"/>
      <c r="C3342" s="260" t="s">
        <v>3341</v>
      </c>
      <c r="D3342" s="260" t="s">
        <v>539</v>
      </c>
      <c r="E3342" s="261" t="s">
        <v>3342</v>
      </c>
      <c r="F3342" s="262" t="s">
        <v>3343</v>
      </c>
      <c r="G3342" s="263" t="s">
        <v>797</v>
      </c>
      <c r="H3342" s="264">
        <v>17</v>
      </c>
      <c r="I3342" s="265"/>
      <c r="J3342" s="266">
        <f t="shared" ref="J3342:J3348" si="20">ROUND(I3342*H3342,2)</f>
        <v>0</v>
      </c>
      <c r="K3342" s="262" t="s">
        <v>1</v>
      </c>
      <c r="L3342" s="267"/>
      <c r="M3342" s="268" t="s">
        <v>1</v>
      </c>
      <c r="N3342" s="269" t="s">
        <v>46</v>
      </c>
      <c r="O3342" s="72"/>
      <c r="P3342" s="194">
        <f t="shared" ref="P3342:P3348" si="21">O3342*H3342</f>
        <v>0</v>
      </c>
      <c r="Q3342" s="194">
        <v>2.4000000000000001E-4</v>
      </c>
      <c r="R3342" s="194">
        <f t="shared" ref="R3342:R3348" si="22">Q3342*H3342</f>
        <v>4.0800000000000003E-3</v>
      </c>
      <c r="S3342" s="194">
        <v>0</v>
      </c>
      <c r="T3342" s="195">
        <f t="shared" ref="T3342:T3348" si="23">S3342*H3342</f>
        <v>0</v>
      </c>
      <c r="U3342" s="35"/>
      <c r="V3342" s="35"/>
      <c r="W3342" s="35"/>
      <c r="X3342" s="35"/>
      <c r="Y3342" s="35"/>
      <c r="Z3342" s="35"/>
      <c r="AA3342" s="35"/>
      <c r="AB3342" s="35"/>
      <c r="AC3342" s="35"/>
      <c r="AD3342" s="35"/>
      <c r="AE3342" s="35"/>
      <c r="AR3342" s="196" t="s">
        <v>676</v>
      </c>
      <c r="AT3342" s="196" t="s">
        <v>539</v>
      </c>
      <c r="AU3342" s="196" t="s">
        <v>90</v>
      </c>
      <c r="AY3342" s="18" t="s">
        <v>215</v>
      </c>
      <c r="BE3342" s="197">
        <f t="shared" ref="BE3342:BE3348" si="24">IF(N3342="základní",J3342,0)</f>
        <v>0</v>
      </c>
      <c r="BF3342" s="197">
        <f t="shared" ref="BF3342:BF3348" si="25">IF(N3342="snížená",J3342,0)</f>
        <v>0</v>
      </c>
      <c r="BG3342" s="197">
        <f t="shared" ref="BG3342:BG3348" si="26">IF(N3342="zákl. přenesená",J3342,0)</f>
        <v>0</v>
      </c>
      <c r="BH3342" s="197">
        <f t="shared" ref="BH3342:BH3348" si="27">IF(N3342="sníž. přenesená",J3342,0)</f>
        <v>0</v>
      </c>
      <c r="BI3342" s="197">
        <f t="shared" ref="BI3342:BI3348" si="28">IF(N3342="nulová",J3342,0)</f>
        <v>0</v>
      </c>
      <c r="BJ3342" s="18" t="s">
        <v>88</v>
      </c>
      <c r="BK3342" s="197">
        <f t="shared" ref="BK3342:BK3348" si="29">ROUND(I3342*H3342,2)</f>
        <v>0</v>
      </c>
      <c r="BL3342" s="18" t="s">
        <v>291</v>
      </c>
      <c r="BM3342" s="196" t="s">
        <v>3344</v>
      </c>
    </row>
    <row r="3343" spans="1:65" s="2" customFormat="1" ht="16.5" customHeight="1">
      <c r="A3343" s="35"/>
      <c r="B3343" s="36"/>
      <c r="C3343" s="260" t="s">
        <v>3345</v>
      </c>
      <c r="D3343" s="260" t="s">
        <v>539</v>
      </c>
      <c r="E3343" s="261" t="s">
        <v>3346</v>
      </c>
      <c r="F3343" s="262" t="s">
        <v>3347</v>
      </c>
      <c r="G3343" s="263" t="s">
        <v>716</v>
      </c>
      <c r="H3343" s="264">
        <v>1</v>
      </c>
      <c r="I3343" s="265"/>
      <c r="J3343" s="266">
        <f t="shared" si="20"/>
        <v>0</v>
      </c>
      <c r="K3343" s="262" t="s">
        <v>1</v>
      </c>
      <c r="L3343" s="267"/>
      <c r="M3343" s="268" t="s">
        <v>1</v>
      </c>
      <c r="N3343" s="269" t="s">
        <v>46</v>
      </c>
      <c r="O3343" s="72"/>
      <c r="P3343" s="194">
        <f t="shared" si="21"/>
        <v>0</v>
      </c>
      <c r="Q3343" s="194">
        <v>2E-3</v>
      </c>
      <c r="R3343" s="194">
        <f t="shared" si="22"/>
        <v>2E-3</v>
      </c>
      <c r="S3343" s="194">
        <v>0</v>
      </c>
      <c r="T3343" s="195">
        <f t="shared" si="23"/>
        <v>0</v>
      </c>
      <c r="U3343" s="35"/>
      <c r="V3343" s="35"/>
      <c r="W3343" s="35"/>
      <c r="X3343" s="35"/>
      <c r="Y3343" s="35"/>
      <c r="Z3343" s="35"/>
      <c r="AA3343" s="35"/>
      <c r="AB3343" s="35"/>
      <c r="AC3343" s="35"/>
      <c r="AD3343" s="35"/>
      <c r="AE3343" s="35"/>
      <c r="AR3343" s="196" t="s">
        <v>676</v>
      </c>
      <c r="AT3343" s="196" t="s">
        <v>539</v>
      </c>
      <c r="AU3343" s="196" t="s">
        <v>90</v>
      </c>
      <c r="AY3343" s="18" t="s">
        <v>215</v>
      </c>
      <c r="BE3343" s="197">
        <f t="shared" si="24"/>
        <v>0</v>
      </c>
      <c r="BF3343" s="197">
        <f t="shared" si="25"/>
        <v>0</v>
      </c>
      <c r="BG3343" s="197">
        <f t="shared" si="26"/>
        <v>0</v>
      </c>
      <c r="BH3343" s="197">
        <f t="shared" si="27"/>
        <v>0</v>
      </c>
      <c r="BI3343" s="197">
        <f t="shared" si="28"/>
        <v>0</v>
      </c>
      <c r="BJ3343" s="18" t="s">
        <v>88</v>
      </c>
      <c r="BK3343" s="197">
        <f t="shared" si="29"/>
        <v>0</v>
      </c>
      <c r="BL3343" s="18" t="s">
        <v>291</v>
      </c>
      <c r="BM3343" s="196" t="s">
        <v>3348</v>
      </c>
    </row>
    <row r="3344" spans="1:65" s="2" customFormat="1" ht="16.5" customHeight="1">
      <c r="A3344" s="35"/>
      <c r="B3344" s="36"/>
      <c r="C3344" s="185" t="s">
        <v>3349</v>
      </c>
      <c r="D3344" s="185" t="s">
        <v>216</v>
      </c>
      <c r="E3344" s="186" t="s">
        <v>3350</v>
      </c>
      <c r="F3344" s="187" t="s">
        <v>3351</v>
      </c>
      <c r="G3344" s="188" t="s">
        <v>716</v>
      </c>
      <c r="H3344" s="189">
        <v>1</v>
      </c>
      <c r="I3344" s="190"/>
      <c r="J3344" s="191">
        <f t="shared" si="20"/>
        <v>0</v>
      </c>
      <c r="K3344" s="187" t="s">
        <v>1</v>
      </c>
      <c r="L3344" s="40"/>
      <c r="M3344" s="192" t="s">
        <v>1</v>
      </c>
      <c r="N3344" s="193" t="s">
        <v>46</v>
      </c>
      <c r="O3344" s="72"/>
      <c r="P3344" s="194">
        <f t="shared" si="21"/>
        <v>0</v>
      </c>
      <c r="Q3344" s="194">
        <v>0</v>
      </c>
      <c r="R3344" s="194">
        <f t="shared" si="22"/>
        <v>0</v>
      </c>
      <c r="S3344" s="194">
        <v>0</v>
      </c>
      <c r="T3344" s="195">
        <f t="shared" si="23"/>
        <v>0</v>
      </c>
      <c r="U3344" s="35"/>
      <c r="V3344" s="35"/>
      <c r="W3344" s="35"/>
      <c r="X3344" s="35"/>
      <c r="Y3344" s="35"/>
      <c r="Z3344" s="35"/>
      <c r="AA3344" s="35"/>
      <c r="AB3344" s="35"/>
      <c r="AC3344" s="35"/>
      <c r="AD3344" s="35"/>
      <c r="AE3344" s="35"/>
      <c r="AR3344" s="196" t="s">
        <v>291</v>
      </c>
      <c r="AT3344" s="196" t="s">
        <v>216</v>
      </c>
      <c r="AU3344" s="196" t="s">
        <v>90</v>
      </c>
      <c r="AY3344" s="18" t="s">
        <v>215</v>
      </c>
      <c r="BE3344" s="197">
        <f t="shared" si="24"/>
        <v>0</v>
      </c>
      <c r="BF3344" s="197">
        <f t="shared" si="25"/>
        <v>0</v>
      </c>
      <c r="BG3344" s="197">
        <f t="shared" si="26"/>
        <v>0</v>
      </c>
      <c r="BH3344" s="197">
        <f t="shared" si="27"/>
        <v>0</v>
      </c>
      <c r="BI3344" s="197">
        <f t="shared" si="28"/>
        <v>0</v>
      </c>
      <c r="BJ3344" s="18" t="s">
        <v>88</v>
      </c>
      <c r="BK3344" s="197">
        <f t="shared" si="29"/>
        <v>0</v>
      </c>
      <c r="BL3344" s="18" t="s">
        <v>291</v>
      </c>
      <c r="BM3344" s="196" t="s">
        <v>3352</v>
      </c>
    </row>
    <row r="3345" spans="1:65" s="2" customFormat="1" ht="16.5" customHeight="1">
      <c r="A3345" s="35"/>
      <c r="B3345" s="36"/>
      <c r="C3345" s="185" t="s">
        <v>3353</v>
      </c>
      <c r="D3345" s="185" t="s">
        <v>216</v>
      </c>
      <c r="E3345" s="186" t="s">
        <v>3354</v>
      </c>
      <c r="F3345" s="187" t="s">
        <v>3355</v>
      </c>
      <c r="G3345" s="188" t="s">
        <v>716</v>
      </c>
      <c r="H3345" s="189">
        <v>1</v>
      </c>
      <c r="I3345" s="190"/>
      <c r="J3345" s="191">
        <f t="shared" si="20"/>
        <v>0</v>
      </c>
      <c r="K3345" s="187" t="s">
        <v>1</v>
      </c>
      <c r="L3345" s="40"/>
      <c r="M3345" s="192" t="s">
        <v>1</v>
      </c>
      <c r="N3345" s="193" t="s">
        <v>46</v>
      </c>
      <c r="O3345" s="72"/>
      <c r="P3345" s="194">
        <f t="shared" si="21"/>
        <v>0</v>
      </c>
      <c r="Q3345" s="194">
        <v>0</v>
      </c>
      <c r="R3345" s="194">
        <f t="shared" si="22"/>
        <v>0</v>
      </c>
      <c r="S3345" s="194">
        <v>0</v>
      </c>
      <c r="T3345" s="195">
        <f t="shared" si="23"/>
        <v>0</v>
      </c>
      <c r="U3345" s="35"/>
      <c r="V3345" s="35"/>
      <c r="W3345" s="35"/>
      <c r="X3345" s="35"/>
      <c r="Y3345" s="35"/>
      <c r="Z3345" s="35"/>
      <c r="AA3345" s="35"/>
      <c r="AB3345" s="35"/>
      <c r="AC3345" s="35"/>
      <c r="AD3345" s="35"/>
      <c r="AE3345" s="35"/>
      <c r="AR3345" s="196" t="s">
        <v>291</v>
      </c>
      <c r="AT3345" s="196" t="s">
        <v>216</v>
      </c>
      <c r="AU3345" s="196" t="s">
        <v>90</v>
      </c>
      <c r="AY3345" s="18" t="s">
        <v>215</v>
      </c>
      <c r="BE3345" s="197">
        <f t="shared" si="24"/>
        <v>0</v>
      </c>
      <c r="BF3345" s="197">
        <f t="shared" si="25"/>
        <v>0</v>
      </c>
      <c r="BG3345" s="197">
        <f t="shared" si="26"/>
        <v>0</v>
      </c>
      <c r="BH3345" s="197">
        <f t="shared" si="27"/>
        <v>0</v>
      </c>
      <c r="BI3345" s="197">
        <f t="shared" si="28"/>
        <v>0</v>
      </c>
      <c r="BJ3345" s="18" t="s">
        <v>88</v>
      </c>
      <c r="BK3345" s="197">
        <f t="shared" si="29"/>
        <v>0</v>
      </c>
      <c r="BL3345" s="18" t="s">
        <v>291</v>
      </c>
      <c r="BM3345" s="196" t="s">
        <v>3356</v>
      </c>
    </row>
    <row r="3346" spans="1:65" s="2" customFormat="1" ht="33" customHeight="1">
      <c r="A3346" s="35"/>
      <c r="B3346" s="36"/>
      <c r="C3346" s="185" t="s">
        <v>3357</v>
      </c>
      <c r="D3346" s="185" t="s">
        <v>216</v>
      </c>
      <c r="E3346" s="186" t="s">
        <v>3358</v>
      </c>
      <c r="F3346" s="187" t="s">
        <v>3359</v>
      </c>
      <c r="G3346" s="188" t="s">
        <v>716</v>
      </c>
      <c r="H3346" s="189">
        <v>1</v>
      </c>
      <c r="I3346" s="190"/>
      <c r="J3346" s="191">
        <f t="shared" si="20"/>
        <v>0</v>
      </c>
      <c r="K3346" s="187" t="s">
        <v>1</v>
      </c>
      <c r="L3346" s="40"/>
      <c r="M3346" s="192" t="s">
        <v>1</v>
      </c>
      <c r="N3346" s="193" t="s">
        <v>46</v>
      </c>
      <c r="O3346" s="72"/>
      <c r="P3346" s="194">
        <f t="shared" si="21"/>
        <v>0</v>
      </c>
      <c r="Q3346" s="194">
        <v>0.41499999999999998</v>
      </c>
      <c r="R3346" s="194">
        <f t="shared" si="22"/>
        <v>0.41499999999999998</v>
      </c>
      <c r="S3346" s="194">
        <v>0</v>
      </c>
      <c r="T3346" s="195">
        <f t="shared" si="23"/>
        <v>0</v>
      </c>
      <c r="U3346" s="35"/>
      <c r="V3346" s="35"/>
      <c r="W3346" s="35"/>
      <c r="X3346" s="35"/>
      <c r="Y3346" s="35"/>
      <c r="Z3346" s="35"/>
      <c r="AA3346" s="35"/>
      <c r="AB3346" s="35"/>
      <c r="AC3346" s="35"/>
      <c r="AD3346" s="35"/>
      <c r="AE3346" s="35"/>
      <c r="AR3346" s="196" t="s">
        <v>291</v>
      </c>
      <c r="AT3346" s="196" t="s">
        <v>216</v>
      </c>
      <c r="AU3346" s="196" t="s">
        <v>90</v>
      </c>
      <c r="AY3346" s="18" t="s">
        <v>215</v>
      </c>
      <c r="BE3346" s="197">
        <f t="shared" si="24"/>
        <v>0</v>
      </c>
      <c r="BF3346" s="197">
        <f t="shared" si="25"/>
        <v>0</v>
      </c>
      <c r="BG3346" s="197">
        <f t="shared" si="26"/>
        <v>0</v>
      </c>
      <c r="BH3346" s="197">
        <f t="shared" si="27"/>
        <v>0</v>
      </c>
      <c r="BI3346" s="197">
        <f t="shared" si="28"/>
        <v>0</v>
      </c>
      <c r="BJ3346" s="18" t="s">
        <v>88</v>
      </c>
      <c r="BK3346" s="197">
        <f t="shared" si="29"/>
        <v>0</v>
      </c>
      <c r="BL3346" s="18" t="s">
        <v>291</v>
      </c>
      <c r="BM3346" s="196" t="s">
        <v>3360</v>
      </c>
    </row>
    <row r="3347" spans="1:65" s="2" customFormat="1" ht="24.15" customHeight="1">
      <c r="A3347" s="35"/>
      <c r="B3347" s="36"/>
      <c r="C3347" s="185" t="s">
        <v>3361</v>
      </c>
      <c r="D3347" s="185" t="s">
        <v>216</v>
      </c>
      <c r="E3347" s="186" t="s">
        <v>3362</v>
      </c>
      <c r="F3347" s="187" t="s">
        <v>3363</v>
      </c>
      <c r="G3347" s="188" t="s">
        <v>716</v>
      </c>
      <c r="H3347" s="189">
        <v>1</v>
      </c>
      <c r="I3347" s="190"/>
      <c r="J3347" s="191">
        <f t="shared" si="20"/>
        <v>0</v>
      </c>
      <c r="K3347" s="187" t="s">
        <v>1</v>
      </c>
      <c r="L3347" s="40"/>
      <c r="M3347" s="192" t="s">
        <v>1</v>
      </c>
      <c r="N3347" s="193" t="s">
        <v>46</v>
      </c>
      <c r="O3347" s="72"/>
      <c r="P3347" s="194">
        <f t="shared" si="21"/>
        <v>0</v>
      </c>
      <c r="Q3347" s="194">
        <v>1.474</v>
      </c>
      <c r="R3347" s="194">
        <f t="shared" si="22"/>
        <v>1.474</v>
      </c>
      <c r="S3347" s="194">
        <v>0</v>
      </c>
      <c r="T3347" s="195">
        <f t="shared" si="23"/>
        <v>0</v>
      </c>
      <c r="U3347" s="35"/>
      <c r="V3347" s="35"/>
      <c r="W3347" s="35"/>
      <c r="X3347" s="35"/>
      <c r="Y3347" s="35"/>
      <c r="Z3347" s="35"/>
      <c r="AA3347" s="35"/>
      <c r="AB3347" s="35"/>
      <c r="AC3347" s="35"/>
      <c r="AD3347" s="35"/>
      <c r="AE3347" s="35"/>
      <c r="AR3347" s="196" t="s">
        <v>291</v>
      </c>
      <c r="AT3347" s="196" t="s">
        <v>216</v>
      </c>
      <c r="AU3347" s="196" t="s">
        <v>90</v>
      </c>
      <c r="AY3347" s="18" t="s">
        <v>215</v>
      </c>
      <c r="BE3347" s="197">
        <f t="shared" si="24"/>
        <v>0</v>
      </c>
      <c r="BF3347" s="197">
        <f t="shared" si="25"/>
        <v>0</v>
      </c>
      <c r="BG3347" s="197">
        <f t="shared" si="26"/>
        <v>0</v>
      </c>
      <c r="BH3347" s="197">
        <f t="shared" si="27"/>
        <v>0</v>
      </c>
      <c r="BI3347" s="197">
        <f t="shared" si="28"/>
        <v>0</v>
      </c>
      <c r="BJ3347" s="18" t="s">
        <v>88</v>
      </c>
      <c r="BK3347" s="197">
        <f t="shared" si="29"/>
        <v>0</v>
      </c>
      <c r="BL3347" s="18" t="s">
        <v>291</v>
      </c>
      <c r="BM3347" s="196" t="s">
        <v>3364</v>
      </c>
    </row>
    <row r="3348" spans="1:65" s="2" customFormat="1" ht="33" customHeight="1">
      <c r="A3348" s="35"/>
      <c r="B3348" s="36"/>
      <c r="C3348" s="185" t="s">
        <v>3365</v>
      </c>
      <c r="D3348" s="185" t="s">
        <v>216</v>
      </c>
      <c r="E3348" s="186" t="s">
        <v>3366</v>
      </c>
      <c r="F3348" s="187" t="s">
        <v>3367</v>
      </c>
      <c r="G3348" s="188" t="s">
        <v>716</v>
      </c>
      <c r="H3348" s="189">
        <v>5</v>
      </c>
      <c r="I3348" s="190"/>
      <c r="J3348" s="191">
        <f t="shared" si="20"/>
        <v>0</v>
      </c>
      <c r="K3348" s="187" t="s">
        <v>1</v>
      </c>
      <c r="L3348" s="40"/>
      <c r="M3348" s="192" t="s">
        <v>1</v>
      </c>
      <c r="N3348" s="193" t="s">
        <v>46</v>
      </c>
      <c r="O3348" s="72"/>
      <c r="P3348" s="194">
        <f t="shared" si="21"/>
        <v>0</v>
      </c>
      <c r="Q3348" s="194">
        <v>0.495</v>
      </c>
      <c r="R3348" s="194">
        <f t="shared" si="22"/>
        <v>2.4750000000000001</v>
      </c>
      <c r="S3348" s="194">
        <v>0</v>
      </c>
      <c r="T3348" s="195">
        <f t="shared" si="23"/>
        <v>0</v>
      </c>
      <c r="U3348" s="35"/>
      <c r="V3348" s="35"/>
      <c r="W3348" s="35"/>
      <c r="X3348" s="35"/>
      <c r="Y3348" s="35"/>
      <c r="Z3348" s="35"/>
      <c r="AA3348" s="35"/>
      <c r="AB3348" s="35"/>
      <c r="AC3348" s="35"/>
      <c r="AD3348" s="35"/>
      <c r="AE3348" s="35"/>
      <c r="AR3348" s="196" t="s">
        <v>291</v>
      </c>
      <c r="AT3348" s="196" t="s">
        <v>216</v>
      </c>
      <c r="AU3348" s="196" t="s">
        <v>90</v>
      </c>
      <c r="AY3348" s="18" t="s">
        <v>215</v>
      </c>
      <c r="BE3348" s="197">
        <f t="shared" si="24"/>
        <v>0</v>
      </c>
      <c r="BF3348" s="197">
        <f t="shared" si="25"/>
        <v>0</v>
      </c>
      <c r="BG3348" s="197">
        <f t="shared" si="26"/>
        <v>0</v>
      </c>
      <c r="BH3348" s="197">
        <f t="shared" si="27"/>
        <v>0</v>
      </c>
      <c r="BI3348" s="197">
        <f t="shared" si="28"/>
        <v>0</v>
      </c>
      <c r="BJ3348" s="18" t="s">
        <v>88</v>
      </c>
      <c r="BK3348" s="197">
        <f t="shared" si="29"/>
        <v>0</v>
      </c>
      <c r="BL3348" s="18" t="s">
        <v>291</v>
      </c>
      <c r="BM3348" s="196" t="s">
        <v>3368</v>
      </c>
    </row>
    <row r="3349" spans="1:65" s="2" customFormat="1" ht="19.2">
      <c r="A3349" s="35"/>
      <c r="B3349" s="36"/>
      <c r="C3349" s="37"/>
      <c r="D3349" s="198" t="s">
        <v>221</v>
      </c>
      <c r="E3349" s="37"/>
      <c r="F3349" s="199" t="s">
        <v>3367</v>
      </c>
      <c r="G3349" s="37"/>
      <c r="H3349" s="37"/>
      <c r="I3349" s="200"/>
      <c r="J3349" s="37"/>
      <c r="K3349" s="37"/>
      <c r="L3349" s="40"/>
      <c r="M3349" s="201"/>
      <c r="N3349" s="202"/>
      <c r="O3349" s="72"/>
      <c r="P3349" s="72"/>
      <c r="Q3349" s="72"/>
      <c r="R3349" s="72"/>
      <c r="S3349" s="72"/>
      <c r="T3349" s="73"/>
      <c r="U3349" s="35"/>
      <c r="V3349" s="35"/>
      <c r="W3349" s="35"/>
      <c r="X3349" s="35"/>
      <c r="Y3349" s="35"/>
      <c r="Z3349" s="35"/>
      <c r="AA3349" s="35"/>
      <c r="AB3349" s="35"/>
      <c r="AC3349" s="35"/>
      <c r="AD3349" s="35"/>
      <c r="AE3349" s="35"/>
      <c r="AT3349" s="18" t="s">
        <v>221</v>
      </c>
      <c r="AU3349" s="18" t="s">
        <v>90</v>
      </c>
    </row>
    <row r="3350" spans="1:65" s="2" customFormat="1" ht="33" customHeight="1">
      <c r="A3350" s="35"/>
      <c r="B3350" s="36"/>
      <c r="C3350" s="185" t="s">
        <v>3369</v>
      </c>
      <c r="D3350" s="185" t="s">
        <v>216</v>
      </c>
      <c r="E3350" s="186" t="s">
        <v>3370</v>
      </c>
      <c r="F3350" s="187" t="s">
        <v>3371</v>
      </c>
      <c r="G3350" s="188" t="s">
        <v>716</v>
      </c>
      <c r="H3350" s="189">
        <v>1</v>
      </c>
      <c r="I3350" s="190"/>
      <c r="J3350" s="191">
        <f>ROUND(I3350*H3350,2)</f>
        <v>0</v>
      </c>
      <c r="K3350" s="187" t="s">
        <v>1</v>
      </c>
      <c r="L3350" s="40"/>
      <c r="M3350" s="192" t="s">
        <v>1</v>
      </c>
      <c r="N3350" s="193" t="s">
        <v>46</v>
      </c>
      <c r="O3350" s="72"/>
      <c r="P3350" s="194">
        <f>O3350*H3350</f>
        <v>0</v>
      </c>
      <c r="Q3350" s="194">
        <v>0.4</v>
      </c>
      <c r="R3350" s="194">
        <f>Q3350*H3350</f>
        <v>0.4</v>
      </c>
      <c r="S3350" s="194">
        <v>0</v>
      </c>
      <c r="T3350" s="195">
        <f>S3350*H3350</f>
        <v>0</v>
      </c>
      <c r="U3350" s="35"/>
      <c r="V3350" s="35"/>
      <c r="W3350" s="35"/>
      <c r="X3350" s="35"/>
      <c r="Y3350" s="35"/>
      <c r="Z3350" s="35"/>
      <c r="AA3350" s="35"/>
      <c r="AB3350" s="35"/>
      <c r="AC3350" s="35"/>
      <c r="AD3350" s="35"/>
      <c r="AE3350" s="35"/>
      <c r="AR3350" s="196" t="s">
        <v>291</v>
      </c>
      <c r="AT3350" s="196" t="s">
        <v>216</v>
      </c>
      <c r="AU3350" s="196" t="s">
        <v>90</v>
      </c>
      <c r="AY3350" s="18" t="s">
        <v>215</v>
      </c>
      <c r="BE3350" s="197">
        <f>IF(N3350="základní",J3350,0)</f>
        <v>0</v>
      </c>
      <c r="BF3350" s="197">
        <f>IF(N3350="snížená",J3350,0)</f>
        <v>0</v>
      </c>
      <c r="BG3350" s="197">
        <f>IF(N3350="zákl. přenesená",J3350,0)</f>
        <v>0</v>
      </c>
      <c r="BH3350" s="197">
        <f>IF(N3350="sníž. přenesená",J3350,0)</f>
        <v>0</v>
      </c>
      <c r="BI3350" s="197">
        <f>IF(N3350="nulová",J3350,0)</f>
        <v>0</v>
      </c>
      <c r="BJ3350" s="18" t="s">
        <v>88</v>
      </c>
      <c r="BK3350" s="197">
        <f>ROUND(I3350*H3350,2)</f>
        <v>0</v>
      </c>
      <c r="BL3350" s="18" t="s">
        <v>291</v>
      </c>
      <c r="BM3350" s="196" t="s">
        <v>3372</v>
      </c>
    </row>
    <row r="3351" spans="1:65" s="2" customFormat="1" ht="24.15" customHeight="1">
      <c r="A3351" s="35"/>
      <c r="B3351" s="36"/>
      <c r="C3351" s="185" t="s">
        <v>3373</v>
      </c>
      <c r="D3351" s="185" t="s">
        <v>216</v>
      </c>
      <c r="E3351" s="186" t="s">
        <v>3374</v>
      </c>
      <c r="F3351" s="187" t="s">
        <v>3375</v>
      </c>
      <c r="G3351" s="188" t="s">
        <v>797</v>
      </c>
      <c r="H3351" s="189">
        <v>12.787000000000001</v>
      </c>
      <c r="I3351" s="190"/>
      <c r="J3351" s="191">
        <f>ROUND(I3351*H3351,2)</f>
        <v>0</v>
      </c>
      <c r="K3351" s="187" t="s">
        <v>1</v>
      </c>
      <c r="L3351" s="40"/>
      <c r="M3351" s="192" t="s">
        <v>1</v>
      </c>
      <c r="N3351" s="193" t="s">
        <v>46</v>
      </c>
      <c r="O3351" s="72"/>
      <c r="P3351" s="194">
        <f>O3351*H3351</f>
        <v>0</v>
      </c>
      <c r="Q3351" s="194">
        <v>3.5000000000000003E-2</v>
      </c>
      <c r="R3351" s="194">
        <f>Q3351*H3351</f>
        <v>0.44754500000000008</v>
      </c>
      <c r="S3351" s="194">
        <v>0</v>
      </c>
      <c r="T3351" s="195">
        <f>S3351*H3351</f>
        <v>0</v>
      </c>
      <c r="U3351" s="35"/>
      <c r="V3351" s="35"/>
      <c r="W3351" s="35"/>
      <c r="X3351" s="35"/>
      <c r="Y3351" s="35"/>
      <c r="Z3351" s="35"/>
      <c r="AA3351" s="35"/>
      <c r="AB3351" s="35"/>
      <c r="AC3351" s="35"/>
      <c r="AD3351" s="35"/>
      <c r="AE3351" s="35"/>
      <c r="AR3351" s="196" t="s">
        <v>291</v>
      </c>
      <c r="AT3351" s="196" t="s">
        <v>216</v>
      </c>
      <c r="AU3351" s="196" t="s">
        <v>90</v>
      </c>
      <c r="AY3351" s="18" t="s">
        <v>215</v>
      </c>
      <c r="BE3351" s="197">
        <f>IF(N3351="základní",J3351,0)</f>
        <v>0</v>
      </c>
      <c r="BF3351" s="197">
        <f>IF(N3351="snížená",J3351,0)</f>
        <v>0</v>
      </c>
      <c r="BG3351" s="197">
        <f>IF(N3351="zákl. přenesená",J3351,0)</f>
        <v>0</v>
      </c>
      <c r="BH3351" s="197">
        <f>IF(N3351="sníž. přenesená",J3351,0)</f>
        <v>0</v>
      </c>
      <c r="BI3351" s="197">
        <f>IF(N3351="nulová",J3351,0)</f>
        <v>0</v>
      </c>
      <c r="BJ3351" s="18" t="s">
        <v>88</v>
      </c>
      <c r="BK3351" s="197">
        <f>ROUND(I3351*H3351,2)</f>
        <v>0</v>
      </c>
      <c r="BL3351" s="18" t="s">
        <v>291</v>
      </c>
      <c r="BM3351" s="196" t="s">
        <v>3376</v>
      </c>
    </row>
    <row r="3352" spans="1:65" s="14" customFormat="1" ht="10.199999999999999">
      <c r="B3352" s="227"/>
      <c r="C3352" s="228"/>
      <c r="D3352" s="198" t="s">
        <v>364</v>
      </c>
      <c r="E3352" s="229" t="s">
        <v>1</v>
      </c>
      <c r="F3352" s="230" t="s">
        <v>3377</v>
      </c>
      <c r="G3352" s="228"/>
      <c r="H3352" s="231">
        <v>12.787000000000001</v>
      </c>
      <c r="I3352" s="232"/>
      <c r="J3352" s="228"/>
      <c r="K3352" s="228"/>
      <c r="L3352" s="233"/>
      <c r="M3352" s="234"/>
      <c r="N3352" s="235"/>
      <c r="O3352" s="235"/>
      <c r="P3352" s="235"/>
      <c r="Q3352" s="235"/>
      <c r="R3352" s="235"/>
      <c r="S3352" s="235"/>
      <c r="T3352" s="236"/>
      <c r="AT3352" s="237" t="s">
        <v>364</v>
      </c>
      <c r="AU3352" s="237" t="s">
        <v>90</v>
      </c>
      <c r="AV3352" s="14" t="s">
        <v>90</v>
      </c>
      <c r="AW3352" s="14" t="s">
        <v>36</v>
      </c>
      <c r="AX3352" s="14" t="s">
        <v>81</v>
      </c>
      <c r="AY3352" s="237" t="s">
        <v>215</v>
      </c>
    </row>
    <row r="3353" spans="1:65" s="15" customFormat="1" ht="10.199999999999999">
      <c r="B3353" s="238"/>
      <c r="C3353" s="239"/>
      <c r="D3353" s="198" t="s">
        <v>364</v>
      </c>
      <c r="E3353" s="240" t="s">
        <v>1</v>
      </c>
      <c r="F3353" s="241" t="s">
        <v>368</v>
      </c>
      <c r="G3353" s="239"/>
      <c r="H3353" s="242">
        <v>12.787000000000001</v>
      </c>
      <c r="I3353" s="243"/>
      <c r="J3353" s="239"/>
      <c r="K3353" s="239"/>
      <c r="L3353" s="244"/>
      <c r="M3353" s="245"/>
      <c r="N3353" s="246"/>
      <c r="O3353" s="246"/>
      <c r="P3353" s="246"/>
      <c r="Q3353" s="246"/>
      <c r="R3353" s="246"/>
      <c r="S3353" s="246"/>
      <c r="T3353" s="247"/>
      <c r="AT3353" s="248" t="s">
        <v>364</v>
      </c>
      <c r="AU3353" s="248" t="s">
        <v>90</v>
      </c>
      <c r="AV3353" s="15" t="s">
        <v>214</v>
      </c>
      <c r="AW3353" s="15" t="s">
        <v>36</v>
      </c>
      <c r="AX3353" s="15" t="s">
        <v>88</v>
      </c>
      <c r="AY3353" s="248" t="s">
        <v>215</v>
      </c>
    </row>
    <row r="3354" spans="1:65" s="2" customFormat="1" ht="24.15" customHeight="1">
      <c r="A3354" s="35"/>
      <c r="B3354" s="36"/>
      <c r="C3354" s="185" t="s">
        <v>3378</v>
      </c>
      <c r="D3354" s="185" t="s">
        <v>216</v>
      </c>
      <c r="E3354" s="186" t="s">
        <v>3379</v>
      </c>
      <c r="F3354" s="187" t="s">
        <v>3380</v>
      </c>
      <c r="G3354" s="188" t="s">
        <v>797</v>
      </c>
      <c r="H3354" s="189">
        <v>100.08</v>
      </c>
      <c r="I3354" s="190"/>
      <c r="J3354" s="191">
        <f>ROUND(I3354*H3354,2)</f>
        <v>0</v>
      </c>
      <c r="K3354" s="187" t="s">
        <v>1</v>
      </c>
      <c r="L3354" s="40"/>
      <c r="M3354" s="192" t="s">
        <v>1</v>
      </c>
      <c r="N3354" s="193" t="s">
        <v>46</v>
      </c>
      <c r="O3354" s="72"/>
      <c r="P3354" s="194">
        <f>O3354*H3354</f>
        <v>0</v>
      </c>
      <c r="Q3354" s="194">
        <v>3.5000000000000003E-2</v>
      </c>
      <c r="R3354" s="194">
        <f>Q3354*H3354</f>
        <v>3.5028000000000001</v>
      </c>
      <c r="S3354" s="194">
        <v>0</v>
      </c>
      <c r="T3354" s="195">
        <f>S3354*H3354</f>
        <v>0</v>
      </c>
      <c r="U3354" s="35"/>
      <c r="V3354" s="35"/>
      <c r="W3354" s="35"/>
      <c r="X3354" s="35"/>
      <c r="Y3354" s="35"/>
      <c r="Z3354" s="35"/>
      <c r="AA3354" s="35"/>
      <c r="AB3354" s="35"/>
      <c r="AC3354" s="35"/>
      <c r="AD3354" s="35"/>
      <c r="AE3354" s="35"/>
      <c r="AR3354" s="196" t="s">
        <v>291</v>
      </c>
      <c r="AT3354" s="196" t="s">
        <v>216</v>
      </c>
      <c r="AU3354" s="196" t="s">
        <v>90</v>
      </c>
      <c r="AY3354" s="18" t="s">
        <v>215</v>
      </c>
      <c r="BE3354" s="197">
        <f>IF(N3354="základní",J3354,0)</f>
        <v>0</v>
      </c>
      <c r="BF3354" s="197">
        <f>IF(N3354="snížená",J3354,0)</f>
        <v>0</v>
      </c>
      <c r="BG3354" s="197">
        <f>IF(N3354="zákl. přenesená",J3354,0)</f>
        <v>0</v>
      </c>
      <c r="BH3354" s="197">
        <f>IF(N3354="sníž. přenesená",J3354,0)</f>
        <v>0</v>
      </c>
      <c r="BI3354" s="197">
        <f>IF(N3354="nulová",J3354,0)</f>
        <v>0</v>
      </c>
      <c r="BJ3354" s="18" t="s">
        <v>88</v>
      </c>
      <c r="BK3354" s="197">
        <f>ROUND(I3354*H3354,2)</f>
        <v>0</v>
      </c>
      <c r="BL3354" s="18" t="s">
        <v>291</v>
      </c>
      <c r="BM3354" s="196" t="s">
        <v>3381</v>
      </c>
    </row>
    <row r="3355" spans="1:65" s="13" customFormat="1" ht="10.199999999999999">
      <c r="B3355" s="217"/>
      <c r="C3355" s="218"/>
      <c r="D3355" s="198" t="s">
        <v>364</v>
      </c>
      <c r="E3355" s="219" t="s">
        <v>1</v>
      </c>
      <c r="F3355" s="220" t="s">
        <v>853</v>
      </c>
      <c r="G3355" s="218"/>
      <c r="H3355" s="219" t="s">
        <v>1</v>
      </c>
      <c r="I3355" s="221"/>
      <c r="J3355" s="218"/>
      <c r="K3355" s="218"/>
      <c r="L3355" s="222"/>
      <c r="M3355" s="223"/>
      <c r="N3355" s="224"/>
      <c r="O3355" s="224"/>
      <c r="P3355" s="224"/>
      <c r="Q3355" s="224"/>
      <c r="R3355" s="224"/>
      <c r="S3355" s="224"/>
      <c r="T3355" s="225"/>
      <c r="AT3355" s="226" t="s">
        <v>364</v>
      </c>
      <c r="AU3355" s="226" t="s">
        <v>90</v>
      </c>
      <c r="AV3355" s="13" t="s">
        <v>88</v>
      </c>
      <c r="AW3355" s="13" t="s">
        <v>36</v>
      </c>
      <c r="AX3355" s="13" t="s">
        <v>81</v>
      </c>
      <c r="AY3355" s="226" t="s">
        <v>215</v>
      </c>
    </row>
    <row r="3356" spans="1:65" s="14" customFormat="1" ht="10.199999999999999">
      <c r="B3356" s="227"/>
      <c r="C3356" s="228"/>
      <c r="D3356" s="198" t="s">
        <v>364</v>
      </c>
      <c r="E3356" s="229" t="s">
        <v>1</v>
      </c>
      <c r="F3356" s="230" t="s">
        <v>3382</v>
      </c>
      <c r="G3356" s="228"/>
      <c r="H3356" s="231">
        <v>51.01</v>
      </c>
      <c r="I3356" s="232"/>
      <c r="J3356" s="228"/>
      <c r="K3356" s="228"/>
      <c r="L3356" s="233"/>
      <c r="M3356" s="234"/>
      <c r="N3356" s="235"/>
      <c r="O3356" s="235"/>
      <c r="P3356" s="235"/>
      <c r="Q3356" s="235"/>
      <c r="R3356" s="235"/>
      <c r="S3356" s="235"/>
      <c r="T3356" s="236"/>
      <c r="AT3356" s="237" t="s">
        <v>364</v>
      </c>
      <c r="AU3356" s="237" t="s">
        <v>90</v>
      </c>
      <c r="AV3356" s="14" t="s">
        <v>90</v>
      </c>
      <c r="AW3356" s="14" t="s">
        <v>36</v>
      </c>
      <c r="AX3356" s="14" t="s">
        <v>81</v>
      </c>
      <c r="AY3356" s="237" t="s">
        <v>215</v>
      </c>
    </row>
    <row r="3357" spans="1:65" s="14" customFormat="1" ht="10.199999999999999">
      <c r="B3357" s="227"/>
      <c r="C3357" s="228"/>
      <c r="D3357" s="198" t="s">
        <v>364</v>
      </c>
      <c r="E3357" s="229" t="s">
        <v>1</v>
      </c>
      <c r="F3357" s="230" t="s">
        <v>3383</v>
      </c>
      <c r="G3357" s="228"/>
      <c r="H3357" s="231">
        <v>49.07</v>
      </c>
      <c r="I3357" s="232"/>
      <c r="J3357" s="228"/>
      <c r="K3357" s="228"/>
      <c r="L3357" s="233"/>
      <c r="M3357" s="234"/>
      <c r="N3357" s="235"/>
      <c r="O3357" s="235"/>
      <c r="P3357" s="235"/>
      <c r="Q3357" s="235"/>
      <c r="R3357" s="235"/>
      <c r="S3357" s="235"/>
      <c r="T3357" s="236"/>
      <c r="AT3357" s="237" t="s">
        <v>364</v>
      </c>
      <c r="AU3357" s="237" t="s">
        <v>90</v>
      </c>
      <c r="AV3357" s="14" t="s">
        <v>90</v>
      </c>
      <c r="AW3357" s="14" t="s">
        <v>36</v>
      </c>
      <c r="AX3357" s="14" t="s">
        <v>81</v>
      </c>
      <c r="AY3357" s="237" t="s">
        <v>215</v>
      </c>
    </row>
    <row r="3358" spans="1:65" s="15" customFormat="1" ht="10.199999999999999">
      <c r="B3358" s="238"/>
      <c r="C3358" s="239"/>
      <c r="D3358" s="198" t="s">
        <v>364</v>
      </c>
      <c r="E3358" s="240" t="s">
        <v>1</v>
      </c>
      <c r="F3358" s="241" t="s">
        <v>368</v>
      </c>
      <c r="G3358" s="239"/>
      <c r="H3358" s="242">
        <v>100.08</v>
      </c>
      <c r="I3358" s="243"/>
      <c r="J3358" s="239"/>
      <c r="K3358" s="239"/>
      <c r="L3358" s="244"/>
      <c r="M3358" s="245"/>
      <c r="N3358" s="246"/>
      <c r="O3358" s="246"/>
      <c r="P3358" s="246"/>
      <c r="Q3358" s="246"/>
      <c r="R3358" s="246"/>
      <c r="S3358" s="246"/>
      <c r="T3358" s="247"/>
      <c r="AT3358" s="248" t="s">
        <v>364</v>
      </c>
      <c r="AU3358" s="248" t="s">
        <v>90</v>
      </c>
      <c r="AV3358" s="15" t="s">
        <v>214</v>
      </c>
      <c r="AW3358" s="15" t="s">
        <v>36</v>
      </c>
      <c r="AX3358" s="15" t="s">
        <v>88</v>
      </c>
      <c r="AY3358" s="248" t="s">
        <v>215</v>
      </c>
    </row>
    <row r="3359" spans="1:65" s="2" customFormat="1" ht="24.15" customHeight="1">
      <c r="A3359" s="35"/>
      <c r="B3359" s="36"/>
      <c r="C3359" s="185" t="s">
        <v>3384</v>
      </c>
      <c r="D3359" s="185" t="s">
        <v>216</v>
      </c>
      <c r="E3359" s="186" t="s">
        <v>3385</v>
      </c>
      <c r="F3359" s="187" t="s">
        <v>3386</v>
      </c>
      <c r="G3359" s="188" t="s">
        <v>716</v>
      </c>
      <c r="H3359" s="189">
        <v>1</v>
      </c>
      <c r="I3359" s="190"/>
      <c r="J3359" s="191">
        <f>ROUND(I3359*H3359,2)</f>
        <v>0</v>
      </c>
      <c r="K3359" s="187" t="s">
        <v>1</v>
      </c>
      <c r="L3359" s="40"/>
      <c r="M3359" s="192" t="s">
        <v>1</v>
      </c>
      <c r="N3359" s="193" t="s">
        <v>46</v>
      </c>
      <c r="O3359" s="72"/>
      <c r="P3359" s="194">
        <f>O3359*H3359</f>
        <v>0</v>
      </c>
      <c r="Q3359" s="194">
        <v>0.5</v>
      </c>
      <c r="R3359" s="194">
        <f>Q3359*H3359</f>
        <v>0.5</v>
      </c>
      <c r="S3359" s="194">
        <v>0</v>
      </c>
      <c r="T3359" s="195">
        <f>S3359*H3359</f>
        <v>0</v>
      </c>
      <c r="U3359" s="35"/>
      <c r="V3359" s="35"/>
      <c r="W3359" s="35"/>
      <c r="X3359" s="35"/>
      <c r="Y3359" s="35"/>
      <c r="Z3359" s="35"/>
      <c r="AA3359" s="35"/>
      <c r="AB3359" s="35"/>
      <c r="AC3359" s="35"/>
      <c r="AD3359" s="35"/>
      <c r="AE3359" s="35"/>
      <c r="AR3359" s="196" t="s">
        <v>291</v>
      </c>
      <c r="AT3359" s="196" t="s">
        <v>216</v>
      </c>
      <c r="AU3359" s="196" t="s">
        <v>90</v>
      </c>
      <c r="AY3359" s="18" t="s">
        <v>215</v>
      </c>
      <c r="BE3359" s="197">
        <f>IF(N3359="základní",J3359,0)</f>
        <v>0</v>
      </c>
      <c r="BF3359" s="197">
        <f>IF(N3359="snížená",J3359,0)</f>
        <v>0</v>
      </c>
      <c r="BG3359" s="197">
        <f>IF(N3359="zákl. přenesená",J3359,0)</f>
        <v>0</v>
      </c>
      <c r="BH3359" s="197">
        <f>IF(N3359="sníž. přenesená",J3359,0)</f>
        <v>0</v>
      </c>
      <c r="BI3359" s="197">
        <f>IF(N3359="nulová",J3359,0)</f>
        <v>0</v>
      </c>
      <c r="BJ3359" s="18" t="s">
        <v>88</v>
      </c>
      <c r="BK3359" s="197">
        <f>ROUND(I3359*H3359,2)</f>
        <v>0</v>
      </c>
      <c r="BL3359" s="18" t="s">
        <v>291</v>
      </c>
      <c r="BM3359" s="196" t="s">
        <v>3387</v>
      </c>
    </row>
    <row r="3360" spans="1:65" s="2" customFormat="1" ht="33" customHeight="1">
      <c r="A3360" s="35"/>
      <c r="B3360" s="36"/>
      <c r="C3360" s="185" t="s">
        <v>3388</v>
      </c>
      <c r="D3360" s="185" t="s">
        <v>216</v>
      </c>
      <c r="E3360" s="186" t="s">
        <v>3389</v>
      </c>
      <c r="F3360" s="187" t="s">
        <v>3390</v>
      </c>
      <c r="G3360" s="188" t="s">
        <v>716</v>
      </c>
      <c r="H3360" s="189">
        <v>1</v>
      </c>
      <c r="I3360" s="190"/>
      <c r="J3360" s="191">
        <f>ROUND(I3360*H3360,2)</f>
        <v>0</v>
      </c>
      <c r="K3360" s="187" t="s">
        <v>1</v>
      </c>
      <c r="L3360" s="40"/>
      <c r="M3360" s="192" t="s">
        <v>1</v>
      </c>
      <c r="N3360" s="193" t="s">
        <v>46</v>
      </c>
      <c r="O3360" s="72"/>
      <c r="P3360" s="194">
        <f>O3360*H3360</f>
        <v>0</v>
      </c>
      <c r="Q3360" s="194">
        <v>0.01</v>
      </c>
      <c r="R3360" s="194">
        <f>Q3360*H3360</f>
        <v>0.01</v>
      </c>
      <c r="S3360" s="194">
        <v>0</v>
      </c>
      <c r="T3360" s="195">
        <f>S3360*H3360</f>
        <v>0</v>
      </c>
      <c r="U3360" s="35"/>
      <c r="V3360" s="35"/>
      <c r="W3360" s="35"/>
      <c r="X3360" s="35"/>
      <c r="Y3360" s="35"/>
      <c r="Z3360" s="35"/>
      <c r="AA3360" s="35"/>
      <c r="AB3360" s="35"/>
      <c r="AC3360" s="35"/>
      <c r="AD3360" s="35"/>
      <c r="AE3360" s="35"/>
      <c r="AR3360" s="196" t="s">
        <v>291</v>
      </c>
      <c r="AT3360" s="196" t="s">
        <v>216</v>
      </c>
      <c r="AU3360" s="196" t="s">
        <v>90</v>
      </c>
      <c r="AY3360" s="18" t="s">
        <v>215</v>
      </c>
      <c r="BE3360" s="197">
        <f>IF(N3360="základní",J3360,0)</f>
        <v>0</v>
      </c>
      <c r="BF3360" s="197">
        <f>IF(N3360="snížená",J3360,0)</f>
        <v>0</v>
      </c>
      <c r="BG3360" s="197">
        <f>IF(N3360="zákl. přenesená",J3360,0)</f>
        <v>0</v>
      </c>
      <c r="BH3360" s="197">
        <f>IF(N3360="sníž. přenesená",J3360,0)</f>
        <v>0</v>
      </c>
      <c r="BI3360" s="197">
        <f>IF(N3360="nulová",J3360,0)</f>
        <v>0</v>
      </c>
      <c r="BJ3360" s="18" t="s">
        <v>88</v>
      </c>
      <c r="BK3360" s="197">
        <f>ROUND(I3360*H3360,2)</f>
        <v>0</v>
      </c>
      <c r="BL3360" s="18" t="s">
        <v>291</v>
      </c>
      <c r="BM3360" s="196" t="s">
        <v>3391</v>
      </c>
    </row>
    <row r="3361" spans="1:65" s="2" customFormat="1" ht="24.15" customHeight="1">
      <c r="A3361" s="35"/>
      <c r="B3361" s="36"/>
      <c r="C3361" s="185" t="s">
        <v>3392</v>
      </c>
      <c r="D3361" s="185" t="s">
        <v>216</v>
      </c>
      <c r="E3361" s="186" t="s">
        <v>3393</v>
      </c>
      <c r="F3361" s="187" t="s">
        <v>3394</v>
      </c>
      <c r="G3361" s="188" t="s">
        <v>716</v>
      </c>
      <c r="H3361" s="189">
        <v>1.653</v>
      </c>
      <c r="I3361" s="190"/>
      <c r="J3361" s="191">
        <f>ROUND(I3361*H3361,2)</f>
        <v>0</v>
      </c>
      <c r="K3361" s="187" t="s">
        <v>1</v>
      </c>
      <c r="L3361" s="40"/>
      <c r="M3361" s="192" t="s">
        <v>1</v>
      </c>
      <c r="N3361" s="193" t="s">
        <v>46</v>
      </c>
      <c r="O3361" s="72"/>
      <c r="P3361" s="194">
        <f>O3361*H3361</f>
        <v>0</v>
      </c>
      <c r="Q3361" s="194">
        <v>3.0000000000000001E-3</v>
      </c>
      <c r="R3361" s="194">
        <f>Q3361*H3361</f>
        <v>4.9589999999999999E-3</v>
      </c>
      <c r="S3361" s="194">
        <v>0</v>
      </c>
      <c r="T3361" s="195">
        <f>S3361*H3361</f>
        <v>0</v>
      </c>
      <c r="U3361" s="35"/>
      <c r="V3361" s="35"/>
      <c r="W3361" s="35"/>
      <c r="X3361" s="35"/>
      <c r="Y3361" s="35"/>
      <c r="Z3361" s="35"/>
      <c r="AA3361" s="35"/>
      <c r="AB3361" s="35"/>
      <c r="AC3361" s="35"/>
      <c r="AD3361" s="35"/>
      <c r="AE3361" s="35"/>
      <c r="AR3361" s="196" t="s">
        <v>291</v>
      </c>
      <c r="AT3361" s="196" t="s">
        <v>216</v>
      </c>
      <c r="AU3361" s="196" t="s">
        <v>90</v>
      </c>
      <c r="AY3361" s="18" t="s">
        <v>215</v>
      </c>
      <c r="BE3361" s="197">
        <f>IF(N3361="základní",J3361,0)</f>
        <v>0</v>
      </c>
      <c r="BF3361" s="197">
        <f>IF(N3361="snížená",J3361,0)</f>
        <v>0</v>
      </c>
      <c r="BG3361" s="197">
        <f>IF(N3361="zákl. přenesená",J3361,0)</f>
        <v>0</v>
      </c>
      <c r="BH3361" s="197">
        <f>IF(N3361="sníž. přenesená",J3361,0)</f>
        <v>0</v>
      </c>
      <c r="BI3361" s="197">
        <f>IF(N3361="nulová",J3361,0)</f>
        <v>0</v>
      </c>
      <c r="BJ3361" s="18" t="s">
        <v>88</v>
      </c>
      <c r="BK3361" s="197">
        <f>ROUND(I3361*H3361,2)</f>
        <v>0</v>
      </c>
      <c r="BL3361" s="18" t="s">
        <v>291</v>
      </c>
      <c r="BM3361" s="196" t="s">
        <v>3395</v>
      </c>
    </row>
    <row r="3362" spans="1:65" s="14" customFormat="1" ht="10.199999999999999">
      <c r="B3362" s="227"/>
      <c r="C3362" s="228"/>
      <c r="D3362" s="198" t="s">
        <v>364</v>
      </c>
      <c r="E3362" s="229" t="s">
        <v>1</v>
      </c>
      <c r="F3362" s="230" t="s">
        <v>3396</v>
      </c>
      <c r="G3362" s="228"/>
      <c r="H3362" s="231">
        <v>1.653</v>
      </c>
      <c r="I3362" s="232"/>
      <c r="J3362" s="228"/>
      <c r="K3362" s="228"/>
      <c r="L3362" s="233"/>
      <c r="M3362" s="234"/>
      <c r="N3362" s="235"/>
      <c r="O3362" s="235"/>
      <c r="P3362" s="235"/>
      <c r="Q3362" s="235"/>
      <c r="R3362" s="235"/>
      <c r="S3362" s="235"/>
      <c r="T3362" s="236"/>
      <c r="AT3362" s="237" t="s">
        <v>364</v>
      </c>
      <c r="AU3362" s="237" t="s">
        <v>90</v>
      </c>
      <c r="AV3362" s="14" t="s">
        <v>90</v>
      </c>
      <c r="AW3362" s="14" t="s">
        <v>36</v>
      </c>
      <c r="AX3362" s="14" t="s">
        <v>81</v>
      </c>
      <c r="AY3362" s="237" t="s">
        <v>215</v>
      </c>
    </row>
    <row r="3363" spans="1:65" s="15" customFormat="1" ht="10.199999999999999">
      <c r="B3363" s="238"/>
      <c r="C3363" s="239"/>
      <c r="D3363" s="198" t="s">
        <v>364</v>
      </c>
      <c r="E3363" s="240" t="s">
        <v>1</v>
      </c>
      <c r="F3363" s="241" t="s">
        <v>368</v>
      </c>
      <c r="G3363" s="239"/>
      <c r="H3363" s="242">
        <v>1.653</v>
      </c>
      <c r="I3363" s="243"/>
      <c r="J3363" s="239"/>
      <c r="K3363" s="239"/>
      <c r="L3363" s="244"/>
      <c r="M3363" s="245"/>
      <c r="N3363" s="246"/>
      <c r="O3363" s="246"/>
      <c r="P3363" s="246"/>
      <c r="Q3363" s="246"/>
      <c r="R3363" s="246"/>
      <c r="S3363" s="246"/>
      <c r="T3363" s="247"/>
      <c r="AT3363" s="248" t="s">
        <v>364</v>
      </c>
      <c r="AU3363" s="248" t="s">
        <v>90</v>
      </c>
      <c r="AV3363" s="15" t="s">
        <v>214</v>
      </c>
      <c r="AW3363" s="15" t="s">
        <v>36</v>
      </c>
      <c r="AX3363" s="15" t="s">
        <v>88</v>
      </c>
      <c r="AY3363" s="248" t="s">
        <v>215</v>
      </c>
    </row>
    <row r="3364" spans="1:65" s="2" customFormat="1" ht="24.15" customHeight="1">
      <c r="A3364" s="35"/>
      <c r="B3364" s="36"/>
      <c r="C3364" s="185" t="s">
        <v>3397</v>
      </c>
      <c r="D3364" s="185" t="s">
        <v>216</v>
      </c>
      <c r="E3364" s="186" t="s">
        <v>3398</v>
      </c>
      <c r="F3364" s="187" t="s">
        <v>3399</v>
      </c>
      <c r="G3364" s="188" t="s">
        <v>716</v>
      </c>
      <c r="H3364" s="189">
        <v>3</v>
      </c>
      <c r="I3364" s="190"/>
      <c r="J3364" s="191">
        <f>ROUND(I3364*H3364,2)</f>
        <v>0</v>
      </c>
      <c r="K3364" s="187" t="s">
        <v>1</v>
      </c>
      <c r="L3364" s="40"/>
      <c r="M3364" s="192" t="s">
        <v>1</v>
      </c>
      <c r="N3364" s="193" t="s">
        <v>46</v>
      </c>
      <c r="O3364" s="72"/>
      <c r="P3364" s="194">
        <f>O3364*H3364</f>
        <v>0</v>
      </c>
      <c r="Q3364" s="194">
        <v>3.0000000000000001E-3</v>
      </c>
      <c r="R3364" s="194">
        <f>Q3364*H3364</f>
        <v>9.0000000000000011E-3</v>
      </c>
      <c r="S3364" s="194">
        <v>0</v>
      </c>
      <c r="T3364" s="195">
        <f>S3364*H3364</f>
        <v>0</v>
      </c>
      <c r="U3364" s="35"/>
      <c r="V3364" s="35"/>
      <c r="W3364" s="35"/>
      <c r="X3364" s="35"/>
      <c r="Y3364" s="35"/>
      <c r="Z3364" s="35"/>
      <c r="AA3364" s="35"/>
      <c r="AB3364" s="35"/>
      <c r="AC3364" s="35"/>
      <c r="AD3364" s="35"/>
      <c r="AE3364" s="35"/>
      <c r="AR3364" s="196" t="s">
        <v>291</v>
      </c>
      <c r="AT3364" s="196" t="s">
        <v>216</v>
      </c>
      <c r="AU3364" s="196" t="s">
        <v>90</v>
      </c>
      <c r="AY3364" s="18" t="s">
        <v>215</v>
      </c>
      <c r="BE3364" s="197">
        <f>IF(N3364="základní",J3364,0)</f>
        <v>0</v>
      </c>
      <c r="BF3364" s="197">
        <f>IF(N3364="snížená",J3364,0)</f>
        <v>0</v>
      </c>
      <c r="BG3364" s="197">
        <f>IF(N3364="zákl. přenesená",J3364,0)</f>
        <v>0</v>
      </c>
      <c r="BH3364" s="197">
        <f>IF(N3364="sníž. přenesená",J3364,0)</f>
        <v>0</v>
      </c>
      <c r="BI3364" s="197">
        <f>IF(N3364="nulová",J3364,0)</f>
        <v>0</v>
      </c>
      <c r="BJ3364" s="18" t="s">
        <v>88</v>
      </c>
      <c r="BK3364" s="197">
        <f>ROUND(I3364*H3364,2)</f>
        <v>0</v>
      </c>
      <c r="BL3364" s="18" t="s">
        <v>291</v>
      </c>
      <c r="BM3364" s="196" t="s">
        <v>3400</v>
      </c>
    </row>
    <row r="3365" spans="1:65" s="2" customFormat="1" ht="24.15" customHeight="1">
      <c r="A3365" s="35"/>
      <c r="B3365" s="36"/>
      <c r="C3365" s="185" t="s">
        <v>3401</v>
      </c>
      <c r="D3365" s="185" t="s">
        <v>216</v>
      </c>
      <c r="E3365" s="186" t="s">
        <v>3402</v>
      </c>
      <c r="F3365" s="187" t="s">
        <v>3403</v>
      </c>
      <c r="G3365" s="188" t="s">
        <v>716</v>
      </c>
      <c r="H3365" s="189">
        <v>3</v>
      </c>
      <c r="I3365" s="190"/>
      <c r="J3365" s="191">
        <f>ROUND(I3365*H3365,2)</f>
        <v>0</v>
      </c>
      <c r="K3365" s="187" t="s">
        <v>1</v>
      </c>
      <c r="L3365" s="40"/>
      <c r="M3365" s="192" t="s">
        <v>1</v>
      </c>
      <c r="N3365" s="193" t="s">
        <v>46</v>
      </c>
      <c r="O3365" s="72"/>
      <c r="P3365" s="194">
        <f>O3365*H3365</f>
        <v>0</v>
      </c>
      <c r="Q3365" s="194">
        <v>3.0000000000000001E-3</v>
      </c>
      <c r="R3365" s="194">
        <f>Q3365*H3365</f>
        <v>9.0000000000000011E-3</v>
      </c>
      <c r="S3365" s="194">
        <v>0</v>
      </c>
      <c r="T3365" s="195">
        <f>S3365*H3365</f>
        <v>0</v>
      </c>
      <c r="U3365" s="35"/>
      <c r="V3365" s="35"/>
      <c r="W3365" s="35"/>
      <c r="X3365" s="35"/>
      <c r="Y3365" s="35"/>
      <c r="Z3365" s="35"/>
      <c r="AA3365" s="35"/>
      <c r="AB3365" s="35"/>
      <c r="AC3365" s="35"/>
      <c r="AD3365" s="35"/>
      <c r="AE3365" s="35"/>
      <c r="AR3365" s="196" t="s">
        <v>291</v>
      </c>
      <c r="AT3365" s="196" t="s">
        <v>216</v>
      </c>
      <c r="AU3365" s="196" t="s">
        <v>90</v>
      </c>
      <c r="AY3365" s="18" t="s">
        <v>215</v>
      </c>
      <c r="BE3365" s="197">
        <f>IF(N3365="základní",J3365,0)</f>
        <v>0</v>
      </c>
      <c r="BF3365" s="197">
        <f>IF(N3365="snížená",J3365,0)</f>
        <v>0</v>
      </c>
      <c r="BG3365" s="197">
        <f>IF(N3365="zákl. přenesená",J3365,0)</f>
        <v>0</v>
      </c>
      <c r="BH3365" s="197">
        <f>IF(N3365="sníž. přenesená",J3365,0)</f>
        <v>0</v>
      </c>
      <c r="BI3365" s="197">
        <f>IF(N3365="nulová",J3365,0)</f>
        <v>0</v>
      </c>
      <c r="BJ3365" s="18" t="s">
        <v>88</v>
      </c>
      <c r="BK3365" s="197">
        <f>ROUND(I3365*H3365,2)</f>
        <v>0</v>
      </c>
      <c r="BL3365" s="18" t="s">
        <v>291</v>
      </c>
      <c r="BM3365" s="196" t="s">
        <v>3404</v>
      </c>
    </row>
    <row r="3366" spans="1:65" s="2" customFormat="1" ht="33" customHeight="1">
      <c r="A3366" s="35"/>
      <c r="B3366" s="36"/>
      <c r="C3366" s="185" t="s">
        <v>3405</v>
      </c>
      <c r="D3366" s="185" t="s">
        <v>216</v>
      </c>
      <c r="E3366" s="186" t="s">
        <v>3406</v>
      </c>
      <c r="F3366" s="187" t="s">
        <v>3407</v>
      </c>
      <c r="G3366" s="188" t="s">
        <v>716</v>
      </c>
      <c r="H3366" s="189">
        <v>5</v>
      </c>
      <c r="I3366" s="190"/>
      <c r="J3366" s="191">
        <f>ROUND(I3366*H3366,2)</f>
        <v>0</v>
      </c>
      <c r="K3366" s="187" t="s">
        <v>1</v>
      </c>
      <c r="L3366" s="40"/>
      <c r="M3366" s="192" t="s">
        <v>1</v>
      </c>
      <c r="N3366" s="193" t="s">
        <v>46</v>
      </c>
      <c r="O3366" s="72"/>
      <c r="P3366" s="194">
        <f>O3366*H3366</f>
        <v>0</v>
      </c>
      <c r="Q3366" s="194">
        <v>0.05</v>
      </c>
      <c r="R3366" s="194">
        <f>Q3366*H3366</f>
        <v>0.25</v>
      </c>
      <c r="S3366" s="194">
        <v>0</v>
      </c>
      <c r="T3366" s="195">
        <f>S3366*H3366</f>
        <v>0</v>
      </c>
      <c r="U3366" s="35"/>
      <c r="V3366" s="35"/>
      <c r="W3366" s="35"/>
      <c r="X3366" s="35"/>
      <c r="Y3366" s="35"/>
      <c r="Z3366" s="35"/>
      <c r="AA3366" s="35"/>
      <c r="AB3366" s="35"/>
      <c r="AC3366" s="35"/>
      <c r="AD3366" s="35"/>
      <c r="AE3366" s="35"/>
      <c r="AR3366" s="196" t="s">
        <v>291</v>
      </c>
      <c r="AT3366" s="196" t="s">
        <v>216</v>
      </c>
      <c r="AU3366" s="196" t="s">
        <v>90</v>
      </c>
      <c r="AY3366" s="18" t="s">
        <v>215</v>
      </c>
      <c r="BE3366" s="197">
        <f>IF(N3366="základní",J3366,0)</f>
        <v>0</v>
      </c>
      <c r="BF3366" s="197">
        <f>IF(N3366="snížená",J3366,0)</f>
        <v>0</v>
      </c>
      <c r="BG3366" s="197">
        <f>IF(N3366="zákl. přenesená",J3366,0)</f>
        <v>0</v>
      </c>
      <c r="BH3366" s="197">
        <f>IF(N3366="sníž. přenesená",J3366,0)</f>
        <v>0</v>
      </c>
      <c r="BI3366" s="197">
        <f>IF(N3366="nulová",J3366,0)</f>
        <v>0</v>
      </c>
      <c r="BJ3366" s="18" t="s">
        <v>88</v>
      </c>
      <c r="BK3366" s="197">
        <f>ROUND(I3366*H3366,2)</f>
        <v>0</v>
      </c>
      <c r="BL3366" s="18" t="s">
        <v>291</v>
      </c>
      <c r="BM3366" s="196" t="s">
        <v>3408</v>
      </c>
    </row>
    <row r="3367" spans="1:65" s="2" customFormat="1" ht="24.15" customHeight="1">
      <c r="A3367" s="35"/>
      <c r="B3367" s="36"/>
      <c r="C3367" s="185" t="s">
        <v>3409</v>
      </c>
      <c r="D3367" s="185" t="s">
        <v>216</v>
      </c>
      <c r="E3367" s="186" t="s">
        <v>3410</v>
      </c>
      <c r="F3367" s="187" t="s">
        <v>3411</v>
      </c>
      <c r="G3367" s="188" t="s">
        <v>583</v>
      </c>
      <c r="H3367" s="189">
        <v>31.446999999999999</v>
      </c>
      <c r="I3367" s="190"/>
      <c r="J3367" s="191">
        <f>ROUND(I3367*H3367,2)</f>
        <v>0</v>
      </c>
      <c r="K3367" s="187" t="s">
        <v>359</v>
      </c>
      <c r="L3367" s="40"/>
      <c r="M3367" s="192" t="s">
        <v>1</v>
      </c>
      <c r="N3367" s="193" t="s">
        <v>46</v>
      </c>
      <c r="O3367" s="72"/>
      <c r="P3367" s="194">
        <f>O3367*H3367</f>
        <v>0</v>
      </c>
      <c r="Q3367" s="194">
        <v>0</v>
      </c>
      <c r="R3367" s="194">
        <f>Q3367*H3367</f>
        <v>0</v>
      </c>
      <c r="S3367" s="194">
        <v>0</v>
      </c>
      <c r="T3367" s="195">
        <f>S3367*H3367</f>
        <v>0</v>
      </c>
      <c r="U3367" s="35"/>
      <c r="V3367" s="35"/>
      <c r="W3367" s="35"/>
      <c r="X3367" s="35"/>
      <c r="Y3367" s="35"/>
      <c r="Z3367" s="35"/>
      <c r="AA3367" s="35"/>
      <c r="AB3367" s="35"/>
      <c r="AC3367" s="35"/>
      <c r="AD3367" s="35"/>
      <c r="AE3367" s="35"/>
      <c r="AR3367" s="196" t="s">
        <v>291</v>
      </c>
      <c r="AT3367" s="196" t="s">
        <v>216</v>
      </c>
      <c r="AU3367" s="196" t="s">
        <v>90</v>
      </c>
      <c r="AY3367" s="18" t="s">
        <v>215</v>
      </c>
      <c r="BE3367" s="197">
        <f>IF(N3367="základní",J3367,0)</f>
        <v>0</v>
      </c>
      <c r="BF3367" s="197">
        <f>IF(N3367="snížená",J3367,0)</f>
        <v>0</v>
      </c>
      <c r="BG3367" s="197">
        <f>IF(N3367="zákl. přenesená",J3367,0)</f>
        <v>0</v>
      </c>
      <c r="BH3367" s="197">
        <f>IF(N3367="sníž. přenesená",J3367,0)</f>
        <v>0</v>
      </c>
      <c r="BI3367" s="197">
        <f>IF(N3367="nulová",J3367,0)</f>
        <v>0</v>
      </c>
      <c r="BJ3367" s="18" t="s">
        <v>88</v>
      </c>
      <c r="BK3367" s="197">
        <f>ROUND(I3367*H3367,2)</f>
        <v>0</v>
      </c>
      <c r="BL3367" s="18" t="s">
        <v>291</v>
      </c>
      <c r="BM3367" s="196" t="s">
        <v>3412</v>
      </c>
    </row>
    <row r="3368" spans="1:65" s="2" customFormat="1" ht="28.8">
      <c r="A3368" s="35"/>
      <c r="B3368" s="36"/>
      <c r="C3368" s="37"/>
      <c r="D3368" s="198" t="s">
        <v>221</v>
      </c>
      <c r="E3368" s="37"/>
      <c r="F3368" s="199" t="s">
        <v>3413</v>
      </c>
      <c r="G3368" s="37"/>
      <c r="H3368" s="37"/>
      <c r="I3368" s="200"/>
      <c r="J3368" s="37"/>
      <c r="K3368" s="37"/>
      <c r="L3368" s="40"/>
      <c r="M3368" s="201"/>
      <c r="N3368" s="202"/>
      <c r="O3368" s="72"/>
      <c r="P3368" s="72"/>
      <c r="Q3368" s="72"/>
      <c r="R3368" s="72"/>
      <c r="S3368" s="72"/>
      <c r="T3368" s="73"/>
      <c r="U3368" s="35"/>
      <c r="V3368" s="35"/>
      <c r="W3368" s="35"/>
      <c r="X3368" s="35"/>
      <c r="Y3368" s="35"/>
      <c r="Z3368" s="35"/>
      <c r="AA3368" s="35"/>
      <c r="AB3368" s="35"/>
      <c r="AC3368" s="35"/>
      <c r="AD3368" s="35"/>
      <c r="AE3368" s="35"/>
      <c r="AT3368" s="18" t="s">
        <v>221</v>
      </c>
      <c r="AU3368" s="18" t="s">
        <v>90</v>
      </c>
    </row>
    <row r="3369" spans="1:65" s="2" customFormat="1" ht="10.199999999999999">
      <c r="A3369" s="35"/>
      <c r="B3369" s="36"/>
      <c r="C3369" s="37"/>
      <c r="D3369" s="215" t="s">
        <v>362</v>
      </c>
      <c r="E3369" s="37"/>
      <c r="F3369" s="216" t="s">
        <v>3414</v>
      </c>
      <c r="G3369" s="37"/>
      <c r="H3369" s="37"/>
      <c r="I3369" s="200"/>
      <c r="J3369" s="37"/>
      <c r="K3369" s="37"/>
      <c r="L3369" s="40"/>
      <c r="M3369" s="201"/>
      <c r="N3369" s="202"/>
      <c r="O3369" s="72"/>
      <c r="P3369" s="72"/>
      <c r="Q3369" s="72"/>
      <c r="R3369" s="72"/>
      <c r="S3369" s="72"/>
      <c r="T3369" s="73"/>
      <c r="U3369" s="35"/>
      <c r="V3369" s="35"/>
      <c r="W3369" s="35"/>
      <c r="X3369" s="35"/>
      <c r="Y3369" s="35"/>
      <c r="Z3369" s="35"/>
      <c r="AA3369" s="35"/>
      <c r="AB3369" s="35"/>
      <c r="AC3369" s="35"/>
      <c r="AD3369" s="35"/>
      <c r="AE3369" s="35"/>
      <c r="AT3369" s="18" t="s">
        <v>362</v>
      </c>
      <c r="AU3369" s="18" t="s">
        <v>90</v>
      </c>
    </row>
    <row r="3370" spans="1:65" s="11" customFormat="1" ht="22.8" customHeight="1">
      <c r="B3370" s="171"/>
      <c r="C3370" s="172"/>
      <c r="D3370" s="173" t="s">
        <v>80</v>
      </c>
      <c r="E3370" s="213" t="s">
        <v>3415</v>
      </c>
      <c r="F3370" s="213" t="s">
        <v>3416</v>
      </c>
      <c r="G3370" s="172"/>
      <c r="H3370" s="172"/>
      <c r="I3370" s="175"/>
      <c r="J3370" s="214">
        <f>BK3370</f>
        <v>0</v>
      </c>
      <c r="K3370" s="172"/>
      <c r="L3370" s="177"/>
      <c r="M3370" s="178"/>
      <c r="N3370" s="179"/>
      <c r="O3370" s="179"/>
      <c r="P3370" s="180">
        <f>SUM(P3371:P3487)</f>
        <v>0</v>
      </c>
      <c r="Q3370" s="179"/>
      <c r="R3370" s="180">
        <f>SUM(R3371:R3487)</f>
        <v>1.9689913999999997</v>
      </c>
      <c r="S3370" s="179"/>
      <c r="T3370" s="181">
        <f>SUM(T3371:T3487)</f>
        <v>0</v>
      </c>
      <c r="AR3370" s="182" t="s">
        <v>90</v>
      </c>
      <c r="AT3370" s="183" t="s">
        <v>80</v>
      </c>
      <c r="AU3370" s="183" t="s">
        <v>88</v>
      </c>
      <c r="AY3370" s="182" t="s">
        <v>215</v>
      </c>
      <c r="BK3370" s="184">
        <f>SUM(BK3371:BK3487)</f>
        <v>0</v>
      </c>
    </row>
    <row r="3371" spans="1:65" s="2" customFormat="1" ht="16.5" customHeight="1">
      <c r="A3371" s="35"/>
      <c r="B3371" s="36"/>
      <c r="C3371" s="185" t="s">
        <v>3417</v>
      </c>
      <c r="D3371" s="185" t="s">
        <v>216</v>
      </c>
      <c r="E3371" s="186" t="s">
        <v>3418</v>
      </c>
      <c r="F3371" s="187" t="s">
        <v>3419</v>
      </c>
      <c r="G3371" s="188" t="s">
        <v>523</v>
      </c>
      <c r="H3371" s="189">
        <v>49.62</v>
      </c>
      <c r="I3371" s="190"/>
      <c r="J3371" s="191">
        <f>ROUND(I3371*H3371,2)</f>
        <v>0</v>
      </c>
      <c r="K3371" s="187" t="s">
        <v>359</v>
      </c>
      <c r="L3371" s="40"/>
      <c r="M3371" s="192" t="s">
        <v>1</v>
      </c>
      <c r="N3371" s="193" t="s">
        <v>46</v>
      </c>
      <c r="O3371" s="72"/>
      <c r="P3371" s="194">
        <f>O3371*H3371</f>
        <v>0</v>
      </c>
      <c r="Q3371" s="194">
        <v>0</v>
      </c>
      <c r="R3371" s="194">
        <f>Q3371*H3371</f>
        <v>0</v>
      </c>
      <c r="S3371" s="194">
        <v>0</v>
      </c>
      <c r="T3371" s="195">
        <f>S3371*H3371</f>
        <v>0</v>
      </c>
      <c r="U3371" s="35"/>
      <c r="V3371" s="35"/>
      <c r="W3371" s="35"/>
      <c r="X3371" s="35"/>
      <c r="Y3371" s="35"/>
      <c r="Z3371" s="35"/>
      <c r="AA3371" s="35"/>
      <c r="AB3371" s="35"/>
      <c r="AC3371" s="35"/>
      <c r="AD3371" s="35"/>
      <c r="AE3371" s="35"/>
      <c r="AR3371" s="196" t="s">
        <v>291</v>
      </c>
      <c r="AT3371" s="196" t="s">
        <v>216</v>
      </c>
      <c r="AU3371" s="196" t="s">
        <v>90</v>
      </c>
      <c r="AY3371" s="18" t="s">
        <v>215</v>
      </c>
      <c r="BE3371" s="197">
        <f>IF(N3371="základní",J3371,0)</f>
        <v>0</v>
      </c>
      <c r="BF3371" s="197">
        <f>IF(N3371="snížená",J3371,0)</f>
        <v>0</v>
      </c>
      <c r="BG3371" s="197">
        <f>IF(N3371="zákl. přenesená",J3371,0)</f>
        <v>0</v>
      </c>
      <c r="BH3371" s="197">
        <f>IF(N3371="sníž. přenesená",J3371,0)</f>
        <v>0</v>
      </c>
      <c r="BI3371" s="197">
        <f>IF(N3371="nulová",J3371,0)</f>
        <v>0</v>
      </c>
      <c r="BJ3371" s="18" t="s">
        <v>88</v>
      </c>
      <c r="BK3371" s="197">
        <f>ROUND(I3371*H3371,2)</f>
        <v>0</v>
      </c>
      <c r="BL3371" s="18" t="s">
        <v>291</v>
      </c>
      <c r="BM3371" s="196" t="s">
        <v>3420</v>
      </c>
    </row>
    <row r="3372" spans="1:65" s="2" customFormat="1" ht="10.199999999999999">
      <c r="A3372" s="35"/>
      <c r="B3372" s="36"/>
      <c r="C3372" s="37"/>
      <c r="D3372" s="198" t="s">
        <v>221</v>
      </c>
      <c r="E3372" s="37"/>
      <c r="F3372" s="199" t="s">
        <v>3421</v>
      </c>
      <c r="G3372" s="37"/>
      <c r="H3372" s="37"/>
      <c r="I3372" s="200"/>
      <c r="J3372" s="37"/>
      <c r="K3372" s="37"/>
      <c r="L3372" s="40"/>
      <c r="M3372" s="201"/>
      <c r="N3372" s="202"/>
      <c r="O3372" s="72"/>
      <c r="P3372" s="72"/>
      <c r="Q3372" s="72"/>
      <c r="R3372" s="72"/>
      <c r="S3372" s="72"/>
      <c r="T3372" s="73"/>
      <c r="U3372" s="35"/>
      <c r="V3372" s="35"/>
      <c r="W3372" s="35"/>
      <c r="X3372" s="35"/>
      <c r="Y3372" s="35"/>
      <c r="Z3372" s="35"/>
      <c r="AA3372" s="35"/>
      <c r="AB3372" s="35"/>
      <c r="AC3372" s="35"/>
      <c r="AD3372" s="35"/>
      <c r="AE3372" s="35"/>
      <c r="AT3372" s="18" t="s">
        <v>221</v>
      </c>
      <c r="AU3372" s="18" t="s">
        <v>90</v>
      </c>
    </row>
    <row r="3373" spans="1:65" s="2" customFormat="1" ht="10.199999999999999">
      <c r="A3373" s="35"/>
      <c r="B3373" s="36"/>
      <c r="C3373" s="37"/>
      <c r="D3373" s="215" t="s">
        <v>362</v>
      </c>
      <c r="E3373" s="37"/>
      <c r="F3373" s="216" t="s">
        <v>3422</v>
      </c>
      <c r="G3373" s="37"/>
      <c r="H3373" s="37"/>
      <c r="I3373" s="200"/>
      <c r="J3373" s="37"/>
      <c r="K3373" s="37"/>
      <c r="L3373" s="40"/>
      <c r="M3373" s="201"/>
      <c r="N3373" s="202"/>
      <c r="O3373" s="72"/>
      <c r="P3373" s="72"/>
      <c r="Q3373" s="72"/>
      <c r="R3373" s="72"/>
      <c r="S3373" s="72"/>
      <c r="T3373" s="73"/>
      <c r="U3373" s="35"/>
      <c r="V3373" s="35"/>
      <c r="W3373" s="35"/>
      <c r="X3373" s="35"/>
      <c r="Y3373" s="35"/>
      <c r="Z3373" s="35"/>
      <c r="AA3373" s="35"/>
      <c r="AB3373" s="35"/>
      <c r="AC3373" s="35"/>
      <c r="AD3373" s="35"/>
      <c r="AE3373" s="35"/>
      <c r="AT3373" s="18" t="s">
        <v>362</v>
      </c>
      <c r="AU3373" s="18" t="s">
        <v>90</v>
      </c>
    </row>
    <row r="3374" spans="1:65" s="13" customFormat="1" ht="10.199999999999999">
      <c r="B3374" s="217"/>
      <c r="C3374" s="218"/>
      <c r="D3374" s="198" t="s">
        <v>364</v>
      </c>
      <c r="E3374" s="219" t="s">
        <v>1</v>
      </c>
      <c r="F3374" s="220" t="s">
        <v>1890</v>
      </c>
      <c r="G3374" s="218"/>
      <c r="H3374" s="219" t="s">
        <v>1</v>
      </c>
      <c r="I3374" s="221"/>
      <c r="J3374" s="218"/>
      <c r="K3374" s="218"/>
      <c r="L3374" s="222"/>
      <c r="M3374" s="223"/>
      <c r="N3374" s="224"/>
      <c r="O3374" s="224"/>
      <c r="P3374" s="224"/>
      <c r="Q3374" s="224"/>
      <c r="R3374" s="224"/>
      <c r="S3374" s="224"/>
      <c r="T3374" s="225"/>
      <c r="AT3374" s="226" t="s">
        <v>364</v>
      </c>
      <c r="AU3374" s="226" t="s">
        <v>90</v>
      </c>
      <c r="AV3374" s="13" t="s">
        <v>88</v>
      </c>
      <c r="AW3374" s="13" t="s">
        <v>36</v>
      </c>
      <c r="AX3374" s="13" t="s">
        <v>81</v>
      </c>
      <c r="AY3374" s="226" t="s">
        <v>215</v>
      </c>
    </row>
    <row r="3375" spans="1:65" s="14" customFormat="1" ht="10.199999999999999">
      <c r="B3375" s="227"/>
      <c r="C3375" s="228"/>
      <c r="D3375" s="198" t="s">
        <v>364</v>
      </c>
      <c r="E3375" s="229" t="s">
        <v>1</v>
      </c>
      <c r="F3375" s="230" t="s">
        <v>1891</v>
      </c>
      <c r="G3375" s="228"/>
      <c r="H3375" s="231">
        <v>17.690000000000001</v>
      </c>
      <c r="I3375" s="232"/>
      <c r="J3375" s="228"/>
      <c r="K3375" s="228"/>
      <c r="L3375" s="233"/>
      <c r="M3375" s="234"/>
      <c r="N3375" s="235"/>
      <c r="O3375" s="235"/>
      <c r="P3375" s="235"/>
      <c r="Q3375" s="235"/>
      <c r="R3375" s="235"/>
      <c r="S3375" s="235"/>
      <c r="T3375" s="236"/>
      <c r="AT3375" s="237" t="s">
        <v>364</v>
      </c>
      <c r="AU3375" s="237" t="s">
        <v>90</v>
      </c>
      <c r="AV3375" s="14" t="s">
        <v>90</v>
      </c>
      <c r="AW3375" s="14" t="s">
        <v>36</v>
      </c>
      <c r="AX3375" s="14" t="s">
        <v>81</v>
      </c>
      <c r="AY3375" s="237" t="s">
        <v>215</v>
      </c>
    </row>
    <row r="3376" spans="1:65" s="13" customFormat="1" ht="10.199999999999999">
      <c r="B3376" s="217"/>
      <c r="C3376" s="218"/>
      <c r="D3376" s="198" t="s">
        <v>364</v>
      </c>
      <c r="E3376" s="219" t="s">
        <v>1</v>
      </c>
      <c r="F3376" s="220" t="s">
        <v>1898</v>
      </c>
      <c r="G3376" s="218"/>
      <c r="H3376" s="219" t="s">
        <v>1</v>
      </c>
      <c r="I3376" s="221"/>
      <c r="J3376" s="218"/>
      <c r="K3376" s="218"/>
      <c r="L3376" s="222"/>
      <c r="M3376" s="223"/>
      <c r="N3376" s="224"/>
      <c r="O3376" s="224"/>
      <c r="P3376" s="224"/>
      <c r="Q3376" s="224"/>
      <c r="R3376" s="224"/>
      <c r="S3376" s="224"/>
      <c r="T3376" s="225"/>
      <c r="AT3376" s="226" t="s">
        <v>364</v>
      </c>
      <c r="AU3376" s="226" t="s">
        <v>90</v>
      </c>
      <c r="AV3376" s="13" t="s">
        <v>88</v>
      </c>
      <c r="AW3376" s="13" t="s">
        <v>36</v>
      </c>
      <c r="AX3376" s="13" t="s">
        <v>81</v>
      </c>
      <c r="AY3376" s="226" t="s">
        <v>215</v>
      </c>
    </row>
    <row r="3377" spans="1:65" s="14" customFormat="1" ht="10.199999999999999">
      <c r="B3377" s="227"/>
      <c r="C3377" s="228"/>
      <c r="D3377" s="198" t="s">
        <v>364</v>
      </c>
      <c r="E3377" s="229" t="s">
        <v>1</v>
      </c>
      <c r="F3377" s="230" t="s">
        <v>1899</v>
      </c>
      <c r="G3377" s="228"/>
      <c r="H3377" s="231">
        <v>31.93</v>
      </c>
      <c r="I3377" s="232"/>
      <c r="J3377" s="228"/>
      <c r="K3377" s="228"/>
      <c r="L3377" s="233"/>
      <c r="M3377" s="234"/>
      <c r="N3377" s="235"/>
      <c r="O3377" s="235"/>
      <c r="P3377" s="235"/>
      <c r="Q3377" s="235"/>
      <c r="R3377" s="235"/>
      <c r="S3377" s="235"/>
      <c r="T3377" s="236"/>
      <c r="AT3377" s="237" t="s">
        <v>364</v>
      </c>
      <c r="AU3377" s="237" t="s">
        <v>90</v>
      </c>
      <c r="AV3377" s="14" t="s">
        <v>90</v>
      </c>
      <c r="AW3377" s="14" t="s">
        <v>36</v>
      </c>
      <c r="AX3377" s="14" t="s">
        <v>81</v>
      </c>
      <c r="AY3377" s="237" t="s">
        <v>215</v>
      </c>
    </row>
    <row r="3378" spans="1:65" s="15" customFormat="1" ht="10.199999999999999">
      <c r="B3378" s="238"/>
      <c r="C3378" s="239"/>
      <c r="D3378" s="198" t="s">
        <v>364</v>
      </c>
      <c r="E3378" s="240" t="s">
        <v>1</v>
      </c>
      <c r="F3378" s="241" t="s">
        <v>368</v>
      </c>
      <c r="G3378" s="239"/>
      <c r="H3378" s="242">
        <v>49.62</v>
      </c>
      <c r="I3378" s="243"/>
      <c r="J3378" s="239"/>
      <c r="K3378" s="239"/>
      <c r="L3378" s="244"/>
      <c r="M3378" s="245"/>
      <c r="N3378" s="246"/>
      <c r="O3378" s="246"/>
      <c r="P3378" s="246"/>
      <c r="Q3378" s="246"/>
      <c r="R3378" s="246"/>
      <c r="S3378" s="246"/>
      <c r="T3378" s="247"/>
      <c r="AT3378" s="248" t="s">
        <v>364</v>
      </c>
      <c r="AU3378" s="248" t="s">
        <v>90</v>
      </c>
      <c r="AV3378" s="15" t="s">
        <v>214</v>
      </c>
      <c r="AW3378" s="15" t="s">
        <v>36</v>
      </c>
      <c r="AX3378" s="15" t="s">
        <v>88</v>
      </c>
      <c r="AY3378" s="248" t="s">
        <v>215</v>
      </c>
    </row>
    <row r="3379" spans="1:65" s="2" customFormat="1" ht="16.5" customHeight="1">
      <c r="A3379" s="35"/>
      <c r="B3379" s="36"/>
      <c r="C3379" s="185" t="s">
        <v>3423</v>
      </c>
      <c r="D3379" s="185" t="s">
        <v>216</v>
      </c>
      <c r="E3379" s="186" t="s">
        <v>3424</v>
      </c>
      <c r="F3379" s="187" t="s">
        <v>3425</v>
      </c>
      <c r="G3379" s="188" t="s">
        <v>523</v>
      </c>
      <c r="H3379" s="189">
        <v>49.62</v>
      </c>
      <c r="I3379" s="190"/>
      <c r="J3379" s="191">
        <f>ROUND(I3379*H3379,2)</f>
        <v>0</v>
      </c>
      <c r="K3379" s="187" t="s">
        <v>359</v>
      </c>
      <c r="L3379" s="40"/>
      <c r="M3379" s="192" t="s">
        <v>1</v>
      </c>
      <c r="N3379" s="193" t="s">
        <v>46</v>
      </c>
      <c r="O3379" s="72"/>
      <c r="P3379" s="194">
        <f>O3379*H3379</f>
        <v>0</v>
      </c>
      <c r="Q3379" s="194">
        <v>2.9999999999999997E-4</v>
      </c>
      <c r="R3379" s="194">
        <f>Q3379*H3379</f>
        <v>1.4885999999999998E-2</v>
      </c>
      <c r="S3379" s="194">
        <v>0</v>
      </c>
      <c r="T3379" s="195">
        <f>S3379*H3379</f>
        <v>0</v>
      </c>
      <c r="U3379" s="35"/>
      <c r="V3379" s="35"/>
      <c r="W3379" s="35"/>
      <c r="X3379" s="35"/>
      <c r="Y3379" s="35"/>
      <c r="Z3379" s="35"/>
      <c r="AA3379" s="35"/>
      <c r="AB3379" s="35"/>
      <c r="AC3379" s="35"/>
      <c r="AD3379" s="35"/>
      <c r="AE3379" s="35"/>
      <c r="AR3379" s="196" t="s">
        <v>291</v>
      </c>
      <c r="AT3379" s="196" t="s">
        <v>216</v>
      </c>
      <c r="AU3379" s="196" t="s">
        <v>90</v>
      </c>
      <c r="AY3379" s="18" t="s">
        <v>215</v>
      </c>
      <c r="BE3379" s="197">
        <f>IF(N3379="základní",J3379,0)</f>
        <v>0</v>
      </c>
      <c r="BF3379" s="197">
        <f>IF(N3379="snížená",J3379,0)</f>
        <v>0</v>
      </c>
      <c r="BG3379" s="197">
        <f>IF(N3379="zákl. přenesená",J3379,0)</f>
        <v>0</v>
      </c>
      <c r="BH3379" s="197">
        <f>IF(N3379="sníž. přenesená",J3379,0)</f>
        <v>0</v>
      </c>
      <c r="BI3379" s="197">
        <f>IF(N3379="nulová",J3379,0)</f>
        <v>0</v>
      </c>
      <c r="BJ3379" s="18" t="s">
        <v>88</v>
      </c>
      <c r="BK3379" s="197">
        <f>ROUND(I3379*H3379,2)</f>
        <v>0</v>
      </c>
      <c r="BL3379" s="18" t="s">
        <v>291</v>
      </c>
      <c r="BM3379" s="196" t="s">
        <v>3426</v>
      </c>
    </row>
    <row r="3380" spans="1:65" s="2" customFormat="1" ht="19.2">
      <c r="A3380" s="35"/>
      <c r="B3380" s="36"/>
      <c r="C3380" s="37"/>
      <c r="D3380" s="198" t="s">
        <v>221</v>
      </c>
      <c r="E3380" s="37"/>
      <c r="F3380" s="199" t="s">
        <v>3427</v>
      </c>
      <c r="G3380" s="37"/>
      <c r="H3380" s="37"/>
      <c r="I3380" s="200"/>
      <c r="J3380" s="37"/>
      <c r="K3380" s="37"/>
      <c r="L3380" s="40"/>
      <c r="M3380" s="201"/>
      <c r="N3380" s="202"/>
      <c r="O3380" s="72"/>
      <c r="P3380" s="72"/>
      <c r="Q3380" s="72"/>
      <c r="R3380" s="72"/>
      <c r="S3380" s="72"/>
      <c r="T3380" s="73"/>
      <c r="U3380" s="35"/>
      <c r="V3380" s="35"/>
      <c r="W3380" s="35"/>
      <c r="X3380" s="35"/>
      <c r="Y3380" s="35"/>
      <c r="Z3380" s="35"/>
      <c r="AA3380" s="35"/>
      <c r="AB3380" s="35"/>
      <c r="AC3380" s="35"/>
      <c r="AD3380" s="35"/>
      <c r="AE3380" s="35"/>
      <c r="AT3380" s="18" t="s">
        <v>221</v>
      </c>
      <c r="AU3380" s="18" t="s">
        <v>90</v>
      </c>
    </row>
    <row r="3381" spans="1:65" s="2" customFormat="1" ht="10.199999999999999">
      <c r="A3381" s="35"/>
      <c r="B3381" s="36"/>
      <c r="C3381" s="37"/>
      <c r="D3381" s="215" t="s">
        <v>362</v>
      </c>
      <c r="E3381" s="37"/>
      <c r="F3381" s="216" t="s">
        <v>3428</v>
      </c>
      <c r="G3381" s="37"/>
      <c r="H3381" s="37"/>
      <c r="I3381" s="200"/>
      <c r="J3381" s="37"/>
      <c r="K3381" s="37"/>
      <c r="L3381" s="40"/>
      <c r="M3381" s="201"/>
      <c r="N3381" s="202"/>
      <c r="O3381" s="72"/>
      <c r="P3381" s="72"/>
      <c r="Q3381" s="72"/>
      <c r="R3381" s="72"/>
      <c r="S3381" s="72"/>
      <c r="T3381" s="73"/>
      <c r="U3381" s="35"/>
      <c r="V3381" s="35"/>
      <c r="W3381" s="35"/>
      <c r="X3381" s="35"/>
      <c r="Y3381" s="35"/>
      <c r="Z3381" s="35"/>
      <c r="AA3381" s="35"/>
      <c r="AB3381" s="35"/>
      <c r="AC3381" s="35"/>
      <c r="AD3381" s="35"/>
      <c r="AE3381" s="35"/>
      <c r="AT3381" s="18" t="s">
        <v>362</v>
      </c>
      <c r="AU3381" s="18" t="s">
        <v>90</v>
      </c>
    </row>
    <row r="3382" spans="1:65" s="2" customFormat="1" ht="33" customHeight="1">
      <c r="A3382" s="35"/>
      <c r="B3382" s="36"/>
      <c r="C3382" s="185" t="s">
        <v>3429</v>
      </c>
      <c r="D3382" s="185" t="s">
        <v>216</v>
      </c>
      <c r="E3382" s="186" t="s">
        <v>3430</v>
      </c>
      <c r="F3382" s="187" t="s">
        <v>3431</v>
      </c>
      <c r="G3382" s="188" t="s">
        <v>523</v>
      </c>
      <c r="H3382" s="189">
        <v>49.62</v>
      </c>
      <c r="I3382" s="190"/>
      <c r="J3382" s="191">
        <f>ROUND(I3382*H3382,2)</f>
        <v>0</v>
      </c>
      <c r="K3382" s="187" t="s">
        <v>359</v>
      </c>
      <c r="L3382" s="40"/>
      <c r="M3382" s="192" t="s">
        <v>1</v>
      </c>
      <c r="N3382" s="193" t="s">
        <v>46</v>
      </c>
      <c r="O3382" s="72"/>
      <c r="P3382" s="194">
        <f>O3382*H3382</f>
        <v>0</v>
      </c>
      <c r="Q3382" s="194">
        <v>9.0299999999999998E-3</v>
      </c>
      <c r="R3382" s="194">
        <f>Q3382*H3382</f>
        <v>0.44806859999999998</v>
      </c>
      <c r="S3382" s="194">
        <v>0</v>
      </c>
      <c r="T3382" s="195">
        <f>S3382*H3382</f>
        <v>0</v>
      </c>
      <c r="U3382" s="35"/>
      <c r="V3382" s="35"/>
      <c r="W3382" s="35"/>
      <c r="X3382" s="35"/>
      <c r="Y3382" s="35"/>
      <c r="Z3382" s="35"/>
      <c r="AA3382" s="35"/>
      <c r="AB3382" s="35"/>
      <c r="AC3382" s="35"/>
      <c r="AD3382" s="35"/>
      <c r="AE3382" s="35"/>
      <c r="AR3382" s="196" t="s">
        <v>291</v>
      </c>
      <c r="AT3382" s="196" t="s">
        <v>216</v>
      </c>
      <c r="AU3382" s="196" t="s">
        <v>90</v>
      </c>
      <c r="AY3382" s="18" t="s">
        <v>215</v>
      </c>
      <c r="BE3382" s="197">
        <f>IF(N3382="základní",J3382,0)</f>
        <v>0</v>
      </c>
      <c r="BF3382" s="197">
        <f>IF(N3382="snížená",J3382,0)</f>
        <v>0</v>
      </c>
      <c r="BG3382" s="197">
        <f>IF(N3382="zákl. přenesená",J3382,0)</f>
        <v>0</v>
      </c>
      <c r="BH3382" s="197">
        <f>IF(N3382="sníž. přenesená",J3382,0)</f>
        <v>0</v>
      </c>
      <c r="BI3382" s="197">
        <f>IF(N3382="nulová",J3382,0)</f>
        <v>0</v>
      </c>
      <c r="BJ3382" s="18" t="s">
        <v>88</v>
      </c>
      <c r="BK3382" s="197">
        <f>ROUND(I3382*H3382,2)</f>
        <v>0</v>
      </c>
      <c r="BL3382" s="18" t="s">
        <v>291</v>
      </c>
      <c r="BM3382" s="196" t="s">
        <v>3432</v>
      </c>
    </row>
    <row r="3383" spans="1:65" s="2" customFormat="1" ht="28.8">
      <c r="A3383" s="35"/>
      <c r="B3383" s="36"/>
      <c r="C3383" s="37"/>
      <c r="D3383" s="198" t="s">
        <v>221</v>
      </c>
      <c r="E3383" s="37"/>
      <c r="F3383" s="199" t="s">
        <v>3433</v>
      </c>
      <c r="G3383" s="37"/>
      <c r="H3383" s="37"/>
      <c r="I3383" s="200"/>
      <c r="J3383" s="37"/>
      <c r="K3383" s="37"/>
      <c r="L3383" s="40"/>
      <c r="M3383" s="201"/>
      <c r="N3383" s="202"/>
      <c r="O3383" s="72"/>
      <c r="P3383" s="72"/>
      <c r="Q3383" s="72"/>
      <c r="R3383" s="72"/>
      <c r="S3383" s="72"/>
      <c r="T3383" s="73"/>
      <c r="U3383" s="35"/>
      <c r="V3383" s="35"/>
      <c r="W3383" s="35"/>
      <c r="X3383" s="35"/>
      <c r="Y3383" s="35"/>
      <c r="Z3383" s="35"/>
      <c r="AA3383" s="35"/>
      <c r="AB3383" s="35"/>
      <c r="AC3383" s="35"/>
      <c r="AD3383" s="35"/>
      <c r="AE3383" s="35"/>
      <c r="AT3383" s="18" t="s">
        <v>221</v>
      </c>
      <c r="AU3383" s="18" t="s">
        <v>90</v>
      </c>
    </row>
    <row r="3384" spans="1:65" s="2" customFormat="1" ht="10.199999999999999">
      <c r="A3384" s="35"/>
      <c r="B3384" s="36"/>
      <c r="C3384" s="37"/>
      <c r="D3384" s="215" t="s">
        <v>362</v>
      </c>
      <c r="E3384" s="37"/>
      <c r="F3384" s="216" t="s">
        <v>3434</v>
      </c>
      <c r="G3384" s="37"/>
      <c r="H3384" s="37"/>
      <c r="I3384" s="200"/>
      <c r="J3384" s="37"/>
      <c r="K3384" s="37"/>
      <c r="L3384" s="40"/>
      <c r="M3384" s="201"/>
      <c r="N3384" s="202"/>
      <c r="O3384" s="72"/>
      <c r="P3384" s="72"/>
      <c r="Q3384" s="72"/>
      <c r="R3384" s="72"/>
      <c r="S3384" s="72"/>
      <c r="T3384" s="73"/>
      <c r="U3384" s="35"/>
      <c r="V3384" s="35"/>
      <c r="W3384" s="35"/>
      <c r="X3384" s="35"/>
      <c r="Y3384" s="35"/>
      <c r="Z3384" s="35"/>
      <c r="AA3384" s="35"/>
      <c r="AB3384" s="35"/>
      <c r="AC3384" s="35"/>
      <c r="AD3384" s="35"/>
      <c r="AE3384" s="35"/>
      <c r="AT3384" s="18" t="s">
        <v>362</v>
      </c>
      <c r="AU3384" s="18" t="s">
        <v>90</v>
      </c>
    </row>
    <row r="3385" spans="1:65" s="2" customFormat="1" ht="24.15" customHeight="1">
      <c r="A3385" s="35"/>
      <c r="B3385" s="36"/>
      <c r="C3385" s="260" t="s">
        <v>3435</v>
      </c>
      <c r="D3385" s="260" t="s">
        <v>539</v>
      </c>
      <c r="E3385" s="261" t="s">
        <v>3436</v>
      </c>
      <c r="F3385" s="262" t="s">
        <v>3437</v>
      </c>
      <c r="G3385" s="263" t="s">
        <v>523</v>
      </c>
      <c r="H3385" s="264">
        <v>57.063000000000002</v>
      </c>
      <c r="I3385" s="265"/>
      <c r="J3385" s="266">
        <f>ROUND(I3385*H3385,2)</f>
        <v>0</v>
      </c>
      <c r="K3385" s="262" t="s">
        <v>359</v>
      </c>
      <c r="L3385" s="267"/>
      <c r="M3385" s="268" t="s">
        <v>1</v>
      </c>
      <c r="N3385" s="269" t="s">
        <v>46</v>
      </c>
      <c r="O3385" s="72"/>
      <c r="P3385" s="194">
        <f>O3385*H3385</f>
        <v>0</v>
      </c>
      <c r="Q3385" s="194">
        <v>2.1999999999999999E-2</v>
      </c>
      <c r="R3385" s="194">
        <f>Q3385*H3385</f>
        <v>1.2553859999999999</v>
      </c>
      <c r="S3385" s="194">
        <v>0</v>
      </c>
      <c r="T3385" s="195">
        <f>S3385*H3385</f>
        <v>0</v>
      </c>
      <c r="U3385" s="35"/>
      <c r="V3385" s="35"/>
      <c r="W3385" s="35"/>
      <c r="X3385" s="35"/>
      <c r="Y3385" s="35"/>
      <c r="Z3385" s="35"/>
      <c r="AA3385" s="35"/>
      <c r="AB3385" s="35"/>
      <c r="AC3385" s="35"/>
      <c r="AD3385" s="35"/>
      <c r="AE3385" s="35"/>
      <c r="AR3385" s="196" t="s">
        <v>676</v>
      </c>
      <c r="AT3385" s="196" t="s">
        <v>539</v>
      </c>
      <c r="AU3385" s="196" t="s">
        <v>90</v>
      </c>
      <c r="AY3385" s="18" t="s">
        <v>215</v>
      </c>
      <c r="BE3385" s="197">
        <f>IF(N3385="základní",J3385,0)</f>
        <v>0</v>
      </c>
      <c r="BF3385" s="197">
        <f>IF(N3385="snížená",J3385,0)</f>
        <v>0</v>
      </c>
      <c r="BG3385" s="197">
        <f>IF(N3385="zákl. přenesená",J3385,0)</f>
        <v>0</v>
      </c>
      <c r="BH3385" s="197">
        <f>IF(N3385="sníž. přenesená",J3385,0)</f>
        <v>0</v>
      </c>
      <c r="BI3385" s="197">
        <f>IF(N3385="nulová",J3385,0)</f>
        <v>0</v>
      </c>
      <c r="BJ3385" s="18" t="s">
        <v>88</v>
      </c>
      <c r="BK3385" s="197">
        <f>ROUND(I3385*H3385,2)</f>
        <v>0</v>
      </c>
      <c r="BL3385" s="18" t="s">
        <v>291</v>
      </c>
      <c r="BM3385" s="196" t="s">
        <v>3438</v>
      </c>
    </row>
    <row r="3386" spans="1:65" s="14" customFormat="1" ht="10.199999999999999">
      <c r="B3386" s="227"/>
      <c r="C3386" s="228"/>
      <c r="D3386" s="198" t="s">
        <v>364</v>
      </c>
      <c r="E3386" s="229" t="s">
        <v>1</v>
      </c>
      <c r="F3386" s="230" t="s">
        <v>3439</v>
      </c>
      <c r="G3386" s="228"/>
      <c r="H3386" s="231">
        <v>57.063000000000002</v>
      </c>
      <c r="I3386" s="232"/>
      <c r="J3386" s="228"/>
      <c r="K3386" s="228"/>
      <c r="L3386" s="233"/>
      <c r="M3386" s="234"/>
      <c r="N3386" s="235"/>
      <c r="O3386" s="235"/>
      <c r="P3386" s="235"/>
      <c r="Q3386" s="235"/>
      <c r="R3386" s="235"/>
      <c r="S3386" s="235"/>
      <c r="T3386" s="236"/>
      <c r="AT3386" s="237" t="s">
        <v>364</v>
      </c>
      <c r="AU3386" s="237" t="s">
        <v>90</v>
      </c>
      <c r="AV3386" s="14" t="s">
        <v>90</v>
      </c>
      <c r="AW3386" s="14" t="s">
        <v>36</v>
      </c>
      <c r="AX3386" s="14" t="s">
        <v>81</v>
      </c>
      <c r="AY3386" s="237" t="s">
        <v>215</v>
      </c>
    </row>
    <row r="3387" spans="1:65" s="15" customFormat="1" ht="10.199999999999999">
      <c r="B3387" s="238"/>
      <c r="C3387" s="239"/>
      <c r="D3387" s="198" t="s">
        <v>364</v>
      </c>
      <c r="E3387" s="240" t="s">
        <v>1</v>
      </c>
      <c r="F3387" s="241" t="s">
        <v>368</v>
      </c>
      <c r="G3387" s="239"/>
      <c r="H3387" s="242">
        <v>57.063000000000002</v>
      </c>
      <c r="I3387" s="243"/>
      <c r="J3387" s="239"/>
      <c r="K3387" s="239"/>
      <c r="L3387" s="244"/>
      <c r="M3387" s="245"/>
      <c r="N3387" s="246"/>
      <c r="O3387" s="246"/>
      <c r="P3387" s="246"/>
      <c r="Q3387" s="246"/>
      <c r="R3387" s="246"/>
      <c r="S3387" s="246"/>
      <c r="T3387" s="247"/>
      <c r="AT3387" s="248" t="s">
        <v>364</v>
      </c>
      <c r="AU3387" s="248" t="s">
        <v>90</v>
      </c>
      <c r="AV3387" s="15" t="s">
        <v>214</v>
      </c>
      <c r="AW3387" s="15" t="s">
        <v>36</v>
      </c>
      <c r="AX3387" s="15" t="s">
        <v>88</v>
      </c>
      <c r="AY3387" s="248" t="s">
        <v>215</v>
      </c>
    </row>
    <row r="3388" spans="1:65" s="2" customFormat="1" ht="33" customHeight="1">
      <c r="A3388" s="35"/>
      <c r="B3388" s="36"/>
      <c r="C3388" s="185" t="s">
        <v>3440</v>
      </c>
      <c r="D3388" s="185" t="s">
        <v>216</v>
      </c>
      <c r="E3388" s="186" t="s">
        <v>3441</v>
      </c>
      <c r="F3388" s="187" t="s">
        <v>3442</v>
      </c>
      <c r="G3388" s="188" t="s">
        <v>523</v>
      </c>
      <c r="H3388" s="189">
        <v>40.619999999999997</v>
      </c>
      <c r="I3388" s="190"/>
      <c r="J3388" s="191">
        <f>ROUND(I3388*H3388,2)</f>
        <v>0</v>
      </c>
      <c r="K3388" s="187" t="s">
        <v>359</v>
      </c>
      <c r="L3388" s="40"/>
      <c r="M3388" s="192" t="s">
        <v>1</v>
      </c>
      <c r="N3388" s="193" t="s">
        <v>46</v>
      </c>
      <c r="O3388" s="72"/>
      <c r="P3388" s="194">
        <f>O3388*H3388</f>
        <v>0</v>
      </c>
      <c r="Q3388" s="194">
        <v>0</v>
      </c>
      <c r="R3388" s="194">
        <f>Q3388*H3388</f>
        <v>0</v>
      </c>
      <c r="S3388" s="194">
        <v>0</v>
      </c>
      <c r="T3388" s="195">
        <f>S3388*H3388</f>
        <v>0</v>
      </c>
      <c r="U3388" s="35"/>
      <c r="V3388" s="35"/>
      <c r="W3388" s="35"/>
      <c r="X3388" s="35"/>
      <c r="Y3388" s="35"/>
      <c r="Z3388" s="35"/>
      <c r="AA3388" s="35"/>
      <c r="AB3388" s="35"/>
      <c r="AC3388" s="35"/>
      <c r="AD3388" s="35"/>
      <c r="AE3388" s="35"/>
      <c r="AR3388" s="196" t="s">
        <v>291</v>
      </c>
      <c r="AT3388" s="196" t="s">
        <v>216</v>
      </c>
      <c r="AU3388" s="196" t="s">
        <v>90</v>
      </c>
      <c r="AY3388" s="18" t="s">
        <v>215</v>
      </c>
      <c r="BE3388" s="197">
        <f>IF(N3388="základní",J3388,0)</f>
        <v>0</v>
      </c>
      <c r="BF3388" s="197">
        <f>IF(N3388="snížená",J3388,0)</f>
        <v>0</v>
      </c>
      <c r="BG3388" s="197">
        <f>IF(N3388="zákl. přenesená",J3388,0)</f>
        <v>0</v>
      </c>
      <c r="BH3388" s="197">
        <f>IF(N3388="sníž. přenesená",J3388,0)</f>
        <v>0</v>
      </c>
      <c r="BI3388" s="197">
        <f>IF(N3388="nulová",J3388,0)</f>
        <v>0</v>
      </c>
      <c r="BJ3388" s="18" t="s">
        <v>88</v>
      </c>
      <c r="BK3388" s="197">
        <f>ROUND(I3388*H3388,2)</f>
        <v>0</v>
      </c>
      <c r="BL3388" s="18" t="s">
        <v>291</v>
      </c>
      <c r="BM3388" s="196" t="s">
        <v>3443</v>
      </c>
    </row>
    <row r="3389" spans="1:65" s="2" customFormat="1" ht="28.8">
      <c r="A3389" s="35"/>
      <c r="B3389" s="36"/>
      <c r="C3389" s="37"/>
      <c r="D3389" s="198" t="s">
        <v>221</v>
      </c>
      <c r="E3389" s="37"/>
      <c r="F3389" s="199" t="s">
        <v>3444</v>
      </c>
      <c r="G3389" s="37"/>
      <c r="H3389" s="37"/>
      <c r="I3389" s="200"/>
      <c r="J3389" s="37"/>
      <c r="K3389" s="37"/>
      <c r="L3389" s="40"/>
      <c r="M3389" s="201"/>
      <c r="N3389" s="202"/>
      <c r="O3389" s="72"/>
      <c r="P3389" s="72"/>
      <c r="Q3389" s="72"/>
      <c r="R3389" s="72"/>
      <c r="S3389" s="72"/>
      <c r="T3389" s="73"/>
      <c r="U3389" s="35"/>
      <c r="V3389" s="35"/>
      <c r="W3389" s="35"/>
      <c r="X3389" s="35"/>
      <c r="Y3389" s="35"/>
      <c r="Z3389" s="35"/>
      <c r="AA3389" s="35"/>
      <c r="AB3389" s="35"/>
      <c r="AC3389" s="35"/>
      <c r="AD3389" s="35"/>
      <c r="AE3389" s="35"/>
      <c r="AT3389" s="18" t="s">
        <v>221</v>
      </c>
      <c r="AU3389" s="18" t="s">
        <v>90</v>
      </c>
    </row>
    <row r="3390" spans="1:65" s="2" customFormat="1" ht="10.199999999999999">
      <c r="A3390" s="35"/>
      <c r="B3390" s="36"/>
      <c r="C3390" s="37"/>
      <c r="D3390" s="215" t="s">
        <v>362</v>
      </c>
      <c r="E3390" s="37"/>
      <c r="F3390" s="216" t="s">
        <v>3445</v>
      </c>
      <c r="G3390" s="37"/>
      <c r="H3390" s="37"/>
      <c r="I3390" s="200"/>
      <c r="J3390" s="37"/>
      <c r="K3390" s="37"/>
      <c r="L3390" s="40"/>
      <c r="M3390" s="201"/>
      <c r="N3390" s="202"/>
      <c r="O3390" s="72"/>
      <c r="P3390" s="72"/>
      <c r="Q3390" s="72"/>
      <c r="R3390" s="72"/>
      <c r="S3390" s="72"/>
      <c r="T3390" s="73"/>
      <c r="U3390" s="35"/>
      <c r="V3390" s="35"/>
      <c r="W3390" s="35"/>
      <c r="X3390" s="35"/>
      <c r="Y3390" s="35"/>
      <c r="Z3390" s="35"/>
      <c r="AA3390" s="35"/>
      <c r="AB3390" s="35"/>
      <c r="AC3390" s="35"/>
      <c r="AD3390" s="35"/>
      <c r="AE3390" s="35"/>
      <c r="AT3390" s="18" t="s">
        <v>362</v>
      </c>
      <c r="AU3390" s="18" t="s">
        <v>90</v>
      </c>
    </row>
    <row r="3391" spans="1:65" s="13" customFormat="1" ht="10.199999999999999">
      <c r="B3391" s="217"/>
      <c r="C3391" s="218"/>
      <c r="D3391" s="198" t="s">
        <v>364</v>
      </c>
      <c r="E3391" s="219" t="s">
        <v>1</v>
      </c>
      <c r="F3391" s="220" t="s">
        <v>1890</v>
      </c>
      <c r="G3391" s="218"/>
      <c r="H3391" s="219" t="s">
        <v>1</v>
      </c>
      <c r="I3391" s="221"/>
      <c r="J3391" s="218"/>
      <c r="K3391" s="218"/>
      <c r="L3391" s="222"/>
      <c r="M3391" s="223"/>
      <c r="N3391" s="224"/>
      <c r="O3391" s="224"/>
      <c r="P3391" s="224"/>
      <c r="Q3391" s="224"/>
      <c r="R3391" s="224"/>
      <c r="S3391" s="224"/>
      <c r="T3391" s="225"/>
      <c r="AT3391" s="226" t="s">
        <v>364</v>
      </c>
      <c r="AU3391" s="226" t="s">
        <v>90</v>
      </c>
      <c r="AV3391" s="13" t="s">
        <v>88</v>
      </c>
      <c r="AW3391" s="13" t="s">
        <v>36</v>
      </c>
      <c r="AX3391" s="13" t="s">
        <v>81</v>
      </c>
      <c r="AY3391" s="226" t="s">
        <v>215</v>
      </c>
    </row>
    <row r="3392" spans="1:65" s="14" customFormat="1" ht="10.199999999999999">
      <c r="B3392" s="227"/>
      <c r="C3392" s="228"/>
      <c r="D3392" s="198" t="s">
        <v>364</v>
      </c>
      <c r="E3392" s="229" t="s">
        <v>1</v>
      </c>
      <c r="F3392" s="230" t="s">
        <v>1891</v>
      </c>
      <c r="G3392" s="228"/>
      <c r="H3392" s="231">
        <v>17.690000000000001</v>
      </c>
      <c r="I3392" s="232"/>
      <c r="J3392" s="228"/>
      <c r="K3392" s="228"/>
      <c r="L3392" s="233"/>
      <c r="M3392" s="234"/>
      <c r="N3392" s="235"/>
      <c r="O3392" s="235"/>
      <c r="P3392" s="235"/>
      <c r="Q3392" s="235"/>
      <c r="R3392" s="235"/>
      <c r="S3392" s="235"/>
      <c r="T3392" s="236"/>
      <c r="AT3392" s="237" t="s">
        <v>364</v>
      </c>
      <c r="AU3392" s="237" t="s">
        <v>90</v>
      </c>
      <c r="AV3392" s="14" t="s">
        <v>90</v>
      </c>
      <c r="AW3392" s="14" t="s">
        <v>36</v>
      </c>
      <c r="AX3392" s="14" t="s">
        <v>81</v>
      </c>
      <c r="AY3392" s="237" t="s">
        <v>215</v>
      </c>
    </row>
    <row r="3393" spans="1:65" s="13" customFormat="1" ht="10.199999999999999">
      <c r="B3393" s="217"/>
      <c r="C3393" s="218"/>
      <c r="D3393" s="198" t="s">
        <v>364</v>
      </c>
      <c r="E3393" s="219" t="s">
        <v>1</v>
      </c>
      <c r="F3393" s="220" t="s">
        <v>1898</v>
      </c>
      <c r="G3393" s="218"/>
      <c r="H3393" s="219" t="s">
        <v>1</v>
      </c>
      <c r="I3393" s="221"/>
      <c r="J3393" s="218"/>
      <c r="K3393" s="218"/>
      <c r="L3393" s="222"/>
      <c r="M3393" s="223"/>
      <c r="N3393" s="224"/>
      <c r="O3393" s="224"/>
      <c r="P3393" s="224"/>
      <c r="Q3393" s="224"/>
      <c r="R3393" s="224"/>
      <c r="S3393" s="224"/>
      <c r="T3393" s="225"/>
      <c r="AT3393" s="226" t="s">
        <v>364</v>
      </c>
      <c r="AU3393" s="226" t="s">
        <v>90</v>
      </c>
      <c r="AV3393" s="13" t="s">
        <v>88</v>
      </c>
      <c r="AW3393" s="13" t="s">
        <v>36</v>
      </c>
      <c r="AX3393" s="13" t="s">
        <v>81</v>
      </c>
      <c r="AY3393" s="226" t="s">
        <v>215</v>
      </c>
    </row>
    <row r="3394" spans="1:65" s="14" customFormat="1" ht="10.199999999999999">
      <c r="B3394" s="227"/>
      <c r="C3394" s="228"/>
      <c r="D3394" s="198" t="s">
        <v>364</v>
      </c>
      <c r="E3394" s="229" t="s">
        <v>1</v>
      </c>
      <c r="F3394" s="230" t="s">
        <v>3446</v>
      </c>
      <c r="G3394" s="228"/>
      <c r="H3394" s="231">
        <v>22.93</v>
      </c>
      <c r="I3394" s="232"/>
      <c r="J3394" s="228"/>
      <c r="K3394" s="228"/>
      <c r="L3394" s="233"/>
      <c r="M3394" s="234"/>
      <c r="N3394" s="235"/>
      <c r="O3394" s="235"/>
      <c r="P3394" s="235"/>
      <c r="Q3394" s="235"/>
      <c r="R3394" s="235"/>
      <c r="S3394" s="235"/>
      <c r="T3394" s="236"/>
      <c r="AT3394" s="237" t="s">
        <v>364</v>
      </c>
      <c r="AU3394" s="237" t="s">
        <v>90</v>
      </c>
      <c r="AV3394" s="14" t="s">
        <v>90</v>
      </c>
      <c r="AW3394" s="14" t="s">
        <v>36</v>
      </c>
      <c r="AX3394" s="14" t="s">
        <v>81</v>
      </c>
      <c r="AY3394" s="237" t="s">
        <v>215</v>
      </c>
    </row>
    <row r="3395" spans="1:65" s="15" customFormat="1" ht="10.199999999999999">
      <c r="B3395" s="238"/>
      <c r="C3395" s="239"/>
      <c r="D3395" s="198" t="s">
        <v>364</v>
      </c>
      <c r="E3395" s="240" t="s">
        <v>1</v>
      </c>
      <c r="F3395" s="241" t="s">
        <v>368</v>
      </c>
      <c r="G3395" s="239"/>
      <c r="H3395" s="242">
        <v>40.619999999999997</v>
      </c>
      <c r="I3395" s="243"/>
      <c r="J3395" s="239"/>
      <c r="K3395" s="239"/>
      <c r="L3395" s="244"/>
      <c r="M3395" s="245"/>
      <c r="N3395" s="246"/>
      <c r="O3395" s="246"/>
      <c r="P3395" s="246"/>
      <c r="Q3395" s="246"/>
      <c r="R3395" s="246"/>
      <c r="S3395" s="246"/>
      <c r="T3395" s="247"/>
      <c r="AT3395" s="248" t="s">
        <v>364</v>
      </c>
      <c r="AU3395" s="248" t="s">
        <v>90</v>
      </c>
      <c r="AV3395" s="15" t="s">
        <v>214</v>
      </c>
      <c r="AW3395" s="15" t="s">
        <v>36</v>
      </c>
      <c r="AX3395" s="15" t="s">
        <v>88</v>
      </c>
      <c r="AY3395" s="248" t="s">
        <v>215</v>
      </c>
    </row>
    <row r="3396" spans="1:65" s="2" customFormat="1" ht="24.15" customHeight="1">
      <c r="A3396" s="35"/>
      <c r="B3396" s="36"/>
      <c r="C3396" s="185" t="s">
        <v>3447</v>
      </c>
      <c r="D3396" s="185" t="s">
        <v>216</v>
      </c>
      <c r="E3396" s="186" t="s">
        <v>3448</v>
      </c>
      <c r="F3396" s="187" t="s">
        <v>3449</v>
      </c>
      <c r="G3396" s="188" t="s">
        <v>523</v>
      </c>
      <c r="H3396" s="189">
        <v>49.62</v>
      </c>
      <c r="I3396" s="190"/>
      <c r="J3396" s="191">
        <f>ROUND(I3396*H3396,2)</f>
        <v>0</v>
      </c>
      <c r="K3396" s="187" t="s">
        <v>359</v>
      </c>
      <c r="L3396" s="40"/>
      <c r="M3396" s="192" t="s">
        <v>1</v>
      </c>
      <c r="N3396" s="193" t="s">
        <v>46</v>
      </c>
      <c r="O3396" s="72"/>
      <c r="P3396" s="194">
        <f>O3396*H3396</f>
        <v>0</v>
      </c>
      <c r="Q3396" s="194">
        <v>1.5E-3</v>
      </c>
      <c r="R3396" s="194">
        <f>Q3396*H3396</f>
        <v>7.4429999999999996E-2</v>
      </c>
      <c r="S3396" s="194">
        <v>0</v>
      </c>
      <c r="T3396" s="195">
        <f>S3396*H3396</f>
        <v>0</v>
      </c>
      <c r="U3396" s="35"/>
      <c r="V3396" s="35"/>
      <c r="W3396" s="35"/>
      <c r="X3396" s="35"/>
      <c r="Y3396" s="35"/>
      <c r="Z3396" s="35"/>
      <c r="AA3396" s="35"/>
      <c r="AB3396" s="35"/>
      <c r="AC3396" s="35"/>
      <c r="AD3396" s="35"/>
      <c r="AE3396" s="35"/>
      <c r="AR3396" s="196" t="s">
        <v>291</v>
      </c>
      <c r="AT3396" s="196" t="s">
        <v>216</v>
      </c>
      <c r="AU3396" s="196" t="s">
        <v>90</v>
      </c>
      <c r="AY3396" s="18" t="s">
        <v>215</v>
      </c>
      <c r="BE3396" s="197">
        <f>IF(N3396="základní",J3396,0)</f>
        <v>0</v>
      </c>
      <c r="BF3396" s="197">
        <f>IF(N3396="snížená",J3396,0)</f>
        <v>0</v>
      </c>
      <c r="BG3396" s="197">
        <f>IF(N3396="zákl. přenesená",J3396,0)</f>
        <v>0</v>
      </c>
      <c r="BH3396" s="197">
        <f>IF(N3396="sníž. přenesená",J3396,0)</f>
        <v>0</v>
      </c>
      <c r="BI3396" s="197">
        <f>IF(N3396="nulová",J3396,0)</f>
        <v>0</v>
      </c>
      <c r="BJ3396" s="18" t="s">
        <v>88</v>
      </c>
      <c r="BK3396" s="197">
        <f>ROUND(I3396*H3396,2)</f>
        <v>0</v>
      </c>
      <c r="BL3396" s="18" t="s">
        <v>291</v>
      </c>
      <c r="BM3396" s="196" t="s">
        <v>3450</v>
      </c>
    </row>
    <row r="3397" spans="1:65" s="2" customFormat="1" ht="19.2">
      <c r="A3397" s="35"/>
      <c r="B3397" s="36"/>
      <c r="C3397" s="37"/>
      <c r="D3397" s="198" t="s">
        <v>221</v>
      </c>
      <c r="E3397" s="37"/>
      <c r="F3397" s="199" t="s">
        <v>3451</v>
      </c>
      <c r="G3397" s="37"/>
      <c r="H3397" s="37"/>
      <c r="I3397" s="200"/>
      <c r="J3397" s="37"/>
      <c r="K3397" s="37"/>
      <c r="L3397" s="40"/>
      <c r="M3397" s="201"/>
      <c r="N3397" s="202"/>
      <c r="O3397" s="72"/>
      <c r="P3397" s="72"/>
      <c r="Q3397" s="72"/>
      <c r="R3397" s="72"/>
      <c r="S3397" s="72"/>
      <c r="T3397" s="73"/>
      <c r="U3397" s="35"/>
      <c r="V3397" s="35"/>
      <c r="W3397" s="35"/>
      <c r="X3397" s="35"/>
      <c r="Y3397" s="35"/>
      <c r="Z3397" s="35"/>
      <c r="AA3397" s="35"/>
      <c r="AB3397" s="35"/>
      <c r="AC3397" s="35"/>
      <c r="AD3397" s="35"/>
      <c r="AE3397" s="35"/>
      <c r="AT3397" s="18" t="s">
        <v>221</v>
      </c>
      <c r="AU3397" s="18" t="s">
        <v>90</v>
      </c>
    </row>
    <row r="3398" spans="1:65" s="2" customFormat="1" ht="10.199999999999999">
      <c r="A3398" s="35"/>
      <c r="B3398" s="36"/>
      <c r="C3398" s="37"/>
      <c r="D3398" s="215" t="s">
        <v>362</v>
      </c>
      <c r="E3398" s="37"/>
      <c r="F3398" s="216" t="s">
        <v>3452</v>
      </c>
      <c r="G3398" s="37"/>
      <c r="H3398" s="37"/>
      <c r="I3398" s="200"/>
      <c r="J3398" s="37"/>
      <c r="K3398" s="37"/>
      <c r="L3398" s="40"/>
      <c r="M3398" s="201"/>
      <c r="N3398" s="202"/>
      <c r="O3398" s="72"/>
      <c r="P3398" s="72"/>
      <c r="Q3398" s="72"/>
      <c r="R3398" s="72"/>
      <c r="S3398" s="72"/>
      <c r="T3398" s="73"/>
      <c r="U3398" s="35"/>
      <c r="V3398" s="35"/>
      <c r="W3398" s="35"/>
      <c r="X3398" s="35"/>
      <c r="Y3398" s="35"/>
      <c r="Z3398" s="35"/>
      <c r="AA3398" s="35"/>
      <c r="AB3398" s="35"/>
      <c r="AC3398" s="35"/>
      <c r="AD3398" s="35"/>
      <c r="AE3398" s="35"/>
      <c r="AT3398" s="18" t="s">
        <v>362</v>
      </c>
      <c r="AU3398" s="18" t="s">
        <v>90</v>
      </c>
    </row>
    <row r="3399" spans="1:65" s="2" customFormat="1" ht="16.5" customHeight="1">
      <c r="A3399" s="35"/>
      <c r="B3399" s="36"/>
      <c r="C3399" s="185" t="s">
        <v>3453</v>
      </c>
      <c r="D3399" s="185" t="s">
        <v>216</v>
      </c>
      <c r="E3399" s="186" t="s">
        <v>3454</v>
      </c>
      <c r="F3399" s="187" t="s">
        <v>3455</v>
      </c>
      <c r="G3399" s="188" t="s">
        <v>797</v>
      </c>
      <c r="H3399" s="189">
        <v>113.19</v>
      </c>
      <c r="I3399" s="190"/>
      <c r="J3399" s="191">
        <f>ROUND(I3399*H3399,2)</f>
        <v>0</v>
      </c>
      <c r="K3399" s="187" t="s">
        <v>359</v>
      </c>
      <c r="L3399" s="40"/>
      <c r="M3399" s="192" t="s">
        <v>1</v>
      </c>
      <c r="N3399" s="193" t="s">
        <v>46</v>
      </c>
      <c r="O3399" s="72"/>
      <c r="P3399" s="194">
        <f>O3399*H3399</f>
        <v>0</v>
      </c>
      <c r="Q3399" s="194">
        <v>1.42E-3</v>
      </c>
      <c r="R3399" s="194">
        <f>Q3399*H3399</f>
        <v>0.16072980000000001</v>
      </c>
      <c r="S3399" s="194">
        <v>0</v>
      </c>
      <c r="T3399" s="195">
        <f>S3399*H3399</f>
        <v>0</v>
      </c>
      <c r="U3399" s="35"/>
      <c r="V3399" s="35"/>
      <c r="W3399" s="35"/>
      <c r="X3399" s="35"/>
      <c r="Y3399" s="35"/>
      <c r="Z3399" s="35"/>
      <c r="AA3399" s="35"/>
      <c r="AB3399" s="35"/>
      <c r="AC3399" s="35"/>
      <c r="AD3399" s="35"/>
      <c r="AE3399" s="35"/>
      <c r="AR3399" s="196" t="s">
        <v>291</v>
      </c>
      <c r="AT3399" s="196" t="s">
        <v>216</v>
      </c>
      <c r="AU3399" s="196" t="s">
        <v>90</v>
      </c>
      <c r="AY3399" s="18" t="s">
        <v>215</v>
      </c>
      <c r="BE3399" s="197">
        <f>IF(N3399="základní",J3399,0)</f>
        <v>0</v>
      </c>
      <c r="BF3399" s="197">
        <f>IF(N3399="snížená",J3399,0)</f>
        <v>0</v>
      </c>
      <c r="BG3399" s="197">
        <f>IF(N3399="zákl. přenesená",J3399,0)</f>
        <v>0</v>
      </c>
      <c r="BH3399" s="197">
        <f>IF(N3399="sníž. přenesená",J3399,0)</f>
        <v>0</v>
      </c>
      <c r="BI3399" s="197">
        <f>IF(N3399="nulová",J3399,0)</f>
        <v>0</v>
      </c>
      <c r="BJ3399" s="18" t="s">
        <v>88</v>
      </c>
      <c r="BK3399" s="197">
        <f>ROUND(I3399*H3399,2)</f>
        <v>0</v>
      </c>
      <c r="BL3399" s="18" t="s">
        <v>291</v>
      </c>
      <c r="BM3399" s="196" t="s">
        <v>3456</v>
      </c>
    </row>
    <row r="3400" spans="1:65" s="2" customFormat="1" ht="19.2">
      <c r="A3400" s="35"/>
      <c r="B3400" s="36"/>
      <c r="C3400" s="37"/>
      <c r="D3400" s="198" t="s">
        <v>221</v>
      </c>
      <c r="E3400" s="37"/>
      <c r="F3400" s="199" t="s">
        <v>3457</v>
      </c>
      <c r="G3400" s="37"/>
      <c r="H3400" s="37"/>
      <c r="I3400" s="200"/>
      <c r="J3400" s="37"/>
      <c r="K3400" s="37"/>
      <c r="L3400" s="40"/>
      <c r="M3400" s="201"/>
      <c r="N3400" s="202"/>
      <c r="O3400" s="72"/>
      <c r="P3400" s="72"/>
      <c r="Q3400" s="72"/>
      <c r="R3400" s="72"/>
      <c r="S3400" s="72"/>
      <c r="T3400" s="73"/>
      <c r="U3400" s="35"/>
      <c r="V3400" s="35"/>
      <c r="W3400" s="35"/>
      <c r="X3400" s="35"/>
      <c r="Y3400" s="35"/>
      <c r="Z3400" s="35"/>
      <c r="AA3400" s="35"/>
      <c r="AB3400" s="35"/>
      <c r="AC3400" s="35"/>
      <c r="AD3400" s="35"/>
      <c r="AE3400" s="35"/>
      <c r="AT3400" s="18" t="s">
        <v>221</v>
      </c>
      <c r="AU3400" s="18" t="s">
        <v>90</v>
      </c>
    </row>
    <row r="3401" spans="1:65" s="2" customFormat="1" ht="10.199999999999999">
      <c r="A3401" s="35"/>
      <c r="B3401" s="36"/>
      <c r="C3401" s="37"/>
      <c r="D3401" s="215" t="s">
        <v>362</v>
      </c>
      <c r="E3401" s="37"/>
      <c r="F3401" s="216" t="s">
        <v>3458</v>
      </c>
      <c r="G3401" s="37"/>
      <c r="H3401" s="37"/>
      <c r="I3401" s="200"/>
      <c r="J3401" s="37"/>
      <c r="K3401" s="37"/>
      <c r="L3401" s="40"/>
      <c r="M3401" s="201"/>
      <c r="N3401" s="202"/>
      <c r="O3401" s="72"/>
      <c r="P3401" s="72"/>
      <c r="Q3401" s="72"/>
      <c r="R3401" s="72"/>
      <c r="S3401" s="72"/>
      <c r="T3401" s="73"/>
      <c r="U3401" s="35"/>
      <c r="V3401" s="35"/>
      <c r="W3401" s="35"/>
      <c r="X3401" s="35"/>
      <c r="Y3401" s="35"/>
      <c r="Z3401" s="35"/>
      <c r="AA3401" s="35"/>
      <c r="AB3401" s="35"/>
      <c r="AC3401" s="35"/>
      <c r="AD3401" s="35"/>
      <c r="AE3401" s="35"/>
      <c r="AT3401" s="18" t="s">
        <v>362</v>
      </c>
      <c r="AU3401" s="18" t="s">
        <v>90</v>
      </c>
    </row>
    <row r="3402" spans="1:65" s="13" customFormat="1" ht="10.199999999999999">
      <c r="B3402" s="217"/>
      <c r="C3402" s="218"/>
      <c r="D3402" s="198" t="s">
        <v>364</v>
      </c>
      <c r="E3402" s="219" t="s">
        <v>1</v>
      </c>
      <c r="F3402" s="220" t="s">
        <v>3459</v>
      </c>
      <c r="G3402" s="218"/>
      <c r="H3402" s="219" t="s">
        <v>1</v>
      </c>
      <c r="I3402" s="221"/>
      <c r="J3402" s="218"/>
      <c r="K3402" s="218"/>
      <c r="L3402" s="222"/>
      <c r="M3402" s="223"/>
      <c r="N3402" s="224"/>
      <c r="O3402" s="224"/>
      <c r="P3402" s="224"/>
      <c r="Q3402" s="224"/>
      <c r="R3402" s="224"/>
      <c r="S3402" s="224"/>
      <c r="T3402" s="225"/>
      <c r="AT3402" s="226" t="s">
        <v>364</v>
      </c>
      <c r="AU3402" s="226" t="s">
        <v>90</v>
      </c>
      <c r="AV3402" s="13" t="s">
        <v>88</v>
      </c>
      <c r="AW3402" s="13" t="s">
        <v>36</v>
      </c>
      <c r="AX3402" s="13" t="s">
        <v>81</v>
      </c>
      <c r="AY3402" s="226" t="s">
        <v>215</v>
      </c>
    </row>
    <row r="3403" spans="1:65" s="13" customFormat="1" ht="10.199999999999999">
      <c r="B3403" s="217"/>
      <c r="C3403" s="218"/>
      <c r="D3403" s="198" t="s">
        <v>364</v>
      </c>
      <c r="E3403" s="219" t="s">
        <v>1</v>
      </c>
      <c r="F3403" s="220" t="s">
        <v>1137</v>
      </c>
      <c r="G3403" s="218"/>
      <c r="H3403" s="219" t="s">
        <v>1</v>
      </c>
      <c r="I3403" s="221"/>
      <c r="J3403" s="218"/>
      <c r="K3403" s="218"/>
      <c r="L3403" s="222"/>
      <c r="M3403" s="223"/>
      <c r="N3403" s="224"/>
      <c r="O3403" s="224"/>
      <c r="P3403" s="224"/>
      <c r="Q3403" s="224"/>
      <c r="R3403" s="224"/>
      <c r="S3403" s="224"/>
      <c r="T3403" s="225"/>
      <c r="AT3403" s="226" t="s">
        <v>364</v>
      </c>
      <c r="AU3403" s="226" t="s">
        <v>90</v>
      </c>
      <c r="AV3403" s="13" t="s">
        <v>88</v>
      </c>
      <c r="AW3403" s="13" t="s">
        <v>36</v>
      </c>
      <c r="AX3403" s="13" t="s">
        <v>81</v>
      </c>
      <c r="AY3403" s="226" t="s">
        <v>215</v>
      </c>
    </row>
    <row r="3404" spans="1:65" s="14" customFormat="1" ht="10.199999999999999">
      <c r="B3404" s="227"/>
      <c r="C3404" s="228"/>
      <c r="D3404" s="198" t="s">
        <v>364</v>
      </c>
      <c r="E3404" s="229" t="s">
        <v>1</v>
      </c>
      <c r="F3404" s="230" t="s">
        <v>1946</v>
      </c>
      <c r="G3404" s="228"/>
      <c r="H3404" s="231">
        <v>7.4</v>
      </c>
      <c r="I3404" s="232"/>
      <c r="J3404" s="228"/>
      <c r="K3404" s="228"/>
      <c r="L3404" s="233"/>
      <c r="M3404" s="234"/>
      <c r="N3404" s="235"/>
      <c r="O3404" s="235"/>
      <c r="P3404" s="235"/>
      <c r="Q3404" s="235"/>
      <c r="R3404" s="235"/>
      <c r="S3404" s="235"/>
      <c r="T3404" s="236"/>
      <c r="AT3404" s="237" t="s">
        <v>364</v>
      </c>
      <c r="AU3404" s="237" t="s">
        <v>90</v>
      </c>
      <c r="AV3404" s="14" t="s">
        <v>90</v>
      </c>
      <c r="AW3404" s="14" t="s">
        <v>36</v>
      </c>
      <c r="AX3404" s="14" t="s">
        <v>81</v>
      </c>
      <c r="AY3404" s="237" t="s">
        <v>215</v>
      </c>
    </row>
    <row r="3405" spans="1:65" s="13" customFormat="1" ht="10.199999999999999">
      <c r="B3405" s="217"/>
      <c r="C3405" s="218"/>
      <c r="D3405" s="198" t="s">
        <v>364</v>
      </c>
      <c r="E3405" s="219" t="s">
        <v>1</v>
      </c>
      <c r="F3405" s="220" t="s">
        <v>1139</v>
      </c>
      <c r="G3405" s="218"/>
      <c r="H3405" s="219" t="s">
        <v>1</v>
      </c>
      <c r="I3405" s="221"/>
      <c r="J3405" s="218"/>
      <c r="K3405" s="218"/>
      <c r="L3405" s="222"/>
      <c r="M3405" s="223"/>
      <c r="N3405" s="224"/>
      <c r="O3405" s="224"/>
      <c r="P3405" s="224"/>
      <c r="Q3405" s="224"/>
      <c r="R3405" s="224"/>
      <c r="S3405" s="224"/>
      <c r="T3405" s="225"/>
      <c r="AT3405" s="226" t="s">
        <v>364</v>
      </c>
      <c r="AU3405" s="226" t="s">
        <v>90</v>
      </c>
      <c r="AV3405" s="13" t="s">
        <v>88</v>
      </c>
      <c r="AW3405" s="13" t="s">
        <v>36</v>
      </c>
      <c r="AX3405" s="13" t="s">
        <v>81</v>
      </c>
      <c r="AY3405" s="226" t="s">
        <v>215</v>
      </c>
    </row>
    <row r="3406" spans="1:65" s="14" customFormat="1" ht="10.199999999999999">
      <c r="B3406" s="227"/>
      <c r="C3406" s="228"/>
      <c r="D3406" s="198" t="s">
        <v>364</v>
      </c>
      <c r="E3406" s="229" t="s">
        <v>1</v>
      </c>
      <c r="F3406" s="230" t="s">
        <v>1947</v>
      </c>
      <c r="G3406" s="228"/>
      <c r="H3406" s="231">
        <v>7.5</v>
      </c>
      <c r="I3406" s="232"/>
      <c r="J3406" s="228"/>
      <c r="K3406" s="228"/>
      <c r="L3406" s="233"/>
      <c r="M3406" s="234"/>
      <c r="N3406" s="235"/>
      <c r="O3406" s="235"/>
      <c r="P3406" s="235"/>
      <c r="Q3406" s="235"/>
      <c r="R3406" s="235"/>
      <c r="S3406" s="235"/>
      <c r="T3406" s="236"/>
      <c r="AT3406" s="237" t="s">
        <v>364</v>
      </c>
      <c r="AU3406" s="237" t="s">
        <v>90</v>
      </c>
      <c r="AV3406" s="14" t="s">
        <v>90</v>
      </c>
      <c r="AW3406" s="14" t="s">
        <v>36</v>
      </c>
      <c r="AX3406" s="14" t="s">
        <v>81</v>
      </c>
      <c r="AY3406" s="237" t="s">
        <v>215</v>
      </c>
    </row>
    <row r="3407" spans="1:65" s="13" customFormat="1" ht="10.199999999999999">
      <c r="B3407" s="217"/>
      <c r="C3407" s="218"/>
      <c r="D3407" s="198" t="s">
        <v>364</v>
      </c>
      <c r="E3407" s="219" t="s">
        <v>1</v>
      </c>
      <c r="F3407" s="220" t="s">
        <v>1509</v>
      </c>
      <c r="G3407" s="218"/>
      <c r="H3407" s="219" t="s">
        <v>1</v>
      </c>
      <c r="I3407" s="221"/>
      <c r="J3407" s="218"/>
      <c r="K3407" s="218"/>
      <c r="L3407" s="222"/>
      <c r="M3407" s="223"/>
      <c r="N3407" s="224"/>
      <c r="O3407" s="224"/>
      <c r="P3407" s="224"/>
      <c r="Q3407" s="224"/>
      <c r="R3407" s="224"/>
      <c r="S3407" s="224"/>
      <c r="T3407" s="225"/>
      <c r="AT3407" s="226" t="s">
        <v>364</v>
      </c>
      <c r="AU3407" s="226" t="s">
        <v>90</v>
      </c>
      <c r="AV3407" s="13" t="s">
        <v>88</v>
      </c>
      <c r="AW3407" s="13" t="s">
        <v>36</v>
      </c>
      <c r="AX3407" s="13" t="s">
        <v>81</v>
      </c>
      <c r="AY3407" s="226" t="s">
        <v>215</v>
      </c>
    </row>
    <row r="3408" spans="1:65" s="14" customFormat="1" ht="10.199999999999999">
      <c r="B3408" s="227"/>
      <c r="C3408" s="228"/>
      <c r="D3408" s="198" t="s">
        <v>364</v>
      </c>
      <c r="E3408" s="229" t="s">
        <v>1</v>
      </c>
      <c r="F3408" s="230" t="s">
        <v>1948</v>
      </c>
      <c r="G3408" s="228"/>
      <c r="H3408" s="231">
        <v>6.2</v>
      </c>
      <c r="I3408" s="232"/>
      <c r="J3408" s="228"/>
      <c r="K3408" s="228"/>
      <c r="L3408" s="233"/>
      <c r="M3408" s="234"/>
      <c r="N3408" s="235"/>
      <c r="O3408" s="235"/>
      <c r="P3408" s="235"/>
      <c r="Q3408" s="235"/>
      <c r="R3408" s="235"/>
      <c r="S3408" s="235"/>
      <c r="T3408" s="236"/>
      <c r="AT3408" s="237" t="s">
        <v>364</v>
      </c>
      <c r="AU3408" s="237" t="s">
        <v>90</v>
      </c>
      <c r="AV3408" s="14" t="s">
        <v>90</v>
      </c>
      <c r="AW3408" s="14" t="s">
        <v>36</v>
      </c>
      <c r="AX3408" s="14" t="s">
        <v>81</v>
      </c>
      <c r="AY3408" s="237" t="s">
        <v>215</v>
      </c>
    </row>
    <row r="3409" spans="2:51" s="13" customFormat="1" ht="10.199999999999999">
      <c r="B3409" s="217"/>
      <c r="C3409" s="218"/>
      <c r="D3409" s="198" t="s">
        <v>364</v>
      </c>
      <c r="E3409" s="219" t="s">
        <v>1</v>
      </c>
      <c r="F3409" s="220" t="s">
        <v>1141</v>
      </c>
      <c r="G3409" s="218"/>
      <c r="H3409" s="219" t="s">
        <v>1</v>
      </c>
      <c r="I3409" s="221"/>
      <c r="J3409" s="218"/>
      <c r="K3409" s="218"/>
      <c r="L3409" s="222"/>
      <c r="M3409" s="223"/>
      <c r="N3409" s="224"/>
      <c r="O3409" s="224"/>
      <c r="P3409" s="224"/>
      <c r="Q3409" s="224"/>
      <c r="R3409" s="224"/>
      <c r="S3409" s="224"/>
      <c r="T3409" s="225"/>
      <c r="AT3409" s="226" t="s">
        <v>364</v>
      </c>
      <c r="AU3409" s="226" t="s">
        <v>90</v>
      </c>
      <c r="AV3409" s="13" t="s">
        <v>88</v>
      </c>
      <c r="AW3409" s="13" t="s">
        <v>36</v>
      </c>
      <c r="AX3409" s="13" t="s">
        <v>81</v>
      </c>
      <c r="AY3409" s="226" t="s">
        <v>215</v>
      </c>
    </row>
    <row r="3410" spans="2:51" s="14" customFormat="1" ht="10.199999999999999">
      <c r="B3410" s="227"/>
      <c r="C3410" s="228"/>
      <c r="D3410" s="198" t="s">
        <v>364</v>
      </c>
      <c r="E3410" s="229" t="s">
        <v>1</v>
      </c>
      <c r="F3410" s="230" t="s">
        <v>1949</v>
      </c>
      <c r="G3410" s="228"/>
      <c r="H3410" s="231">
        <v>7.5</v>
      </c>
      <c r="I3410" s="232"/>
      <c r="J3410" s="228"/>
      <c r="K3410" s="228"/>
      <c r="L3410" s="233"/>
      <c r="M3410" s="234"/>
      <c r="N3410" s="235"/>
      <c r="O3410" s="235"/>
      <c r="P3410" s="235"/>
      <c r="Q3410" s="235"/>
      <c r="R3410" s="235"/>
      <c r="S3410" s="235"/>
      <c r="T3410" s="236"/>
      <c r="AT3410" s="237" t="s">
        <v>364</v>
      </c>
      <c r="AU3410" s="237" t="s">
        <v>90</v>
      </c>
      <c r="AV3410" s="14" t="s">
        <v>90</v>
      </c>
      <c r="AW3410" s="14" t="s">
        <v>36</v>
      </c>
      <c r="AX3410" s="14" t="s">
        <v>81</v>
      </c>
      <c r="AY3410" s="237" t="s">
        <v>215</v>
      </c>
    </row>
    <row r="3411" spans="2:51" s="13" customFormat="1" ht="10.199999999999999">
      <c r="B3411" s="217"/>
      <c r="C3411" s="218"/>
      <c r="D3411" s="198" t="s">
        <v>364</v>
      </c>
      <c r="E3411" s="219" t="s">
        <v>1</v>
      </c>
      <c r="F3411" s="220" t="s">
        <v>1143</v>
      </c>
      <c r="G3411" s="218"/>
      <c r="H3411" s="219" t="s">
        <v>1</v>
      </c>
      <c r="I3411" s="221"/>
      <c r="J3411" s="218"/>
      <c r="K3411" s="218"/>
      <c r="L3411" s="222"/>
      <c r="M3411" s="223"/>
      <c r="N3411" s="224"/>
      <c r="O3411" s="224"/>
      <c r="P3411" s="224"/>
      <c r="Q3411" s="224"/>
      <c r="R3411" s="224"/>
      <c r="S3411" s="224"/>
      <c r="T3411" s="225"/>
      <c r="AT3411" s="226" t="s">
        <v>364</v>
      </c>
      <c r="AU3411" s="226" t="s">
        <v>90</v>
      </c>
      <c r="AV3411" s="13" t="s">
        <v>88</v>
      </c>
      <c r="AW3411" s="13" t="s">
        <v>36</v>
      </c>
      <c r="AX3411" s="13" t="s">
        <v>81</v>
      </c>
      <c r="AY3411" s="226" t="s">
        <v>215</v>
      </c>
    </row>
    <row r="3412" spans="2:51" s="14" customFormat="1" ht="10.199999999999999">
      <c r="B3412" s="227"/>
      <c r="C3412" s="228"/>
      <c r="D3412" s="198" t="s">
        <v>364</v>
      </c>
      <c r="E3412" s="229" t="s">
        <v>1</v>
      </c>
      <c r="F3412" s="230" t="s">
        <v>1950</v>
      </c>
      <c r="G3412" s="228"/>
      <c r="H3412" s="231">
        <v>7.6</v>
      </c>
      <c r="I3412" s="232"/>
      <c r="J3412" s="228"/>
      <c r="K3412" s="228"/>
      <c r="L3412" s="233"/>
      <c r="M3412" s="234"/>
      <c r="N3412" s="235"/>
      <c r="O3412" s="235"/>
      <c r="P3412" s="235"/>
      <c r="Q3412" s="235"/>
      <c r="R3412" s="235"/>
      <c r="S3412" s="235"/>
      <c r="T3412" s="236"/>
      <c r="AT3412" s="237" t="s">
        <v>364</v>
      </c>
      <c r="AU3412" s="237" t="s">
        <v>90</v>
      </c>
      <c r="AV3412" s="14" t="s">
        <v>90</v>
      </c>
      <c r="AW3412" s="14" t="s">
        <v>36</v>
      </c>
      <c r="AX3412" s="14" t="s">
        <v>81</v>
      </c>
      <c r="AY3412" s="237" t="s">
        <v>215</v>
      </c>
    </row>
    <row r="3413" spans="2:51" s="13" customFormat="1" ht="10.199999999999999">
      <c r="B3413" s="217"/>
      <c r="C3413" s="218"/>
      <c r="D3413" s="198" t="s">
        <v>364</v>
      </c>
      <c r="E3413" s="219" t="s">
        <v>1</v>
      </c>
      <c r="F3413" s="220" t="s">
        <v>1514</v>
      </c>
      <c r="G3413" s="218"/>
      <c r="H3413" s="219" t="s">
        <v>1</v>
      </c>
      <c r="I3413" s="221"/>
      <c r="J3413" s="218"/>
      <c r="K3413" s="218"/>
      <c r="L3413" s="222"/>
      <c r="M3413" s="223"/>
      <c r="N3413" s="224"/>
      <c r="O3413" s="224"/>
      <c r="P3413" s="224"/>
      <c r="Q3413" s="224"/>
      <c r="R3413" s="224"/>
      <c r="S3413" s="224"/>
      <c r="T3413" s="225"/>
      <c r="AT3413" s="226" t="s">
        <v>364</v>
      </c>
      <c r="AU3413" s="226" t="s">
        <v>90</v>
      </c>
      <c r="AV3413" s="13" t="s">
        <v>88</v>
      </c>
      <c r="AW3413" s="13" t="s">
        <v>36</v>
      </c>
      <c r="AX3413" s="13" t="s">
        <v>81</v>
      </c>
      <c r="AY3413" s="226" t="s">
        <v>215</v>
      </c>
    </row>
    <row r="3414" spans="2:51" s="14" customFormat="1" ht="10.199999999999999">
      <c r="B3414" s="227"/>
      <c r="C3414" s="228"/>
      <c r="D3414" s="198" t="s">
        <v>364</v>
      </c>
      <c r="E3414" s="229" t="s">
        <v>1</v>
      </c>
      <c r="F3414" s="230" t="s">
        <v>1951</v>
      </c>
      <c r="G3414" s="228"/>
      <c r="H3414" s="231">
        <v>6.3</v>
      </c>
      <c r="I3414" s="232"/>
      <c r="J3414" s="228"/>
      <c r="K3414" s="228"/>
      <c r="L3414" s="233"/>
      <c r="M3414" s="234"/>
      <c r="N3414" s="235"/>
      <c r="O3414" s="235"/>
      <c r="P3414" s="235"/>
      <c r="Q3414" s="235"/>
      <c r="R3414" s="235"/>
      <c r="S3414" s="235"/>
      <c r="T3414" s="236"/>
      <c r="AT3414" s="237" t="s">
        <v>364</v>
      </c>
      <c r="AU3414" s="237" t="s">
        <v>90</v>
      </c>
      <c r="AV3414" s="14" t="s">
        <v>90</v>
      </c>
      <c r="AW3414" s="14" t="s">
        <v>36</v>
      </c>
      <c r="AX3414" s="14" t="s">
        <v>81</v>
      </c>
      <c r="AY3414" s="237" t="s">
        <v>215</v>
      </c>
    </row>
    <row r="3415" spans="2:51" s="16" customFormat="1" ht="10.199999999999999">
      <c r="B3415" s="249"/>
      <c r="C3415" s="250"/>
      <c r="D3415" s="198" t="s">
        <v>364</v>
      </c>
      <c r="E3415" s="251" t="s">
        <v>1</v>
      </c>
      <c r="F3415" s="252" t="s">
        <v>403</v>
      </c>
      <c r="G3415" s="250"/>
      <c r="H3415" s="253">
        <v>42.5</v>
      </c>
      <c r="I3415" s="254"/>
      <c r="J3415" s="250"/>
      <c r="K3415" s="250"/>
      <c r="L3415" s="255"/>
      <c r="M3415" s="256"/>
      <c r="N3415" s="257"/>
      <c r="O3415" s="257"/>
      <c r="P3415" s="257"/>
      <c r="Q3415" s="257"/>
      <c r="R3415" s="257"/>
      <c r="S3415" s="257"/>
      <c r="T3415" s="258"/>
      <c r="AT3415" s="259" t="s">
        <v>364</v>
      </c>
      <c r="AU3415" s="259" t="s">
        <v>90</v>
      </c>
      <c r="AV3415" s="16" t="s">
        <v>227</v>
      </c>
      <c r="AW3415" s="16" t="s">
        <v>36</v>
      </c>
      <c r="AX3415" s="16" t="s">
        <v>81</v>
      </c>
      <c r="AY3415" s="259" t="s">
        <v>215</v>
      </c>
    </row>
    <row r="3416" spans="2:51" s="13" customFormat="1" ht="10.199999999999999">
      <c r="B3416" s="217"/>
      <c r="C3416" s="218"/>
      <c r="D3416" s="198" t="s">
        <v>364</v>
      </c>
      <c r="E3416" s="219" t="s">
        <v>1</v>
      </c>
      <c r="F3416" s="220" t="s">
        <v>3460</v>
      </c>
      <c r="G3416" s="218"/>
      <c r="H3416" s="219" t="s">
        <v>1</v>
      </c>
      <c r="I3416" s="221"/>
      <c r="J3416" s="218"/>
      <c r="K3416" s="218"/>
      <c r="L3416" s="222"/>
      <c r="M3416" s="223"/>
      <c r="N3416" s="224"/>
      <c r="O3416" s="224"/>
      <c r="P3416" s="224"/>
      <c r="Q3416" s="224"/>
      <c r="R3416" s="224"/>
      <c r="S3416" s="224"/>
      <c r="T3416" s="225"/>
      <c r="AT3416" s="226" t="s">
        <v>364</v>
      </c>
      <c r="AU3416" s="226" t="s">
        <v>90</v>
      </c>
      <c r="AV3416" s="13" t="s">
        <v>88</v>
      </c>
      <c r="AW3416" s="13" t="s">
        <v>36</v>
      </c>
      <c r="AX3416" s="13" t="s">
        <v>81</v>
      </c>
      <c r="AY3416" s="226" t="s">
        <v>215</v>
      </c>
    </row>
    <row r="3417" spans="2:51" s="13" customFormat="1" ht="10.199999999999999">
      <c r="B3417" s="217"/>
      <c r="C3417" s="218"/>
      <c r="D3417" s="198" t="s">
        <v>364</v>
      </c>
      <c r="E3417" s="219" t="s">
        <v>1</v>
      </c>
      <c r="F3417" s="220" t="s">
        <v>1144</v>
      </c>
      <c r="G3417" s="218"/>
      <c r="H3417" s="219" t="s">
        <v>1</v>
      </c>
      <c r="I3417" s="221"/>
      <c r="J3417" s="218"/>
      <c r="K3417" s="218"/>
      <c r="L3417" s="222"/>
      <c r="M3417" s="223"/>
      <c r="N3417" s="224"/>
      <c r="O3417" s="224"/>
      <c r="P3417" s="224"/>
      <c r="Q3417" s="224"/>
      <c r="R3417" s="224"/>
      <c r="S3417" s="224"/>
      <c r="T3417" s="225"/>
      <c r="AT3417" s="226" t="s">
        <v>364</v>
      </c>
      <c r="AU3417" s="226" t="s">
        <v>90</v>
      </c>
      <c r="AV3417" s="13" t="s">
        <v>88</v>
      </c>
      <c r="AW3417" s="13" t="s">
        <v>36</v>
      </c>
      <c r="AX3417" s="13" t="s">
        <v>81</v>
      </c>
      <c r="AY3417" s="226" t="s">
        <v>215</v>
      </c>
    </row>
    <row r="3418" spans="2:51" s="14" customFormat="1" ht="10.199999999999999">
      <c r="B3418" s="227"/>
      <c r="C3418" s="228"/>
      <c r="D3418" s="198" t="s">
        <v>364</v>
      </c>
      <c r="E3418" s="229" t="s">
        <v>1</v>
      </c>
      <c r="F3418" s="230" t="s">
        <v>1955</v>
      </c>
      <c r="G3418" s="228"/>
      <c r="H3418" s="231">
        <v>10.5</v>
      </c>
      <c r="I3418" s="232"/>
      <c r="J3418" s="228"/>
      <c r="K3418" s="228"/>
      <c r="L3418" s="233"/>
      <c r="M3418" s="234"/>
      <c r="N3418" s="235"/>
      <c r="O3418" s="235"/>
      <c r="P3418" s="235"/>
      <c r="Q3418" s="235"/>
      <c r="R3418" s="235"/>
      <c r="S3418" s="235"/>
      <c r="T3418" s="236"/>
      <c r="AT3418" s="237" t="s">
        <v>364</v>
      </c>
      <c r="AU3418" s="237" t="s">
        <v>90</v>
      </c>
      <c r="AV3418" s="14" t="s">
        <v>90</v>
      </c>
      <c r="AW3418" s="14" t="s">
        <v>36</v>
      </c>
      <c r="AX3418" s="14" t="s">
        <v>81</v>
      </c>
      <c r="AY3418" s="237" t="s">
        <v>215</v>
      </c>
    </row>
    <row r="3419" spans="2:51" s="13" customFormat="1" ht="10.199999999999999">
      <c r="B3419" s="217"/>
      <c r="C3419" s="218"/>
      <c r="D3419" s="198" t="s">
        <v>364</v>
      </c>
      <c r="E3419" s="219" t="s">
        <v>1</v>
      </c>
      <c r="F3419" s="220" t="s">
        <v>1524</v>
      </c>
      <c r="G3419" s="218"/>
      <c r="H3419" s="219" t="s">
        <v>1</v>
      </c>
      <c r="I3419" s="221"/>
      <c r="J3419" s="218"/>
      <c r="K3419" s="218"/>
      <c r="L3419" s="222"/>
      <c r="M3419" s="223"/>
      <c r="N3419" s="224"/>
      <c r="O3419" s="224"/>
      <c r="P3419" s="224"/>
      <c r="Q3419" s="224"/>
      <c r="R3419" s="224"/>
      <c r="S3419" s="224"/>
      <c r="T3419" s="225"/>
      <c r="AT3419" s="226" t="s">
        <v>364</v>
      </c>
      <c r="AU3419" s="226" t="s">
        <v>90</v>
      </c>
      <c r="AV3419" s="13" t="s">
        <v>88</v>
      </c>
      <c r="AW3419" s="13" t="s">
        <v>36</v>
      </c>
      <c r="AX3419" s="13" t="s">
        <v>81</v>
      </c>
      <c r="AY3419" s="226" t="s">
        <v>215</v>
      </c>
    </row>
    <row r="3420" spans="2:51" s="14" customFormat="1" ht="10.199999999999999">
      <c r="B3420" s="227"/>
      <c r="C3420" s="228"/>
      <c r="D3420" s="198" t="s">
        <v>364</v>
      </c>
      <c r="E3420" s="229" t="s">
        <v>1</v>
      </c>
      <c r="F3420" s="230" t="s">
        <v>1956</v>
      </c>
      <c r="G3420" s="228"/>
      <c r="H3420" s="231">
        <v>12.39</v>
      </c>
      <c r="I3420" s="232"/>
      <c r="J3420" s="228"/>
      <c r="K3420" s="228"/>
      <c r="L3420" s="233"/>
      <c r="M3420" s="234"/>
      <c r="N3420" s="235"/>
      <c r="O3420" s="235"/>
      <c r="P3420" s="235"/>
      <c r="Q3420" s="235"/>
      <c r="R3420" s="235"/>
      <c r="S3420" s="235"/>
      <c r="T3420" s="236"/>
      <c r="AT3420" s="237" t="s">
        <v>364</v>
      </c>
      <c r="AU3420" s="237" t="s">
        <v>90</v>
      </c>
      <c r="AV3420" s="14" t="s">
        <v>90</v>
      </c>
      <c r="AW3420" s="14" t="s">
        <v>36</v>
      </c>
      <c r="AX3420" s="14" t="s">
        <v>81</v>
      </c>
      <c r="AY3420" s="237" t="s">
        <v>215</v>
      </c>
    </row>
    <row r="3421" spans="2:51" s="13" customFormat="1" ht="10.199999999999999">
      <c r="B3421" s="217"/>
      <c r="C3421" s="218"/>
      <c r="D3421" s="198" t="s">
        <v>364</v>
      </c>
      <c r="E3421" s="219" t="s">
        <v>1</v>
      </c>
      <c r="F3421" s="220" t="s">
        <v>1533</v>
      </c>
      <c r="G3421" s="218"/>
      <c r="H3421" s="219" t="s">
        <v>1</v>
      </c>
      <c r="I3421" s="221"/>
      <c r="J3421" s="218"/>
      <c r="K3421" s="218"/>
      <c r="L3421" s="222"/>
      <c r="M3421" s="223"/>
      <c r="N3421" s="224"/>
      <c r="O3421" s="224"/>
      <c r="P3421" s="224"/>
      <c r="Q3421" s="224"/>
      <c r="R3421" s="224"/>
      <c r="S3421" s="224"/>
      <c r="T3421" s="225"/>
      <c r="AT3421" s="226" t="s">
        <v>364</v>
      </c>
      <c r="AU3421" s="226" t="s">
        <v>90</v>
      </c>
      <c r="AV3421" s="13" t="s">
        <v>88</v>
      </c>
      <c r="AW3421" s="13" t="s">
        <v>36</v>
      </c>
      <c r="AX3421" s="13" t="s">
        <v>81</v>
      </c>
      <c r="AY3421" s="226" t="s">
        <v>215</v>
      </c>
    </row>
    <row r="3422" spans="2:51" s="14" customFormat="1" ht="10.199999999999999">
      <c r="B3422" s="227"/>
      <c r="C3422" s="228"/>
      <c r="D3422" s="198" t="s">
        <v>364</v>
      </c>
      <c r="E3422" s="229" t="s">
        <v>1</v>
      </c>
      <c r="F3422" s="230" t="s">
        <v>1960</v>
      </c>
      <c r="G3422" s="228"/>
      <c r="H3422" s="231">
        <v>6.9</v>
      </c>
      <c r="I3422" s="232"/>
      <c r="J3422" s="228"/>
      <c r="K3422" s="228"/>
      <c r="L3422" s="233"/>
      <c r="M3422" s="234"/>
      <c r="N3422" s="235"/>
      <c r="O3422" s="235"/>
      <c r="P3422" s="235"/>
      <c r="Q3422" s="235"/>
      <c r="R3422" s="235"/>
      <c r="S3422" s="235"/>
      <c r="T3422" s="236"/>
      <c r="AT3422" s="237" t="s">
        <v>364</v>
      </c>
      <c r="AU3422" s="237" t="s">
        <v>90</v>
      </c>
      <c r="AV3422" s="14" t="s">
        <v>90</v>
      </c>
      <c r="AW3422" s="14" t="s">
        <v>36</v>
      </c>
      <c r="AX3422" s="14" t="s">
        <v>81</v>
      </c>
      <c r="AY3422" s="237" t="s">
        <v>215</v>
      </c>
    </row>
    <row r="3423" spans="2:51" s="13" customFormat="1" ht="10.199999999999999">
      <c r="B3423" s="217"/>
      <c r="C3423" s="218"/>
      <c r="D3423" s="198" t="s">
        <v>364</v>
      </c>
      <c r="E3423" s="219" t="s">
        <v>1</v>
      </c>
      <c r="F3423" s="220" t="s">
        <v>1535</v>
      </c>
      <c r="G3423" s="218"/>
      <c r="H3423" s="219" t="s">
        <v>1</v>
      </c>
      <c r="I3423" s="221"/>
      <c r="J3423" s="218"/>
      <c r="K3423" s="218"/>
      <c r="L3423" s="222"/>
      <c r="M3423" s="223"/>
      <c r="N3423" s="224"/>
      <c r="O3423" s="224"/>
      <c r="P3423" s="224"/>
      <c r="Q3423" s="224"/>
      <c r="R3423" s="224"/>
      <c r="S3423" s="224"/>
      <c r="T3423" s="225"/>
      <c r="AT3423" s="226" t="s">
        <v>364</v>
      </c>
      <c r="AU3423" s="226" t="s">
        <v>90</v>
      </c>
      <c r="AV3423" s="13" t="s">
        <v>88</v>
      </c>
      <c r="AW3423" s="13" t="s">
        <v>36</v>
      </c>
      <c r="AX3423" s="13" t="s">
        <v>81</v>
      </c>
      <c r="AY3423" s="226" t="s">
        <v>215</v>
      </c>
    </row>
    <row r="3424" spans="2:51" s="14" customFormat="1" ht="10.199999999999999">
      <c r="B3424" s="227"/>
      <c r="C3424" s="228"/>
      <c r="D3424" s="198" t="s">
        <v>364</v>
      </c>
      <c r="E3424" s="229" t="s">
        <v>1</v>
      </c>
      <c r="F3424" s="230" t="s">
        <v>1961</v>
      </c>
      <c r="G3424" s="228"/>
      <c r="H3424" s="231">
        <v>5.4</v>
      </c>
      <c r="I3424" s="232"/>
      <c r="J3424" s="228"/>
      <c r="K3424" s="228"/>
      <c r="L3424" s="233"/>
      <c r="M3424" s="234"/>
      <c r="N3424" s="235"/>
      <c r="O3424" s="235"/>
      <c r="P3424" s="235"/>
      <c r="Q3424" s="235"/>
      <c r="R3424" s="235"/>
      <c r="S3424" s="235"/>
      <c r="T3424" s="236"/>
      <c r="AT3424" s="237" t="s">
        <v>364</v>
      </c>
      <c r="AU3424" s="237" t="s">
        <v>90</v>
      </c>
      <c r="AV3424" s="14" t="s">
        <v>90</v>
      </c>
      <c r="AW3424" s="14" t="s">
        <v>36</v>
      </c>
      <c r="AX3424" s="14" t="s">
        <v>81</v>
      </c>
      <c r="AY3424" s="237" t="s">
        <v>215</v>
      </c>
    </row>
    <row r="3425" spans="1:65" s="13" customFormat="1" ht="10.199999999999999">
      <c r="B3425" s="217"/>
      <c r="C3425" s="218"/>
      <c r="D3425" s="198" t="s">
        <v>364</v>
      </c>
      <c r="E3425" s="219" t="s">
        <v>1</v>
      </c>
      <c r="F3425" s="220" t="s">
        <v>1538</v>
      </c>
      <c r="G3425" s="218"/>
      <c r="H3425" s="219" t="s">
        <v>1</v>
      </c>
      <c r="I3425" s="221"/>
      <c r="J3425" s="218"/>
      <c r="K3425" s="218"/>
      <c r="L3425" s="222"/>
      <c r="M3425" s="223"/>
      <c r="N3425" s="224"/>
      <c r="O3425" s="224"/>
      <c r="P3425" s="224"/>
      <c r="Q3425" s="224"/>
      <c r="R3425" s="224"/>
      <c r="S3425" s="224"/>
      <c r="T3425" s="225"/>
      <c r="AT3425" s="226" t="s">
        <v>364</v>
      </c>
      <c r="AU3425" s="226" t="s">
        <v>90</v>
      </c>
      <c r="AV3425" s="13" t="s">
        <v>88</v>
      </c>
      <c r="AW3425" s="13" t="s">
        <v>36</v>
      </c>
      <c r="AX3425" s="13" t="s">
        <v>81</v>
      </c>
      <c r="AY3425" s="226" t="s">
        <v>215</v>
      </c>
    </row>
    <row r="3426" spans="1:65" s="14" customFormat="1" ht="10.199999999999999">
      <c r="B3426" s="227"/>
      <c r="C3426" s="228"/>
      <c r="D3426" s="198" t="s">
        <v>364</v>
      </c>
      <c r="E3426" s="229" t="s">
        <v>1</v>
      </c>
      <c r="F3426" s="230" t="s">
        <v>1961</v>
      </c>
      <c r="G3426" s="228"/>
      <c r="H3426" s="231">
        <v>5.4</v>
      </c>
      <c r="I3426" s="232"/>
      <c r="J3426" s="228"/>
      <c r="K3426" s="228"/>
      <c r="L3426" s="233"/>
      <c r="M3426" s="234"/>
      <c r="N3426" s="235"/>
      <c r="O3426" s="235"/>
      <c r="P3426" s="235"/>
      <c r="Q3426" s="235"/>
      <c r="R3426" s="235"/>
      <c r="S3426" s="235"/>
      <c r="T3426" s="236"/>
      <c r="AT3426" s="237" t="s">
        <v>364</v>
      </c>
      <c r="AU3426" s="237" t="s">
        <v>90</v>
      </c>
      <c r="AV3426" s="14" t="s">
        <v>90</v>
      </c>
      <c r="AW3426" s="14" t="s">
        <v>36</v>
      </c>
      <c r="AX3426" s="14" t="s">
        <v>81</v>
      </c>
      <c r="AY3426" s="237" t="s">
        <v>215</v>
      </c>
    </row>
    <row r="3427" spans="1:65" s="13" customFormat="1" ht="10.199999999999999">
      <c r="B3427" s="217"/>
      <c r="C3427" s="218"/>
      <c r="D3427" s="198" t="s">
        <v>364</v>
      </c>
      <c r="E3427" s="219" t="s">
        <v>1</v>
      </c>
      <c r="F3427" s="220" t="s">
        <v>1539</v>
      </c>
      <c r="G3427" s="218"/>
      <c r="H3427" s="219" t="s">
        <v>1</v>
      </c>
      <c r="I3427" s="221"/>
      <c r="J3427" s="218"/>
      <c r="K3427" s="218"/>
      <c r="L3427" s="222"/>
      <c r="M3427" s="223"/>
      <c r="N3427" s="224"/>
      <c r="O3427" s="224"/>
      <c r="P3427" s="224"/>
      <c r="Q3427" s="224"/>
      <c r="R3427" s="224"/>
      <c r="S3427" s="224"/>
      <c r="T3427" s="225"/>
      <c r="AT3427" s="226" t="s">
        <v>364</v>
      </c>
      <c r="AU3427" s="226" t="s">
        <v>90</v>
      </c>
      <c r="AV3427" s="13" t="s">
        <v>88</v>
      </c>
      <c r="AW3427" s="13" t="s">
        <v>36</v>
      </c>
      <c r="AX3427" s="13" t="s">
        <v>81</v>
      </c>
      <c r="AY3427" s="226" t="s">
        <v>215</v>
      </c>
    </row>
    <row r="3428" spans="1:65" s="14" customFormat="1" ht="10.199999999999999">
      <c r="B3428" s="227"/>
      <c r="C3428" s="228"/>
      <c r="D3428" s="198" t="s">
        <v>364</v>
      </c>
      <c r="E3428" s="229" t="s">
        <v>1</v>
      </c>
      <c r="F3428" s="230" t="s">
        <v>1962</v>
      </c>
      <c r="G3428" s="228"/>
      <c r="H3428" s="231">
        <v>9.6</v>
      </c>
      <c r="I3428" s="232"/>
      <c r="J3428" s="228"/>
      <c r="K3428" s="228"/>
      <c r="L3428" s="233"/>
      <c r="M3428" s="234"/>
      <c r="N3428" s="235"/>
      <c r="O3428" s="235"/>
      <c r="P3428" s="235"/>
      <c r="Q3428" s="235"/>
      <c r="R3428" s="235"/>
      <c r="S3428" s="235"/>
      <c r="T3428" s="236"/>
      <c r="AT3428" s="237" t="s">
        <v>364</v>
      </c>
      <c r="AU3428" s="237" t="s">
        <v>90</v>
      </c>
      <c r="AV3428" s="14" t="s">
        <v>90</v>
      </c>
      <c r="AW3428" s="14" t="s">
        <v>36</v>
      </c>
      <c r="AX3428" s="14" t="s">
        <v>81</v>
      </c>
      <c r="AY3428" s="237" t="s">
        <v>215</v>
      </c>
    </row>
    <row r="3429" spans="1:65" s="13" customFormat="1" ht="10.199999999999999">
      <c r="B3429" s="217"/>
      <c r="C3429" s="218"/>
      <c r="D3429" s="198" t="s">
        <v>364</v>
      </c>
      <c r="E3429" s="219" t="s">
        <v>1</v>
      </c>
      <c r="F3429" s="220" t="s">
        <v>1148</v>
      </c>
      <c r="G3429" s="218"/>
      <c r="H3429" s="219" t="s">
        <v>1</v>
      </c>
      <c r="I3429" s="221"/>
      <c r="J3429" s="218"/>
      <c r="K3429" s="218"/>
      <c r="L3429" s="222"/>
      <c r="M3429" s="223"/>
      <c r="N3429" s="224"/>
      <c r="O3429" s="224"/>
      <c r="P3429" s="224"/>
      <c r="Q3429" s="224"/>
      <c r="R3429" s="224"/>
      <c r="S3429" s="224"/>
      <c r="T3429" s="225"/>
      <c r="AT3429" s="226" t="s">
        <v>364</v>
      </c>
      <c r="AU3429" s="226" t="s">
        <v>90</v>
      </c>
      <c r="AV3429" s="13" t="s">
        <v>88</v>
      </c>
      <c r="AW3429" s="13" t="s">
        <v>36</v>
      </c>
      <c r="AX3429" s="13" t="s">
        <v>81</v>
      </c>
      <c r="AY3429" s="226" t="s">
        <v>215</v>
      </c>
    </row>
    <row r="3430" spans="1:65" s="14" customFormat="1" ht="10.199999999999999">
      <c r="B3430" s="227"/>
      <c r="C3430" s="228"/>
      <c r="D3430" s="198" t="s">
        <v>364</v>
      </c>
      <c r="E3430" s="229" t="s">
        <v>1</v>
      </c>
      <c r="F3430" s="230" t="s">
        <v>1963</v>
      </c>
      <c r="G3430" s="228"/>
      <c r="H3430" s="231">
        <v>10.1</v>
      </c>
      <c r="I3430" s="232"/>
      <c r="J3430" s="228"/>
      <c r="K3430" s="228"/>
      <c r="L3430" s="233"/>
      <c r="M3430" s="234"/>
      <c r="N3430" s="235"/>
      <c r="O3430" s="235"/>
      <c r="P3430" s="235"/>
      <c r="Q3430" s="235"/>
      <c r="R3430" s="235"/>
      <c r="S3430" s="235"/>
      <c r="T3430" s="236"/>
      <c r="AT3430" s="237" t="s">
        <v>364</v>
      </c>
      <c r="AU3430" s="237" t="s">
        <v>90</v>
      </c>
      <c r="AV3430" s="14" t="s">
        <v>90</v>
      </c>
      <c r="AW3430" s="14" t="s">
        <v>36</v>
      </c>
      <c r="AX3430" s="14" t="s">
        <v>81</v>
      </c>
      <c r="AY3430" s="237" t="s">
        <v>215</v>
      </c>
    </row>
    <row r="3431" spans="1:65" s="13" customFormat="1" ht="10.199999999999999">
      <c r="B3431" s="217"/>
      <c r="C3431" s="218"/>
      <c r="D3431" s="198" t="s">
        <v>364</v>
      </c>
      <c r="E3431" s="219" t="s">
        <v>1</v>
      </c>
      <c r="F3431" s="220" t="s">
        <v>1542</v>
      </c>
      <c r="G3431" s="218"/>
      <c r="H3431" s="219" t="s">
        <v>1</v>
      </c>
      <c r="I3431" s="221"/>
      <c r="J3431" s="218"/>
      <c r="K3431" s="218"/>
      <c r="L3431" s="222"/>
      <c r="M3431" s="223"/>
      <c r="N3431" s="224"/>
      <c r="O3431" s="224"/>
      <c r="P3431" s="224"/>
      <c r="Q3431" s="224"/>
      <c r="R3431" s="224"/>
      <c r="S3431" s="224"/>
      <c r="T3431" s="225"/>
      <c r="AT3431" s="226" t="s">
        <v>364</v>
      </c>
      <c r="AU3431" s="226" t="s">
        <v>90</v>
      </c>
      <c r="AV3431" s="13" t="s">
        <v>88</v>
      </c>
      <c r="AW3431" s="13" t="s">
        <v>36</v>
      </c>
      <c r="AX3431" s="13" t="s">
        <v>81</v>
      </c>
      <c r="AY3431" s="226" t="s">
        <v>215</v>
      </c>
    </row>
    <row r="3432" spans="1:65" s="14" customFormat="1" ht="10.199999999999999">
      <c r="B3432" s="227"/>
      <c r="C3432" s="228"/>
      <c r="D3432" s="198" t="s">
        <v>364</v>
      </c>
      <c r="E3432" s="229" t="s">
        <v>1</v>
      </c>
      <c r="F3432" s="230" t="s">
        <v>1964</v>
      </c>
      <c r="G3432" s="228"/>
      <c r="H3432" s="231">
        <v>5.2</v>
      </c>
      <c r="I3432" s="232"/>
      <c r="J3432" s="228"/>
      <c r="K3432" s="228"/>
      <c r="L3432" s="233"/>
      <c r="M3432" s="234"/>
      <c r="N3432" s="235"/>
      <c r="O3432" s="235"/>
      <c r="P3432" s="235"/>
      <c r="Q3432" s="235"/>
      <c r="R3432" s="235"/>
      <c r="S3432" s="235"/>
      <c r="T3432" s="236"/>
      <c r="AT3432" s="237" t="s">
        <v>364</v>
      </c>
      <c r="AU3432" s="237" t="s">
        <v>90</v>
      </c>
      <c r="AV3432" s="14" t="s">
        <v>90</v>
      </c>
      <c r="AW3432" s="14" t="s">
        <v>36</v>
      </c>
      <c r="AX3432" s="14" t="s">
        <v>81</v>
      </c>
      <c r="AY3432" s="237" t="s">
        <v>215</v>
      </c>
    </row>
    <row r="3433" spans="1:65" s="13" customFormat="1" ht="10.199999999999999">
      <c r="B3433" s="217"/>
      <c r="C3433" s="218"/>
      <c r="D3433" s="198" t="s">
        <v>364</v>
      </c>
      <c r="E3433" s="219" t="s">
        <v>1</v>
      </c>
      <c r="F3433" s="220" t="s">
        <v>1544</v>
      </c>
      <c r="G3433" s="218"/>
      <c r="H3433" s="219" t="s">
        <v>1</v>
      </c>
      <c r="I3433" s="221"/>
      <c r="J3433" s="218"/>
      <c r="K3433" s="218"/>
      <c r="L3433" s="222"/>
      <c r="M3433" s="223"/>
      <c r="N3433" s="224"/>
      <c r="O3433" s="224"/>
      <c r="P3433" s="224"/>
      <c r="Q3433" s="224"/>
      <c r="R3433" s="224"/>
      <c r="S3433" s="224"/>
      <c r="T3433" s="225"/>
      <c r="AT3433" s="226" t="s">
        <v>364</v>
      </c>
      <c r="AU3433" s="226" t="s">
        <v>90</v>
      </c>
      <c r="AV3433" s="13" t="s">
        <v>88</v>
      </c>
      <c r="AW3433" s="13" t="s">
        <v>36</v>
      </c>
      <c r="AX3433" s="13" t="s">
        <v>81</v>
      </c>
      <c r="AY3433" s="226" t="s">
        <v>215</v>
      </c>
    </row>
    <row r="3434" spans="1:65" s="14" customFormat="1" ht="10.199999999999999">
      <c r="B3434" s="227"/>
      <c r="C3434" s="228"/>
      <c r="D3434" s="198" t="s">
        <v>364</v>
      </c>
      <c r="E3434" s="229" t="s">
        <v>1</v>
      </c>
      <c r="F3434" s="230" t="s">
        <v>1964</v>
      </c>
      <c r="G3434" s="228"/>
      <c r="H3434" s="231">
        <v>5.2</v>
      </c>
      <c r="I3434" s="232"/>
      <c r="J3434" s="228"/>
      <c r="K3434" s="228"/>
      <c r="L3434" s="233"/>
      <c r="M3434" s="234"/>
      <c r="N3434" s="235"/>
      <c r="O3434" s="235"/>
      <c r="P3434" s="235"/>
      <c r="Q3434" s="235"/>
      <c r="R3434" s="235"/>
      <c r="S3434" s="235"/>
      <c r="T3434" s="236"/>
      <c r="AT3434" s="237" t="s">
        <v>364</v>
      </c>
      <c r="AU3434" s="237" t="s">
        <v>90</v>
      </c>
      <c r="AV3434" s="14" t="s">
        <v>90</v>
      </c>
      <c r="AW3434" s="14" t="s">
        <v>36</v>
      </c>
      <c r="AX3434" s="14" t="s">
        <v>81</v>
      </c>
      <c r="AY3434" s="237" t="s">
        <v>215</v>
      </c>
    </row>
    <row r="3435" spans="1:65" s="16" customFormat="1" ht="10.199999999999999">
      <c r="B3435" s="249"/>
      <c r="C3435" s="250"/>
      <c r="D3435" s="198" t="s">
        <v>364</v>
      </c>
      <c r="E3435" s="251" t="s">
        <v>1</v>
      </c>
      <c r="F3435" s="252" t="s">
        <v>403</v>
      </c>
      <c r="G3435" s="250"/>
      <c r="H3435" s="253">
        <v>70.69</v>
      </c>
      <c r="I3435" s="254"/>
      <c r="J3435" s="250"/>
      <c r="K3435" s="250"/>
      <c r="L3435" s="255"/>
      <c r="M3435" s="256"/>
      <c r="N3435" s="257"/>
      <c r="O3435" s="257"/>
      <c r="P3435" s="257"/>
      <c r="Q3435" s="257"/>
      <c r="R3435" s="257"/>
      <c r="S3435" s="257"/>
      <c r="T3435" s="258"/>
      <c r="AT3435" s="259" t="s">
        <v>364</v>
      </c>
      <c r="AU3435" s="259" t="s">
        <v>90</v>
      </c>
      <c r="AV3435" s="16" t="s">
        <v>227</v>
      </c>
      <c r="AW3435" s="16" t="s">
        <v>36</v>
      </c>
      <c r="AX3435" s="16" t="s">
        <v>81</v>
      </c>
      <c r="AY3435" s="259" t="s">
        <v>215</v>
      </c>
    </row>
    <row r="3436" spans="1:65" s="15" customFormat="1" ht="10.199999999999999">
      <c r="B3436" s="238"/>
      <c r="C3436" s="239"/>
      <c r="D3436" s="198" t="s">
        <v>364</v>
      </c>
      <c r="E3436" s="240" t="s">
        <v>1</v>
      </c>
      <c r="F3436" s="241" t="s">
        <v>368</v>
      </c>
      <c r="G3436" s="239"/>
      <c r="H3436" s="242">
        <v>113.19</v>
      </c>
      <c r="I3436" s="243"/>
      <c r="J3436" s="239"/>
      <c r="K3436" s="239"/>
      <c r="L3436" s="244"/>
      <c r="M3436" s="245"/>
      <c r="N3436" s="246"/>
      <c r="O3436" s="246"/>
      <c r="P3436" s="246"/>
      <c r="Q3436" s="246"/>
      <c r="R3436" s="246"/>
      <c r="S3436" s="246"/>
      <c r="T3436" s="247"/>
      <c r="AT3436" s="248" t="s">
        <v>364</v>
      </c>
      <c r="AU3436" s="248" t="s">
        <v>90</v>
      </c>
      <c r="AV3436" s="15" t="s">
        <v>214</v>
      </c>
      <c r="AW3436" s="15" t="s">
        <v>36</v>
      </c>
      <c r="AX3436" s="15" t="s">
        <v>88</v>
      </c>
      <c r="AY3436" s="248" t="s">
        <v>215</v>
      </c>
    </row>
    <row r="3437" spans="1:65" s="2" customFormat="1" ht="16.5" customHeight="1">
      <c r="A3437" s="35"/>
      <c r="B3437" s="36"/>
      <c r="C3437" s="185" t="s">
        <v>3461</v>
      </c>
      <c r="D3437" s="185" t="s">
        <v>216</v>
      </c>
      <c r="E3437" s="186" t="s">
        <v>3462</v>
      </c>
      <c r="F3437" s="187" t="s">
        <v>3463</v>
      </c>
      <c r="G3437" s="188" t="s">
        <v>716</v>
      </c>
      <c r="H3437" s="189">
        <v>61</v>
      </c>
      <c r="I3437" s="190"/>
      <c r="J3437" s="191">
        <f>ROUND(I3437*H3437,2)</f>
        <v>0</v>
      </c>
      <c r="K3437" s="187" t="s">
        <v>359</v>
      </c>
      <c r="L3437" s="40"/>
      <c r="M3437" s="192" t="s">
        <v>1</v>
      </c>
      <c r="N3437" s="193" t="s">
        <v>46</v>
      </c>
      <c r="O3437" s="72"/>
      <c r="P3437" s="194">
        <f>O3437*H3437</f>
        <v>0</v>
      </c>
      <c r="Q3437" s="194">
        <v>2.1000000000000001E-4</v>
      </c>
      <c r="R3437" s="194">
        <f>Q3437*H3437</f>
        <v>1.281E-2</v>
      </c>
      <c r="S3437" s="194">
        <v>0</v>
      </c>
      <c r="T3437" s="195">
        <f>S3437*H3437</f>
        <v>0</v>
      </c>
      <c r="U3437" s="35"/>
      <c r="V3437" s="35"/>
      <c r="W3437" s="35"/>
      <c r="X3437" s="35"/>
      <c r="Y3437" s="35"/>
      <c r="Z3437" s="35"/>
      <c r="AA3437" s="35"/>
      <c r="AB3437" s="35"/>
      <c r="AC3437" s="35"/>
      <c r="AD3437" s="35"/>
      <c r="AE3437" s="35"/>
      <c r="AR3437" s="196" t="s">
        <v>291</v>
      </c>
      <c r="AT3437" s="196" t="s">
        <v>216</v>
      </c>
      <c r="AU3437" s="196" t="s">
        <v>90</v>
      </c>
      <c r="AY3437" s="18" t="s">
        <v>215</v>
      </c>
      <c r="BE3437" s="197">
        <f>IF(N3437="základní",J3437,0)</f>
        <v>0</v>
      </c>
      <c r="BF3437" s="197">
        <f>IF(N3437="snížená",J3437,0)</f>
        <v>0</v>
      </c>
      <c r="BG3437" s="197">
        <f>IF(N3437="zákl. přenesená",J3437,0)</f>
        <v>0</v>
      </c>
      <c r="BH3437" s="197">
        <f>IF(N3437="sníž. přenesená",J3437,0)</f>
        <v>0</v>
      </c>
      <c r="BI3437" s="197">
        <f>IF(N3437="nulová",J3437,0)</f>
        <v>0</v>
      </c>
      <c r="BJ3437" s="18" t="s">
        <v>88</v>
      </c>
      <c r="BK3437" s="197">
        <f>ROUND(I3437*H3437,2)</f>
        <v>0</v>
      </c>
      <c r="BL3437" s="18" t="s">
        <v>291</v>
      </c>
      <c r="BM3437" s="196" t="s">
        <v>3464</v>
      </c>
    </row>
    <row r="3438" spans="1:65" s="2" customFormat="1" ht="19.2">
      <c r="A3438" s="35"/>
      <c r="B3438" s="36"/>
      <c r="C3438" s="37"/>
      <c r="D3438" s="198" t="s">
        <v>221</v>
      </c>
      <c r="E3438" s="37"/>
      <c r="F3438" s="199" t="s">
        <v>3465</v>
      </c>
      <c r="G3438" s="37"/>
      <c r="H3438" s="37"/>
      <c r="I3438" s="200"/>
      <c r="J3438" s="37"/>
      <c r="K3438" s="37"/>
      <c r="L3438" s="40"/>
      <c r="M3438" s="201"/>
      <c r="N3438" s="202"/>
      <c r="O3438" s="72"/>
      <c r="P3438" s="72"/>
      <c r="Q3438" s="72"/>
      <c r="R3438" s="72"/>
      <c r="S3438" s="72"/>
      <c r="T3438" s="73"/>
      <c r="U3438" s="35"/>
      <c r="V3438" s="35"/>
      <c r="W3438" s="35"/>
      <c r="X3438" s="35"/>
      <c r="Y3438" s="35"/>
      <c r="Z3438" s="35"/>
      <c r="AA3438" s="35"/>
      <c r="AB3438" s="35"/>
      <c r="AC3438" s="35"/>
      <c r="AD3438" s="35"/>
      <c r="AE3438" s="35"/>
      <c r="AT3438" s="18" t="s">
        <v>221</v>
      </c>
      <c r="AU3438" s="18" t="s">
        <v>90</v>
      </c>
    </row>
    <row r="3439" spans="1:65" s="2" customFormat="1" ht="10.199999999999999">
      <c r="A3439" s="35"/>
      <c r="B3439" s="36"/>
      <c r="C3439" s="37"/>
      <c r="D3439" s="215" t="s">
        <v>362</v>
      </c>
      <c r="E3439" s="37"/>
      <c r="F3439" s="216" t="s">
        <v>3466</v>
      </c>
      <c r="G3439" s="37"/>
      <c r="H3439" s="37"/>
      <c r="I3439" s="200"/>
      <c r="J3439" s="37"/>
      <c r="K3439" s="37"/>
      <c r="L3439" s="40"/>
      <c r="M3439" s="201"/>
      <c r="N3439" s="202"/>
      <c r="O3439" s="72"/>
      <c r="P3439" s="72"/>
      <c r="Q3439" s="72"/>
      <c r="R3439" s="72"/>
      <c r="S3439" s="72"/>
      <c r="T3439" s="73"/>
      <c r="U3439" s="35"/>
      <c r="V3439" s="35"/>
      <c r="W3439" s="35"/>
      <c r="X3439" s="35"/>
      <c r="Y3439" s="35"/>
      <c r="Z3439" s="35"/>
      <c r="AA3439" s="35"/>
      <c r="AB3439" s="35"/>
      <c r="AC3439" s="35"/>
      <c r="AD3439" s="35"/>
      <c r="AE3439" s="35"/>
      <c r="AT3439" s="18" t="s">
        <v>362</v>
      </c>
      <c r="AU3439" s="18" t="s">
        <v>90</v>
      </c>
    </row>
    <row r="3440" spans="1:65" s="13" customFormat="1" ht="10.199999999999999">
      <c r="B3440" s="217"/>
      <c r="C3440" s="218"/>
      <c r="D3440" s="198" t="s">
        <v>364</v>
      </c>
      <c r="E3440" s="219" t="s">
        <v>1</v>
      </c>
      <c r="F3440" s="220" t="s">
        <v>3459</v>
      </c>
      <c r="G3440" s="218"/>
      <c r="H3440" s="219" t="s">
        <v>1</v>
      </c>
      <c r="I3440" s="221"/>
      <c r="J3440" s="218"/>
      <c r="K3440" s="218"/>
      <c r="L3440" s="222"/>
      <c r="M3440" s="223"/>
      <c r="N3440" s="224"/>
      <c r="O3440" s="224"/>
      <c r="P3440" s="224"/>
      <c r="Q3440" s="224"/>
      <c r="R3440" s="224"/>
      <c r="S3440" s="224"/>
      <c r="T3440" s="225"/>
      <c r="AT3440" s="226" t="s">
        <v>364</v>
      </c>
      <c r="AU3440" s="226" t="s">
        <v>90</v>
      </c>
      <c r="AV3440" s="13" t="s">
        <v>88</v>
      </c>
      <c r="AW3440" s="13" t="s">
        <v>36</v>
      </c>
      <c r="AX3440" s="13" t="s">
        <v>81</v>
      </c>
      <c r="AY3440" s="226" t="s">
        <v>215</v>
      </c>
    </row>
    <row r="3441" spans="2:51" s="13" customFormat="1" ht="10.199999999999999">
      <c r="B3441" s="217"/>
      <c r="C3441" s="218"/>
      <c r="D3441" s="198" t="s">
        <v>364</v>
      </c>
      <c r="E3441" s="219" t="s">
        <v>1</v>
      </c>
      <c r="F3441" s="220" t="s">
        <v>1137</v>
      </c>
      <c r="G3441" s="218"/>
      <c r="H3441" s="219" t="s">
        <v>1</v>
      </c>
      <c r="I3441" s="221"/>
      <c r="J3441" s="218"/>
      <c r="K3441" s="218"/>
      <c r="L3441" s="222"/>
      <c r="M3441" s="223"/>
      <c r="N3441" s="224"/>
      <c r="O3441" s="224"/>
      <c r="P3441" s="224"/>
      <c r="Q3441" s="224"/>
      <c r="R3441" s="224"/>
      <c r="S3441" s="224"/>
      <c r="T3441" s="225"/>
      <c r="AT3441" s="226" t="s">
        <v>364</v>
      </c>
      <c r="AU3441" s="226" t="s">
        <v>90</v>
      </c>
      <c r="AV3441" s="13" t="s">
        <v>88</v>
      </c>
      <c r="AW3441" s="13" t="s">
        <v>36</v>
      </c>
      <c r="AX3441" s="13" t="s">
        <v>81</v>
      </c>
      <c r="AY3441" s="226" t="s">
        <v>215</v>
      </c>
    </row>
    <row r="3442" spans="2:51" s="14" customFormat="1" ht="10.199999999999999">
      <c r="B3442" s="227"/>
      <c r="C3442" s="228"/>
      <c r="D3442" s="198" t="s">
        <v>364</v>
      </c>
      <c r="E3442" s="229" t="s">
        <v>1</v>
      </c>
      <c r="F3442" s="230" t="s">
        <v>214</v>
      </c>
      <c r="G3442" s="228"/>
      <c r="H3442" s="231">
        <v>4</v>
      </c>
      <c r="I3442" s="232"/>
      <c r="J3442" s="228"/>
      <c r="K3442" s="228"/>
      <c r="L3442" s="233"/>
      <c r="M3442" s="234"/>
      <c r="N3442" s="235"/>
      <c r="O3442" s="235"/>
      <c r="P3442" s="235"/>
      <c r="Q3442" s="235"/>
      <c r="R3442" s="235"/>
      <c r="S3442" s="235"/>
      <c r="T3442" s="236"/>
      <c r="AT3442" s="237" t="s">
        <v>364</v>
      </c>
      <c r="AU3442" s="237" t="s">
        <v>90</v>
      </c>
      <c r="AV3442" s="14" t="s">
        <v>90</v>
      </c>
      <c r="AW3442" s="14" t="s">
        <v>36</v>
      </c>
      <c r="AX3442" s="14" t="s">
        <v>81</v>
      </c>
      <c r="AY3442" s="237" t="s">
        <v>215</v>
      </c>
    </row>
    <row r="3443" spans="2:51" s="13" customFormat="1" ht="10.199999999999999">
      <c r="B3443" s="217"/>
      <c r="C3443" s="218"/>
      <c r="D3443" s="198" t="s">
        <v>364</v>
      </c>
      <c r="E3443" s="219" t="s">
        <v>1</v>
      </c>
      <c r="F3443" s="220" t="s">
        <v>1139</v>
      </c>
      <c r="G3443" s="218"/>
      <c r="H3443" s="219" t="s">
        <v>1</v>
      </c>
      <c r="I3443" s="221"/>
      <c r="J3443" s="218"/>
      <c r="K3443" s="218"/>
      <c r="L3443" s="222"/>
      <c r="M3443" s="223"/>
      <c r="N3443" s="224"/>
      <c r="O3443" s="224"/>
      <c r="P3443" s="224"/>
      <c r="Q3443" s="224"/>
      <c r="R3443" s="224"/>
      <c r="S3443" s="224"/>
      <c r="T3443" s="225"/>
      <c r="AT3443" s="226" t="s">
        <v>364</v>
      </c>
      <c r="AU3443" s="226" t="s">
        <v>90</v>
      </c>
      <c r="AV3443" s="13" t="s">
        <v>88</v>
      </c>
      <c r="AW3443" s="13" t="s">
        <v>36</v>
      </c>
      <c r="AX3443" s="13" t="s">
        <v>81</v>
      </c>
      <c r="AY3443" s="226" t="s">
        <v>215</v>
      </c>
    </row>
    <row r="3444" spans="2:51" s="14" customFormat="1" ht="10.199999999999999">
      <c r="B3444" s="227"/>
      <c r="C3444" s="228"/>
      <c r="D3444" s="198" t="s">
        <v>364</v>
      </c>
      <c r="E3444" s="229" t="s">
        <v>1</v>
      </c>
      <c r="F3444" s="230" t="s">
        <v>214</v>
      </c>
      <c r="G3444" s="228"/>
      <c r="H3444" s="231">
        <v>4</v>
      </c>
      <c r="I3444" s="232"/>
      <c r="J3444" s="228"/>
      <c r="K3444" s="228"/>
      <c r="L3444" s="233"/>
      <c r="M3444" s="234"/>
      <c r="N3444" s="235"/>
      <c r="O3444" s="235"/>
      <c r="P3444" s="235"/>
      <c r="Q3444" s="235"/>
      <c r="R3444" s="235"/>
      <c r="S3444" s="235"/>
      <c r="T3444" s="236"/>
      <c r="AT3444" s="237" t="s">
        <v>364</v>
      </c>
      <c r="AU3444" s="237" t="s">
        <v>90</v>
      </c>
      <c r="AV3444" s="14" t="s">
        <v>90</v>
      </c>
      <c r="AW3444" s="14" t="s">
        <v>36</v>
      </c>
      <c r="AX3444" s="14" t="s">
        <v>81</v>
      </c>
      <c r="AY3444" s="237" t="s">
        <v>215</v>
      </c>
    </row>
    <row r="3445" spans="2:51" s="13" customFormat="1" ht="10.199999999999999">
      <c r="B3445" s="217"/>
      <c r="C3445" s="218"/>
      <c r="D3445" s="198" t="s">
        <v>364</v>
      </c>
      <c r="E3445" s="219" t="s">
        <v>1</v>
      </c>
      <c r="F3445" s="220" t="s">
        <v>1509</v>
      </c>
      <c r="G3445" s="218"/>
      <c r="H3445" s="219" t="s">
        <v>1</v>
      </c>
      <c r="I3445" s="221"/>
      <c r="J3445" s="218"/>
      <c r="K3445" s="218"/>
      <c r="L3445" s="222"/>
      <c r="M3445" s="223"/>
      <c r="N3445" s="224"/>
      <c r="O3445" s="224"/>
      <c r="P3445" s="224"/>
      <c r="Q3445" s="224"/>
      <c r="R3445" s="224"/>
      <c r="S3445" s="224"/>
      <c r="T3445" s="225"/>
      <c r="AT3445" s="226" t="s">
        <v>364</v>
      </c>
      <c r="AU3445" s="226" t="s">
        <v>90</v>
      </c>
      <c r="AV3445" s="13" t="s">
        <v>88</v>
      </c>
      <c r="AW3445" s="13" t="s">
        <v>36</v>
      </c>
      <c r="AX3445" s="13" t="s">
        <v>81</v>
      </c>
      <c r="AY3445" s="226" t="s">
        <v>215</v>
      </c>
    </row>
    <row r="3446" spans="2:51" s="14" customFormat="1" ht="10.199999999999999">
      <c r="B3446" s="227"/>
      <c r="C3446" s="228"/>
      <c r="D3446" s="198" t="s">
        <v>364</v>
      </c>
      <c r="E3446" s="229" t="s">
        <v>1</v>
      </c>
      <c r="F3446" s="230" t="s">
        <v>214</v>
      </c>
      <c r="G3446" s="228"/>
      <c r="H3446" s="231">
        <v>4</v>
      </c>
      <c r="I3446" s="232"/>
      <c r="J3446" s="228"/>
      <c r="K3446" s="228"/>
      <c r="L3446" s="233"/>
      <c r="M3446" s="234"/>
      <c r="N3446" s="235"/>
      <c r="O3446" s="235"/>
      <c r="P3446" s="235"/>
      <c r="Q3446" s="235"/>
      <c r="R3446" s="235"/>
      <c r="S3446" s="235"/>
      <c r="T3446" s="236"/>
      <c r="AT3446" s="237" t="s">
        <v>364</v>
      </c>
      <c r="AU3446" s="237" t="s">
        <v>90</v>
      </c>
      <c r="AV3446" s="14" t="s">
        <v>90</v>
      </c>
      <c r="AW3446" s="14" t="s">
        <v>36</v>
      </c>
      <c r="AX3446" s="14" t="s">
        <v>81</v>
      </c>
      <c r="AY3446" s="237" t="s">
        <v>215</v>
      </c>
    </row>
    <row r="3447" spans="2:51" s="13" customFormat="1" ht="10.199999999999999">
      <c r="B3447" s="217"/>
      <c r="C3447" s="218"/>
      <c r="D3447" s="198" t="s">
        <v>364</v>
      </c>
      <c r="E3447" s="219" t="s">
        <v>1</v>
      </c>
      <c r="F3447" s="220" t="s">
        <v>1141</v>
      </c>
      <c r="G3447" s="218"/>
      <c r="H3447" s="219" t="s">
        <v>1</v>
      </c>
      <c r="I3447" s="221"/>
      <c r="J3447" s="218"/>
      <c r="K3447" s="218"/>
      <c r="L3447" s="222"/>
      <c r="M3447" s="223"/>
      <c r="N3447" s="224"/>
      <c r="O3447" s="224"/>
      <c r="P3447" s="224"/>
      <c r="Q3447" s="224"/>
      <c r="R3447" s="224"/>
      <c r="S3447" s="224"/>
      <c r="T3447" s="225"/>
      <c r="AT3447" s="226" t="s">
        <v>364</v>
      </c>
      <c r="AU3447" s="226" t="s">
        <v>90</v>
      </c>
      <c r="AV3447" s="13" t="s">
        <v>88</v>
      </c>
      <c r="AW3447" s="13" t="s">
        <v>36</v>
      </c>
      <c r="AX3447" s="13" t="s">
        <v>81</v>
      </c>
      <c r="AY3447" s="226" t="s">
        <v>215</v>
      </c>
    </row>
    <row r="3448" spans="2:51" s="14" customFormat="1" ht="10.199999999999999">
      <c r="B3448" s="227"/>
      <c r="C3448" s="228"/>
      <c r="D3448" s="198" t="s">
        <v>364</v>
      </c>
      <c r="E3448" s="229" t="s">
        <v>1</v>
      </c>
      <c r="F3448" s="230" t="s">
        <v>214</v>
      </c>
      <c r="G3448" s="228"/>
      <c r="H3448" s="231">
        <v>4</v>
      </c>
      <c r="I3448" s="232"/>
      <c r="J3448" s="228"/>
      <c r="K3448" s="228"/>
      <c r="L3448" s="233"/>
      <c r="M3448" s="234"/>
      <c r="N3448" s="235"/>
      <c r="O3448" s="235"/>
      <c r="P3448" s="235"/>
      <c r="Q3448" s="235"/>
      <c r="R3448" s="235"/>
      <c r="S3448" s="235"/>
      <c r="T3448" s="236"/>
      <c r="AT3448" s="237" t="s">
        <v>364</v>
      </c>
      <c r="AU3448" s="237" t="s">
        <v>90</v>
      </c>
      <c r="AV3448" s="14" t="s">
        <v>90</v>
      </c>
      <c r="AW3448" s="14" t="s">
        <v>36</v>
      </c>
      <c r="AX3448" s="14" t="s">
        <v>81</v>
      </c>
      <c r="AY3448" s="237" t="s">
        <v>215</v>
      </c>
    </row>
    <row r="3449" spans="2:51" s="13" customFormat="1" ht="10.199999999999999">
      <c r="B3449" s="217"/>
      <c r="C3449" s="218"/>
      <c r="D3449" s="198" t="s">
        <v>364</v>
      </c>
      <c r="E3449" s="219" t="s">
        <v>1</v>
      </c>
      <c r="F3449" s="220" t="s">
        <v>1143</v>
      </c>
      <c r="G3449" s="218"/>
      <c r="H3449" s="219" t="s">
        <v>1</v>
      </c>
      <c r="I3449" s="221"/>
      <c r="J3449" s="218"/>
      <c r="K3449" s="218"/>
      <c r="L3449" s="222"/>
      <c r="M3449" s="223"/>
      <c r="N3449" s="224"/>
      <c r="O3449" s="224"/>
      <c r="P3449" s="224"/>
      <c r="Q3449" s="224"/>
      <c r="R3449" s="224"/>
      <c r="S3449" s="224"/>
      <c r="T3449" s="225"/>
      <c r="AT3449" s="226" t="s">
        <v>364</v>
      </c>
      <c r="AU3449" s="226" t="s">
        <v>90</v>
      </c>
      <c r="AV3449" s="13" t="s">
        <v>88</v>
      </c>
      <c r="AW3449" s="13" t="s">
        <v>36</v>
      </c>
      <c r="AX3449" s="13" t="s">
        <v>81</v>
      </c>
      <c r="AY3449" s="226" t="s">
        <v>215</v>
      </c>
    </row>
    <row r="3450" spans="2:51" s="14" customFormat="1" ht="10.199999999999999">
      <c r="B3450" s="227"/>
      <c r="C3450" s="228"/>
      <c r="D3450" s="198" t="s">
        <v>364</v>
      </c>
      <c r="E3450" s="229" t="s">
        <v>1</v>
      </c>
      <c r="F3450" s="230" t="s">
        <v>214</v>
      </c>
      <c r="G3450" s="228"/>
      <c r="H3450" s="231">
        <v>4</v>
      </c>
      <c r="I3450" s="232"/>
      <c r="J3450" s="228"/>
      <c r="K3450" s="228"/>
      <c r="L3450" s="233"/>
      <c r="M3450" s="234"/>
      <c r="N3450" s="235"/>
      <c r="O3450" s="235"/>
      <c r="P3450" s="235"/>
      <c r="Q3450" s="235"/>
      <c r="R3450" s="235"/>
      <c r="S3450" s="235"/>
      <c r="T3450" s="236"/>
      <c r="AT3450" s="237" t="s">
        <v>364</v>
      </c>
      <c r="AU3450" s="237" t="s">
        <v>90</v>
      </c>
      <c r="AV3450" s="14" t="s">
        <v>90</v>
      </c>
      <c r="AW3450" s="14" t="s">
        <v>36</v>
      </c>
      <c r="AX3450" s="14" t="s">
        <v>81</v>
      </c>
      <c r="AY3450" s="237" t="s">
        <v>215</v>
      </c>
    </row>
    <row r="3451" spans="2:51" s="13" customFormat="1" ht="10.199999999999999">
      <c r="B3451" s="217"/>
      <c r="C3451" s="218"/>
      <c r="D3451" s="198" t="s">
        <v>364</v>
      </c>
      <c r="E3451" s="219" t="s">
        <v>1</v>
      </c>
      <c r="F3451" s="220" t="s">
        <v>1514</v>
      </c>
      <c r="G3451" s="218"/>
      <c r="H3451" s="219" t="s">
        <v>1</v>
      </c>
      <c r="I3451" s="221"/>
      <c r="J3451" s="218"/>
      <c r="K3451" s="218"/>
      <c r="L3451" s="222"/>
      <c r="M3451" s="223"/>
      <c r="N3451" s="224"/>
      <c r="O3451" s="224"/>
      <c r="P3451" s="224"/>
      <c r="Q3451" s="224"/>
      <c r="R3451" s="224"/>
      <c r="S3451" s="224"/>
      <c r="T3451" s="225"/>
      <c r="AT3451" s="226" t="s">
        <v>364</v>
      </c>
      <c r="AU3451" s="226" t="s">
        <v>90</v>
      </c>
      <c r="AV3451" s="13" t="s">
        <v>88</v>
      </c>
      <c r="AW3451" s="13" t="s">
        <v>36</v>
      </c>
      <c r="AX3451" s="13" t="s">
        <v>81</v>
      </c>
      <c r="AY3451" s="226" t="s">
        <v>215</v>
      </c>
    </row>
    <row r="3452" spans="2:51" s="14" customFormat="1" ht="10.199999999999999">
      <c r="B3452" s="227"/>
      <c r="C3452" s="228"/>
      <c r="D3452" s="198" t="s">
        <v>364</v>
      </c>
      <c r="E3452" s="229" t="s">
        <v>1</v>
      </c>
      <c r="F3452" s="230" t="s">
        <v>214</v>
      </c>
      <c r="G3452" s="228"/>
      <c r="H3452" s="231">
        <v>4</v>
      </c>
      <c r="I3452" s="232"/>
      <c r="J3452" s="228"/>
      <c r="K3452" s="228"/>
      <c r="L3452" s="233"/>
      <c r="M3452" s="234"/>
      <c r="N3452" s="235"/>
      <c r="O3452" s="235"/>
      <c r="P3452" s="235"/>
      <c r="Q3452" s="235"/>
      <c r="R3452" s="235"/>
      <c r="S3452" s="235"/>
      <c r="T3452" s="236"/>
      <c r="AT3452" s="237" t="s">
        <v>364</v>
      </c>
      <c r="AU3452" s="237" t="s">
        <v>90</v>
      </c>
      <c r="AV3452" s="14" t="s">
        <v>90</v>
      </c>
      <c r="AW3452" s="14" t="s">
        <v>36</v>
      </c>
      <c r="AX3452" s="14" t="s">
        <v>81</v>
      </c>
      <c r="AY3452" s="237" t="s">
        <v>215</v>
      </c>
    </row>
    <row r="3453" spans="2:51" s="16" customFormat="1" ht="10.199999999999999">
      <c r="B3453" s="249"/>
      <c r="C3453" s="250"/>
      <c r="D3453" s="198" t="s">
        <v>364</v>
      </c>
      <c r="E3453" s="251" t="s">
        <v>1</v>
      </c>
      <c r="F3453" s="252" t="s">
        <v>403</v>
      </c>
      <c r="G3453" s="250"/>
      <c r="H3453" s="253">
        <v>24</v>
      </c>
      <c r="I3453" s="254"/>
      <c r="J3453" s="250"/>
      <c r="K3453" s="250"/>
      <c r="L3453" s="255"/>
      <c r="M3453" s="256"/>
      <c r="N3453" s="257"/>
      <c r="O3453" s="257"/>
      <c r="P3453" s="257"/>
      <c r="Q3453" s="257"/>
      <c r="R3453" s="257"/>
      <c r="S3453" s="257"/>
      <c r="T3453" s="258"/>
      <c r="AT3453" s="259" t="s">
        <v>364</v>
      </c>
      <c r="AU3453" s="259" t="s">
        <v>90</v>
      </c>
      <c r="AV3453" s="16" t="s">
        <v>227</v>
      </c>
      <c r="AW3453" s="16" t="s">
        <v>36</v>
      </c>
      <c r="AX3453" s="16" t="s">
        <v>81</v>
      </c>
      <c r="AY3453" s="259" t="s">
        <v>215</v>
      </c>
    </row>
    <row r="3454" spans="2:51" s="13" customFormat="1" ht="10.199999999999999">
      <c r="B3454" s="217"/>
      <c r="C3454" s="218"/>
      <c r="D3454" s="198" t="s">
        <v>364</v>
      </c>
      <c r="E3454" s="219" t="s">
        <v>1</v>
      </c>
      <c r="F3454" s="220" t="s">
        <v>3460</v>
      </c>
      <c r="G3454" s="218"/>
      <c r="H3454" s="219" t="s">
        <v>1</v>
      </c>
      <c r="I3454" s="221"/>
      <c r="J3454" s="218"/>
      <c r="K3454" s="218"/>
      <c r="L3454" s="222"/>
      <c r="M3454" s="223"/>
      <c r="N3454" s="224"/>
      <c r="O3454" s="224"/>
      <c r="P3454" s="224"/>
      <c r="Q3454" s="224"/>
      <c r="R3454" s="224"/>
      <c r="S3454" s="224"/>
      <c r="T3454" s="225"/>
      <c r="AT3454" s="226" t="s">
        <v>364</v>
      </c>
      <c r="AU3454" s="226" t="s">
        <v>90</v>
      </c>
      <c r="AV3454" s="13" t="s">
        <v>88</v>
      </c>
      <c r="AW3454" s="13" t="s">
        <v>36</v>
      </c>
      <c r="AX3454" s="13" t="s">
        <v>81</v>
      </c>
      <c r="AY3454" s="226" t="s">
        <v>215</v>
      </c>
    </row>
    <row r="3455" spans="2:51" s="13" customFormat="1" ht="10.199999999999999">
      <c r="B3455" s="217"/>
      <c r="C3455" s="218"/>
      <c r="D3455" s="198" t="s">
        <v>364</v>
      </c>
      <c r="E3455" s="219" t="s">
        <v>1</v>
      </c>
      <c r="F3455" s="220" t="s">
        <v>1144</v>
      </c>
      <c r="G3455" s="218"/>
      <c r="H3455" s="219" t="s">
        <v>1</v>
      </c>
      <c r="I3455" s="221"/>
      <c r="J3455" s="218"/>
      <c r="K3455" s="218"/>
      <c r="L3455" s="222"/>
      <c r="M3455" s="223"/>
      <c r="N3455" s="224"/>
      <c r="O3455" s="224"/>
      <c r="P3455" s="224"/>
      <c r="Q3455" s="224"/>
      <c r="R3455" s="224"/>
      <c r="S3455" s="224"/>
      <c r="T3455" s="225"/>
      <c r="AT3455" s="226" t="s">
        <v>364</v>
      </c>
      <c r="AU3455" s="226" t="s">
        <v>90</v>
      </c>
      <c r="AV3455" s="13" t="s">
        <v>88</v>
      </c>
      <c r="AW3455" s="13" t="s">
        <v>36</v>
      </c>
      <c r="AX3455" s="13" t="s">
        <v>81</v>
      </c>
      <c r="AY3455" s="226" t="s">
        <v>215</v>
      </c>
    </row>
    <row r="3456" spans="2:51" s="14" customFormat="1" ht="10.199999999999999">
      <c r="B3456" s="227"/>
      <c r="C3456" s="228"/>
      <c r="D3456" s="198" t="s">
        <v>364</v>
      </c>
      <c r="E3456" s="229" t="s">
        <v>1</v>
      </c>
      <c r="F3456" s="230" t="s">
        <v>214</v>
      </c>
      <c r="G3456" s="228"/>
      <c r="H3456" s="231">
        <v>4</v>
      </c>
      <c r="I3456" s="232"/>
      <c r="J3456" s="228"/>
      <c r="K3456" s="228"/>
      <c r="L3456" s="233"/>
      <c r="M3456" s="234"/>
      <c r="N3456" s="235"/>
      <c r="O3456" s="235"/>
      <c r="P3456" s="235"/>
      <c r="Q3456" s="235"/>
      <c r="R3456" s="235"/>
      <c r="S3456" s="235"/>
      <c r="T3456" s="236"/>
      <c r="AT3456" s="237" t="s">
        <v>364</v>
      </c>
      <c r="AU3456" s="237" t="s">
        <v>90</v>
      </c>
      <c r="AV3456" s="14" t="s">
        <v>90</v>
      </c>
      <c r="AW3456" s="14" t="s">
        <v>36</v>
      </c>
      <c r="AX3456" s="14" t="s">
        <v>81</v>
      </c>
      <c r="AY3456" s="237" t="s">
        <v>215</v>
      </c>
    </row>
    <row r="3457" spans="2:51" s="13" customFormat="1" ht="10.199999999999999">
      <c r="B3457" s="217"/>
      <c r="C3457" s="218"/>
      <c r="D3457" s="198" t="s">
        <v>364</v>
      </c>
      <c r="E3457" s="219" t="s">
        <v>1</v>
      </c>
      <c r="F3457" s="220" t="s">
        <v>1524</v>
      </c>
      <c r="G3457" s="218"/>
      <c r="H3457" s="219" t="s">
        <v>1</v>
      </c>
      <c r="I3457" s="221"/>
      <c r="J3457" s="218"/>
      <c r="K3457" s="218"/>
      <c r="L3457" s="222"/>
      <c r="M3457" s="223"/>
      <c r="N3457" s="224"/>
      <c r="O3457" s="224"/>
      <c r="P3457" s="224"/>
      <c r="Q3457" s="224"/>
      <c r="R3457" s="224"/>
      <c r="S3457" s="224"/>
      <c r="T3457" s="225"/>
      <c r="AT3457" s="226" t="s">
        <v>364</v>
      </c>
      <c r="AU3457" s="226" t="s">
        <v>90</v>
      </c>
      <c r="AV3457" s="13" t="s">
        <v>88</v>
      </c>
      <c r="AW3457" s="13" t="s">
        <v>36</v>
      </c>
      <c r="AX3457" s="13" t="s">
        <v>81</v>
      </c>
      <c r="AY3457" s="226" t="s">
        <v>215</v>
      </c>
    </row>
    <row r="3458" spans="2:51" s="14" customFormat="1" ht="10.199999999999999">
      <c r="B3458" s="227"/>
      <c r="C3458" s="228"/>
      <c r="D3458" s="198" t="s">
        <v>364</v>
      </c>
      <c r="E3458" s="229" t="s">
        <v>1</v>
      </c>
      <c r="F3458" s="230" t="s">
        <v>214</v>
      </c>
      <c r="G3458" s="228"/>
      <c r="H3458" s="231">
        <v>4</v>
      </c>
      <c r="I3458" s="232"/>
      <c r="J3458" s="228"/>
      <c r="K3458" s="228"/>
      <c r="L3458" s="233"/>
      <c r="M3458" s="234"/>
      <c r="N3458" s="235"/>
      <c r="O3458" s="235"/>
      <c r="P3458" s="235"/>
      <c r="Q3458" s="235"/>
      <c r="R3458" s="235"/>
      <c r="S3458" s="235"/>
      <c r="T3458" s="236"/>
      <c r="AT3458" s="237" t="s">
        <v>364</v>
      </c>
      <c r="AU3458" s="237" t="s">
        <v>90</v>
      </c>
      <c r="AV3458" s="14" t="s">
        <v>90</v>
      </c>
      <c r="AW3458" s="14" t="s">
        <v>36</v>
      </c>
      <c r="AX3458" s="14" t="s">
        <v>81</v>
      </c>
      <c r="AY3458" s="237" t="s">
        <v>215</v>
      </c>
    </row>
    <row r="3459" spans="2:51" s="13" customFormat="1" ht="10.199999999999999">
      <c r="B3459" s="217"/>
      <c r="C3459" s="218"/>
      <c r="D3459" s="198" t="s">
        <v>364</v>
      </c>
      <c r="E3459" s="219" t="s">
        <v>1</v>
      </c>
      <c r="F3459" s="220" t="s">
        <v>1533</v>
      </c>
      <c r="G3459" s="218"/>
      <c r="H3459" s="219" t="s">
        <v>1</v>
      </c>
      <c r="I3459" s="221"/>
      <c r="J3459" s="218"/>
      <c r="K3459" s="218"/>
      <c r="L3459" s="222"/>
      <c r="M3459" s="223"/>
      <c r="N3459" s="224"/>
      <c r="O3459" s="224"/>
      <c r="P3459" s="224"/>
      <c r="Q3459" s="224"/>
      <c r="R3459" s="224"/>
      <c r="S3459" s="224"/>
      <c r="T3459" s="225"/>
      <c r="AT3459" s="226" t="s">
        <v>364</v>
      </c>
      <c r="AU3459" s="226" t="s">
        <v>90</v>
      </c>
      <c r="AV3459" s="13" t="s">
        <v>88</v>
      </c>
      <c r="AW3459" s="13" t="s">
        <v>36</v>
      </c>
      <c r="AX3459" s="13" t="s">
        <v>81</v>
      </c>
      <c r="AY3459" s="226" t="s">
        <v>215</v>
      </c>
    </row>
    <row r="3460" spans="2:51" s="14" customFormat="1" ht="10.199999999999999">
      <c r="B3460" s="227"/>
      <c r="C3460" s="228"/>
      <c r="D3460" s="198" t="s">
        <v>364</v>
      </c>
      <c r="E3460" s="229" t="s">
        <v>1</v>
      </c>
      <c r="F3460" s="230" t="s">
        <v>236</v>
      </c>
      <c r="G3460" s="228"/>
      <c r="H3460" s="231">
        <v>5</v>
      </c>
      <c r="I3460" s="232"/>
      <c r="J3460" s="228"/>
      <c r="K3460" s="228"/>
      <c r="L3460" s="233"/>
      <c r="M3460" s="234"/>
      <c r="N3460" s="235"/>
      <c r="O3460" s="235"/>
      <c r="P3460" s="235"/>
      <c r="Q3460" s="235"/>
      <c r="R3460" s="235"/>
      <c r="S3460" s="235"/>
      <c r="T3460" s="236"/>
      <c r="AT3460" s="237" t="s">
        <v>364</v>
      </c>
      <c r="AU3460" s="237" t="s">
        <v>90</v>
      </c>
      <c r="AV3460" s="14" t="s">
        <v>90</v>
      </c>
      <c r="AW3460" s="14" t="s">
        <v>36</v>
      </c>
      <c r="AX3460" s="14" t="s">
        <v>81</v>
      </c>
      <c r="AY3460" s="237" t="s">
        <v>215</v>
      </c>
    </row>
    <row r="3461" spans="2:51" s="13" customFormat="1" ht="10.199999999999999">
      <c r="B3461" s="217"/>
      <c r="C3461" s="218"/>
      <c r="D3461" s="198" t="s">
        <v>364</v>
      </c>
      <c r="E3461" s="219" t="s">
        <v>1</v>
      </c>
      <c r="F3461" s="220" t="s">
        <v>1535</v>
      </c>
      <c r="G3461" s="218"/>
      <c r="H3461" s="219" t="s">
        <v>1</v>
      </c>
      <c r="I3461" s="221"/>
      <c r="J3461" s="218"/>
      <c r="K3461" s="218"/>
      <c r="L3461" s="222"/>
      <c r="M3461" s="223"/>
      <c r="N3461" s="224"/>
      <c r="O3461" s="224"/>
      <c r="P3461" s="224"/>
      <c r="Q3461" s="224"/>
      <c r="R3461" s="224"/>
      <c r="S3461" s="224"/>
      <c r="T3461" s="225"/>
      <c r="AT3461" s="226" t="s">
        <v>364</v>
      </c>
      <c r="AU3461" s="226" t="s">
        <v>90</v>
      </c>
      <c r="AV3461" s="13" t="s">
        <v>88</v>
      </c>
      <c r="AW3461" s="13" t="s">
        <v>36</v>
      </c>
      <c r="AX3461" s="13" t="s">
        <v>81</v>
      </c>
      <c r="AY3461" s="226" t="s">
        <v>215</v>
      </c>
    </row>
    <row r="3462" spans="2:51" s="14" customFormat="1" ht="10.199999999999999">
      <c r="B3462" s="227"/>
      <c r="C3462" s="228"/>
      <c r="D3462" s="198" t="s">
        <v>364</v>
      </c>
      <c r="E3462" s="229" t="s">
        <v>1</v>
      </c>
      <c r="F3462" s="230" t="s">
        <v>214</v>
      </c>
      <c r="G3462" s="228"/>
      <c r="H3462" s="231">
        <v>4</v>
      </c>
      <c r="I3462" s="232"/>
      <c r="J3462" s="228"/>
      <c r="K3462" s="228"/>
      <c r="L3462" s="233"/>
      <c r="M3462" s="234"/>
      <c r="N3462" s="235"/>
      <c r="O3462" s="235"/>
      <c r="P3462" s="235"/>
      <c r="Q3462" s="235"/>
      <c r="R3462" s="235"/>
      <c r="S3462" s="235"/>
      <c r="T3462" s="236"/>
      <c r="AT3462" s="237" t="s">
        <v>364</v>
      </c>
      <c r="AU3462" s="237" t="s">
        <v>90</v>
      </c>
      <c r="AV3462" s="14" t="s">
        <v>90</v>
      </c>
      <c r="AW3462" s="14" t="s">
        <v>36</v>
      </c>
      <c r="AX3462" s="14" t="s">
        <v>81</v>
      </c>
      <c r="AY3462" s="237" t="s">
        <v>215</v>
      </c>
    </row>
    <row r="3463" spans="2:51" s="13" customFormat="1" ht="10.199999999999999">
      <c r="B3463" s="217"/>
      <c r="C3463" s="218"/>
      <c r="D3463" s="198" t="s">
        <v>364</v>
      </c>
      <c r="E3463" s="219" t="s">
        <v>1</v>
      </c>
      <c r="F3463" s="220" t="s">
        <v>1538</v>
      </c>
      <c r="G3463" s="218"/>
      <c r="H3463" s="219" t="s">
        <v>1</v>
      </c>
      <c r="I3463" s="221"/>
      <c r="J3463" s="218"/>
      <c r="K3463" s="218"/>
      <c r="L3463" s="222"/>
      <c r="M3463" s="223"/>
      <c r="N3463" s="224"/>
      <c r="O3463" s="224"/>
      <c r="P3463" s="224"/>
      <c r="Q3463" s="224"/>
      <c r="R3463" s="224"/>
      <c r="S3463" s="224"/>
      <c r="T3463" s="225"/>
      <c r="AT3463" s="226" t="s">
        <v>364</v>
      </c>
      <c r="AU3463" s="226" t="s">
        <v>90</v>
      </c>
      <c r="AV3463" s="13" t="s">
        <v>88</v>
      </c>
      <c r="AW3463" s="13" t="s">
        <v>36</v>
      </c>
      <c r="AX3463" s="13" t="s">
        <v>81</v>
      </c>
      <c r="AY3463" s="226" t="s">
        <v>215</v>
      </c>
    </row>
    <row r="3464" spans="2:51" s="14" customFormat="1" ht="10.199999999999999">
      <c r="B3464" s="227"/>
      <c r="C3464" s="228"/>
      <c r="D3464" s="198" t="s">
        <v>364</v>
      </c>
      <c r="E3464" s="229" t="s">
        <v>1</v>
      </c>
      <c r="F3464" s="230" t="s">
        <v>214</v>
      </c>
      <c r="G3464" s="228"/>
      <c r="H3464" s="231">
        <v>4</v>
      </c>
      <c r="I3464" s="232"/>
      <c r="J3464" s="228"/>
      <c r="K3464" s="228"/>
      <c r="L3464" s="233"/>
      <c r="M3464" s="234"/>
      <c r="N3464" s="235"/>
      <c r="O3464" s="235"/>
      <c r="P3464" s="235"/>
      <c r="Q3464" s="235"/>
      <c r="R3464" s="235"/>
      <c r="S3464" s="235"/>
      <c r="T3464" s="236"/>
      <c r="AT3464" s="237" t="s">
        <v>364</v>
      </c>
      <c r="AU3464" s="237" t="s">
        <v>90</v>
      </c>
      <c r="AV3464" s="14" t="s">
        <v>90</v>
      </c>
      <c r="AW3464" s="14" t="s">
        <v>36</v>
      </c>
      <c r="AX3464" s="14" t="s">
        <v>81</v>
      </c>
      <c r="AY3464" s="237" t="s">
        <v>215</v>
      </c>
    </row>
    <row r="3465" spans="2:51" s="13" customFormat="1" ht="10.199999999999999">
      <c r="B3465" s="217"/>
      <c r="C3465" s="218"/>
      <c r="D3465" s="198" t="s">
        <v>364</v>
      </c>
      <c r="E3465" s="219" t="s">
        <v>1</v>
      </c>
      <c r="F3465" s="220" t="s">
        <v>1539</v>
      </c>
      <c r="G3465" s="218"/>
      <c r="H3465" s="219" t="s">
        <v>1</v>
      </c>
      <c r="I3465" s="221"/>
      <c r="J3465" s="218"/>
      <c r="K3465" s="218"/>
      <c r="L3465" s="222"/>
      <c r="M3465" s="223"/>
      <c r="N3465" s="224"/>
      <c r="O3465" s="224"/>
      <c r="P3465" s="224"/>
      <c r="Q3465" s="224"/>
      <c r="R3465" s="224"/>
      <c r="S3465" s="224"/>
      <c r="T3465" s="225"/>
      <c r="AT3465" s="226" t="s">
        <v>364</v>
      </c>
      <c r="AU3465" s="226" t="s">
        <v>90</v>
      </c>
      <c r="AV3465" s="13" t="s">
        <v>88</v>
      </c>
      <c r="AW3465" s="13" t="s">
        <v>36</v>
      </c>
      <c r="AX3465" s="13" t="s">
        <v>81</v>
      </c>
      <c r="AY3465" s="226" t="s">
        <v>215</v>
      </c>
    </row>
    <row r="3466" spans="2:51" s="14" customFormat="1" ht="10.199999999999999">
      <c r="B3466" s="227"/>
      <c r="C3466" s="228"/>
      <c r="D3466" s="198" t="s">
        <v>364</v>
      </c>
      <c r="E3466" s="229" t="s">
        <v>1</v>
      </c>
      <c r="F3466" s="230" t="s">
        <v>236</v>
      </c>
      <c r="G3466" s="228"/>
      <c r="H3466" s="231">
        <v>5</v>
      </c>
      <c r="I3466" s="232"/>
      <c r="J3466" s="228"/>
      <c r="K3466" s="228"/>
      <c r="L3466" s="233"/>
      <c r="M3466" s="234"/>
      <c r="N3466" s="235"/>
      <c r="O3466" s="235"/>
      <c r="P3466" s="235"/>
      <c r="Q3466" s="235"/>
      <c r="R3466" s="235"/>
      <c r="S3466" s="235"/>
      <c r="T3466" s="236"/>
      <c r="AT3466" s="237" t="s">
        <v>364</v>
      </c>
      <c r="AU3466" s="237" t="s">
        <v>90</v>
      </c>
      <c r="AV3466" s="14" t="s">
        <v>90</v>
      </c>
      <c r="AW3466" s="14" t="s">
        <v>36</v>
      </c>
      <c r="AX3466" s="14" t="s">
        <v>81</v>
      </c>
      <c r="AY3466" s="237" t="s">
        <v>215</v>
      </c>
    </row>
    <row r="3467" spans="2:51" s="13" customFormat="1" ht="10.199999999999999">
      <c r="B3467" s="217"/>
      <c r="C3467" s="218"/>
      <c r="D3467" s="198" t="s">
        <v>364</v>
      </c>
      <c r="E3467" s="219" t="s">
        <v>1</v>
      </c>
      <c r="F3467" s="220" t="s">
        <v>1148</v>
      </c>
      <c r="G3467" s="218"/>
      <c r="H3467" s="219" t="s">
        <v>1</v>
      </c>
      <c r="I3467" s="221"/>
      <c r="J3467" s="218"/>
      <c r="K3467" s="218"/>
      <c r="L3467" s="222"/>
      <c r="M3467" s="223"/>
      <c r="N3467" s="224"/>
      <c r="O3467" s="224"/>
      <c r="P3467" s="224"/>
      <c r="Q3467" s="224"/>
      <c r="R3467" s="224"/>
      <c r="S3467" s="224"/>
      <c r="T3467" s="225"/>
      <c r="AT3467" s="226" t="s">
        <v>364</v>
      </c>
      <c r="AU3467" s="226" t="s">
        <v>90</v>
      </c>
      <c r="AV3467" s="13" t="s">
        <v>88</v>
      </c>
      <c r="AW3467" s="13" t="s">
        <v>36</v>
      </c>
      <c r="AX3467" s="13" t="s">
        <v>81</v>
      </c>
      <c r="AY3467" s="226" t="s">
        <v>215</v>
      </c>
    </row>
    <row r="3468" spans="2:51" s="14" customFormat="1" ht="10.199999999999999">
      <c r="B3468" s="227"/>
      <c r="C3468" s="228"/>
      <c r="D3468" s="198" t="s">
        <v>364</v>
      </c>
      <c r="E3468" s="229" t="s">
        <v>1</v>
      </c>
      <c r="F3468" s="230" t="s">
        <v>241</v>
      </c>
      <c r="G3468" s="228"/>
      <c r="H3468" s="231">
        <v>6</v>
      </c>
      <c r="I3468" s="232"/>
      <c r="J3468" s="228"/>
      <c r="K3468" s="228"/>
      <c r="L3468" s="233"/>
      <c r="M3468" s="234"/>
      <c r="N3468" s="235"/>
      <c r="O3468" s="235"/>
      <c r="P3468" s="235"/>
      <c r="Q3468" s="235"/>
      <c r="R3468" s="235"/>
      <c r="S3468" s="235"/>
      <c r="T3468" s="236"/>
      <c r="AT3468" s="237" t="s">
        <v>364</v>
      </c>
      <c r="AU3468" s="237" t="s">
        <v>90</v>
      </c>
      <c r="AV3468" s="14" t="s">
        <v>90</v>
      </c>
      <c r="AW3468" s="14" t="s">
        <v>36</v>
      </c>
      <c r="AX3468" s="14" t="s">
        <v>81</v>
      </c>
      <c r="AY3468" s="237" t="s">
        <v>215</v>
      </c>
    </row>
    <row r="3469" spans="2:51" s="13" customFormat="1" ht="10.199999999999999">
      <c r="B3469" s="217"/>
      <c r="C3469" s="218"/>
      <c r="D3469" s="198" t="s">
        <v>364</v>
      </c>
      <c r="E3469" s="219" t="s">
        <v>1</v>
      </c>
      <c r="F3469" s="220" t="s">
        <v>1542</v>
      </c>
      <c r="G3469" s="218"/>
      <c r="H3469" s="219" t="s">
        <v>1</v>
      </c>
      <c r="I3469" s="221"/>
      <c r="J3469" s="218"/>
      <c r="K3469" s="218"/>
      <c r="L3469" s="222"/>
      <c r="M3469" s="223"/>
      <c r="N3469" s="224"/>
      <c r="O3469" s="224"/>
      <c r="P3469" s="224"/>
      <c r="Q3469" s="224"/>
      <c r="R3469" s="224"/>
      <c r="S3469" s="224"/>
      <c r="T3469" s="225"/>
      <c r="AT3469" s="226" t="s">
        <v>364</v>
      </c>
      <c r="AU3469" s="226" t="s">
        <v>90</v>
      </c>
      <c r="AV3469" s="13" t="s">
        <v>88</v>
      </c>
      <c r="AW3469" s="13" t="s">
        <v>36</v>
      </c>
      <c r="AX3469" s="13" t="s">
        <v>81</v>
      </c>
      <c r="AY3469" s="226" t="s">
        <v>215</v>
      </c>
    </row>
    <row r="3470" spans="2:51" s="14" customFormat="1" ht="10.199999999999999">
      <c r="B3470" s="227"/>
      <c r="C3470" s="228"/>
      <c r="D3470" s="198" t="s">
        <v>364</v>
      </c>
      <c r="E3470" s="229" t="s">
        <v>1</v>
      </c>
      <c r="F3470" s="230" t="s">
        <v>214</v>
      </c>
      <c r="G3470" s="228"/>
      <c r="H3470" s="231">
        <v>4</v>
      </c>
      <c r="I3470" s="232"/>
      <c r="J3470" s="228"/>
      <c r="K3470" s="228"/>
      <c r="L3470" s="233"/>
      <c r="M3470" s="234"/>
      <c r="N3470" s="235"/>
      <c r="O3470" s="235"/>
      <c r="P3470" s="235"/>
      <c r="Q3470" s="235"/>
      <c r="R3470" s="235"/>
      <c r="S3470" s="235"/>
      <c r="T3470" s="236"/>
      <c r="AT3470" s="237" t="s">
        <v>364</v>
      </c>
      <c r="AU3470" s="237" t="s">
        <v>90</v>
      </c>
      <c r="AV3470" s="14" t="s">
        <v>90</v>
      </c>
      <c r="AW3470" s="14" t="s">
        <v>36</v>
      </c>
      <c r="AX3470" s="14" t="s">
        <v>81</v>
      </c>
      <c r="AY3470" s="237" t="s">
        <v>215</v>
      </c>
    </row>
    <row r="3471" spans="2:51" s="13" customFormat="1" ht="10.199999999999999">
      <c r="B3471" s="217"/>
      <c r="C3471" s="218"/>
      <c r="D3471" s="198" t="s">
        <v>364</v>
      </c>
      <c r="E3471" s="219" t="s">
        <v>1</v>
      </c>
      <c r="F3471" s="220" t="s">
        <v>1544</v>
      </c>
      <c r="G3471" s="218"/>
      <c r="H3471" s="219" t="s">
        <v>1</v>
      </c>
      <c r="I3471" s="221"/>
      <c r="J3471" s="218"/>
      <c r="K3471" s="218"/>
      <c r="L3471" s="222"/>
      <c r="M3471" s="223"/>
      <c r="N3471" s="224"/>
      <c r="O3471" s="224"/>
      <c r="P3471" s="224"/>
      <c r="Q3471" s="224"/>
      <c r="R3471" s="224"/>
      <c r="S3471" s="224"/>
      <c r="T3471" s="225"/>
      <c r="AT3471" s="226" t="s">
        <v>364</v>
      </c>
      <c r="AU3471" s="226" t="s">
        <v>90</v>
      </c>
      <c r="AV3471" s="13" t="s">
        <v>88</v>
      </c>
      <c r="AW3471" s="13" t="s">
        <v>36</v>
      </c>
      <c r="AX3471" s="13" t="s">
        <v>81</v>
      </c>
      <c r="AY3471" s="226" t="s">
        <v>215</v>
      </c>
    </row>
    <row r="3472" spans="2:51" s="14" customFormat="1" ht="10.199999999999999">
      <c r="B3472" s="227"/>
      <c r="C3472" s="228"/>
      <c r="D3472" s="198" t="s">
        <v>364</v>
      </c>
      <c r="E3472" s="229" t="s">
        <v>1</v>
      </c>
      <c r="F3472" s="230" t="s">
        <v>88</v>
      </c>
      <c r="G3472" s="228"/>
      <c r="H3472" s="231">
        <v>1</v>
      </c>
      <c r="I3472" s="232"/>
      <c r="J3472" s="228"/>
      <c r="K3472" s="228"/>
      <c r="L3472" s="233"/>
      <c r="M3472" s="234"/>
      <c r="N3472" s="235"/>
      <c r="O3472" s="235"/>
      <c r="P3472" s="235"/>
      <c r="Q3472" s="235"/>
      <c r="R3472" s="235"/>
      <c r="S3472" s="235"/>
      <c r="T3472" s="236"/>
      <c r="AT3472" s="237" t="s">
        <v>364</v>
      </c>
      <c r="AU3472" s="237" t="s">
        <v>90</v>
      </c>
      <c r="AV3472" s="14" t="s">
        <v>90</v>
      </c>
      <c r="AW3472" s="14" t="s">
        <v>36</v>
      </c>
      <c r="AX3472" s="14" t="s">
        <v>81</v>
      </c>
      <c r="AY3472" s="237" t="s">
        <v>215</v>
      </c>
    </row>
    <row r="3473" spans="1:65" s="16" customFormat="1" ht="10.199999999999999">
      <c r="B3473" s="249"/>
      <c r="C3473" s="250"/>
      <c r="D3473" s="198" t="s">
        <v>364</v>
      </c>
      <c r="E3473" s="251" t="s">
        <v>1</v>
      </c>
      <c r="F3473" s="252" t="s">
        <v>403</v>
      </c>
      <c r="G3473" s="250"/>
      <c r="H3473" s="253">
        <v>37</v>
      </c>
      <c r="I3473" s="254"/>
      <c r="J3473" s="250"/>
      <c r="K3473" s="250"/>
      <c r="L3473" s="255"/>
      <c r="M3473" s="256"/>
      <c r="N3473" s="257"/>
      <c r="O3473" s="257"/>
      <c r="P3473" s="257"/>
      <c r="Q3473" s="257"/>
      <c r="R3473" s="257"/>
      <c r="S3473" s="257"/>
      <c r="T3473" s="258"/>
      <c r="AT3473" s="259" t="s">
        <v>364</v>
      </c>
      <c r="AU3473" s="259" t="s">
        <v>90</v>
      </c>
      <c r="AV3473" s="16" t="s">
        <v>227</v>
      </c>
      <c r="AW3473" s="16" t="s">
        <v>36</v>
      </c>
      <c r="AX3473" s="16" t="s">
        <v>81</v>
      </c>
      <c r="AY3473" s="259" t="s">
        <v>215</v>
      </c>
    </row>
    <row r="3474" spans="1:65" s="15" customFormat="1" ht="10.199999999999999">
      <c r="B3474" s="238"/>
      <c r="C3474" s="239"/>
      <c r="D3474" s="198" t="s">
        <v>364</v>
      </c>
      <c r="E3474" s="240" t="s">
        <v>1</v>
      </c>
      <c r="F3474" s="241" t="s">
        <v>368</v>
      </c>
      <c r="G3474" s="239"/>
      <c r="H3474" s="242">
        <v>61</v>
      </c>
      <c r="I3474" s="243"/>
      <c r="J3474" s="239"/>
      <c r="K3474" s="239"/>
      <c r="L3474" s="244"/>
      <c r="M3474" s="245"/>
      <c r="N3474" s="246"/>
      <c r="O3474" s="246"/>
      <c r="P3474" s="246"/>
      <c r="Q3474" s="246"/>
      <c r="R3474" s="246"/>
      <c r="S3474" s="246"/>
      <c r="T3474" s="247"/>
      <c r="AT3474" s="248" t="s">
        <v>364</v>
      </c>
      <c r="AU3474" s="248" t="s">
        <v>90</v>
      </c>
      <c r="AV3474" s="15" t="s">
        <v>214</v>
      </c>
      <c r="AW3474" s="15" t="s">
        <v>36</v>
      </c>
      <c r="AX3474" s="15" t="s">
        <v>88</v>
      </c>
      <c r="AY3474" s="248" t="s">
        <v>215</v>
      </c>
    </row>
    <row r="3475" spans="1:65" s="2" customFormat="1" ht="16.5" customHeight="1">
      <c r="A3475" s="35"/>
      <c r="B3475" s="36"/>
      <c r="C3475" s="185" t="s">
        <v>3467</v>
      </c>
      <c r="D3475" s="185" t="s">
        <v>216</v>
      </c>
      <c r="E3475" s="186" t="s">
        <v>3468</v>
      </c>
      <c r="F3475" s="187" t="s">
        <v>3469</v>
      </c>
      <c r="G3475" s="188" t="s">
        <v>716</v>
      </c>
      <c r="H3475" s="189">
        <v>1</v>
      </c>
      <c r="I3475" s="190"/>
      <c r="J3475" s="191">
        <f>ROUND(I3475*H3475,2)</f>
        <v>0</v>
      </c>
      <c r="K3475" s="187" t="s">
        <v>359</v>
      </c>
      <c r="L3475" s="40"/>
      <c r="M3475" s="192" t="s">
        <v>1</v>
      </c>
      <c r="N3475" s="193" t="s">
        <v>46</v>
      </c>
      <c r="O3475" s="72"/>
      <c r="P3475" s="194">
        <f>O3475*H3475</f>
        <v>0</v>
      </c>
      <c r="Q3475" s="194">
        <v>2.0000000000000001E-4</v>
      </c>
      <c r="R3475" s="194">
        <f>Q3475*H3475</f>
        <v>2.0000000000000001E-4</v>
      </c>
      <c r="S3475" s="194">
        <v>0</v>
      </c>
      <c r="T3475" s="195">
        <f>S3475*H3475</f>
        <v>0</v>
      </c>
      <c r="U3475" s="35"/>
      <c r="V3475" s="35"/>
      <c r="W3475" s="35"/>
      <c r="X3475" s="35"/>
      <c r="Y3475" s="35"/>
      <c r="Z3475" s="35"/>
      <c r="AA3475" s="35"/>
      <c r="AB3475" s="35"/>
      <c r="AC3475" s="35"/>
      <c r="AD3475" s="35"/>
      <c r="AE3475" s="35"/>
      <c r="AR3475" s="196" t="s">
        <v>291</v>
      </c>
      <c r="AT3475" s="196" t="s">
        <v>216</v>
      </c>
      <c r="AU3475" s="196" t="s">
        <v>90</v>
      </c>
      <c r="AY3475" s="18" t="s">
        <v>215</v>
      </c>
      <c r="BE3475" s="197">
        <f>IF(N3475="základní",J3475,0)</f>
        <v>0</v>
      </c>
      <c r="BF3475" s="197">
        <f>IF(N3475="snížená",J3475,0)</f>
        <v>0</v>
      </c>
      <c r="BG3475" s="197">
        <f>IF(N3475="zákl. přenesená",J3475,0)</f>
        <v>0</v>
      </c>
      <c r="BH3475" s="197">
        <f>IF(N3475="sníž. přenesená",J3475,0)</f>
        <v>0</v>
      </c>
      <c r="BI3475" s="197">
        <f>IF(N3475="nulová",J3475,0)</f>
        <v>0</v>
      </c>
      <c r="BJ3475" s="18" t="s">
        <v>88</v>
      </c>
      <c r="BK3475" s="197">
        <f>ROUND(I3475*H3475,2)</f>
        <v>0</v>
      </c>
      <c r="BL3475" s="18" t="s">
        <v>291</v>
      </c>
      <c r="BM3475" s="196" t="s">
        <v>3470</v>
      </c>
    </row>
    <row r="3476" spans="1:65" s="2" customFormat="1" ht="19.2">
      <c r="A3476" s="35"/>
      <c r="B3476" s="36"/>
      <c r="C3476" s="37"/>
      <c r="D3476" s="198" t="s">
        <v>221</v>
      </c>
      <c r="E3476" s="37"/>
      <c r="F3476" s="199" t="s">
        <v>3471</v>
      </c>
      <c r="G3476" s="37"/>
      <c r="H3476" s="37"/>
      <c r="I3476" s="200"/>
      <c r="J3476" s="37"/>
      <c r="K3476" s="37"/>
      <c r="L3476" s="40"/>
      <c r="M3476" s="201"/>
      <c r="N3476" s="202"/>
      <c r="O3476" s="72"/>
      <c r="P3476" s="72"/>
      <c r="Q3476" s="72"/>
      <c r="R3476" s="72"/>
      <c r="S3476" s="72"/>
      <c r="T3476" s="73"/>
      <c r="U3476" s="35"/>
      <c r="V3476" s="35"/>
      <c r="W3476" s="35"/>
      <c r="X3476" s="35"/>
      <c r="Y3476" s="35"/>
      <c r="Z3476" s="35"/>
      <c r="AA3476" s="35"/>
      <c r="AB3476" s="35"/>
      <c r="AC3476" s="35"/>
      <c r="AD3476" s="35"/>
      <c r="AE3476" s="35"/>
      <c r="AT3476" s="18" t="s">
        <v>221</v>
      </c>
      <c r="AU3476" s="18" t="s">
        <v>90</v>
      </c>
    </row>
    <row r="3477" spans="1:65" s="2" customFormat="1" ht="10.199999999999999">
      <c r="A3477" s="35"/>
      <c r="B3477" s="36"/>
      <c r="C3477" s="37"/>
      <c r="D3477" s="215" t="s">
        <v>362</v>
      </c>
      <c r="E3477" s="37"/>
      <c r="F3477" s="216" t="s">
        <v>3472</v>
      </c>
      <c r="G3477" s="37"/>
      <c r="H3477" s="37"/>
      <c r="I3477" s="200"/>
      <c r="J3477" s="37"/>
      <c r="K3477" s="37"/>
      <c r="L3477" s="40"/>
      <c r="M3477" s="201"/>
      <c r="N3477" s="202"/>
      <c r="O3477" s="72"/>
      <c r="P3477" s="72"/>
      <c r="Q3477" s="72"/>
      <c r="R3477" s="72"/>
      <c r="S3477" s="72"/>
      <c r="T3477" s="73"/>
      <c r="U3477" s="35"/>
      <c r="V3477" s="35"/>
      <c r="W3477" s="35"/>
      <c r="X3477" s="35"/>
      <c r="Y3477" s="35"/>
      <c r="Z3477" s="35"/>
      <c r="AA3477" s="35"/>
      <c r="AB3477" s="35"/>
      <c r="AC3477" s="35"/>
      <c r="AD3477" s="35"/>
      <c r="AE3477" s="35"/>
      <c r="AT3477" s="18" t="s">
        <v>362</v>
      </c>
      <c r="AU3477" s="18" t="s">
        <v>90</v>
      </c>
    </row>
    <row r="3478" spans="1:65" s="13" customFormat="1" ht="10.199999999999999">
      <c r="B3478" s="217"/>
      <c r="C3478" s="218"/>
      <c r="D3478" s="198" t="s">
        <v>364</v>
      </c>
      <c r="E3478" s="219" t="s">
        <v>1</v>
      </c>
      <c r="F3478" s="220" t="s">
        <v>3460</v>
      </c>
      <c r="G3478" s="218"/>
      <c r="H3478" s="219" t="s">
        <v>1</v>
      </c>
      <c r="I3478" s="221"/>
      <c r="J3478" s="218"/>
      <c r="K3478" s="218"/>
      <c r="L3478" s="222"/>
      <c r="M3478" s="223"/>
      <c r="N3478" s="224"/>
      <c r="O3478" s="224"/>
      <c r="P3478" s="224"/>
      <c r="Q3478" s="224"/>
      <c r="R3478" s="224"/>
      <c r="S3478" s="224"/>
      <c r="T3478" s="225"/>
      <c r="AT3478" s="226" t="s">
        <v>364</v>
      </c>
      <c r="AU3478" s="226" t="s">
        <v>90</v>
      </c>
      <c r="AV3478" s="13" t="s">
        <v>88</v>
      </c>
      <c r="AW3478" s="13" t="s">
        <v>36</v>
      </c>
      <c r="AX3478" s="13" t="s">
        <v>81</v>
      </c>
      <c r="AY3478" s="226" t="s">
        <v>215</v>
      </c>
    </row>
    <row r="3479" spans="1:65" s="13" customFormat="1" ht="10.199999999999999">
      <c r="B3479" s="217"/>
      <c r="C3479" s="218"/>
      <c r="D3479" s="198" t="s">
        <v>364</v>
      </c>
      <c r="E3479" s="219" t="s">
        <v>1</v>
      </c>
      <c r="F3479" s="220" t="s">
        <v>1148</v>
      </c>
      <c r="G3479" s="218"/>
      <c r="H3479" s="219" t="s">
        <v>1</v>
      </c>
      <c r="I3479" s="221"/>
      <c r="J3479" s="218"/>
      <c r="K3479" s="218"/>
      <c r="L3479" s="222"/>
      <c r="M3479" s="223"/>
      <c r="N3479" s="224"/>
      <c r="O3479" s="224"/>
      <c r="P3479" s="224"/>
      <c r="Q3479" s="224"/>
      <c r="R3479" s="224"/>
      <c r="S3479" s="224"/>
      <c r="T3479" s="225"/>
      <c r="AT3479" s="226" t="s">
        <v>364</v>
      </c>
      <c r="AU3479" s="226" t="s">
        <v>90</v>
      </c>
      <c r="AV3479" s="13" t="s">
        <v>88</v>
      </c>
      <c r="AW3479" s="13" t="s">
        <v>36</v>
      </c>
      <c r="AX3479" s="13" t="s">
        <v>81</v>
      </c>
      <c r="AY3479" s="226" t="s">
        <v>215</v>
      </c>
    </row>
    <row r="3480" spans="1:65" s="14" customFormat="1" ht="10.199999999999999">
      <c r="B3480" s="227"/>
      <c r="C3480" s="228"/>
      <c r="D3480" s="198" t="s">
        <v>364</v>
      </c>
      <c r="E3480" s="229" t="s">
        <v>1</v>
      </c>
      <c r="F3480" s="230" t="s">
        <v>88</v>
      </c>
      <c r="G3480" s="228"/>
      <c r="H3480" s="231">
        <v>1</v>
      </c>
      <c r="I3480" s="232"/>
      <c r="J3480" s="228"/>
      <c r="K3480" s="228"/>
      <c r="L3480" s="233"/>
      <c r="M3480" s="234"/>
      <c r="N3480" s="235"/>
      <c r="O3480" s="235"/>
      <c r="P3480" s="235"/>
      <c r="Q3480" s="235"/>
      <c r="R3480" s="235"/>
      <c r="S3480" s="235"/>
      <c r="T3480" s="236"/>
      <c r="AT3480" s="237" t="s">
        <v>364</v>
      </c>
      <c r="AU3480" s="237" t="s">
        <v>90</v>
      </c>
      <c r="AV3480" s="14" t="s">
        <v>90</v>
      </c>
      <c r="AW3480" s="14" t="s">
        <v>36</v>
      </c>
      <c r="AX3480" s="14" t="s">
        <v>81</v>
      </c>
      <c r="AY3480" s="237" t="s">
        <v>215</v>
      </c>
    </row>
    <row r="3481" spans="1:65" s="15" customFormat="1" ht="10.199999999999999">
      <c r="B3481" s="238"/>
      <c r="C3481" s="239"/>
      <c r="D3481" s="198" t="s">
        <v>364</v>
      </c>
      <c r="E3481" s="240" t="s">
        <v>1</v>
      </c>
      <c r="F3481" s="241" t="s">
        <v>368</v>
      </c>
      <c r="G3481" s="239"/>
      <c r="H3481" s="242">
        <v>1</v>
      </c>
      <c r="I3481" s="243"/>
      <c r="J3481" s="239"/>
      <c r="K3481" s="239"/>
      <c r="L3481" s="244"/>
      <c r="M3481" s="245"/>
      <c r="N3481" s="246"/>
      <c r="O3481" s="246"/>
      <c r="P3481" s="246"/>
      <c r="Q3481" s="246"/>
      <c r="R3481" s="246"/>
      <c r="S3481" s="246"/>
      <c r="T3481" s="247"/>
      <c r="AT3481" s="248" t="s">
        <v>364</v>
      </c>
      <c r="AU3481" s="248" t="s">
        <v>90</v>
      </c>
      <c r="AV3481" s="15" t="s">
        <v>214</v>
      </c>
      <c r="AW3481" s="15" t="s">
        <v>36</v>
      </c>
      <c r="AX3481" s="15" t="s">
        <v>88</v>
      </c>
      <c r="AY3481" s="248" t="s">
        <v>215</v>
      </c>
    </row>
    <row r="3482" spans="1:65" s="2" customFormat="1" ht="24.15" customHeight="1">
      <c r="A3482" s="35"/>
      <c r="B3482" s="36"/>
      <c r="C3482" s="185" t="s">
        <v>3473</v>
      </c>
      <c r="D3482" s="185" t="s">
        <v>216</v>
      </c>
      <c r="E3482" s="186" t="s">
        <v>3474</v>
      </c>
      <c r="F3482" s="187" t="s">
        <v>3475</v>
      </c>
      <c r="G3482" s="188" t="s">
        <v>523</v>
      </c>
      <c r="H3482" s="189">
        <v>49.62</v>
      </c>
      <c r="I3482" s="190"/>
      <c r="J3482" s="191">
        <f>ROUND(I3482*H3482,2)</f>
        <v>0</v>
      </c>
      <c r="K3482" s="187" t="s">
        <v>359</v>
      </c>
      <c r="L3482" s="40"/>
      <c r="M3482" s="192" t="s">
        <v>1</v>
      </c>
      <c r="N3482" s="193" t="s">
        <v>46</v>
      </c>
      <c r="O3482" s="72"/>
      <c r="P3482" s="194">
        <f>O3482*H3482</f>
        <v>0</v>
      </c>
      <c r="Q3482" s="194">
        <v>5.0000000000000002E-5</v>
      </c>
      <c r="R3482" s="194">
        <f>Q3482*H3482</f>
        <v>2.4810000000000001E-3</v>
      </c>
      <c r="S3482" s="194">
        <v>0</v>
      </c>
      <c r="T3482" s="195">
        <f>S3482*H3482</f>
        <v>0</v>
      </c>
      <c r="U3482" s="35"/>
      <c r="V3482" s="35"/>
      <c r="W3482" s="35"/>
      <c r="X3482" s="35"/>
      <c r="Y3482" s="35"/>
      <c r="Z3482" s="35"/>
      <c r="AA3482" s="35"/>
      <c r="AB3482" s="35"/>
      <c r="AC3482" s="35"/>
      <c r="AD3482" s="35"/>
      <c r="AE3482" s="35"/>
      <c r="AR3482" s="196" t="s">
        <v>291</v>
      </c>
      <c r="AT3482" s="196" t="s">
        <v>216</v>
      </c>
      <c r="AU3482" s="196" t="s">
        <v>90</v>
      </c>
      <c r="AY3482" s="18" t="s">
        <v>215</v>
      </c>
      <c r="BE3482" s="197">
        <f>IF(N3482="základní",J3482,0)</f>
        <v>0</v>
      </c>
      <c r="BF3482" s="197">
        <f>IF(N3482="snížená",J3482,0)</f>
        <v>0</v>
      </c>
      <c r="BG3482" s="197">
        <f>IF(N3482="zákl. přenesená",J3482,0)</f>
        <v>0</v>
      </c>
      <c r="BH3482" s="197">
        <f>IF(N3482="sníž. přenesená",J3482,0)</f>
        <v>0</v>
      </c>
      <c r="BI3482" s="197">
        <f>IF(N3482="nulová",J3482,0)</f>
        <v>0</v>
      </c>
      <c r="BJ3482" s="18" t="s">
        <v>88</v>
      </c>
      <c r="BK3482" s="197">
        <f>ROUND(I3482*H3482,2)</f>
        <v>0</v>
      </c>
      <c r="BL3482" s="18" t="s">
        <v>291</v>
      </c>
      <c r="BM3482" s="196" t="s">
        <v>3476</v>
      </c>
    </row>
    <row r="3483" spans="1:65" s="2" customFormat="1" ht="19.2">
      <c r="A3483" s="35"/>
      <c r="B3483" s="36"/>
      <c r="C3483" s="37"/>
      <c r="D3483" s="198" t="s">
        <v>221</v>
      </c>
      <c r="E3483" s="37"/>
      <c r="F3483" s="199" t="s">
        <v>3477</v>
      </c>
      <c r="G3483" s="37"/>
      <c r="H3483" s="37"/>
      <c r="I3483" s="200"/>
      <c r="J3483" s="37"/>
      <c r="K3483" s="37"/>
      <c r="L3483" s="40"/>
      <c r="M3483" s="201"/>
      <c r="N3483" s="202"/>
      <c r="O3483" s="72"/>
      <c r="P3483" s="72"/>
      <c r="Q3483" s="72"/>
      <c r="R3483" s="72"/>
      <c r="S3483" s="72"/>
      <c r="T3483" s="73"/>
      <c r="U3483" s="35"/>
      <c r="V3483" s="35"/>
      <c r="W3483" s="35"/>
      <c r="X3483" s="35"/>
      <c r="Y3483" s="35"/>
      <c r="Z3483" s="35"/>
      <c r="AA3483" s="35"/>
      <c r="AB3483" s="35"/>
      <c r="AC3483" s="35"/>
      <c r="AD3483" s="35"/>
      <c r="AE3483" s="35"/>
      <c r="AT3483" s="18" t="s">
        <v>221</v>
      </c>
      <c r="AU3483" s="18" t="s">
        <v>90</v>
      </c>
    </row>
    <row r="3484" spans="1:65" s="2" customFormat="1" ht="10.199999999999999">
      <c r="A3484" s="35"/>
      <c r="B3484" s="36"/>
      <c r="C3484" s="37"/>
      <c r="D3484" s="215" t="s">
        <v>362</v>
      </c>
      <c r="E3484" s="37"/>
      <c r="F3484" s="216" t="s">
        <v>3478</v>
      </c>
      <c r="G3484" s="37"/>
      <c r="H3484" s="37"/>
      <c r="I3484" s="200"/>
      <c r="J3484" s="37"/>
      <c r="K3484" s="37"/>
      <c r="L3484" s="40"/>
      <c r="M3484" s="201"/>
      <c r="N3484" s="202"/>
      <c r="O3484" s="72"/>
      <c r="P3484" s="72"/>
      <c r="Q3484" s="72"/>
      <c r="R3484" s="72"/>
      <c r="S3484" s="72"/>
      <c r="T3484" s="73"/>
      <c r="U3484" s="35"/>
      <c r="V3484" s="35"/>
      <c r="W3484" s="35"/>
      <c r="X3484" s="35"/>
      <c r="Y3484" s="35"/>
      <c r="Z3484" s="35"/>
      <c r="AA3484" s="35"/>
      <c r="AB3484" s="35"/>
      <c r="AC3484" s="35"/>
      <c r="AD3484" s="35"/>
      <c r="AE3484" s="35"/>
      <c r="AT3484" s="18" t="s">
        <v>362</v>
      </c>
      <c r="AU3484" s="18" t="s">
        <v>90</v>
      </c>
    </row>
    <row r="3485" spans="1:65" s="2" customFormat="1" ht="24.15" customHeight="1">
      <c r="A3485" s="35"/>
      <c r="B3485" s="36"/>
      <c r="C3485" s="185" t="s">
        <v>3479</v>
      </c>
      <c r="D3485" s="185" t="s">
        <v>216</v>
      </c>
      <c r="E3485" s="186" t="s">
        <v>3480</v>
      </c>
      <c r="F3485" s="187" t="s">
        <v>3481</v>
      </c>
      <c r="G3485" s="188" t="s">
        <v>583</v>
      </c>
      <c r="H3485" s="189">
        <v>1.9690000000000001</v>
      </c>
      <c r="I3485" s="190"/>
      <c r="J3485" s="191">
        <f>ROUND(I3485*H3485,2)</f>
        <v>0</v>
      </c>
      <c r="K3485" s="187" t="s">
        <v>359</v>
      </c>
      <c r="L3485" s="40"/>
      <c r="M3485" s="192" t="s">
        <v>1</v>
      </c>
      <c r="N3485" s="193" t="s">
        <v>46</v>
      </c>
      <c r="O3485" s="72"/>
      <c r="P3485" s="194">
        <f>O3485*H3485</f>
        <v>0</v>
      </c>
      <c r="Q3485" s="194">
        <v>0</v>
      </c>
      <c r="R3485" s="194">
        <f>Q3485*H3485</f>
        <v>0</v>
      </c>
      <c r="S3485" s="194">
        <v>0</v>
      </c>
      <c r="T3485" s="195">
        <f>S3485*H3485</f>
        <v>0</v>
      </c>
      <c r="U3485" s="35"/>
      <c r="V3485" s="35"/>
      <c r="W3485" s="35"/>
      <c r="X3485" s="35"/>
      <c r="Y3485" s="35"/>
      <c r="Z3485" s="35"/>
      <c r="AA3485" s="35"/>
      <c r="AB3485" s="35"/>
      <c r="AC3485" s="35"/>
      <c r="AD3485" s="35"/>
      <c r="AE3485" s="35"/>
      <c r="AR3485" s="196" t="s">
        <v>291</v>
      </c>
      <c r="AT3485" s="196" t="s">
        <v>216</v>
      </c>
      <c r="AU3485" s="196" t="s">
        <v>90</v>
      </c>
      <c r="AY3485" s="18" t="s">
        <v>215</v>
      </c>
      <c r="BE3485" s="197">
        <f>IF(N3485="základní",J3485,0)</f>
        <v>0</v>
      </c>
      <c r="BF3485" s="197">
        <f>IF(N3485="snížená",J3485,0)</f>
        <v>0</v>
      </c>
      <c r="BG3485" s="197">
        <f>IF(N3485="zákl. přenesená",J3485,0)</f>
        <v>0</v>
      </c>
      <c r="BH3485" s="197">
        <f>IF(N3485="sníž. přenesená",J3485,0)</f>
        <v>0</v>
      </c>
      <c r="BI3485" s="197">
        <f>IF(N3485="nulová",J3485,0)</f>
        <v>0</v>
      </c>
      <c r="BJ3485" s="18" t="s">
        <v>88</v>
      </c>
      <c r="BK3485" s="197">
        <f>ROUND(I3485*H3485,2)</f>
        <v>0</v>
      </c>
      <c r="BL3485" s="18" t="s">
        <v>291</v>
      </c>
      <c r="BM3485" s="196" t="s">
        <v>3482</v>
      </c>
    </row>
    <row r="3486" spans="1:65" s="2" customFormat="1" ht="28.8">
      <c r="A3486" s="35"/>
      <c r="B3486" s="36"/>
      <c r="C3486" s="37"/>
      <c r="D3486" s="198" t="s">
        <v>221</v>
      </c>
      <c r="E3486" s="37"/>
      <c r="F3486" s="199" t="s">
        <v>3483</v>
      </c>
      <c r="G3486" s="37"/>
      <c r="H3486" s="37"/>
      <c r="I3486" s="200"/>
      <c r="J3486" s="37"/>
      <c r="K3486" s="37"/>
      <c r="L3486" s="40"/>
      <c r="M3486" s="201"/>
      <c r="N3486" s="202"/>
      <c r="O3486" s="72"/>
      <c r="P3486" s="72"/>
      <c r="Q3486" s="72"/>
      <c r="R3486" s="72"/>
      <c r="S3486" s="72"/>
      <c r="T3486" s="73"/>
      <c r="U3486" s="35"/>
      <c r="V3486" s="35"/>
      <c r="W3486" s="35"/>
      <c r="X3486" s="35"/>
      <c r="Y3486" s="35"/>
      <c r="Z3486" s="35"/>
      <c r="AA3486" s="35"/>
      <c r="AB3486" s="35"/>
      <c r="AC3486" s="35"/>
      <c r="AD3486" s="35"/>
      <c r="AE3486" s="35"/>
      <c r="AT3486" s="18" t="s">
        <v>221</v>
      </c>
      <c r="AU3486" s="18" t="s">
        <v>90</v>
      </c>
    </row>
    <row r="3487" spans="1:65" s="2" customFormat="1" ht="10.199999999999999">
      <c r="A3487" s="35"/>
      <c r="B3487" s="36"/>
      <c r="C3487" s="37"/>
      <c r="D3487" s="215" t="s">
        <v>362</v>
      </c>
      <c r="E3487" s="37"/>
      <c r="F3487" s="216" t="s">
        <v>3484</v>
      </c>
      <c r="G3487" s="37"/>
      <c r="H3487" s="37"/>
      <c r="I3487" s="200"/>
      <c r="J3487" s="37"/>
      <c r="K3487" s="37"/>
      <c r="L3487" s="40"/>
      <c r="M3487" s="201"/>
      <c r="N3487" s="202"/>
      <c r="O3487" s="72"/>
      <c r="P3487" s="72"/>
      <c r="Q3487" s="72"/>
      <c r="R3487" s="72"/>
      <c r="S3487" s="72"/>
      <c r="T3487" s="73"/>
      <c r="U3487" s="35"/>
      <c r="V3487" s="35"/>
      <c r="W3487" s="35"/>
      <c r="X3487" s="35"/>
      <c r="Y3487" s="35"/>
      <c r="Z3487" s="35"/>
      <c r="AA3487" s="35"/>
      <c r="AB3487" s="35"/>
      <c r="AC3487" s="35"/>
      <c r="AD3487" s="35"/>
      <c r="AE3487" s="35"/>
      <c r="AT3487" s="18" t="s">
        <v>362</v>
      </c>
      <c r="AU3487" s="18" t="s">
        <v>90</v>
      </c>
    </row>
    <row r="3488" spans="1:65" s="11" customFormat="1" ht="22.8" customHeight="1">
      <c r="B3488" s="171"/>
      <c r="C3488" s="172"/>
      <c r="D3488" s="173" t="s">
        <v>80</v>
      </c>
      <c r="E3488" s="213" t="s">
        <v>3485</v>
      </c>
      <c r="F3488" s="213" t="s">
        <v>3486</v>
      </c>
      <c r="G3488" s="172"/>
      <c r="H3488" s="172"/>
      <c r="I3488" s="175"/>
      <c r="J3488" s="214">
        <f>BK3488</f>
        <v>0</v>
      </c>
      <c r="K3488" s="172"/>
      <c r="L3488" s="177"/>
      <c r="M3488" s="178"/>
      <c r="N3488" s="179"/>
      <c r="O3488" s="179"/>
      <c r="P3488" s="180">
        <f>SUM(P3489:P3618)</f>
        <v>0</v>
      </c>
      <c r="Q3488" s="179"/>
      <c r="R3488" s="180">
        <f>SUM(R3489:R3618)</f>
        <v>3.8514630399999996</v>
      </c>
      <c r="S3488" s="179"/>
      <c r="T3488" s="181">
        <f>SUM(T3489:T3618)</f>
        <v>0</v>
      </c>
      <c r="AR3488" s="182" t="s">
        <v>90</v>
      </c>
      <c r="AT3488" s="183" t="s">
        <v>80</v>
      </c>
      <c r="AU3488" s="183" t="s">
        <v>88</v>
      </c>
      <c r="AY3488" s="182" t="s">
        <v>215</v>
      </c>
      <c r="BK3488" s="184">
        <f>SUM(BK3489:BK3618)</f>
        <v>0</v>
      </c>
    </row>
    <row r="3489" spans="1:65" s="2" customFormat="1" ht="16.5" customHeight="1">
      <c r="A3489" s="35"/>
      <c r="B3489" s="36"/>
      <c r="C3489" s="185" t="s">
        <v>3487</v>
      </c>
      <c r="D3489" s="185" t="s">
        <v>216</v>
      </c>
      <c r="E3489" s="186" t="s">
        <v>3488</v>
      </c>
      <c r="F3489" s="187" t="s">
        <v>3489</v>
      </c>
      <c r="G3489" s="188" t="s">
        <v>523</v>
      </c>
      <c r="H3489" s="189">
        <v>337.93</v>
      </c>
      <c r="I3489" s="190"/>
      <c r="J3489" s="191">
        <f>ROUND(I3489*H3489,2)</f>
        <v>0</v>
      </c>
      <c r="K3489" s="187" t="s">
        <v>359</v>
      </c>
      <c r="L3489" s="40"/>
      <c r="M3489" s="192" t="s">
        <v>1</v>
      </c>
      <c r="N3489" s="193" t="s">
        <v>46</v>
      </c>
      <c r="O3489" s="72"/>
      <c r="P3489" s="194">
        <f>O3489*H3489</f>
        <v>0</v>
      </c>
      <c r="Q3489" s="194">
        <v>0</v>
      </c>
      <c r="R3489" s="194">
        <f>Q3489*H3489</f>
        <v>0</v>
      </c>
      <c r="S3489" s="194">
        <v>0</v>
      </c>
      <c r="T3489" s="195">
        <f>S3489*H3489</f>
        <v>0</v>
      </c>
      <c r="U3489" s="35"/>
      <c r="V3489" s="35"/>
      <c r="W3489" s="35"/>
      <c r="X3489" s="35"/>
      <c r="Y3489" s="35"/>
      <c r="Z3489" s="35"/>
      <c r="AA3489" s="35"/>
      <c r="AB3489" s="35"/>
      <c r="AC3489" s="35"/>
      <c r="AD3489" s="35"/>
      <c r="AE3489" s="35"/>
      <c r="AR3489" s="196" t="s">
        <v>291</v>
      </c>
      <c r="AT3489" s="196" t="s">
        <v>216</v>
      </c>
      <c r="AU3489" s="196" t="s">
        <v>90</v>
      </c>
      <c r="AY3489" s="18" t="s">
        <v>215</v>
      </c>
      <c r="BE3489" s="197">
        <f>IF(N3489="základní",J3489,0)</f>
        <v>0</v>
      </c>
      <c r="BF3489" s="197">
        <f>IF(N3489="snížená",J3489,0)</f>
        <v>0</v>
      </c>
      <c r="BG3489" s="197">
        <f>IF(N3489="zákl. přenesená",J3489,0)</f>
        <v>0</v>
      </c>
      <c r="BH3489" s="197">
        <f>IF(N3489="sníž. přenesená",J3489,0)</f>
        <v>0</v>
      </c>
      <c r="BI3489" s="197">
        <f>IF(N3489="nulová",J3489,0)</f>
        <v>0</v>
      </c>
      <c r="BJ3489" s="18" t="s">
        <v>88</v>
      </c>
      <c r="BK3489" s="197">
        <f>ROUND(I3489*H3489,2)</f>
        <v>0</v>
      </c>
      <c r="BL3489" s="18" t="s">
        <v>291</v>
      </c>
      <c r="BM3489" s="196" t="s">
        <v>3490</v>
      </c>
    </row>
    <row r="3490" spans="1:65" s="2" customFormat="1" ht="10.199999999999999">
      <c r="A3490" s="35"/>
      <c r="B3490" s="36"/>
      <c r="C3490" s="37"/>
      <c r="D3490" s="198" t="s">
        <v>221</v>
      </c>
      <c r="E3490" s="37"/>
      <c r="F3490" s="199" t="s">
        <v>3491</v>
      </c>
      <c r="G3490" s="37"/>
      <c r="H3490" s="37"/>
      <c r="I3490" s="200"/>
      <c r="J3490" s="37"/>
      <c r="K3490" s="37"/>
      <c r="L3490" s="40"/>
      <c r="M3490" s="201"/>
      <c r="N3490" s="202"/>
      <c r="O3490" s="72"/>
      <c r="P3490" s="72"/>
      <c r="Q3490" s="72"/>
      <c r="R3490" s="72"/>
      <c r="S3490" s="72"/>
      <c r="T3490" s="73"/>
      <c r="U3490" s="35"/>
      <c r="V3490" s="35"/>
      <c r="W3490" s="35"/>
      <c r="X3490" s="35"/>
      <c r="Y3490" s="35"/>
      <c r="Z3490" s="35"/>
      <c r="AA3490" s="35"/>
      <c r="AB3490" s="35"/>
      <c r="AC3490" s="35"/>
      <c r="AD3490" s="35"/>
      <c r="AE3490" s="35"/>
      <c r="AT3490" s="18" t="s">
        <v>221</v>
      </c>
      <c r="AU3490" s="18" t="s">
        <v>90</v>
      </c>
    </row>
    <row r="3491" spans="1:65" s="2" customFormat="1" ht="10.199999999999999">
      <c r="A3491" s="35"/>
      <c r="B3491" s="36"/>
      <c r="C3491" s="37"/>
      <c r="D3491" s="215" t="s">
        <v>362</v>
      </c>
      <c r="E3491" s="37"/>
      <c r="F3491" s="216" t="s">
        <v>3492</v>
      </c>
      <c r="G3491" s="37"/>
      <c r="H3491" s="37"/>
      <c r="I3491" s="200"/>
      <c r="J3491" s="37"/>
      <c r="K3491" s="37"/>
      <c r="L3491" s="40"/>
      <c r="M3491" s="201"/>
      <c r="N3491" s="202"/>
      <c r="O3491" s="72"/>
      <c r="P3491" s="72"/>
      <c r="Q3491" s="72"/>
      <c r="R3491" s="72"/>
      <c r="S3491" s="72"/>
      <c r="T3491" s="73"/>
      <c r="U3491" s="35"/>
      <c r="V3491" s="35"/>
      <c r="W3491" s="35"/>
      <c r="X3491" s="35"/>
      <c r="Y3491" s="35"/>
      <c r="Z3491" s="35"/>
      <c r="AA3491" s="35"/>
      <c r="AB3491" s="35"/>
      <c r="AC3491" s="35"/>
      <c r="AD3491" s="35"/>
      <c r="AE3491" s="35"/>
      <c r="AT3491" s="18" t="s">
        <v>362</v>
      </c>
      <c r="AU3491" s="18" t="s">
        <v>90</v>
      </c>
    </row>
    <row r="3492" spans="1:65" s="14" customFormat="1" ht="10.199999999999999">
      <c r="B3492" s="227"/>
      <c r="C3492" s="228"/>
      <c r="D3492" s="198" t="s">
        <v>364</v>
      </c>
      <c r="E3492" s="229" t="s">
        <v>1</v>
      </c>
      <c r="F3492" s="230" t="s">
        <v>3493</v>
      </c>
      <c r="G3492" s="228"/>
      <c r="H3492" s="231">
        <v>294.25</v>
      </c>
      <c r="I3492" s="232"/>
      <c r="J3492" s="228"/>
      <c r="K3492" s="228"/>
      <c r="L3492" s="233"/>
      <c r="M3492" s="234"/>
      <c r="N3492" s="235"/>
      <c r="O3492" s="235"/>
      <c r="P3492" s="235"/>
      <c r="Q3492" s="235"/>
      <c r="R3492" s="235"/>
      <c r="S3492" s="235"/>
      <c r="T3492" s="236"/>
      <c r="AT3492" s="237" t="s">
        <v>364</v>
      </c>
      <c r="AU3492" s="237" t="s">
        <v>90</v>
      </c>
      <c r="AV3492" s="14" t="s">
        <v>90</v>
      </c>
      <c r="AW3492" s="14" t="s">
        <v>36</v>
      </c>
      <c r="AX3492" s="14" t="s">
        <v>81</v>
      </c>
      <c r="AY3492" s="237" t="s">
        <v>215</v>
      </c>
    </row>
    <row r="3493" spans="1:65" s="14" customFormat="1" ht="10.199999999999999">
      <c r="B3493" s="227"/>
      <c r="C3493" s="228"/>
      <c r="D3493" s="198" t="s">
        <v>364</v>
      </c>
      <c r="E3493" s="229" t="s">
        <v>1</v>
      </c>
      <c r="F3493" s="230" t="s">
        <v>3494</v>
      </c>
      <c r="G3493" s="228"/>
      <c r="H3493" s="231">
        <v>39.5</v>
      </c>
      <c r="I3493" s="232"/>
      <c r="J3493" s="228"/>
      <c r="K3493" s="228"/>
      <c r="L3493" s="233"/>
      <c r="M3493" s="234"/>
      <c r="N3493" s="235"/>
      <c r="O3493" s="235"/>
      <c r="P3493" s="235"/>
      <c r="Q3493" s="235"/>
      <c r="R3493" s="235"/>
      <c r="S3493" s="235"/>
      <c r="T3493" s="236"/>
      <c r="AT3493" s="237" t="s">
        <v>364</v>
      </c>
      <c r="AU3493" s="237" t="s">
        <v>90</v>
      </c>
      <c r="AV3493" s="14" t="s">
        <v>90</v>
      </c>
      <c r="AW3493" s="14" t="s">
        <v>36</v>
      </c>
      <c r="AX3493" s="14" t="s">
        <v>81</v>
      </c>
      <c r="AY3493" s="237" t="s">
        <v>215</v>
      </c>
    </row>
    <row r="3494" spans="1:65" s="14" customFormat="1" ht="10.199999999999999">
      <c r="B3494" s="227"/>
      <c r="C3494" s="228"/>
      <c r="D3494" s="198" t="s">
        <v>364</v>
      </c>
      <c r="E3494" s="229" t="s">
        <v>1</v>
      </c>
      <c r="F3494" s="230" t="s">
        <v>1895</v>
      </c>
      <c r="G3494" s="228"/>
      <c r="H3494" s="231">
        <v>4.18</v>
      </c>
      <c r="I3494" s="232"/>
      <c r="J3494" s="228"/>
      <c r="K3494" s="228"/>
      <c r="L3494" s="233"/>
      <c r="M3494" s="234"/>
      <c r="N3494" s="235"/>
      <c r="O3494" s="235"/>
      <c r="P3494" s="235"/>
      <c r="Q3494" s="235"/>
      <c r="R3494" s="235"/>
      <c r="S3494" s="235"/>
      <c r="T3494" s="236"/>
      <c r="AT3494" s="237" t="s">
        <v>364</v>
      </c>
      <c r="AU3494" s="237" t="s">
        <v>90</v>
      </c>
      <c r="AV3494" s="14" t="s">
        <v>90</v>
      </c>
      <c r="AW3494" s="14" t="s">
        <v>36</v>
      </c>
      <c r="AX3494" s="14" t="s">
        <v>81</v>
      </c>
      <c r="AY3494" s="237" t="s">
        <v>215</v>
      </c>
    </row>
    <row r="3495" spans="1:65" s="15" customFormat="1" ht="10.199999999999999">
      <c r="B3495" s="238"/>
      <c r="C3495" s="239"/>
      <c r="D3495" s="198" t="s">
        <v>364</v>
      </c>
      <c r="E3495" s="240" t="s">
        <v>1</v>
      </c>
      <c r="F3495" s="241" t="s">
        <v>368</v>
      </c>
      <c r="G3495" s="239"/>
      <c r="H3495" s="242">
        <v>337.93</v>
      </c>
      <c r="I3495" s="243"/>
      <c r="J3495" s="239"/>
      <c r="K3495" s="239"/>
      <c r="L3495" s="244"/>
      <c r="M3495" s="245"/>
      <c r="N3495" s="246"/>
      <c r="O3495" s="246"/>
      <c r="P3495" s="246"/>
      <c r="Q3495" s="246"/>
      <c r="R3495" s="246"/>
      <c r="S3495" s="246"/>
      <c r="T3495" s="247"/>
      <c r="AT3495" s="248" t="s">
        <v>364</v>
      </c>
      <c r="AU3495" s="248" t="s">
        <v>90</v>
      </c>
      <c r="AV3495" s="15" t="s">
        <v>214</v>
      </c>
      <c r="AW3495" s="15" t="s">
        <v>36</v>
      </c>
      <c r="AX3495" s="15" t="s">
        <v>88</v>
      </c>
      <c r="AY3495" s="248" t="s">
        <v>215</v>
      </c>
    </row>
    <row r="3496" spans="1:65" s="2" customFormat="1" ht="24.15" customHeight="1">
      <c r="A3496" s="35"/>
      <c r="B3496" s="36"/>
      <c r="C3496" s="185" t="s">
        <v>3495</v>
      </c>
      <c r="D3496" s="185" t="s">
        <v>216</v>
      </c>
      <c r="E3496" s="186" t="s">
        <v>3496</v>
      </c>
      <c r="F3496" s="187" t="s">
        <v>3497</v>
      </c>
      <c r="G3496" s="188" t="s">
        <v>523</v>
      </c>
      <c r="H3496" s="189">
        <v>337.93</v>
      </c>
      <c r="I3496" s="190"/>
      <c r="J3496" s="191">
        <f>ROUND(I3496*H3496,2)</f>
        <v>0</v>
      </c>
      <c r="K3496" s="187" t="s">
        <v>359</v>
      </c>
      <c r="L3496" s="40"/>
      <c r="M3496" s="192" t="s">
        <v>1</v>
      </c>
      <c r="N3496" s="193" t="s">
        <v>46</v>
      </c>
      <c r="O3496" s="72"/>
      <c r="P3496" s="194">
        <f>O3496*H3496</f>
        <v>0</v>
      </c>
      <c r="Q3496" s="194">
        <v>3.0000000000000001E-5</v>
      </c>
      <c r="R3496" s="194">
        <f>Q3496*H3496</f>
        <v>1.01379E-2</v>
      </c>
      <c r="S3496" s="194">
        <v>0</v>
      </c>
      <c r="T3496" s="195">
        <f>S3496*H3496</f>
        <v>0</v>
      </c>
      <c r="U3496" s="35"/>
      <c r="V3496" s="35"/>
      <c r="W3496" s="35"/>
      <c r="X3496" s="35"/>
      <c r="Y3496" s="35"/>
      <c r="Z3496" s="35"/>
      <c r="AA3496" s="35"/>
      <c r="AB3496" s="35"/>
      <c r="AC3496" s="35"/>
      <c r="AD3496" s="35"/>
      <c r="AE3496" s="35"/>
      <c r="AR3496" s="196" t="s">
        <v>291</v>
      </c>
      <c r="AT3496" s="196" t="s">
        <v>216</v>
      </c>
      <c r="AU3496" s="196" t="s">
        <v>90</v>
      </c>
      <c r="AY3496" s="18" t="s">
        <v>215</v>
      </c>
      <c r="BE3496" s="197">
        <f>IF(N3496="základní",J3496,0)</f>
        <v>0</v>
      </c>
      <c r="BF3496" s="197">
        <f>IF(N3496="snížená",J3496,0)</f>
        <v>0</v>
      </c>
      <c r="BG3496" s="197">
        <f>IF(N3496="zákl. přenesená",J3496,0)</f>
        <v>0</v>
      </c>
      <c r="BH3496" s="197">
        <f>IF(N3496="sníž. přenesená",J3496,0)</f>
        <v>0</v>
      </c>
      <c r="BI3496" s="197">
        <f>IF(N3496="nulová",J3496,0)</f>
        <v>0</v>
      </c>
      <c r="BJ3496" s="18" t="s">
        <v>88</v>
      </c>
      <c r="BK3496" s="197">
        <f>ROUND(I3496*H3496,2)</f>
        <v>0</v>
      </c>
      <c r="BL3496" s="18" t="s">
        <v>291</v>
      </c>
      <c r="BM3496" s="196" t="s">
        <v>3498</v>
      </c>
    </row>
    <row r="3497" spans="1:65" s="2" customFormat="1" ht="19.2">
      <c r="A3497" s="35"/>
      <c r="B3497" s="36"/>
      <c r="C3497" s="37"/>
      <c r="D3497" s="198" t="s">
        <v>221</v>
      </c>
      <c r="E3497" s="37"/>
      <c r="F3497" s="199" t="s">
        <v>3499</v>
      </c>
      <c r="G3497" s="37"/>
      <c r="H3497" s="37"/>
      <c r="I3497" s="200"/>
      <c r="J3497" s="37"/>
      <c r="K3497" s="37"/>
      <c r="L3497" s="40"/>
      <c r="M3497" s="201"/>
      <c r="N3497" s="202"/>
      <c r="O3497" s="72"/>
      <c r="P3497" s="72"/>
      <c r="Q3497" s="72"/>
      <c r="R3497" s="72"/>
      <c r="S3497" s="72"/>
      <c r="T3497" s="73"/>
      <c r="U3497" s="35"/>
      <c r="V3497" s="35"/>
      <c r="W3497" s="35"/>
      <c r="X3497" s="35"/>
      <c r="Y3497" s="35"/>
      <c r="Z3497" s="35"/>
      <c r="AA3497" s="35"/>
      <c r="AB3497" s="35"/>
      <c r="AC3497" s="35"/>
      <c r="AD3497" s="35"/>
      <c r="AE3497" s="35"/>
      <c r="AT3497" s="18" t="s">
        <v>221</v>
      </c>
      <c r="AU3497" s="18" t="s">
        <v>90</v>
      </c>
    </row>
    <row r="3498" spans="1:65" s="2" customFormat="1" ht="10.199999999999999">
      <c r="A3498" s="35"/>
      <c r="B3498" s="36"/>
      <c r="C3498" s="37"/>
      <c r="D3498" s="215" t="s">
        <v>362</v>
      </c>
      <c r="E3498" s="37"/>
      <c r="F3498" s="216" t="s">
        <v>3500</v>
      </c>
      <c r="G3498" s="37"/>
      <c r="H3498" s="37"/>
      <c r="I3498" s="200"/>
      <c r="J3498" s="37"/>
      <c r="K3498" s="37"/>
      <c r="L3498" s="40"/>
      <c r="M3498" s="201"/>
      <c r="N3498" s="202"/>
      <c r="O3498" s="72"/>
      <c r="P3498" s="72"/>
      <c r="Q3498" s="72"/>
      <c r="R3498" s="72"/>
      <c r="S3498" s="72"/>
      <c r="T3498" s="73"/>
      <c r="U3498" s="35"/>
      <c r="V3498" s="35"/>
      <c r="W3498" s="35"/>
      <c r="X3498" s="35"/>
      <c r="Y3498" s="35"/>
      <c r="Z3498" s="35"/>
      <c r="AA3498" s="35"/>
      <c r="AB3498" s="35"/>
      <c r="AC3498" s="35"/>
      <c r="AD3498" s="35"/>
      <c r="AE3498" s="35"/>
      <c r="AT3498" s="18" t="s">
        <v>362</v>
      </c>
      <c r="AU3498" s="18" t="s">
        <v>90</v>
      </c>
    </row>
    <row r="3499" spans="1:65" s="2" customFormat="1" ht="33" customHeight="1">
      <c r="A3499" s="35"/>
      <c r="B3499" s="36"/>
      <c r="C3499" s="185" t="s">
        <v>3501</v>
      </c>
      <c r="D3499" s="185" t="s">
        <v>216</v>
      </c>
      <c r="E3499" s="186" t="s">
        <v>3502</v>
      </c>
      <c r="F3499" s="187" t="s">
        <v>3503</v>
      </c>
      <c r="G3499" s="188" t="s">
        <v>523</v>
      </c>
      <c r="H3499" s="189">
        <v>337.93</v>
      </c>
      <c r="I3499" s="190"/>
      <c r="J3499" s="191">
        <f>ROUND(I3499*H3499,2)</f>
        <v>0</v>
      </c>
      <c r="K3499" s="187" t="s">
        <v>359</v>
      </c>
      <c r="L3499" s="40"/>
      <c r="M3499" s="192" t="s">
        <v>1</v>
      </c>
      <c r="N3499" s="193" t="s">
        <v>46</v>
      </c>
      <c r="O3499" s="72"/>
      <c r="P3499" s="194">
        <f>O3499*H3499</f>
        <v>0</v>
      </c>
      <c r="Q3499" s="194">
        <v>7.4999999999999997E-3</v>
      </c>
      <c r="R3499" s="194">
        <f>Q3499*H3499</f>
        <v>2.534475</v>
      </c>
      <c r="S3499" s="194">
        <v>0</v>
      </c>
      <c r="T3499" s="195">
        <f>S3499*H3499</f>
        <v>0</v>
      </c>
      <c r="U3499" s="35"/>
      <c r="V3499" s="35"/>
      <c r="W3499" s="35"/>
      <c r="X3499" s="35"/>
      <c r="Y3499" s="35"/>
      <c r="Z3499" s="35"/>
      <c r="AA3499" s="35"/>
      <c r="AB3499" s="35"/>
      <c r="AC3499" s="35"/>
      <c r="AD3499" s="35"/>
      <c r="AE3499" s="35"/>
      <c r="AR3499" s="196" t="s">
        <v>291</v>
      </c>
      <c r="AT3499" s="196" t="s">
        <v>216</v>
      </c>
      <c r="AU3499" s="196" t="s">
        <v>90</v>
      </c>
      <c r="AY3499" s="18" t="s">
        <v>215</v>
      </c>
      <c r="BE3499" s="197">
        <f>IF(N3499="základní",J3499,0)</f>
        <v>0</v>
      </c>
      <c r="BF3499" s="197">
        <f>IF(N3499="snížená",J3499,0)</f>
        <v>0</v>
      </c>
      <c r="BG3499" s="197">
        <f>IF(N3499="zákl. přenesená",J3499,0)</f>
        <v>0</v>
      </c>
      <c r="BH3499" s="197">
        <f>IF(N3499="sníž. přenesená",J3499,0)</f>
        <v>0</v>
      </c>
      <c r="BI3499" s="197">
        <f>IF(N3499="nulová",J3499,0)</f>
        <v>0</v>
      </c>
      <c r="BJ3499" s="18" t="s">
        <v>88</v>
      </c>
      <c r="BK3499" s="197">
        <f>ROUND(I3499*H3499,2)</f>
        <v>0</v>
      </c>
      <c r="BL3499" s="18" t="s">
        <v>291</v>
      </c>
      <c r="BM3499" s="196" t="s">
        <v>3504</v>
      </c>
    </row>
    <row r="3500" spans="1:65" s="2" customFormat="1" ht="28.8">
      <c r="A3500" s="35"/>
      <c r="B3500" s="36"/>
      <c r="C3500" s="37"/>
      <c r="D3500" s="198" t="s">
        <v>221</v>
      </c>
      <c r="E3500" s="37"/>
      <c r="F3500" s="199" t="s">
        <v>3505</v>
      </c>
      <c r="G3500" s="37"/>
      <c r="H3500" s="37"/>
      <c r="I3500" s="200"/>
      <c r="J3500" s="37"/>
      <c r="K3500" s="37"/>
      <c r="L3500" s="40"/>
      <c r="M3500" s="201"/>
      <c r="N3500" s="202"/>
      <c r="O3500" s="72"/>
      <c r="P3500" s="72"/>
      <c r="Q3500" s="72"/>
      <c r="R3500" s="72"/>
      <c r="S3500" s="72"/>
      <c r="T3500" s="73"/>
      <c r="U3500" s="35"/>
      <c r="V3500" s="35"/>
      <c r="W3500" s="35"/>
      <c r="X3500" s="35"/>
      <c r="Y3500" s="35"/>
      <c r="Z3500" s="35"/>
      <c r="AA3500" s="35"/>
      <c r="AB3500" s="35"/>
      <c r="AC3500" s="35"/>
      <c r="AD3500" s="35"/>
      <c r="AE3500" s="35"/>
      <c r="AT3500" s="18" t="s">
        <v>221</v>
      </c>
      <c r="AU3500" s="18" t="s">
        <v>90</v>
      </c>
    </row>
    <row r="3501" spans="1:65" s="2" customFormat="1" ht="10.199999999999999">
      <c r="A3501" s="35"/>
      <c r="B3501" s="36"/>
      <c r="C3501" s="37"/>
      <c r="D3501" s="215" t="s">
        <v>362</v>
      </c>
      <c r="E3501" s="37"/>
      <c r="F3501" s="216" t="s">
        <v>3506</v>
      </c>
      <c r="G3501" s="37"/>
      <c r="H3501" s="37"/>
      <c r="I3501" s="200"/>
      <c r="J3501" s="37"/>
      <c r="K3501" s="37"/>
      <c r="L3501" s="40"/>
      <c r="M3501" s="201"/>
      <c r="N3501" s="202"/>
      <c r="O3501" s="72"/>
      <c r="P3501" s="72"/>
      <c r="Q3501" s="72"/>
      <c r="R3501" s="72"/>
      <c r="S3501" s="72"/>
      <c r="T3501" s="73"/>
      <c r="U3501" s="35"/>
      <c r="V3501" s="35"/>
      <c r="W3501" s="35"/>
      <c r="X3501" s="35"/>
      <c r="Y3501" s="35"/>
      <c r="Z3501" s="35"/>
      <c r="AA3501" s="35"/>
      <c r="AB3501" s="35"/>
      <c r="AC3501" s="35"/>
      <c r="AD3501" s="35"/>
      <c r="AE3501" s="35"/>
      <c r="AT3501" s="18" t="s">
        <v>362</v>
      </c>
      <c r="AU3501" s="18" t="s">
        <v>90</v>
      </c>
    </row>
    <row r="3502" spans="1:65" s="2" customFormat="1" ht="16.5" customHeight="1">
      <c r="A3502" s="35"/>
      <c r="B3502" s="36"/>
      <c r="C3502" s="185" t="s">
        <v>3507</v>
      </c>
      <c r="D3502" s="185" t="s">
        <v>216</v>
      </c>
      <c r="E3502" s="186" t="s">
        <v>3508</v>
      </c>
      <c r="F3502" s="187" t="s">
        <v>3509</v>
      </c>
      <c r="G3502" s="188" t="s">
        <v>523</v>
      </c>
      <c r="H3502" s="189">
        <v>294.25</v>
      </c>
      <c r="I3502" s="190"/>
      <c r="J3502" s="191">
        <f>ROUND(I3502*H3502,2)</f>
        <v>0</v>
      </c>
      <c r="K3502" s="187" t="s">
        <v>359</v>
      </c>
      <c r="L3502" s="40"/>
      <c r="M3502" s="192" t="s">
        <v>1</v>
      </c>
      <c r="N3502" s="193" t="s">
        <v>46</v>
      </c>
      <c r="O3502" s="72"/>
      <c r="P3502" s="194">
        <f>O3502*H3502</f>
        <v>0</v>
      </c>
      <c r="Q3502" s="194">
        <v>2.9999999999999997E-4</v>
      </c>
      <c r="R3502" s="194">
        <f>Q3502*H3502</f>
        <v>8.8274999999999992E-2</v>
      </c>
      <c r="S3502" s="194">
        <v>0</v>
      </c>
      <c r="T3502" s="195">
        <f>S3502*H3502</f>
        <v>0</v>
      </c>
      <c r="U3502" s="35"/>
      <c r="V3502" s="35"/>
      <c r="W3502" s="35"/>
      <c r="X3502" s="35"/>
      <c r="Y3502" s="35"/>
      <c r="Z3502" s="35"/>
      <c r="AA3502" s="35"/>
      <c r="AB3502" s="35"/>
      <c r="AC3502" s="35"/>
      <c r="AD3502" s="35"/>
      <c r="AE3502" s="35"/>
      <c r="AR3502" s="196" t="s">
        <v>291</v>
      </c>
      <c r="AT3502" s="196" t="s">
        <v>216</v>
      </c>
      <c r="AU3502" s="196" t="s">
        <v>90</v>
      </c>
      <c r="AY3502" s="18" t="s">
        <v>215</v>
      </c>
      <c r="BE3502" s="197">
        <f>IF(N3502="základní",J3502,0)</f>
        <v>0</v>
      </c>
      <c r="BF3502" s="197">
        <f>IF(N3502="snížená",J3502,0)</f>
        <v>0</v>
      </c>
      <c r="BG3502" s="197">
        <f>IF(N3502="zákl. přenesená",J3502,0)</f>
        <v>0</v>
      </c>
      <c r="BH3502" s="197">
        <f>IF(N3502="sníž. přenesená",J3502,0)</f>
        <v>0</v>
      </c>
      <c r="BI3502" s="197">
        <f>IF(N3502="nulová",J3502,0)</f>
        <v>0</v>
      </c>
      <c r="BJ3502" s="18" t="s">
        <v>88</v>
      </c>
      <c r="BK3502" s="197">
        <f>ROUND(I3502*H3502,2)</f>
        <v>0</v>
      </c>
      <c r="BL3502" s="18" t="s">
        <v>291</v>
      </c>
      <c r="BM3502" s="196" t="s">
        <v>3510</v>
      </c>
    </row>
    <row r="3503" spans="1:65" s="2" customFormat="1" ht="19.2">
      <c r="A3503" s="35"/>
      <c r="B3503" s="36"/>
      <c r="C3503" s="37"/>
      <c r="D3503" s="198" t="s">
        <v>221</v>
      </c>
      <c r="E3503" s="37"/>
      <c r="F3503" s="199" t="s">
        <v>3511</v>
      </c>
      <c r="G3503" s="37"/>
      <c r="H3503" s="37"/>
      <c r="I3503" s="200"/>
      <c r="J3503" s="37"/>
      <c r="K3503" s="37"/>
      <c r="L3503" s="40"/>
      <c r="M3503" s="201"/>
      <c r="N3503" s="202"/>
      <c r="O3503" s="72"/>
      <c r="P3503" s="72"/>
      <c r="Q3503" s="72"/>
      <c r="R3503" s="72"/>
      <c r="S3503" s="72"/>
      <c r="T3503" s="73"/>
      <c r="U3503" s="35"/>
      <c r="V3503" s="35"/>
      <c r="W3503" s="35"/>
      <c r="X3503" s="35"/>
      <c r="Y3503" s="35"/>
      <c r="Z3503" s="35"/>
      <c r="AA3503" s="35"/>
      <c r="AB3503" s="35"/>
      <c r="AC3503" s="35"/>
      <c r="AD3503" s="35"/>
      <c r="AE3503" s="35"/>
      <c r="AT3503" s="18" t="s">
        <v>221</v>
      </c>
      <c r="AU3503" s="18" t="s">
        <v>90</v>
      </c>
    </row>
    <row r="3504" spans="1:65" s="2" customFormat="1" ht="10.199999999999999">
      <c r="A3504" s="35"/>
      <c r="B3504" s="36"/>
      <c r="C3504" s="37"/>
      <c r="D3504" s="215" t="s">
        <v>362</v>
      </c>
      <c r="E3504" s="37"/>
      <c r="F3504" s="216" t="s">
        <v>3512</v>
      </c>
      <c r="G3504" s="37"/>
      <c r="H3504" s="37"/>
      <c r="I3504" s="200"/>
      <c r="J3504" s="37"/>
      <c r="K3504" s="37"/>
      <c r="L3504" s="40"/>
      <c r="M3504" s="201"/>
      <c r="N3504" s="202"/>
      <c r="O3504" s="72"/>
      <c r="P3504" s="72"/>
      <c r="Q3504" s="72"/>
      <c r="R3504" s="72"/>
      <c r="S3504" s="72"/>
      <c r="T3504" s="73"/>
      <c r="U3504" s="35"/>
      <c r="V3504" s="35"/>
      <c r="W3504" s="35"/>
      <c r="X3504" s="35"/>
      <c r="Y3504" s="35"/>
      <c r="Z3504" s="35"/>
      <c r="AA3504" s="35"/>
      <c r="AB3504" s="35"/>
      <c r="AC3504" s="35"/>
      <c r="AD3504" s="35"/>
      <c r="AE3504" s="35"/>
      <c r="AT3504" s="18" t="s">
        <v>362</v>
      </c>
      <c r="AU3504" s="18" t="s">
        <v>90</v>
      </c>
    </row>
    <row r="3505" spans="1:65" s="13" customFormat="1" ht="10.199999999999999">
      <c r="B3505" s="217"/>
      <c r="C3505" s="218"/>
      <c r="D3505" s="198" t="s">
        <v>364</v>
      </c>
      <c r="E3505" s="219" t="s">
        <v>1</v>
      </c>
      <c r="F3505" s="220" t="s">
        <v>535</v>
      </c>
      <c r="G3505" s="218"/>
      <c r="H3505" s="219" t="s">
        <v>1</v>
      </c>
      <c r="I3505" s="221"/>
      <c r="J3505" s="218"/>
      <c r="K3505" s="218"/>
      <c r="L3505" s="222"/>
      <c r="M3505" s="223"/>
      <c r="N3505" s="224"/>
      <c r="O3505" s="224"/>
      <c r="P3505" s="224"/>
      <c r="Q3505" s="224"/>
      <c r="R3505" s="224"/>
      <c r="S3505" s="224"/>
      <c r="T3505" s="225"/>
      <c r="AT3505" s="226" t="s">
        <v>364</v>
      </c>
      <c r="AU3505" s="226" t="s">
        <v>90</v>
      </c>
      <c r="AV3505" s="13" t="s">
        <v>88</v>
      </c>
      <c r="AW3505" s="13" t="s">
        <v>36</v>
      </c>
      <c r="AX3505" s="13" t="s">
        <v>81</v>
      </c>
      <c r="AY3505" s="226" t="s">
        <v>215</v>
      </c>
    </row>
    <row r="3506" spans="1:65" s="14" customFormat="1" ht="10.199999999999999">
      <c r="B3506" s="227"/>
      <c r="C3506" s="228"/>
      <c r="D3506" s="198" t="s">
        <v>364</v>
      </c>
      <c r="E3506" s="229" t="s">
        <v>1</v>
      </c>
      <c r="F3506" s="230" t="s">
        <v>1887</v>
      </c>
      <c r="G3506" s="228"/>
      <c r="H3506" s="231">
        <v>91.07</v>
      </c>
      <c r="I3506" s="232"/>
      <c r="J3506" s="228"/>
      <c r="K3506" s="228"/>
      <c r="L3506" s="233"/>
      <c r="M3506" s="234"/>
      <c r="N3506" s="235"/>
      <c r="O3506" s="235"/>
      <c r="P3506" s="235"/>
      <c r="Q3506" s="235"/>
      <c r="R3506" s="235"/>
      <c r="S3506" s="235"/>
      <c r="T3506" s="236"/>
      <c r="AT3506" s="237" t="s">
        <v>364</v>
      </c>
      <c r="AU3506" s="237" t="s">
        <v>90</v>
      </c>
      <c r="AV3506" s="14" t="s">
        <v>90</v>
      </c>
      <c r="AW3506" s="14" t="s">
        <v>36</v>
      </c>
      <c r="AX3506" s="14" t="s">
        <v>81</v>
      </c>
      <c r="AY3506" s="237" t="s">
        <v>215</v>
      </c>
    </row>
    <row r="3507" spans="1:65" s="13" customFormat="1" ht="10.199999999999999">
      <c r="B3507" s="217"/>
      <c r="C3507" s="218"/>
      <c r="D3507" s="198" t="s">
        <v>364</v>
      </c>
      <c r="E3507" s="219" t="s">
        <v>1</v>
      </c>
      <c r="F3507" s="220" t="s">
        <v>1896</v>
      </c>
      <c r="G3507" s="218"/>
      <c r="H3507" s="219" t="s">
        <v>1</v>
      </c>
      <c r="I3507" s="221"/>
      <c r="J3507" s="218"/>
      <c r="K3507" s="218"/>
      <c r="L3507" s="222"/>
      <c r="M3507" s="223"/>
      <c r="N3507" s="224"/>
      <c r="O3507" s="224"/>
      <c r="P3507" s="224"/>
      <c r="Q3507" s="224"/>
      <c r="R3507" s="224"/>
      <c r="S3507" s="224"/>
      <c r="T3507" s="225"/>
      <c r="AT3507" s="226" t="s">
        <v>364</v>
      </c>
      <c r="AU3507" s="226" t="s">
        <v>90</v>
      </c>
      <c r="AV3507" s="13" t="s">
        <v>88</v>
      </c>
      <c r="AW3507" s="13" t="s">
        <v>36</v>
      </c>
      <c r="AX3507" s="13" t="s">
        <v>81</v>
      </c>
      <c r="AY3507" s="226" t="s">
        <v>215</v>
      </c>
    </row>
    <row r="3508" spans="1:65" s="14" customFormat="1" ht="20.399999999999999">
      <c r="B3508" s="227"/>
      <c r="C3508" s="228"/>
      <c r="D3508" s="198" t="s">
        <v>364</v>
      </c>
      <c r="E3508" s="229" t="s">
        <v>1</v>
      </c>
      <c r="F3508" s="230" t="s">
        <v>2706</v>
      </c>
      <c r="G3508" s="228"/>
      <c r="H3508" s="231">
        <v>203.18</v>
      </c>
      <c r="I3508" s="232"/>
      <c r="J3508" s="228"/>
      <c r="K3508" s="228"/>
      <c r="L3508" s="233"/>
      <c r="M3508" s="234"/>
      <c r="N3508" s="235"/>
      <c r="O3508" s="235"/>
      <c r="P3508" s="235"/>
      <c r="Q3508" s="235"/>
      <c r="R3508" s="235"/>
      <c r="S3508" s="235"/>
      <c r="T3508" s="236"/>
      <c r="AT3508" s="237" t="s">
        <v>364</v>
      </c>
      <c r="AU3508" s="237" t="s">
        <v>90</v>
      </c>
      <c r="AV3508" s="14" t="s">
        <v>90</v>
      </c>
      <c r="AW3508" s="14" t="s">
        <v>36</v>
      </c>
      <c r="AX3508" s="14" t="s">
        <v>81</v>
      </c>
      <c r="AY3508" s="237" t="s">
        <v>215</v>
      </c>
    </row>
    <row r="3509" spans="1:65" s="15" customFormat="1" ht="10.199999999999999">
      <c r="B3509" s="238"/>
      <c r="C3509" s="239"/>
      <c r="D3509" s="198" t="s">
        <v>364</v>
      </c>
      <c r="E3509" s="240" t="s">
        <v>1</v>
      </c>
      <c r="F3509" s="241" t="s">
        <v>368</v>
      </c>
      <c r="G3509" s="239"/>
      <c r="H3509" s="242">
        <v>294.25</v>
      </c>
      <c r="I3509" s="243"/>
      <c r="J3509" s="239"/>
      <c r="K3509" s="239"/>
      <c r="L3509" s="244"/>
      <c r="M3509" s="245"/>
      <c r="N3509" s="246"/>
      <c r="O3509" s="246"/>
      <c r="P3509" s="246"/>
      <c r="Q3509" s="246"/>
      <c r="R3509" s="246"/>
      <c r="S3509" s="246"/>
      <c r="T3509" s="247"/>
      <c r="AT3509" s="248" t="s">
        <v>364</v>
      </c>
      <c r="AU3509" s="248" t="s">
        <v>90</v>
      </c>
      <c r="AV3509" s="15" t="s">
        <v>214</v>
      </c>
      <c r="AW3509" s="15" t="s">
        <v>36</v>
      </c>
      <c r="AX3509" s="15" t="s">
        <v>88</v>
      </c>
      <c r="AY3509" s="248" t="s">
        <v>215</v>
      </c>
    </row>
    <row r="3510" spans="1:65" s="2" customFormat="1" ht="33" customHeight="1">
      <c r="A3510" s="35"/>
      <c r="B3510" s="36"/>
      <c r="C3510" s="260" t="s">
        <v>3513</v>
      </c>
      <c r="D3510" s="260" t="s">
        <v>539</v>
      </c>
      <c r="E3510" s="261" t="s">
        <v>3514</v>
      </c>
      <c r="F3510" s="262" t="s">
        <v>3515</v>
      </c>
      <c r="G3510" s="263" t="s">
        <v>523</v>
      </c>
      <c r="H3510" s="264">
        <v>323.67500000000001</v>
      </c>
      <c r="I3510" s="265"/>
      <c r="J3510" s="266">
        <f>ROUND(I3510*H3510,2)</f>
        <v>0</v>
      </c>
      <c r="K3510" s="262" t="s">
        <v>359</v>
      </c>
      <c r="L3510" s="267"/>
      <c r="M3510" s="268" t="s">
        <v>1</v>
      </c>
      <c r="N3510" s="269" t="s">
        <v>46</v>
      </c>
      <c r="O3510" s="72"/>
      <c r="P3510" s="194">
        <f>O3510*H3510</f>
        <v>0</v>
      </c>
      <c r="Q3510" s="194">
        <v>2.5999999999999999E-3</v>
      </c>
      <c r="R3510" s="194">
        <f>Q3510*H3510</f>
        <v>0.84155499999999994</v>
      </c>
      <c r="S3510" s="194">
        <v>0</v>
      </c>
      <c r="T3510" s="195">
        <f>S3510*H3510</f>
        <v>0</v>
      </c>
      <c r="U3510" s="35"/>
      <c r="V3510" s="35"/>
      <c r="W3510" s="35"/>
      <c r="X3510" s="35"/>
      <c r="Y3510" s="35"/>
      <c r="Z3510" s="35"/>
      <c r="AA3510" s="35"/>
      <c r="AB3510" s="35"/>
      <c r="AC3510" s="35"/>
      <c r="AD3510" s="35"/>
      <c r="AE3510" s="35"/>
      <c r="AR3510" s="196" t="s">
        <v>676</v>
      </c>
      <c r="AT3510" s="196" t="s">
        <v>539</v>
      </c>
      <c r="AU3510" s="196" t="s">
        <v>90</v>
      </c>
      <c r="AY3510" s="18" t="s">
        <v>215</v>
      </c>
      <c r="BE3510" s="197">
        <f>IF(N3510="základní",J3510,0)</f>
        <v>0</v>
      </c>
      <c r="BF3510" s="197">
        <f>IF(N3510="snížená",J3510,0)</f>
        <v>0</v>
      </c>
      <c r="BG3510" s="197">
        <f>IF(N3510="zákl. přenesená",J3510,0)</f>
        <v>0</v>
      </c>
      <c r="BH3510" s="197">
        <f>IF(N3510="sníž. přenesená",J3510,0)</f>
        <v>0</v>
      </c>
      <c r="BI3510" s="197">
        <f>IF(N3510="nulová",J3510,0)</f>
        <v>0</v>
      </c>
      <c r="BJ3510" s="18" t="s">
        <v>88</v>
      </c>
      <c r="BK3510" s="197">
        <f>ROUND(I3510*H3510,2)</f>
        <v>0</v>
      </c>
      <c r="BL3510" s="18" t="s">
        <v>291</v>
      </c>
      <c r="BM3510" s="196" t="s">
        <v>3516</v>
      </c>
    </row>
    <row r="3511" spans="1:65" s="14" customFormat="1" ht="10.199999999999999">
      <c r="B3511" s="227"/>
      <c r="C3511" s="228"/>
      <c r="D3511" s="198" t="s">
        <v>364</v>
      </c>
      <c r="E3511" s="229" t="s">
        <v>1</v>
      </c>
      <c r="F3511" s="230" t="s">
        <v>3517</v>
      </c>
      <c r="G3511" s="228"/>
      <c r="H3511" s="231">
        <v>323.67500000000001</v>
      </c>
      <c r="I3511" s="232"/>
      <c r="J3511" s="228"/>
      <c r="K3511" s="228"/>
      <c r="L3511" s="233"/>
      <c r="M3511" s="234"/>
      <c r="N3511" s="235"/>
      <c r="O3511" s="235"/>
      <c r="P3511" s="235"/>
      <c r="Q3511" s="235"/>
      <c r="R3511" s="235"/>
      <c r="S3511" s="235"/>
      <c r="T3511" s="236"/>
      <c r="AT3511" s="237" t="s">
        <v>364</v>
      </c>
      <c r="AU3511" s="237" t="s">
        <v>90</v>
      </c>
      <c r="AV3511" s="14" t="s">
        <v>90</v>
      </c>
      <c r="AW3511" s="14" t="s">
        <v>36</v>
      </c>
      <c r="AX3511" s="14" t="s">
        <v>81</v>
      </c>
      <c r="AY3511" s="237" t="s">
        <v>215</v>
      </c>
    </row>
    <row r="3512" spans="1:65" s="15" customFormat="1" ht="10.199999999999999">
      <c r="B3512" s="238"/>
      <c r="C3512" s="239"/>
      <c r="D3512" s="198" t="s">
        <v>364</v>
      </c>
      <c r="E3512" s="240" t="s">
        <v>1</v>
      </c>
      <c r="F3512" s="241" t="s">
        <v>368</v>
      </c>
      <c r="G3512" s="239"/>
      <c r="H3512" s="242">
        <v>323.67500000000001</v>
      </c>
      <c r="I3512" s="243"/>
      <c r="J3512" s="239"/>
      <c r="K3512" s="239"/>
      <c r="L3512" s="244"/>
      <c r="M3512" s="245"/>
      <c r="N3512" s="246"/>
      <c r="O3512" s="246"/>
      <c r="P3512" s="246"/>
      <c r="Q3512" s="246"/>
      <c r="R3512" s="246"/>
      <c r="S3512" s="246"/>
      <c r="T3512" s="247"/>
      <c r="AT3512" s="248" t="s">
        <v>364</v>
      </c>
      <c r="AU3512" s="248" t="s">
        <v>90</v>
      </c>
      <c r="AV3512" s="15" t="s">
        <v>214</v>
      </c>
      <c r="AW3512" s="15" t="s">
        <v>36</v>
      </c>
      <c r="AX3512" s="15" t="s">
        <v>88</v>
      </c>
      <c r="AY3512" s="248" t="s">
        <v>215</v>
      </c>
    </row>
    <row r="3513" spans="1:65" s="2" customFormat="1" ht="16.5" customHeight="1">
      <c r="A3513" s="35"/>
      <c r="B3513" s="36"/>
      <c r="C3513" s="185" t="s">
        <v>3518</v>
      </c>
      <c r="D3513" s="185" t="s">
        <v>216</v>
      </c>
      <c r="E3513" s="186" t="s">
        <v>3508</v>
      </c>
      <c r="F3513" s="187" t="s">
        <v>3509</v>
      </c>
      <c r="G3513" s="188" t="s">
        <v>523</v>
      </c>
      <c r="H3513" s="189">
        <v>39.5</v>
      </c>
      <c r="I3513" s="190"/>
      <c r="J3513" s="191">
        <f>ROUND(I3513*H3513,2)</f>
        <v>0</v>
      </c>
      <c r="K3513" s="187" t="s">
        <v>359</v>
      </c>
      <c r="L3513" s="40"/>
      <c r="M3513" s="192" t="s">
        <v>1</v>
      </c>
      <c r="N3513" s="193" t="s">
        <v>46</v>
      </c>
      <c r="O3513" s="72"/>
      <c r="P3513" s="194">
        <f>O3513*H3513</f>
        <v>0</v>
      </c>
      <c r="Q3513" s="194">
        <v>2.9999999999999997E-4</v>
      </c>
      <c r="R3513" s="194">
        <f>Q3513*H3513</f>
        <v>1.1849999999999999E-2</v>
      </c>
      <c r="S3513" s="194">
        <v>0</v>
      </c>
      <c r="T3513" s="195">
        <f>S3513*H3513</f>
        <v>0</v>
      </c>
      <c r="U3513" s="35"/>
      <c r="V3513" s="35"/>
      <c r="W3513" s="35"/>
      <c r="X3513" s="35"/>
      <c r="Y3513" s="35"/>
      <c r="Z3513" s="35"/>
      <c r="AA3513" s="35"/>
      <c r="AB3513" s="35"/>
      <c r="AC3513" s="35"/>
      <c r="AD3513" s="35"/>
      <c r="AE3513" s="35"/>
      <c r="AR3513" s="196" t="s">
        <v>291</v>
      </c>
      <c r="AT3513" s="196" t="s">
        <v>216</v>
      </c>
      <c r="AU3513" s="196" t="s">
        <v>90</v>
      </c>
      <c r="AY3513" s="18" t="s">
        <v>215</v>
      </c>
      <c r="BE3513" s="197">
        <f>IF(N3513="základní",J3513,0)</f>
        <v>0</v>
      </c>
      <c r="BF3513" s="197">
        <f>IF(N3513="snížená",J3513,0)</f>
        <v>0</v>
      </c>
      <c r="BG3513" s="197">
        <f>IF(N3513="zákl. přenesená",J3513,0)</f>
        <v>0</v>
      </c>
      <c r="BH3513" s="197">
        <f>IF(N3513="sníž. přenesená",J3513,0)</f>
        <v>0</v>
      </c>
      <c r="BI3513" s="197">
        <f>IF(N3513="nulová",J3513,0)</f>
        <v>0</v>
      </c>
      <c r="BJ3513" s="18" t="s">
        <v>88</v>
      </c>
      <c r="BK3513" s="197">
        <f>ROUND(I3513*H3513,2)</f>
        <v>0</v>
      </c>
      <c r="BL3513" s="18" t="s">
        <v>291</v>
      </c>
      <c r="BM3513" s="196" t="s">
        <v>3519</v>
      </c>
    </row>
    <row r="3514" spans="1:65" s="2" customFormat="1" ht="19.2">
      <c r="A3514" s="35"/>
      <c r="B3514" s="36"/>
      <c r="C3514" s="37"/>
      <c r="D3514" s="198" t="s">
        <v>221</v>
      </c>
      <c r="E3514" s="37"/>
      <c r="F3514" s="199" t="s">
        <v>3511</v>
      </c>
      <c r="G3514" s="37"/>
      <c r="H3514" s="37"/>
      <c r="I3514" s="200"/>
      <c r="J3514" s="37"/>
      <c r="K3514" s="37"/>
      <c r="L3514" s="40"/>
      <c r="M3514" s="201"/>
      <c r="N3514" s="202"/>
      <c r="O3514" s="72"/>
      <c r="P3514" s="72"/>
      <c r="Q3514" s="72"/>
      <c r="R3514" s="72"/>
      <c r="S3514" s="72"/>
      <c r="T3514" s="73"/>
      <c r="U3514" s="35"/>
      <c r="V3514" s="35"/>
      <c r="W3514" s="35"/>
      <c r="X3514" s="35"/>
      <c r="Y3514" s="35"/>
      <c r="Z3514" s="35"/>
      <c r="AA3514" s="35"/>
      <c r="AB3514" s="35"/>
      <c r="AC3514" s="35"/>
      <c r="AD3514" s="35"/>
      <c r="AE3514" s="35"/>
      <c r="AT3514" s="18" t="s">
        <v>221</v>
      </c>
      <c r="AU3514" s="18" t="s">
        <v>90</v>
      </c>
    </row>
    <row r="3515" spans="1:65" s="2" customFormat="1" ht="10.199999999999999">
      <c r="A3515" s="35"/>
      <c r="B3515" s="36"/>
      <c r="C3515" s="37"/>
      <c r="D3515" s="215" t="s">
        <v>362</v>
      </c>
      <c r="E3515" s="37"/>
      <c r="F3515" s="216" t="s">
        <v>3512</v>
      </c>
      <c r="G3515" s="37"/>
      <c r="H3515" s="37"/>
      <c r="I3515" s="200"/>
      <c r="J3515" s="37"/>
      <c r="K3515" s="37"/>
      <c r="L3515" s="40"/>
      <c r="M3515" s="201"/>
      <c r="N3515" s="202"/>
      <c r="O3515" s="72"/>
      <c r="P3515" s="72"/>
      <c r="Q3515" s="72"/>
      <c r="R3515" s="72"/>
      <c r="S3515" s="72"/>
      <c r="T3515" s="73"/>
      <c r="U3515" s="35"/>
      <c r="V3515" s="35"/>
      <c r="W3515" s="35"/>
      <c r="X3515" s="35"/>
      <c r="Y3515" s="35"/>
      <c r="Z3515" s="35"/>
      <c r="AA3515" s="35"/>
      <c r="AB3515" s="35"/>
      <c r="AC3515" s="35"/>
      <c r="AD3515" s="35"/>
      <c r="AE3515" s="35"/>
      <c r="AT3515" s="18" t="s">
        <v>362</v>
      </c>
      <c r="AU3515" s="18" t="s">
        <v>90</v>
      </c>
    </row>
    <row r="3516" spans="1:65" s="13" customFormat="1" ht="10.199999999999999">
      <c r="B3516" s="217"/>
      <c r="C3516" s="218"/>
      <c r="D3516" s="198" t="s">
        <v>364</v>
      </c>
      <c r="E3516" s="219" t="s">
        <v>1</v>
      </c>
      <c r="F3516" s="220" t="s">
        <v>1888</v>
      </c>
      <c r="G3516" s="218"/>
      <c r="H3516" s="219" t="s">
        <v>1</v>
      </c>
      <c r="I3516" s="221"/>
      <c r="J3516" s="218"/>
      <c r="K3516" s="218"/>
      <c r="L3516" s="222"/>
      <c r="M3516" s="223"/>
      <c r="N3516" s="224"/>
      <c r="O3516" s="224"/>
      <c r="P3516" s="224"/>
      <c r="Q3516" s="224"/>
      <c r="R3516" s="224"/>
      <c r="S3516" s="224"/>
      <c r="T3516" s="225"/>
      <c r="AT3516" s="226" t="s">
        <v>364</v>
      </c>
      <c r="AU3516" s="226" t="s">
        <v>90</v>
      </c>
      <c r="AV3516" s="13" t="s">
        <v>88</v>
      </c>
      <c r="AW3516" s="13" t="s">
        <v>36</v>
      </c>
      <c r="AX3516" s="13" t="s">
        <v>81</v>
      </c>
      <c r="AY3516" s="226" t="s">
        <v>215</v>
      </c>
    </row>
    <row r="3517" spans="1:65" s="14" customFormat="1" ht="10.199999999999999">
      <c r="B3517" s="227"/>
      <c r="C3517" s="228"/>
      <c r="D3517" s="198" t="s">
        <v>364</v>
      </c>
      <c r="E3517" s="229" t="s">
        <v>1</v>
      </c>
      <c r="F3517" s="230" t="s">
        <v>1889</v>
      </c>
      <c r="G3517" s="228"/>
      <c r="H3517" s="231">
        <v>39.5</v>
      </c>
      <c r="I3517" s="232"/>
      <c r="J3517" s="228"/>
      <c r="K3517" s="228"/>
      <c r="L3517" s="233"/>
      <c r="M3517" s="234"/>
      <c r="N3517" s="235"/>
      <c r="O3517" s="235"/>
      <c r="P3517" s="235"/>
      <c r="Q3517" s="235"/>
      <c r="R3517" s="235"/>
      <c r="S3517" s="235"/>
      <c r="T3517" s="236"/>
      <c r="AT3517" s="237" t="s">
        <v>364</v>
      </c>
      <c r="AU3517" s="237" t="s">
        <v>90</v>
      </c>
      <c r="AV3517" s="14" t="s">
        <v>90</v>
      </c>
      <c r="AW3517" s="14" t="s">
        <v>36</v>
      </c>
      <c r="AX3517" s="14" t="s">
        <v>81</v>
      </c>
      <c r="AY3517" s="237" t="s">
        <v>215</v>
      </c>
    </row>
    <row r="3518" spans="1:65" s="15" customFormat="1" ht="10.199999999999999">
      <c r="B3518" s="238"/>
      <c r="C3518" s="239"/>
      <c r="D3518" s="198" t="s">
        <v>364</v>
      </c>
      <c r="E3518" s="240" t="s">
        <v>1</v>
      </c>
      <c r="F3518" s="241" t="s">
        <v>368</v>
      </c>
      <c r="G3518" s="239"/>
      <c r="H3518" s="242">
        <v>39.5</v>
      </c>
      <c r="I3518" s="243"/>
      <c r="J3518" s="239"/>
      <c r="K3518" s="239"/>
      <c r="L3518" s="244"/>
      <c r="M3518" s="245"/>
      <c r="N3518" s="246"/>
      <c r="O3518" s="246"/>
      <c r="P3518" s="246"/>
      <c r="Q3518" s="246"/>
      <c r="R3518" s="246"/>
      <c r="S3518" s="246"/>
      <c r="T3518" s="247"/>
      <c r="AT3518" s="248" t="s">
        <v>364</v>
      </c>
      <c r="AU3518" s="248" t="s">
        <v>90</v>
      </c>
      <c r="AV3518" s="15" t="s">
        <v>214</v>
      </c>
      <c r="AW3518" s="15" t="s">
        <v>36</v>
      </c>
      <c r="AX3518" s="15" t="s">
        <v>88</v>
      </c>
      <c r="AY3518" s="248" t="s">
        <v>215</v>
      </c>
    </row>
    <row r="3519" spans="1:65" s="2" customFormat="1" ht="24.15" customHeight="1">
      <c r="A3519" s="35"/>
      <c r="B3519" s="36"/>
      <c r="C3519" s="260" t="s">
        <v>446</v>
      </c>
      <c r="D3519" s="260" t="s">
        <v>539</v>
      </c>
      <c r="E3519" s="261" t="s">
        <v>3520</v>
      </c>
      <c r="F3519" s="262" t="s">
        <v>3521</v>
      </c>
      <c r="G3519" s="263" t="s">
        <v>523</v>
      </c>
      <c r="H3519" s="264">
        <v>43.45</v>
      </c>
      <c r="I3519" s="265"/>
      <c r="J3519" s="266">
        <f>ROUND(I3519*H3519,2)</f>
        <v>0</v>
      </c>
      <c r="K3519" s="262" t="s">
        <v>1</v>
      </c>
      <c r="L3519" s="267"/>
      <c r="M3519" s="268" t="s">
        <v>1</v>
      </c>
      <c r="N3519" s="269" t="s">
        <v>46</v>
      </c>
      <c r="O3519" s="72"/>
      <c r="P3519" s="194">
        <f>O3519*H3519</f>
        <v>0</v>
      </c>
      <c r="Q3519" s="194">
        <v>3.2000000000000002E-3</v>
      </c>
      <c r="R3519" s="194">
        <f>Q3519*H3519</f>
        <v>0.13904000000000002</v>
      </c>
      <c r="S3519" s="194">
        <v>0</v>
      </c>
      <c r="T3519" s="195">
        <f>S3519*H3519</f>
        <v>0</v>
      </c>
      <c r="U3519" s="35"/>
      <c r="V3519" s="35"/>
      <c r="W3519" s="35"/>
      <c r="X3519" s="35"/>
      <c r="Y3519" s="35"/>
      <c r="Z3519" s="35"/>
      <c r="AA3519" s="35"/>
      <c r="AB3519" s="35"/>
      <c r="AC3519" s="35"/>
      <c r="AD3519" s="35"/>
      <c r="AE3519" s="35"/>
      <c r="AR3519" s="196" t="s">
        <v>676</v>
      </c>
      <c r="AT3519" s="196" t="s">
        <v>539</v>
      </c>
      <c r="AU3519" s="196" t="s">
        <v>90</v>
      </c>
      <c r="AY3519" s="18" t="s">
        <v>215</v>
      </c>
      <c r="BE3519" s="197">
        <f>IF(N3519="základní",J3519,0)</f>
        <v>0</v>
      </c>
      <c r="BF3519" s="197">
        <f>IF(N3519="snížená",J3519,0)</f>
        <v>0</v>
      </c>
      <c r="BG3519" s="197">
        <f>IF(N3519="zákl. přenesená",J3519,0)</f>
        <v>0</v>
      </c>
      <c r="BH3519" s="197">
        <f>IF(N3519="sníž. přenesená",J3519,0)</f>
        <v>0</v>
      </c>
      <c r="BI3519" s="197">
        <f>IF(N3519="nulová",J3519,0)</f>
        <v>0</v>
      </c>
      <c r="BJ3519" s="18" t="s">
        <v>88</v>
      </c>
      <c r="BK3519" s="197">
        <f>ROUND(I3519*H3519,2)</f>
        <v>0</v>
      </c>
      <c r="BL3519" s="18" t="s">
        <v>291</v>
      </c>
      <c r="BM3519" s="196" t="s">
        <v>3522</v>
      </c>
    </row>
    <row r="3520" spans="1:65" s="14" customFormat="1" ht="10.199999999999999">
      <c r="B3520" s="227"/>
      <c r="C3520" s="228"/>
      <c r="D3520" s="198" t="s">
        <v>364</v>
      </c>
      <c r="E3520" s="229" t="s">
        <v>1</v>
      </c>
      <c r="F3520" s="230" t="s">
        <v>3523</v>
      </c>
      <c r="G3520" s="228"/>
      <c r="H3520" s="231">
        <v>43.45</v>
      </c>
      <c r="I3520" s="232"/>
      <c r="J3520" s="228"/>
      <c r="K3520" s="228"/>
      <c r="L3520" s="233"/>
      <c r="M3520" s="234"/>
      <c r="N3520" s="235"/>
      <c r="O3520" s="235"/>
      <c r="P3520" s="235"/>
      <c r="Q3520" s="235"/>
      <c r="R3520" s="235"/>
      <c r="S3520" s="235"/>
      <c r="T3520" s="236"/>
      <c r="AT3520" s="237" t="s">
        <v>364</v>
      </c>
      <c r="AU3520" s="237" t="s">
        <v>90</v>
      </c>
      <c r="AV3520" s="14" t="s">
        <v>90</v>
      </c>
      <c r="AW3520" s="14" t="s">
        <v>36</v>
      </c>
      <c r="AX3520" s="14" t="s">
        <v>81</v>
      </c>
      <c r="AY3520" s="237" t="s">
        <v>215</v>
      </c>
    </row>
    <row r="3521" spans="1:65" s="15" customFormat="1" ht="10.199999999999999">
      <c r="B3521" s="238"/>
      <c r="C3521" s="239"/>
      <c r="D3521" s="198" t="s">
        <v>364</v>
      </c>
      <c r="E3521" s="240" t="s">
        <v>1</v>
      </c>
      <c r="F3521" s="241" t="s">
        <v>368</v>
      </c>
      <c r="G3521" s="239"/>
      <c r="H3521" s="242">
        <v>43.45</v>
      </c>
      <c r="I3521" s="243"/>
      <c r="J3521" s="239"/>
      <c r="K3521" s="239"/>
      <c r="L3521" s="244"/>
      <c r="M3521" s="245"/>
      <c r="N3521" s="246"/>
      <c r="O3521" s="246"/>
      <c r="P3521" s="246"/>
      <c r="Q3521" s="246"/>
      <c r="R3521" s="246"/>
      <c r="S3521" s="246"/>
      <c r="T3521" s="247"/>
      <c r="AT3521" s="248" t="s">
        <v>364</v>
      </c>
      <c r="AU3521" s="248" t="s">
        <v>90</v>
      </c>
      <c r="AV3521" s="15" t="s">
        <v>214</v>
      </c>
      <c r="AW3521" s="15" t="s">
        <v>36</v>
      </c>
      <c r="AX3521" s="15" t="s">
        <v>88</v>
      </c>
      <c r="AY3521" s="248" t="s">
        <v>215</v>
      </c>
    </row>
    <row r="3522" spans="1:65" s="2" customFormat="1" ht="16.5" customHeight="1">
      <c r="A3522" s="35"/>
      <c r="B3522" s="36"/>
      <c r="C3522" s="185" t="s">
        <v>3524</v>
      </c>
      <c r="D3522" s="185" t="s">
        <v>216</v>
      </c>
      <c r="E3522" s="186" t="s">
        <v>3525</v>
      </c>
      <c r="F3522" s="187" t="s">
        <v>3526</v>
      </c>
      <c r="G3522" s="188" t="s">
        <v>523</v>
      </c>
      <c r="H3522" s="189">
        <v>4.18</v>
      </c>
      <c r="I3522" s="190"/>
      <c r="J3522" s="191">
        <f>ROUND(I3522*H3522,2)</f>
        <v>0</v>
      </c>
      <c r="K3522" s="187" t="s">
        <v>359</v>
      </c>
      <c r="L3522" s="40"/>
      <c r="M3522" s="192" t="s">
        <v>1</v>
      </c>
      <c r="N3522" s="193" t="s">
        <v>46</v>
      </c>
      <c r="O3522" s="72"/>
      <c r="P3522" s="194">
        <f>O3522*H3522</f>
        <v>0</v>
      </c>
      <c r="Q3522" s="194">
        <v>4.0000000000000002E-4</v>
      </c>
      <c r="R3522" s="194">
        <f>Q3522*H3522</f>
        <v>1.6719999999999999E-3</v>
      </c>
      <c r="S3522" s="194">
        <v>0</v>
      </c>
      <c r="T3522" s="195">
        <f>S3522*H3522</f>
        <v>0</v>
      </c>
      <c r="U3522" s="35"/>
      <c r="V3522" s="35"/>
      <c r="W3522" s="35"/>
      <c r="X3522" s="35"/>
      <c r="Y3522" s="35"/>
      <c r="Z3522" s="35"/>
      <c r="AA3522" s="35"/>
      <c r="AB3522" s="35"/>
      <c r="AC3522" s="35"/>
      <c r="AD3522" s="35"/>
      <c r="AE3522" s="35"/>
      <c r="AR3522" s="196" t="s">
        <v>291</v>
      </c>
      <c r="AT3522" s="196" t="s">
        <v>216</v>
      </c>
      <c r="AU3522" s="196" t="s">
        <v>90</v>
      </c>
      <c r="AY3522" s="18" t="s">
        <v>215</v>
      </c>
      <c r="BE3522" s="197">
        <f>IF(N3522="základní",J3522,0)</f>
        <v>0</v>
      </c>
      <c r="BF3522" s="197">
        <f>IF(N3522="snížená",J3522,0)</f>
        <v>0</v>
      </c>
      <c r="BG3522" s="197">
        <f>IF(N3522="zákl. přenesená",J3522,0)</f>
        <v>0</v>
      </c>
      <c r="BH3522" s="197">
        <f>IF(N3522="sníž. přenesená",J3522,0)</f>
        <v>0</v>
      </c>
      <c r="BI3522" s="197">
        <f>IF(N3522="nulová",J3522,0)</f>
        <v>0</v>
      </c>
      <c r="BJ3522" s="18" t="s">
        <v>88</v>
      </c>
      <c r="BK3522" s="197">
        <f>ROUND(I3522*H3522,2)</f>
        <v>0</v>
      </c>
      <c r="BL3522" s="18" t="s">
        <v>291</v>
      </c>
      <c r="BM3522" s="196" t="s">
        <v>3527</v>
      </c>
    </row>
    <row r="3523" spans="1:65" s="2" customFormat="1" ht="19.2">
      <c r="A3523" s="35"/>
      <c r="B3523" s="36"/>
      <c r="C3523" s="37"/>
      <c r="D3523" s="198" t="s">
        <v>221</v>
      </c>
      <c r="E3523" s="37"/>
      <c r="F3523" s="199" t="s">
        <v>3528</v>
      </c>
      <c r="G3523" s="37"/>
      <c r="H3523" s="37"/>
      <c r="I3523" s="200"/>
      <c r="J3523" s="37"/>
      <c r="K3523" s="37"/>
      <c r="L3523" s="40"/>
      <c r="M3523" s="201"/>
      <c r="N3523" s="202"/>
      <c r="O3523" s="72"/>
      <c r="P3523" s="72"/>
      <c r="Q3523" s="72"/>
      <c r="R3523" s="72"/>
      <c r="S3523" s="72"/>
      <c r="T3523" s="73"/>
      <c r="U3523" s="35"/>
      <c r="V3523" s="35"/>
      <c r="W3523" s="35"/>
      <c r="X3523" s="35"/>
      <c r="Y3523" s="35"/>
      <c r="Z3523" s="35"/>
      <c r="AA3523" s="35"/>
      <c r="AB3523" s="35"/>
      <c r="AC3523" s="35"/>
      <c r="AD3523" s="35"/>
      <c r="AE3523" s="35"/>
      <c r="AT3523" s="18" t="s">
        <v>221</v>
      </c>
      <c r="AU3523" s="18" t="s">
        <v>90</v>
      </c>
    </row>
    <row r="3524" spans="1:65" s="2" customFormat="1" ht="10.199999999999999">
      <c r="A3524" s="35"/>
      <c r="B3524" s="36"/>
      <c r="C3524" s="37"/>
      <c r="D3524" s="215" t="s">
        <v>362</v>
      </c>
      <c r="E3524" s="37"/>
      <c r="F3524" s="216" t="s">
        <v>3529</v>
      </c>
      <c r="G3524" s="37"/>
      <c r="H3524" s="37"/>
      <c r="I3524" s="200"/>
      <c r="J3524" s="37"/>
      <c r="K3524" s="37"/>
      <c r="L3524" s="40"/>
      <c r="M3524" s="201"/>
      <c r="N3524" s="202"/>
      <c r="O3524" s="72"/>
      <c r="P3524" s="72"/>
      <c r="Q3524" s="72"/>
      <c r="R3524" s="72"/>
      <c r="S3524" s="72"/>
      <c r="T3524" s="73"/>
      <c r="U3524" s="35"/>
      <c r="V3524" s="35"/>
      <c r="W3524" s="35"/>
      <c r="X3524" s="35"/>
      <c r="Y3524" s="35"/>
      <c r="Z3524" s="35"/>
      <c r="AA3524" s="35"/>
      <c r="AB3524" s="35"/>
      <c r="AC3524" s="35"/>
      <c r="AD3524" s="35"/>
      <c r="AE3524" s="35"/>
      <c r="AT3524" s="18" t="s">
        <v>362</v>
      </c>
      <c r="AU3524" s="18" t="s">
        <v>90</v>
      </c>
    </row>
    <row r="3525" spans="1:65" s="13" customFormat="1" ht="10.199999999999999">
      <c r="B3525" s="217"/>
      <c r="C3525" s="218"/>
      <c r="D3525" s="198" t="s">
        <v>364</v>
      </c>
      <c r="E3525" s="219" t="s">
        <v>1</v>
      </c>
      <c r="F3525" s="220" t="s">
        <v>1894</v>
      </c>
      <c r="G3525" s="218"/>
      <c r="H3525" s="219" t="s">
        <v>1</v>
      </c>
      <c r="I3525" s="221"/>
      <c r="J3525" s="218"/>
      <c r="K3525" s="218"/>
      <c r="L3525" s="222"/>
      <c r="M3525" s="223"/>
      <c r="N3525" s="224"/>
      <c r="O3525" s="224"/>
      <c r="P3525" s="224"/>
      <c r="Q3525" s="224"/>
      <c r="R3525" s="224"/>
      <c r="S3525" s="224"/>
      <c r="T3525" s="225"/>
      <c r="AT3525" s="226" t="s">
        <v>364</v>
      </c>
      <c r="AU3525" s="226" t="s">
        <v>90</v>
      </c>
      <c r="AV3525" s="13" t="s">
        <v>88</v>
      </c>
      <c r="AW3525" s="13" t="s">
        <v>36</v>
      </c>
      <c r="AX3525" s="13" t="s">
        <v>81</v>
      </c>
      <c r="AY3525" s="226" t="s">
        <v>215</v>
      </c>
    </row>
    <row r="3526" spans="1:65" s="14" customFormat="1" ht="10.199999999999999">
      <c r="B3526" s="227"/>
      <c r="C3526" s="228"/>
      <c r="D3526" s="198" t="s">
        <v>364</v>
      </c>
      <c r="E3526" s="229" t="s">
        <v>1</v>
      </c>
      <c r="F3526" s="230" t="s">
        <v>1895</v>
      </c>
      <c r="G3526" s="228"/>
      <c r="H3526" s="231">
        <v>4.18</v>
      </c>
      <c r="I3526" s="232"/>
      <c r="J3526" s="228"/>
      <c r="K3526" s="228"/>
      <c r="L3526" s="233"/>
      <c r="M3526" s="234"/>
      <c r="N3526" s="235"/>
      <c r="O3526" s="235"/>
      <c r="P3526" s="235"/>
      <c r="Q3526" s="235"/>
      <c r="R3526" s="235"/>
      <c r="S3526" s="235"/>
      <c r="T3526" s="236"/>
      <c r="AT3526" s="237" t="s">
        <v>364</v>
      </c>
      <c r="AU3526" s="237" t="s">
        <v>90</v>
      </c>
      <c r="AV3526" s="14" t="s">
        <v>90</v>
      </c>
      <c r="AW3526" s="14" t="s">
        <v>36</v>
      </c>
      <c r="AX3526" s="14" t="s">
        <v>81</v>
      </c>
      <c r="AY3526" s="237" t="s">
        <v>215</v>
      </c>
    </row>
    <row r="3527" spans="1:65" s="15" customFormat="1" ht="10.199999999999999">
      <c r="B3527" s="238"/>
      <c r="C3527" s="239"/>
      <c r="D3527" s="198" t="s">
        <v>364</v>
      </c>
      <c r="E3527" s="240" t="s">
        <v>1</v>
      </c>
      <c r="F3527" s="241" t="s">
        <v>368</v>
      </c>
      <c r="G3527" s="239"/>
      <c r="H3527" s="242">
        <v>4.18</v>
      </c>
      <c r="I3527" s="243"/>
      <c r="J3527" s="239"/>
      <c r="K3527" s="239"/>
      <c r="L3527" s="244"/>
      <c r="M3527" s="245"/>
      <c r="N3527" s="246"/>
      <c r="O3527" s="246"/>
      <c r="P3527" s="246"/>
      <c r="Q3527" s="246"/>
      <c r="R3527" s="246"/>
      <c r="S3527" s="246"/>
      <c r="T3527" s="247"/>
      <c r="AT3527" s="248" t="s">
        <v>364</v>
      </c>
      <c r="AU3527" s="248" t="s">
        <v>90</v>
      </c>
      <c r="AV3527" s="15" t="s">
        <v>214</v>
      </c>
      <c r="AW3527" s="15" t="s">
        <v>36</v>
      </c>
      <c r="AX3527" s="15" t="s">
        <v>88</v>
      </c>
      <c r="AY3527" s="248" t="s">
        <v>215</v>
      </c>
    </row>
    <row r="3528" spans="1:65" s="2" customFormat="1" ht="37.799999999999997" customHeight="1">
      <c r="A3528" s="35"/>
      <c r="B3528" s="36"/>
      <c r="C3528" s="260" t="s">
        <v>3530</v>
      </c>
      <c r="D3528" s="260" t="s">
        <v>539</v>
      </c>
      <c r="E3528" s="261" t="s">
        <v>3531</v>
      </c>
      <c r="F3528" s="262" t="s">
        <v>3532</v>
      </c>
      <c r="G3528" s="263" t="s">
        <v>523</v>
      </c>
      <c r="H3528" s="264">
        <v>5.0579999999999998</v>
      </c>
      <c r="I3528" s="265"/>
      <c r="J3528" s="266">
        <f>ROUND(I3528*H3528,2)</f>
        <v>0</v>
      </c>
      <c r="K3528" s="262" t="s">
        <v>359</v>
      </c>
      <c r="L3528" s="267"/>
      <c r="M3528" s="268" t="s">
        <v>1</v>
      </c>
      <c r="N3528" s="269" t="s">
        <v>46</v>
      </c>
      <c r="O3528" s="72"/>
      <c r="P3528" s="194">
        <f>O3528*H3528</f>
        <v>0</v>
      </c>
      <c r="Q3528" s="194">
        <v>2.5999999999999999E-3</v>
      </c>
      <c r="R3528" s="194">
        <f>Q3528*H3528</f>
        <v>1.3150799999999999E-2</v>
      </c>
      <c r="S3528" s="194">
        <v>0</v>
      </c>
      <c r="T3528" s="195">
        <f>S3528*H3528</f>
        <v>0</v>
      </c>
      <c r="U3528" s="35"/>
      <c r="V3528" s="35"/>
      <c r="W3528" s="35"/>
      <c r="X3528" s="35"/>
      <c r="Y3528" s="35"/>
      <c r="Z3528" s="35"/>
      <c r="AA3528" s="35"/>
      <c r="AB3528" s="35"/>
      <c r="AC3528" s="35"/>
      <c r="AD3528" s="35"/>
      <c r="AE3528" s="35"/>
      <c r="AR3528" s="196" t="s">
        <v>676</v>
      </c>
      <c r="AT3528" s="196" t="s">
        <v>539</v>
      </c>
      <c r="AU3528" s="196" t="s">
        <v>90</v>
      </c>
      <c r="AY3528" s="18" t="s">
        <v>215</v>
      </c>
      <c r="BE3528" s="197">
        <f>IF(N3528="základní",J3528,0)</f>
        <v>0</v>
      </c>
      <c r="BF3528" s="197">
        <f>IF(N3528="snížená",J3528,0)</f>
        <v>0</v>
      </c>
      <c r="BG3528" s="197">
        <f>IF(N3528="zákl. přenesená",J3528,0)</f>
        <v>0</v>
      </c>
      <c r="BH3528" s="197">
        <f>IF(N3528="sníž. přenesená",J3528,0)</f>
        <v>0</v>
      </c>
      <c r="BI3528" s="197">
        <f>IF(N3528="nulová",J3528,0)</f>
        <v>0</v>
      </c>
      <c r="BJ3528" s="18" t="s">
        <v>88</v>
      </c>
      <c r="BK3528" s="197">
        <f>ROUND(I3528*H3528,2)</f>
        <v>0</v>
      </c>
      <c r="BL3528" s="18" t="s">
        <v>291</v>
      </c>
      <c r="BM3528" s="196" t="s">
        <v>3533</v>
      </c>
    </row>
    <row r="3529" spans="1:65" s="14" customFormat="1" ht="10.199999999999999">
      <c r="B3529" s="227"/>
      <c r="C3529" s="228"/>
      <c r="D3529" s="198" t="s">
        <v>364</v>
      </c>
      <c r="E3529" s="229" t="s">
        <v>1</v>
      </c>
      <c r="F3529" s="230" t="s">
        <v>3534</v>
      </c>
      <c r="G3529" s="228"/>
      <c r="H3529" s="231">
        <v>4.5979999999999999</v>
      </c>
      <c r="I3529" s="232"/>
      <c r="J3529" s="228"/>
      <c r="K3529" s="228"/>
      <c r="L3529" s="233"/>
      <c r="M3529" s="234"/>
      <c r="N3529" s="235"/>
      <c r="O3529" s="235"/>
      <c r="P3529" s="235"/>
      <c r="Q3529" s="235"/>
      <c r="R3529" s="235"/>
      <c r="S3529" s="235"/>
      <c r="T3529" s="236"/>
      <c r="AT3529" s="237" t="s">
        <v>364</v>
      </c>
      <c r="AU3529" s="237" t="s">
        <v>90</v>
      </c>
      <c r="AV3529" s="14" t="s">
        <v>90</v>
      </c>
      <c r="AW3529" s="14" t="s">
        <v>36</v>
      </c>
      <c r="AX3529" s="14" t="s">
        <v>81</v>
      </c>
      <c r="AY3529" s="237" t="s">
        <v>215</v>
      </c>
    </row>
    <row r="3530" spans="1:65" s="15" customFormat="1" ht="10.199999999999999">
      <c r="B3530" s="238"/>
      <c r="C3530" s="239"/>
      <c r="D3530" s="198" t="s">
        <v>364</v>
      </c>
      <c r="E3530" s="240" t="s">
        <v>1</v>
      </c>
      <c r="F3530" s="241" t="s">
        <v>368</v>
      </c>
      <c r="G3530" s="239"/>
      <c r="H3530" s="242">
        <v>4.5979999999999999</v>
      </c>
      <c r="I3530" s="243"/>
      <c r="J3530" s="239"/>
      <c r="K3530" s="239"/>
      <c r="L3530" s="244"/>
      <c r="M3530" s="245"/>
      <c r="N3530" s="246"/>
      <c r="O3530" s="246"/>
      <c r="P3530" s="246"/>
      <c r="Q3530" s="246"/>
      <c r="R3530" s="246"/>
      <c r="S3530" s="246"/>
      <c r="T3530" s="247"/>
      <c r="AT3530" s="248" t="s">
        <v>364</v>
      </c>
      <c r="AU3530" s="248" t="s">
        <v>90</v>
      </c>
      <c r="AV3530" s="15" t="s">
        <v>214</v>
      </c>
      <c r="AW3530" s="15" t="s">
        <v>36</v>
      </c>
      <c r="AX3530" s="15" t="s">
        <v>88</v>
      </c>
      <c r="AY3530" s="248" t="s">
        <v>215</v>
      </c>
    </row>
    <row r="3531" spans="1:65" s="14" customFormat="1" ht="10.199999999999999">
      <c r="B3531" s="227"/>
      <c r="C3531" s="228"/>
      <c r="D3531" s="198" t="s">
        <v>364</v>
      </c>
      <c r="E3531" s="228"/>
      <c r="F3531" s="230" t="s">
        <v>3535</v>
      </c>
      <c r="G3531" s="228"/>
      <c r="H3531" s="231">
        <v>5.0579999999999998</v>
      </c>
      <c r="I3531" s="232"/>
      <c r="J3531" s="228"/>
      <c r="K3531" s="228"/>
      <c r="L3531" s="233"/>
      <c r="M3531" s="234"/>
      <c r="N3531" s="235"/>
      <c r="O3531" s="235"/>
      <c r="P3531" s="235"/>
      <c r="Q3531" s="235"/>
      <c r="R3531" s="235"/>
      <c r="S3531" s="235"/>
      <c r="T3531" s="236"/>
      <c r="AT3531" s="237" t="s">
        <v>364</v>
      </c>
      <c r="AU3531" s="237" t="s">
        <v>90</v>
      </c>
      <c r="AV3531" s="14" t="s">
        <v>90</v>
      </c>
      <c r="AW3531" s="14" t="s">
        <v>4</v>
      </c>
      <c r="AX3531" s="14" t="s">
        <v>88</v>
      </c>
      <c r="AY3531" s="237" t="s">
        <v>215</v>
      </c>
    </row>
    <row r="3532" spans="1:65" s="2" customFormat="1" ht="24.15" customHeight="1">
      <c r="A3532" s="35"/>
      <c r="B3532" s="36"/>
      <c r="C3532" s="185" t="s">
        <v>3536</v>
      </c>
      <c r="D3532" s="185" t="s">
        <v>216</v>
      </c>
      <c r="E3532" s="186" t="s">
        <v>3537</v>
      </c>
      <c r="F3532" s="187" t="s">
        <v>3538</v>
      </c>
      <c r="G3532" s="188" t="s">
        <v>797</v>
      </c>
      <c r="H3532" s="189">
        <v>202.63800000000001</v>
      </c>
      <c r="I3532" s="190"/>
      <c r="J3532" s="191">
        <f>ROUND(I3532*H3532,2)</f>
        <v>0</v>
      </c>
      <c r="K3532" s="187" t="s">
        <v>359</v>
      </c>
      <c r="L3532" s="40"/>
      <c r="M3532" s="192" t="s">
        <v>1</v>
      </c>
      <c r="N3532" s="193" t="s">
        <v>46</v>
      </c>
      <c r="O3532" s="72"/>
      <c r="P3532" s="194">
        <f>O3532*H3532</f>
        <v>0</v>
      </c>
      <c r="Q3532" s="194">
        <v>2.0000000000000002E-5</v>
      </c>
      <c r="R3532" s="194">
        <f>Q3532*H3532</f>
        <v>4.0527600000000007E-3</v>
      </c>
      <c r="S3532" s="194">
        <v>0</v>
      </c>
      <c r="T3532" s="195">
        <f>S3532*H3532</f>
        <v>0</v>
      </c>
      <c r="U3532" s="35"/>
      <c r="V3532" s="35"/>
      <c r="W3532" s="35"/>
      <c r="X3532" s="35"/>
      <c r="Y3532" s="35"/>
      <c r="Z3532" s="35"/>
      <c r="AA3532" s="35"/>
      <c r="AB3532" s="35"/>
      <c r="AC3532" s="35"/>
      <c r="AD3532" s="35"/>
      <c r="AE3532" s="35"/>
      <c r="AR3532" s="196" t="s">
        <v>291</v>
      </c>
      <c r="AT3532" s="196" t="s">
        <v>216</v>
      </c>
      <c r="AU3532" s="196" t="s">
        <v>90</v>
      </c>
      <c r="AY3532" s="18" t="s">
        <v>215</v>
      </c>
      <c r="BE3532" s="197">
        <f>IF(N3532="základní",J3532,0)</f>
        <v>0</v>
      </c>
      <c r="BF3532" s="197">
        <f>IF(N3532="snížená",J3532,0)</f>
        <v>0</v>
      </c>
      <c r="BG3532" s="197">
        <f>IF(N3532="zákl. přenesená",J3532,0)</f>
        <v>0</v>
      </c>
      <c r="BH3532" s="197">
        <f>IF(N3532="sníž. přenesená",J3532,0)</f>
        <v>0</v>
      </c>
      <c r="BI3532" s="197">
        <f>IF(N3532="nulová",J3532,0)</f>
        <v>0</v>
      </c>
      <c r="BJ3532" s="18" t="s">
        <v>88</v>
      </c>
      <c r="BK3532" s="197">
        <f>ROUND(I3532*H3532,2)</f>
        <v>0</v>
      </c>
      <c r="BL3532" s="18" t="s">
        <v>291</v>
      </c>
      <c r="BM3532" s="196" t="s">
        <v>3539</v>
      </c>
    </row>
    <row r="3533" spans="1:65" s="2" customFormat="1" ht="19.2">
      <c r="A3533" s="35"/>
      <c r="B3533" s="36"/>
      <c r="C3533" s="37"/>
      <c r="D3533" s="198" t="s">
        <v>221</v>
      </c>
      <c r="E3533" s="37"/>
      <c r="F3533" s="199" t="s">
        <v>3540</v>
      </c>
      <c r="G3533" s="37"/>
      <c r="H3533" s="37"/>
      <c r="I3533" s="200"/>
      <c r="J3533" s="37"/>
      <c r="K3533" s="37"/>
      <c r="L3533" s="40"/>
      <c r="M3533" s="201"/>
      <c r="N3533" s="202"/>
      <c r="O3533" s="72"/>
      <c r="P3533" s="72"/>
      <c r="Q3533" s="72"/>
      <c r="R3533" s="72"/>
      <c r="S3533" s="72"/>
      <c r="T3533" s="73"/>
      <c r="U3533" s="35"/>
      <c r="V3533" s="35"/>
      <c r="W3533" s="35"/>
      <c r="X3533" s="35"/>
      <c r="Y3533" s="35"/>
      <c r="Z3533" s="35"/>
      <c r="AA3533" s="35"/>
      <c r="AB3533" s="35"/>
      <c r="AC3533" s="35"/>
      <c r="AD3533" s="35"/>
      <c r="AE3533" s="35"/>
      <c r="AT3533" s="18" t="s">
        <v>221</v>
      </c>
      <c r="AU3533" s="18" t="s">
        <v>90</v>
      </c>
    </row>
    <row r="3534" spans="1:65" s="2" customFormat="1" ht="10.199999999999999">
      <c r="A3534" s="35"/>
      <c r="B3534" s="36"/>
      <c r="C3534" s="37"/>
      <c r="D3534" s="215" t="s">
        <v>362</v>
      </c>
      <c r="E3534" s="37"/>
      <c r="F3534" s="216" t="s">
        <v>3541</v>
      </c>
      <c r="G3534" s="37"/>
      <c r="H3534" s="37"/>
      <c r="I3534" s="200"/>
      <c r="J3534" s="37"/>
      <c r="K3534" s="37"/>
      <c r="L3534" s="40"/>
      <c r="M3534" s="201"/>
      <c r="N3534" s="202"/>
      <c r="O3534" s="72"/>
      <c r="P3534" s="72"/>
      <c r="Q3534" s="72"/>
      <c r="R3534" s="72"/>
      <c r="S3534" s="72"/>
      <c r="T3534" s="73"/>
      <c r="U3534" s="35"/>
      <c r="V3534" s="35"/>
      <c r="W3534" s="35"/>
      <c r="X3534" s="35"/>
      <c r="Y3534" s="35"/>
      <c r="Z3534" s="35"/>
      <c r="AA3534" s="35"/>
      <c r="AB3534" s="35"/>
      <c r="AC3534" s="35"/>
      <c r="AD3534" s="35"/>
      <c r="AE3534" s="35"/>
      <c r="AT3534" s="18" t="s">
        <v>362</v>
      </c>
      <c r="AU3534" s="18" t="s">
        <v>90</v>
      </c>
    </row>
    <row r="3535" spans="1:65" s="14" customFormat="1" ht="10.199999999999999">
      <c r="B3535" s="227"/>
      <c r="C3535" s="228"/>
      <c r="D3535" s="198" t="s">
        <v>364</v>
      </c>
      <c r="E3535" s="229" t="s">
        <v>1</v>
      </c>
      <c r="F3535" s="230" t="s">
        <v>3542</v>
      </c>
      <c r="G3535" s="228"/>
      <c r="H3535" s="231">
        <v>176.43</v>
      </c>
      <c r="I3535" s="232"/>
      <c r="J3535" s="228"/>
      <c r="K3535" s="228"/>
      <c r="L3535" s="233"/>
      <c r="M3535" s="234"/>
      <c r="N3535" s="235"/>
      <c r="O3535" s="235"/>
      <c r="P3535" s="235"/>
      <c r="Q3535" s="235"/>
      <c r="R3535" s="235"/>
      <c r="S3535" s="235"/>
      <c r="T3535" s="236"/>
      <c r="AT3535" s="237" t="s">
        <v>364</v>
      </c>
      <c r="AU3535" s="237" t="s">
        <v>90</v>
      </c>
      <c r="AV3535" s="14" t="s">
        <v>90</v>
      </c>
      <c r="AW3535" s="14" t="s">
        <v>36</v>
      </c>
      <c r="AX3535" s="14" t="s">
        <v>81</v>
      </c>
      <c r="AY3535" s="237" t="s">
        <v>215</v>
      </c>
    </row>
    <row r="3536" spans="1:65" s="14" customFormat="1" ht="10.199999999999999">
      <c r="B3536" s="227"/>
      <c r="C3536" s="228"/>
      <c r="D3536" s="198" t="s">
        <v>364</v>
      </c>
      <c r="E3536" s="229" t="s">
        <v>1</v>
      </c>
      <c r="F3536" s="230" t="s">
        <v>3543</v>
      </c>
      <c r="G3536" s="228"/>
      <c r="H3536" s="231">
        <v>23.7</v>
      </c>
      <c r="I3536" s="232"/>
      <c r="J3536" s="228"/>
      <c r="K3536" s="228"/>
      <c r="L3536" s="233"/>
      <c r="M3536" s="234"/>
      <c r="N3536" s="235"/>
      <c r="O3536" s="235"/>
      <c r="P3536" s="235"/>
      <c r="Q3536" s="235"/>
      <c r="R3536" s="235"/>
      <c r="S3536" s="235"/>
      <c r="T3536" s="236"/>
      <c r="AT3536" s="237" t="s">
        <v>364</v>
      </c>
      <c r="AU3536" s="237" t="s">
        <v>90</v>
      </c>
      <c r="AV3536" s="14" t="s">
        <v>90</v>
      </c>
      <c r="AW3536" s="14" t="s">
        <v>36</v>
      </c>
      <c r="AX3536" s="14" t="s">
        <v>81</v>
      </c>
      <c r="AY3536" s="237" t="s">
        <v>215</v>
      </c>
    </row>
    <row r="3537" spans="1:65" s="14" customFormat="1" ht="10.199999999999999">
      <c r="B3537" s="227"/>
      <c r="C3537" s="228"/>
      <c r="D3537" s="198" t="s">
        <v>364</v>
      </c>
      <c r="E3537" s="229" t="s">
        <v>1</v>
      </c>
      <c r="F3537" s="230" t="s">
        <v>3544</v>
      </c>
      <c r="G3537" s="228"/>
      <c r="H3537" s="231">
        <v>2.508</v>
      </c>
      <c r="I3537" s="232"/>
      <c r="J3537" s="228"/>
      <c r="K3537" s="228"/>
      <c r="L3537" s="233"/>
      <c r="M3537" s="234"/>
      <c r="N3537" s="235"/>
      <c r="O3537" s="235"/>
      <c r="P3537" s="235"/>
      <c r="Q3537" s="235"/>
      <c r="R3537" s="235"/>
      <c r="S3537" s="235"/>
      <c r="T3537" s="236"/>
      <c r="AT3537" s="237" t="s">
        <v>364</v>
      </c>
      <c r="AU3537" s="237" t="s">
        <v>90</v>
      </c>
      <c r="AV3537" s="14" t="s">
        <v>90</v>
      </c>
      <c r="AW3537" s="14" t="s">
        <v>36</v>
      </c>
      <c r="AX3537" s="14" t="s">
        <v>81</v>
      </c>
      <c r="AY3537" s="237" t="s">
        <v>215</v>
      </c>
    </row>
    <row r="3538" spans="1:65" s="15" customFormat="1" ht="10.199999999999999">
      <c r="B3538" s="238"/>
      <c r="C3538" s="239"/>
      <c r="D3538" s="198" t="s">
        <v>364</v>
      </c>
      <c r="E3538" s="240" t="s">
        <v>1</v>
      </c>
      <c r="F3538" s="241" t="s">
        <v>368</v>
      </c>
      <c r="G3538" s="239"/>
      <c r="H3538" s="242">
        <v>202.63800000000001</v>
      </c>
      <c r="I3538" s="243"/>
      <c r="J3538" s="239"/>
      <c r="K3538" s="239"/>
      <c r="L3538" s="244"/>
      <c r="M3538" s="245"/>
      <c r="N3538" s="246"/>
      <c r="O3538" s="246"/>
      <c r="P3538" s="246"/>
      <c r="Q3538" s="246"/>
      <c r="R3538" s="246"/>
      <c r="S3538" s="246"/>
      <c r="T3538" s="247"/>
      <c r="AT3538" s="248" t="s">
        <v>364</v>
      </c>
      <c r="AU3538" s="248" t="s">
        <v>90</v>
      </c>
      <c r="AV3538" s="15" t="s">
        <v>214</v>
      </c>
      <c r="AW3538" s="15" t="s">
        <v>36</v>
      </c>
      <c r="AX3538" s="15" t="s">
        <v>88</v>
      </c>
      <c r="AY3538" s="248" t="s">
        <v>215</v>
      </c>
    </row>
    <row r="3539" spans="1:65" s="2" customFormat="1" ht="24.15" customHeight="1">
      <c r="A3539" s="35"/>
      <c r="B3539" s="36"/>
      <c r="C3539" s="185" t="s">
        <v>3545</v>
      </c>
      <c r="D3539" s="185" t="s">
        <v>216</v>
      </c>
      <c r="E3539" s="186" t="s">
        <v>3546</v>
      </c>
      <c r="F3539" s="187" t="s">
        <v>3547</v>
      </c>
      <c r="G3539" s="188" t="s">
        <v>797</v>
      </c>
      <c r="H3539" s="189">
        <v>329.57</v>
      </c>
      <c r="I3539" s="190"/>
      <c r="J3539" s="191">
        <f>ROUND(I3539*H3539,2)</f>
        <v>0</v>
      </c>
      <c r="K3539" s="187" t="s">
        <v>1</v>
      </c>
      <c r="L3539" s="40"/>
      <c r="M3539" s="192" t="s">
        <v>1</v>
      </c>
      <c r="N3539" s="193" t="s">
        <v>46</v>
      </c>
      <c r="O3539" s="72"/>
      <c r="P3539" s="194">
        <f>O3539*H3539</f>
        <v>0</v>
      </c>
      <c r="Q3539" s="194">
        <v>1.0000000000000001E-5</v>
      </c>
      <c r="R3539" s="194">
        <f>Q3539*H3539</f>
        <v>3.2957000000000004E-3</v>
      </c>
      <c r="S3539" s="194">
        <v>0</v>
      </c>
      <c r="T3539" s="195">
        <f>S3539*H3539</f>
        <v>0</v>
      </c>
      <c r="U3539" s="35"/>
      <c r="V3539" s="35"/>
      <c r="W3539" s="35"/>
      <c r="X3539" s="35"/>
      <c r="Y3539" s="35"/>
      <c r="Z3539" s="35"/>
      <c r="AA3539" s="35"/>
      <c r="AB3539" s="35"/>
      <c r="AC3539" s="35"/>
      <c r="AD3539" s="35"/>
      <c r="AE3539" s="35"/>
      <c r="AR3539" s="196" t="s">
        <v>291</v>
      </c>
      <c r="AT3539" s="196" t="s">
        <v>216</v>
      </c>
      <c r="AU3539" s="196" t="s">
        <v>90</v>
      </c>
      <c r="AY3539" s="18" t="s">
        <v>215</v>
      </c>
      <c r="BE3539" s="197">
        <f>IF(N3539="základní",J3539,0)</f>
        <v>0</v>
      </c>
      <c r="BF3539" s="197">
        <f>IF(N3539="snížená",J3539,0)</f>
        <v>0</v>
      </c>
      <c r="BG3539" s="197">
        <f>IF(N3539="zákl. přenesená",J3539,0)</f>
        <v>0</v>
      </c>
      <c r="BH3539" s="197">
        <f>IF(N3539="sníž. přenesená",J3539,0)</f>
        <v>0</v>
      </c>
      <c r="BI3539" s="197">
        <f>IF(N3539="nulová",J3539,0)</f>
        <v>0</v>
      </c>
      <c r="BJ3539" s="18" t="s">
        <v>88</v>
      </c>
      <c r="BK3539" s="197">
        <f>ROUND(I3539*H3539,2)</f>
        <v>0</v>
      </c>
      <c r="BL3539" s="18" t="s">
        <v>291</v>
      </c>
      <c r="BM3539" s="196" t="s">
        <v>3548</v>
      </c>
    </row>
    <row r="3540" spans="1:65" s="13" customFormat="1" ht="10.199999999999999">
      <c r="B3540" s="217"/>
      <c r="C3540" s="218"/>
      <c r="D3540" s="198" t="s">
        <v>364</v>
      </c>
      <c r="E3540" s="219" t="s">
        <v>1</v>
      </c>
      <c r="F3540" s="220" t="s">
        <v>822</v>
      </c>
      <c r="G3540" s="218"/>
      <c r="H3540" s="219" t="s">
        <v>1</v>
      </c>
      <c r="I3540" s="221"/>
      <c r="J3540" s="218"/>
      <c r="K3540" s="218"/>
      <c r="L3540" s="222"/>
      <c r="M3540" s="223"/>
      <c r="N3540" s="224"/>
      <c r="O3540" s="224"/>
      <c r="P3540" s="224"/>
      <c r="Q3540" s="224"/>
      <c r="R3540" s="224"/>
      <c r="S3540" s="224"/>
      <c r="T3540" s="225"/>
      <c r="AT3540" s="226" t="s">
        <v>364</v>
      </c>
      <c r="AU3540" s="226" t="s">
        <v>90</v>
      </c>
      <c r="AV3540" s="13" t="s">
        <v>88</v>
      </c>
      <c r="AW3540" s="13" t="s">
        <v>36</v>
      </c>
      <c r="AX3540" s="13" t="s">
        <v>81</v>
      </c>
      <c r="AY3540" s="226" t="s">
        <v>215</v>
      </c>
    </row>
    <row r="3541" spans="1:65" s="13" customFormat="1" ht="10.199999999999999">
      <c r="B3541" s="217"/>
      <c r="C3541" s="218"/>
      <c r="D3541" s="198" t="s">
        <v>364</v>
      </c>
      <c r="E3541" s="219" t="s">
        <v>1</v>
      </c>
      <c r="F3541" s="220" t="s">
        <v>1391</v>
      </c>
      <c r="G3541" s="218"/>
      <c r="H3541" s="219" t="s">
        <v>1</v>
      </c>
      <c r="I3541" s="221"/>
      <c r="J3541" s="218"/>
      <c r="K3541" s="218"/>
      <c r="L3541" s="222"/>
      <c r="M3541" s="223"/>
      <c r="N3541" s="224"/>
      <c r="O3541" s="224"/>
      <c r="P3541" s="224"/>
      <c r="Q3541" s="224"/>
      <c r="R3541" s="224"/>
      <c r="S3541" s="224"/>
      <c r="T3541" s="225"/>
      <c r="AT3541" s="226" t="s">
        <v>364</v>
      </c>
      <c r="AU3541" s="226" t="s">
        <v>90</v>
      </c>
      <c r="AV3541" s="13" t="s">
        <v>88</v>
      </c>
      <c r="AW3541" s="13" t="s">
        <v>36</v>
      </c>
      <c r="AX3541" s="13" t="s">
        <v>81</v>
      </c>
      <c r="AY3541" s="226" t="s">
        <v>215</v>
      </c>
    </row>
    <row r="3542" spans="1:65" s="14" customFormat="1" ht="10.199999999999999">
      <c r="B3542" s="227"/>
      <c r="C3542" s="228"/>
      <c r="D3542" s="198" t="s">
        <v>364</v>
      </c>
      <c r="E3542" s="229" t="s">
        <v>1</v>
      </c>
      <c r="F3542" s="230" t="s">
        <v>1939</v>
      </c>
      <c r="G3542" s="228"/>
      <c r="H3542" s="231">
        <v>29.04</v>
      </c>
      <c r="I3542" s="232"/>
      <c r="J3542" s="228"/>
      <c r="K3542" s="228"/>
      <c r="L3542" s="233"/>
      <c r="M3542" s="234"/>
      <c r="N3542" s="235"/>
      <c r="O3542" s="235"/>
      <c r="P3542" s="235"/>
      <c r="Q3542" s="235"/>
      <c r="R3542" s="235"/>
      <c r="S3542" s="235"/>
      <c r="T3542" s="236"/>
      <c r="AT3542" s="237" t="s">
        <v>364</v>
      </c>
      <c r="AU3542" s="237" t="s">
        <v>90</v>
      </c>
      <c r="AV3542" s="14" t="s">
        <v>90</v>
      </c>
      <c r="AW3542" s="14" t="s">
        <v>36</v>
      </c>
      <c r="AX3542" s="14" t="s">
        <v>81</v>
      </c>
      <c r="AY3542" s="237" t="s">
        <v>215</v>
      </c>
    </row>
    <row r="3543" spans="1:65" s="13" customFormat="1" ht="10.199999999999999">
      <c r="B3543" s="217"/>
      <c r="C3543" s="218"/>
      <c r="D3543" s="198" t="s">
        <v>364</v>
      </c>
      <c r="E3543" s="219" t="s">
        <v>1</v>
      </c>
      <c r="F3543" s="220" t="s">
        <v>1028</v>
      </c>
      <c r="G3543" s="218"/>
      <c r="H3543" s="219" t="s">
        <v>1</v>
      </c>
      <c r="I3543" s="221"/>
      <c r="J3543" s="218"/>
      <c r="K3543" s="218"/>
      <c r="L3543" s="222"/>
      <c r="M3543" s="223"/>
      <c r="N3543" s="224"/>
      <c r="O3543" s="224"/>
      <c r="P3543" s="224"/>
      <c r="Q3543" s="224"/>
      <c r="R3543" s="224"/>
      <c r="S3543" s="224"/>
      <c r="T3543" s="225"/>
      <c r="AT3543" s="226" t="s">
        <v>364</v>
      </c>
      <c r="AU3543" s="226" t="s">
        <v>90</v>
      </c>
      <c r="AV3543" s="13" t="s">
        <v>88</v>
      </c>
      <c r="AW3543" s="13" t="s">
        <v>36</v>
      </c>
      <c r="AX3543" s="13" t="s">
        <v>81</v>
      </c>
      <c r="AY3543" s="226" t="s">
        <v>215</v>
      </c>
    </row>
    <row r="3544" spans="1:65" s="14" customFormat="1" ht="10.199999999999999">
      <c r="B3544" s="227"/>
      <c r="C3544" s="228"/>
      <c r="D3544" s="198" t="s">
        <v>364</v>
      </c>
      <c r="E3544" s="229" t="s">
        <v>1</v>
      </c>
      <c r="F3544" s="230" t="s">
        <v>1940</v>
      </c>
      <c r="G3544" s="228"/>
      <c r="H3544" s="231">
        <v>49.05</v>
      </c>
      <c r="I3544" s="232"/>
      <c r="J3544" s="228"/>
      <c r="K3544" s="228"/>
      <c r="L3544" s="233"/>
      <c r="M3544" s="234"/>
      <c r="N3544" s="235"/>
      <c r="O3544" s="235"/>
      <c r="P3544" s="235"/>
      <c r="Q3544" s="235"/>
      <c r="R3544" s="235"/>
      <c r="S3544" s="235"/>
      <c r="T3544" s="236"/>
      <c r="AT3544" s="237" t="s">
        <v>364</v>
      </c>
      <c r="AU3544" s="237" t="s">
        <v>90</v>
      </c>
      <c r="AV3544" s="14" t="s">
        <v>90</v>
      </c>
      <c r="AW3544" s="14" t="s">
        <v>36</v>
      </c>
      <c r="AX3544" s="14" t="s">
        <v>81</v>
      </c>
      <c r="AY3544" s="237" t="s">
        <v>215</v>
      </c>
    </row>
    <row r="3545" spans="1:65" s="13" customFormat="1" ht="10.199999999999999">
      <c r="B3545" s="217"/>
      <c r="C3545" s="218"/>
      <c r="D3545" s="198" t="s">
        <v>364</v>
      </c>
      <c r="E3545" s="219" t="s">
        <v>1</v>
      </c>
      <c r="F3545" s="220" t="s">
        <v>1402</v>
      </c>
      <c r="G3545" s="218"/>
      <c r="H3545" s="219" t="s">
        <v>1</v>
      </c>
      <c r="I3545" s="221"/>
      <c r="J3545" s="218"/>
      <c r="K3545" s="218"/>
      <c r="L3545" s="222"/>
      <c r="M3545" s="223"/>
      <c r="N3545" s="224"/>
      <c r="O3545" s="224"/>
      <c r="P3545" s="224"/>
      <c r="Q3545" s="224"/>
      <c r="R3545" s="224"/>
      <c r="S3545" s="224"/>
      <c r="T3545" s="225"/>
      <c r="AT3545" s="226" t="s">
        <v>364</v>
      </c>
      <c r="AU3545" s="226" t="s">
        <v>90</v>
      </c>
      <c r="AV3545" s="13" t="s">
        <v>88</v>
      </c>
      <c r="AW3545" s="13" t="s">
        <v>36</v>
      </c>
      <c r="AX3545" s="13" t="s">
        <v>81</v>
      </c>
      <c r="AY3545" s="226" t="s">
        <v>215</v>
      </c>
    </row>
    <row r="3546" spans="1:65" s="14" customFormat="1" ht="10.199999999999999">
      <c r="B3546" s="227"/>
      <c r="C3546" s="228"/>
      <c r="D3546" s="198" t="s">
        <v>364</v>
      </c>
      <c r="E3546" s="229" t="s">
        <v>1</v>
      </c>
      <c r="F3546" s="230" t="s">
        <v>1942</v>
      </c>
      <c r="G3546" s="228"/>
      <c r="H3546" s="231">
        <v>17.899999999999999</v>
      </c>
      <c r="I3546" s="232"/>
      <c r="J3546" s="228"/>
      <c r="K3546" s="228"/>
      <c r="L3546" s="233"/>
      <c r="M3546" s="234"/>
      <c r="N3546" s="235"/>
      <c r="O3546" s="235"/>
      <c r="P3546" s="235"/>
      <c r="Q3546" s="235"/>
      <c r="R3546" s="235"/>
      <c r="S3546" s="235"/>
      <c r="T3546" s="236"/>
      <c r="AT3546" s="237" t="s">
        <v>364</v>
      </c>
      <c r="AU3546" s="237" t="s">
        <v>90</v>
      </c>
      <c r="AV3546" s="14" t="s">
        <v>90</v>
      </c>
      <c r="AW3546" s="14" t="s">
        <v>36</v>
      </c>
      <c r="AX3546" s="14" t="s">
        <v>81</v>
      </c>
      <c r="AY3546" s="237" t="s">
        <v>215</v>
      </c>
    </row>
    <row r="3547" spans="1:65" s="13" customFormat="1" ht="10.199999999999999">
      <c r="B3547" s="217"/>
      <c r="C3547" s="218"/>
      <c r="D3547" s="198" t="s">
        <v>364</v>
      </c>
      <c r="E3547" s="219" t="s">
        <v>1</v>
      </c>
      <c r="F3547" s="220" t="s">
        <v>1516</v>
      </c>
      <c r="G3547" s="218"/>
      <c r="H3547" s="219" t="s">
        <v>1</v>
      </c>
      <c r="I3547" s="221"/>
      <c r="J3547" s="218"/>
      <c r="K3547" s="218"/>
      <c r="L3547" s="222"/>
      <c r="M3547" s="223"/>
      <c r="N3547" s="224"/>
      <c r="O3547" s="224"/>
      <c r="P3547" s="224"/>
      <c r="Q3547" s="224"/>
      <c r="R3547" s="224"/>
      <c r="S3547" s="224"/>
      <c r="T3547" s="225"/>
      <c r="AT3547" s="226" t="s">
        <v>364</v>
      </c>
      <c r="AU3547" s="226" t="s">
        <v>90</v>
      </c>
      <c r="AV3547" s="13" t="s">
        <v>88</v>
      </c>
      <c r="AW3547" s="13" t="s">
        <v>36</v>
      </c>
      <c r="AX3547" s="13" t="s">
        <v>81</v>
      </c>
      <c r="AY3547" s="226" t="s">
        <v>215</v>
      </c>
    </row>
    <row r="3548" spans="1:65" s="14" customFormat="1" ht="10.199999999999999">
      <c r="B3548" s="227"/>
      <c r="C3548" s="228"/>
      <c r="D3548" s="198" t="s">
        <v>364</v>
      </c>
      <c r="E3548" s="229" t="s">
        <v>1</v>
      </c>
      <c r="F3548" s="230" t="s">
        <v>1942</v>
      </c>
      <c r="G3548" s="228"/>
      <c r="H3548" s="231">
        <v>17.899999999999999</v>
      </c>
      <c r="I3548" s="232"/>
      <c r="J3548" s="228"/>
      <c r="K3548" s="228"/>
      <c r="L3548" s="233"/>
      <c r="M3548" s="234"/>
      <c r="N3548" s="235"/>
      <c r="O3548" s="235"/>
      <c r="P3548" s="235"/>
      <c r="Q3548" s="235"/>
      <c r="R3548" s="235"/>
      <c r="S3548" s="235"/>
      <c r="T3548" s="236"/>
      <c r="AT3548" s="237" t="s">
        <v>364</v>
      </c>
      <c r="AU3548" s="237" t="s">
        <v>90</v>
      </c>
      <c r="AV3548" s="14" t="s">
        <v>90</v>
      </c>
      <c r="AW3548" s="14" t="s">
        <v>36</v>
      </c>
      <c r="AX3548" s="14" t="s">
        <v>81</v>
      </c>
      <c r="AY3548" s="237" t="s">
        <v>215</v>
      </c>
    </row>
    <row r="3549" spans="1:65" s="13" customFormat="1" ht="10.199999999999999">
      <c r="B3549" s="217"/>
      <c r="C3549" s="218"/>
      <c r="D3549" s="198" t="s">
        <v>364</v>
      </c>
      <c r="E3549" s="219" t="s">
        <v>1</v>
      </c>
      <c r="F3549" s="220" t="s">
        <v>1404</v>
      </c>
      <c r="G3549" s="218"/>
      <c r="H3549" s="219" t="s">
        <v>1</v>
      </c>
      <c r="I3549" s="221"/>
      <c r="J3549" s="218"/>
      <c r="K3549" s="218"/>
      <c r="L3549" s="222"/>
      <c r="M3549" s="223"/>
      <c r="N3549" s="224"/>
      <c r="O3549" s="224"/>
      <c r="P3549" s="224"/>
      <c r="Q3549" s="224"/>
      <c r="R3549" s="224"/>
      <c r="S3549" s="224"/>
      <c r="T3549" s="225"/>
      <c r="AT3549" s="226" t="s">
        <v>364</v>
      </c>
      <c r="AU3549" s="226" t="s">
        <v>90</v>
      </c>
      <c r="AV3549" s="13" t="s">
        <v>88</v>
      </c>
      <c r="AW3549" s="13" t="s">
        <v>36</v>
      </c>
      <c r="AX3549" s="13" t="s">
        <v>81</v>
      </c>
      <c r="AY3549" s="226" t="s">
        <v>215</v>
      </c>
    </row>
    <row r="3550" spans="1:65" s="14" customFormat="1" ht="10.199999999999999">
      <c r="B3550" s="227"/>
      <c r="C3550" s="228"/>
      <c r="D3550" s="198" t="s">
        <v>364</v>
      </c>
      <c r="E3550" s="229" t="s">
        <v>1</v>
      </c>
      <c r="F3550" s="230" t="s">
        <v>1952</v>
      </c>
      <c r="G3550" s="228"/>
      <c r="H3550" s="231">
        <v>13.8</v>
      </c>
      <c r="I3550" s="232"/>
      <c r="J3550" s="228"/>
      <c r="K3550" s="228"/>
      <c r="L3550" s="233"/>
      <c r="M3550" s="234"/>
      <c r="N3550" s="235"/>
      <c r="O3550" s="235"/>
      <c r="P3550" s="235"/>
      <c r="Q3550" s="235"/>
      <c r="R3550" s="235"/>
      <c r="S3550" s="235"/>
      <c r="T3550" s="236"/>
      <c r="AT3550" s="237" t="s">
        <v>364</v>
      </c>
      <c r="AU3550" s="237" t="s">
        <v>90</v>
      </c>
      <c r="AV3550" s="14" t="s">
        <v>90</v>
      </c>
      <c r="AW3550" s="14" t="s">
        <v>36</v>
      </c>
      <c r="AX3550" s="14" t="s">
        <v>81</v>
      </c>
      <c r="AY3550" s="237" t="s">
        <v>215</v>
      </c>
    </row>
    <row r="3551" spans="1:65" s="16" customFormat="1" ht="10.199999999999999">
      <c r="B3551" s="249"/>
      <c r="C3551" s="250"/>
      <c r="D3551" s="198" t="s">
        <v>364</v>
      </c>
      <c r="E3551" s="251" t="s">
        <v>1</v>
      </c>
      <c r="F3551" s="252" t="s">
        <v>403</v>
      </c>
      <c r="G3551" s="250"/>
      <c r="H3551" s="253">
        <v>127.69</v>
      </c>
      <c r="I3551" s="254"/>
      <c r="J3551" s="250"/>
      <c r="K3551" s="250"/>
      <c r="L3551" s="255"/>
      <c r="M3551" s="256"/>
      <c r="N3551" s="257"/>
      <c r="O3551" s="257"/>
      <c r="P3551" s="257"/>
      <c r="Q3551" s="257"/>
      <c r="R3551" s="257"/>
      <c r="S3551" s="257"/>
      <c r="T3551" s="258"/>
      <c r="AT3551" s="259" t="s">
        <v>364</v>
      </c>
      <c r="AU3551" s="259" t="s">
        <v>90</v>
      </c>
      <c r="AV3551" s="16" t="s">
        <v>227</v>
      </c>
      <c r="AW3551" s="16" t="s">
        <v>36</v>
      </c>
      <c r="AX3551" s="16" t="s">
        <v>81</v>
      </c>
      <c r="AY3551" s="259" t="s">
        <v>215</v>
      </c>
    </row>
    <row r="3552" spans="1:65" s="13" customFormat="1" ht="10.199999999999999">
      <c r="B3552" s="217"/>
      <c r="C3552" s="218"/>
      <c r="D3552" s="198" t="s">
        <v>364</v>
      </c>
      <c r="E3552" s="219" t="s">
        <v>1</v>
      </c>
      <c r="F3552" s="220" t="s">
        <v>853</v>
      </c>
      <c r="G3552" s="218"/>
      <c r="H3552" s="219" t="s">
        <v>1</v>
      </c>
      <c r="I3552" s="221"/>
      <c r="J3552" s="218"/>
      <c r="K3552" s="218"/>
      <c r="L3552" s="222"/>
      <c r="M3552" s="223"/>
      <c r="N3552" s="224"/>
      <c r="O3552" s="224"/>
      <c r="P3552" s="224"/>
      <c r="Q3552" s="224"/>
      <c r="R3552" s="224"/>
      <c r="S3552" s="224"/>
      <c r="T3552" s="225"/>
      <c r="AT3552" s="226" t="s">
        <v>364</v>
      </c>
      <c r="AU3552" s="226" t="s">
        <v>90</v>
      </c>
      <c r="AV3552" s="13" t="s">
        <v>88</v>
      </c>
      <c r="AW3552" s="13" t="s">
        <v>36</v>
      </c>
      <c r="AX3552" s="13" t="s">
        <v>81</v>
      </c>
      <c r="AY3552" s="226" t="s">
        <v>215</v>
      </c>
    </row>
    <row r="3553" spans="2:51" s="13" customFormat="1" ht="10.199999999999999">
      <c r="B3553" s="217"/>
      <c r="C3553" s="218"/>
      <c r="D3553" s="198" t="s">
        <v>364</v>
      </c>
      <c r="E3553" s="219" t="s">
        <v>1</v>
      </c>
      <c r="F3553" s="220" t="s">
        <v>1406</v>
      </c>
      <c r="G3553" s="218"/>
      <c r="H3553" s="219" t="s">
        <v>1</v>
      </c>
      <c r="I3553" s="221"/>
      <c r="J3553" s="218"/>
      <c r="K3553" s="218"/>
      <c r="L3553" s="222"/>
      <c r="M3553" s="223"/>
      <c r="N3553" s="224"/>
      <c r="O3553" s="224"/>
      <c r="P3553" s="224"/>
      <c r="Q3553" s="224"/>
      <c r="R3553" s="224"/>
      <c r="S3553" s="224"/>
      <c r="T3553" s="225"/>
      <c r="AT3553" s="226" t="s">
        <v>364</v>
      </c>
      <c r="AU3553" s="226" t="s">
        <v>90</v>
      </c>
      <c r="AV3553" s="13" t="s">
        <v>88</v>
      </c>
      <c r="AW3553" s="13" t="s">
        <v>36</v>
      </c>
      <c r="AX3553" s="13" t="s">
        <v>81</v>
      </c>
      <c r="AY3553" s="226" t="s">
        <v>215</v>
      </c>
    </row>
    <row r="3554" spans="2:51" s="14" customFormat="1" ht="10.199999999999999">
      <c r="B3554" s="227"/>
      <c r="C3554" s="228"/>
      <c r="D3554" s="198" t="s">
        <v>364</v>
      </c>
      <c r="E3554" s="229" t="s">
        <v>1</v>
      </c>
      <c r="F3554" s="230" t="s">
        <v>1953</v>
      </c>
      <c r="G3554" s="228"/>
      <c r="H3554" s="231">
        <v>37.020000000000003</v>
      </c>
      <c r="I3554" s="232"/>
      <c r="J3554" s="228"/>
      <c r="K3554" s="228"/>
      <c r="L3554" s="233"/>
      <c r="M3554" s="234"/>
      <c r="N3554" s="235"/>
      <c r="O3554" s="235"/>
      <c r="P3554" s="235"/>
      <c r="Q3554" s="235"/>
      <c r="R3554" s="235"/>
      <c r="S3554" s="235"/>
      <c r="T3554" s="236"/>
      <c r="AT3554" s="237" t="s">
        <v>364</v>
      </c>
      <c r="AU3554" s="237" t="s">
        <v>90</v>
      </c>
      <c r="AV3554" s="14" t="s">
        <v>90</v>
      </c>
      <c r="AW3554" s="14" t="s">
        <v>36</v>
      </c>
      <c r="AX3554" s="14" t="s">
        <v>81</v>
      </c>
      <c r="AY3554" s="237" t="s">
        <v>215</v>
      </c>
    </row>
    <row r="3555" spans="2:51" s="13" customFormat="1" ht="10.199999999999999">
      <c r="B3555" s="217"/>
      <c r="C3555" s="218"/>
      <c r="D3555" s="198" t="s">
        <v>364</v>
      </c>
      <c r="E3555" s="219" t="s">
        <v>1</v>
      </c>
      <c r="F3555" s="220" t="s">
        <v>1408</v>
      </c>
      <c r="G3555" s="218"/>
      <c r="H3555" s="219" t="s">
        <v>1</v>
      </c>
      <c r="I3555" s="221"/>
      <c r="J3555" s="218"/>
      <c r="K3555" s="218"/>
      <c r="L3555" s="222"/>
      <c r="M3555" s="223"/>
      <c r="N3555" s="224"/>
      <c r="O3555" s="224"/>
      <c r="P3555" s="224"/>
      <c r="Q3555" s="224"/>
      <c r="R3555" s="224"/>
      <c r="S3555" s="224"/>
      <c r="T3555" s="225"/>
      <c r="AT3555" s="226" t="s">
        <v>364</v>
      </c>
      <c r="AU3555" s="226" t="s">
        <v>90</v>
      </c>
      <c r="AV3555" s="13" t="s">
        <v>88</v>
      </c>
      <c r="AW3555" s="13" t="s">
        <v>36</v>
      </c>
      <c r="AX3555" s="13" t="s">
        <v>81</v>
      </c>
      <c r="AY3555" s="226" t="s">
        <v>215</v>
      </c>
    </row>
    <row r="3556" spans="2:51" s="14" customFormat="1" ht="10.199999999999999">
      <c r="B3556" s="227"/>
      <c r="C3556" s="228"/>
      <c r="D3556" s="198" t="s">
        <v>364</v>
      </c>
      <c r="E3556" s="229" t="s">
        <v>1</v>
      </c>
      <c r="F3556" s="230" t="s">
        <v>1954</v>
      </c>
      <c r="G3556" s="228"/>
      <c r="H3556" s="231">
        <v>20.2</v>
      </c>
      <c r="I3556" s="232"/>
      <c r="J3556" s="228"/>
      <c r="K3556" s="228"/>
      <c r="L3556" s="233"/>
      <c r="M3556" s="234"/>
      <c r="N3556" s="235"/>
      <c r="O3556" s="235"/>
      <c r="P3556" s="235"/>
      <c r="Q3556" s="235"/>
      <c r="R3556" s="235"/>
      <c r="S3556" s="235"/>
      <c r="T3556" s="236"/>
      <c r="AT3556" s="237" t="s">
        <v>364</v>
      </c>
      <c r="AU3556" s="237" t="s">
        <v>90</v>
      </c>
      <c r="AV3556" s="14" t="s">
        <v>90</v>
      </c>
      <c r="AW3556" s="14" t="s">
        <v>36</v>
      </c>
      <c r="AX3556" s="14" t="s">
        <v>81</v>
      </c>
      <c r="AY3556" s="237" t="s">
        <v>215</v>
      </c>
    </row>
    <row r="3557" spans="2:51" s="13" customFormat="1" ht="10.199999999999999">
      <c r="B3557" s="217"/>
      <c r="C3557" s="218"/>
      <c r="D3557" s="198" t="s">
        <v>364</v>
      </c>
      <c r="E3557" s="219" t="s">
        <v>1</v>
      </c>
      <c r="F3557" s="220" t="s">
        <v>1526</v>
      </c>
      <c r="G3557" s="218"/>
      <c r="H3557" s="219" t="s">
        <v>1</v>
      </c>
      <c r="I3557" s="221"/>
      <c r="J3557" s="218"/>
      <c r="K3557" s="218"/>
      <c r="L3557" s="222"/>
      <c r="M3557" s="223"/>
      <c r="N3557" s="224"/>
      <c r="O3557" s="224"/>
      <c r="P3557" s="224"/>
      <c r="Q3557" s="224"/>
      <c r="R3557" s="224"/>
      <c r="S3557" s="224"/>
      <c r="T3557" s="225"/>
      <c r="AT3557" s="226" t="s">
        <v>364</v>
      </c>
      <c r="AU3557" s="226" t="s">
        <v>90</v>
      </c>
      <c r="AV3557" s="13" t="s">
        <v>88</v>
      </c>
      <c r="AW3557" s="13" t="s">
        <v>36</v>
      </c>
      <c r="AX3557" s="13" t="s">
        <v>81</v>
      </c>
      <c r="AY3557" s="226" t="s">
        <v>215</v>
      </c>
    </row>
    <row r="3558" spans="2:51" s="14" customFormat="1" ht="10.199999999999999">
      <c r="B3558" s="227"/>
      <c r="C3558" s="228"/>
      <c r="D3558" s="198" t="s">
        <v>364</v>
      </c>
      <c r="E3558" s="229" t="s">
        <v>1</v>
      </c>
      <c r="F3558" s="230" t="s">
        <v>1957</v>
      </c>
      <c r="G3558" s="228"/>
      <c r="H3558" s="231">
        <v>15.9</v>
      </c>
      <c r="I3558" s="232"/>
      <c r="J3558" s="228"/>
      <c r="K3558" s="228"/>
      <c r="L3558" s="233"/>
      <c r="M3558" s="234"/>
      <c r="N3558" s="235"/>
      <c r="O3558" s="235"/>
      <c r="P3558" s="235"/>
      <c r="Q3558" s="235"/>
      <c r="R3558" s="235"/>
      <c r="S3558" s="235"/>
      <c r="T3558" s="236"/>
      <c r="AT3558" s="237" t="s">
        <v>364</v>
      </c>
      <c r="AU3558" s="237" t="s">
        <v>90</v>
      </c>
      <c r="AV3558" s="14" t="s">
        <v>90</v>
      </c>
      <c r="AW3558" s="14" t="s">
        <v>36</v>
      </c>
      <c r="AX3558" s="14" t="s">
        <v>81</v>
      </c>
      <c r="AY3558" s="237" t="s">
        <v>215</v>
      </c>
    </row>
    <row r="3559" spans="2:51" s="13" customFormat="1" ht="10.199999999999999">
      <c r="B3559" s="217"/>
      <c r="C3559" s="218"/>
      <c r="D3559" s="198" t="s">
        <v>364</v>
      </c>
      <c r="E3559" s="219" t="s">
        <v>1</v>
      </c>
      <c r="F3559" s="220" t="s">
        <v>1528</v>
      </c>
      <c r="G3559" s="218"/>
      <c r="H3559" s="219" t="s">
        <v>1</v>
      </c>
      <c r="I3559" s="221"/>
      <c r="J3559" s="218"/>
      <c r="K3559" s="218"/>
      <c r="L3559" s="222"/>
      <c r="M3559" s="223"/>
      <c r="N3559" s="224"/>
      <c r="O3559" s="224"/>
      <c r="P3559" s="224"/>
      <c r="Q3559" s="224"/>
      <c r="R3559" s="224"/>
      <c r="S3559" s="224"/>
      <c r="T3559" s="225"/>
      <c r="AT3559" s="226" t="s">
        <v>364</v>
      </c>
      <c r="AU3559" s="226" t="s">
        <v>90</v>
      </c>
      <c r="AV3559" s="13" t="s">
        <v>88</v>
      </c>
      <c r="AW3559" s="13" t="s">
        <v>36</v>
      </c>
      <c r="AX3559" s="13" t="s">
        <v>81</v>
      </c>
      <c r="AY3559" s="226" t="s">
        <v>215</v>
      </c>
    </row>
    <row r="3560" spans="2:51" s="14" customFormat="1" ht="10.199999999999999">
      <c r="B3560" s="227"/>
      <c r="C3560" s="228"/>
      <c r="D3560" s="198" t="s">
        <v>364</v>
      </c>
      <c r="E3560" s="229" t="s">
        <v>1</v>
      </c>
      <c r="F3560" s="230" t="s">
        <v>1958</v>
      </c>
      <c r="G3560" s="228"/>
      <c r="H3560" s="231">
        <v>15.8</v>
      </c>
      <c r="I3560" s="232"/>
      <c r="J3560" s="228"/>
      <c r="K3560" s="228"/>
      <c r="L3560" s="233"/>
      <c r="M3560" s="234"/>
      <c r="N3560" s="235"/>
      <c r="O3560" s="235"/>
      <c r="P3560" s="235"/>
      <c r="Q3560" s="235"/>
      <c r="R3560" s="235"/>
      <c r="S3560" s="235"/>
      <c r="T3560" s="236"/>
      <c r="AT3560" s="237" t="s">
        <v>364</v>
      </c>
      <c r="AU3560" s="237" t="s">
        <v>90</v>
      </c>
      <c r="AV3560" s="14" t="s">
        <v>90</v>
      </c>
      <c r="AW3560" s="14" t="s">
        <v>36</v>
      </c>
      <c r="AX3560" s="14" t="s">
        <v>81</v>
      </c>
      <c r="AY3560" s="237" t="s">
        <v>215</v>
      </c>
    </row>
    <row r="3561" spans="2:51" s="13" customFormat="1" ht="10.199999999999999">
      <c r="B3561" s="217"/>
      <c r="C3561" s="218"/>
      <c r="D3561" s="198" t="s">
        <v>364</v>
      </c>
      <c r="E3561" s="219" t="s">
        <v>1</v>
      </c>
      <c r="F3561" s="220" t="s">
        <v>1410</v>
      </c>
      <c r="G3561" s="218"/>
      <c r="H3561" s="219" t="s">
        <v>1</v>
      </c>
      <c r="I3561" s="221"/>
      <c r="J3561" s="218"/>
      <c r="K3561" s="218"/>
      <c r="L3561" s="222"/>
      <c r="M3561" s="223"/>
      <c r="N3561" s="224"/>
      <c r="O3561" s="224"/>
      <c r="P3561" s="224"/>
      <c r="Q3561" s="224"/>
      <c r="R3561" s="224"/>
      <c r="S3561" s="224"/>
      <c r="T3561" s="225"/>
      <c r="AT3561" s="226" t="s">
        <v>364</v>
      </c>
      <c r="AU3561" s="226" t="s">
        <v>90</v>
      </c>
      <c r="AV3561" s="13" t="s">
        <v>88</v>
      </c>
      <c r="AW3561" s="13" t="s">
        <v>36</v>
      </c>
      <c r="AX3561" s="13" t="s">
        <v>81</v>
      </c>
      <c r="AY3561" s="226" t="s">
        <v>215</v>
      </c>
    </row>
    <row r="3562" spans="2:51" s="14" customFormat="1" ht="10.199999999999999">
      <c r="B3562" s="227"/>
      <c r="C3562" s="228"/>
      <c r="D3562" s="198" t="s">
        <v>364</v>
      </c>
      <c r="E3562" s="229" t="s">
        <v>1</v>
      </c>
      <c r="F3562" s="230" t="s">
        <v>1959</v>
      </c>
      <c r="G3562" s="228"/>
      <c r="H3562" s="231">
        <v>14.8</v>
      </c>
      <c r="I3562" s="232"/>
      <c r="J3562" s="228"/>
      <c r="K3562" s="228"/>
      <c r="L3562" s="233"/>
      <c r="M3562" s="234"/>
      <c r="N3562" s="235"/>
      <c r="O3562" s="235"/>
      <c r="P3562" s="235"/>
      <c r="Q3562" s="235"/>
      <c r="R3562" s="235"/>
      <c r="S3562" s="235"/>
      <c r="T3562" s="236"/>
      <c r="AT3562" s="237" t="s">
        <v>364</v>
      </c>
      <c r="AU3562" s="237" t="s">
        <v>90</v>
      </c>
      <c r="AV3562" s="14" t="s">
        <v>90</v>
      </c>
      <c r="AW3562" s="14" t="s">
        <v>36</v>
      </c>
      <c r="AX3562" s="14" t="s">
        <v>81</v>
      </c>
      <c r="AY3562" s="237" t="s">
        <v>215</v>
      </c>
    </row>
    <row r="3563" spans="2:51" s="13" customFormat="1" ht="10.199999999999999">
      <c r="B3563" s="217"/>
      <c r="C3563" s="218"/>
      <c r="D3563" s="198" t="s">
        <v>364</v>
      </c>
      <c r="E3563" s="219" t="s">
        <v>1</v>
      </c>
      <c r="F3563" s="220" t="s">
        <v>1532</v>
      </c>
      <c r="G3563" s="218"/>
      <c r="H3563" s="219" t="s">
        <v>1</v>
      </c>
      <c r="I3563" s="221"/>
      <c r="J3563" s="218"/>
      <c r="K3563" s="218"/>
      <c r="L3563" s="222"/>
      <c r="M3563" s="223"/>
      <c r="N3563" s="224"/>
      <c r="O3563" s="224"/>
      <c r="P3563" s="224"/>
      <c r="Q3563" s="224"/>
      <c r="R3563" s="224"/>
      <c r="S3563" s="224"/>
      <c r="T3563" s="225"/>
      <c r="AT3563" s="226" t="s">
        <v>364</v>
      </c>
      <c r="AU3563" s="226" t="s">
        <v>90</v>
      </c>
      <c r="AV3563" s="13" t="s">
        <v>88</v>
      </c>
      <c r="AW3563" s="13" t="s">
        <v>36</v>
      </c>
      <c r="AX3563" s="13" t="s">
        <v>81</v>
      </c>
      <c r="AY3563" s="226" t="s">
        <v>215</v>
      </c>
    </row>
    <row r="3564" spans="2:51" s="14" customFormat="1" ht="10.199999999999999">
      <c r="B3564" s="227"/>
      <c r="C3564" s="228"/>
      <c r="D3564" s="198" t="s">
        <v>364</v>
      </c>
      <c r="E3564" s="229" t="s">
        <v>1</v>
      </c>
      <c r="F3564" s="230" t="s">
        <v>1959</v>
      </c>
      <c r="G3564" s="228"/>
      <c r="H3564" s="231">
        <v>14.8</v>
      </c>
      <c r="I3564" s="232"/>
      <c r="J3564" s="228"/>
      <c r="K3564" s="228"/>
      <c r="L3564" s="233"/>
      <c r="M3564" s="234"/>
      <c r="N3564" s="235"/>
      <c r="O3564" s="235"/>
      <c r="P3564" s="235"/>
      <c r="Q3564" s="235"/>
      <c r="R3564" s="235"/>
      <c r="S3564" s="235"/>
      <c r="T3564" s="236"/>
      <c r="AT3564" s="237" t="s">
        <v>364</v>
      </c>
      <c r="AU3564" s="237" t="s">
        <v>90</v>
      </c>
      <c r="AV3564" s="14" t="s">
        <v>90</v>
      </c>
      <c r="AW3564" s="14" t="s">
        <v>36</v>
      </c>
      <c r="AX3564" s="14" t="s">
        <v>81</v>
      </c>
      <c r="AY3564" s="237" t="s">
        <v>215</v>
      </c>
    </row>
    <row r="3565" spans="2:51" s="13" customFormat="1" ht="10.199999999999999">
      <c r="B3565" s="217"/>
      <c r="C3565" s="218"/>
      <c r="D3565" s="198" t="s">
        <v>364</v>
      </c>
      <c r="E3565" s="219" t="s">
        <v>1</v>
      </c>
      <c r="F3565" s="220" t="s">
        <v>1412</v>
      </c>
      <c r="G3565" s="218"/>
      <c r="H3565" s="219" t="s">
        <v>1</v>
      </c>
      <c r="I3565" s="221"/>
      <c r="J3565" s="218"/>
      <c r="K3565" s="218"/>
      <c r="L3565" s="222"/>
      <c r="M3565" s="223"/>
      <c r="N3565" s="224"/>
      <c r="O3565" s="224"/>
      <c r="P3565" s="224"/>
      <c r="Q3565" s="224"/>
      <c r="R3565" s="224"/>
      <c r="S3565" s="224"/>
      <c r="T3565" s="225"/>
      <c r="AT3565" s="226" t="s">
        <v>364</v>
      </c>
      <c r="AU3565" s="226" t="s">
        <v>90</v>
      </c>
      <c r="AV3565" s="13" t="s">
        <v>88</v>
      </c>
      <c r="AW3565" s="13" t="s">
        <v>36</v>
      </c>
      <c r="AX3565" s="13" t="s">
        <v>81</v>
      </c>
      <c r="AY3565" s="226" t="s">
        <v>215</v>
      </c>
    </row>
    <row r="3566" spans="2:51" s="14" customFormat="1" ht="10.199999999999999">
      <c r="B3566" s="227"/>
      <c r="C3566" s="228"/>
      <c r="D3566" s="198" t="s">
        <v>364</v>
      </c>
      <c r="E3566" s="229" t="s">
        <v>1</v>
      </c>
      <c r="F3566" s="230" t="s">
        <v>1965</v>
      </c>
      <c r="G3566" s="228"/>
      <c r="H3566" s="231">
        <v>17.079999999999998</v>
      </c>
      <c r="I3566" s="232"/>
      <c r="J3566" s="228"/>
      <c r="K3566" s="228"/>
      <c r="L3566" s="233"/>
      <c r="M3566" s="234"/>
      <c r="N3566" s="235"/>
      <c r="O3566" s="235"/>
      <c r="P3566" s="235"/>
      <c r="Q3566" s="235"/>
      <c r="R3566" s="235"/>
      <c r="S3566" s="235"/>
      <c r="T3566" s="236"/>
      <c r="AT3566" s="237" t="s">
        <v>364</v>
      </c>
      <c r="AU3566" s="237" t="s">
        <v>90</v>
      </c>
      <c r="AV3566" s="14" t="s">
        <v>90</v>
      </c>
      <c r="AW3566" s="14" t="s">
        <v>36</v>
      </c>
      <c r="AX3566" s="14" t="s">
        <v>81</v>
      </c>
      <c r="AY3566" s="237" t="s">
        <v>215</v>
      </c>
    </row>
    <row r="3567" spans="2:51" s="13" customFormat="1" ht="10.199999999999999">
      <c r="B3567" s="217"/>
      <c r="C3567" s="218"/>
      <c r="D3567" s="198" t="s">
        <v>364</v>
      </c>
      <c r="E3567" s="219" t="s">
        <v>1</v>
      </c>
      <c r="F3567" s="220" t="s">
        <v>1414</v>
      </c>
      <c r="G3567" s="218"/>
      <c r="H3567" s="219" t="s">
        <v>1</v>
      </c>
      <c r="I3567" s="221"/>
      <c r="J3567" s="218"/>
      <c r="K3567" s="218"/>
      <c r="L3567" s="222"/>
      <c r="M3567" s="223"/>
      <c r="N3567" s="224"/>
      <c r="O3567" s="224"/>
      <c r="P3567" s="224"/>
      <c r="Q3567" s="224"/>
      <c r="R3567" s="224"/>
      <c r="S3567" s="224"/>
      <c r="T3567" s="225"/>
      <c r="AT3567" s="226" t="s">
        <v>364</v>
      </c>
      <c r="AU3567" s="226" t="s">
        <v>90</v>
      </c>
      <c r="AV3567" s="13" t="s">
        <v>88</v>
      </c>
      <c r="AW3567" s="13" t="s">
        <v>36</v>
      </c>
      <c r="AX3567" s="13" t="s">
        <v>81</v>
      </c>
      <c r="AY3567" s="226" t="s">
        <v>215</v>
      </c>
    </row>
    <row r="3568" spans="2:51" s="14" customFormat="1" ht="10.199999999999999">
      <c r="B3568" s="227"/>
      <c r="C3568" s="228"/>
      <c r="D3568" s="198" t="s">
        <v>364</v>
      </c>
      <c r="E3568" s="229" t="s">
        <v>1</v>
      </c>
      <c r="F3568" s="230" t="s">
        <v>1966</v>
      </c>
      <c r="G3568" s="228"/>
      <c r="H3568" s="231">
        <v>26.88</v>
      </c>
      <c r="I3568" s="232"/>
      <c r="J3568" s="228"/>
      <c r="K3568" s="228"/>
      <c r="L3568" s="233"/>
      <c r="M3568" s="234"/>
      <c r="N3568" s="235"/>
      <c r="O3568" s="235"/>
      <c r="P3568" s="235"/>
      <c r="Q3568" s="235"/>
      <c r="R3568" s="235"/>
      <c r="S3568" s="235"/>
      <c r="T3568" s="236"/>
      <c r="AT3568" s="237" t="s">
        <v>364</v>
      </c>
      <c r="AU3568" s="237" t="s">
        <v>90</v>
      </c>
      <c r="AV3568" s="14" t="s">
        <v>90</v>
      </c>
      <c r="AW3568" s="14" t="s">
        <v>36</v>
      </c>
      <c r="AX3568" s="14" t="s">
        <v>81</v>
      </c>
      <c r="AY3568" s="237" t="s">
        <v>215</v>
      </c>
    </row>
    <row r="3569" spans="1:65" s="13" customFormat="1" ht="10.199999999999999">
      <c r="B3569" s="217"/>
      <c r="C3569" s="218"/>
      <c r="D3569" s="198" t="s">
        <v>364</v>
      </c>
      <c r="E3569" s="219" t="s">
        <v>1</v>
      </c>
      <c r="F3569" s="220" t="s">
        <v>1548</v>
      </c>
      <c r="G3569" s="218"/>
      <c r="H3569" s="219" t="s">
        <v>1</v>
      </c>
      <c r="I3569" s="221"/>
      <c r="J3569" s="218"/>
      <c r="K3569" s="218"/>
      <c r="L3569" s="222"/>
      <c r="M3569" s="223"/>
      <c r="N3569" s="224"/>
      <c r="O3569" s="224"/>
      <c r="P3569" s="224"/>
      <c r="Q3569" s="224"/>
      <c r="R3569" s="224"/>
      <c r="S3569" s="224"/>
      <c r="T3569" s="225"/>
      <c r="AT3569" s="226" t="s">
        <v>364</v>
      </c>
      <c r="AU3569" s="226" t="s">
        <v>90</v>
      </c>
      <c r="AV3569" s="13" t="s">
        <v>88</v>
      </c>
      <c r="AW3569" s="13" t="s">
        <v>36</v>
      </c>
      <c r="AX3569" s="13" t="s">
        <v>81</v>
      </c>
      <c r="AY3569" s="226" t="s">
        <v>215</v>
      </c>
    </row>
    <row r="3570" spans="1:65" s="14" customFormat="1" ht="10.199999999999999">
      <c r="B3570" s="227"/>
      <c r="C3570" s="228"/>
      <c r="D3570" s="198" t="s">
        <v>364</v>
      </c>
      <c r="E3570" s="229" t="s">
        <v>1</v>
      </c>
      <c r="F3570" s="230" t="s">
        <v>1967</v>
      </c>
      <c r="G3570" s="228"/>
      <c r="H3570" s="231">
        <v>16.2</v>
      </c>
      <c r="I3570" s="232"/>
      <c r="J3570" s="228"/>
      <c r="K3570" s="228"/>
      <c r="L3570" s="233"/>
      <c r="M3570" s="234"/>
      <c r="N3570" s="235"/>
      <c r="O3570" s="235"/>
      <c r="P3570" s="235"/>
      <c r="Q3570" s="235"/>
      <c r="R3570" s="235"/>
      <c r="S3570" s="235"/>
      <c r="T3570" s="236"/>
      <c r="AT3570" s="237" t="s">
        <v>364</v>
      </c>
      <c r="AU3570" s="237" t="s">
        <v>90</v>
      </c>
      <c r="AV3570" s="14" t="s">
        <v>90</v>
      </c>
      <c r="AW3570" s="14" t="s">
        <v>36</v>
      </c>
      <c r="AX3570" s="14" t="s">
        <v>81</v>
      </c>
      <c r="AY3570" s="237" t="s">
        <v>215</v>
      </c>
    </row>
    <row r="3571" spans="1:65" s="13" customFormat="1" ht="10.199999999999999">
      <c r="B3571" s="217"/>
      <c r="C3571" s="218"/>
      <c r="D3571" s="198" t="s">
        <v>364</v>
      </c>
      <c r="E3571" s="219" t="s">
        <v>1</v>
      </c>
      <c r="F3571" s="220" t="s">
        <v>1550</v>
      </c>
      <c r="G3571" s="218"/>
      <c r="H3571" s="219" t="s">
        <v>1</v>
      </c>
      <c r="I3571" s="221"/>
      <c r="J3571" s="218"/>
      <c r="K3571" s="218"/>
      <c r="L3571" s="222"/>
      <c r="M3571" s="223"/>
      <c r="N3571" s="224"/>
      <c r="O3571" s="224"/>
      <c r="P3571" s="224"/>
      <c r="Q3571" s="224"/>
      <c r="R3571" s="224"/>
      <c r="S3571" s="224"/>
      <c r="T3571" s="225"/>
      <c r="AT3571" s="226" t="s">
        <v>364</v>
      </c>
      <c r="AU3571" s="226" t="s">
        <v>90</v>
      </c>
      <c r="AV3571" s="13" t="s">
        <v>88</v>
      </c>
      <c r="AW3571" s="13" t="s">
        <v>36</v>
      </c>
      <c r="AX3571" s="13" t="s">
        <v>81</v>
      </c>
      <c r="AY3571" s="226" t="s">
        <v>215</v>
      </c>
    </row>
    <row r="3572" spans="1:65" s="14" customFormat="1" ht="10.199999999999999">
      <c r="B3572" s="227"/>
      <c r="C3572" s="228"/>
      <c r="D3572" s="198" t="s">
        <v>364</v>
      </c>
      <c r="E3572" s="229" t="s">
        <v>1</v>
      </c>
      <c r="F3572" s="230" t="s">
        <v>1957</v>
      </c>
      <c r="G3572" s="228"/>
      <c r="H3572" s="231">
        <v>15.9</v>
      </c>
      <c r="I3572" s="232"/>
      <c r="J3572" s="228"/>
      <c r="K3572" s="228"/>
      <c r="L3572" s="233"/>
      <c r="M3572" s="234"/>
      <c r="N3572" s="235"/>
      <c r="O3572" s="235"/>
      <c r="P3572" s="235"/>
      <c r="Q3572" s="235"/>
      <c r="R3572" s="235"/>
      <c r="S3572" s="235"/>
      <c r="T3572" s="236"/>
      <c r="AT3572" s="237" t="s">
        <v>364</v>
      </c>
      <c r="AU3572" s="237" t="s">
        <v>90</v>
      </c>
      <c r="AV3572" s="14" t="s">
        <v>90</v>
      </c>
      <c r="AW3572" s="14" t="s">
        <v>36</v>
      </c>
      <c r="AX3572" s="14" t="s">
        <v>81</v>
      </c>
      <c r="AY3572" s="237" t="s">
        <v>215</v>
      </c>
    </row>
    <row r="3573" spans="1:65" s="13" customFormat="1" ht="10.199999999999999">
      <c r="B3573" s="217"/>
      <c r="C3573" s="218"/>
      <c r="D3573" s="198" t="s">
        <v>364</v>
      </c>
      <c r="E3573" s="219" t="s">
        <v>1</v>
      </c>
      <c r="F3573" s="220" t="s">
        <v>1551</v>
      </c>
      <c r="G3573" s="218"/>
      <c r="H3573" s="219" t="s">
        <v>1</v>
      </c>
      <c r="I3573" s="221"/>
      <c r="J3573" s="218"/>
      <c r="K3573" s="218"/>
      <c r="L3573" s="222"/>
      <c r="M3573" s="223"/>
      <c r="N3573" s="224"/>
      <c r="O3573" s="224"/>
      <c r="P3573" s="224"/>
      <c r="Q3573" s="224"/>
      <c r="R3573" s="224"/>
      <c r="S3573" s="224"/>
      <c r="T3573" s="225"/>
      <c r="AT3573" s="226" t="s">
        <v>364</v>
      </c>
      <c r="AU3573" s="226" t="s">
        <v>90</v>
      </c>
      <c r="AV3573" s="13" t="s">
        <v>88</v>
      </c>
      <c r="AW3573" s="13" t="s">
        <v>36</v>
      </c>
      <c r="AX3573" s="13" t="s">
        <v>81</v>
      </c>
      <c r="AY3573" s="226" t="s">
        <v>215</v>
      </c>
    </row>
    <row r="3574" spans="1:65" s="14" customFormat="1" ht="10.199999999999999">
      <c r="B3574" s="227"/>
      <c r="C3574" s="228"/>
      <c r="D3574" s="198" t="s">
        <v>364</v>
      </c>
      <c r="E3574" s="229" t="s">
        <v>1</v>
      </c>
      <c r="F3574" s="230" t="s">
        <v>3549</v>
      </c>
      <c r="G3574" s="228"/>
      <c r="H3574" s="231">
        <v>7.3</v>
      </c>
      <c r="I3574" s="232"/>
      <c r="J3574" s="228"/>
      <c r="K3574" s="228"/>
      <c r="L3574" s="233"/>
      <c r="M3574" s="234"/>
      <c r="N3574" s="235"/>
      <c r="O3574" s="235"/>
      <c r="P3574" s="235"/>
      <c r="Q3574" s="235"/>
      <c r="R3574" s="235"/>
      <c r="S3574" s="235"/>
      <c r="T3574" s="236"/>
      <c r="AT3574" s="237" t="s">
        <v>364</v>
      </c>
      <c r="AU3574" s="237" t="s">
        <v>90</v>
      </c>
      <c r="AV3574" s="14" t="s">
        <v>90</v>
      </c>
      <c r="AW3574" s="14" t="s">
        <v>36</v>
      </c>
      <c r="AX3574" s="14" t="s">
        <v>81</v>
      </c>
      <c r="AY3574" s="237" t="s">
        <v>215</v>
      </c>
    </row>
    <row r="3575" spans="1:65" s="16" customFormat="1" ht="10.199999999999999">
      <c r="B3575" s="249"/>
      <c r="C3575" s="250"/>
      <c r="D3575" s="198" t="s">
        <v>364</v>
      </c>
      <c r="E3575" s="251" t="s">
        <v>1</v>
      </c>
      <c r="F3575" s="252" t="s">
        <v>403</v>
      </c>
      <c r="G3575" s="250"/>
      <c r="H3575" s="253">
        <v>201.88</v>
      </c>
      <c r="I3575" s="254"/>
      <c r="J3575" s="250"/>
      <c r="K3575" s="250"/>
      <c r="L3575" s="255"/>
      <c r="M3575" s="256"/>
      <c r="N3575" s="257"/>
      <c r="O3575" s="257"/>
      <c r="P3575" s="257"/>
      <c r="Q3575" s="257"/>
      <c r="R3575" s="257"/>
      <c r="S3575" s="257"/>
      <c r="T3575" s="258"/>
      <c r="AT3575" s="259" t="s">
        <v>364</v>
      </c>
      <c r="AU3575" s="259" t="s">
        <v>90</v>
      </c>
      <c r="AV3575" s="16" t="s">
        <v>227</v>
      </c>
      <c r="AW3575" s="16" t="s">
        <v>36</v>
      </c>
      <c r="AX3575" s="16" t="s">
        <v>81</v>
      </c>
      <c r="AY3575" s="259" t="s">
        <v>215</v>
      </c>
    </row>
    <row r="3576" spans="1:65" s="15" customFormat="1" ht="10.199999999999999">
      <c r="B3576" s="238"/>
      <c r="C3576" s="239"/>
      <c r="D3576" s="198" t="s">
        <v>364</v>
      </c>
      <c r="E3576" s="240" t="s">
        <v>1</v>
      </c>
      <c r="F3576" s="241" t="s">
        <v>368</v>
      </c>
      <c r="G3576" s="239"/>
      <c r="H3576" s="242">
        <v>329.57</v>
      </c>
      <c r="I3576" s="243"/>
      <c r="J3576" s="239"/>
      <c r="K3576" s="239"/>
      <c r="L3576" s="244"/>
      <c r="M3576" s="245"/>
      <c r="N3576" s="246"/>
      <c r="O3576" s="246"/>
      <c r="P3576" s="246"/>
      <c r="Q3576" s="246"/>
      <c r="R3576" s="246"/>
      <c r="S3576" s="246"/>
      <c r="T3576" s="247"/>
      <c r="AT3576" s="248" t="s">
        <v>364</v>
      </c>
      <c r="AU3576" s="248" t="s">
        <v>90</v>
      </c>
      <c r="AV3576" s="15" t="s">
        <v>214</v>
      </c>
      <c r="AW3576" s="15" t="s">
        <v>36</v>
      </c>
      <c r="AX3576" s="15" t="s">
        <v>88</v>
      </c>
      <c r="AY3576" s="248" t="s">
        <v>215</v>
      </c>
    </row>
    <row r="3577" spans="1:65" s="2" customFormat="1" ht="24.15" customHeight="1">
      <c r="A3577" s="35"/>
      <c r="B3577" s="36"/>
      <c r="C3577" s="260" t="s">
        <v>3550</v>
      </c>
      <c r="D3577" s="260" t="s">
        <v>539</v>
      </c>
      <c r="E3577" s="261" t="s">
        <v>3551</v>
      </c>
      <c r="F3577" s="262" t="s">
        <v>3552</v>
      </c>
      <c r="G3577" s="263" t="s">
        <v>797</v>
      </c>
      <c r="H3577" s="264">
        <v>346.04899999999998</v>
      </c>
      <c r="I3577" s="265"/>
      <c r="J3577" s="266">
        <f>ROUND(I3577*H3577,2)</f>
        <v>0</v>
      </c>
      <c r="K3577" s="262" t="s">
        <v>1</v>
      </c>
      <c r="L3577" s="267"/>
      <c r="M3577" s="268" t="s">
        <v>1</v>
      </c>
      <c r="N3577" s="269" t="s">
        <v>46</v>
      </c>
      <c r="O3577" s="72"/>
      <c r="P3577" s="194">
        <f>O3577*H3577</f>
        <v>0</v>
      </c>
      <c r="Q3577" s="194">
        <v>2.0000000000000001E-4</v>
      </c>
      <c r="R3577" s="194">
        <f>Q3577*H3577</f>
        <v>6.9209800000000002E-2</v>
      </c>
      <c r="S3577" s="194">
        <v>0</v>
      </c>
      <c r="T3577" s="195">
        <f>S3577*H3577</f>
        <v>0</v>
      </c>
      <c r="U3577" s="35"/>
      <c r="V3577" s="35"/>
      <c r="W3577" s="35"/>
      <c r="X3577" s="35"/>
      <c r="Y3577" s="35"/>
      <c r="Z3577" s="35"/>
      <c r="AA3577" s="35"/>
      <c r="AB3577" s="35"/>
      <c r="AC3577" s="35"/>
      <c r="AD3577" s="35"/>
      <c r="AE3577" s="35"/>
      <c r="AR3577" s="196" t="s">
        <v>676</v>
      </c>
      <c r="AT3577" s="196" t="s">
        <v>539</v>
      </c>
      <c r="AU3577" s="196" t="s">
        <v>90</v>
      </c>
      <c r="AY3577" s="18" t="s">
        <v>215</v>
      </c>
      <c r="BE3577" s="197">
        <f>IF(N3577="základní",J3577,0)</f>
        <v>0</v>
      </c>
      <c r="BF3577" s="197">
        <f>IF(N3577="snížená",J3577,0)</f>
        <v>0</v>
      </c>
      <c r="BG3577" s="197">
        <f>IF(N3577="zákl. přenesená",J3577,0)</f>
        <v>0</v>
      </c>
      <c r="BH3577" s="197">
        <f>IF(N3577="sníž. přenesená",J3577,0)</f>
        <v>0</v>
      </c>
      <c r="BI3577" s="197">
        <f>IF(N3577="nulová",J3577,0)</f>
        <v>0</v>
      </c>
      <c r="BJ3577" s="18" t="s">
        <v>88</v>
      </c>
      <c r="BK3577" s="197">
        <f>ROUND(I3577*H3577,2)</f>
        <v>0</v>
      </c>
      <c r="BL3577" s="18" t="s">
        <v>291</v>
      </c>
      <c r="BM3577" s="196" t="s">
        <v>3553</v>
      </c>
    </row>
    <row r="3578" spans="1:65" s="2" customFormat="1" ht="19.2">
      <c r="A3578" s="35"/>
      <c r="B3578" s="36"/>
      <c r="C3578" s="37"/>
      <c r="D3578" s="198" t="s">
        <v>221</v>
      </c>
      <c r="E3578" s="37"/>
      <c r="F3578" s="199" t="s">
        <v>3552</v>
      </c>
      <c r="G3578" s="37"/>
      <c r="H3578" s="37"/>
      <c r="I3578" s="200"/>
      <c r="J3578" s="37"/>
      <c r="K3578" s="37"/>
      <c r="L3578" s="40"/>
      <c r="M3578" s="201"/>
      <c r="N3578" s="202"/>
      <c r="O3578" s="72"/>
      <c r="P3578" s="72"/>
      <c r="Q3578" s="72"/>
      <c r="R3578" s="72"/>
      <c r="S3578" s="72"/>
      <c r="T3578" s="73"/>
      <c r="U3578" s="35"/>
      <c r="V3578" s="35"/>
      <c r="W3578" s="35"/>
      <c r="X3578" s="35"/>
      <c r="Y3578" s="35"/>
      <c r="Z3578" s="35"/>
      <c r="AA3578" s="35"/>
      <c r="AB3578" s="35"/>
      <c r="AC3578" s="35"/>
      <c r="AD3578" s="35"/>
      <c r="AE3578" s="35"/>
      <c r="AT3578" s="18" t="s">
        <v>221</v>
      </c>
      <c r="AU3578" s="18" t="s">
        <v>90</v>
      </c>
    </row>
    <row r="3579" spans="1:65" s="14" customFormat="1" ht="10.199999999999999">
      <c r="B3579" s="227"/>
      <c r="C3579" s="228"/>
      <c r="D3579" s="198" t="s">
        <v>364</v>
      </c>
      <c r="E3579" s="229" t="s">
        <v>1</v>
      </c>
      <c r="F3579" s="230" t="s">
        <v>3554</v>
      </c>
      <c r="G3579" s="228"/>
      <c r="H3579" s="231">
        <v>346.04899999999998</v>
      </c>
      <c r="I3579" s="232"/>
      <c r="J3579" s="228"/>
      <c r="K3579" s="228"/>
      <c r="L3579" s="233"/>
      <c r="M3579" s="234"/>
      <c r="N3579" s="235"/>
      <c r="O3579" s="235"/>
      <c r="P3579" s="235"/>
      <c r="Q3579" s="235"/>
      <c r="R3579" s="235"/>
      <c r="S3579" s="235"/>
      <c r="T3579" s="236"/>
      <c r="AT3579" s="237" t="s">
        <v>364</v>
      </c>
      <c r="AU3579" s="237" t="s">
        <v>90</v>
      </c>
      <c r="AV3579" s="14" t="s">
        <v>90</v>
      </c>
      <c r="AW3579" s="14" t="s">
        <v>36</v>
      </c>
      <c r="AX3579" s="14" t="s">
        <v>81</v>
      </c>
      <c r="AY3579" s="237" t="s">
        <v>215</v>
      </c>
    </row>
    <row r="3580" spans="1:65" s="15" customFormat="1" ht="10.199999999999999">
      <c r="B3580" s="238"/>
      <c r="C3580" s="239"/>
      <c r="D3580" s="198" t="s">
        <v>364</v>
      </c>
      <c r="E3580" s="240" t="s">
        <v>1</v>
      </c>
      <c r="F3580" s="241" t="s">
        <v>368</v>
      </c>
      <c r="G3580" s="239"/>
      <c r="H3580" s="242">
        <v>346.04899999999998</v>
      </c>
      <c r="I3580" s="243"/>
      <c r="J3580" s="239"/>
      <c r="K3580" s="239"/>
      <c r="L3580" s="244"/>
      <c r="M3580" s="245"/>
      <c r="N3580" s="246"/>
      <c r="O3580" s="246"/>
      <c r="P3580" s="246"/>
      <c r="Q3580" s="246"/>
      <c r="R3580" s="246"/>
      <c r="S3580" s="246"/>
      <c r="T3580" s="247"/>
      <c r="AT3580" s="248" t="s">
        <v>364</v>
      </c>
      <c r="AU3580" s="248" t="s">
        <v>90</v>
      </c>
      <c r="AV3580" s="15" t="s">
        <v>214</v>
      </c>
      <c r="AW3580" s="15" t="s">
        <v>36</v>
      </c>
      <c r="AX3580" s="15" t="s">
        <v>88</v>
      </c>
      <c r="AY3580" s="248" t="s">
        <v>215</v>
      </c>
    </row>
    <row r="3581" spans="1:65" s="2" customFormat="1" ht="16.5" customHeight="1">
      <c r="A3581" s="35"/>
      <c r="B3581" s="36"/>
      <c r="C3581" s="260" t="s">
        <v>3555</v>
      </c>
      <c r="D3581" s="260" t="s">
        <v>539</v>
      </c>
      <c r="E3581" s="261" t="s">
        <v>3556</v>
      </c>
      <c r="F3581" s="262" t="s">
        <v>3557</v>
      </c>
      <c r="G3581" s="263" t="s">
        <v>797</v>
      </c>
      <c r="H3581" s="264">
        <v>346.04899999999998</v>
      </c>
      <c r="I3581" s="265"/>
      <c r="J3581" s="266">
        <f>ROUND(I3581*H3581,2)</f>
        <v>0</v>
      </c>
      <c r="K3581" s="262" t="s">
        <v>1</v>
      </c>
      <c r="L3581" s="267"/>
      <c r="M3581" s="268" t="s">
        <v>1</v>
      </c>
      <c r="N3581" s="269" t="s">
        <v>46</v>
      </c>
      <c r="O3581" s="72"/>
      <c r="P3581" s="194">
        <f>O3581*H3581</f>
        <v>0</v>
      </c>
      <c r="Q3581" s="194">
        <v>2.0000000000000002E-5</v>
      </c>
      <c r="R3581" s="194">
        <f>Q3581*H3581</f>
        <v>6.9209800000000002E-3</v>
      </c>
      <c r="S3581" s="194">
        <v>0</v>
      </c>
      <c r="T3581" s="195">
        <f>S3581*H3581</f>
        <v>0</v>
      </c>
      <c r="U3581" s="35"/>
      <c r="V3581" s="35"/>
      <c r="W3581" s="35"/>
      <c r="X3581" s="35"/>
      <c r="Y3581" s="35"/>
      <c r="Z3581" s="35"/>
      <c r="AA3581" s="35"/>
      <c r="AB3581" s="35"/>
      <c r="AC3581" s="35"/>
      <c r="AD3581" s="35"/>
      <c r="AE3581" s="35"/>
      <c r="AR3581" s="196" t="s">
        <v>676</v>
      </c>
      <c r="AT3581" s="196" t="s">
        <v>539</v>
      </c>
      <c r="AU3581" s="196" t="s">
        <v>90</v>
      </c>
      <c r="AY3581" s="18" t="s">
        <v>215</v>
      </c>
      <c r="BE3581" s="197">
        <f>IF(N3581="základní",J3581,0)</f>
        <v>0</v>
      </c>
      <c r="BF3581" s="197">
        <f>IF(N3581="snížená",J3581,0)</f>
        <v>0</v>
      </c>
      <c r="BG3581" s="197">
        <f>IF(N3581="zákl. přenesená",J3581,0)</f>
        <v>0</v>
      </c>
      <c r="BH3581" s="197">
        <f>IF(N3581="sníž. přenesená",J3581,0)</f>
        <v>0</v>
      </c>
      <c r="BI3581" s="197">
        <f>IF(N3581="nulová",J3581,0)</f>
        <v>0</v>
      </c>
      <c r="BJ3581" s="18" t="s">
        <v>88</v>
      </c>
      <c r="BK3581" s="197">
        <f>ROUND(I3581*H3581,2)</f>
        <v>0</v>
      </c>
      <c r="BL3581" s="18" t="s">
        <v>291</v>
      </c>
      <c r="BM3581" s="196" t="s">
        <v>3558</v>
      </c>
    </row>
    <row r="3582" spans="1:65" s="2" customFormat="1" ht="10.199999999999999">
      <c r="A3582" s="35"/>
      <c r="B3582" s="36"/>
      <c r="C3582" s="37"/>
      <c r="D3582" s="198" t="s">
        <v>221</v>
      </c>
      <c r="E3582" s="37"/>
      <c r="F3582" s="199" t="s">
        <v>3557</v>
      </c>
      <c r="G3582" s="37"/>
      <c r="H3582" s="37"/>
      <c r="I3582" s="200"/>
      <c r="J3582" s="37"/>
      <c r="K3582" s="37"/>
      <c r="L3582" s="40"/>
      <c r="M3582" s="201"/>
      <c r="N3582" s="202"/>
      <c r="O3582" s="72"/>
      <c r="P3582" s="72"/>
      <c r="Q3582" s="72"/>
      <c r="R3582" s="72"/>
      <c r="S3582" s="72"/>
      <c r="T3582" s="73"/>
      <c r="U3582" s="35"/>
      <c r="V3582" s="35"/>
      <c r="W3582" s="35"/>
      <c r="X3582" s="35"/>
      <c r="Y3582" s="35"/>
      <c r="Z3582" s="35"/>
      <c r="AA3582" s="35"/>
      <c r="AB3582" s="35"/>
      <c r="AC3582" s="35"/>
      <c r="AD3582" s="35"/>
      <c r="AE3582" s="35"/>
      <c r="AT3582" s="18" t="s">
        <v>221</v>
      </c>
      <c r="AU3582" s="18" t="s">
        <v>90</v>
      </c>
    </row>
    <row r="3583" spans="1:65" s="2" customFormat="1" ht="24.15" customHeight="1">
      <c r="A3583" s="35"/>
      <c r="B3583" s="36"/>
      <c r="C3583" s="185" t="s">
        <v>3559</v>
      </c>
      <c r="D3583" s="185" t="s">
        <v>216</v>
      </c>
      <c r="E3583" s="186" t="s">
        <v>3560</v>
      </c>
      <c r="F3583" s="187" t="s">
        <v>3561</v>
      </c>
      <c r="G3583" s="188" t="s">
        <v>797</v>
      </c>
      <c r="H3583" s="189">
        <v>329.57</v>
      </c>
      <c r="I3583" s="190"/>
      <c r="J3583" s="191">
        <f>ROUND(I3583*H3583,2)</f>
        <v>0</v>
      </c>
      <c r="K3583" s="187" t="s">
        <v>359</v>
      </c>
      <c r="L3583" s="40"/>
      <c r="M3583" s="192" t="s">
        <v>1</v>
      </c>
      <c r="N3583" s="193" t="s">
        <v>46</v>
      </c>
      <c r="O3583" s="72"/>
      <c r="P3583" s="194">
        <f>O3583*H3583</f>
        <v>0</v>
      </c>
      <c r="Q3583" s="194">
        <v>5.0000000000000002E-5</v>
      </c>
      <c r="R3583" s="194">
        <f>Q3583*H3583</f>
        <v>1.64785E-2</v>
      </c>
      <c r="S3583" s="194">
        <v>0</v>
      </c>
      <c r="T3583" s="195">
        <f>S3583*H3583</f>
        <v>0</v>
      </c>
      <c r="U3583" s="35"/>
      <c r="V3583" s="35"/>
      <c r="W3583" s="35"/>
      <c r="X3583" s="35"/>
      <c r="Y3583" s="35"/>
      <c r="Z3583" s="35"/>
      <c r="AA3583" s="35"/>
      <c r="AB3583" s="35"/>
      <c r="AC3583" s="35"/>
      <c r="AD3583" s="35"/>
      <c r="AE3583" s="35"/>
      <c r="AR3583" s="196" t="s">
        <v>291</v>
      </c>
      <c r="AT3583" s="196" t="s">
        <v>216</v>
      </c>
      <c r="AU3583" s="196" t="s">
        <v>90</v>
      </c>
      <c r="AY3583" s="18" t="s">
        <v>215</v>
      </c>
      <c r="BE3583" s="197">
        <f>IF(N3583="základní",J3583,0)</f>
        <v>0</v>
      </c>
      <c r="BF3583" s="197">
        <f>IF(N3583="snížená",J3583,0)</f>
        <v>0</v>
      </c>
      <c r="BG3583" s="197">
        <f>IF(N3583="zákl. přenesená",J3583,0)</f>
        <v>0</v>
      </c>
      <c r="BH3583" s="197">
        <f>IF(N3583="sníž. přenesená",J3583,0)</f>
        <v>0</v>
      </c>
      <c r="BI3583" s="197">
        <f>IF(N3583="nulová",J3583,0)</f>
        <v>0</v>
      </c>
      <c r="BJ3583" s="18" t="s">
        <v>88</v>
      </c>
      <c r="BK3583" s="197">
        <f>ROUND(I3583*H3583,2)</f>
        <v>0</v>
      </c>
      <c r="BL3583" s="18" t="s">
        <v>291</v>
      </c>
      <c r="BM3583" s="196" t="s">
        <v>3562</v>
      </c>
    </row>
    <row r="3584" spans="1:65" s="2" customFormat="1" ht="19.2">
      <c r="A3584" s="35"/>
      <c r="B3584" s="36"/>
      <c r="C3584" s="37"/>
      <c r="D3584" s="198" t="s">
        <v>221</v>
      </c>
      <c r="E3584" s="37"/>
      <c r="F3584" s="199" t="s">
        <v>3563</v>
      </c>
      <c r="G3584" s="37"/>
      <c r="H3584" s="37"/>
      <c r="I3584" s="200"/>
      <c r="J3584" s="37"/>
      <c r="K3584" s="37"/>
      <c r="L3584" s="40"/>
      <c r="M3584" s="201"/>
      <c r="N3584" s="202"/>
      <c r="O3584" s="72"/>
      <c r="P3584" s="72"/>
      <c r="Q3584" s="72"/>
      <c r="R3584" s="72"/>
      <c r="S3584" s="72"/>
      <c r="T3584" s="73"/>
      <c r="U3584" s="35"/>
      <c r="V3584" s="35"/>
      <c r="W3584" s="35"/>
      <c r="X3584" s="35"/>
      <c r="Y3584" s="35"/>
      <c r="Z3584" s="35"/>
      <c r="AA3584" s="35"/>
      <c r="AB3584" s="35"/>
      <c r="AC3584" s="35"/>
      <c r="AD3584" s="35"/>
      <c r="AE3584" s="35"/>
      <c r="AT3584" s="18" t="s">
        <v>221</v>
      </c>
      <c r="AU3584" s="18" t="s">
        <v>90</v>
      </c>
    </row>
    <row r="3585" spans="1:65" s="2" customFormat="1" ht="10.199999999999999">
      <c r="A3585" s="35"/>
      <c r="B3585" s="36"/>
      <c r="C3585" s="37"/>
      <c r="D3585" s="215" t="s">
        <v>362</v>
      </c>
      <c r="E3585" s="37"/>
      <c r="F3585" s="216" t="s">
        <v>3564</v>
      </c>
      <c r="G3585" s="37"/>
      <c r="H3585" s="37"/>
      <c r="I3585" s="200"/>
      <c r="J3585" s="37"/>
      <c r="K3585" s="37"/>
      <c r="L3585" s="40"/>
      <c r="M3585" s="201"/>
      <c r="N3585" s="202"/>
      <c r="O3585" s="72"/>
      <c r="P3585" s="72"/>
      <c r="Q3585" s="72"/>
      <c r="R3585" s="72"/>
      <c r="S3585" s="72"/>
      <c r="T3585" s="73"/>
      <c r="U3585" s="35"/>
      <c r="V3585" s="35"/>
      <c r="W3585" s="35"/>
      <c r="X3585" s="35"/>
      <c r="Y3585" s="35"/>
      <c r="Z3585" s="35"/>
      <c r="AA3585" s="35"/>
      <c r="AB3585" s="35"/>
      <c r="AC3585" s="35"/>
      <c r="AD3585" s="35"/>
      <c r="AE3585" s="35"/>
      <c r="AT3585" s="18" t="s">
        <v>362</v>
      </c>
      <c r="AU3585" s="18" t="s">
        <v>90</v>
      </c>
    </row>
    <row r="3586" spans="1:65" s="2" customFormat="1" ht="37.799999999999997" customHeight="1">
      <c r="A3586" s="35"/>
      <c r="B3586" s="36"/>
      <c r="C3586" s="260" t="s">
        <v>3565</v>
      </c>
      <c r="D3586" s="260" t="s">
        <v>539</v>
      </c>
      <c r="E3586" s="261" t="s">
        <v>3531</v>
      </c>
      <c r="F3586" s="262" t="s">
        <v>3532</v>
      </c>
      <c r="G3586" s="263" t="s">
        <v>523</v>
      </c>
      <c r="H3586" s="264">
        <v>39.548000000000002</v>
      </c>
      <c r="I3586" s="265"/>
      <c r="J3586" s="266">
        <f>ROUND(I3586*H3586,2)</f>
        <v>0</v>
      </c>
      <c r="K3586" s="262" t="s">
        <v>359</v>
      </c>
      <c r="L3586" s="267"/>
      <c r="M3586" s="268" t="s">
        <v>1</v>
      </c>
      <c r="N3586" s="269" t="s">
        <v>46</v>
      </c>
      <c r="O3586" s="72"/>
      <c r="P3586" s="194">
        <f>O3586*H3586</f>
        <v>0</v>
      </c>
      <c r="Q3586" s="194">
        <v>2.5999999999999999E-3</v>
      </c>
      <c r="R3586" s="194">
        <f>Q3586*H3586</f>
        <v>0.10282479999999999</v>
      </c>
      <c r="S3586" s="194">
        <v>0</v>
      </c>
      <c r="T3586" s="195">
        <f>S3586*H3586</f>
        <v>0</v>
      </c>
      <c r="U3586" s="35"/>
      <c r="V3586" s="35"/>
      <c r="W3586" s="35"/>
      <c r="X3586" s="35"/>
      <c r="Y3586" s="35"/>
      <c r="Z3586" s="35"/>
      <c r="AA3586" s="35"/>
      <c r="AB3586" s="35"/>
      <c r="AC3586" s="35"/>
      <c r="AD3586" s="35"/>
      <c r="AE3586" s="35"/>
      <c r="AR3586" s="196" t="s">
        <v>676</v>
      </c>
      <c r="AT3586" s="196" t="s">
        <v>539</v>
      </c>
      <c r="AU3586" s="196" t="s">
        <v>90</v>
      </c>
      <c r="AY3586" s="18" t="s">
        <v>215</v>
      </c>
      <c r="BE3586" s="197">
        <f>IF(N3586="základní",J3586,0)</f>
        <v>0</v>
      </c>
      <c r="BF3586" s="197">
        <f>IF(N3586="snížená",J3586,0)</f>
        <v>0</v>
      </c>
      <c r="BG3586" s="197">
        <f>IF(N3586="zákl. přenesená",J3586,0)</f>
        <v>0</v>
      </c>
      <c r="BH3586" s="197">
        <f>IF(N3586="sníž. přenesená",J3586,0)</f>
        <v>0</v>
      </c>
      <c r="BI3586" s="197">
        <f>IF(N3586="nulová",J3586,0)</f>
        <v>0</v>
      </c>
      <c r="BJ3586" s="18" t="s">
        <v>88</v>
      </c>
      <c r="BK3586" s="197">
        <f>ROUND(I3586*H3586,2)</f>
        <v>0</v>
      </c>
      <c r="BL3586" s="18" t="s">
        <v>291</v>
      </c>
      <c r="BM3586" s="196" t="s">
        <v>3566</v>
      </c>
    </row>
    <row r="3587" spans="1:65" s="14" customFormat="1" ht="10.199999999999999">
      <c r="B3587" s="227"/>
      <c r="C3587" s="228"/>
      <c r="D3587" s="198" t="s">
        <v>364</v>
      </c>
      <c r="E3587" s="229" t="s">
        <v>1</v>
      </c>
      <c r="F3587" s="230" t="s">
        <v>3567</v>
      </c>
      <c r="G3587" s="228"/>
      <c r="H3587" s="231">
        <v>39.548000000000002</v>
      </c>
      <c r="I3587" s="232"/>
      <c r="J3587" s="228"/>
      <c r="K3587" s="228"/>
      <c r="L3587" s="233"/>
      <c r="M3587" s="234"/>
      <c r="N3587" s="235"/>
      <c r="O3587" s="235"/>
      <c r="P3587" s="235"/>
      <c r="Q3587" s="235"/>
      <c r="R3587" s="235"/>
      <c r="S3587" s="235"/>
      <c r="T3587" s="236"/>
      <c r="AT3587" s="237" t="s">
        <v>364</v>
      </c>
      <c r="AU3587" s="237" t="s">
        <v>90</v>
      </c>
      <c r="AV3587" s="14" t="s">
        <v>90</v>
      </c>
      <c r="AW3587" s="14" t="s">
        <v>36</v>
      </c>
      <c r="AX3587" s="14" t="s">
        <v>81</v>
      </c>
      <c r="AY3587" s="237" t="s">
        <v>215</v>
      </c>
    </row>
    <row r="3588" spans="1:65" s="15" customFormat="1" ht="10.199999999999999">
      <c r="B3588" s="238"/>
      <c r="C3588" s="239"/>
      <c r="D3588" s="198" t="s">
        <v>364</v>
      </c>
      <c r="E3588" s="240" t="s">
        <v>1</v>
      </c>
      <c r="F3588" s="241" t="s">
        <v>368</v>
      </c>
      <c r="G3588" s="239"/>
      <c r="H3588" s="242">
        <v>39.548000000000002</v>
      </c>
      <c r="I3588" s="243"/>
      <c r="J3588" s="239"/>
      <c r="K3588" s="239"/>
      <c r="L3588" s="244"/>
      <c r="M3588" s="245"/>
      <c r="N3588" s="246"/>
      <c r="O3588" s="246"/>
      <c r="P3588" s="246"/>
      <c r="Q3588" s="246"/>
      <c r="R3588" s="246"/>
      <c r="S3588" s="246"/>
      <c r="T3588" s="247"/>
      <c r="AT3588" s="248" t="s">
        <v>364</v>
      </c>
      <c r="AU3588" s="248" t="s">
        <v>90</v>
      </c>
      <c r="AV3588" s="15" t="s">
        <v>214</v>
      </c>
      <c r="AW3588" s="15" t="s">
        <v>36</v>
      </c>
      <c r="AX3588" s="15" t="s">
        <v>88</v>
      </c>
      <c r="AY3588" s="248" t="s">
        <v>215</v>
      </c>
    </row>
    <row r="3589" spans="1:65" s="2" customFormat="1" ht="16.5" customHeight="1">
      <c r="A3589" s="35"/>
      <c r="B3589" s="36"/>
      <c r="C3589" s="185" t="s">
        <v>3568</v>
      </c>
      <c r="D3589" s="185" t="s">
        <v>216</v>
      </c>
      <c r="E3589" s="186" t="s">
        <v>3569</v>
      </c>
      <c r="F3589" s="187" t="s">
        <v>3570</v>
      </c>
      <c r="G3589" s="188" t="s">
        <v>797</v>
      </c>
      <c r="H3589" s="189">
        <v>33.700000000000003</v>
      </c>
      <c r="I3589" s="190"/>
      <c r="J3589" s="191">
        <f>ROUND(I3589*H3589,2)</f>
        <v>0</v>
      </c>
      <c r="K3589" s="187" t="s">
        <v>3571</v>
      </c>
      <c r="L3589" s="40"/>
      <c r="M3589" s="192" t="s">
        <v>1</v>
      </c>
      <c r="N3589" s="193" t="s">
        <v>46</v>
      </c>
      <c r="O3589" s="72"/>
      <c r="P3589" s="194">
        <f>O3589*H3589</f>
        <v>0</v>
      </c>
      <c r="Q3589" s="194">
        <v>0</v>
      </c>
      <c r="R3589" s="194">
        <f>Q3589*H3589</f>
        <v>0</v>
      </c>
      <c r="S3589" s="194">
        <v>0</v>
      </c>
      <c r="T3589" s="195">
        <f>S3589*H3589</f>
        <v>0</v>
      </c>
      <c r="U3589" s="35"/>
      <c r="V3589" s="35"/>
      <c r="W3589" s="35"/>
      <c r="X3589" s="35"/>
      <c r="Y3589" s="35"/>
      <c r="Z3589" s="35"/>
      <c r="AA3589" s="35"/>
      <c r="AB3589" s="35"/>
      <c r="AC3589" s="35"/>
      <c r="AD3589" s="35"/>
      <c r="AE3589" s="35"/>
      <c r="AR3589" s="196" t="s">
        <v>291</v>
      </c>
      <c r="AT3589" s="196" t="s">
        <v>216</v>
      </c>
      <c r="AU3589" s="196" t="s">
        <v>90</v>
      </c>
      <c r="AY3589" s="18" t="s">
        <v>215</v>
      </c>
      <c r="BE3589" s="197">
        <f>IF(N3589="základní",J3589,0)</f>
        <v>0</v>
      </c>
      <c r="BF3589" s="197">
        <f>IF(N3589="snížená",J3589,0)</f>
        <v>0</v>
      </c>
      <c r="BG3589" s="197">
        <f>IF(N3589="zákl. přenesená",J3589,0)</f>
        <v>0</v>
      </c>
      <c r="BH3589" s="197">
        <f>IF(N3589="sníž. přenesená",J3589,0)</f>
        <v>0</v>
      </c>
      <c r="BI3589" s="197">
        <f>IF(N3589="nulová",J3589,0)</f>
        <v>0</v>
      </c>
      <c r="BJ3589" s="18" t="s">
        <v>88</v>
      </c>
      <c r="BK3589" s="197">
        <f>ROUND(I3589*H3589,2)</f>
        <v>0</v>
      </c>
      <c r="BL3589" s="18" t="s">
        <v>291</v>
      </c>
      <c r="BM3589" s="196" t="s">
        <v>3572</v>
      </c>
    </row>
    <row r="3590" spans="1:65" s="2" customFormat="1" ht="10.199999999999999">
      <c r="A3590" s="35"/>
      <c r="B3590" s="36"/>
      <c r="C3590" s="37"/>
      <c r="D3590" s="198" t="s">
        <v>221</v>
      </c>
      <c r="E3590" s="37"/>
      <c r="F3590" s="199" t="s">
        <v>3573</v>
      </c>
      <c r="G3590" s="37"/>
      <c r="H3590" s="37"/>
      <c r="I3590" s="200"/>
      <c r="J3590" s="37"/>
      <c r="K3590" s="37"/>
      <c r="L3590" s="40"/>
      <c r="M3590" s="201"/>
      <c r="N3590" s="202"/>
      <c r="O3590" s="72"/>
      <c r="P3590" s="72"/>
      <c r="Q3590" s="72"/>
      <c r="R3590" s="72"/>
      <c r="S3590" s="72"/>
      <c r="T3590" s="73"/>
      <c r="U3590" s="35"/>
      <c r="V3590" s="35"/>
      <c r="W3590" s="35"/>
      <c r="X3590" s="35"/>
      <c r="Y3590" s="35"/>
      <c r="Z3590" s="35"/>
      <c r="AA3590" s="35"/>
      <c r="AB3590" s="35"/>
      <c r="AC3590" s="35"/>
      <c r="AD3590" s="35"/>
      <c r="AE3590" s="35"/>
      <c r="AT3590" s="18" t="s">
        <v>221</v>
      </c>
      <c r="AU3590" s="18" t="s">
        <v>90</v>
      </c>
    </row>
    <row r="3591" spans="1:65" s="2" customFormat="1" ht="10.199999999999999">
      <c r="A3591" s="35"/>
      <c r="B3591" s="36"/>
      <c r="C3591" s="37"/>
      <c r="D3591" s="215" t="s">
        <v>362</v>
      </c>
      <c r="E3591" s="37"/>
      <c r="F3591" s="216" t="s">
        <v>3574</v>
      </c>
      <c r="G3591" s="37"/>
      <c r="H3591" s="37"/>
      <c r="I3591" s="200"/>
      <c r="J3591" s="37"/>
      <c r="K3591" s="37"/>
      <c r="L3591" s="40"/>
      <c r="M3591" s="201"/>
      <c r="N3591" s="202"/>
      <c r="O3591" s="72"/>
      <c r="P3591" s="72"/>
      <c r="Q3591" s="72"/>
      <c r="R3591" s="72"/>
      <c r="S3591" s="72"/>
      <c r="T3591" s="73"/>
      <c r="U3591" s="35"/>
      <c r="V3591" s="35"/>
      <c r="W3591" s="35"/>
      <c r="X3591" s="35"/>
      <c r="Y3591" s="35"/>
      <c r="Z3591" s="35"/>
      <c r="AA3591" s="35"/>
      <c r="AB3591" s="35"/>
      <c r="AC3591" s="35"/>
      <c r="AD3591" s="35"/>
      <c r="AE3591" s="35"/>
      <c r="AT3591" s="18" t="s">
        <v>362</v>
      </c>
      <c r="AU3591" s="18" t="s">
        <v>90</v>
      </c>
    </row>
    <row r="3592" spans="1:65" s="13" customFormat="1" ht="10.199999999999999">
      <c r="B3592" s="217"/>
      <c r="C3592" s="218"/>
      <c r="D3592" s="198" t="s">
        <v>364</v>
      </c>
      <c r="E3592" s="219" t="s">
        <v>1</v>
      </c>
      <c r="F3592" s="220" t="s">
        <v>3575</v>
      </c>
      <c r="G3592" s="218"/>
      <c r="H3592" s="219" t="s">
        <v>1</v>
      </c>
      <c r="I3592" s="221"/>
      <c r="J3592" s="218"/>
      <c r="K3592" s="218"/>
      <c r="L3592" s="222"/>
      <c r="M3592" s="223"/>
      <c r="N3592" s="224"/>
      <c r="O3592" s="224"/>
      <c r="P3592" s="224"/>
      <c r="Q3592" s="224"/>
      <c r="R3592" s="224"/>
      <c r="S3592" s="224"/>
      <c r="T3592" s="225"/>
      <c r="AT3592" s="226" t="s">
        <v>364</v>
      </c>
      <c r="AU3592" s="226" t="s">
        <v>90</v>
      </c>
      <c r="AV3592" s="13" t="s">
        <v>88</v>
      </c>
      <c r="AW3592" s="13" t="s">
        <v>36</v>
      </c>
      <c r="AX3592" s="13" t="s">
        <v>81</v>
      </c>
      <c r="AY3592" s="226" t="s">
        <v>215</v>
      </c>
    </row>
    <row r="3593" spans="1:65" s="14" customFormat="1" ht="10.199999999999999">
      <c r="B3593" s="227"/>
      <c r="C3593" s="228"/>
      <c r="D3593" s="198" t="s">
        <v>364</v>
      </c>
      <c r="E3593" s="229" t="s">
        <v>1</v>
      </c>
      <c r="F3593" s="230" t="s">
        <v>3576</v>
      </c>
      <c r="G3593" s="228"/>
      <c r="H3593" s="231">
        <v>6.3</v>
      </c>
      <c r="I3593" s="232"/>
      <c r="J3593" s="228"/>
      <c r="K3593" s="228"/>
      <c r="L3593" s="233"/>
      <c r="M3593" s="234"/>
      <c r="N3593" s="235"/>
      <c r="O3593" s="235"/>
      <c r="P3593" s="235"/>
      <c r="Q3593" s="235"/>
      <c r="R3593" s="235"/>
      <c r="S3593" s="235"/>
      <c r="T3593" s="236"/>
      <c r="AT3593" s="237" t="s">
        <v>364</v>
      </c>
      <c r="AU3593" s="237" t="s">
        <v>90</v>
      </c>
      <c r="AV3593" s="14" t="s">
        <v>90</v>
      </c>
      <c r="AW3593" s="14" t="s">
        <v>36</v>
      </c>
      <c r="AX3593" s="14" t="s">
        <v>81</v>
      </c>
      <c r="AY3593" s="237" t="s">
        <v>215</v>
      </c>
    </row>
    <row r="3594" spans="1:65" s="14" customFormat="1" ht="10.199999999999999">
      <c r="B3594" s="227"/>
      <c r="C3594" s="228"/>
      <c r="D3594" s="198" t="s">
        <v>364</v>
      </c>
      <c r="E3594" s="229" t="s">
        <v>1</v>
      </c>
      <c r="F3594" s="230" t="s">
        <v>3577</v>
      </c>
      <c r="G3594" s="228"/>
      <c r="H3594" s="231">
        <v>8.1</v>
      </c>
      <c r="I3594" s="232"/>
      <c r="J3594" s="228"/>
      <c r="K3594" s="228"/>
      <c r="L3594" s="233"/>
      <c r="M3594" s="234"/>
      <c r="N3594" s="235"/>
      <c r="O3594" s="235"/>
      <c r="P3594" s="235"/>
      <c r="Q3594" s="235"/>
      <c r="R3594" s="235"/>
      <c r="S3594" s="235"/>
      <c r="T3594" s="236"/>
      <c r="AT3594" s="237" t="s">
        <v>364</v>
      </c>
      <c r="AU3594" s="237" t="s">
        <v>90</v>
      </c>
      <c r="AV3594" s="14" t="s">
        <v>90</v>
      </c>
      <c r="AW3594" s="14" t="s">
        <v>36</v>
      </c>
      <c r="AX3594" s="14" t="s">
        <v>81</v>
      </c>
      <c r="AY3594" s="237" t="s">
        <v>215</v>
      </c>
    </row>
    <row r="3595" spans="1:65" s="14" customFormat="1" ht="10.199999999999999">
      <c r="B3595" s="227"/>
      <c r="C3595" s="228"/>
      <c r="D3595" s="198" t="s">
        <v>364</v>
      </c>
      <c r="E3595" s="229" t="s">
        <v>1</v>
      </c>
      <c r="F3595" s="230" t="s">
        <v>3578</v>
      </c>
      <c r="G3595" s="228"/>
      <c r="H3595" s="231">
        <v>7.2</v>
      </c>
      <c r="I3595" s="232"/>
      <c r="J3595" s="228"/>
      <c r="K3595" s="228"/>
      <c r="L3595" s="233"/>
      <c r="M3595" s="234"/>
      <c r="N3595" s="235"/>
      <c r="O3595" s="235"/>
      <c r="P3595" s="235"/>
      <c r="Q3595" s="235"/>
      <c r="R3595" s="235"/>
      <c r="S3595" s="235"/>
      <c r="T3595" s="236"/>
      <c r="AT3595" s="237" t="s">
        <v>364</v>
      </c>
      <c r="AU3595" s="237" t="s">
        <v>90</v>
      </c>
      <c r="AV3595" s="14" t="s">
        <v>90</v>
      </c>
      <c r="AW3595" s="14" t="s">
        <v>36</v>
      </c>
      <c r="AX3595" s="14" t="s">
        <v>81</v>
      </c>
      <c r="AY3595" s="237" t="s">
        <v>215</v>
      </c>
    </row>
    <row r="3596" spans="1:65" s="14" customFormat="1" ht="10.199999999999999">
      <c r="B3596" s="227"/>
      <c r="C3596" s="228"/>
      <c r="D3596" s="198" t="s">
        <v>364</v>
      </c>
      <c r="E3596" s="229" t="s">
        <v>1</v>
      </c>
      <c r="F3596" s="230" t="s">
        <v>3579</v>
      </c>
      <c r="G3596" s="228"/>
      <c r="H3596" s="231">
        <v>4</v>
      </c>
      <c r="I3596" s="232"/>
      <c r="J3596" s="228"/>
      <c r="K3596" s="228"/>
      <c r="L3596" s="233"/>
      <c r="M3596" s="234"/>
      <c r="N3596" s="235"/>
      <c r="O3596" s="235"/>
      <c r="P3596" s="235"/>
      <c r="Q3596" s="235"/>
      <c r="R3596" s="235"/>
      <c r="S3596" s="235"/>
      <c r="T3596" s="236"/>
      <c r="AT3596" s="237" t="s">
        <v>364</v>
      </c>
      <c r="AU3596" s="237" t="s">
        <v>90</v>
      </c>
      <c r="AV3596" s="14" t="s">
        <v>90</v>
      </c>
      <c r="AW3596" s="14" t="s">
        <v>36</v>
      </c>
      <c r="AX3596" s="14" t="s">
        <v>81</v>
      </c>
      <c r="AY3596" s="237" t="s">
        <v>215</v>
      </c>
    </row>
    <row r="3597" spans="1:65" s="14" customFormat="1" ht="10.199999999999999">
      <c r="B3597" s="227"/>
      <c r="C3597" s="228"/>
      <c r="D3597" s="198" t="s">
        <v>364</v>
      </c>
      <c r="E3597" s="229" t="s">
        <v>1</v>
      </c>
      <c r="F3597" s="230" t="s">
        <v>3580</v>
      </c>
      <c r="G3597" s="228"/>
      <c r="H3597" s="231">
        <v>1.8</v>
      </c>
      <c r="I3597" s="232"/>
      <c r="J3597" s="228"/>
      <c r="K3597" s="228"/>
      <c r="L3597" s="233"/>
      <c r="M3597" s="234"/>
      <c r="N3597" s="235"/>
      <c r="O3597" s="235"/>
      <c r="P3597" s="235"/>
      <c r="Q3597" s="235"/>
      <c r="R3597" s="235"/>
      <c r="S3597" s="235"/>
      <c r="T3597" s="236"/>
      <c r="AT3597" s="237" t="s">
        <v>364</v>
      </c>
      <c r="AU3597" s="237" t="s">
        <v>90</v>
      </c>
      <c r="AV3597" s="14" t="s">
        <v>90</v>
      </c>
      <c r="AW3597" s="14" t="s">
        <v>36</v>
      </c>
      <c r="AX3597" s="14" t="s">
        <v>81</v>
      </c>
      <c r="AY3597" s="237" t="s">
        <v>215</v>
      </c>
    </row>
    <row r="3598" spans="1:65" s="14" customFormat="1" ht="10.199999999999999">
      <c r="B3598" s="227"/>
      <c r="C3598" s="228"/>
      <c r="D3598" s="198" t="s">
        <v>364</v>
      </c>
      <c r="E3598" s="229" t="s">
        <v>1</v>
      </c>
      <c r="F3598" s="230" t="s">
        <v>3581</v>
      </c>
      <c r="G3598" s="228"/>
      <c r="H3598" s="231">
        <v>2.8</v>
      </c>
      <c r="I3598" s="232"/>
      <c r="J3598" s="228"/>
      <c r="K3598" s="228"/>
      <c r="L3598" s="233"/>
      <c r="M3598" s="234"/>
      <c r="N3598" s="235"/>
      <c r="O3598" s="235"/>
      <c r="P3598" s="235"/>
      <c r="Q3598" s="235"/>
      <c r="R3598" s="235"/>
      <c r="S3598" s="235"/>
      <c r="T3598" s="236"/>
      <c r="AT3598" s="237" t="s">
        <v>364</v>
      </c>
      <c r="AU3598" s="237" t="s">
        <v>90</v>
      </c>
      <c r="AV3598" s="14" t="s">
        <v>90</v>
      </c>
      <c r="AW3598" s="14" t="s">
        <v>36</v>
      </c>
      <c r="AX3598" s="14" t="s">
        <v>81</v>
      </c>
      <c r="AY3598" s="237" t="s">
        <v>215</v>
      </c>
    </row>
    <row r="3599" spans="1:65" s="14" customFormat="1" ht="10.199999999999999">
      <c r="B3599" s="227"/>
      <c r="C3599" s="228"/>
      <c r="D3599" s="198" t="s">
        <v>364</v>
      </c>
      <c r="E3599" s="229" t="s">
        <v>1</v>
      </c>
      <c r="F3599" s="230" t="s">
        <v>3582</v>
      </c>
      <c r="G3599" s="228"/>
      <c r="H3599" s="231">
        <v>0.8</v>
      </c>
      <c r="I3599" s="232"/>
      <c r="J3599" s="228"/>
      <c r="K3599" s="228"/>
      <c r="L3599" s="233"/>
      <c r="M3599" s="234"/>
      <c r="N3599" s="235"/>
      <c r="O3599" s="235"/>
      <c r="P3599" s="235"/>
      <c r="Q3599" s="235"/>
      <c r="R3599" s="235"/>
      <c r="S3599" s="235"/>
      <c r="T3599" s="236"/>
      <c r="AT3599" s="237" t="s">
        <v>364</v>
      </c>
      <c r="AU3599" s="237" t="s">
        <v>90</v>
      </c>
      <c r="AV3599" s="14" t="s">
        <v>90</v>
      </c>
      <c r="AW3599" s="14" t="s">
        <v>36</v>
      </c>
      <c r="AX3599" s="14" t="s">
        <v>81</v>
      </c>
      <c r="AY3599" s="237" t="s">
        <v>215</v>
      </c>
    </row>
    <row r="3600" spans="1:65" s="14" customFormat="1" ht="10.199999999999999">
      <c r="B3600" s="227"/>
      <c r="C3600" s="228"/>
      <c r="D3600" s="198" t="s">
        <v>364</v>
      </c>
      <c r="E3600" s="229" t="s">
        <v>1</v>
      </c>
      <c r="F3600" s="230" t="s">
        <v>3583</v>
      </c>
      <c r="G3600" s="228"/>
      <c r="H3600" s="231">
        <v>0.9</v>
      </c>
      <c r="I3600" s="232"/>
      <c r="J3600" s="228"/>
      <c r="K3600" s="228"/>
      <c r="L3600" s="233"/>
      <c r="M3600" s="234"/>
      <c r="N3600" s="235"/>
      <c r="O3600" s="235"/>
      <c r="P3600" s="235"/>
      <c r="Q3600" s="235"/>
      <c r="R3600" s="235"/>
      <c r="S3600" s="235"/>
      <c r="T3600" s="236"/>
      <c r="AT3600" s="237" t="s">
        <v>364</v>
      </c>
      <c r="AU3600" s="237" t="s">
        <v>90</v>
      </c>
      <c r="AV3600" s="14" t="s">
        <v>90</v>
      </c>
      <c r="AW3600" s="14" t="s">
        <v>36</v>
      </c>
      <c r="AX3600" s="14" t="s">
        <v>81</v>
      </c>
      <c r="AY3600" s="237" t="s">
        <v>215</v>
      </c>
    </row>
    <row r="3601" spans="1:65" s="14" customFormat="1" ht="10.199999999999999">
      <c r="B3601" s="227"/>
      <c r="C3601" s="228"/>
      <c r="D3601" s="198" t="s">
        <v>364</v>
      </c>
      <c r="E3601" s="229" t="s">
        <v>1</v>
      </c>
      <c r="F3601" s="230" t="s">
        <v>3580</v>
      </c>
      <c r="G3601" s="228"/>
      <c r="H3601" s="231">
        <v>1.8</v>
      </c>
      <c r="I3601" s="232"/>
      <c r="J3601" s="228"/>
      <c r="K3601" s="228"/>
      <c r="L3601" s="233"/>
      <c r="M3601" s="234"/>
      <c r="N3601" s="235"/>
      <c r="O3601" s="235"/>
      <c r="P3601" s="235"/>
      <c r="Q3601" s="235"/>
      <c r="R3601" s="235"/>
      <c r="S3601" s="235"/>
      <c r="T3601" s="236"/>
      <c r="AT3601" s="237" t="s">
        <v>364</v>
      </c>
      <c r="AU3601" s="237" t="s">
        <v>90</v>
      </c>
      <c r="AV3601" s="14" t="s">
        <v>90</v>
      </c>
      <c r="AW3601" s="14" t="s">
        <v>36</v>
      </c>
      <c r="AX3601" s="14" t="s">
        <v>81</v>
      </c>
      <c r="AY3601" s="237" t="s">
        <v>215</v>
      </c>
    </row>
    <row r="3602" spans="1:65" s="15" customFormat="1" ht="10.199999999999999">
      <c r="B3602" s="238"/>
      <c r="C3602" s="239"/>
      <c r="D3602" s="198" t="s">
        <v>364</v>
      </c>
      <c r="E3602" s="240" t="s">
        <v>1</v>
      </c>
      <c r="F3602" s="241" t="s">
        <v>368</v>
      </c>
      <c r="G3602" s="239"/>
      <c r="H3602" s="242">
        <v>33.700000000000003</v>
      </c>
      <c r="I3602" s="243"/>
      <c r="J3602" s="239"/>
      <c r="K3602" s="239"/>
      <c r="L3602" s="244"/>
      <c r="M3602" s="245"/>
      <c r="N3602" s="246"/>
      <c r="O3602" s="246"/>
      <c r="P3602" s="246"/>
      <c r="Q3602" s="246"/>
      <c r="R3602" s="246"/>
      <c r="S3602" s="246"/>
      <c r="T3602" s="247"/>
      <c r="AT3602" s="248" t="s">
        <v>364</v>
      </c>
      <c r="AU3602" s="248" t="s">
        <v>90</v>
      </c>
      <c r="AV3602" s="15" t="s">
        <v>214</v>
      </c>
      <c r="AW3602" s="15" t="s">
        <v>36</v>
      </c>
      <c r="AX3602" s="15" t="s">
        <v>88</v>
      </c>
      <c r="AY3602" s="248" t="s">
        <v>215</v>
      </c>
    </row>
    <row r="3603" spans="1:65" s="2" customFormat="1" ht="16.5" customHeight="1">
      <c r="A3603" s="35"/>
      <c r="B3603" s="36"/>
      <c r="C3603" s="260" t="s">
        <v>3584</v>
      </c>
      <c r="D3603" s="260" t="s">
        <v>539</v>
      </c>
      <c r="E3603" s="261" t="s">
        <v>3585</v>
      </c>
      <c r="F3603" s="262" t="s">
        <v>3586</v>
      </c>
      <c r="G3603" s="263" t="s">
        <v>797</v>
      </c>
      <c r="H3603" s="264">
        <v>34.374000000000002</v>
      </c>
      <c r="I3603" s="265"/>
      <c r="J3603" s="266">
        <f>ROUND(I3603*H3603,2)</f>
        <v>0</v>
      </c>
      <c r="K3603" s="262" t="s">
        <v>3571</v>
      </c>
      <c r="L3603" s="267"/>
      <c r="M3603" s="268" t="s">
        <v>1</v>
      </c>
      <c r="N3603" s="269" t="s">
        <v>46</v>
      </c>
      <c r="O3603" s="72"/>
      <c r="P3603" s="194">
        <f>O3603*H3603</f>
        <v>0</v>
      </c>
      <c r="Q3603" s="194">
        <v>2.0000000000000001E-4</v>
      </c>
      <c r="R3603" s="194">
        <f>Q3603*H3603</f>
        <v>6.8748000000000012E-3</v>
      </c>
      <c r="S3603" s="194">
        <v>0</v>
      </c>
      <c r="T3603" s="195">
        <f>S3603*H3603</f>
        <v>0</v>
      </c>
      <c r="U3603" s="35"/>
      <c r="V3603" s="35"/>
      <c r="W3603" s="35"/>
      <c r="X3603" s="35"/>
      <c r="Y3603" s="35"/>
      <c r="Z3603" s="35"/>
      <c r="AA3603" s="35"/>
      <c r="AB3603" s="35"/>
      <c r="AC3603" s="35"/>
      <c r="AD3603" s="35"/>
      <c r="AE3603" s="35"/>
      <c r="AR3603" s="196" t="s">
        <v>676</v>
      </c>
      <c r="AT3603" s="196" t="s">
        <v>539</v>
      </c>
      <c r="AU3603" s="196" t="s">
        <v>90</v>
      </c>
      <c r="AY3603" s="18" t="s">
        <v>215</v>
      </c>
      <c r="BE3603" s="197">
        <f>IF(N3603="základní",J3603,0)</f>
        <v>0</v>
      </c>
      <c r="BF3603" s="197">
        <f>IF(N3603="snížená",J3603,0)</f>
        <v>0</v>
      </c>
      <c r="BG3603" s="197">
        <f>IF(N3603="zákl. přenesená",J3603,0)</f>
        <v>0</v>
      </c>
      <c r="BH3603" s="197">
        <f>IF(N3603="sníž. přenesená",J3603,0)</f>
        <v>0</v>
      </c>
      <c r="BI3603" s="197">
        <f>IF(N3603="nulová",J3603,0)</f>
        <v>0</v>
      </c>
      <c r="BJ3603" s="18" t="s">
        <v>88</v>
      </c>
      <c r="BK3603" s="197">
        <f>ROUND(I3603*H3603,2)</f>
        <v>0</v>
      </c>
      <c r="BL3603" s="18" t="s">
        <v>291</v>
      </c>
      <c r="BM3603" s="196" t="s">
        <v>3587</v>
      </c>
    </row>
    <row r="3604" spans="1:65" s="14" customFormat="1" ht="10.199999999999999">
      <c r="B3604" s="227"/>
      <c r="C3604" s="228"/>
      <c r="D3604" s="198" t="s">
        <v>364</v>
      </c>
      <c r="E3604" s="229" t="s">
        <v>1</v>
      </c>
      <c r="F3604" s="230" t="s">
        <v>3588</v>
      </c>
      <c r="G3604" s="228"/>
      <c r="H3604" s="231">
        <v>34.374000000000002</v>
      </c>
      <c r="I3604" s="232"/>
      <c r="J3604" s="228"/>
      <c r="K3604" s="228"/>
      <c r="L3604" s="233"/>
      <c r="M3604" s="234"/>
      <c r="N3604" s="235"/>
      <c r="O3604" s="235"/>
      <c r="P3604" s="235"/>
      <c r="Q3604" s="235"/>
      <c r="R3604" s="235"/>
      <c r="S3604" s="235"/>
      <c r="T3604" s="236"/>
      <c r="AT3604" s="237" t="s">
        <v>364</v>
      </c>
      <c r="AU3604" s="237" t="s">
        <v>90</v>
      </c>
      <c r="AV3604" s="14" t="s">
        <v>90</v>
      </c>
      <c r="AW3604" s="14" t="s">
        <v>36</v>
      </c>
      <c r="AX3604" s="14" t="s">
        <v>81</v>
      </c>
      <c r="AY3604" s="237" t="s">
        <v>215</v>
      </c>
    </row>
    <row r="3605" spans="1:65" s="15" customFormat="1" ht="10.199999999999999">
      <c r="B3605" s="238"/>
      <c r="C3605" s="239"/>
      <c r="D3605" s="198" t="s">
        <v>364</v>
      </c>
      <c r="E3605" s="240" t="s">
        <v>1</v>
      </c>
      <c r="F3605" s="241" t="s">
        <v>368</v>
      </c>
      <c r="G3605" s="239"/>
      <c r="H3605" s="242">
        <v>34.374000000000002</v>
      </c>
      <c r="I3605" s="243"/>
      <c r="J3605" s="239"/>
      <c r="K3605" s="239"/>
      <c r="L3605" s="244"/>
      <c r="M3605" s="245"/>
      <c r="N3605" s="246"/>
      <c r="O3605" s="246"/>
      <c r="P3605" s="246"/>
      <c r="Q3605" s="246"/>
      <c r="R3605" s="246"/>
      <c r="S3605" s="246"/>
      <c r="T3605" s="247"/>
      <c r="AT3605" s="248" t="s">
        <v>364</v>
      </c>
      <c r="AU3605" s="248" t="s">
        <v>90</v>
      </c>
      <c r="AV3605" s="15" t="s">
        <v>214</v>
      </c>
      <c r="AW3605" s="15" t="s">
        <v>36</v>
      </c>
      <c r="AX3605" s="15" t="s">
        <v>88</v>
      </c>
      <c r="AY3605" s="248" t="s">
        <v>215</v>
      </c>
    </row>
    <row r="3606" spans="1:65" s="2" customFormat="1" ht="24.15" customHeight="1">
      <c r="A3606" s="35"/>
      <c r="B3606" s="36"/>
      <c r="C3606" s="185" t="s">
        <v>3589</v>
      </c>
      <c r="D3606" s="185" t="s">
        <v>216</v>
      </c>
      <c r="E3606" s="186" t="s">
        <v>3590</v>
      </c>
      <c r="F3606" s="187" t="s">
        <v>3591</v>
      </c>
      <c r="G3606" s="188" t="s">
        <v>523</v>
      </c>
      <c r="H3606" s="189">
        <v>337.93</v>
      </c>
      <c r="I3606" s="190"/>
      <c r="J3606" s="191">
        <f>ROUND(I3606*H3606,2)</f>
        <v>0</v>
      </c>
      <c r="K3606" s="187" t="s">
        <v>359</v>
      </c>
      <c r="L3606" s="40"/>
      <c r="M3606" s="192" t="s">
        <v>1</v>
      </c>
      <c r="N3606" s="193" t="s">
        <v>46</v>
      </c>
      <c r="O3606" s="72"/>
      <c r="P3606" s="194">
        <f>O3606*H3606</f>
        <v>0</v>
      </c>
      <c r="Q3606" s="194">
        <v>0</v>
      </c>
      <c r="R3606" s="194">
        <f>Q3606*H3606</f>
        <v>0</v>
      </c>
      <c r="S3606" s="194">
        <v>0</v>
      </c>
      <c r="T3606" s="195">
        <f>S3606*H3606</f>
        <v>0</v>
      </c>
      <c r="U3606" s="35"/>
      <c r="V3606" s="35"/>
      <c r="W3606" s="35"/>
      <c r="X3606" s="35"/>
      <c r="Y3606" s="35"/>
      <c r="Z3606" s="35"/>
      <c r="AA3606" s="35"/>
      <c r="AB3606" s="35"/>
      <c r="AC3606" s="35"/>
      <c r="AD3606" s="35"/>
      <c r="AE3606" s="35"/>
      <c r="AR3606" s="196" t="s">
        <v>291</v>
      </c>
      <c r="AT3606" s="196" t="s">
        <v>216</v>
      </c>
      <c r="AU3606" s="196" t="s">
        <v>90</v>
      </c>
      <c r="AY3606" s="18" t="s">
        <v>215</v>
      </c>
      <c r="BE3606" s="197">
        <f>IF(N3606="základní",J3606,0)</f>
        <v>0</v>
      </c>
      <c r="BF3606" s="197">
        <f>IF(N3606="snížená",J3606,0)</f>
        <v>0</v>
      </c>
      <c r="BG3606" s="197">
        <f>IF(N3606="zákl. přenesená",J3606,0)</f>
        <v>0</v>
      </c>
      <c r="BH3606" s="197">
        <f>IF(N3606="sníž. přenesená",J3606,0)</f>
        <v>0</v>
      </c>
      <c r="BI3606" s="197">
        <f>IF(N3606="nulová",J3606,0)</f>
        <v>0</v>
      </c>
      <c r="BJ3606" s="18" t="s">
        <v>88</v>
      </c>
      <c r="BK3606" s="197">
        <f>ROUND(I3606*H3606,2)</f>
        <v>0</v>
      </c>
      <c r="BL3606" s="18" t="s">
        <v>291</v>
      </c>
      <c r="BM3606" s="196" t="s">
        <v>3592</v>
      </c>
    </row>
    <row r="3607" spans="1:65" s="2" customFormat="1" ht="19.2">
      <c r="A3607" s="35"/>
      <c r="B3607" s="36"/>
      <c r="C3607" s="37"/>
      <c r="D3607" s="198" t="s">
        <v>221</v>
      </c>
      <c r="E3607" s="37"/>
      <c r="F3607" s="199" t="s">
        <v>3593</v>
      </c>
      <c r="G3607" s="37"/>
      <c r="H3607" s="37"/>
      <c r="I3607" s="200"/>
      <c r="J3607" s="37"/>
      <c r="K3607" s="37"/>
      <c r="L3607" s="40"/>
      <c r="M3607" s="201"/>
      <c r="N3607" s="202"/>
      <c r="O3607" s="72"/>
      <c r="P3607" s="72"/>
      <c r="Q3607" s="72"/>
      <c r="R3607" s="72"/>
      <c r="S3607" s="72"/>
      <c r="T3607" s="73"/>
      <c r="U3607" s="35"/>
      <c r="V3607" s="35"/>
      <c r="W3607" s="35"/>
      <c r="X3607" s="35"/>
      <c r="Y3607" s="35"/>
      <c r="Z3607" s="35"/>
      <c r="AA3607" s="35"/>
      <c r="AB3607" s="35"/>
      <c r="AC3607" s="35"/>
      <c r="AD3607" s="35"/>
      <c r="AE3607" s="35"/>
      <c r="AT3607" s="18" t="s">
        <v>221</v>
      </c>
      <c r="AU3607" s="18" t="s">
        <v>90</v>
      </c>
    </row>
    <row r="3608" spans="1:65" s="2" customFormat="1" ht="10.199999999999999">
      <c r="A3608" s="35"/>
      <c r="B3608" s="36"/>
      <c r="C3608" s="37"/>
      <c r="D3608" s="215" t="s">
        <v>362</v>
      </c>
      <c r="E3608" s="37"/>
      <c r="F3608" s="216" t="s">
        <v>3594</v>
      </c>
      <c r="G3608" s="37"/>
      <c r="H3608" s="37"/>
      <c r="I3608" s="200"/>
      <c r="J3608" s="37"/>
      <c r="K3608" s="37"/>
      <c r="L3608" s="40"/>
      <c r="M3608" s="201"/>
      <c r="N3608" s="202"/>
      <c r="O3608" s="72"/>
      <c r="P3608" s="72"/>
      <c r="Q3608" s="72"/>
      <c r="R3608" s="72"/>
      <c r="S3608" s="72"/>
      <c r="T3608" s="73"/>
      <c r="U3608" s="35"/>
      <c r="V3608" s="35"/>
      <c r="W3608" s="35"/>
      <c r="X3608" s="35"/>
      <c r="Y3608" s="35"/>
      <c r="Z3608" s="35"/>
      <c r="AA3608" s="35"/>
      <c r="AB3608" s="35"/>
      <c r="AC3608" s="35"/>
      <c r="AD3608" s="35"/>
      <c r="AE3608" s="35"/>
      <c r="AT3608" s="18" t="s">
        <v>362</v>
      </c>
      <c r="AU3608" s="18" t="s">
        <v>90</v>
      </c>
    </row>
    <row r="3609" spans="1:65" s="2" customFormat="1" ht="16.5" customHeight="1">
      <c r="A3609" s="35"/>
      <c r="B3609" s="36"/>
      <c r="C3609" s="185" t="s">
        <v>3595</v>
      </c>
      <c r="D3609" s="185" t="s">
        <v>216</v>
      </c>
      <c r="E3609" s="186" t="s">
        <v>3596</v>
      </c>
      <c r="F3609" s="187" t="s">
        <v>3597</v>
      </c>
      <c r="G3609" s="188" t="s">
        <v>797</v>
      </c>
      <c r="H3609" s="189">
        <v>30</v>
      </c>
      <c r="I3609" s="190"/>
      <c r="J3609" s="191">
        <f>ROUND(I3609*H3609,2)</f>
        <v>0</v>
      </c>
      <c r="K3609" s="187" t="s">
        <v>3571</v>
      </c>
      <c r="L3609" s="40"/>
      <c r="M3609" s="192" t="s">
        <v>1</v>
      </c>
      <c r="N3609" s="193" t="s">
        <v>46</v>
      </c>
      <c r="O3609" s="72"/>
      <c r="P3609" s="194">
        <f>O3609*H3609</f>
        <v>0</v>
      </c>
      <c r="Q3609" s="194">
        <v>0</v>
      </c>
      <c r="R3609" s="194">
        <f>Q3609*H3609</f>
        <v>0</v>
      </c>
      <c r="S3609" s="194">
        <v>0</v>
      </c>
      <c r="T3609" s="195">
        <f>S3609*H3609</f>
        <v>0</v>
      </c>
      <c r="U3609" s="35"/>
      <c r="V3609" s="35"/>
      <c r="W3609" s="35"/>
      <c r="X3609" s="35"/>
      <c r="Y3609" s="35"/>
      <c r="Z3609" s="35"/>
      <c r="AA3609" s="35"/>
      <c r="AB3609" s="35"/>
      <c r="AC3609" s="35"/>
      <c r="AD3609" s="35"/>
      <c r="AE3609" s="35"/>
      <c r="AR3609" s="196" t="s">
        <v>291</v>
      </c>
      <c r="AT3609" s="196" t="s">
        <v>216</v>
      </c>
      <c r="AU3609" s="196" t="s">
        <v>90</v>
      </c>
      <c r="AY3609" s="18" t="s">
        <v>215</v>
      </c>
      <c r="BE3609" s="197">
        <f>IF(N3609="základní",J3609,0)</f>
        <v>0</v>
      </c>
      <c r="BF3609" s="197">
        <f>IF(N3609="snížená",J3609,0)</f>
        <v>0</v>
      </c>
      <c r="BG3609" s="197">
        <f>IF(N3609="zákl. přenesená",J3609,0)</f>
        <v>0</v>
      </c>
      <c r="BH3609" s="197">
        <f>IF(N3609="sníž. přenesená",J3609,0)</f>
        <v>0</v>
      </c>
      <c r="BI3609" s="197">
        <f>IF(N3609="nulová",J3609,0)</f>
        <v>0</v>
      </c>
      <c r="BJ3609" s="18" t="s">
        <v>88</v>
      </c>
      <c r="BK3609" s="197">
        <f>ROUND(I3609*H3609,2)</f>
        <v>0</v>
      </c>
      <c r="BL3609" s="18" t="s">
        <v>291</v>
      </c>
      <c r="BM3609" s="196" t="s">
        <v>3598</v>
      </c>
    </row>
    <row r="3610" spans="1:65" s="2" customFormat="1" ht="10.199999999999999">
      <c r="A3610" s="35"/>
      <c r="B3610" s="36"/>
      <c r="C3610" s="37"/>
      <c r="D3610" s="198" t="s">
        <v>221</v>
      </c>
      <c r="E3610" s="37"/>
      <c r="F3610" s="199" t="s">
        <v>3599</v>
      </c>
      <c r="G3610" s="37"/>
      <c r="H3610" s="37"/>
      <c r="I3610" s="200"/>
      <c r="J3610" s="37"/>
      <c r="K3610" s="37"/>
      <c r="L3610" s="40"/>
      <c r="M3610" s="201"/>
      <c r="N3610" s="202"/>
      <c r="O3610" s="72"/>
      <c r="P3610" s="72"/>
      <c r="Q3610" s="72"/>
      <c r="R3610" s="72"/>
      <c r="S3610" s="72"/>
      <c r="T3610" s="73"/>
      <c r="U3610" s="35"/>
      <c r="V3610" s="35"/>
      <c r="W3610" s="35"/>
      <c r="X3610" s="35"/>
      <c r="Y3610" s="35"/>
      <c r="Z3610" s="35"/>
      <c r="AA3610" s="35"/>
      <c r="AB3610" s="35"/>
      <c r="AC3610" s="35"/>
      <c r="AD3610" s="35"/>
      <c r="AE3610" s="35"/>
      <c r="AT3610" s="18" t="s">
        <v>221</v>
      </c>
      <c r="AU3610" s="18" t="s">
        <v>90</v>
      </c>
    </row>
    <row r="3611" spans="1:65" s="2" customFormat="1" ht="10.199999999999999">
      <c r="A3611" s="35"/>
      <c r="B3611" s="36"/>
      <c r="C3611" s="37"/>
      <c r="D3611" s="215" t="s">
        <v>362</v>
      </c>
      <c r="E3611" s="37"/>
      <c r="F3611" s="216" t="s">
        <v>3600</v>
      </c>
      <c r="G3611" s="37"/>
      <c r="H3611" s="37"/>
      <c r="I3611" s="200"/>
      <c r="J3611" s="37"/>
      <c r="K3611" s="37"/>
      <c r="L3611" s="40"/>
      <c r="M3611" s="201"/>
      <c r="N3611" s="202"/>
      <c r="O3611" s="72"/>
      <c r="P3611" s="72"/>
      <c r="Q3611" s="72"/>
      <c r="R3611" s="72"/>
      <c r="S3611" s="72"/>
      <c r="T3611" s="73"/>
      <c r="U3611" s="35"/>
      <c r="V3611" s="35"/>
      <c r="W3611" s="35"/>
      <c r="X3611" s="35"/>
      <c r="Y3611" s="35"/>
      <c r="Z3611" s="35"/>
      <c r="AA3611" s="35"/>
      <c r="AB3611" s="35"/>
      <c r="AC3611" s="35"/>
      <c r="AD3611" s="35"/>
      <c r="AE3611" s="35"/>
      <c r="AT3611" s="18" t="s">
        <v>362</v>
      </c>
      <c r="AU3611" s="18" t="s">
        <v>90</v>
      </c>
    </row>
    <row r="3612" spans="1:65" s="2" customFormat="1" ht="21.75" customHeight="1">
      <c r="A3612" s="35"/>
      <c r="B3612" s="36"/>
      <c r="C3612" s="260" t="s">
        <v>3601</v>
      </c>
      <c r="D3612" s="260" t="s">
        <v>539</v>
      </c>
      <c r="E3612" s="261" t="s">
        <v>3602</v>
      </c>
      <c r="F3612" s="262" t="s">
        <v>3603</v>
      </c>
      <c r="G3612" s="263" t="s">
        <v>797</v>
      </c>
      <c r="H3612" s="264">
        <v>33</v>
      </c>
      <c r="I3612" s="265"/>
      <c r="J3612" s="266">
        <f>ROUND(I3612*H3612,2)</f>
        <v>0</v>
      </c>
      <c r="K3612" s="262" t="s">
        <v>3571</v>
      </c>
      <c r="L3612" s="267"/>
      <c r="M3612" s="268" t="s">
        <v>1</v>
      </c>
      <c r="N3612" s="269" t="s">
        <v>46</v>
      </c>
      <c r="O3612" s="72"/>
      <c r="P3612" s="194">
        <f>O3612*H3612</f>
        <v>0</v>
      </c>
      <c r="Q3612" s="194">
        <v>5.0000000000000002E-5</v>
      </c>
      <c r="R3612" s="194">
        <f>Q3612*H3612</f>
        <v>1.65E-3</v>
      </c>
      <c r="S3612" s="194">
        <v>0</v>
      </c>
      <c r="T3612" s="195">
        <f>S3612*H3612</f>
        <v>0</v>
      </c>
      <c r="U3612" s="35"/>
      <c r="V3612" s="35"/>
      <c r="W3612" s="35"/>
      <c r="X3612" s="35"/>
      <c r="Y3612" s="35"/>
      <c r="Z3612" s="35"/>
      <c r="AA3612" s="35"/>
      <c r="AB3612" s="35"/>
      <c r="AC3612" s="35"/>
      <c r="AD3612" s="35"/>
      <c r="AE3612" s="35"/>
      <c r="AR3612" s="196" t="s">
        <v>676</v>
      </c>
      <c r="AT3612" s="196" t="s">
        <v>539</v>
      </c>
      <c r="AU3612" s="196" t="s">
        <v>90</v>
      </c>
      <c r="AY3612" s="18" t="s">
        <v>215</v>
      </c>
      <c r="BE3612" s="197">
        <f>IF(N3612="základní",J3612,0)</f>
        <v>0</v>
      </c>
      <c r="BF3612" s="197">
        <f>IF(N3612="snížená",J3612,0)</f>
        <v>0</v>
      </c>
      <c r="BG3612" s="197">
        <f>IF(N3612="zákl. přenesená",J3612,0)</f>
        <v>0</v>
      </c>
      <c r="BH3612" s="197">
        <f>IF(N3612="sníž. přenesená",J3612,0)</f>
        <v>0</v>
      </c>
      <c r="BI3612" s="197">
        <f>IF(N3612="nulová",J3612,0)</f>
        <v>0</v>
      </c>
      <c r="BJ3612" s="18" t="s">
        <v>88</v>
      </c>
      <c r="BK3612" s="197">
        <f>ROUND(I3612*H3612,2)</f>
        <v>0</v>
      </c>
      <c r="BL3612" s="18" t="s">
        <v>291</v>
      </c>
      <c r="BM3612" s="196" t="s">
        <v>3604</v>
      </c>
    </row>
    <row r="3613" spans="1:65" s="2" customFormat="1" ht="10.199999999999999">
      <c r="A3613" s="35"/>
      <c r="B3613" s="36"/>
      <c r="C3613" s="37"/>
      <c r="D3613" s="198" t="s">
        <v>221</v>
      </c>
      <c r="E3613" s="37"/>
      <c r="F3613" s="199" t="s">
        <v>3603</v>
      </c>
      <c r="G3613" s="37"/>
      <c r="H3613" s="37"/>
      <c r="I3613" s="200"/>
      <c r="J3613" s="37"/>
      <c r="K3613" s="37"/>
      <c r="L3613" s="40"/>
      <c r="M3613" s="201"/>
      <c r="N3613" s="202"/>
      <c r="O3613" s="72"/>
      <c r="P3613" s="72"/>
      <c r="Q3613" s="72"/>
      <c r="R3613" s="72"/>
      <c r="S3613" s="72"/>
      <c r="T3613" s="73"/>
      <c r="U3613" s="35"/>
      <c r="V3613" s="35"/>
      <c r="W3613" s="35"/>
      <c r="X3613" s="35"/>
      <c r="Y3613" s="35"/>
      <c r="Z3613" s="35"/>
      <c r="AA3613" s="35"/>
      <c r="AB3613" s="35"/>
      <c r="AC3613" s="35"/>
      <c r="AD3613" s="35"/>
      <c r="AE3613" s="35"/>
      <c r="AT3613" s="18" t="s">
        <v>221</v>
      </c>
      <c r="AU3613" s="18" t="s">
        <v>90</v>
      </c>
    </row>
    <row r="3614" spans="1:65" s="14" customFormat="1" ht="10.199999999999999">
      <c r="B3614" s="227"/>
      <c r="C3614" s="228"/>
      <c r="D3614" s="198" t="s">
        <v>364</v>
      </c>
      <c r="E3614" s="229" t="s">
        <v>1</v>
      </c>
      <c r="F3614" s="230" t="s">
        <v>3605</v>
      </c>
      <c r="G3614" s="228"/>
      <c r="H3614" s="231">
        <v>33</v>
      </c>
      <c r="I3614" s="232"/>
      <c r="J3614" s="228"/>
      <c r="K3614" s="228"/>
      <c r="L3614" s="233"/>
      <c r="M3614" s="234"/>
      <c r="N3614" s="235"/>
      <c r="O3614" s="235"/>
      <c r="P3614" s="235"/>
      <c r="Q3614" s="235"/>
      <c r="R3614" s="235"/>
      <c r="S3614" s="235"/>
      <c r="T3614" s="236"/>
      <c r="AT3614" s="237" t="s">
        <v>364</v>
      </c>
      <c r="AU3614" s="237" t="s">
        <v>90</v>
      </c>
      <c r="AV3614" s="14" t="s">
        <v>90</v>
      </c>
      <c r="AW3614" s="14" t="s">
        <v>36</v>
      </c>
      <c r="AX3614" s="14" t="s">
        <v>81</v>
      </c>
      <c r="AY3614" s="237" t="s">
        <v>215</v>
      </c>
    </row>
    <row r="3615" spans="1:65" s="15" customFormat="1" ht="10.199999999999999">
      <c r="B3615" s="238"/>
      <c r="C3615" s="239"/>
      <c r="D3615" s="198" t="s">
        <v>364</v>
      </c>
      <c r="E3615" s="240" t="s">
        <v>1</v>
      </c>
      <c r="F3615" s="241" t="s">
        <v>368</v>
      </c>
      <c r="G3615" s="239"/>
      <c r="H3615" s="242">
        <v>33</v>
      </c>
      <c r="I3615" s="243"/>
      <c r="J3615" s="239"/>
      <c r="K3615" s="239"/>
      <c r="L3615" s="244"/>
      <c r="M3615" s="245"/>
      <c r="N3615" s="246"/>
      <c r="O3615" s="246"/>
      <c r="P3615" s="246"/>
      <c r="Q3615" s="246"/>
      <c r="R3615" s="246"/>
      <c r="S3615" s="246"/>
      <c r="T3615" s="247"/>
      <c r="AT3615" s="248" t="s">
        <v>364</v>
      </c>
      <c r="AU3615" s="248" t="s">
        <v>90</v>
      </c>
      <c r="AV3615" s="15" t="s">
        <v>214</v>
      </c>
      <c r="AW3615" s="15" t="s">
        <v>36</v>
      </c>
      <c r="AX3615" s="15" t="s">
        <v>88</v>
      </c>
      <c r="AY3615" s="248" t="s">
        <v>215</v>
      </c>
    </row>
    <row r="3616" spans="1:65" s="2" customFormat="1" ht="24.15" customHeight="1">
      <c r="A3616" s="35"/>
      <c r="B3616" s="36"/>
      <c r="C3616" s="185" t="s">
        <v>3606</v>
      </c>
      <c r="D3616" s="185" t="s">
        <v>216</v>
      </c>
      <c r="E3616" s="186" t="s">
        <v>3607</v>
      </c>
      <c r="F3616" s="187" t="s">
        <v>3608</v>
      </c>
      <c r="G3616" s="188" t="s">
        <v>583</v>
      </c>
      <c r="H3616" s="189">
        <v>3.851</v>
      </c>
      <c r="I3616" s="190"/>
      <c r="J3616" s="191">
        <f>ROUND(I3616*H3616,2)</f>
        <v>0</v>
      </c>
      <c r="K3616" s="187" t="s">
        <v>359</v>
      </c>
      <c r="L3616" s="40"/>
      <c r="M3616" s="192" t="s">
        <v>1</v>
      </c>
      <c r="N3616" s="193" t="s">
        <v>46</v>
      </c>
      <c r="O3616" s="72"/>
      <c r="P3616" s="194">
        <f>O3616*H3616</f>
        <v>0</v>
      </c>
      <c r="Q3616" s="194">
        <v>0</v>
      </c>
      <c r="R3616" s="194">
        <f>Q3616*H3616</f>
        <v>0</v>
      </c>
      <c r="S3616" s="194">
        <v>0</v>
      </c>
      <c r="T3616" s="195">
        <f>S3616*H3616</f>
        <v>0</v>
      </c>
      <c r="U3616" s="35"/>
      <c r="V3616" s="35"/>
      <c r="W3616" s="35"/>
      <c r="X3616" s="35"/>
      <c r="Y3616" s="35"/>
      <c r="Z3616" s="35"/>
      <c r="AA3616" s="35"/>
      <c r="AB3616" s="35"/>
      <c r="AC3616" s="35"/>
      <c r="AD3616" s="35"/>
      <c r="AE3616" s="35"/>
      <c r="AR3616" s="196" t="s">
        <v>291</v>
      </c>
      <c r="AT3616" s="196" t="s">
        <v>216</v>
      </c>
      <c r="AU3616" s="196" t="s">
        <v>90</v>
      </c>
      <c r="AY3616" s="18" t="s">
        <v>215</v>
      </c>
      <c r="BE3616" s="197">
        <f>IF(N3616="základní",J3616,0)</f>
        <v>0</v>
      </c>
      <c r="BF3616" s="197">
        <f>IF(N3616="snížená",J3616,0)</f>
        <v>0</v>
      </c>
      <c r="BG3616" s="197">
        <f>IF(N3616="zákl. přenesená",J3616,0)</f>
        <v>0</v>
      </c>
      <c r="BH3616" s="197">
        <f>IF(N3616="sníž. přenesená",J3616,0)</f>
        <v>0</v>
      </c>
      <c r="BI3616" s="197">
        <f>IF(N3616="nulová",J3616,0)</f>
        <v>0</v>
      </c>
      <c r="BJ3616" s="18" t="s">
        <v>88</v>
      </c>
      <c r="BK3616" s="197">
        <f>ROUND(I3616*H3616,2)</f>
        <v>0</v>
      </c>
      <c r="BL3616" s="18" t="s">
        <v>291</v>
      </c>
      <c r="BM3616" s="196" t="s">
        <v>3609</v>
      </c>
    </row>
    <row r="3617" spans="1:65" s="2" customFormat="1" ht="28.8">
      <c r="A3617" s="35"/>
      <c r="B3617" s="36"/>
      <c r="C3617" s="37"/>
      <c r="D3617" s="198" t="s">
        <v>221</v>
      </c>
      <c r="E3617" s="37"/>
      <c r="F3617" s="199" t="s">
        <v>3610</v>
      </c>
      <c r="G3617" s="37"/>
      <c r="H3617" s="37"/>
      <c r="I3617" s="200"/>
      <c r="J3617" s="37"/>
      <c r="K3617" s="37"/>
      <c r="L3617" s="40"/>
      <c r="M3617" s="201"/>
      <c r="N3617" s="202"/>
      <c r="O3617" s="72"/>
      <c r="P3617" s="72"/>
      <c r="Q3617" s="72"/>
      <c r="R3617" s="72"/>
      <c r="S3617" s="72"/>
      <c r="T3617" s="73"/>
      <c r="U3617" s="35"/>
      <c r="V3617" s="35"/>
      <c r="W3617" s="35"/>
      <c r="X3617" s="35"/>
      <c r="Y3617" s="35"/>
      <c r="Z3617" s="35"/>
      <c r="AA3617" s="35"/>
      <c r="AB3617" s="35"/>
      <c r="AC3617" s="35"/>
      <c r="AD3617" s="35"/>
      <c r="AE3617" s="35"/>
      <c r="AT3617" s="18" t="s">
        <v>221</v>
      </c>
      <c r="AU3617" s="18" t="s">
        <v>90</v>
      </c>
    </row>
    <row r="3618" spans="1:65" s="2" customFormat="1" ht="10.199999999999999">
      <c r="A3618" s="35"/>
      <c r="B3618" s="36"/>
      <c r="C3618" s="37"/>
      <c r="D3618" s="215" t="s">
        <v>362</v>
      </c>
      <c r="E3618" s="37"/>
      <c r="F3618" s="216" t="s">
        <v>3611</v>
      </c>
      <c r="G3618" s="37"/>
      <c r="H3618" s="37"/>
      <c r="I3618" s="200"/>
      <c r="J3618" s="37"/>
      <c r="K3618" s="37"/>
      <c r="L3618" s="40"/>
      <c r="M3618" s="201"/>
      <c r="N3618" s="202"/>
      <c r="O3618" s="72"/>
      <c r="P3618" s="72"/>
      <c r="Q3618" s="72"/>
      <c r="R3618" s="72"/>
      <c r="S3618" s="72"/>
      <c r="T3618" s="73"/>
      <c r="U3618" s="35"/>
      <c r="V3618" s="35"/>
      <c r="W3618" s="35"/>
      <c r="X3618" s="35"/>
      <c r="Y3618" s="35"/>
      <c r="Z3618" s="35"/>
      <c r="AA3618" s="35"/>
      <c r="AB3618" s="35"/>
      <c r="AC3618" s="35"/>
      <c r="AD3618" s="35"/>
      <c r="AE3618" s="35"/>
      <c r="AT3618" s="18" t="s">
        <v>362</v>
      </c>
      <c r="AU3618" s="18" t="s">
        <v>90</v>
      </c>
    </row>
    <row r="3619" spans="1:65" s="11" customFormat="1" ht="22.8" customHeight="1">
      <c r="B3619" s="171"/>
      <c r="C3619" s="172"/>
      <c r="D3619" s="173" t="s">
        <v>80</v>
      </c>
      <c r="E3619" s="213" t="s">
        <v>3612</v>
      </c>
      <c r="F3619" s="213" t="s">
        <v>3613</v>
      </c>
      <c r="G3619" s="172"/>
      <c r="H3619" s="172"/>
      <c r="I3619" s="175"/>
      <c r="J3619" s="214">
        <f>BK3619</f>
        <v>0</v>
      </c>
      <c r="K3619" s="172"/>
      <c r="L3619" s="177"/>
      <c r="M3619" s="178"/>
      <c r="N3619" s="179"/>
      <c r="O3619" s="179"/>
      <c r="P3619" s="180">
        <f>SUM(P3620:P3695)</f>
        <v>0</v>
      </c>
      <c r="Q3619" s="179"/>
      <c r="R3619" s="180">
        <f>SUM(R3620:R3695)</f>
        <v>10.847293199999998</v>
      </c>
      <c r="S3619" s="179"/>
      <c r="T3619" s="181">
        <f>SUM(T3620:T3695)</f>
        <v>0</v>
      </c>
      <c r="AR3619" s="182" t="s">
        <v>90</v>
      </c>
      <c r="AT3619" s="183" t="s">
        <v>80</v>
      </c>
      <c r="AU3619" s="183" t="s">
        <v>88</v>
      </c>
      <c r="AY3619" s="182" t="s">
        <v>215</v>
      </c>
      <c r="BK3619" s="184">
        <f>SUM(BK3620:BK3695)</f>
        <v>0</v>
      </c>
    </row>
    <row r="3620" spans="1:65" s="2" customFormat="1" ht="16.5" customHeight="1">
      <c r="A3620" s="35"/>
      <c r="B3620" s="36"/>
      <c r="C3620" s="185" t="s">
        <v>3614</v>
      </c>
      <c r="D3620" s="185" t="s">
        <v>216</v>
      </c>
      <c r="E3620" s="186" t="s">
        <v>3615</v>
      </c>
      <c r="F3620" s="187" t="s">
        <v>3616</v>
      </c>
      <c r="G3620" s="188" t="s">
        <v>523</v>
      </c>
      <c r="H3620" s="189">
        <v>305.39999999999998</v>
      </c>
      <c r="I3620" s="190"/>
      <c r="J3620" s="191">
        <f>ROUND(I3620*H3620,2)</f>
        <v>0</v>
      </c>
      <c r="K3620" s="187" t="s">
        <v>359</v>
      </c>
      <c r="L3620" s="40"/>
      <c r="M3620" s="192" t="s">
        <v>1</v>
      </c>
      <c r="N3620" s="193" t="s">
        <v>46</v>
      </c>
      <c r="O3620" s="72"/>
      <c r="P3620" s="194">
        <f>O3620*H3620</f>
        <v>0</v>
      </c>
      <c r="Q3620" s="194">
        <v>0</v>
      </c>
      <c r="R3620" s="194">
        <f>Q3620*H3620</f>
        <v>0</v>
      </c>
      <c r="S3620" s="194">
        <v>0</v>
      </c>
      <c r="T3620" s="195">
        <f>S3620*H3620</f>
        <v>0</v>
      </c>
      <c r="U3620" s="35"/>
      <c r="V3620" s="35"/>
      <c r="W3620" s="35"/>
      <c r="X3620" s="35"/>
      <c r="Y3620" s="35"/>
      <c r="Z3620" s="35"/>
      <c r="AA3620" s="35"/>
      <c r="AB3620" s="35"/>
      <c r="AC3620" s="35"/>
      <c r="AD3620" s="35"/>
      <c r="AE3620" s="35"/>
      <c r="AR3620" s="196" t="s">
        <v>291</v>
      </c>
      <c r="AT3620" s="196" t="s">
        <v>216</v>
      </c>
      <c r="AU3620" s="196" t="s">
        <v>90</v>
      </c>
      <c r="AY3620" s="18" t="s">
        <v>215</v>
      </c>
      <c r="BE3620" s="197">
        <f>IF(N3620="základní",J3620,0)</f>
        <v>0</v>
      </c>
      <c r="BF3620" s="197">
        <f>IF(N3620="snížená",J3620,0)</f>
        <v>0</v>
      </c>
      <c r="BG3620" s="197">
        <f>IF(N3620="zákl. přenesená",J3620,0)</f>
        <v>0</v>
      </c>
      <c r="BH3620" s="197">
        <f>IF(N3620="sníž. přenesená",J3620,0)</f>
        <v>0</v>
      </c>
      <c r="BI3620" s="197">
        <f>IF(N3620="nulová",J3620,0)</f>
        <v>0</v>
      </c>
      <c r="BJ3620" s="18" t="s">
        <v>88</v>
      </c>
      <c r="BK3620" s="197">
        <f>ROUND(I3620*H3620,2)</f>
        <v>0</v>
      </c>
      <c r="BL3620" s="18" t="s">
        <v>291</v>
      </c>
      <c r="BM3620" s="196" t="s">
        <v>3617</v>
      </c>
    </row>
    <row r="3621" spans="1:65" s="2" customFormat="1" ht="10.199999999999999">
      <c r="A3621" s="35"/>
      <c r="B3621" s="36"/>
      <c r="C3621" s="37"/>
      <c r="D3621" s="198" t="s">
        <v>221</v>
      </c>
      <c r="E3621" s="37"/>
      <c r="F3621" s="199" t="s">
        <v>3618</v>
      </c>
      <c r="G3621" s="37"/>
      <c r="H3621" s="37"/>
      <c r="I3621" s="200"/>
      <c r="J3621" s="37"/>
      <c r="K3621" s="37"/>
      <c r="L3621" s="40"/>
      <c r="M3621" s="201"/>
      <c r="N3621" s="202"/>
      <c r="O3621" s="72"/>
      <c r="P3621" s="72"/>
      <c r="Q3621" s="72"/>
      <c r="R3621" s="72"/>
      <c r="S3621" s="72"/>
      <c r="T3621" s="73"/>
      <c r="U3621" s="35"/>
      <c r="V3621" s="35"/>
      <c r="W3621" s="35"/>
      <c r="X3621" s="35"/>
      <c r="Y3621" s="35"/>
      <c r="Z3621" s="35"/>
      <c r="AA3621" s="35"/>
      <c r="AB3621" s="35"/>
      <c r="AC3621" s="35"/>
      <c r="AD3621" s="35"/>
      <c r="AE3621" s="35"/>
      <c r="AT3621" s="18" t="s">
        <v>221</v>
      </c>
      <c r="AU3621" s="18" t="s">
        <v>90</v>
      </c>
    </row>
    <row r="3622" spans="1:65" s="2" customFormat="1" ht="10.199999999999999">
      <c r="A3622" s="35"/>
      <c r="B3622" s="36"/>
      <c r="C3622" s="37"/>
      <c r="D3622" s="215" t="s">
        <v>362</v>
      </c>
      <c r="E3622" s="37"/>
      <c r="F3622" s="216" t="s">
        <v>3619</v>
      </c>
      <c r="G3622" s="37"/>
      <c r="H3622" s="37"/>
      <c r="I3622" s="200"/>
      <c r="J3622" s="37"/>
      <c r="K3622" s="37"/>
      <c r="L3622" s="40"/>
      <c r="M3622" s="201"/>
      <c r="N3622" s="202"/>
      <c r="O3622" s="72"/>
      <c r="P3622" s="72"/>
      <c r="Q3622" s="72"/>
      <c r="R3622" s="72"/>
      <c r="S3622" s="72"/>
      <c r="T3622" s="73"/>
      <c r="U3622" s="35"/>
      <c r="V3622" s="35"/>
      <c r="W3622" s="35"/>
      <c r="X3622" s="35"/>
      <c r="Y3622" s="35"/>
      <c r="Z3622" s="35"/>
      <c r="AA3622" s="35"/>
      <c r="AB3622" s="35"/>
      <c r="AC3622" s="35"/>
      <c r="AD3622" s="35"/>
      <c r="AE3622" s="35"/>
      <c r="AT3622" s="18" t="s">
        <v>362</v>
      </c>
      <c r="AU3622" s="18" t="s">
        <v>90</v>
      </c>
    </row>
    <row r="3623" spans="1:65" s="13" customFormat="1" ht="10.199999999999999">
      <c r="B3623" s="217"/>
      <c r="C3623" s="218"/>
      <c r="D3623" s="198" t="s">
        <v>364</v>
      </c>
      <c r="E3623" s="219" t="s">
        <v>1</v>
      </c>
      <c r="F3623" s="220" t="s">
        <v>3620</v>
      </c>
      <c r="G3623" s="218"/>
      <c r="H3623" s="219" t="s">
        <v>1</v>
      </c>
      <c r="I3623" s="221"/>
      <c r="J3623" s="218"/>
      <c r="K3623" s="218"/>
      <c r="L3623" s="222"/>
      <c r="M3623" s="223"/>
      <c r="N3623" s="224"/>
      <c r="O3623" s="224"/>
      <c r="P3623" s="224"/>
      <c r="Q3623" s="224"/>
      <c r="R3623" s="224"/>
      <c r="S3623" s="224"/>
      <c r="T3623" s="225"/>
      <c r="AT3623" s="226" t="s">
        <v>364</v>
      </c>
      <c r="AU3623" s="226" t="s">
        <v>90</v>
      </c>
      <c r="AV3623" s="13" t="s">
        <v>88</v>
      </c>
      <c r="AW3623" s="13" t="s">
        <v>36</v>
      </c>
      <c r="AX3623" s="13" t="s">
        <v>81</v>
      </c>
      <c r="AY3623" s="226" t="s">
        <v>215</v>
      </c>
    </row>
    <row r="3624" spans="1:65" s="14" customFormat="1" ht="10.199999999999999">
      <c r="B3624" s="227"/>
      <c r="C3624" s="228"/>
      <c r="D3624" s="198" t="s">
        <v>364</v>
      </c>
      <c r="E3624" s="229" t="s">
        <v>1</v>
      </c>
      <c r="F3624" s="230" t="s">
        <v>1893</v>
      </c>
      <c r="G3624" s="228"/>
      <c r="H3624" s="231">
        <v>65.900000000000006</v>
      </c>
      <c r="I3624" s="232"/>
      <c r="J3624" s="228"/>
      <c r="K3624" s="228"/>
      <c r="L3624" s="233"/>
      <c r="M3624" s="234"/>
      <c r="N3624" s="235"/>
      <c r="O3624" s="235"/>
      <c r="P3624" s="235"/>
      <c r="Q3624" s="235"/>
      <c r="R3624" s="235"/>
      <c r="S3624" s="235"/>
      <c r="T3624" s="236"/>
      <c r="AT3624" s="237" t="s">
        <v>364</v>
      </c>
      <c r="AU3624" s="237" t="s">
        <v>90</v>
      </c>
      <c r="AV3624" s="14" t="s">
        <v>90</v>
      </c>
      <c r="AW3624" s="14" t="s">
        <v>36</v>
      </c>
      <c r="AX3624" s="14" t="s">
        <v>81</v>
      </c>
      <c r="AY3624" s="237" t="s">
        <v>215</v>
      </c>
    </row>
    <row r="3625" spans="1:65" s="13" customFormat="1" ht="10.199999999999999">
      <c r="B3625" s="217"/>
      <c r="C3625" s="218"/>
      <c r="D3625" s="198" t="s">
        <v>364</v>
      </c>
      <c r="E3625" s="219" t="s">
        <v>1</v>
      </c>
      <c r="F3625" s="220" t="s">
        <v>3621</v>
      </c>
      <c r="G3625" s="218"/>
      <c r="H3625" s="219" t="s">
        <v>1</v>
      </c>
      <c r="I3625" s="221"/>
      <c r="J3625" s="218"/>
      <c r="K3625" s="218"/>
      <c r="L3625" s="222"/>
      <c r="M3625" s="223"/>
      <c r="N3625" s="224"/>
      <c r="O3625" s="224"/>
      <c r="P3625" s="224"/>
      <c r="Q3625" s="224"/>
      <c r="R3625" s="224"/>
      <c r="S3625" s="224"/>
      <c r="T3625" s="225"/>
      <c r="AT3625" s="226" t="s">
        <v>364</v>
      </c>
      <c r="AU3625" s="226" t="s">
        <v>90</v>
      </c>
      <c r="AV3625" s="13" t="s">
        <v>88</v>
      </c>
      <c r="AW3625" s="13" t="s">
        <v>36</v>
      </c>
      <c r="AX3625" s="13" t="s">
        <v>81</v>
      </c>
      <c r="AY3625" s="226" t="s">
        <v>215</v>
      </c>
    </row>
    <row r="3626" spans="1:65" s="14" customFormat="1" ht="10.199999999999999">
      <c r="B3626" s="227"/>
      <c r="C3626" s="228"/>
      <c r="D3626" s="198" t="s">
        <v>364</v>
      </c>
      <c r="E3626" s="229" t="s">
        <v>1</v>
      </c>
      <c r="F3626" s="230" t="s">
        <v>1919</v>
      </c>
      <c r="G3626" s="228"/>
      <c r="H3626" s="231">
        <v>239.5</v>
      </c>
      <c r="I3626" s="232"/>
      <c r="J3626" s="228"/>
      <c r="K3626" s="228"/>
      <c r="L3626" s="233"/>
      <c r="M3626" s="234"/>
      <c r="N3626" s="235"/>
      <c r="O3626" s="235"/>
      <c r="P3626" s="235"/>
      <c r="Q3626" s="235"/>
      <c r="R3626" s="235"/>
      <c r="S3626" s="235"/>
      <c r="T3626" s="236"/>
      <c r="AT3626" s="237" t="s">
        <v>364</v>
      </c>
      <c r="AU3626" s="237" t="s">
        <v>90</v>
      </c>
      <c r="AV3626" s="14" t="s">
        <v>90</v>
      </c>
      <c r="AW3626" s="14" t="s">
        <v>36</v>
      </c>
      <c r="AX3626" s="14" t="s">
        <v>81</v>
      </c>
      <c r="AY3626" s="237" t="s">
        <v>215</v>
      </c>
    </row>
    <row r="3627" spans="1:65" s="15" customFormat="1" ht="10.199999999999999">
      <c r="B3627" s="238"/>
      <c r="C3627" s="239"/>
      <c r="D3627" s="198" t="s">
        <v>364</v>
      </c>
      <c r="E3627" s="240" t="s">
        <v>1</v>
      </c>
      <c r="F3627" s="241" t="s">
        <v>368</v>
      </c>
      <c r="G3627" s="239"/>
      <c r="H3627" s="242">
        <v>305.39999999999998</v>
      </c>
      <c r="I3627" s="243"/>
      <c r="J3627" s="239"/>
      <c r="K3627" s="239"/>
      <c r="L3627" s="244"/>
      <c r="M3627" s="245"/>
      <c r="N3627" s="246"/>
      <c r="O3627" s="246"/>
      <c r="P3627" s="246"/>
      <c r="Q3627" s="246"/>
      <c r="R3627" s="246"/>
      <c r="S3627" s="246"/>
      <c r="T3627" s="247"/>
      <c r="AT3627" s="248" t="s">
        <v>364</v>
      </c>
      <c r="AU3627" s="248" t="s">
        <v>90</v>
      </c>
      <c r="AV3627" s="15" t="s">
        <v>214</v>
      </c>
      <c r="AW3627" s="15" t="s">
        <v>36</v>
      </c>
      <c r="AX3627" s="15" t="s">
        <v>88</v>
      </c>
      <c r="AY3627" s="248" t="s">
        <v>215</v>
      </c>
    </row>
    <row r="3628" spans="1:65" s="2" customFormat="1" ht="21.75" customHeight="1">
      <c r="A3628" s="35"/>
      <c r="B3628" s="36"/>
      <c r="C3628" s="185" t="s">
        <v>3622</v>
      </c>
      <c r="D3628" s="185" t="s">
        <v>216</v>
      </c>
      <c r="E3628" s="186" t="s">
        <v>3623</v>
      </c>
      <c r="F3628" s="187" t="s">
        <v>3624</v>
      </c>
      <c r="G3628" s="188" t="s">
        <v>797</v>
      </c>
      <c r="H3628" s="189">
        <v>182.39</v>
      </c>
      <c r="I3628" s="190"/>
      <c r="J3628" s="191">
        <f>ROUND(I3628*H3628,2)</f>
        <v>0</v>
      </c>
      <c r="K3628" s="187" t="s">
        <v>359</v>
      </c>
      <c r="L3628" s="40"/>
      <c r="M3628" s="192" t="s">
        <v>1</v>
      </c>
      <c r="N3628" s="193" t="s">
        <v>46</v>
      </c>
      <c r="O3628" s="72"/>
      <c r="P3628" s="194">
        <f>O3628*H3628</f>
        <v>0</v>
      </c>
      <c r="Q3628" s="194">
        <v>2.0000000000000002E-5</v>
      </c>
      <c r="R3628" s="194">
        <f>Q3628*H3628</f>
        <v>3.6478000000000001E-3</v>
      </c>
      <c r="S3628" s="194">
        <v>0</v>
      </c>
      <c r="T3628" s="195">
        <f>S3628*H3628</f>
        <v>0</v>
      </c>
      <c r="U3628" s="35"/>
      <c r="V3628" s="35"/>
      <c r="W3628" s="35"/>
      <c r="X3628" s="35"/>
      <c r="Y3628" s="35"/>
      <c r="Z3628" s="35"/>
      <c r="AA3628" s="35"/>
      <c r="AB3628" s="35"/>
      <c r="AC3628" s="35"/>
      <c r="AD3628" s="35"/>
      <c r="AE3628" s="35"/>
      <c r="AR3628" s="196" t="s">
        <v>291</v>
      </c>
      <c r="AT3628" s="196" t="s">
        <v>216</v>
      </c>
      <c r="AU3628" s="196" t="s">
        <v>90</v>
      </c>
      <c r="AY3628" s="18" t="s">
        <v>215</v>
      </c>
      <c r="BE3628" s="197">
        <f>IF(N3628="základní",J3628,0)</f>
        <v>0</v>
      </c>
      <c r="BF3628" s="197">
        <f>IF(N3628="snížená",J3628,0)</f>
        <v>0</v>
      </c>
      <c r="BG3628" s="197">
        <f>IF(N3628="zákl. přenesená",J3628,0)</f>
        <v>0</v>
      </c>
      <c r="BH3628" s="197">
        <f>IF(N3628="sníž. přenesená",J3628,0)</f>
        <v>0</v>
      </c>
      <c r="BI3628" s="197">
        <f>IF(N3628="nulová",J3628,0)</f>
        <v>0</v>
      </c>
      <c r="BJ3628" s="18" t="s">
        <v>88</v>
      </c>
      <c r="BK3628" s="197">
        <f>ROUND(I3628*H3628,2)</f>
        <v>0</v>
      </c>
      <c r="BL3628" s="18" t="s">
        <v>291</v>
      </c>
      <c r="BM3628" s="196" t="s">
        <v>3625</v>
      </c>
    </row>
    <row r="3629" spans="1:65" s="2" customFormat="1" ht="19.2">
      <c r="A3629" s="35"/>
      <c r="B3629" s="36"/>
      <c r="C3629" s="37"/>
      <c r="D3629" s="198" t="s">
        <v>221</v>
      </c>
      <c r="E3629" s="37"/>
      <c r="F3629" s="199" t="s">
        <v>3626</v>
      </c>
      <c r="G3629" s="37"/>
      <c r="H3629" s="37"/>
      <c r="I3629" s="200"/>
      <c r="J3629" s="37"/>
      <c r="K3629" s="37"/>
      <c r="L3629" s="40"/>
      <c r="M3629" s="201"/>
      <c r="N3629" s="202"/>
      <c r="O3629" s="72"/>
      <c r="P3629" s="72"/>
      <c r="Q3629" s="72"/>
      <c r="R3629" s="72"/>
      <c r="S3629" s="72"/>
      <c r="T3629" s="73"/>
      <c r="U3629" s="35"/>
      <c r="V3629" s="35"/>
      <c r="W3629" s="35"/>
      <c r="X3629" s="35"/>
      <c r="Y3629" s="35"/>
      <c r="Z3629" s="35"/>
      <c r="AA3629" s="35"/>
      <c r="AB3629" s="35"/>
      <c r="AC3629" s="35"/>
      <c r="AD3629" s="35"/>
      <c r="AE3629" s="35"/>
      <c r="AT3629" s="18" t="s">
        <v>221</v>
      </c>
      <c r="AU3629" s="18" t="s">
        <v>90</v>
      </c>
    </row>
    <row r="3630" spans="1:65" s="2" customFormat="1" ht="10.199999999999999">
      <c r="A3630" s="35"/>
      <c r="B3630" s="36"/>
      <c r="C3630" s="37"/>
      <c r="D3630" s="215" t="s">
        <v>362</v>
      </c>
      <c r="E3630" s="37"/>
      <c r="F3630" s="216" t="s">
        <v>3627</v>
      </c>
      <c r="G3630" s="37"/>
      <c r="H3630" s="37"/>
      <c r="I3630" s="200"/>
      <c r="J3630" s="37"/>
      <c r="K3630" s="37"/>
      <c r="L3630" s="40"/>
      <c r="M3630" s="201"/>
      <c r="N3630" s="202"/>
      <c r="O3630" s="72"/>
      <c r="P3630" s="72"/>
      <c r="Q3630" s="72"/>
      <c r="R3630" s="72"/>
      <c r="S3630" s="72"/>
      <c r="T3630" s="73"/>
      <c r="U3630" s="35"/>
      <c r="V3630" s="35"/>
      <c r="W3630" s="35"/>
      <c r="X3630" s="35"/>
      <c r="Y3630" s="35"/>
      <c r="Z3630" s="35"/>
      <c r="AA3630" s="35"/>
      <c r="AB3630" s="35"/>
      <c r="AC3630" s="35"/>
      <c r="AD3630" s="35"/>
      <c r="AE3630" s="35"/>
      <c r="AT3630" s="18" t="s">
        <v>362</v>
      </c>
      <c r="AU3630" s="18" t="s">
        <v>90</v>
      </c>
    </row>
    <row r="3631" spans="1:65" s="13" customFormat="1" ht="10.199999999999999">
      <c r="B3631" s="217"/>
      <c r="C3631" s="218"/>
      <c r="D3631" s="198" t="s">
        <v>364</v>
      </c>
      <c r="E3631" s="219" t="s">
        <v>1</v>
      </c>
      <c r="F3631" s="220" t="s">
        <v>3628</v>
      </c>
      <c r="G3631" s="218"/>
      <c r="H3631" s="219" t="s">
        <v>1</v>
      </c>
      <c r="I3631" s="221"/>
      <c r="J3631" s="218"/>
      <c r="K3631" s="218"/>
      <c r="L3631" s="222"/>
      <c r="M3631" s="223"/>
      <c r="N3631" s="224"/>
      <c r="O3631" s="224"/>
      <c r="P3631" s="224"/>
      <c r="Q3631" s="224"/>
      <c r="R3631" s="224"/>
      <c r="S3631" s="224"/>
      <c r="T3631" s="225"/>
      <c r="AT3631" s="226" t="s">
        <v>364</v>
      </c>
      <c r="AU3631" s="226" t="s">
        <v>90</v>
      </c>
      <c r="AV3631" s="13" t="s">
        <v>88</v>
      </c>
      <c r="AW3631" s="13" t="s">
        <v>36</v>
      </c>
      <c r="AX3631" s="13" t="s">
        <v>81</v>
      </c>
      <c r="AY3631" s="226" t="s">
        <v>215</v>
      </c>
    </row>
    <row r="3632" spans="1:65" s="13" customFormat="1" ht="10.199999999999999">
      <c r="B3632" s="217"/>
      <c r="C3632" s="218"/>
      <c r="D3632" s="198" t="s">
        <v>364</v>
      </c>
      <c r="E3632" s="219" t="s">
        <v>1</v>
      </c>
      <c r="F3632" s="220" t="s">
        <v>1394</v>
      </c>
      <c r="G3632" s="218"/>
      <c r="H3632" s="219" t="s">
        <v>1</v>
      </c>
      <c r="I3632" s="221"/>
      <c r="J3632" s="218"/>
      <c r="K3632" s="218"/>
      <c r="L3632" s="222"/>
      <c r="M3632" s="223"/>
      <c r="N3632" s="224"/>
      <c r="O3632" s="224"/>
      <c r="P3632" s="224"/>
      <c r="Q3632" s="224"/>
      <c r="R3632" s="224"/>
      <c r="S3632" s="224"/>
      <c r="T3632" s="225"/>
      <c r="AT3632" s="226" t="s">
        <v>364</v>
      </c>
      <c r="AU3632" s="226" t="s">
        <v>90</v>
      </c>
      <c r="AV3632" s="13" t="s">
        <v>88</v>
      </c>
      <c r="AW3632" s="13" t="s">
        <v>36</v>
      </c>
      <c r="AX3632" s="13" t="s">
        <v>81</v>
      </c>
      <c r="AY3632" s="226" t="s">
        <v>215</v>
      </c>
    </row>
    <row r="3633" spans="2:51" s="14" customFormat="1" ht="10.199999999999999">
      <c r="B3633" s="227"/>
      <c r="C3633" s="228"/>
      <c r="D3633" s="198" t="s">
        <v>364</v>
      </c>
      <c r="E3633" s="229" t="s">
        <v>1</v>
      </c>
      <c r="F3633" s="230" t="s">
        <v>1891</v>
      </c>
      <c r="G3633" s="228"/>
      <c r="H3633" s="231">
        <v>17.690000000000001</v>
      </c>
      <c r="I3633" s="232"/>
      <c r="J3633" s="228"/>
      <c r="K3633" s="228"/>
      <c r="L3633" s="233"/>
      <c r="M3633" s="234"/>
      <c r="N3633" s="235"/>
      <c r="O3633" s="235"/>
      <c r="P3633" s="235"/>
      <c r="Q3633" s="235"/>
      <c r="R3633" s="235"/>
      <c r="S3633" s="235"/>
      <c r="T3633" s="236"/>
      <c r="AT3633" s="237" t="s">
        <v>364</v>
      </c>
      <c r="AU3633" s="237" t="s">
        <v>90</v>
      </c>
      <c r="AV3633" s="14" t="s">
        <v>90</v>
      </c>
      <c r="AW3633" s="14" t="s">
        <v>36</v>
      </c>
      <c r="AX3633" s="14" t="s">
        <v>81</v>
      </c>
      <c r="AY3633" s="237" t="s">
        <v>215</v>
      </c>
    </row>
    <row r="3634" spans="2:51" s="14" customFormat="1" ht="10.199999999999999">
      <c r="B3634" s="227"/>
      <c r="C3634" s="228"/>
      <c r="D3634" s="198" t="s">
        <v>364</v>
      </c>
      <c r="E3634" s="229" t="s">
        <v>1</v>
      </c>
      <c r="F3634" s="230" t="s">
        <v>3629</v>
      </c>
      <c r="G3634" s="228"/>
      <c r="H3634" s="231">
        <v>-1.9</v>
      </c>
      <c r="I3634" s="232"/>
      <c r="J3634" s="228"/>
      <c r="K3634" s="228"/>
      <c r="L3634" s="233"/>
      <c r="M3634" s="234"/>
      <c r="N3634" s="235"/>
      <c r="O3634" s="235"/>
      <c r="P3634" s="235"/>
      <c r="Q3634" s="235"/>
      <c r="R3634" s="235"/>
      <c r="S3634" s="235"/>
      <c r="T3634" s="236"/>
      <c r="AT3634" s="237" t="s">
        <v>364</v>
      </c>
      <c r="AU3634" s="237" t="s">
        <v>90</v>
      </c>
      <c r="AV3634" s="14" t="s">
        <v>90</v>
      </c>
      <c r="AW3634" s="14" t="s">
        <v>36</v>
      </c>
      <c r="AX3634" s="14" t="s">
        <v>81</v>
      </c>
      <c r="AY3634" s="237" t="s">
        <v>215</v>
      </c>
    </row>
    <row r="3635" spans="2:51" s="13" customFormat="1" ht="10.199999999999999">
      <c r="B3635" s="217"/>
      <c r="C3635" s="218"/>
      <c r="D3635" s="198" t="s">
        <v>364</v>
      </c>
      <c r="E3635" s="219" t="s">
        <v>1</v>
      </c>
      <c r="F3635" s="220" t="s">
        <v>1477</v>
      </c>
      <c r="G3635" s="218"/>
      <c r="H3635" s="219" t="s">
        <v>1</v>
      </c>
      <c r="I3635" s="221"/>
      <c r="J3635" s="218"/>
      <c r="K3635" s="218"/>
      <c r="L3635" s="222"/>
      <c r="M3635" s="223"/>
      <c r="N3635" s="224"/>
      <c r="O3635" s="224"/>
      <c r="P3635" s="224"/>
      <c r="Q3635" s="224"/>
      <c r="R3635" s="224"/>
      <c r="S3635" s="224"/>
      <c r="T3635" s="225"/>
      <c r="AT3635" s="226" t="s">
        <v>364</v>
      </c>
      <c r="AU3635" s="226" t="s">
        <v>90</v>
      </c>
      <c r="AV3635" s="13" t="s">
        <v>88</v>
      </c>
      <c r="AW3635" s="13" t="s">
        <v>36</v>
      </c>
      <c r="AX3635" s="13" t="s">
        <v>81</v>
      </c>
      <c r="AY3635" s="226" t="s">
        <v>215</v>
      </c>
    </row>
    <row r="3636" spans="2:51" s="14" customFormat="1" ht="10.199999999999999">
      <c r="B3636" s="227"/>
      <c r="C3636" s="228"/>
      <c r="D3636" s="198" t="s">
        <v>364</v>
      </c>
      <c r="E3636" s="229" t="s">
        <v>1</v>
      </c>
      <c r="F3636" s="230" t="s">
        <v>1942</v>
      </c>
      <c r="G3636" s="228"/>
      <c r="H3636" s="231">
        <v>17.899999999999999</v>
      </c>
      <c r="I3636" s="232"/>
      <c r="J3636" s="228"/>
      <c r="K3636" s="228"/>
      <c r="L3636" s="233"/>
      <c r="M3636" s="234"/>
      <c r="N3636" s="235"/>
      <c r="O3636" s="235"/>
      <c r="P3636" s="235"/>
      <c r="Q3636" s="235"/>
      <c r="R3636" s="235"/>
      <c r="S3636" s="235"/>
      <c r="T3636" s="236"/>
      <c r="AT3636" s="237" t="s">
        <v>364</v>
      </c>
      <c r="AU3636" s="237" t="s">
        <v>90</v>
      </c>
      <c r="AV3636" s="14" t="s">
        <v>90</v>
      </c>
      <c r="AW3636" s="14" t="s">
        <v>36</v>
      </c>
      <c r="AX3636" s="14" t="s">
        <v>81</v>
      </c>
      <c r="AY3636" s="237" t="s">
        <v>215</v>
      </c>
    </row>
    <row r="3637" spans="2:51" s="14" customFormat="1" ht="10.199999999999999">
      <c r="B3637" s="227"/>
      <c r="C3637" s="228"/>
      <c r="D3637" s="198" t="s">
        <v>364</v>
      </c>
      <c r="E3637" s="229" t="s">
        <v>1</v>
      </c>
      <c r="F3637" s="230" t="s">
        <v>3630</v>
      </c>
      <c r="G3637" s="228"/>
      <c r="H3637" s="231">
        <v>-0.9</v>
      </c>
      <c r="I3637" s="232"/>
      <c r="J3637" s="228"/>
      <c r="K3637" s="228"/>
      <c r="L3637" s="233"/>
      <c r="M3637" s="234"/>
      <c r="N3637" s="235"/>
      <c r="O3637" s="235"/>
      <c r="P3637" s="235"/>
      <c r="Q3637" s="235"/>
      <c r="R3637" s="235"/>
      <c r="S3637" s="235"/>
      <c r="T3637" s="236"/>
      <c r="AT3637" s="237" t="s">
        <v>364</v>
      </c>
      <c r="AU3637" s="237" t="s">
        <v>90</v>
      </c>
      <c r="AV3637" s="14" t="s">
        <v>90</v>
      </c>
      <c r="AW3637" s="14" t="s">
        <v>36</v>
      </c>
      <c r="AX3637" s="14" t="s">
        <v>81</v>
      </c>
      <c r="AY3637" s="237" t="s">
        <v>215</v>
      </c>
    </row>
    <row r="3638" spans="2:51" s="13" customFormat="1" ht="10.199999999999999">
      <c r="B3638" s="217"/>
      <c r="C3638" s="218"/>
      <c r="D3638" s="198" t="s">
        <v>364</v>
      </c>
      <c r="E3638" s="219" t="s">
        <v>1</v>
      </c>
      <c r="F3638" s="220" t="s">
        <v>1135</v>
      </c>
      <c r="G3638" s="218"/>
      <c r="H3638" s="219" t="s">
        <v>1</v>
      </c>
      <c r="I3638" s="221"/>
      <c r="J3638" s="218"/>
      <c r="K3638" s="218"/>
      <c r="L3638" s="222"/>
      <c r="M3638" s="223"/>
      <c r="N3638" s="224"/>
      <c r="O3638" s="224"/>
      <c r="P3638" s="224"/>
      <c r="Q3638" s="224"/>
      <c r="R3638" s="224"/>
      <c r="S3638" s="224"/>
      <c r="T3638" s="225"/>
      <c r="AT3638" s="226" t="s">
        <v>364</v>
      </c>
      <c r="AU3638" s="226" t="s">
        <v>90</v>
      </c>
      <c r="AV3638" s="13" t="s">
        <v>88</v>
      </c>
      <c r="AW3638" s="13" t="s">
        <v>36</v>
      </c>
      <c r="AX3638" s="13" t="s">
        <v>81</v>
      </c>
      <c r="AY3638" s="226" t="s">
        <v>215</v>
      </c>
    </row>
    <row r="3639" spans="2:51" s="14" customFormat="1" ht="10.199999999999999">
      <c r="B3639" s="227"/>
      <c r="C3639" s="228"/>
      <c r="D3639" s="198" t="s">
        <v>364</v>
      </c>
      <c r="E3639" s="229" t="s">
        <v>1</v>
      </c>
      <c r="F3639" s="230" t="s">
        <v>1943</v>
      </c>
      <c r="G3639" s="228"/>
      <c r="H3639" s="231">
        <v>17.5</v>
      </c>
      <c r="I3639" s="232"/>
      <c r="J3639" s="228"/>
      <c r="K3639" s="228"/>
      <c r="L3639" s="233"/>
      <c r="M3639" s="234"/>
      <c r="N3639" s="235"/>
      <c r="O3639" s="235"/>
      <c r="P3639" s="235"/>
      <c r="Q3639" s="235"/>
      <c r="R3639" s="235"/>
      <c r="S3639" s="235"/>
      <c r="T3639" s="236"/>
      <c r="AT3639" s="237" t="s">
        <v>364</v>
      </c>
      <c r="AU3639" s="237" t="s">
        <v>90</v>
      </c>
      <c r="AV3639" s="14" t="s">
        <v>90</v>
      </c>
      <c r="AW3639" s="14" t="s">
        <v>36</v>
      </c>
      <c r="AX3639" s="14" t="s">
        <v>81</v>
      </c>
      <c r="AY3639" s="237" t="s">
        <v>215</v>
      </c>
    </row>
    <row r="3640" spans="2:51" s="14" customFormat="1" ht="10.199999999999999">
      <c r="B3640" s="227"/>
      <c r="C3640" s="228"/>
      <c r="D3640" s="198" t="s">
        <v>364</v>
      </c>
      <c r="E3640" s="229" t="s">
        <v>1</v>
      </c>
      <c r="F3640" s="230" t="s">
        <v>3631</v>
      </c>
      <c r="G3640" s="228"/>
      <c r="H3640" s="231">
        <v>-3.2</v>
      </c>
      <c r="I3640" s="232"/>
      <c r="J3640" s="228"/>
      <c r="K3640" s="228"/>
      <c r="L3640" s="233"/>
      <c r="M3640" s="234"/>
      <c r="N3640" s="235"/>
      <c r="O3640" s="235"/>
      <c r="P3640" s="235"/>
      <c r="Q3640" s="235"/>
      <c r="R3640" s="235"/>
      <c r="S3640" s="235"/>
      <c r="T3640" s="236"/>
      <c r="AT3640" s="237" t="s">
        <v>364</v>
      </c>
      <c r="AU3640" s="237" t="s">
        <v>90</v>
      </c>
      <c r="AV3640" s="14" t="s">
        <v>90</v>
      </c>
      <c r="AW3640" s="14" t="s">
        <v>36</v>
      </c>
      <c r="AX3640" s="14" t="s">
        <v>81</v>
      </c>
      <c r="AY3640" s="237" t="s">
        <v>215</v>
      </c>
    </row>
    <row r="3641" spans="2:51" s="16" customFormat="1" ht="10.199999999999999">
      <c r="B3641" s="249"/>
      <c r="C3641" s="250"/>
      <c r="D3641" s="198" t="s">
        <v>364</v>
      </c>
      <c r="E3641" s="251" t="s">
        <v>1</v>
      </c>
      <c r="F3641" s="252" t="s">
        <v>403</v>
      </c>
      <c r="G3641" s="250"/>
      <c r="H3641" s="253">
        <v>47.09</v>
      </c>
      <c r="I3641" s="254"/>
      <c r="J3641" s="250"/>
      <c r="K3641" s="250"/>
      <c r="L3641" s="255"/>
      <c r="M3641" s="256"/>
      <c r="N3641" s="257"/>
      <c r="O3641" s="257"/>
      <c r="P3641" s="257"/>
      <c r="Q3641" s="257"/>
      <c r="R3641" s="257"/>
      <c r="S3641" s="257"/>
      <c r="T3641" s="258"/>
      <c r="AT3641" s="259" t="s">
        <v>364</v>
      </c>
      <c r="AU3641" s="259" t="s">
        <v>90</v>
      </c>
      <c r="AV3641" s="16" t="s">
        <v>227</v>
      </c>
      <c r="AW3641" s="16" t="s">
        <v>36</v>
      </c>
      <c r="AX3641" s="16" t="s">
        <v>81</v>
      </c>
      <c r="AY3641" s="259" t="s">
        <v>215</v>
      </c>
    </row>
    <row r="3642" spans="2:51" s="13" customFormat="1" ht="10.199999999999999">
      <c r="B3642" s="217"/>
      <c r="C3642" s="218"/>
      <c r="D3642" s="198" t="s">
        <v>364</v>
      </c>
      <c r="E3642" s="219" t="s">
        <v>1</v>
      </c>
      <c r="F3642" s="220" t="s">
        <v>3632</v>
      </c>
      <c r="G3642" s="218"/>
      <c r="H3642" s="219" t="s">
        <v>1</v>
      </c>
      <c r="I3642" s="221"/>
      <c r="J3642" s="218"/>
      <c r="K3642" s="218"/>
      <c r="L3642" s="222"/>
      <c r="M3642" s="223"/>
      <c r="N3642" s="224"/>
      <c r="O3642" s="224"/>
      <c r="P3642" s="224"/>
      <c r="Q3642" s="224"/>
      <c r="R3642" s="224"/>
      <c r="S3642" s="224"/>
      <c r="T3642" s="225"/>
      <c r="AT3642" s="226" t="s">
        <v>364</v>
      </c>
      <c r="AU3642" s="226" t="s">
        <v>90</v>
      </c>
      <c r="AV3642" s="13" t="s">
        <v>88</v>
      </c>
      <c r="AW3642" s="13" t="s">
        <v>36</v>
      </c>
      <c r="AX3642" s="13" t="s">
        <v>81</v>
      </c>
      <c r="AY3642" s="226" t="s">
        <v>215</v>
      </c>
    </row>
    <row r="3643" spans="2:51" s="13" customFormat="1" ht="10.199999999999999">
      <c r="B3643" s="217"/>
      <c r="C3643" s="218"/>
      <c r="D3643" s="198" t="s">
        <v>364</v>
      </c>
      <c r="E3643" s="219" t="s">
        <v>1</v>
      </c>
      <c r="F3643" s="220" t="s">
        <v>1483</v>
      </c>
      <c r="G3643" s="218"/>
      <c r="H3643" s="219" t="s">
        <v>1</v>
      </c>
      <c r="I3643" s="221"/>
      <c r="J3643" s="218"/>
      <c r="K3643" s="218"/>
      <c r="L3643" s="222"/>
      <c r="M3643" s="223"/>
      <c r="N3643" s="224"/>
      <c r="O3643" s="224"/>
      <c r="P3643" s="224"/>
      <c r="Q3643" s="224"/>
      <c r="R3643" s="224"/>
      <c r="S3643" s="224"/>
      <c r="T3643" s="225"/>
      <c r="AT3643" s="226" t="s">
        <v>364</v>
      </c>
      <c r="AU3643" s="226" t="s">
        <v>90</v>
      </c>
      <c r="AV3643" s="13" t="s">
        <v>88</v>
      </c>
      <c r="AW3643" s="13" t="s">
        <v>36</v>
      </c>
      <c r="AX3643" s="13" t="s">
        <v>81</v>
      </c>
      <c r="AY3643" s="226" t="s">
        <v>215</v>
      </c>
    </row>
    <row r="3644" spans="2:51" s="14" customFormat="1" ht="10.199999999999999">
      <c r="B3644" s="227"/>
      <c r="C3644" s="228"/>
      <c r="D3644" s="198" t="s">
        <v>364</v>
      </c>
      <c r="E3644" s="229" t="s">
        <v>1</v>
      </c>
      <c r="F3644" s="230" t="s">
        <v>3633</v>
      </c>
      <c r="G3644" s="228"/>
      <c r="H3644" s="231">
        <v>13.5</v>
      </c>
      <c r="I3644" s="232"/>
      <c r="J3644" s="228"/>
      <c r="K3644" s="228"/>
      <c r="L3644" s="233"/>
      <c r="M3644" s="234"/>
      <c r="N3644" s="235"/>
      <c r="O3644" s="235"/>
      <c r="P3644" s="235"/>
      <c r="Q3644" s="235"/>
      <c r="R3644" s="235"/>
      <c r="S3644" s="235"/>
      <c r="T3644" s="236"/>
      <c r="AT3644" s="237" t="s">
        <v>364</v>
      </c>
      <c r="AU3644" s="237" t="s">
        <v>90</v>
      </c>
      <c r="AV3644" s="14" t="s">
        <v>90</v>
      </c>
      <c r="AW3644" s="14" t="s">
        <v>36</v>
      </c>
      <c r="AX3644" s="14" t="s">
        <v>81</v>
      </c>
      <c r="AY3644" s="237" t="s">
        <v>215</v>
      </c>
    </row>
    <row r="3645" spans="2:51" s="14" customFormat="1" ht="10.199999999999999">
      <c r="B3645" s="227"/>
      <c r="C3645" s="228"/>
      <c r="D3645" s="198" t="s">
        <v>364</v>
      </c>
      <c r="E3645" s="229" t="s">
        <v>1</v>
      </c>
      <c r="F3645" s="230" t="s">
        <v>3634</v>
      </c>
      <c r="G3645" s="228"/>
      <c r="H3645" s="231">
        <v>-1.5</v>
      </c>
      <c r="I3645" s="232"/>
      <c r="J3645" s="228"/>
      <c r="K3645" s="228"/>
      <c r="L3645" s="233"/>
      <c r="M3645" s="234"/>
      <c r="N3645" s="235"/>
      <c r="O3645" s="235"/>
      <c r="P3645" s="235"/>
      <c r="Q3645" s="235"/>
      <c r="R3645" s="235"/>
      <c r="S3645" s="235"/>
      <c r="T3645" s="236"/>
      <c r="AT3645" s="237" t="s">
        <v>364</v>
      </c>
      <c r="AU3645" s="237" t="s">
        <v>90</v>
      </c>
      <c r="AV3645" s="14" t="s">
        <v>90</v>
      </c>
      <c r="AW3645" s="14" t="s">
        <v>36</v>
      </c>
      <c r="AX3645" s="14" t="s">
        <v>81</v>
      </c>
      <c r="AY3645" s="237" t="s">
        <v>215</v>
      </c>
    </row>
    <row r="3646" spans="2:51" s="13" customFormat="1" ht="10.199999999999999">
      <c r="B3646" s="217"/>
      <c r="C3646" s="218"/>
      <c r="D3646" s="198" t="s">
        <v>364</v>
      </c>
      <c r="E3646" s="219" t="s">
        <v>1</v>
      </c>
      <c r="F3646" s="220" t="s">
        <v>1396</v>
      </c>
      <c r="G3646" s="218"/>
      <c r="H3646" s="219" t="s">
        <v>1</v>
      </c>
      <c r="I3646" s="221"/>
      <c r="J3646" s="218"/>
      <c r="K3646" s="218"/>
      <c r="L3646" s="222"/>
      <c r="M3646" s="223"/>
      <c r="N3646" s="224"/>
      <c r="O3646" s="224"/>
      <c r="P3646" s="224"/>
      <c r="Q3646" s="224"/>
      <c r="R3646" s="224"/>
      <c r="S3646" s="224"/>
      <c r="T3646" s="225"/>
      <c r="AT3646" s="226" t="s">
        <v>364</v>
      </c>
      <c r="AU3646" s="226" t="s">
        <v>90</v>
      </c>
      <c r="AV3646" s="13" t="s">
        <v>88</v>
      </c>
      <c r="AW3646" s="13" t="s">
        <v>36</v>
      </c>
      <c r="AX3646" s="13" t="s">
        <v>81</v>
      </c>
      <c r="AY3646" s="226" t="s">
        <v>215</v>
      </c>
    </row>
    <row r="3647" spans="2:51" s="14" customFormat="1" ht="10.199999999999999">
      <c r="B3647" s="227"/>
      <c r="C3647" s="228"/>
      <c r="D3647" s="198" t="s">
        <v>364</v>
      </c>
      <c r="E3647" s="229" t="s">
        <v>1</v>
      </c>
      <c r="F3647" s="230" t="s">
        <v>1974</v>
      </c>
      <c r="G3647" s="228"/>
      <c r="H3647" s="231">
        <v>27.9</v>
      </c>
      <c r="I3647" s="232"/>
      <c r="J3647" s="228"/>
      <c r="K3647" s="228"/>
      <c r="L3647" s="233"/>
      <c r="M3647" s="234"/>
      <c r="N3647" s="235"/>
      <c r="O3647" s="235"/>
      <c r="P3647" s="235"/>
      <c r="Q3647" s="235"/>
      <c r="R3647" s="235"/>
      <c r="S3647" s="235"/>
      <c r="T3647" s="236"/>
      <c r="AT3647" s="237" t="s">
        <v>364</v>
      </c>
      <c r="AU3647" s="237" t="s">
        <v>90</v>
      </c>
      <c r="AV3647" s="14" t="s">
        <v>90</v>
      </c>
      <c r="AW3647" s="14" t="s">
        <v>36</v>
      </c>
      <c r="AX3647" s="14" t="s">
        <v>81</v>
      </c>
      <c r="AY3647" s="237" t="s">
        <v>215</v>
      </c>
    </row>
    <row r="3648" spans="2:51" s="14" customFormat="1" ht="10.199999999999999">
      <c r="B3648" s="227"/>
      <c r="C3648" s="228"/>
      <c r="D3648" s="198" t="s">
        <v>364</v>
      </c>
      <c r="E3648" s="229" t="s">
        <v>1</v>
      </c>
      <c r="F3648" s="230" t="s">
        <v>3635</v>
      </c>
      <c r="G3648" s="228"/>
      <c r="H3648" s="231">
        <v>-2.4</v>
      </c>
      <c r="I3648" s="232"/>
      <c r="J3648" s="228"/>
      <c r="K3648" s="228"/>
      <c r="L3648" s="233"/>
      <c r="M3648" s="234"/>
      <c r="N3648" s="235"/>
      <c r="O3648" s="235"/>
      <c r="P3648" s="235"/>
      <c r="Q3648" s="235"/>
      <c r="R3648" s="235"/>
      <c r="S3648" s="235"/>
      <c r="T3648" s="236"/>
      <c r="AT3648" s="237" t="s">
        <v>364</v>
      </c>
      <c r="AU3648" s="237" t="s">
        <v>90</v>
      </c>
      <c r="AV3648" s="14" t="s">
        <v>90</v>
      </c>
      <c r="AW3648" s="14" t="s">
        <v>36</v>
      </c>
      <c r="AX3648" s="14" t="s">
        <v>81</v>
      </c>
      <c r="AY3648" s="237" t="s">
        <v>215</v>
      </c>
    </row>
    <row r="3649" spans="2:51" s="14" customFormat="1" ht="10.199999999999999">
      <c r="B3649" s="227"/>
      <c r="C3649" s="228"/>
      <c r="D3649" s="198" t="s">
        <v>364</v>
      </c>
      <c r="E3649" s="229" t="s">
        <v>1</v>
      </c>
      <c r="F3649" s="230" t="s">
        <v>3636</v>
      </c>
      <c r="G3649" s="228"/>
      <c r="H3649" s="231">
        <v>-2.2999999999999998</v>
      </c>
      <c r="I3649" s="232"/>
      <c r="J3649" s="228"/>
      <c r="K3649" s="228"/>
      <c r="L3649" s="233"/>
      <c r="M3649" s="234"/>
      <c r="N3649" s="235"/>
      <c r="O3649" s="235"/>
      <c r="P3649" s="235"/>
      <c r="Q3649" s="235"/>
      <c r="R3649" s="235"/>
      <c r="S3649" s="235"/>
      <c r="T3649" s="236"/>
      <c r="AT3649" s="237" t="s">
        <v>364</v>
      </c>
      <c r="AU3649" s="237" t="s">
        <v>90</v>
      </c>
      <c r="AV3649" s="14" t="s">
        <v>90</v>
      </c>
      <c r="AW3649" s="14" t="s">
        <v>36</v>
      </c>
      <c r="AX3649" s="14" t="s">
        <v>81</v>
      </c>
      <c r="AY3649" s="237" t="s">
        <v>215</v>
      </c>
    </row>
    <row r="3650" spans="2:51" s="14" customFormat="1" ht="10.199999999999999">
      <c r="B3650" s="227"/>
      <c r="C3650" s="228"/>
      <c r="D3650" s="198" t="s">
        <v>364</v>
      </c>
      <c r="E3650" s="229" t="s">
        <v>1</v>
      </c>
      <c r="F3650" s="230" t="s">
        <v>1975</v>
      </c>
      <c r="G3650" s="228"/>
      <c r="H3650" s="231">
        <v>-2.7</v>
      </c>
      <c r="I3650" s="232"/>
      <c r="J3650" s="228"/>
      <c r="K3650" s="228"/>
      <c r="L3650" s="233"/>
      <c r="M3650" s="234"/>
      <c r="N3650" s="235"/>
      <c r="O3650" s="235"/>
      <c r="P3650" s="235"/>
      <c r="Q3650" s="235"/>
      <c r="R3650" s="235"/>
      <c r="S3650" s="235"/>
      <c r="T3650" s="236"/>
      <c r="AT3650" s="237" t="s">
        <v>364</v>
      </c>
      <c r="AU3650" s="237" t="s">
        <v>90</v>
      </c>
      <c r="AV3650" s="14" t="s">
        <v>90</v>
      </c>
      <c r="AW3650" s="14" t="s">
        <v>36</v>
      </c>
      <c r="AX3650" s="14" t="s">
        <v>81</v>
      </c>
      <c r="AY3650" s="237" t="s">
        <v>215</v>
      </c>
    </row>
    <row r="3651" spans="2:51" s="13" customFormat="1" ht="10.199999999999999">
      <c r="B3651" s="217"/>
      <c r="C3651" s="218"/>
      <c r="D3651" s="198" t="s">
        <v>364</v>
      </c>
      <c r="E3651" s="219" t="s">
        <v>1</v>
      </c>
      <c r="F3651" s="220" t="s">
        <v>1398</v>
      </c>
      <c r="G3651" s="218"/>
      <c r="H3651" s="219" t="s">
        <v>1</v>
      </c>
      <c r="I3651" s="221"/>
      <c r="J3651" s="218"/>
      <c r="K3651" s="218"/>
      <c r="L3651" s="222"/>
      <c r="M3651" s="223"/>
      <c r="N3651" s="224"/>
      <c r="O3651" s="224"/>
      <c r="P3651" s="224"/>
      <c r="Q3651" s="224"/>
      <c r="R3651" s="224"/>
      <c r="S3651" s="224"/>
      <c r="T3651" s="225"/>
      <c r="AT3651" s="226" t="s">
        <v>364</v>
      </c>
      <c r="AU3651" s="226" t="s">
        <v>90</v>
      </c>
      <c r="AV3651" s="13" t="s">
        <v>88</v>
      </c>
      <c r="AW3651" s="13" t="s">
        <v>36</v>
      </c>
      <c r="AX3651" s="13" t="s">
        <v>81</v>
      </c>
      <c r="AY3651" s="226" t="s">
        <v>215</v>
      </c>
    </row>
    <row r="3652" spans="2:51" s="14" customFormat="1" ht="10.199999999999999">
      <c r="B3652" s="227"/>
      <c r="C3652" s="228"/>
      <c r="D3652" s="198" t="s">
        <v>364</v>
      </c>
      <c r="E3652" s="229" t="s">
        <v>1</v>
      </c>
      <c r="F3652" s="230" t="s">
        <v>1976</v>
      </c>
      <c r="G3652" s="228"/>
      <c r="H3652" s="231">
        <v>28</v>
      </c>
      <c r="I3652" s="232"/>
      <c r="J3652" s="228"/>
      <c r="K3652" s="228"/>
      <c r="L3652" s="233"/>
      <c r="M3652" s="234"/>
      <c r="N3652" s="235"/>
      <c r="O3652" s="235"/>
      <c r="P3652" s="235"/>
      <c r="Q3652" s="235"/>
      <c r="R3652" s="235"/>
      <c r="S3652" s="235"/>
      <c r="T3652" s="236"/>
      <c r="AT3652" s="237" t="s">
        <v>364</v>
      </c>
      <c r="AU3652" s="237" t="s">
        <v>90</v>
      </c>
      <c r="AV3652" s="14" t="s">
        <v>90</v>
      </c>
      <c r="AW3652" s="14" t="s">
        <v>36</v>
      </c>
      <c r="AX3652" s="14" t="s">
        <v>81</v>
      </c>
      <c r="AY3652" s="237" t="s">
        <v>215</v>
      </c>
    </row>
    <row r="3653" spans="2:51" s="14" customFormat="1" ht="10.199999999999999">
      <c r="B3653" s="227"/>
      <c r="C3653" s="228"/>
      <c r="D3653" s="198" t="s">
        <v>364</v>
      </c>
      <c r="E3653" s="229" t="s">
        <v>1</v>
      </c>
      <c r="F3653" s="230" t="s">
        <v>3637</v>
      </c>
      <c r="G3653" s="228"/>
      <c r="H3653" s="231">
        <v>-4</v>
      </c>
      <c r="I3653" s="232"/>
      <c r="J3653" s="228"/>
      <c r="K3653" s="228"/>
      <c r="L3653" s="233"/>
      <c r="M3653" s="234"/>
      <c r="N3653" s="235"/>
      <c r="O3653" s="235"/>
      <c r="P3653" s="235"/>
      <c r="Q3653" s="235"/>
      <c r="R3653" s="235"/>
      <c r="S3653" s="235"/>
      <c r="T3653" s="236"/>
      <c r="AT3653" s="237" t="s">
        <v>364</v>
      </c>
      <c r="AU3653" s="237" t="s">
        <v>90</v>
      </c>
      <c r="AV3653" s="14" t="s">
        <v>90</v>
      </c>
      <c r="AW3653" s="14" t="s">
        <v>36</v>
      </c>
      <c r="AX3653" s="14" t="s">
        <v>81</v>
      </c>
      <c r="AY3653" s="237" t="s">
        <v>215</v>
      </c>
    </row>
    <row r="3654" spans="2:51" s="14" customFormat="1" ht="10.199999999999999">
      <c r="B3654" s="227"/>
      <c r="C3654" s="228"/>
      <c r="D3654" s="198" t="s">
        <v>364</v>
      </c>
      <c r="E3654" s="229" t="s">
        <v>1</v>
      </c>
      <c r="F3654" s="230" t="s">
        <v>3638</v>
      </c>
      <c r="G3654" s="228"/>
      <c r="H3654" s="231">
        <v>-0.5</v>
      </c>
      <c r="I3654" s="232"/>
      <c r="J3654" s="228"/>
      <c r="K3654" s="228"/>
      <c r="L3654" s="233"/>
      <c r="M3654" s="234"/>
      <c r="N3654" s="235"/>
      <c r="O3654" s="235"/>
      <c r="P3654" s="235"/>
      <c r="Q3654" s="235"/>
      <c r="R3654" s="235"/>
      <c r="S3654" s="235"/>
      <c r="T3654" s="236"/>
      <c r="AT3654" s="237" t="s">
        <v>364</v>
      </c>
      <c r="AU3654" s="237" t="s">
        <v>90</v>
      </c>
      <c r="AV3654" s="14" t="s">
        <v>90</v>
      </c>
      <c r="AW3654" s="14" t="s">
        <v>36</v>
      </c>
      <c r="AX3654" s="14" t="s">
        <v>81</v>
      </c>
      <c r="AY3654" s="237" t="s">
        <v>215</v>
      </c>
    </row>
    <row r="3655" spans="2:51" s="13" customFormat="1" ht="10.199999999999999">
      <c r="B3655" s="217"/>
      <c r="C3655" s="218"/>
      <c r="D3655" s="198" t="s">
        <v>364</v>
      </c>
      <c r="E3655" s="219" t="s">
        <v>1</v>
      </c>
      <c r="F3655" s="220" t="s">
        <v>1400</v>
      </c>
      <c r="G3655" s="218"/>
      <c r="H3655" s="219" t="s">
        <v>1</v>
      </c>
      <c r="I3655" s="221"/>
      <c r="J3655" s="218"/>
      <c r="K3655" s="218"/>
      <c r="L3655" s="222"/>
      <c r="M3655" s="223"/>
      <c r="N3655" s="224"/>
      <c r="O3655" s="224"/>
      <c r="P3655" s="224"/>
      <c r="Q3655" s="224"/>
      <c r="R3655" s="224"/>
      <c r="S3655" s="224"/>
      <c r="T3655" s="225"/>
      <c r="AT3655" s="226" t="s">
        <v>364</v>
      </c>
      <c r="AU3655" s="226" t="s">
        <v>90</v>
      </c>
      <c r="AV3655" s="13" t="s">
        <v>88</v>
      </c>
      <c r="AW3655" s="13" t="s">
        <v>36</v>
      </c>
      <c r="AX3655" s="13" t="s">
        <v>81</v>
      </c>
      <c r="AY3655" s="226" t="s">
        <v>215</v>
      </c>
    </row>
    <row r="3656" spans="2:51" s="14" customFormat="1" ht="10.199999999999999">
      <c r="B3656" s="227"/>
      <c r="C3656" s="228"/>
      <c r="D3656" s="198" t="s">
        <v>364</v>
      </c>
      <c r="E3656" s="229" t="s">
        <v>1</v>
      </c>
      <c r="F3656" s="230" t="s">
        <v>1976</v>
      </c>
      <c r="G3656" s="228"/>
      <c r="H3656" s="231">
        <v>28</v>
      </c>
      <c r="I3656" s="232"/>
      <c r="J3656" s="228"/>
      <c r="K3656" s="228"/>
      <c r="L3656" s="233"/>
      <c r="M3656" s="234"/>
      <c r="N3656" s="235"/>
      <c r="O3656" s="235"/>
      <c r="P3656" s="235"/>
      <c r="Q3656" s="235"/>
      <c r="R3656" s="235"/>
      <c r="S3656" s="235"/>
      <c r="T3656" s="236"/>
      <c r="AT3656" s="237" t="s">
        <v>364</v>
      </c>
      <c r="AU3656" s="237" t="s">
        <v>90</v>
      </c>
      <c r="AV3656" s="14" t="s">
        <v>90</v>
      </c>
      <c r="AW3656" s="14" t="s">
        <v>36</v>
      </c>
      <c r="AX3656" s="14" t="s">
        <v>81</v>
      </c>
      <c r="AY3656" s="237" t="s">
        <v>215</v>
      </c>
    </row>
    <row r="3657" spans="2:51" s="14" customFormat="1" ht="10.199999999999999">
      <c r="B3657" s="227"/>
      <c r="C3657" s="228"/>
      <c r="D3657" s="198" t="s">
        <v>364</v>
      </c>
      <c r="E3657" s="229" t="s">
        <v>1</v>
      </c>
      <c r="F3657" s="230" t="s">
        <v>3639</v>
      </c>
      <c r="G3657" s="228"/>
      <c r="H3657" s="231">
        <v>-3.4</v>
      </c>
      <c r="I3657" s="232"/>
      <c r="J3657" s="228"/>
      <c r="K3657" s="228"/>
      <c r="L3657" s="233"/>
      <c r="M3657" s="234"/>
      <c r="N3657" s="235"/>
      <c r="O3657" s="235"/>
      <c r="P3657" s="235"/>
      <c r="Q3657" s="235"/>
      <c r="R3657" s="235"/>
      <c r="S3657" s="235"/>
      <c r="T3657" s="236"/>
      <c r="AT3657" s="237" t="s">
        <v>364</v>
      </c>
      <c r="AU3657" s="237" t="s">
        <v>90</v>
      </c>
      <c r="AV3657" s="14" t="s">
        <v>90</v>
      </c>
      <c r="AW3657" s="14" t="s">
        <v>36</v>
      </c>
      <c r="AX3657" s="14" t="s">
        <v>81</v>
      </c>
      <c r="AY3657" s="237" t="s">
        <v>215</v>
      </c>
    </row>
    <row r="3658" spans="2:51" s="14" customFormat="1" ht="10.199999999999999">
      <c r="B3658" s="227"/>
      <c r="C3658" s="228"/>
      <c r="D3658" s="198" t="s">
        <v>364</v>
      </c>
      <c r="E3658" s="229" t="s">
        <v>1</v>
      </c>
      <c r="F3658" s="230" t="s">
        <v>3638</v>
      </c>
      <c r="G3658" s="228"/>
      <c r="H3658" s="231">
        <v>-0.5</v>
      </c>
      <c r="I3658" s="232"/>
      <c r="J3658" s="228"/>
      <c r="K3658" s="228"/>
      <c r="L3658" s="233"/>
      <c r="M3658" s="234"/>
      <c r="N3658" s="235"/>
      <c r="O3658" s="235"/>
      <c r="P3658" s="235"/>
      <c r="Q3658" s="235"/>
      <c r="R3658" s="235"/>
      <c r="S3658" s="235"/>
      <c r="T3658" s="236"/>
      <c r="AT3658" s="237" t="s">
        <v>364</v>
      </c>
      <c r="AU3658" s="237" t="s">
        <v>90</v>
      </c>
      <c r="AV3658" s="14" t="s">
        <v>90</v>
      </c>
      <c r="AW3658" s="14" t="s">
        <v>36</v>
      </c>
      <c r="AX3658" s="14" t="s">
        <v>81</v>
      </c>
      <c r="AY3658" s="237" t="s">
        <v>215</v>
      </c>
    </row>
    <row r="3659" spans="2:51" s="14" customFormat="1" ht="10.199999999999999">
      <c r="B3659" s="227"/>
      <c r="C3659" s="228"/>
      <c r="D3659" s="198" t="s">
        <v>364</v>
      </c>
      <c r="E3659" s="229" t="s">
        <v>1</v>
      </c>
      <c r="F3659" s="230" t="s">
        <v>1975</v>
      </c>
      <c r="G3659" s="228"/>
      <c r="H3659" s="231">
        <v>-2.7</v>
      </c>
      <c r="I3659" s="232"/>
      <c r="J3659" s="228"/>
      <c r="K3659" s="228"/>
      <c r="L3659" s="233"/>
      <c r="M3659" s="234"/>
      <c r="N3659" s="235"/>
      <c r="O3659" s="235"/>
      <c r="P3659" s="235"/>
      <c r="Q3659" s="235"/>
      <c r="R3659" s="235"/>
      <c r="S3659" s="235"/>
      <c r="T3659" s="236"/>
      <c r="AT3659" s="237" t="s">
        <v>364</v>
      </c>
      <c r="AU3659" s="237" t="s">
        <v>90</v>
      </c>
      <c r="AV3659" s="14" t="s">
        <v>90</v>
      </c>
      <c r="AW3659" s="14" t="s">
        <v>36</v>
      </c>
      <c r="AX3659" s="14" t="s">
        <v>81</v>
      </c>
      <c r="AY3659" s="237" t="s">
        <v>215</v>
      </c>
    </row>
    <row r="3660" spans="2:51" s="13" customFormat="1" ht="10.199999999999999">
      <c r="B3660" s="217"/>
      <c r="C3660" s="218"/>
      <c r="D3660" s="198" t="s">
        <v>364</v>
      </c>
      <c r="E3660" s="219" t="s">
        <v>1</v>
      </c>
      <c r="F3660" s="220" t="s">
        <v>1401</v>
      </c>
      <c r="G3660" s="218"/>
      <c r="H3660" s="219" t="s">
        <v>1</v>
      </c>
      <c r="I3660" s="221"/>
      <c r="J3660" s="218"/>
      <c r="K3660" s="218"/>
      <c r="L3660" s="222"/>
      <c r="M3660" s="223"/>
      <c r="N3660" s="224"/>
      <c r="O3660" s="224"/>
      <c r="P3660" s="224"/>
      <c r="Q3660" s="224"/>
      <c r="R3660" s="224"/>
      <c r="S3660" s="224"/>
      <c r="T3660" s="225"/>
      <c r="AT3660" s="226" t="s">
        <v>364</v>
      </c>
      <c r="AU3660" s="226" t="s">
        <v>90</v>
      </c>
      <c r="AV3660" s="13" t="s">
        <v>88</v>
      </c>
      <c r="AW3660" s="13" t="s">
        <v>36</v>
      </c>
      <c r="AX3660" s="13" t="s">
        <v>81</v>
      </c>
      <c r="AY3660" s="226" t="s">
        <v>215</v>
      </c>
    </row>
    <row r="3661" spans="2:51" s="14" customFormat="1" ht="10.199999999999999">
      <c r="B3661" s="227"/>
      <c r="C3661" s="228"/>
      <c r="D3661" s="198" t="s">
        <v>364</v>
      </c>
      <c r="E3661" s="229" t="s">
        <v>1</v>
      </c>
      <c r="F3661" s="230" t="s">
        <v>1974</v>
      </c>
      <c r="G3661" s="228"/>
      <c r="H3661" s="231">
        <v>27.9</v>
      </c>
      <c r="I3661" s="232"/>
      <c r="J3661" s="228"/>
      <c r="K3661" s="228"/>
      <c r="L3661" s="233"/>
      <c r="M3661" s="234"/>
      <c r="N3661" s="235"/>
      <c r="O3661" s="235"/>
      <c r="P3661" s="235"/>
      <c r="Q3661" s="235"/>
      <c r="R3661" s="235"/>
      <c r="S3661" s="235"/>
      <c r="T3661" s="236"/>
      <c r="AT3661" s="237" t="s">
        <v>364</v>
      </c>
      <c r="AU3661" s="237" t="s">
        <v>90</v>
      </c>
      <c r="AV3661" s="14" t="s">
        <v>90</v>
      </c>
      <c r="AW3661" s="14" t="s">
        <v>36</v>
      </c>
      <c r="AX3661" s="14" t="s">
        <v>81</v>
      </c>
      <c r="AY3661" s="237" t="s">
        <v>215</v>
      </c>
    </row>
    <row r="3662" spans="2:51" s="14" customFormat="1" ht="10.199999999999999">
      <c r="B3662" s="227"/>
      <c r="C3662" s="228"/>
      <c r="D3662" s="198" t="s">
        <v>364</v>
      </c>
      <c r="E3662" s="229" t="s">
        <v>1</v>
      </c>
      <c r="F3662" s="230" t="s">
        <v>3640</v>
      </c>
      <c r="G3662" s="228"/>
      <c r="H3662" s="231">
        <v>-7.4</v>
      </c>
      <c r="I3662" s="232"/>
      <c r="J3662" s="228"/>
      <c r="K3662" s="228"/>
      <c r="L3662" s="233"/>
      <c r="M3662" s="234"/>
      <c r="N3662" s="235"/>
      <c r="O3662" s="235"/>
      <c r="P3662" s="235"/>
      <c r="Q3662" s="235"/>
      <c r="R3662" s="235"/>
      <c r="S3662" s="235"/>
      <c r="T3662" s="236"/>
      <c r="AT3662" s="237" t="s">
        <v>364</v>
      </c>
      <c r="AU3662" s="237" t="s">
        <v>90</v>
      </c>
      <c r="AV3662" s="14" t="s">
        <v>90</v>
      </c>
      <c r="AW3662" s="14" t="s">
        <v>36</v>
      </c>
      <c r="AX3662" s="14" t="s">
        <v>81</v>
      </c>
      <c r="AY3662" s="237" t="s">
        <v>215</v>
      </c>
    </row>
    <row r="3663" spans="2:51" s="14" customFormat="1" ht="10.199999999999999">
      <c r="B3663" s="227"/>
      <c r="C3663" s="228"/>
      <c r="D3663" s="198" t="s">
        <v>364</v>
      </c>
      <c r="E3663" s="229" t="s">
        <v>1</v>
      </c>
      <c r="F3663" s="230" t="s">
        <v>3638</v>
      </c>
      <c r="G3663" s="228"/>
      <c r="H3663" s="231">
        <v>-0.5</v>
      </c>
      <c r="I3663" s="232"/>
      <c r="J3663" s="228"/>
      <c r="K3663" s="228"/>
      <c r="L3663" s="233"/>
      <c r="M3663" s="234"/>
      <c r="N3663" s="235"/>
      <c r="O3663" s="235"/>
      <c r="P3663" s="235"/>
      <c r="Q3663" s="235"/>
      <c r="R3663" s="235"/>
      <c r="S3663" s="235"/>
      <c r="T3663" s="236"/>
      <c r="AT3663" s="237" t="s">
        <v>364</v>
      </c>
      <c r="AU3663" s="237" t="s">
        <v>90</v>
      </c>
      <c r="AV3663" s="14" t="s">
        <v>90</v>
      </c>
      <c r="AW3663" s="14" t="s">
        <v>36</v>
      </c>
      <c r="AX3663" s="14" t="s">
        <v>81</v>
      </c>
      <c r="AY3663" s="237" t="s">
        <v>215</v>
      </c>
    </row>
    <row r="3664" spans="2:51" s="14" customFormat="1" ht="10.199999999999999">
      <c r="B3664" s="227"/>
      <c r="C3664" s="228"/>
      <c r="D3664" s="198" t="s">
        <v>364</v>
      </c>
      <c r="E3664" s="229" t="s">
        <v>1</v>
      </c>
      <c r="F3664" s="230" t="s">
        <v>1975</v>
      </c>
      <c r="G3664" s="228"/>
      <c r="H3664" s="231">
        <v>-2.7</v>
      </c>
      <c r="I3664" s="232"/>
      <c r="J3664" s="228"/>
      <c r="K3664" s="228"/>
      <c r="L3664" s="233"/>
      <c r="M3664" s="234"/>
      <c r="N3664" s="235"/>
      <c r="O3664" s="235"/>
      <c r="P3664" s="235"/>
      <c r="Q3664" s="235"/>
      <c r="R3664" s="235"/>
      <c r="S3664" s="235"/>
      <c r="T3664" s="236"/>
      <c r="AT3664" s="237" t="s">
        <v>364</v>
      </c>
      <c r="AU3664" s="237" t="s">
        <v>90</v>
      </c>
      <c r="AV3664" s="14" t="s">
        <v>90</v>
      </c>
      <c r="AW3664" s="14" t="s">
        <v>36</v>
      </c>
      <c r="AX3664" s="14" t="s">
        <v>81</v>
      </c>
      <c r="AY3664" s="237" t="s">
        <v>215</v>
      </c>
    </row>
    <row r="3665" spans="1:65" s="13" customFormat="1" ht="10.199999999999999">
      <c r="B3665" s="217"/>
      <c r="C3665" s="218"/>
      <c r="D3665" s="198" t="s">
        <v>364</v>
      </c>
      <c r="E3665" s="219" t="s">
        <v>1</v>
      </c>
      <c r="F3665" s="220" t="s">
        <v>1498</v>
      </c>
      <c r="G3665" s="218"/>
      <c r="H3665" s="219" t="s">
        <v>1</v>
      </c>
      <c r="I3665" s="221"/>
      <c r="J3665" s="218"/>
      <c r="K3665" s="218"/>
      <c r="L3665" s="222"/>
      <c r="M3665" s="223"/>
      <c r="N3665" s="224"/>
      <c r="O3665" s="224"/>
      <c r="P3665" s="224"/>
      <c r="Q3665" s="224"/>
      <c r="R3665" s="224"/>
      <c r="S3665" s="224"/>
      <c r="T3665" s="225"/>
      <c r="AT3665" s="226" t="s">
        <v>364</v>
      </c>
      <c r="AU3665" s="226" t="s">
        <v>90</v>
      </c>
      <c r="AV3665" s="13" t="s">
        <v>88</v>
      </c>
      <c r="AW3665" s="13" t="s">
        <v>36</v>
      </c>
      <c r="AX3665" s="13" t="s">
        <v>81</v>
      </c>
      <c r="AY3665" s="226" t="s">
        <v>215</v>
      </c>
    </row>
    <row r="3666" spans="1:65" s="14" customFormat="1" ht="10.199999999999999">
      <c r="B3666" s="227"/>
      <c r="C3666" s="228"/>
      <c r="D3666" s="198" t="s">
        <v>364</v>
      </c>
      <c r="E3666" s="229" t="s">
        <v>1</v>
      </c>
      <c r="F3666" s="230" t="s">
        <v>1977</v>
      </c>
      <c r="G3666" s="228"/>
      <c r="H3666" s="231">
        <v>24.6</v>
      </c>
      <c r="I3666" s="232"/>
      <c r="J3666" s="228"/>
      <c r="K3666" s="228"/>
      <c r="L3666" s="233"/>
      <c r="M3666" s="234"/>
      <c r="N3666" s="235"/>
      <c r="O3666" s="235"/>
      <c r="P3666" s="235"/>
      <c r="Q3666" s="235"/>
      <c r="R3666" s="235"/>
      <c r="S3666" s="235"/>
      <c r="T3666" s="236"/>
      <c r="AT3666" s="237" t="s">
        <v>364</v>
      </c>
      <c r="AU3666" s="237" t="s">
        <v>90</v>
      </c>
      <c r="AV3666" s="14" t="s">
        <v>90</v>
      </c>
      <c r="AW3666" s="14" t="s">
        <v>36</v>
      </c>
      <c r="AX3666" s="14" t="s">
        <v>81</v>
      </c>
      <c r="AY3666" s="237" t="s">
        <v>215</v>
      </c>
    </row>
    <row r="3667" spans="1:65" s="14" customFormat="1" ht="10.199999999999999">
      <c r="B3667" s="227"/>
      <c r="C3667" s="228"/>
      <c r="D3667" s="198" t="s">
        <v>364</v>
      </c>
      <c r="E3667" s="229" t="s">
        <v>1</v>
      </c>
      <c r="F3667" s="230" t="s">
        <v>3637</v>
      </c>
      <c r="G3667" s="228"/>
      <c r="H3667" s="231">
        <v>-4</v>
      </c>
      <c r="I3667" s="232"/>
      <c r="J3667" s="228"/>
      <c r="K3667" s="228"/>
      <c r="L3667" s="233"/>
      <c r="M3667" s="234"/>
      <c r="N3667" s="235"/>
      <c r="O3667" s="235"/>
      <c r="P3667" s="235"/>
      <c r="Q3667" s="235"/>
      <c r="R3667" s="235"/>
      <c r="S3667" s="235"/>
      <c r="T3667" s="236"/>
      <c r="AT3667" s="237" t="s">
        <v>364</v>
      </c>
      <c r="AU3667" s="237" t="s">
        <v>90</v>
      </c>
      <c r="AV3667" s="14" t="s">
        <v>90</v>
      </c>
      <c r="AW3667" s="14" t="s">
        <v>36</v>
      </c>
      <c r="AX3667" s="14" t="s">
        <v>81</v>
      </c>
      <c r="AY3667" s="237" t="s">
        <v>215</v>
      </c>
    </row>
    <row r="3668" spans="1:65" s="14" customFormat="1" ht="10.199999999999999">
      <c r="B3668" s="227"/>
      <c r="C3668" s="228"/>
      <c r="D3668" s="198" t="s">
        <v>364</v>
      </c>
      <c r="E3668" s="229" t="s">
        <v>1</v>
      </c>
      <c r="F3668" s="230" t="s">
        <v>3630</v>
      </c>
      <c r="G3668" s="228"/>
      <c r="H3668" s="231">
        <v>-0.9</v>
      </c>
      <c r="I3668" s="232"/>
      <c r="J3668" s="228"/>
      <c r="K3668" s="228"/>
      <c r="L3668" s="233"/>
      <c r="M3668" s="234"/>
      <c r="N3668" s="235"/>
      <c r="O3668" s="235"/>
      <c r="P3668" s="235"/>
      <c r="Q3668" s="235"/>
      <c r="R3668" s="235"/>
      <c r="S3668" s="235"/>
      <c r="T3668" s="236"/>
      <c r="AT3668" s="237" t="s">
        <v>364</v>
      </c>
      <c r="AU3668" s="237" t="s">
        <v>90</v>
      </c>
      <c r="AV3668" s="14" t="s">
        <v>90</v>
      </c>
      <c r="AW3668" s="14" t="s">
        <v>36</v>
      </c>
      <c r="AX3668" s="14" t="s">
        <v>81</v>
      </c>
      <c r="AY3668" s="237" t="s">
        <v>215</v>
      </c>
    </row>
    <row r="3669" spans="1:65" s="14" customFormat="1" ht="10.199999999999999">
      <c r="B3669" s="227"/>
      <c r="C3669" s="228"/>
      <c r="D3669" s="198" t="s">
        <v>364</v>
      </c>
      <c r="E3669" s="229" t="s">
        <v>1</v>
      </c>
      <c r="F3669" s="230" t="s">
        <v>1975</v>
      </c>
      <c r="G3669" s="228"/>
      <c r="H3669" s="231">
        <v>-2.7</v>
      </c>
      <c r="I3669" s="232"/>
      <c r="J3669" s="228"/>
      <c r="K3669" s="228"/>
      <c r="L3669" s="233"/>
      <c r="M3669" s="234"/>
      <c r="N3669" s="235"/>
      <c r="O3669" s="235"/>
      <c r="P3669" s="235"/>
      <c r="Q3669" s="235"/>
      <c r="R3669" s="235"/>
      <c r="S3669" s="235"/>
      <c r="T3669" s="236"/>
      <c r="AT3669" s="237" t="s">
        <v>364</v>
      </c>
      <c r="AU3669" s="237" t="s">
        <v>90</v>
      </c>
      <c r="AV3669" s="14" t="s">
        <v>90</v>
      </c>
      <c r="AW3669" s="14" t="s">
        <v>36</v>
      </c>
      <c r="AX3669" s="14" t="s">
        <v>81</v>
      </c>
      <c r="AY3669" s="237" t="s">
        <v>215</v>
      </c>
    </row>
    <row r="3670" spans="1:65" s="13" customFormat="1" ht="10.199999999999999">
      <c r="B3670" s="217"/>
      <c r="C3670" s="218"/>
      <c r="D3670" s="198" t="s">
        <v>364</v>
      </c>
      <c r="E3670" s="219" t="s">
        <v>1</v>
      </c>
      <c r="F3670" s="220" t="s">
        <v>1500</v>
      </c>
      <c r="G3670" s="218"/>
      <c r="H3670" s="219" t="s">
        <v>1</v>
      </c>
      <c r="I3670" s="221"/>
      <c r="J3670" s="218"/>
      <c r="K3670" s="218"/>
      <c r="L3670" s="222"/>
      <c r="M3670" s="223"/>
      <c r="N3670" s="224"/>
      <c r="O3670" s="224"/>
      <c r="P3670" s="224"/>
      <c r="Q3670" s="224"/>
      <c r="R3670" s="224"/>
      <c r="S3670" s="224"/>
      <c r="T3670" s="225"/>
      <c r="AT3670" s="226" t="s">
        <v>364</v>
      </c>
      <c r="AU3670" s="226" t="s">
        <v>90</v>
      </c>
      <c r="AV3670" s="13" t="s">
        <v>88</v>
      </c>
      <c r="AW3670" s="13" t="s">
        <v>36</v>
      </c>
      <c r="AX3670" s="13" t="s">
        <v>81</v>
      </c>
      <c r="AY3670" s="226" t="s">
        <v>215</v>
      </c>
    </row>
    <row r="3671" spans="1:65" s="14" customFormat="1" ht="10.199999999999999">
      <c r="B3671" s="227"/>
      <c r="C3671" s="228"/>
      <c r="D3671" s="198" t="s">
        <v>364</v>
      </c>
      <c r="E3671" s="229" t="s">
        <v>1</v>
      </c>
      <c r="F3671" s="230" t="s">
        <v>1945</v>
      </c>
      <c r="G3671" s="228"/>
      <c r="H3671" s="231">
        <v>25.4</v>
      </c>
      <c r="I3671" s="232"/>
      <c r="J3671" s="228"/>
      <c r="K3671" s="228"/>
      <c r="L3671" s="233"/>
      <c r="M3671" s="234"/>
      <c r="N3671" s="235"/>
      <c r="O3671" s="235"/>
      <c r="P3671" s="235"/>
      <c r="Q3671" s="235"/>
      <c r="R3671" s="235"/>
      <c r="S3671" s="235"/>
      <c r="T3671" s="236"/>
      <c r="AT3671" s="237" t="s">
        <v>364</v>
      </c>
      <c r="AU3671" s="237" t="s">
        <v>90</v>
      </c>
      <c r="AV3671" s="14" t="s">
        <v>90</v>
      </c>
      <c r="AW3671" s="14" t="s">
        <v>36</v>
      </c>
      <c r="AX3671" s="14" t="s">
        <v>81</v>
      </c>
      <c r="AY3671" s="237" t="s">
        <v>215</v>
      </c>
    </row>
    <row r="3672" spans="1:65" s="14" customFormat="1" ht="10.199999999999999">
      <c r="B3672" s="227"/>
      <c r="C3672" s="228"/>
      <c r="D3672" s="198" t="s">
        <v>364</v>
      </c>
      <c r="E3672" s="229" t="s">
        <v>1</v>
      </c>
      <c r="F3672" s="230" t="s">
        <v>832</v>
      </c>
      <c r="G3672" s="228"/>
      <c r="H3672" s="231">
        <v>-1.8</v>
      </c>
      <c r="I3672" s="232"/>
      <c r="J3672" s="228"/>
      <c r="K3672" s="228"/>
      <c r="L3672" s="233"/>
      <c r="M3672" s="234"/>
      <c r="N3672" s="235"/>
      <c r="O3672" s="235"/>
      <c r="P3672" s="235"/>
      <c r="Q3672" s="235"/>
      <c r="R3672" s="235"/>
      <c r="S3672" s="235"/>
      <c r="T3672" s="236"/>
      <c r="AT3672" s="237" t="s">
        <v>364</v>
      </c>
      <c r="AU3672" s="237" t="s">
        <v>90</v>
      </c>
      <c r="AV3672" s="14" t="s">
        <v>90</v>
      </c>
      <c r="AW3672" s="14" t="s">
        <v>36</v>
      </c>
      <c r="AX3672" s="14" t="s">
        <v>81</v>
      </c>
      <c r="AY3672" s="237" t="s">
        <v>215</v>
      </c>
    </row>
    <row r="3673" spans="1:65" s="15" customFormat="1" ht="10.199999999999999">
      <c r="B3673" s="238"/>
      <c r="C3673" s="239"/>
      <c r="D3673" s="198" t="s">
        <v>364</v>
      </c>
      <c r="E3673" s="240" t="s">
        <v>1</v>
      </c>
      <c r="F3673" s="241" t="s">
        <v>368</v>
      </c>
      <c r="G3673" s="239"/>
      <c r="H3673" s="242">
        <v>182.39</v>
      </c>
      <c r="I3673" s="243"/>
      <c r="J3673" s="239"/>
      <c r="K3673" s="239"/>
      <c r="L3673" s="244"/>
      <c r="M3673" s="245"/>
      <c r="N3673" s="246"/>
      <c r="O3673" s="246"/>
      <c r="P3673" s="246"/>
      <c r="Q3673" s="246"/>
      <c r="R3673" s="246"/>
      <c r="S3673" s="246"/>
      <c r="T3673" s="247"/>
      <c r="AT3673" s="248" t="s">
        <v>364</v>
      </c>
      <c r="AU3673" s="248" t="s">
        <v>90</v>
      </c>
      <c r="AV3673" s="15" t="s">
        <v>214</v>
      </c>
      <c r="AW3673" s="15" t="s">
        <v>36</v>
      </c>
      <c r="AX3673" s="15" t="s">
        <v>88</v>
      </c>
      <c r="AY3673" s="248" t="s">
        <v>215</v>
      </c>
    </row>
    <row r="3674" spans="1:65" s="2" customFormat="1" ht="16.5" customHeight="1">
      <c r="A3674" s="35"/>
      <c r="B3674" s="36"/>
      <c r="C3674" s="185" t="s">
        <v>3641</v>
      </c>
      <c r="D3674" s="185" t="s">
        <v>216</v>
      </c>
      <c r="E3674" s="186" t="s">
        <v>3642</v>
      </c>
      <c r="F3674" s="187" t="s">
        <v>3643</v>
      </c>
      <c r="G3674" s="188" t="s">
        <v>523</v>
      </c>
      <c r="H3674" s="189">
        <v>305.39999999999998</v>
      </c>
      <c r="I3674" s="190"/>
      <c r="J3674" s="191">
        <f>ROUND(I3674*H3674,2)</f>
        <v>0</v>
      </c>
      <c r="K3674" s="187" t="s">
        <v>359</v>
      </c>
      <c r="L3674" s="40"/>
      <c r="M3674" s="192" t="s">
        <v>1</v>
      </c>
      <c r="N3674" s="193" t="s">
        <v>46</v>
      </c>
      <c r="O3674" s="72"/>
      <c r="P3674" s="194">
        <f>O3674*H3674</f>
        <v>0</v>
      </c>
      <c r="Q3674" s="194">
        <v>2.4E-2</v>
      </c>
      <c r="R3674" s="194">
        <f>Q3674*H3674</f>
        <v>7.3295999999999992</v>
      </c>
      <c r="S3674" s="194">
        <v>0</v>
      </c>
      <c r="T3674" s="195">
        <f>S3674*H3674</f>
        <v>0</v>
      </c>
      <c r="U3674" s="35"/>
      <c r="V3674" s="35"/>
      <c r="W3674" s="35"/>
      <c r="X3674" s="35"/>
      <c r="Y3674" s="35"/>
      <c r="Z3674" s="35"/>
      <c r="AA3674" s="35"/>
      <c r="AB3674" s="35"/>
      <c r="AC3674" s="35"/>
      <c r="AD3674" s="35"/>
      <c r="AE3674" s="35"/>
      <c r="AR3674" s="196" t="s">
        <v>291</v>
      </c>
      <c r="AT3674" s="196" t="s">
        <v>216</v>
      </c>
      <c r="AU3674" s="196" t="s">
        <v>90</v>
      </c>
      <c r="AY3674" s="18" t="s">
        <v>215</v>
      </c>
      <c r="BE3674" s="197">
        <f>IF(N3674="základní",J3674,0)</f>
        <v>0</v>
      </c>
      <c r="BF3674" s="197">
        <f>IF(N3674="snížená",J3674,0)</f>
        <v>0</v>
      </c>
      <c r="BG3674" s="197">
        <f>IF(N3674="zákl. přenesená",J3674,0)</f>
        <v>0</v>
      </c>
      <c r="BH3674" s="197">
        <f>IF(N3674="sníž. přenesená",J3674,0)</f>
        <v>0</v>
      </c>
      <c r="BI3674" s="197">
        <f>IF(N3674="nulová",J3674,0)</f>
        <v>0</v>
      </c>
      <c r="BJ3674" s="18" t="s">
        <v>88</v>
      </c>
      <c r="BK3674" s="197">
        <f>ROUND(I3674*H3674,2)</f>
        <v>0</v>
      </c>
      <c r="BL3674" s="18" t="s">
        <v>291</v>
      </c>
      <c r="BM3674" s="196" t="s">
        <v>3644</v>
      </c>
    </row>
    <row r="3675" spans="1:65" s="2" customFormat="1" ht="10.199999999999999">
      <c r="A3675" s="35"/>
      <c r="B3675" s="36"/>
      <c r="C3675" s="37"/>
      <c r="D3675" s="198" t="s">
        <v>221</v>
      </c>
      <c r="E3675" s="37"/>
      <c r="F3675" s="199" t="s">
        <v>3645</v>
      </c>
      <c r="G3675" s="37"/>
      <c r="H3675" s="37"/>
      <c r="I3675" s="200"/>
      <c r="J3675" s="37"/>
      <c r="K3675" s="37"/>
      <c r="L3675" s="40"/>
      <c r="M3675" s="201"/>
      <c r="N3675" s="202"/>
      <c r="O3675" s="72"/>
      <c r="P3675" s="72"/>
      <c r="Q3675" s="72"/>
      <c r="R3675" s="72"/>
      <c r="S3675" s="72"/>
      <c r="T3675" s="73"/>
      <c r="U3675" s="35"/>
      <c r="V3675" s="35"/>
      <c r="W3675" s="35"/>
      <c r="X3675" s="35"/>
      <c r="Y3675" s="35"/>
      <c r="Z3675" s="35"/>
      <c r="AA3675" s="35"/>
      <c r="AB3675" s="35"/>
      <c r="AC3675" s="35"/>
      <c r="AD3675" s="35"/>
      <c r="AE3675" s="35"/>
      <c r="AT3675" s="18" t="s">
        <v>221</v>
      </c>
      <c r="AU3675" s="18" t="s">
        <v>90</v>
      </c>
    </row>
    <row r="3676" spans="1:65" s="2" customFormat="1" ht="10.199999999999999">
      <c r="A3676" s="35"/>
      <c r="B3676" s="36"/>
      <c r="C3676" s="37"/>
      <c r="D3676" s="215" t="s">
        <v>362</v>
      </c>
      <c r="E3676" s="37"/>
      <c r="F3676" s="216" t="s">
        <v>3646</v>
      </c>
      <c r="G3676" s="37"/>
      <c r="H3676" s="37"/>
      <c r="I3676" s="200"/>
      <c r="J3676" s="37"/>
      <c r="K3676" s="37"/>
      <c r="L3676" s="40"/>
      <c r="M3676" s="201"/>
      <c r="N3676" s="202"/>
      <c r="O3676" s="72"/>
      <c r="P3676" s="72"/>
      <c r="Q3676" s="72"/>
      <c r="R3676" s="72"/>
      <c r="S3676" s="72"/>
      <c r="T3676" s="73"/>
      <c r="U3676" s="35"/>
      <c r="V3676" s="35"/>
      <c r="W3676" s="35"/>
      <c r="X3676" s="35"/>
      <c r="Y3676" s="35"/>
      <c r="Z3676" s="35"/>
      <c r="AA3676" s="35"/>
      <c r="AB3676" s="35"/>
      <c r="AC3676" s="35"/>
      <c r="AD3676" s="35"/>
      <c r="AE3676" s="35"/>
      <c r="AT3676" s="18" t="s">
        <v>362</v>
      </c>
      <c r="AU3676" s="18" t="s">
        <v>90</v>
      </c>
    </row>
    <row r="3677" spans="1:65" s="2" customFormat="1" ht="24.15" customHeight="1">
      <c r="A3677" s="35"/>
      <c r="B3677" s="36"/>
      <c r="C3677" s="185" t="s">
        <v>3647</v>
      </c>
      <c r="D3677" s="185" t="s">
        <v>216</v>
      </c>
      <c r="E3677" s="186" t="s">
        <v>3648</v>
      </c>
      <c r="F3677" s="187" t="s">
        <v>3649</v>
      </c>
      <c r="G3677" s="188" t="s">
        <v>523</v>
      </c>
      <c r="H3677" s="189">
        <v>305.39999999999998</v>
      </c>
      <c r="I3677" s="190"/>
      <c r="J3677" s="191">
        <f>ROUND(I3677*H3677,2)</f>
        <v>0</v>
      </c>
      <c r="K3677" s="187" t="s">
        <v>359</v>
      </c>
      <c r="L3677" s="40"/>
      <c r="M3677" s="192" t="s">
        <v>1</v>
      </c>
      <c r="N3677" s="193" t="s">
        <v>46</v>
      </c>
      <c r="O3677" s="72"/>
      <c r="P3677" s="194">
        <f>O3677*H3677</f>
        <v>0</v>
      </c>
      <c r="Q3677" s="194">
        <v>5.4000000000000001E-4</v>
      </c>
      <c r="R3677" s="194">
        <f>Q3677*H3677</f>
        <v>0.16491599999999998</v>
      </c>
      <c r="S3677" s="194">
        <v>0</v>
      </c>
      <c r="T3677" s="195">
        <f>S3677*H3677</f>
        <v>0</v>
      </c>
      <c r="U3677" s="35"/>
      <c r="V3677" s="35"/>
      <c r="W3677" s="35"/>
      <c r="X3677" s="35"/>
      <c r="Y3677" s="35"/>
      <c r="Z3677" s="35"/>
      <c r="AA3677" s="35"/>
      <c r="AB3677" s="35"/>
      <c r="AC3677" s="35"/>
      <c r="AD3677" s="35"/>
      <c r="AE3677" s="35"/>
      <c r="AR3677" s="196" t="s">
        <v>291</v>
      </c>
      <c r="AT3677" s="196" t="s">
        <v>216</v>
      </c>
      <c r="AU3677" s="196" t="s">
        <v>90</v>
      </c>
      <c r="AY3677" s="18" t="s">
        <v>215</v>
      </c>
      <c r="BE3677" s="197">
        <f>IF(N3677="základní",J3677,0)</f>
        <v>0</v>
      </c>
      <c r="BF3677" s="197">
        <f>IF(N3677="snížená",J3677,0)</f>
        <v>0</v>
      </c>
      <c r="BG3677" s="197">
        <f>IF(N3677="zákl. přenesená",J3677,0)</f>
        <v>0</v>
      </c>
      <c r="BH3677" s="197">
        <f>IF(N3677="sníž. přenesená",J3677,0)</f>
        <v>0</v>
      </c>
      <c r="BI3677" s="197">
        <f>IF(N3677="nulová",J3677,0)</f>
        <v>0</v>
      </c>
      <c r="BJ3677" s="18" t="s">
        <v>88</v>
      </c>
      <c r="BK3677" s="197">
        <f>ROUND(I3677*H3677,2)</f>
        <v>0</v>
      </c>
      <c r="BL3677" s="18" t="s">
        <v>291</v>
      </c>
      <c r="BM3677" s="196" t="s">
        <v>3650</v>
      </c>
    </row>
    <row r="3678" spans="1:65" s="2" customFormat="1" ht="19.2">
      <c r="A3678" s="35"/>
      <c r="B3678" s="36"/>
      <c r="C3678" s="37"/>
      <c r="D3678" s="198" t="s">
        <v>221</v>
      </c>
      <c r="E3678" s="37"/>
      <c r="F3678" s="199" t="s">
        <v>3651</v>
      </c>
      <c r="G3678" s="37"/>
      <c r="H3678" s="37"/>
      <c r="I3678" s="200"/>
      <c r="J3678" s="37"/>
      <c r="K3678" s="37"/>
      <c r="L3678" s="40"/>
      <c r="M3678" s="201"/>
      <c r="N3678" s="202"/>
      <c r="O3678" s="72"/>
      <c r="P3678" s="72"/>
      <c r="Q3678" s="72"/>
      <c r="R3678" s="72"/>
      <c r="S3678" s="72"/>
      <c r="T3678" s="73"/>
      <c r="U3678" s="35"/>
      <c r="V3678" s="35"/>
      <c r="W3678" s="35"/>
      <c r="X3678" s="35"/>
      <c r="Y3678" s="35"/>
      <c r="Z3678" s="35"/>
      <c r="AA3678" s="35"/>
      <c r="AB3678" s="35"/>
      <c r="AC3678" s="35"/>
      <c r="AD3678" s="35"/>
      <c r="AE3678" s="35"/>
      <c r="AT3678" s="18" t="s">
        <v>221</v>
      </c>
      <c r="AU3678" s="18" t="s">
        <v>90</v>
      </c>
    </row>
    <row r="3679" spans="1:65" s="2" customFormat="1" ht="10.199999999999999">
      <c r="A3679" s="35"/>
      <c r="B3679" s="36"/>
      <c r="C3679" s="37"/>
      <c r="D3679" s="215" t="s">
        <v>362</v>
      </c>
      <c r="E3679" s="37"/>
      <c r="F3679" s="216" t="s">
        <v>3652</v>
      </c>
      <c r="G3679" s="37"/>
      <c r="H3679" s="37"/>
      <c r="I3679" s="200"/>
      <c r="J3679" s="37"/>
      <c r="K3679" s="37"/>
      <c r="L3679" s="40"/>
      <c r="M3679" s="201"/>
      <c r="N3679" s="202"/>
      <c r="O3679" s="72"/>
      <c r="P3679" s="72"/>
      <c r="Q3679" s="72"/>
      <c r="R3679" s="72"/>
      <c r="S3679" s="72"/>
      <c r="T3679" s="73"/>
      <c r="U3679" s="35"/>
      <c r="V3679" s="35"/>
      <c r="W3679" s="35"/>
      <c r="X3679" s="35"/>
      <c r="Y3679" s="35"/>
      <c r="Z3679" s="35"/>
      <c r="AA3679" s="35"/>
      <c r="AB3679" s="35"/>
      <c r="AC3679" s="35"/>
      <c r="AD3679" s="35"/>
      <c r="AE3679" s="35"/>
      <c r="AT3679" s="18" t="s">
        <v>362</v>
      </c>
      <c r="AU3679" s="18" t="s">
        <v>90</v>
      </c>
    </row>
    <row r="3680" spans="1:65" s="2" customFormat="1" ht="21.75" customHeight="1">
      <c r="A3680" s="35"/>
      <c r="B3680" s="36"/>
      <c r="C3680" s="185" t="s">
        <v>3653</v>
      </c>
      <c r="D3680" s="185" t="s">
        <v>216</v>
      </c>
      <c r="E3680" s="186" t="s">
        <v>3654</v>
      </c>
      <c r="F3680" s="187" t="s">
        <v>3655</v>
      </c>
      <c r="G3680" s="188" t="s">
        <v>523</v>
      </c>
      <c r="H3680" s="189">
        <v>305.39999999999998</v>
      </c>
      <c r="I3680" s="190"/>
      <c r="J3680" s="191">
        <f>ROUND(I3680*H3680,2)</f>
        <v>0</v>
      </c>
      <c r="K3680" s="187" t="s">
        <v>1</v>
      </c>
      <c r="L3680" s="40"/>
      <c r="M3680" s="192" t="s">
        <v>1</v>
      </c>
      <c r="N3680" s="193" t="s">
        <v>46</v>
      </c>
      <c r="O3680" s="72"/>
      <c r="P3680" s="194">
        <f>O3680*H3680</f>
        <v>0</v>
      </c>
      <c r="Q3680" s="194">
        <v>5.4000000000000003E-3</v>
      </c>
      <c r="R3680" s="194">
        <f>Q3680*H3680</f>
        <v>1.64916</v>
      </c>
      <c r="S3680" s="194">
        <v>0</v>
      </c>
      <c r="T3680" s="195">
        <f>S3680*H3680</f>
        <v>0</v>
      </c>
      <c r="U3680" s="35"/>
      <c r="V3680" s="35"/>
      <c r="W3680" s="35"/>
      <c r="X3680" s="35"/>
      <c r="Y3680" s="35"/>
      <c r="Z3680" s="35"/>
      <c r="AA3680" s="35"/>
      <c r="AB3680" s="35"/>
      <c r="AC3680" s="35"/>
      <c r="AD3680" s="35"/>
      <c r="AE3680" s="35"/>
      <c r="AR3680" s="196" t="s">
        <v>291</v>
      </c>
      <c r="AT3680" s="196" t="s">
        <v>216</v>
      </c>
      <c r="AU3680" s="196" t="s">
        <v>90</v>
      </c>
      <c r="AY3680" s="18" t="s">
        <v>215</v>
      </c>
      <c r="BE3680" s="197">
        <f>IF(N3680="základní",J3680,0)</f>
        <v>0</v>
      </c>
      <c r="BF3680" s="197">
        <f>IF(N3680="snížená",J3680,0)</f>
        <v>0</v>
      </c>
      <c r="BG3680" s="197">
        <f>IF(N3680="zákl. přenesená",J3680,0)</f>
        <v>0</v>
      </c>
      <c r="BH3680" s="197">
        <f>IF(N3680="sníž. přenesená",J3680,0)</f>
        <v>0</v>
      </c>
      <c r="BI3680" s="197">
        <f>IF(N3680="nulová",J3680,0)</f>
        <v>0</v>
      </c>
      <c r="BJ3680" s="18" t="s">
        <v>88</v>
      </c>
      <c r="BK3680" s="197">
        <f>ROUND(I3680*H3680,2)</f>
        <v>0</v>
      </c>
      <c r="BL3680" s="18" t="s">
        <v>291</v>
      </c>
      <c r="BM3680" s="196" t="s">
        <v>3656</v>
      </c>
    </row>
    <row r="3681" spans="1:65" s="2" customFormat="1" ht="10.199999999999999">
      <c r="A3681" s="35"/>
      <c r="B3681" s="36"/>
      <c r="C3681" s="37"/>
      <c r="D3681" s="198" t="s">
        <v>221</v>
      </c>
      <c r="E3681" s="37"/>
      <c r="F3681" s="199" t="s">
        <v>3657</v>
      </c>
      <c r="G3681" s="37"/>
      <c r="H3681" s="37"/>
      <c r="I3681" s="200"/>
      <c r="J3681" s="37"/>
      <c r="K3681" s="37"/>
      <c r="L3681" s="40"/>
      <c r="M3681" s="201"/>
      <c r="N3681" s="202"/>
      <c r="O3681" s="72"/>
      <c r="P3681" s="72"/>
      <c r="Q3681" s="72"/>
      <c r="R3681" s="72"/>
      <c r="S3681" s="72"/>
      <c r="T3681" s="73"/>
      <c r="U3681" s="35"/>
      <c r="V3681" s="35"/>
      <c r="W3681" s="35"/>
      <c r="X3681" s="35"/>
      <c r="Y3681" s="35"/>
      <c r="Z3681" s="35"/>
      <c r="AA3681" s="35"/>
      <c r="AB3681" s="35"/>
      <c r="AC3681" s="35"/>
      <c r="AD3681" s="35"/>
      <c r="AE3681" s="35"/>
      <c r="AT3681" s="18" t="s">
        <v>221</v>
      </c>
      <c r="AU3681" s="18" t="s">
        <v>90</v>
      </c>
    </row>
    <row r="3682" spans="1:65" s="2" customFormat="1" ht="24.15" customHeight="1">
      <c r="A3682" s="35"/>
      <c r="B3682" s="36"/>
      <c r="C3682" s="185" t="s">
        <v>3658</v>
      </c>
      <c r="D3682" s="185" t="s">
        <v>216</v>
      </c>
      <c r="E3682" s="186" t="s">
        <v>3659</v>
      </c>
      <c r="F3682" s="187" t="s">
        <v>3660</v>
      </c>
      <c r="G3682" s="188" t="s">
        <v>523</v>
      </c>
      <c r="H3682" s="189">
        <v>305.39999999999998</v>
      </c>
      <c r="I3682" s="190"/>
      <c r="J3682" s="191">
        <f>ROUND(I3682*H3682,2)</f>
        <v>0</v>
      </c>
      <c r="K3682" s="187" t="s">
        <v>359</v>
      </c>
      <c r="L3682" s="40"/>
      <c r="M3682" s="192" t="s">
        <v>1</v>
      </c>
      <c r="N3682" s="193" t="s">
        <v>46</v>
      </c>
      <c r="O3682" s="72"/>
      <c r="P3682" s="194">
        <f>O3682*H3682</f>
        <v>0</v>
      </c>
      <c r="Q3682" s="194">
        <v>3.5000000000000001E-3</v>
      </c>
      <c r="R3682" s="194">
        <f>Q3682*H3682</f>
        <v>1.0689</v>
      </c>
      <c r="S3682" s="194">
        <v>0</v>
      </c>
      <c r="T3682" s="195">
        <f>S3682*H3682</f>
        <v>0</v>
      </c>
      <c r="U3682" s="35"/>
      <c r="V3682" s="35"/>
      <c r="W3682" s="35"/>
      <c r="X3682" s="35"/>
      <c r="Y3682" s="35"/>
      <c r="Z3682" s="35"/>
      <c r="AA3682" s="35"/>
      <c r="AB3682" s="35"/>
      <c r="AC3682" s="35"/>
      <c r="AD3682" s="35"/>
      <c r="AE3682" s="35"/>
      <c r="AR3682" s="196" t="s">
        <v>291</v>
      </c>
      <c r="AT3682" s="196" t="s">
        <v>216</v>
      </c>
      <c r="AU3682" s="196" t="s">
        <v>90</v>
      </c>
      <c r="AY3682" s="18" t="s">
        <v>215</v>
      </c>
      <c r="BE3682" s="197">
        <f>IF(N3682="základní",J3682,0)</f>
        <v>0</v>
      </c>
      <c r="BF3682" s="197">
        <f>IF(N3682="snížená",J3682,0)</f>
        <v>0</v>
      </c>
      <c r="BG3682" s="197">
        <f>IF(N3682="zákl. přenesená",J3682,0)</f>
        <v>0</v>
      </c>
      <c r="BH3682" s="197">
        <f>IF(N3682="sníž. přenesená",J3682,0)</f>
        <v>0</v>
      </c>
      <c r="BI3682" s="197">
        <f>IF(N3682="nulová",J3682,0)</f>
        <v>0</v>
      </c>
      <c r="BJ3682" s="18" t="s">
        <v>88</v>
      </c>
      <c r="BK3682" s="197">
        <f>ROUND(I3682*H3682,2)</f>
        <v>0</v>
      </c>
      <c r="BL3682" s="18" t="s">
        <v>291</v>
      </c>
      <c r="BM3682" s="196" t="s">
        <v>3661</v>
      </c>
    </row>
    <row r="3683" spans="1:65" s="2" customFormat="1" ht="19.2">
      <c r="A3683" s="35"/>
      <c r="B3683" s="36"/>
      <c r="C3683" s="37"/>
      <c r="D3683" s="198" t="s">
        <v>221</v>
      </c>
      <c r="E3683" s="37"/>
      <c r="F3683" s="199" t="s">
        <v>3662</v>
      </c>
      <c r="G3683" s="37"/>
      <c r="H3683" s="37"/>
      <c r="I3683" s="200"/>
      <c r="J3683" s="37"/>
      <c r="K3683" s="37"/>
      <c r="L3683" s="40"/>
      <c r="M3683" s="201"/>
      <c r="N3683" s="202"/>
      <c r="O3683" s="72"/>
      <c r="P3683" s="72"/>
      <c r="Q3683" s="72"/>
      <c r="R3683" s="72"/>
      <c r="S3683" s="72"/>
      <c r="T3683" s="73"/>
      <c r="U3683" s="35"/>
      <c r="V3683" s="35"/>
      <c r="W3683" s="35"/>
      <c r="X3683" s="35"/>
      <c r="Y3683" s="35"/>
      <c r="Z3683" s="35"/>
      <c r="AA3683" s="35"/>
      <c r="AB3683" s="35"/>
      <c r="AC3683" s="35"/>
      <c r="AD3683" s="35"/>
      <c r="AE3683" s="35"/>
      <c r="AT3683" s="18" t="s">
        <v>221</v>
      </c>
      <c r="AU3683" s="18" t="s">
        <v>90</v>
      </c>
    </row>
    <row r="3684" spans="1:65" s="2" customFormat="1" ht="10.199999999999999">
      <c r="A3684" s="35"/>
      <c r="B3684" s="36"/>
      <c r="C3684" s="37"/>
      <c r="D3684" s="215" t="s">
        <v>362</v>
      </c>
      <c r="E3684" s="37"/>
      <c r="F3684" s="216" t="s">
        <v>3663</v>
      </c>
      <c r="G3684" s="37"/>
      <c r="H3684" s="37"/>
      <c r="I3684" s="200"/>
      <c r="J3684" s="37"/>
      <c r="K3684" s="37"/>
      <c r="L3684" s="40"/>
      <c r="M3684" s="201"/>
      <c r="N3684" s="202"/>
      <c r="O3684" s="72"/>
      <c r="P3684" s="72"/>
      <c r="Q3684" s="72"/>
      <c r="R3684" s="72"/>
      <c r="S3684" s="72"/>
      <c r="T3684" s="73"/>
      <c r="U3684" s="35"/>
      <c r="V3684" s="35"/>
      <c r="W3684" s="35"/>
      <c r="X3684" s="35"/>
      <c r="Y3684" s="35"/>
      <c r="Z3684" s="35"/>
      <c r="AA3684" s="35"/>
      <c r="AB3684" s="35"/>
      <c r="AC3684" s="35"/>
      <c r="AD3684" s="35"/>
      <c r="AE3684" s="35"/>
      <c r="AT3684" s="18" t="s">
        <v>362</v>
      </c>
      <c r="AU3684" s="18" t="s">
        <v>90</v>
      </c>
    </row>
    <row r="3685" spans="1:65" s="2" customFormat="1" ht="24.15" customHeight="1">
      <c r="A3685" s="35"/>
      <c r="B3685" s="36"/>
      <c r="C3685" s="185" t="s">
        <v>3664</v>
      </c>
      <c r="D3685" s="185" t="s">
        <v>216</v>
      </c>
      <c r="E3685" s="186" t="s">
        <v>3665</v>
      </c>
      <c r="F3685" s="187" t="s">
        <v>3666</v>
      </c>
      <c r="G3685" s="188" t="s">
        <v>523</v>
      </c>
      <c r="H3685" s="189">
        <v>18.239000000000001</v>
      </c>
      <c r="I3685" s="190"/>
      <c r="J3685" s="191">
        <f>ROUND(I3685*H3685,2)</f>
        <v>0</v>
      </c>
      <c r="K3685" s="187" t="s">
        <v>359</v>
      </c>
      <c r="L3685" s="40"/>
      <c r="M3685" s="192" t="s">
        <v>1</v>
      </c>
      <c r="N3685" s="193" t="s">
        <v>46</v>
      </c>
      <c r="O3685" s="72"/>
      <c r="P3685" s="194">
        <f>O3685*H3685</f>
        <v>0</v>
      </c>
      <c r="Q3685" s="194">
        <v>0</v>
      </c>
      <c r="R3685" s="194">
        <f>Q3685*H3685</f>
        <v>0</v>
      </c>
      <c r="S3685" s="194">
        <v>0</v>
      </c>
      <c r="T3685" s="195">
        <f>S3685*H3685</f>
        <v>0</v>
      </c>
      <c r="U3685" s="35"/>
      <c r="V3685" s="35"/>
      <c r="W3685" s="35"/>
      <c r="X3685" s="35"/>
      <c r="Y3685" s="35"/>
      <c r="Z3685" s="35"/>
      <c r="AA3685" s="35"/>
      <c r="AB3685" s="35"/>
      <c r="AC3685" s="35"/>
      <c r="AD3685" s="35"/>
      <c r="AE3685" s="35"/>
      <c r="AR3685" s="196" t="s">
        <v>291</v>
      </c>
      <c r="AT3685" s="196" t="s">
        <v>216</v>
      </c>
      <c r="AU3685" s="196" t="s">
        <v>90</v>
      </c>
      <c r="AY3685" s="18" t="s">
        <v>215</v>
      </c>
      <c r="BE3685" s="197">
        <f>IF(N3685="základní",J3685,0)</f>
        <v>0</v>
      </c>
      <c r="BF3685" s="197">
        <f>IF(N3685="snížená",J3685,0)</f>
        <v>0</v>
      </c>
      <c r="BG3685" s="197">
        <f>IF(N3685="zákl. přenesená",J3685,0)</f>
        <v>0</v>
      </c>
      <c r="BH3685" s="197">
        <f>IF(N3685="sníž. přenesená",J3685,0)</f>
        <v>0</v>
      </c>
      <c r="BI3685" s="197">
        <f>IF(N3685="nulová",J3685,0)</f>
        <v>0</v>
      </c>
      <c r="BJ3685" s="18" t="s">
        <v>88</v>
      </c>
      <c r="BK3685" s="197">
        <f>ROUND(I3685*H3685,2)</f>
        <v>0</v>
      </c>
      <c r="BL3685" s="18" t="s">
        <v>291</v>
      </c>
      <c r="BM3685" s="196" t="s">
        <v>3667</v>
      </c>
    </row>
    <row r="3686" spans="1:65" s="2" customFormat="1" ht="19.2">
      <c r="A3686" s="35"/>
      <c r="B3686" s="36"/>
      <c r="C3686" s="37"/>
      <c r="D3686" s="198" t="s">
        <v>221</v>
      </c>
      <c r="E3686" s="37"/>
      <c r="F3686" s="199" t="s">
        <v>3668</v>
      </c>
      <c r="G3686" s="37"/>
      <c r="H3686" s="37"/>
      <c r="I3686" s="200"/>
      <c r="J3686" s="37"/>
      <c r="K3686" s="37"/>
      <c r="L3686" s="40"/>
      <c r="M3686" s="201"/>
      <c r="N3686" s="202"/>
      <c r="O3686" s="72"/>
      <c r="P3686" s="72"/>
      <c r="Q3686" s="72"/>
      <c r="R3686" s="72"/>
      <c r="S3686" s="72"/>
      <c r="T3686" s="73"/>
      <c r="U3686" s="35"/>
      <c r="V3686" s="35"/>
      <c r="W3686" s="35"/>
      <c r="X3686" s="35"/>
      <c r="Y3686" s="35"/>
      <c r="Z3686" s="35"/>
      <c r="AA3686" s="35"/>
      <c r="AB3686" s="35"/>
      <c r="AC3686" s="35"/>
      <c r="AD3686" s="35"/>
      <c r="AE3686" s="35"/>
      <c r="AT3686" s="18" t="s">
        <v>221</v>
      </c>
      <c r="AU3686" s="18" t="s">
        <v>90</v>
      </c>
    </row>
    <row r="3687" spans="1:65" s="2" customFormat="1" ht="10.199999999999999">
      <c r="A3687" s="35"/>
      <c r="B3687" s="36"/>
      <c r="C3687" s="37"/>
      <c r="D3687" s="215" t="s">
        <v>362</v>
      </c>
      <c r="E3687" s="37"/>
      <c r="F3687" s="216" t="s">
        <v>3669</v>
      </c>
      <c r="G3687" s="37"/>
      <c r="H3687" s="37"/>
      <c r="I3687" s="200"/>
      <c r="J3687" s="37"/>
      <c r="K3687" s="37"/>
      <c r="L3687" s="40"/>
      <c r="M3687" s="201"/>
      <c r="N3687" s="202"/>
      <c r="O3687" s="72"/>
      <c r="P3687" s="72"/>
      <c r="Q3687" s="72"/>
      <c r="R3687" s="72"/>
      <c r="S3687" s="72"/>
      <c r="T3687" s="73"/>
      <c r="U3687" s="35"/>
      <c r="V3687" s="35"/>
      <c r="W3687" s="35"/>
      <c r="X3687" s="35"/>
      <c r="Y3687" s="35"/>
      <c r="Z3687" s="35"/>
      <c r="AA3687" s="35"/>
      <c r="AB3687" s="35"/>
      <c r="AC3687" s="35"/>
      <c r="AD3687" s="35"/>
      <c r="AE3687" s="35"/>
      <c r="AT3687" s="18" t="s">
        <v>362</v>
      </c>
      <c r="AU3687" s="18" t="s">
        <v>90</v>
      </c>
    </row>
    <row r="3688" spans="1:65" s="14" customFormat="1" ht="10.199999999999999">
      <c r="B3688" s="227"/>
      <c r="C3688" s="228"/>
      <c r="D3688" s="198" t="s">
        <v>364</v>
      </c>
      <c r="E3688" s="229" t="s">
        <v>1</v>
      </c>
      <c r="F3688" s="230" t="s">
        <v>3670</v>
      </c>
      <c r="G3688" s="228"/>
      <c r="H3688" s="231">
        <v>18.239000000000001</v>
      </c>
      <c r="I3688" s="232"/>
      <c r="J3688" s="228"/>
      <c r="K3688" s="228"/>
      <c r="L3688" s="233"/>
      <c r="M3688" s="234"/>
      <c r="N3688" s="235"/>
      <c r="O3688" s="235"/>
      <c r="P3688" s="235"/>
      <c r="Q3688" s="235"/>
      <c r="R3688" s="235"/>
      <c r="S3688" s="235"/>
      <c r="T3688" s="236"/>
      <c r="AT3688" s="237" t="s">
        <v>364</v>
      </c>
      <c r="AU3688" s="237" t="s">
        <v>90</v>
      </c>
      <c r="AV3688" s="14" t="s">
        <v>90</v>
      </c>
      <c r="AW3688" s="14" t="s">
        <v>36</v>
      </c>
      <c r="AX3688" s="14" t="s">
        <v>81</v>
      </c>
      <c r="AY3688" s="237" t="s">
        <v>215</v>
      </c>
    </row>
    <row r="3689" spans="1:65" s="15" customFormat="1" ht="10.199999999999999">
      <c r="B3689" s="238"/>
      <c r="C3689" s="239"/>
      <c r="D3689" s="198" t="s">
        <v>364</v>
      </c>
      <c r="E3689" s="240" t="s">
        <v>1</v>
      </c>
      <c r="F3689" s="241" t="s">
        <v>368</v>
      </c>
      <c r="G3689" s="239"/>
      <c r="H3689" s="242">
        <v>18.239000000000001</v>
      </c>
      <c r="I3689" s="243"/>
      <c r="J3689" s="239"/>
      <c r="K3689" s="239"/>
      <c r="L3689" s="244"/>
      <c r="M3689" s="245"/>
      <c r="N3689" s="246"/>
      <c r="O3689" s="246"/>
      <c r="P3689" s="246"/>
      <c r="Q3689" s="246"/>
      <c r="R3689" s="246"/>
      <c r="S3689" s="246"/>
      <c r="T3689" s="247"/>
      <c r="AT3689" s="248" t="s">
        <v>364</v>
      </c>
      <c r="AU3689" s="248" t="s">
        <v>90</v>
      </c>
      <c r="AV3689" s="15" t="s">
        <v>214</v>
      </c>
      <c r="AW3689" s="15" t="s">
        <v>36</v>
      </c>
      <c r="AX3689" s="15" t="s">
        <v>88</v>
      </c>
      <c r="AY3689" s="248" t="s">
        <v>215</v>
      </c>
    </row>
    <row r="3690" spans="1:65" s="2" customFormat="1" ht="21.75" customHeight="1">
      <c r="A3690" s="35"/>
      <c r="B3690" s="36"/>
      <c r="C3690" s="185" t="s">
        <v>3671</v>
      </c>
      <c r="D3690" s="185" t="s">
        <v>216</v>
      </c>
      <c r="E3690" s="186" t="s">
        <v>3672</v>
      </c>
      <c r="F3690" s="187" t="s">
        <v>3673</v>
      </c>
      <c r="G3690" s="188" t="s">
        <v>797</v>
      </c>
      <c r="H3690" s="189">
        <v>182.39</v>
      </c>
      <c r="I3690" s="190"/>
      <c r="J3690" s="191">
        <f>ROUND(I3690*H3690,2)</f>
        <v>0</v>
      </c>
      <c r="K3690" s="187" t="s">
        <v>359</v>
      </c>
      <c r="L3690" s="40"/>
      <c r="M3690" s="192" t="s">
        <v>1</v>
      </c>
      <c r="N3690" s="193" t="s">
        <v>46</v>
      </c>
      <c r="O3690" s="72"/>
      <c r="P3690" s="194">
        <f>O3690*H3690</f>
        <v>0</v>
      </c>
      <c r="Q3690" s="194">
        <v>3.46E-3</v>
      </c>
      <c r="R3690" s="194">
        <f>Q3690*H3690</f>
        <v>0.63106939999999989</v>
      </c>
      <c r="S3690" s="194">
        <v>0</v>
      </c>
      <c r="T3690" s="195">
        <f>S3690*H3690</f>
        <v>0</v>
      </c>
      <c r="U3690" s="35"/>
      <c r="V3690" s="35"/>
      <c r="W3690" s="35"/>
      <c r="X3690" s="35"/>
      <c r="Y3690" s="35"/>
      <c r="Z3690" s="35"/>
      <c r="AA3690" s="35"/>
      <c r="AB3690" s="35"/>
      <c r="AC3690" s="35"/>
      <c r="AD3690" s="35"/>
      <c r="AE3690" s="35"/>
      <c r="AR3690" s="196" t="s">
        <v>291</v>
      </c>
      <c r="AT3690" s="196" t="s">
        <v>216</v>
      </c>
      <c r="AU3690" s="196" t="s">
        <v>90</v>
      </c>
      <c r="AY3690" s="18" t="s">
        <v>215</v>
      </c>
      <c r="BE3690" s="197">
        <f>IF(N3690="základní",J3690,0)</f>
        <v>0</v>
      </c>
      <c r="BF3690" s="197">
        <f>IF(N3690="snížená",J3690,0)</f>
        <v>0</v>
      </c>
      <c r="BG3690" s="197">
        <f>IF(N3690="zákl. přenesená",J3690,0)</f>
        <v>0</v>
      </c>
      <c r="BH3690" s="197">
        <f>IF(N3690="sníž. přenesená",J3690,0)</f>
        <v>0</v>
      </c>
      <c r="BI3690" s="197">
        <f>IF(N3690="nulová",J3690,0)</f>
        <v>0</v>
      </c>
      <c r="BJ3690" s="18" t="s">
        <v>88</v>
      </c>
      <c r="BK3690" s="197">
        <f>ROUND(I3690*H3690,2)</f>
        <v>0</v>
      </c>
      <c r="BL3690" s="18" t="s">
        <v>291</v>
      </c>
      <c r="BM3690" s="196" t="s">
        <v>3674</v>
      </c>
    </row>
    <row r="3691" spans="1:65" s="2" customFormat="1" ht="28.8">
      <c r="A3691" s="35"/>
      <c r="B3691" s="36"/>
      <c r="C3691" s="37"/>
      <c r="D3691" s="198" t="s">
        <v>221</v>
      </c>
      <c r="E3691" s="37"/>
      <c r="F3691" s="199" t="s">
        <v>3675</v>
      </c>
      <c r="G3691" s="37"/>
      <c r="H3691" s="37"/>
      <c r="I3691" s="200"/>
      <c r="J3691" s="37"/>
      <c r="K3691" s="37"/>
      <c r="L3691" s="40"/>
      <c r="M3691" s="201"/>
      <c r="N3691" s="202"/>
      <c r="O3691" s="72"/>
      <c r="P3691" s="72"/>
      <c r="Q3691" s="72"/>
      <c r="R3691" s="72"/>
      <c r="S3691" s="72"/>
      <c r="T3691" s="73"/>
      <c r="U3691" s="35"/>
      <c r="V3691" s="35"/>
      <c r="W3691" s="35"/>
      <c r="X3691" s="35"/>
      <c r="Y3691" s="35"/>
      <c r="Z3691" s="35"/>
      <c r="AA3691" s="35"/>
      <c r="AB3691" s="35"/>
      <c r="AC3691" s="35"/>
      <c r="AD3691" s="35"/>
      <c r="AE3691" s="35"/>
      <c r="AT3691" s="18" t="s">
        <v>221</v>
      </c>
      <c r="AU3691" s="18" t="s">
        <v>90</v>
      </c>
    </row>
    <row r="3692" spans="1:65" s="2" customFormat="1" ht="10.199999999999999">
      <c r="A3692" s="35"/>
      <c r="B3692" s="36"/>
      <c r="C3692" s="37"/>
      <c r="D3692" s="215" t="s">
        <v>362</v>
      </c>
      <c r="E3692" s="37"/>
      <c r="F3692" s="216" t="s">
        <v>3676</v>
      </c>
      <c r="G3692" s="37"/>
      <c r="H3692" s="37"/>
      <c r="I3692" s="200"/>
      <c r="J3692" s="37"/>
      <c r="K3692" s="37"/>
      <c r="L3692" s="40"/>
      <c r="M3692" s="201"/>
      <c r="N3692" s="202"/>
      <c r="O3692" s="72"/>
      <c r="P3692" s="72"/>
      <c r="Q3692" s="72"/>
      <c r="R3692" s="72"/>
      <c r="S3692" s="72"/>
      <c r="T3692" s="73"/>
      <c r="U3692" s="35"/>
      <c r="V3692" s="35"/>
      <c r="W3692" s="35"/>
      <c r="X3692" s="35"/>
      <c r="Y3692" s="35"/>
      <c r="Z3692" s="35"/>
      <c r="AA3692" s="35"/>
      <c r="AB3692" s="35"/>
      <c r="AC3692" s="35"/>
      <c r="AD3692" s="35"/>
      <c r="AE3692" s="35"/>
      <c r="AT3692" s="18" t="s">
        <v>362</v>
      </c>
      <c r="AU3692" s="18" t="s">
        <v>90</v>
      </c>
    </row>
    <row r="3693" spans="1:65" s="2" customFormat="1" ht="24.15" customHeight="1">
      <c r="A3693" s="35"/>
      <c r="B3693" s="36"/>
      <c r="C3693" s="185" t="s">
        <v>3677</v>
      </c>
      <c r="D3693" s="185" t="s">
        <v>216</v>
      </c>
      <c r="E3693" s="186" t="s">
        <v>3678</v>
      </c>
      <c r="F3693" s="187" t="s">
        <v>3679</v>
      </c>
      <c r="G3693" s="188" t="s">
        <v>583</v>
      </c>
      <c r="H3693" s="189">
        <v>10.847</v>
      </c>
      <c r="I3693" s="190"/>
      <c r="J3693" s="191">
        <f>ROUND(I3693*H3693,2)</f>
        <v>0</v>
      </c>
      <c r="K3693" s="187" t="s">
        <v>359</v>
      </c>
      <c r="L3693" s="40"/>
      <c r="M3693" s="192" t="s">
        <v>1</v>
      </c>
      <c r="N3693" s="193" t="s">
        <v>46</v>
      </c>
      <c r="O3693" s="72"/>
      <c r="P3693" s="194">
        <f>O3693*H3693</f>
        <v>0</v>
      </c>
      <c r="Q3693" s="194">
        <v>0</v>
      </c>
      <c r="R3693" s="194">
        <f>Q3693*H3693</f>
        <v>0</v>
      </c>
      <c r="S3693" s="194">
        <v>0</v>
      </c>
      <c r="T3693" s="195">
        <f>S3693*H3693</f>
        <v>0</v>
      </c>
      <c r="U3693" s="35"/>
      <c r="V3693" s="35"/>
      <c r="W3693" s="35"/>
      <c r="X3693" s="35"/>
      <c r="Y3693" s="35"/>
      <c r="Z3693" s="35"/>
      <c r="AA3693" s="35"/>
      <c r="AB3693" s="35"/>
      <c r="AC3693" s="35"/>
      <c r="AD3693" s="35"/>
      <c r="AE3693" s="35"/>
      <c r="AR3693" s="196" t="s">
        <v>291</v>
      </c>
      <c r="AT3693" s="196" t="s">
        <v>216</v>
      </c>
      <c r="AU3693" s="196" t="s">
        <v>90</v>
      </c>
      <c r="AY3693" s="18" t="s">
        <v>215</v>
      </c>
      <c r="BE3693" s="197">
        <f>IF(N3693="základní",J3693,0)</f>
        <v>0</v>
      </c>
      <c r="BF3693" s="197">
        <f>IF(N3693="snížená",J3693,0)</f>
        <v>0</v>
      </c>
      <c r="BG3693" s="197">
        <f>IF(N3693="zákl. přenesená",J3693,0)</f>
        <v>0</v>
      </c>
      <c r="BH3693" s="197">
        <f>IF(N3693="sníž. přenesená",J3693,0)</f>
        <v>0</v>
      </c>
      <c r="BI3693" s="197">
        <f>IF(N3693="nulová",J3693,0)</f>
        <v>0</v>
      </c>
      <c r="BJ3693" s="18" t="s">
        <v>88</v>
      </c>
      <c r="BK3693" s="197">
        <f>ROUND(I3693*H3693,2)</f>
        <v>0</v>
      </c>
      <c r="BL3693" s="18" t="s">
        <v>291</v>
      </c>
      <c r="BM3693" s="196" t="s">
        <v>3680</v>
      </c>
    </row>
    <row r="3694" spans="1:65" s="2" customFormat="1" ht="28.8">
      <c r="A3694" s="35"/>
      <c r="B3694" s="36"/>
      <c r="C3694" s="37"/>
      <c r="D3694" s="198" t="s">
        <v>221</v>
      </c>
      <c r="E3694" s="37"/>
      <c r="F3694" s="199" t="s">
        <v>3681</v>
      </c>
      <c r="G3694" s="37"/>
      <c r="H3694" s="37"/>
      <c r="I3694" s="200"/>
      <c r="J3694" s="37"/>
      <c r="K3694" s="37"/>
      <c r="L3694" s="40"/>
      <c r="M3694" s="201"/>
      <c r="N3694" s="202"/>
      <c r="O3694" s="72"/>
      <c r="P3694" s="72"/>
      <c r="Q3694" s="72"/>
      <c r="R3694" s="72"/>
      <c r="S3694" s="72"/>
      <c r="T3694" s="73"/>
      <c r="U3694" s="35"/>
      <c r="V3694" s="35"/>
      <c r="W3694" s="35"/>
      <c r="X3694" s="35"/>
      <c r="Y3694" s="35"/>
      <c r="Z3694" s="35"/>
      <c r="AA3694" s="35"/>
      <c r="AB3694" s="35"/>
      <c r="AC3694" s="35"/>
      <c r="AD3694" s="35"/>
      <c r="AE3694" s="35"/>
      <c r="AT3694" s="18" t="s">
        <v>221</v>
      </c>
      <c r="AU3694" s="18" t="s">
        <v>90</v>
      </c>
    </row>
    <row r="3695" spans="1:65" s="2" customFormat="1" ht="10.199999999999999">
      <c r="A3695" s="35"/>
      <c r="B3695" s="36"/>
      <c r="C3695" s="37"/>
      <c r="D3695" s="215" t="s">
        <v>362</v>
      </c>
      <c r="E3695" s="37"/>
      <c r="F3695" s="216" t="s">
        <v>3682</v>
      </c>
      <c r="G3695" s="37"/>
      <c r="H3695" s="37"/>
      <c r="I3695" s="200"/>
      <c r="J3695" s="37"/>
      <c r="K3695" s="37"/>
      <c r="L3695" s="40"/>
      <c r="M3695" s="201"/>
      <c r="N3695" s="202"/>
      <c r="O3695" s="72"/>
      <c r="P3695" s="72"/>
      <c r="Q3695" s="72"/>
      <c r="R3695" s="72"/>
      <c r="S3695" s="72"/>
      <c r="T3695" s="73"/>
      <c r="U3695" s="35"/>
      <c r="V3695" s="35"/>
      <c r="W3695" s="35"/>
      <c r="X3695" s="35"/>
      <c r="Y3695" s="35"/>
      <c r="Z3695" s="35"/>
      <c r="AA3695" s="35"/>
      <c r="AB3695" s="35"/>
      <c r="AC3695" s="35"/>
      <c r="AD3695" s="35"/>
      <c r="AE3695" s="35"/>
      <c r="AT3695" s="18" t="s">
        <v>362</v>
      </c>
      <c r="AU3695" s="18" t="s">
        <v>90</v>
      </c>
    </row>
    <row r="3696" spans="1:65" s="11" customFormat="1" ht="22.8" customHeight="1">
      <c r="B3696" s="171"/>
      <c r="C3696" s="172"/>
      <c r="D3696" s="173" t="s">
        <v>80</v>
      </c>
      <c r="E3696" s="213" t="s">
        <v>3683</v>
      </c>
      <c r="F3696" s="213" t="s">
        <v>3684</v>
      </c>
      <c r="G3696" s="172"/>
      <c r="H3696" s="172"/>
      <c r="I3696" s="175"/>
      <c r="J3696" s="214">
        <f>BK3696</f>
        <v>0</v>
      </c>
      <c r="K3696" s="172"/>
      <c r="L3696" s="177"/>
      <c r="M3696" s="178"/>
      <c r="N3696" s="179"/>
      <c r="O3696" s="179"/>
      <c r="P3696" s="180">
        <f>SUM(P3697:P3979)</f>
        <v>0</v>
      </c>
      <c r="Q3696" s="179"/>
      <c r="R3696" s="180">
        <f>SUM(R3697:R3979)</f>
        <v>7.8280563000000001</v>
      </c>
      <c r="S3696" s="179"/>
      <c r="T3696" s="181">
        <f>SUM(T3697:T3979)</f>
        <v>0</v>
      </c>
      <c r="AR3696" s="182" t="s">
        <v>90</v>
      </c>
      <c r="AT3696" s="183" t="s">
        <v>80</v>
      </c>
      <c r="AU3696" s="183" t="s">
        <v>88</v>
      </c>
      <c r="AY3696" s="182" t="s">
        <v>215</v>
      </c>
      <c r="BK3696" s="184">
        <f>SUM(BK3697:BK3979)</f>
        <v>0</v>
      </c>
    </row>
    <row r="3697" spans="1:65" s="2" customFormat="1" ht="16.5" customHeight="1">
      <c r="A3697" s="35"/>
      <c r="B3697" s="36"/>
      <c r="C3697" s="185" t="s">
        <v>3685</v>
      </c>
      <c r="D3697" s="185" t="s">
        <v>216</v>
      </c>
      <c r="E3697" s="186" t="s">
        <v>3686</v>
      </c>
      <c r="F3697" s="187" t="s">
        <v>3687</v>
      </c>
      <c r="G3697" s="188" t="s">
        <v>523</v>
      </c>
      <c r="H3697" s="189">
        <v>226.65</v>
      </c>
      <c r="I3697" s="190"/>
      <c r="J3697" s="191">
        <f>ROUND(I3697*H3697,2)</f>
        <v>0</v>
      </c>
      <c r="K3697" s="187" t="s">
        <v>359</v>
      </c>
      <c r="L3697" s="40"/>
      <c r="M3697" s="192" t="s">
        <v>1</v>
      </c>
      <c r="N3697" s="193" t="s">
        <v>46</v>
      </c>
      <c r="O3697" s="72"/>
      <c r="P3697" s="194">
        <f>O3697*H3697</f>
        <v>0</v>
      </c>
      <c r="Q3697" s="194">
        <v>2.9999999999999997E-4</v>
      </c>
      <c r="R3697" s="194">
        <f>Q3697*H3697</f>
        <v>6.7995E-2</v>
      </c>
      <c r="S3697" s="194">
        <v>0</v>
      </c>
      <c r="T3697" s="195">
        <f>S3697*H3697</f>
        <v>0</v>
      </c>
      <c r="U3697" s="35"/>
      <c r="V3697" s="35"/>
      <c r="W3697" s="35"/>
      <c r="X3697" s="35"/>
      <c r="Y3697" s="35"/>
      <c r="Z3697" s="35"/>
      <c r="AA3697" s="35"/>
      <c r="AB3697" s="35"/>
      <c r="AC3697" s="35"/>
      <c r="AD3697" s="35"/>
      <c r="AE3697" s="35"/>
      <c r="AR3697" s="196" t="s">
        <v>291</v>
      </c>
      <c r="AT3697" s="196" t="s">
        <v>216</v>
      </c>
      <c r="AU3697" s="196" t="s">
        <v>90</v>
      </c>
      <c r="AY3697" s="18" t="s">
        <v>215</v>
      </c>
      <c r="BE3697" s="197">
        <f>IF(N3697="základní",J3697,0)</f>
        <v>0</v>
      </c>
      <c r="BF3697" s="197">
        <f>IF(N3697="snížená",J3697,0)</f>
        <v>0</v>
      </c>
      <c r="BG3697" s="197">
        <f>IF(N3697="zákl. přenesená",J3697,0)</f>
        <v>0</v>
      </c>
      <c r="BH3697" s="197">
        <f>IF(N3697="sníž. přenesená",J3697,0)</f>
        <v>0</v>
      </c>
      <c r="BI3697" s="197">
        <f>IF(N3697="nulová",J3697,0)</f>
        <v>0</v>
      </c>
      <c r="BJ3697" s="18" t="s">
        <v>88</v>
      </c>
      <c r="BK3697" s="197">
        <f>ROUND(I3697*H3697,2)</f>
        <v>0</v>
      </c>
      <c r="BL3697" s="18" t="s">
        <v>291</v>
      </c>
      <c r="BM3697" s="196" t="s">
        <v>3688</v>
      </c>
    </row>
    <row r="3698" spans="1:65" s="2" customFormat="1" ht="19.2">
      <c r="A3698" s="35"/>
      <c r="B3698" s="36"/>
      <c r="C3698" s="37"/>
      <c r="D3698" s="198" t="s">
        <v>221</v>
      </c>
      <c r="E3698" s="37"/>
      <c r="F3698" s="199" t="s">
        <v>3689</v>
      </c>
      <c r="G3698" s="37"/>
      <c r="H3698" s="37"/>
      <c r="I3698" s="200"/>
      <c r="J3698" s="37"/>
      <c r="K3698" s="37"/>
      <c r="L3698" s="40"/>
      <c r="M3698" s="201"/>
      <c r="N3698" s="202"/>
      <c r="O3698" s="72"/>
      <c r="P3698" s="72"/>
      <c r="Q3698" s="72"/>
      <c r="R3698" s="72"/>
      <c r="S3698" s="72"/>
      <c r="T3698" s="73"/>
      <c r="U3698" s="35"/>
      <c r="V3698" s="35"/>
      <c r="W3698" s="35"/>
      <c r="X3698" s="35"/>
      <c r="Y3698" s="35"/>
      <c r="Z3698" s="35"/>
      <c r="AA3698" s="35"/>
      <c r="AB3698" s="35"/>
      <c r="AC3698" s="35"/>
      <c r="AD3698" s="35"/>
      <c r="AE3698" s="35"/>
      <c r="AT3698" s="18" t="s">
        <v>221</v>
      </c>
      <c r="AU3698" s="18" t="s">
        <v>90</v>
      </c>
    </row>
    <row r="3699" spans="1:65" s="2" customFormat="1" ht="10.199999999999999">
      <c r="A3699" s="35"/>
      <c r="B3699" s="36"/>
      <c r="C3699" s="37"/>
      <c r="D3699" s="215" t="s">
        <v>362</v>
      </c>
      <c r="E3699" s="37"/>
      <c r="F3699" s="216" t="s">
        <v>3690</v>
      </c>
      <c r="G3699" s="37"/>
      <c r="H3699" s="37"/>
      <c r="I3699" s="200"/>
      <c r="J3699" s="37"/>
      <c r="K3699" s="37"/>
      <c r="L3699" s="40"/>
      <c r="M3699" s="201"/>
      <c r="N3699" s="202"/>
      <c r="O3699" s="72"/>
      <c r="P3699" s="72"/>
      <c r="Q3699" s="72"/>
      <c r="R3699" s="72"/>
      <c r="S3699" s="72"/>
      <c r="T3699" s="73"/>
      <c r="U3699" s="35"/>
      <c r="V3699" s="35"/>
      <c r="W3699" s="35"/>
      <c r="X3699" s="35"/>
      <c r="Y3699" s="35"/>
      <c r="Z3699" s="35"/>
      <c r="AA3699" s="35"/>
      <c r="AB3699" s="35"/>
      <c r="AC3699" s="35"/>
      <c r="AD3699" s="35"/>
      <c r="AE3699" s="35"/>
      <c r="AT3699" s="18" t="s">
        <v>362</v>
      </c>
      <c r="AU3699" s="18" t="s">
        <v>90</v>
      </c>
    </row>
    <row r="3700" spans="1:65" s="13" customFormat="1" ht="10.199999999999999">
      <c r="B3700" s="217"/>
      <c r="C3700" s="218"/>
      <c r="D3700" s="198" t="s">
        <v>364</v>
      </c>
      <c r="E3700" s="219" t="s">
        <v>1</v>
      </c>
      <c r="F3700" s="220" t="s">
        <v>3691</v>
      </c>
      <c r="G3700" s="218"/>
      <c r="H3700" s="219" t="s">
        <v>1</v>
      </c>
      <c r="I3700" s="221"/>
      <c r="J3700" s="218"/>
      <c r="K3700" s="218"/>
      <c r="L3700" s="222"/>
      <c r="M3700" s="223"/>
      <c r="N3700" s="224"/>
      <c r="O3700" s="224"/>
      <c r="P3700" s="224"/>
      <c r="Q3700" s="224"/>
      <c r="R3700" s="224"/>
      <c r="S3700" s="224"/>
      <c r="T3700" s="225"/>
      <c r="AT3700" s="226" t="s">
        <v>364</v>
      </c>
      <c r="AU3700" s="226" t="s">
        <v>90</v>
      </c>
      <c r="AV3700" s="13" t="s">
        <v>88</v>
      </c>
      <c r="AW3700" s="13" t="s">
        <v>36</v>
      </c>
      <c r="AX3700" s="13" t="s">
        <v>81</v>
      </c>
      <c r="AY3700" s="226" t="s">
        <v>215</v>
      </c>
    </row>
    <row r="3701" spans="1:65" s="13" customFormat="1" ht="10.199999999999999">
      <c r="B3701" s="217"/>
      <c r="C3701" s="218"/>
      <c r="D3701" s="198" t="s">
        <v>364</v>
      </c>
      <c r="E3701" s="219" t="s">
        <v>1</v>
      </c>
      <c r="F3701" s="220" t="s">
        <v>822</v>
      </c>
      <c r="G3701" s="218"/>
      <c r="H3701" s="219" t="s">
        <v>1</v>
      </c>
      <c r="I3701" s="221"/>
      <c r="J3701" s="218"/>
      <c r="K3701" s="218"/>
      <c r="L3701" s="222"/>
      <c r="M3701" s="223"/>
      <c r="N3701" s="224"/>
      <c r="O3701" s="224"/>
      <c r="P3701" s="224"/>
      <c r="Q3701" s="224"/>
      <c r="R3701" s="224"/>
      <c r="S3701" s="224"/>
      <c r="T3701" s="225"/>
      <c r="AT3701" s="226" t="s">
        <v>364</v>
      </c>
      <c r="AU3701" s="226" t="s">
        <v>90</v>
      </c>
      <c r="AV3701" s="13" t="s">
        <v>88</v>
      </c>
      <c r="AW3701" s="13" t="s">
        <v>36</v>
      </c>
      <c r="AX3701" s="13" t="s">
        <v>81</v>
      </c>
      <c r="AY3701" s="226" t="s">
        <v>215</v>
      </c>
    </row>
    <row r="3702" spans="1:65" s="13" customFormat="1" ht="10.199999999999999">
      <c r="B3702" s="217"/>
      <c r="C3702" s="218"/>
      <c r="D3702" s="198" t="s">
        <v>364</v>
      </c>
      <c r="E3702" s="219" t="s">
        <v>1</v>
      </c>
      <c r="F3702" s="220" t="s">
        <v>1135</v>
      </c>
      <c r="G3702" s="218"/>
      <c r="H3702" s="219" t="s">
        <v>1</v>
      </c>
      <c r="I3702" s="221"/>
      <c r="J3702" s="218"/>
      <c r="K3702" s="218"/>
      <c r="L3702" s="222"/>
      <c r="M3702" s="223"/>
      <c r="N3702" s="224"/>
      <c r="O3702" s="224"/>
      <c r="P3702" s="224"/>
      <c r="Q3702" s="224"/>
      <c r="R3702" s="224"/>
      <c r="S3702" s="224"/>
      <c r="T3702" s="225"/>
      <c r="AT3702" s="226" t="s">
        <v>364</v>
      </c>
      <c r="AU3702" s="226" t="s">
        <v>90</v>
      </c>
      <c r="AV3702" s="13" t="s">
        <v>88</v>
      </c>
      <c r="AW3702" s="13" t="s">
        <v>36</v>
      </c>
      <c r="AX3702" s="13" t="s">
        <v>81</v>
      </c>
      <c r="AY3702" s="226" t="s">
        <v>215</v>
      </c>
    </row>
    <row r="3703" spans="1:65" s="14" customFormat="1" ht="10.199999999999999">
      <c r="B3703" s="227"/>
      <c r="C3703" s="228"/>
      <c r="D3703" s="198" t="s">
        <v>364</v>
      </c>
      <c r="E3703" s="229" t="s">
        <v>1</v>
      </c>
      <c r="F3703" s="230" t="s">
        <v>3692</v>
      </c>
      <c r="G3703" s="228"/>
      <c r="H3703" s="231">
        <v>35</v>
      </c>
      <c r="I3703" s="232"/>
      <c r="J3703" s="228"/>
      <c r="K3703" s="228"/>
      <c r="L3703" s="233"/>
      <c r="M3703" s="234"/>
      <c r="N3703" s="235"/>
      <c r="O3703" s="235"/>
      <c r="P3703" s="235"/>
      <c r="Q3703" s="235"/>
      <c r="R3703" s="235"/>
      <c r="S3703" s="235"/>
      <c r="T3703" s="236"/>
      <c r="AT3703" s="237" t="s">
        <v>364</v>
      </c>
      <c r="AU3703" s="237" t="s">
        <v>90</v>
      </c>
      <c r="AV3703" s="14" t="s">
        <v>90</v>
      </c>
      <c r="AW3703" s="14" t="s">
        <v>36</v>
      </c>
      <c r="AX3703" s="14" t="s">
        <v>81</v>
      </c>
      <c r="AY3703" s="237" t="s">
        <v>215</v>
      </c>
    </row>
    <row r="3704" spans="1:65" s="14" customFormat="1" ht="10.199999999999999">
      <c r="B3704" s="227"/>
      <c r="C3704" s="228"/>
      <c r="D3704" s="198" t="s">
        <v>364</v>
      </c>
      <c r="E3704" s="229" t="s">
        <v>1</v>
      </c>
      <c r="F3704" s="230" t="s">
        <v>3693</v>
      </c>
      <c r="G3704" s="228"/>
      <c r="H3704" s="231">
        <v>-3</v>
      </c>
      <c r="I3704" s="232"/>
      <c r="J3704" s="228"/>
      <c r="K3704" s="228"/>
      <c r="L3704" s="233"/>
      <c r="M3704" s="234"/>
      <c r="N3704" s="235"/>
      <c r="O3704" s="235"/>
      <c r="P3704" s="235"/>
      <c r="Q3704" s="235"/>
      <c r="R3704" s="235"/>
      <c r="S3704" s="235"/>
      <c r="T3704" s="236"/>
      <c r="AT3704" s="237" t="s">
        <v>364</v>
      </c>
      <c r="AU3704" s="237" t="s">
        <v>90</v>
      </c>
      <c r="AV3704" s="14" t="s">
        <v>90</v>
      </c>
      <c r="AW3704" s="14" t="s">
        <v>36</v>
      </c>
      <c r="AX3704" s="14" t="s">
        <v>81</v>
      </c>
      <c r="AY3704" s="237" t="s">
        <v>215</v>
      </c>
    </row>
    <row r="3705" spans="1:65" s="13" customFormat="1" ht="10.199999999999999">
      <c r="B3705" s="217"/>
      <c r="C3705" s="218"/>
      <c r="D3705" s="198" t="s">
        <v>364</v>
      </c>
      <c r="E3705" s="219" t="s">
        <v>1</v>
      </c>
      <c r="F3705" s="220" t="s">
        <v>1483</v>
      </c>
      <c r="G3705" s="218"/>
      <c r="H3705" s="219" t="s">
        <v>1</v>
      </c>
      <c r="I3705" s="221"/>
      <c r="J3705" s="218"/>
      <c r="K3705" s="218"/>
      <c r="L3705" s="222"/>
      <c r="M3705" s="223"/>
      <c r="N3705" s="224"/>
      <c r="O3705" s="224"/>
      <c r="P3705" s="224"/>
      <c r="Q3705" s="224"/>
      <c r="R3705" s="224"/>
      <c r="S3705" s="224"/>
      <c r="T3705" s="225"/>
      <c r="AT3705" s="226" t="s">
        <v>364</v>
      </c>
      <c r="AU3705" s="226" t="s">
        <v>90</v>
      </c>
      <c r="AV3705" s="13" t="s">
        <v>88</v>
      </c>
      <c r="AW3705" s="13" t="s">
        <v>36</v>
      </c>
      <c r="AX3705" s="13" t="s">
        <v>81</v>
      </c>
      <c r="AY3705" s="226" t="s">
        <v>215</v>
      </c>
    </row>
    <row r="3706" spans="1:65" s="14" customFormat="1" ht="10.199999999999999">
      <c r="B3706" s="227"/>
      <c r="C3706" s="228"/>
      <c r="D3706" s="198" t="s">
        <v>364</v>
      </c>
      <c r="E3706" s="229" t="s">
        <v>1</v>
      </c>
      <c r="F3706" s="230" t="s">
        <v>1944</v>
      </c>
      <c r="G3706" s="228"/>
      <c r="H3706" s="231">
        <v>27</v>
      </c>
      <c r="I3706" s="232"/>
      <c r="J3706" s="228"/>
      <c r="K3706" s="228"/>
      <c r="L3706" s="233"/>
      <c r="M3706" s="234"/>
      <c r="N3706" s="235"/>
      <c r="O3706" s="235"/>
      <c r="P3706" s="235"/>
      <c r="Q3706" s="235"/>
      <c r="R3706" s="235"/>
      <c r="S3706" s="235"/>
      <c r="T3706" s="236"/>
      <c r="AT3706" s="237" t="s">
        <v>364</v>
      </c>
      <c r="AU3706" s="237" t="s">
        <v>90</v>
      </c>
      <c r="AV3706" s="14" t="s">
        <v>90</v>
      </c>
      <c r="AW3706" s="14" t="s">
        <v>36</v>
      </c>
      <c r="AX3706" s="14" t="s">
        <v>81</v>
      </c>
      <c r="AY3706" s="237" t="s">
        <v>215</v>
      </c>
    </row>
    <row r="3707" spans="1:65" s="14" customFormat="1" ht="10.199999999999999">
      <c r="B3707" s="227"/>
      <c r="C3707" s="228"/>
      <c r="D3707" s="198" t="s">
        <v>364</v>
      </c>
      <c r="E3707" s="229" t="s">
        <v>1</v>
      </c>
      <c r="F3707" s="230" t="s">
        <v>3693</v>
      </c>
      <c r="G3707" s="228"/>
      <c r="H3707" s="231">
        <v>-3</v>
      </c>
      <c r="I3707" s="232"/>
      <c r="J3707" s="228"/>
      <c r="K3707" s="228"/>
      <c r="L3707" s="233"/>
      <c r="M3707" s="234"/>
      <c r="N3707" s="235"/>
      <c r="O3707" s="235"/>
      <c r="P3707" s="235"/>
      <c r="Q3707" s="235"/>
      <c r="R3707" s="235"/>
      <c r="S3707" s="235"/>
      <c r="T3707" s="236"/>
      <c r="AT3707" s="237" t="s">
        <v>364</v>
      </c>
      <c r="AU3707" s="237" t="s">
        <v>90</v>
      </c>
      <c r="AV3707" s="14" t="s">
        <v>90</v>
      </c>
      <c r="AW3707" s="14" t="s">
        <v>36</v>
      </c>
      <c r="AX3707" s="14" t="s">
        <v>81</v>
      </c>
      <c r="AY3707" s="237" t="s">
        <v>215</v>
      </c>
    </row>
    <row r="3708" spans="1:65" s="13" customFormat="1" ht="10.199999999999999">
      <c r="B3708" s="217"/>
      <c r="C3708" s="218"/>
      <c r="D3708" s="198" t="s">
        <v>364</v>
      </c>
      <c r="E3708" s="219" t="s">
        <v>1</v>
      </c>
      <c r="F3708" s="220" t="s">
        <v>1137</v>
      </c>
      <c r="G3708" s="218"/>
      <c r="H3708" s="219" t="s">
        <v>1</v>
      </c>
      <c r="I3708" s="221"/>
      <c r="J3708" s="218"/>
      <c r="K3708" s="218"/>
      <c r="L3708" s="222"/>
      <c r="M3708" s="223"/>
      <c r="N3708" s="224"/>
      <c r="O3708" s="224"/>
      <c r="P3708" s="224"/>
      <c r="Q3708" s="224"/>
      <c r="R3708" s="224"/>
      <c r="S3708" s="224"/>
      <c r="T3708" s="225"/>
      <c r="AT3708" s="226" t="s">
        <v>364</v>
      </c>
      <c r="AU3708" s="226" t="s">
        <v>90</v>
      </c>
      <c r="AV3708" s="13" t="s">
        <v>88</v>
      </c>
      <c r="AW3708" s="13" t="s">
        <v>36</v>
      </c>
      <c r="AX3708" s="13" t="s">
        <v>81</v>
      </c>
      <c r="AY3708" s="226" t="s">
        <v>215</v>
      </c>
    </row>
    <row r="3709" spans="1:65" s="14" customFormat="1" ht="10.199999999999999">
      <c r="B3709" s="227"/>
      <c r="C3709" s="228"/>
      <c r="D3709" s="198" t="s">
        <v>364</v>
      </c>
      <c r="E3709" s="229" t="s">
        <v>1</v>
      </c>
      <c r="F3709" s="230" t="s">
        <v>3694</v>
      </c>
      <c r="G3709" s="228"/>
      <c r="H3709" s="231">
        <v>14.8</v>
      </c>
      <c r="I3709" s="232"/>
      <c r="J3709" s="228"/>
      <c r="K3709" s="228"/>
      <c r="L3709" s="233"/>
      <c r="M3709" s="234"/>
      <c r="N3709" s="235"/>
      <c r="O3709" s="235"/>
      <c r="P3709" s="235"/>
      <c r="Q3709" s="235"/>
      <c r="R3709" s="235"/>
      <c r="S3709" s="235"/>
      <c r="T3709" s="236"/>
      <c r="AT3709" s="237" t="s">
        <v>364</v>
      </c>
      <c r="AU3709" s="237" t="s">
        <v>90</v>
      </c>
      <c r="AV3709" s="14" t="s">
        <v>90</v>
      </c>
      <c r="AW3709" s="14" t="s">
        <v>36</v>
      </c>
      <c r="AX3709" s="14" t="s">
        <v>81</v>
      </c>
      <c r="AY3709" s="237" t="s">
        <v>215</v>
      </c>
    </row>
    <row r="3710" spans="1:65" s="14" customFormat="1" ht="10.199999999999999">
      <c r="B3710" s="227"/>
      <c r="C3710" s="228"/>
      <c r="D3710" s="198" t="s">
        <v>364</v>
      </c>
      <c r="E3710" s="229" t="s">
        <v>1</v>
      </c>
      <c r="F3710" s="230" t="s">
        <v>831</v>
      </c>
      <c r="G3710" s="228"/>
      <c r="H3710" s="231">
        <v>-1.6</v>
      </c>
      <c r="I3710" s="232"/>
      <c r="J3710" s="228"/>
      <c r="K3710" s="228"/>
      <c r="L3710" s="233"/>
      <c r="M3710" s="234"/>
      <c r="N3710" s="235"/>
      <c r="O3710" s="235"/>
      <c r="P3710" s="235"/>
      <c r="Q3710" s="235"/>
      <c r="R3710" s="235"/>
      <c r="S3710" s="235"/>
      <c r="T3710" s="236"/>
      <c r="AT3710" s="237" t="s">
        <v>364</v>
      </c>
      <c r="AU3710" s="237" t="s">
        <v>90</v>
      </c>
      <c r="AV3710" s="14" t="s">
        <v>90</v>
      </c>
      <c r="AW3710" s="14" t="s">
        <v>36</v>
      </c>
      <c r="AX3710" s="14" t="s">
        <v>81</v>
      </c>
      <c r="AY3710" s="237" t="s">
        <v>215</v>
      </c>
    </row>
    <row r="3711" spans="1:65" s="13" customFormat="1" ht="10.199999999999999">
      <c r="B3711" s="217"/>
      <c r="C3711" s="218"/>
      <c r="D3711" s="198" t="s">
        <v>364</v>
      </c>
      <c r="E3711" s="219" t="s">
        <v>1</v>
      </c>
      <c r="F3711" s="220" t="s">
        <v>1139</v>
      </c>
      <c r="G3711" s="218"/>
      <c r="H3711" s="219" t="s">
        <v>1</v>
      </c>
      <c r="I3711" s="221"/>
      <c r="J3711" s="218"/>
      <c r="K3711" s="218"/>
      <c r="L3711" s="222"/>
      <c r="M3711" s="223"/>
      <c r="N3711" s="224"/>
      <c r="O3711" s="224"/>
      <c r="P3711" s="224"/>
      <c r="Q3711" s="224"/>
      <c r="R3711" s="224"/>
      <c r="S3711" s="224"/>
      <c r="T3711" s="225"/>
      <c r="AT3711" s="226" t="s">
        <v>364</v>
      </c>
      <c r="AU3711" s="226" t="s">
        <v>90</v>
      </c>
      <c r="AV3711" s="13" t="s">
        <v>88</v>
      </c>
      <c r="AW3711" s="13" t="s">
        <v>36</v>
      </c>
      <c r="AX3711" s="13" t="s">
        <v>81</v>
      </c>
      <c r="AY3711" s="226" t="s">
        <v>215</v>
      </c>
    </row>
    <row r="3712" spans="1:65" s="14" customFormat="1" ht="10.199999999999999">
      <c r="B3712" s="227"/>
      <c r="C3712" s="228"/>
      <c r="D3712" s="198" t="s">
        <v>364</v>
      </c>
      <c r="E3712" s="229" t="s">
        <v>1</v>
      </c>
      <c r="F3712" s="230" t="s">
        <v>3695</v>
      </c>
      <c r="G3712" s="228"/>
      <c r="H3712" s="231">
        <v>15</v>
      </c>
      <c r="I3712" s="232"/>
      <c r="J3712" s="228"/>
      <c r="K3712" s="228"/>
      <c r="L3712" s="233"/>
      <c r="M3712" s="234"/>
      <c r="N3712" s="235"/>
      <c r="O3712" s="235"/>
      <c r="P3712" s="235"/>
      <c r="Q3712" s="235"/>
      <c r="R3712" s="235"/>
      <c r="S3712" s="235"/>
      <c r="T3712" s="236"/>
      <c r="AT3712" s="237" t="s">
        <v>364</v>
      </c>
      <c r="AU3712" s="237" t="s">
        <v>90</v>
      </c>
      <c r="AV3712" s="14" t="s">
        <v>90</v>
      </c>
      <c r="AW3712" s="14" t="s">
        <v>36</v>
      </c>
      <c r="AX3712" s="14" t="s">
        <v>81</v>
      </c>
      <c r="AY3712" s="237" t="s">
        <v>215</v>
      </c>
    </row>
    <row r="3713" spans="2:51" s="14" customFormat="1" ht="10.199999999999999">
      <c r="B3713" s="227"/>
      <c r="C3713" s="228"/>
      <c r="D3713" s="198" t="s">
        <v>364</v>
      </c>
      <c r="E3713" s="229" t="s">
        <v>1</v>
      </c>
      <c r="F3713" s="230" t="s">
        <v>1513</v>
      </c>
      <c r="G3713" s="228"/>
      <c r="H3713" s="231">
        <v>-4.8</v>
      </c>
      <c r="I3713" s="232"/>
      <c r="J3713" s="228"/>
      <c r="K3713" s="228"/>
      <c r="L3713" s="233"/>
      <c r="M3713" s="234"/>
      <c r="N3713" s="235"/>
      <c r="O3713" s="235"/>
      <c r="P3713" s="235"/>
      <c r="Q3713" s="235"/>
      <c r="R3713" s="235"/>
      <c r="S3713" s="235"/>
      <c r="T3713" s="236"/>
      <c r="AT3713" s="237" t="s">
        <v>364</v>
      </c>
      <c r="AU3713" s="237" t="s">
        <v>90</v>
      </c>
      <c r="AV3713" s="14" t="s">
        <v>90</v>
      </c>
      <c r="AW3713" s="14" t="s">
        <v>36</v>
      </c>
      <c r="AX3713" s="14" t="s">
        <v>81</v>
      </c>
      <c r="AY3713" s="237" t="s">
        <v>215</v>
      </c>
    </row>
    <row r="3714" spans="2:51" s="13" customFormat="1" ht="10.199999999999999">
      <c r="B3714" s="217"/>
      <c r="C3714" s="218"/>
      <c r="D3714" s="198" t="s">
        <v>364</v>
      </c>
      <c r="E3714" s="219" t="s">
        <v>1</v>
      </c>
      <c r="F3714" s="220" t="s">
        <v>1509</v>
      </c>
      <c r="G3714" s="218"/>
      <c r="H3714" s="219" t="s">
        <v>1</v>
      </c>
      <c r="I3714" s="221"/>
      <c r="J3714" s="218"/>
      <c r="K3714" s="218"/>
      <c r="L3714" s="222"/>
      <c r="M3714" s="223"/>
      <c r="N3714" s="224"/>
      <c r="O3714" s="224"/>
      <c r="P3714" s="224"/>
      <c r="Q3714" s="224"/>
      <c r="R3714" s="224"/>
      <c r="S3714" s="224"/>
      <c r="T3714" s="225"/>
      <c r="AT3714" s="226" t="s">
        <v>364</v>
      </c>
      <c r="AU3714" s="226" t="s">
        <v>90</v>
      </c>
      <c r="AV3714" s="13" t="s">
        <v>88</v>
      </c>
      <c r="AW3714" s="13" t="s">
        <v>36</v>
      </c>
      <c r="AX3714" s="13" t="s">
        <v>81</v>
      </c>
      <c r="AY3714" s="226" t="s">
        <v>215</v>
      </c>
    </row>
    <row r="3715" spans="2:51" s="14" customFormat="1" ht="10.199999999999999">
      <c r="B3715" s="227"/>
      <c r="C3715" s="228"/>
      <c r="D3715" s="198" t="s">
        <v>364</v>
      </c>
      <c r="E3715" s="229" t="s">
        <v>1</v>
      </c>
      <c r="F3715" s="230" t="s">
        <v>3696</v>
      </c>
      <c r="G3715" s="228"/>
      <c r="H3715" s="231">
        <v>12.4</v>
      </c>
      <c r="I3715" s="232"/>
      <c r="J3715" s="228"/>
      <c r="K3715" s="228"/>
      <c r="L3715" s="233"/>
      <c r="M3715" s="234"/>
      <c r="N3715" s="235"/>
      <c r="O3715" s="235"/>
      <c r="P3715" s="235"/>
      <c r="Q3715" s="235"/>
      <c r="R3715" s="235"/>
      <c r="S3715" s="235"/>
      <c r="T3715" s="236"/>
      <c r="AT3715" s="237" t="s">
        <v>364</v>
      </c>
      <c r="AU3715" s="237" t="s">
        <v>90</v>
      </c>
      <c r="AV3715" s="14" t="s">
        <v>90</v>
      </c>
      <c r="AW3715" s="14" t="s">
        <v>36</v>
      </c>
      <c r="AX3715" s="14" t="s">
        <v>81</v>
      </c>
      <c r="AY3715" s="237" t="s">
        <v>215</v>
      </c>
    </row>
    <row r="3716" spans="2:51" s="14" customFormat="1" ht="10.199999999999999">
      <c r="B3716" s="227"/>
      <c r="C3716" s="228"/>
      <c r="D3716" s="198" t="s">
        <v>364</v>
      </c>
      <c r="E3716" s="229" t="s">
        <v>1</v>
      </c>
      <c r="F3716" s="230" t="s">
        <v>831</v>
      </c>
      <c r="G3716" s="228"/>
      <c r="H3716" s="231">
        <v>-1.6</v>
      </c>
      <c r="I3716" s="232"/>
      <c r="J3716" s="228"/>
      <c r="K3716" s="228"/>
      <c r="L3716" s="233"/>
      <c r="M3716" s="234"/>
      <c r="N3716" s="235"/>
      <c r="O3716" s="235"/>
      <c r="P3716" s="235"/>
      <c r="Q3716" s="235"/>
      <c r="R3716" s="235"/>
      <c r="S3716" s="235"/>
      <c r="T3716" s="236"/>
      <c r="AT3716" s="237" t="s">
        <v>364</v>
      </c>
      <c r="AU3716" s="237" t="s">
        <v>90</v>
      </c>
      <c r="AV3716" s="14" t="s">
        <v>90</v>
      </c>
      <c r="AW3716" s="14" t="s">
        <v>36</v>
      </c>
      <c r="AX3716" s="14" t="s">
        <v>81</v>
      </c>
      <c r="AY3716" s="237" t="s">
        <v>215</v>
      </c>
    </row>
    <row r="3717" spans="2:51" s="13" customFormat="1" ht="10.199999999999999">
      <c r="B3717" s="217"/>
      <c r="C3717" s="218"/>
      <c r="D3717" s="198" t="s">
        <v>364</v>
      </c>
      <c r="E3717" s="219" t="s">
        <v>1</v>
      </c>
      <c r="F3717" s="220" t="s">
        <v>1141</v>
      </c>
      <c r="G3717" s="218"/>
      <c r="H3717" s="219" t="s">
        <v>1</v>
      </c>
      <c r="I3717" s="221"/>
      <c r="J3717" s="218"/>
      <c r="K3717" s="218"/>
      <c r="L3717" s="222"/>
      <c r="M3717" s="223"/>
      <c r="N3717" s="224"/>
      <c r="O3717" s="224"/>
      <c r="P3717" s="224"/>
      <c r="Q3717" s="224"/>
      <c r="R3717" s="224"/>
      <c r="S3717" s="224"/>
      <c r="T3717" s="225"/>
      <c r="AT3717" s="226" t="s">
        <v>364</v>
      </c>
      <c r="AU3717" s="226" t="s">
        <v>90</v>
      </c>
      <c r="AV3717" s="13" t="s">
        <v>88</v>
      </c>
      <c r="AW3717" s="13" t="s">
        <v>36</v>
      </c>
      <c r="AX3717" s="13" t="s">
        <v>81</v>
      </c>
      <c r="AY3717" s="226" t="s">
        <v>215</v>
      </c>
    </row>
    <row r="3718" spans="2:51" s="14" customFormat="1" ht="10.199999999999999">
      <c r="B3718" s="227"/>
      <c r="C3718" s="228"/>
      <c r="D3718" s="198" t="s">
        <v>364</v>
      </c>
      <c r="E3718" s="229" t="s">
        <v>1</v>
      </c>
      <c r="F3718" s="230" t="s">
        <v>3697</v>
      </c>
      <c r="G3718" s="228"/>
      <c r="H3718" s="231">
        <v>15</v>
      </c>
      <c r="I3718" s="232"/>
      <c r="J3718" s="228"/>
      <c r="K3718" s="228"/>
      <c r="L3718" s="233"/>
      <c r="M3718" s="234"/>
      <c r="N3718" s="235"/>
      <c r="O3718" s="235"/>
      <c r="P3718" s="235"/>
      <c r="Q3718" s="235"/>
      <c r="R3718" s="235"/>
      <c r="S3718" s="235"/>
      <c r="T3718" s="236"/>
      <c r="AT3718" s="237" t="s">
        <v>364</v>
      </c>
      <c r="AU3718" s="237" t="s">
        <v>90</v>
      </c>
      <c r="AV3718" s="14" t="s">
        <v>90</v>
      </c>
      <c r="AW3718" s="14" t="s">
        <v>36</v>
      </c>
      <c r="AX3718" s="14" t="s">
        <v>81</v>
      </c>
      <c r="AY3718" s="237" t="s">
        <v>215</v>
      </c>
    </row>
    <row r="3719" spans="2:51" s="14" customFormat="1" ht="10.199999999999999">
      <c r="B3719" s="227"/>
      <c r="C3719" s="228"/>
      <c r="D3719" s="198" t="s">
        <v>364</v>
      </c>
      <c r="E3719" s="229" t="s">
        <v>1</v>
      </c>
      <c r="F3719" s="230" t="s">
        <v>831</v>
      </c>
      <c r="G3719" s="228"/>
      <c r="H3719" s="231">
        <v>-1.6</v>
      </c>
      <c r="I3719" s="232"/>
      <c r="J3719" s="228"/>
      <c r="K3719" s="228"/>
      <c r="L3719" s="233"/>
      <c r="M3719" s="234"/>
      <c r="N3719" s="235"/>
      <c r="O3719" s="235"/>
      <c r="P3719" s="235"/>
      <c r="Q3719" s="235"/>
      <c r="R3719" s="235"/>
      <c r="S3719" s="235"/>
      <c r="T3719" s="236"/>
      <c r="AT3719" s="237" t="s">
        <v>364</v>
      </c>
      <c r="AU3719" s="237" t="s">
        <v>90</v>
      </c>
      <c r="AV3719" s="14" t="s">
        <v>90</v>
      </c>
      <c r="AW3719" s="14" t="s">
        <v>36</v>
      </c>
      <c r="AX3719" s="14" t="s">
        <v>81</v>
      </c>
      <c r="AY3719" s="237" t="s">
        <v>215</v>
      </c>
    </row>
    <row r="3720" spans="2:51" s="13" customFormat="1" ht="10.199999999999999">
      <c r="B3720" s="217"/>
      <c r="C3720" s="218"/>
      <c r="D3720" s="198" t="s">
        <v>364</v>
      </c>
      <c r="E3720" s="219" t="s">
        <v>1</v>
      </c>
      <c r="F3720" s="220" t="s">
        <v>1143</v>
      </c>
      <c r="G3720" s="218"/>
      <c r="H3720" s="219" t="s">
        <v>1</v>
      </c>
      <c r="I3720" s="221"/>
      <c r="J3720" s="218"/>
      <c r="K3720" s="218"/>
      <c r="L3720" s="222"/>
      <c r="M3720" s="223"/>
      <c r="N3720" s="224"/>
      <c r="O3720" s="224"/>
      <c r="P3720" s="224"/>
      <c r="Q3720" s="224"/>
      <c r="R3720" s="224"/>
      <c r="S3720" s="224"/>
      <c r="T3720" s="225"/>
      <c r="AT3720" s="226" t="s">
        <v>364</v>
      </c>
      <c r="AU3720" s="226" t="s">
        <v>90</v>
      </c>
      <c r="AV3720" s="13" t="s">
        <v>88</v>
      </c>
      <c r="AW3720" s="13" t="s">
        <v>36</v>
      </c>
      <c r="AX3720" s="13" t="s">
        <v>81</v>
      </c>
      <c r="AY3720" s="226" t="s">
        <v>215</v>
      </c>
    </row>
    <row r="3721" spans="2:51" s="14" customFormat="1" ht="10.199999999999999">
      <c r="B3721" s="227"/>
      <c r="C3721" s="228"/>
      <c r="D3721" s="198" t="s">
        <v>364</v>
      </c>
      <c r="E3721" s="229" t="s">
        <v>1</v>
      </c>
      <c r="F3721" s="230" t="s">
        <v>3698</v>
      </c>
      <c r="G3721" s="228"/>
      <c r="H3721" s="231">
        <v>15.2</v>
      </c>
      <c r="I3721" s="232"/>
      <c r="J3721" s="228"/>
      <c r="K3721" s="228"/>
      <c r="L3721" s="233"/>
      <c r="M3721" s="234"/>
      <c r="N3721" s="235"/>
      <c r="O3721" s="235"/>
      <c r="P3721" s="235"/>
      <c r="Q3721" s="235"/>
      <c r="R3721" s="235"/>
      <c r="S3721" s="235"/>
      <c r="T3721" s="236"/>
      <c r="AT3721" s="237" t="s">
        <v>364</v>
      </c>
      <c r="AU3721" s="237" t="s">
        <v>90</v>
      </c>
      <c r="AV3721" s="14" t="s">
        <v>90</v>
      </c>
      <c r="AW3721" s="14" t="s">
        <v>36</v>
      </c>
      <c r="AX3721" s="14" t="s">
        <v>81</v>
      </c>
      <c r="AY3721" s="237" t="s">
        <v>215</v>
      </c>
    </row>
    <row r="3722" spans="2:51" s="14" customFormat="1" ht="10.199999999999999">
      <c r="B3722" s="227"/>
      <c r="C3722" s="228"/>
      <c r="D3722" s="198" t="s">
        <v>364</v>
      </c>
      <c r="E3722" s="229" t="s">
        <v>1</v>
      </c>
      <c r="F3722" s="230" t="s">
        <v>1513</v>
      </c>
      <c r="G3722" s="228"/>
      <c r="H3722" s="231">
        <v>-4.8</v>
      </c>
      <c r="I3722" s="232"/>
      <c r="J3722" s="228"/>
      <c r="K3722" s="228"/>
      <c r="L3722" s="233"/>
      <c r="M3722" s="234"/>
      <c r="N3722" s="235"/>
      <c r="O3722" s="235"/>
      <c r="P3722" s="235"/>
      <c r="Q3722" s="235"/>
      <c r="R3722" s="235"/>
      <c r="S3722" s="235"/>
      <c r="T3722" s="236"/>
      <c r="AT3722" s="237" t="s">
        <v>364</v>
      </c>
      <c r="AU3722" s="237" t="s">
        <v>90</v>
      </c>
      <c r="AV3722" s="14" t="s">
        <v>90</v>
      </c>
      <c r="AW3722" s="14" t="s">
        <v>36</v>
      </c>
      <c r="AX3722" s="14" t="s">
        <v>81</v>
      </c>
      <c r="AY3722" s="237" t="s">
        <v>215</v>
      </c>
    </row>
    <row r="3723" spans="2:51" s="13" customFormat="1" ht="10.199999999999999">
      <c r="B3723" s="217"/>
      <c r="C3723" s="218"/>
      <c r="D3723" s="198" t="s">
        <v>364</v>
      </c>
      <c r="E3723" s="219" t="s">
        <v>1</v>
      </c>
      <c r="F3723" s="220" t="s">
        <v>1514</v>
      </c>
      <c r="G3723" s="218"/>
      <c r="H3723" s="219" t="s">
        <v>1</v>
      </c>
      <c r="I3723" s="221"/>
      <c r="J3723" s="218"/>
      <c r="K3723" s="218"/>
      <c r="L3723" s="222"/>
      <c r="M3723" s="223"/>
      <c r="N3723" s="224"/>
      <c r="O3723" s="224"/>
      <c r="P3723" s="224"/>
      <c r="Q3723" s="224"/>
      <c r="R3723" s="224"/>
      <c r="S3723" s="224"/>
      <c r="T3723" s="225"/>
      <c r="AT3723" s="226" t="s">
        <v>364</v>
      </c>
      <c r="AU3723" s="226" t="s">
        <v>90</v>
      </c>
      <c r="AV3723" s="13" t="s">
        <v>88</v>
      </c>
      <c r="AW3723" s="13" t="s">
        <v>36</v>
      </c>
      <c r="AX3723" s="13" t="s">
        <v>81</v>
      </c>
      <c r="AY3723" s="226" t="s">
        <v>215</v>
      </c>
    </row>
    <row r="3724" spans="2:51" s="14" customFormat="1" ht="10.199999999999999">
      <c r="B3724" s="227"/>
      <c r="C3724" s="228"/>
      <c r="D3724" s="198" t="s">
        <v>364</v>
      </c>
      <c r="E3724" s="229" t="s">
        <v>1</v>
      </c>
      <c r="F3724" s="230" t="s">
        <v>3699</v>
      </c>
      <c r="G3724" s="228"/>
      <c r="H3724" s="231">
        <v>12.6</v>
      </c>
      <c r="I3724" s="232"/>
      <c r="J3724" s="228"/>
      <c r="K3724" s="228"/>
      <c r="L3724" s="233"/>
      <c r="M3724" s="234"/>
      <c r="N3724" s="235"/>
      <c r="O3724" s="235"/>
      <c r="P3724" s="235"/>
      <c r="Q3724" s="235"/>
      <c r="R3724" s="235"/>
      <c r="S3724" s="235"/>
      <c r="T3724" s="236"/>
      <c r="AT3724" s="237" t="s">
        <v>364</v>
      </c>
      <c r="AU3724" s="237" t="s">
        <v>90</v>
      </c>
      <c r="AV3724" s="14" t="s">
        <v>90</v>
      </c>
      <c r="AW3724" s="14" t="s">
        <v>36</v>
      </c>
      <c r="AX3724" s="14" t="s">
        <v>81</v>
      </c>
      <c r="AY3724" s="237" t="s">
        <v>215</v>
      </c>
    </row>
    <row r="3725" spans="2:51" s="14" customFormat="1" ht="10.199999999999999">
      <c r="B3725" s="227"/>
      <c r="C3725" s="228"/>
      <c r="D3725" s="198" t="s">
        <v>364</v>
      </c>
      <c r="E3725" s="229" t="s">
        <v>1</v>
      </c>
      <c r="F3725" s="230" t="s">
        <v>831</v>
      </c>
      <c r="G3725" s="228"/>
      <c r="H3725" s="231">
        <v>-1.6</v>
      </c>
      <c r="I3725" s="232"/>
      <c r="J3725" s="228"/>
      <c r="K3725" s="228"/>
      <c r="L3725" s="233"/>
      <c r="M3725" s="234"/>
      <c r="N3725" s="235"/>
      <c r="O3725" s="235"/>
      <c r="P3725" s="235"/>
      <c r="Q3725" s="235"/>
      <c r="R3725" s="235"/>
      <c r="S3725" s="235"/>
      <c r="T3725" s="236"/>
      <c r="AT3725" s="237" t="s">
        <v>364</v>
      </c>
      <c r="AU3725" s="237" t="s">
        <v>90</v>
      </c>
      <c r="AV3725" s="14" t="s">
        <v>90</v>
      </c>
      <c r="AW3725" s="14" t="s">
        <v>36</v>
      </c>
      <c r="AX3725" s="14" t="s">
        <v>81</v>
      </c>
      <c r="AY3725" s="237" t="s">
        <v>215</v>
      </c>
    </row>
    <row r="3726" spans="2:51" s="16" customFormat="1" ht="10.199999999999999">
      <c r="B3726" s="249"/>
      <c r="C3726" s="250"/>
      <c r="D3726" s="198" t="s">
        <v>364</v>
      </c>
      <c r="E3726" s="251" t="s">
        <v>1</v>
      </c>
      <c r="F3726" s="252" t="s">
        <v>403</v>
      </c>
      <c r="G3726" s="250"/>
      <c r="H3726" s="253">
        <v>125</v>
      </c>
      <c r="I3726" s="254"/>
      <c r="J3726" s="250"/>
      <c r="K3726" s="250"/>
      <c r="L3726" s="255"/>
      <c r="M3726" s="256"/>
      <c r="N3726" s="257"/>
      <c r="O3726" s="257"/>
      <c r="P3726" s="257"/>
      <c r="Q3726" s="257"/>
      <c r="R3726" s="257"/>
      <c r="S3726" s="257"/>
      <c r="T3726" s="258"/>
      <c r="AT3726" s="259" t="s">
        <v>364</v>
      </c>
      <c r="AU3726" s="259" t="s">
        <v>90</v>
      </c>
      <c r="AV3726" s="16" t="s">
        <v>227</v>
      </c>
      <c r="AW3726" s="16" t="s">
        <v>36</v>
      </c>
      <c r="AX3726" s="16" t="s">
        <v>81</v>
      </c>
      <c r="AY3726" s="259" t="s">
        <v>215</v>
      </c>
    </row>
    <row r="3727" spans="2:51" s="13" customFormat="1" ht="10.199999999999999">
      <c r="B3727" s="217"/>
      <c r="C3727" s="218"/>
      <c r="D3727" s="198" t="s">
        <v>364</v>
      </c>
      <c r="E3727" s="219" t="s">
        <v>1</v>
      </c>
      <c r="F3727" s="220" t="s">
        <v>853</v>
      </c>
      <c r="G3727" s="218"/>
      <c r="H3727" s="219" t="s">
        <v>1</v>
      </c>
      <c r="I3727" s="221"/>
      <c r="J3727" s="218"/>
      <c r="K3727" s="218"/>
      <c r="L3727" s="222"/>
      <c r="M3727" s="223"/>
      <c r="N3727" s="224"/>
      <c r="O3727" s="224"/>
      <c r="P3727" s="224"/>
      <c r="Q3727" s="224"/>
      <c r="R3727" s="224"/>
      <c r="S3727" s="224"/>
      <c r="T3727" s="225"/>
      <c r="AT3727" s="226" t="s">
        <v>364</v>
      </c>
      <c r="AU3727" s="226" t="s">
        <v>90</v>
      </c>
      <c r="AV3727" s="13" t="s">
        <v>88</v>
      </c>
      <c r="AW3727" s="13" t="s">
        <v>36</v>
      </c>
      <c r="AX3727" s="13" t="s">
        <v>81</v>
      </c>
      <c r="AY3727" s="226" t="s">
        <v>215</v>
      </c>
    </row>
    <row r="3728" spans="2:51" s="13" customFormat="1" ht="10.199999999999999">
      <c r="B3728" s="217"/>
      <c r="C3728" s="218"/>
      <c r="D3728" s="198" t="s">
        <v>364</v>
      </c>
      <c r="E3728" s="219" t="s">
        <v>1</v>
      </c>
      <c r="F3728" s="220" t="s">
        <v>1144</v>
      </c>
      <c r="G3728" s="218"/>
      <c r="H3728" s="219" t="s">
        <v>1</v>
      </c>
      <c r="I3728" s="221"/>
      <c r="J3728" s="218"/>
      <c r="K3728" s="218"/>
      <c r="L3728" s="222"/>
      <c r="M3728" s="223"/>
      <c r="N3728" s="224"/>
      <c r="O3728" s="224"/>
      <c r="P3728" s="224"/>
      <c r="Q3728" s="224"/>
      <c r="R3728" s="224"/>
      <c r="S3728" s="224"/>
      <c r="T3728" s="225"/>
      <c r="AT3728" s="226" t="s">
        <v>364</v>
      </c>
      <c r="AU3728" s="226" t="s">
        <v>90</v>
      </c>
      <c r="AV3728" s="13" t="s">
        <v>88</v>
      </c>
      <c r="AW3728" s="13" t="s">
        <v>36</v>
      </c>
      <c r="AX3728" s="13" t="s">
        <v>81</v>
      </c>
      <c r="AY3728" s="226" t="s">
        <v>215</v>
      </c>
    </row>
    <row r="3729" spans="2:51" s="14" customFormat="1" ht="10.199999999999999">
      <c r="B3729" s="227"/>
      <c r="C3729" s="228"/>
      <c r="D3729" s="198" t="s">
        <v>364</v>
      </c>
      <c r="E3729" s="229" t="s">
        <v>1</v>
      </c>
      <c r="F3729" s="230" t="s">
        <v>3700</v>
      </c>
      <c r="G3729" s="228"/>
      <c r="H3729" s="231">
        <v>21</v>
      </c>
      <c r="I3729" s="232"/>
      <c r="J3729" s="228"/>
      <c r="K3729" s="228"/>
      <c r="L3729" s="233"/>
      <c r="M3729" s="234"/>
      <c r="N3729" s="235"/>
      <c r="O3729" s="235"/>
      <c r="P3729" s="235"/>
      <c r="Q3729" s="235"/>
      <c r="R3729" s="235"/>
      <c r="S3729" s="235"/>
      <c r="T3729" s="236"/>
      <c r="AT3729" s="237" t="s">
        <v>364</v>
      </c>
      <c r="AU3729" s="237" t="s">
        <v>90</v>
      </c>
      <c r="AV3729" s="14" t="s">
        <v>90</v>
      </c>
      <c r="AW3729" s="14" t="s">
        <v>36</v>
      </c>
      <c r="AX3729" s="14" t="s">
        <v>81</v>
      </c>
      <c r="AY3729" s="237" t="s">
        <v>215</v>
      </c>
    </row>
    <row r="3730" spans="2:51" s="14" customFormat="1" ht="10.199999999999999">
      <c r="B3730" s="227"/>
      <c r="C3730" s="228"/>
      <c r="D3730" s="198" t="s">
        <v>364</v>
      </c>
      <c r="E3730" s="229" t="s">
        <v>1</v>
      </c>
      <c r="F3730" s="230" t="s">
        <v>3701</v>
      </c>
      <c r="G3730" s="228"/>
      <c r="H3730" s="231">
        <v>-1</v>
      </c>
      <c r="I3730" s="232"/>
      <c r="J3730" s="228"/>
      <c r="K3730" s="228"/>
      <c r="L3730" s="233"/>
      <c r="M3730" s="234"/>
      <c r="N3730" s="235"/>
      <c r="O3730" s="235"/>
      <c r="P3730" s="235"/>
      <c r="Q3730" s="235"/>
      <c r="R3730" s="235"/>
      <c r="S3730" s="235"/>
      <c r="T3730" s="236"/>
      <c r="AT3730" s="237" t="s">
        <v>364</v>
      </c>
      <c r="AU3730" s="237" t="s">
        <v>90</v>
      </c>
      <c r="AV3730" s="14" t="s">
        <v>90</v>
      </c>
      <c r="AW3730" s="14" t="s">
        <v>36</v>
      </c>
      <c r="AX3730" s="14" t="s">
        <v>81</v>
      </c>
      <c r="AY3730" s="237" t="s">
        <v>215</v>
      </c>
    </row>
    <row r="3731" spans="2:51" s="13" customFormat="1" ht="10.199999999999999">
      <c r="B3731" s="217"/>
      <c r="C3731" s="218"/>
      <c r="D3731" s="198" t="s">
        <v>364</v>
      </c>
      <c r="E3731" s="219" t="s">
        <v>1</v>
      </c>
      <c r="F3731" s="220" t="s">
        <v>1533</v>
      </c>
      <c r="G3731" s="218"/>
      <c r="H3731" s="219" t="s">
        <v>1</v>
      </c>
      <c r="I3731" s="221"/>
      <c r="J3731" s="218"/>
      <c r="K3731" s="218"/>
      <c r="L3731" s="222"/>
      <c r="M3731" s="223"/>
      <c r="N3731" s="224"/>
      <c r="O3731" s="224"/>
      <c r="P3731" s="224"/>
      <c r="Q3731" s="224"/>
      <c r="R3731" s="224"/>
      <c r="S3731" s="224"/>
      <c r="T3731" s="225"/>
      <c r="AT3731" s="226" t="s">
        <v>364</v>
      </c>
      <c r="AU3731" s="226" t="s">
        <v>90</v>
      </c>
      <c r="AV3731" s="13" t="s">
        <v>88</v>
      </c>
      <c r="AW3731" s="13" t="s">
        <v>36</v>
      </c>
      <c r="AX3731" s="13" t="s">
        <v>81</v>
      </c>
      <c r="AY3731" s="226" t="s">
        <v>215</v>
      </c>
    </row>
    <row r="3732" spans="2:51" s="14" customFormat="1" ht="10.199999999999999">
      <c r="B3732" s="227"/>
      <c r="C3732" s="228"/>
      <c r="D3732" s="198" t="s">
        <v>364</v>
      </c>
      <c r="E3732" s="229" t="s">
        <v>1</v>
      </c>
      <c r="F3732" s="230" t="s">
        <v>3702</v>
      </c>
      <c r="G3732" s="228"/>
      <c r="H3732" s="231">
        <v>13.8</v>
      </c>
      <c r="I3732" s="232"/>
      <c r="J3732" s="228"/>
      <c r="K3732" s="228"/>
      <c r="L3732" s="233"/>
      <c r="M3732" s="234"/>
      <c r="N3732" s="235"/>
      <c r="O3732" s="235"/>
      <c r="P3732" s="235"/>
      <c r="Q3732" s="235"/>
      <c r="R3732" s="235"/>
      <c r="S3732" s="235"/>
      <c r="T3732" s="236"/>
      <c r="AT3732" s="237" t="s">
        <v>364</v>
      </c>
      <c r="AU3732" s="237" t="s">
        <v>90</v>
      </c>
      <c r="AV3732" s="14" t="s">
        <v>90</v>
      </c>
      <c r="AW3732" s="14" t="s">
        <v>36</v>
      </c>
      <c r="AX3732" s="14" t="s">
        <v>81</v>
      </c>
      <c r="AY3732" s="237" t="s">
        <v>215</v>
      </c>
    </row>
    <row r="3733" spans="2:51" s="14" customFormat="1" ht="10.199999999999999">
      <c r="B3733" s="227"/>
      <c r="C3733" s="228"/>
      <c r="D3733" s="198" t="s">
        <v>364</v>
      </c>
      <c r="E3733" s="229" t="s">
        <v>1</v>
      </c>
      <c r="F3733" s="230" t="s">
        <v>1106</v>
      </c>
      <c r="G3733" s="228"/>
      <c r="H3733" s="231">
        <v>-2.8</v>
      </c>
      <c r="I3733" s="232"/>
      <c r="J3733" s="228"/>
      <c r="K3733" s="228"/>
      <c r="L3733" s="233"/>
      <c r="M3733" s="234"/>
      <c r="N3733" s="235"/>
      <c r="O3733" s="235"/>
      <c r="P3733" s="235"/>
      <c r="Q3733" s="235"/>
      <c r="R3733" s="235"/>
      <c r="S3733" s="235"/>
      <c r="T3733" s="236"/>
      <c r="AT3733" s="237" t="s">
        <v>364</v>
      </c>
      <c r="AU3733" s="237" t="s">
        <v>90</v>
      </c>
      <c r="AV3733" s="14" t="s">
        <v>90</v>
      </c>
      <c r="AW3733" s="14" t="s">
        <v>36</v>
      </c>
      <c r="AX3733" s="14" t="s">
        <v>81</v>
      </c>
      <c r="AY3733" s="237" t="s">
        <v>215</v>
      </c>
    </row>
    <row r="3734" spans="2:51" s="14" customFormat="1" ht="10.199999999999999">
      <c r="B3734" s="227"/>
      <c r="C3734" s="228"/>
      <c r="D3734" s="198" t="s">
        <v>364</v>
      </c>
      <c r="E3734" s="229" t="s">
        <v>1</v>
      </c>
      <c r="F3734" s="230" t="s">
        <v>832</v>
      </c>
      <c r="G3734" s="228"/>
      <c r="H3734" s="231">
        <v>-1.8</v>
      </c>
      <c r="I3734" s="232"/>
      <c r="J3734" s="228"/>
      <c r="K3734" s="228"/>
      <c r="L3734" s="233"/>
      <c r="M3734" s="234"/>
      <c r="N3734" s="235"/>
      <c r="O3734" s="235"/>
      <c r="P3734" s="235"/>
      <c r="Q3734" s="235"/>
      <c r="R3734" s="235"/>
      <c r="S3734" s="235"/>
      <c r="T3734" s="236"/>
      <c r="AT3734" s="237" t="s">
        <v>364</v>
      </c>
      <c r="AU3734" s="237" t="s">
        <v>90</v>
      </c>
      <c r="AV3734" s="14" t="s">
        <v>90</v>
      </c>
      <c r="AW3734" s="14" t="s">
        <v>36</v>
      </c>
      <c r="AX3734" s="14" t="s">
        <v>81</v>
      </c>
      <c r="AY3734" s="237" t="s">
        <v>215</v>
      </c>
    </row>
    <row r="3735" spans="2:51" s="13" customFormat="1" ht="10.199999999999999">
      <c r="B3735" s="217"/>
      <c r="C3735" s="218"/>
      <c r="D3735" s="198" t="s">
        <v>364</v>
      </c>
      <c r="E3735" s="219" t="s">
        <v>1</v>
      </c>
      <c r="F3735" s="220" t="s">
        <v>1535</v>
      </c>
      <c r="G3735" s="218"/>
      <c r="H3735" s="219" t="s">
        <v>1</v>
      </c>
      <c r="I3735" s="221"/>
      <c r="J3735" s="218"/>
      <c r="K3735" s="218"/>
      <c r="L3735" s="222"/>
      <c r="M3735" s="223"/>
      <c r="N3735" s="224"/>
      <c r="O3735" s="224"/>
      <c r="P3735" s="224"/>
      <c r="Q3735" s="224"/>
      <c r="R3735" s="224"/>
      <c r="S3735" s="224"/>
      <c r="T3735" s="225"/>
      <c r="AT3735" s="226" t="s">
        <v>364</v>
      </c>
      <c r="AU3735" s="226" t="s">
        <v>90</v>
      </c>
      <c r="AV3735" s="13" t="s">
        <v>88</v>
      </c>
      <c r="AW3735" s="13" t="s">
        <v>36</v>
      </c>
      <c r="AX3735" s="13" t="s">
        <v>81</v>
      </c>
      <c r="AY3735" s="226" t="s">
        <v>215</v>
      </c>
    </row>
    <row r="3736" spans="2:51" s="14" customFormat="1" ht="10.199999999999999">
      <c r="B3736" s="227"/>
      <c r="C3736" s="228"/>
      <c r="D3736" s="198" t="s">
        <v>364</v>
      </c>
      <c r="E3736" s="229" t="s">
        <v>1</v>
      </c>
      <c r="F3736" s="230" t="s">
        <v>3703</v>
      </c>
      <c r="G3736" s="228"/>
      <c r="H3736" s="231">
        <v>10.8</v>
      </c>
      <c r="I3736" s="232"/>
      <c r="J3736" s="228"/>
      <c r="K3736" s="228"/>
      <c r="L3736" s="233"/>
      <c r="M3736" s="234"/>
      <c r="N3736" s="235"/>
      <c r="O3736" s="235"/>
      <c r="P3736" s="235"/>
      <c r="Q3736" s="235"/>
      <c r="R3736" s="235"/>
      <c r="S3736" s="235"/>
      <c r="T3736" s="236"/>
      <c r="AT3736" s="237" t="s">
        <v>364</v>
      </c>
      <c r="AU3736" s="237" t="s">
        <v>90</v>
      </c>
      <c r="AV3736" s="14" t="s">
        <v>90</v>
      </c>
      <c r="AW3736" s="14" t="s">
        <v>36</v>
      </c>
      <c r="AX3736" s="14" t="s">
        <v>81</v>
      </c>
      <c r="AY3736" s="237" t="s">
        <v>215</v>
      </c>
    </row>
    <row r="3737" spans="2:51" s="14" customFormat="1" ht="10.199999999999999">
      <c r="B3737" s="227"/>
      <c r="C3737" s="228"/>
      <c r="D3737" s="198" t="s">
        <v>364</v>
      </c>
      <c r="E3737" s="229" t="s">
        <v>1</v>
      </c>
      <c r="F3737" s="230" t="s">
        <v>1537</v>
      </c>
      <c r="G3737" s="228"/>
      <c r="H3737" s="231">
        <v>-1.4</v>
      </c>
      <c r="I3737" s="232"/>
      <c r="J3737" s="228"/>
      <c r="K3737" s="228"/>
      <c r="L3737" s="233"/>
      <c r="M3737" s="234"/>
      <c r="N3737" s="235"/>
      <c r="O3737" s="235"/>
      <c r="P3737" s="235"/>
      <c r="Q3737" s="235"/>
      <c r="R3737" s="235"/>
      <c r="S3737" s="235"/>
      <c r="T3737" s="236"/>
      <c r="AT3737" s="237" t="s">
        <v>364</v>
      </c>
      <c r="AU3737" s="237" t="s">
        <v>90</v>
      </c>
      <c r="AV3737" s="14" t="s">
        <v>90</v>
      </c>
      <c r="AW3737" s="14" t="s">
        <v>36</v>
      </c>
      <c r="AX3737" s="14" t="s">
        <v>81</v>
      </c>
      <c r="AY3737" s="237" t="s">
        <v>215</v>
      </c>
    </row>
    <row r="3738" spans="2:51" s="13" customFormat="1" ht="10.199999999999999">
      <c r="B3738" s="217"/>
      <c r="C3738" s="218"/>
      <c r="D3738" s="198" t="s">
        <v>364</v>
      </c>
      <c r="E3738" s="219" t="s">
        <v>1</v>
      </c>
      <c r="F3738" s="220" t="s">
        <v>1538</v>
      </c>
      <c r="G3738" s="218"/>
      <c r="H3738" s="219" t="s">
        <v>1</v>
      </c>
      <c r="I3738" s="221"/>
      <c r="J3738" s="218"/>
      <c r="K3738" s="218"/>
      <c r="L3738" s="222"/>
      <c r="M3738" s="223"/>
      <c r="N3738" s="224"/>
      <c r="O3738" s="224"/>
      <c r="P3738" s="224"/>
      <c r="Q3738" s="224"/>
      <c r="R3738" s="224"/>
      <c r="S3738" s="224"/>
      <c r="T3738" s="225"/>
      <c r="AT3738" s="226" t="s">
        <v>364</v>
      </c>
      <c r="AU3738" s="226" t="s">
        <v>90</v>
      </c>
      <c r="AV3738" s="13" t="s">
        <v>88</v>
      </c>
      <c r="AW3738" s="13" t="s">
        <v>36</v>
      </c>
      <c r="AX3738" s="13" t="s">
        <v>81</v>
      </c>
      <c r="AY3738" s="226" t="s">
        <v>215</v>
      </c>
    </row>
    <row r="3739" spans="2:51" s="14" customFormat="1" ht="10.199999999999999">
      <c r="B3739" s="227"/>
      <c r="C3739" s="228"/>
      <c r="D3739" s="198" t="s">
        <v>364</v>
      </c>
      <c r="E3739" s="229" t="s">
        <v>1</v>
      </c>
      <c r="F3739" s="230" t="s">
        <v>3703</v>
      </c>
      <c r="G3739" s="228"/>
      <c r="H3739" s="231">
        <v>10.8</v>
      </c>
      <c r="I3739" s="232"/>
      <c r="J3739" s="228"/>
      <c r="K3739" s="228"/>
      <c r="L3739" s="233"/>
      <c r="M3739" s="234"/>
      <c r="N3739" s="235"/>
      <c r="O3739" s="235"/>
      <c r="P3739" s="235"/>
      <c r="Q3739" s="235"/>
      <c r="R3739" s="235"/>
      <c r="S3739" s="235"/>
      <c r="T3739" s="236"/>
      <c r="AT3739" s="237" t="s">
        <v>364</v>
      </c>
      <c r="AU3739" s="237" t="s">
        <v>90</v>
      </c>
      <c r="AV3739" s="14" t="s">
        <v>90</v>
      </c>
      <c r="AW3739" s="14" t="s">
        <v>36</v>
      </c>
      <c r="AX3739" s="14" t="s">
        <v>81</v>
      </c>
      <c r="AY3739" s="237" t="s">
        <v>215</v>
      </c>
    </row>
    <row r="3740" spans="2:51" s="14" customFormat="1" ht="10.199999999999999">
      <c r="B3740" s="227"/>
      <c r="C3740" s="228"/>
      <c r="D3740" s="198" t="s">
        <v>364</v>
      </c>
      <c r="E3740" s="229" t="s">
        <v>1</v>
      </c>
      <c r="F3740" s="230" t="s">
        <v>1537</v>
      </c>
      <c r="G3740" s="228"/>
      <c r="H3740" s="231">
        <v>-1.4</v>
      </c>
      <c r="I3740" s="232"/>
      <c r="J3740" s="228"/>
      <c r="K3740" s="228"/>
      <c r="L3740" s="233"/>
      <c r="M3740" s="234"/>
      <c r="N3740" s="235"/>
      <c r="O3740" s="235"/>
      <c r="P3740" s="235"/>
      <c r="Q3740" s="235"/>
      <c r="R3740" s="235"/>
      <c r="S3740" s="235"/>
      <c r="T3740" s="236"/>
      <c r="AT3740" s="237" t="s">
        <v>364</v>
      </c>
      <c r="AU3740" s="237" t="s">
        <v>90</v>
      </c>
      <c r="AV3740" s="14" t="s">
        <v>90</v>
      </c>
      <c r="AW3740" s="14" t="s">
        <v>36</v>
      </c>
      <c r="AX3740" s="14" t="s">
        <v>81</v>
      </c>
      <c r="AY3740" s="237" t="s">
        <v>215</v>
      </c>
    </row>
    <row r="3741" spans="2:51" s="13" customFormat="1" ht="10.199999999999999">
      <c r="B3741" s="217"/>
      <c r="C3741" s="218"/>
      <c r="D3741" s="198" t="s">
        <v>364</v>
      </c>
      <c r="E3741" s="219" t="s">
        <v>1</v>
      </c>
      <c r="F3741" s="220" t="s">
        <v>1539</v>
      </c>
      <c r="G3741" s="218"/>
      <c r="H3741" s="219" t="s">
        <v>1</v>
      </c>
      <c r="I3741" s="221"/>
      <c r="J3741" s="218"/>
      <c r="K3741" s="218"/>
      <c r="L3741" s="222"/>
      <c r="M3741" s="223"/>
      <c r="N3741" s="224"/>
      <c r="O3741" s="224"/>
      <c r="P3741" s="224"/>
      <c r="Q3741" s="224"/>
      <c r="R3741" s="224"/>
      <c r="S3741" s="224"/>
      <c r="T3741" s="225"/>
      <c r="AT3741" s="226" t="s">
        <v>364</v>
      </c>
      <c r="AU3741" s="226" t="s">
        <v>90</v>
      </c>
      <c r="AV3741" s="13" t="s">
        <v>88</v>
      </c>
      <c r="AW3741" s="13" t="s">
        <v>36</v>
      </c>
      <c r="AX3741" s="13" t="s">
        <v>81</v>
      </c>
      <c r="AY3741" s="226" t="s">
        <v>215</v>
      </c>
    </row>
    <row r="3742" spans="2:51" s="14" customFormat="1" ht="10.199999999999999">
      <c r="B3742" s="227"/>
      <c r="C3742" s="228"/>
      <c r="D3742" s="198" t="s">
        <v>364</v>
      </c>
      <c r="E3742" s="229" t="s">
        <v>1</v>
      </c>
      <c r="F3742" s="230" t="s">
        <v>3704</v>
      </c>
      <c r="G3742" s="228"/>
      <c r="H3742" s="231">
        <v>19.2</v>
      </c>
      <c r="I3742" s="232"/>
      <c r="J3742" s="228"/>
      <c r="K3742" s="228"/>
      <c r="L3742" s="233"/>
      <c r="M3742" s="234"/>
      <c r="N3742" s="235"/>
      <c r="O3742" s="235"/>
      <c r="P3742" s="235"/>
      <c r="Q3742" s="235"/>
      <c r="R3742" s="235"/>
      <c r="S3742" s="235"/>
      <c r="T3742" s="236"/>
      <c r="AT3742" s="237" t="s">
        <v>364</v>
      </c>
      <c r="AU3742" s="237" t="s">
        <v>90</v>
      </c>
      <c r="AV3742" s="14" t="s">
        <v>90</v>
      </c>
      <c r="AW3742" s="14" t="s">
        <v>36</v>
      </c>
      <c r="AX3742" s="14" t="s">
        <v>81</v>
      </c>
      <c r="AY3742" s="237" t="s">
        <v>215</v>
      </c>
    </row>
    <row r="3743" spans="2:51" s="14" customFormat="1" ht="10.199999999999999">
      <c r="B3743" s="227"/>
      <c r="C3743" s="228"/>
      <c r="D3743" s="198" t="s">
        <v>364</v>
      </c>
      <c r="E3743" s="229" t="s">
        <v>1</v>
      </c>
      <c r="F3743" s="230" t="s">
        <v>831</v>
      </c>
      <c r="G3743" s="228"/>
      <c r="H3743" s="231">
        <v>-1.6</v>
      </c>
      <c r="I3743" s="232"/>
      <c r="J3743" s="228"/>
      <c r="K3743" s="228"/>
      <c r="L3743" s="233"/>
      <c r="M3743" s="234"/>
      <c r="N3743" s="235"/>
      <c r="O3743" s="235"/>
      <c r="P3743" s="235"/>
      <c r="Q3743" s="235"/>
      <c r="R3743" s="235"/>
      <c r="S3743" s="235"/>
      <c r="T3743" s="236"/>
      <c r="AT3743" s="237" t="s">
        <v>364</v>
      </c>
      <c r="AU3743" s="237" t="s">
        <v>90</v>
      </c>
      <c r="AV3743" s="14" t="s">
        <v>90</v>
      </c>
      <c r="AW3743" s="14" t="s">
        <v>36</v>
      </c>
      <c r="AX3743" s="14" t="s">
        <v>81</v>
      </c>
      <c r="AY3743" s="237" t="s">
        <v>215</v>
      </c>
    </row>
    <row r="3744" spans="2:51" s="14" customFormat="1" ht="10.199999999999999">
      <c r="B3744" s="227"/>
      <c r="C3744" s="228"/>
      <c r="D3744" s="198" t="s">
        <v>364</v>
      </c>
      <c r="E3744" s="229" t="s">
        <v>1</v>
      </c>
      <c r="F3744" s="230" t="s">
        <v>832</v>
      </c>
      <c r="G3744" s="228"/>
      <c r="H3744" s="231">
        <v>-1.8</v>
      </c>
      <c r="I3744" s="232"/>
      <c r="J3744" s="228"/>
      <c r="K3744" s="228"/>
      <c r="L3744" s="233"/>
      <c r="M3744" s="234"/>
      <c r="N3744" s="235"/>
      <c r="O3744" s="235"/>
      <c r="P3744" s="235"/>
      <c r="Q3744" s="235"/>
      <c r="R3744" s="235"/>
      <c r="S3744" s="235"/>
      <c r="T3744" s="236"/>
      <c r="AT3744" s="237" t="s">
        <v>364</v>
      </c>
      <c r="AU3744" s="237" t="s">
        <v>90</v>
      </c>
      <c r="AV3744" s="14" t="s">
        <v>90</v>
      </c>
      <c r="AW3744" s="14" t="s">
        <v>36</v>
      </c>
      <c r="AX3744" s="14" t="s">
        <v>81</v>
      </c>
      <c r="AY3744" s="237" t="s">
        <v>215</v>
      </c>
    </row>
    <row r="3745" spans="1:65" s="13" customFormat="1" ht="10.199999999999999">
      <c r="B3745" s="217"/>
      <c r="C3745" s="218"/>
      <c r="D3745" s="198" t="s">
        <v>364</v>
      </c>
      <c r="E3745" s="219" t="s">
        <v>1</v>
      </c>
      <c r="F3745" s="220" t="s">
        <v>1148</v>
      </c>
      <c r="G3745" s="218"/>
      <c r="H3745" s="219" t="s">
        <v>1</v>
      </c>
      <c r="I3745" s="221"/>
      <c r="J3745" s="218"/>
      <c r="K3745" s="218"/>
      <c r="L3745" s="222"/>
      <c r="M3745" s="223"/>
      <c r="N3745" s="224"/>
      <c r="O3745" s="224"/>
      <c r="P3745" s="224"/>
      <c r="Q3745" s="224"/>
      <c r="R3745" s="224"/>
      <c r="S3745" s="224"/>
      <c r="T3745" s="225"/>
      <c r="AT3745" s="226" t="s">
        <v>364</v>
      </c>
      <c r="AU3745" s="226" t="s">
        <v>90</v>
      </c>
      <c r="AV3745" s="13" t="s">
        <v>88</v>
      </c>
      <c r="AW3745" s="13" t="s">
        <v>36</v>
      </c>
      <c r="AX3745" s="13" t="s">
        <v>81</v>
      </c>
      <c r="AY3745" s="226" t="s">
        <v>215</v>
      </c>
    </row>
    <row r="3746" spans="1:65" s="14" customFormat="1" ht="10.199999999999999">
      <c r="B3746" s="227"/>
      <c r="C3746" s="228"/>
      <c r="D3746" s="198" t="s">
        <v>364</v>
      </c>
      <c r="E3746" s="229" t="s">
        <v>1</v>
      </c>
      <c r="F3746" s="230" t="s">
        <v>3705</v>
      </c>
      <c r="G3746" s="228"/>
      <c r="H3746" s="231">
        <v>20.2</v>
      </c>
      <c r="I3746" s="232"/>
      <c r="J3746" s="228"/>
      <c r="K3746" s="228"/>
      <c r="L3746" s="233"/>
      <c r="M3746" s="234"/>
      <c r="N3746" s="235"/>
      <c r="O3746" s="235"/>
      <c r="P3746" s="235"/>
      <c r="Q3746" s="235"/>
      <c r="R3746" s="235"/>
      <c r="S3746" s="235"/>
      <c r="T3746" s="236"/>
      <c r="AT3746" s="237" t="s">
        <v>364</v>
      </c>
      <c r="AU3746" s="237" t="s">
        <v>90</v>
      </c>
      <c r="AV3746" s="14" t="s">
        <v>90</v>
      </c>
      <c r="AW3746" s="14" t="s">
        <v>36</v>
      </c>
      <c r="AX3746" s="14" t="s">
        <v>81</v>
      </c>
      <c r="AY3746" s="237" t="s">
        <v>215</v>
      </c>
    </row>
    <row r="3747" spans="1:65" s="14" customFormat="1" ht="10.199999999999999">
      <c r="B3747" s="227"/>
      <c r="C3747" s="228"/>
      <c r="D3747" s="198" t="s">
        <v>364</v>
      </c>
      <c r="E3747" s="229" t="s">
        <v>1</v>
      </c>
      <c r="F3747" s="230" t="s">
        <v>1106</v>
      </c>
      <c r="G3747" s="228"/>
      <c r="H3747" s="231">
        <v>-2.8</v>
      </c>
      <c r="I3747" s="232"/>
      <c r="J3747" s="228"/>
      <c r="K3747" s="228"/>
      <c r="L3747" s="233"/>
      <c r="M3747" s="234"/>
      <c r="N3747" s="235"/>
      <c r="O3747" s="235"/>
      <c r="P3747" s="235"/>
      <c r="Q3747" s="235"/>
      <c r="R3747" s="235"/>
      <c r="S3747" s="235"/>
      <c r="T3747" s="236"/>
      <c r="AT3747" s="237" t="s">
        <v>364</v>
      </c>
      <c r="AU3747" s="237" t="s">
        <v>90</v>
      </c>
      <c r="AV3747" s="14" t="s">
        <v>90</v>
      </c>
      <c r="AW3747" s="14" t="s">
        <v>36</v>
      </c>
      <c r="AX3747" s="14" t="s">
        <v>81</v>
      </c>
      <c r="AY3747" s="237" t="s">
        <v>215</v>
      </c>
    </row>
    <row r="3748" spans="1:65" s="14" customFormat="1" ht="10.199999999999999">
      <c r="B3748" s="227"/>
      <c r="C3748" s="228"/>
      <c r="D3748" s="198" t="s">
        <v>364</v>
      </c>
      <c r="E3748" s="229" t="s">
        <v>1</v>
      </c>
      <c r="F3748" s="230" t="s">
        <v>831</v>
      </c>
      <c r="G3748" s="228"/>
      <c r="H3748" s="231">
        <v>-1.6</v>
      </c>
      <c r="I3748" s="232"/>
      <c r="J3748" s="228"/>
      <c r="K3748" s="228"/>
      <c r="L3748" s="233"/>
      <c r="M3748" s="234"/>
      <c r="N3748" s="235"/>
      <c r="O3748" s="235"/>
      <c r="P3748" s="235"/>
      <c r="Q3748" s="235"/>
      <c r="R3748" s="235"/>
      <c r="S3748" s="235"/>
      <c r="T3748" s="236"/>
      <c r="AT3748" s="237" t="s">
        <v>364</v>
      </c>
      <c r="AU3748" s="237" t="s">
        <v>90</v>
      </c>
      <c r="AV3748" s="14" t="s">
        <v>90</v>
      </c>
      <c r="AW3748" s="14" t="s">
        <v>36</v>
      </c>
      <c r="AX3748" s="14" t="s">
        <v>81</v>
      </c>
      <c r="AY3748" s="237" t="s">
        <v>215</v>
      </c>
    </row>
    <row r="3749" spans="1:65" s="13" customFormat="1" ht="10.199999999999999">
      <c r="B3749" s="217"/>
      <c r="C3749" s="218"/>
      <c r="D3749" s="198" t="s">
        <v>364</v>
      </c>
      <c r="E3749" s="219" t="s">
        <v>1</v>
      </c>
      <c r="F3749" s="220" t="s">
        <v>1542</v>
      </c>
      <c r="G3749" s="218"/>
      <c r="H3749" s="219" t="s">
        <v>1</v>
      </c>
      <c r="I3749" s="221"/>
      <c r="J3749" s="218"/>
      <c r="K3749" s="218"/>
      <c r="L3749" s="222"/>
      <c r="M3749" s="223"/>
      <c r="N3749" s="224"/>
      <c r="O3749" s="224"/>
      <c r="P3749" s="224"/>
      <c r="Q3749" s="224"/>
      <c r="R3749" s="224"/>
      <c r="S3749" s="224"/>
      <c r="T3749" s="225"/>
      <c r="AT3749" s="226" t="s">
        <v>364</v>
      </c>
      <c r="AU3749" s="226" t="s">
        <v>90</v>
      </c>
      <c r="AV3749" s="13" t="s">
        <v>88</v>
      </c>
      <c r="AW3749" s="13" t="s">
        <v>36</v>
      </c>
      <c r="AX3749" s="13" t="s">
        <v>81</v>
      </c>
      <c r="AY3749" s="226" t="s">
        <v>215</v>
      </c>
    </row>
    <row r="3750" spans="1:65" s="14" customFormat="1" ht="10.199999999999999">
      <c r="B3750" s="227"/>
      <c r="C3750" s="228"/>
      <c r="D3750" s="198" t="s">
        <v>364</v>
      </c>
      <c r="E3750" s="229" t="s">
        <v>1</v>
      </c>
      <c r="F3750" s="230" t="s">
        <v>3706</v>
      </c>
      <c r="G3750" s="228"/>
      <c r="H3750" s="231">
        <v>10.4</v>
      </c>
      <c r="I3750" s="232"/>
      <c r="J3750" s="228"/>
      <c r="K3750" s="228"/>
      <c r="L3750" s="233"/>
      <c r="M3750" s="234"/>
      <c r="N3750" s="235"/>
      <c r="O3750" s="235"/>
      <c r="P3750" s="235"/>
      <c r="Q3750" s="235"/>
      <c r="R3750" s="235"/>
      <c r="S3750" s="235"/>
      <c r="T3750" s="236"/>
      <c r="AT3750" s="237" t="s">
        <v>364</v>
      </c>
      <c r="AU3750" s="237" t="s">
        <v>90</v>
      </c>
      <c r="AV3750" s="14" t="s">
        <v>90</v>
      </c>
      <c r="AW3750" s="14" t="s">
        <v>36</v>
      </c>
      <c r="AX3750" s="14" t="s">
        <v>81</v>
      </c>
      <c r="AY3750" s="237" t="s">
        <v>215</v>
      </c>
    </row>
    <row r="3751" spans="1:65" s="14" customFormat="1" ht="10.199999999999999">
      <c r="B3751" s="227"/>
      <c r="C3751" s="228"/>
      <c r="D3751" s="198" t="s">
        <v>364</v>
      </c>
      <c r="E3751" s="229" t="s">
        <v>1</v>
      </c>
      <c r="F3751" s="230" t="s">
        <v>1537</v>
      </c>
      <c r="G3751" s="228"/>
      <c r="H3751" s="231">
        <v>-1.4</v>
      </c>
      <c r="I3751" s="232"/>
      <c r="J3751" s="228"/>
      <c r="K3751" s="228"/>
      <c r="L3751" s="233"/>
      <c r="M3751" s="234"/>
      <c r="N3751" s="235"/>
      <c r="O3751" s="235"/>
      <c r="P3751" s="235"/>
      <c r="Q3751" s="235"/>
      <c r="R3751" s="235"/>
      <c r="S3751" s="235"/>
      <c r="T3751" s="236"/>
      <c r="AT3751" s="237" t="s">
        <v>364</v>
      </c>
      <c r="AU3751" s="237" t="s">
        <v>90</v>
      </c>
      <c r="AV3751" s="14" t="s">
        <v>90</v>
      </c>
      <c r="AW3751" s="14" t="s">
        <v>36</v>
      </c>
      <c r="AX3751" s="14" t="s">
        <v>81</v>
      </c>
      <c r="AY3751" s="237" t="s">
        <v>215</v>
      </c>
    </row>
    <row r="3752" spans="1:65" s="13" customFormat="1" ht="10.199999999999999">
      <c r="B3752" s="217"/>
      <c r="C3752" s="218"/>
      <c r="D3752" s="198" t="s">
        <v>364</v>
      </c>
      <c r="E3752" s="219" t="s">
        <v>1</v>
      </c>
      <c r="F3752" s="220" t="s">
        <v>1544</v>
      </c>
      <c r="G3752" s="218"/>
      <c r="H3752" s="219" t="s">
        <v>1</v>
      </c>
      <c r="I3752" s="221"/>
      <c r="J3752" s="218"/>
      <c r="K3752" s="218"/>
      <c r="L3752" s="222"/>
      <c r="M3752" s="223"/>
      <c r="N3752" s="224"/>
      <c r="O3752" s="224"/>
      <c r="P3752" s="224"/>
      <c r="Q3752" s="224"/>
      <c r="R3752" s="224"/>
      <c r="S3752" s="224"/>
      <c r="T3752" s="225"/>
      <c r="AT3752" s="226" t="s">
        <v>364</v>
      </c>
      <c r="AU3752" s="226" t="s">
        <v>90</v>
      </c>
      <c r="AV3752" s="13" t="s">
        <v>88</v>
      </c>
      <c r="AW3752" s="13" t="s">
        <v>36</v>
      </c>
      <c r="AX3752" s="13" t="s">
        <v>81</v>
      </c>
      <c r="AY3752" s="226" t="s">
        <v>215</v>
      </c>
    </row>
    <row r="3753" spans="1:65" s="14" customFormat="1" ht="10.199999999999999">
      <c r="B3753" s="227"/>
      <c r="C3753" s="228"/>
      <c r="D3753" s="198" t="s">
        <v>364</v>
      </c>
      <c r="E3753" s="229" t="s">
        <v>1</v>
      </c>
      <c r="F3753" s="230" t="s">
        <v>3706</v>
      </c>
      <c r="G3753" s="228"/>
      <c r="H3753" s="231">
        <v>10.4</v>
      </c>
      <c r="I3753" s="232"/>
      <c r="J3753" s="228"/>
      <c r="K3753" s="228"/>
      <c r="L3753" s="233"/>
      <c r="M3753" s="234"/>
      <c r="N3753" s="235"/>
      <c r="O3753" s="235"/>
      <c r="P3753" s="235"/>
      <c r="Q3753" s="235"/>
      <c r="R3753" s="235"/>
      <c r="S3753" s="235"/>
      <c r="T3753" s="236"/>
      <c r="AT3753" s="237" t="s">
        <v>364</v>
      </c>
      <c r="AU3753" s="237" t="s">
        <v>90</v>
      </c>
      <c r="AV3753" s="14" t="s">
        <v>90</v>
      </c>
      <c r="AW3753" s="14" t="s">
        <v>36</v>
      </c>
      <c r="AX3753" s="14" t="s">
        <v>81</v>
      </c>
      <c r="AY3753" s="237" t="s">
        <v>215</v>
      </c>
    </row>
    <row r="3754" spans="1:65" s="14" customFormat="1" ht="10.199999999999999">
      <c r="B3754" s="227"/>
      <c r="C3754" s="228"/>
      <c r="D3754" s="198" t="s">
        <v>364</v>
      </c>
      <c r="E3754" s="229" t="s">
        <v>1</v>
      </c>
      <c r="F3754" s="230" t="s">
        <v>1537</v>
      </c>
      <c r="G3754" s="228"/>
      <c r="H3754" s="231">
        <v>-1.4</v>
      </c>
      <c r="I3754" s="232"/>
      <c r="J3754" s="228"/>
      <c r="K3754" s="228"/>
      <c r="L3754" s="233"/>
      <c r="M3754" s="234"/>
      <c r="N3754" s="235"/>
      <c r="O3754" s="235"/>
      <c r="P3754" s="235"/>
      <c r="Q3754" s="235"/>
      <c r="R3754" s="235"/>
      <c r="S3754" s="235"/>
      <c r="T3754" s="236"/>
      <c r="AT3754" s="237" t="s">
        <v>364</v>
      </c>
      <c r="AU3754" s="237" t="s">
        <v>90</v>
      </c>
      <c r="AV3754" s="14" t="s">
        <v>90</v>
      </c>
      <c r="AW3754" s="14" t="s">
        <v>36</v>
      </c>
      <c r="AX3754" s="14" t="s">
        <v>81</v>
      </c>
      <c r="AY3754" s="237" t="s">
        <v>215</v>
      </c>
    </row>
    <row r="3755" spans="1:65" s="13" customFormat="1" ht="10.199999999999999">
      <c r="B3755" s="217"/>
      <c r="C3755" s="218"/>
      <c r="D3755" s="198" t="s">
        <v>364</v>
      </c>
      <c r="E3755" s="219" t="s">
        <v>1</v>
      </c>
      <c r="F3755" s="220" t="s">
        <v>1414</v>
      </c>
      <c r="G3755" s="218"/>
      <c r="H3755" s="219" t="s">
        <v>1</v>
      </c>
      <c r="I3755" s="221"/>
      <c r="J3755" s="218"/>
      <c r="K3755" s="218"/>
      <c r="L3755" s="222"/>
      <c r="M3755" s="223"/>
      <c r="N3755" s="224"/>
      <c r="O3755" s="224"/>
      <c r="P3755" s="224"/>
      <c r="Q3755" s="224"/>
      <c r="R3755" s="224"/>
      <c r="S3755" s="224"/>
      <c r="T3755" s="225"/>
      <c r="AT3755" s="226" t="s">
        <v>364</v>
      </c>
      <c r="AU3755" s="226" t="s">
        <v>90</v>
      </c>
      <c r="AV3755" s="13" t="s">
        <v>88</v>
      </c>
      <c r="AW3755" s="13" t="s">
        <v>36</v>
      </c>
      <c r="AX3755" s="13" t="s">
        <v>81</v>
      </c>
      <c r="AY3755" s="226" t="s">
        <v>215</v>
      </c>
    </row>
    <row r="3756" spans="1:65" s="14" customFormat="1" ht="10.199999999999999">
      <c r="B3756" s="227"/>
      <c r="C3756" s="228"/>
      <c r="D3756" s="198" t="s">
        <v>364</v>
      </c>
      <c r="E3756" s="229" t="s">
        <v>1</v>
      </c>
      <c r="F3756" s="230" t="s">
        <v>3707</v>
      </c>
      <c r="G3756" s="228"/>
      <c r="H3756" s="231">
        <v>4.05</v>
      </c>
      <c r="I3756" s="232"/>
      <c r="J3756" s="228"/>
      <c r="K3756" s="228"/>
      <c r="L3756" s="233"/>
      <c r="M3756" s="234"/>
      <c r="N3756" s="235"/>
      <c r="O3756" s="235"/>
      <c r="P3756" s="235"/>
      <c r="Q3756" s="235"/>
      <c r="R3756" s="235"/>
      <c r="S3756" s="235"/>
      <c r="T3756" s="236"/>
      <c r="AT3756" s="237" t="s">
        <v>364</v>
      </c>
      <c r="AU3756" s="237" t="s">
        <v>90</v>
      </c>
      <c r="AV3756" s="14" t="s">
        <v>90</v>
      </c>
      <c r="AW3756" s="14" t="s">
        <v>36</v>
      </c>
      <c r="AX3756" s="14" t="s">
        <v>81</v>
      </c>
      <c r="AY3756" s="237" t="s">
        <v>215</v>
      </c>
    </row>
    <row r="3757" spans="1:65" s="16" customFormat="1" ht="10.199999999999999">
      <c r="B3757" s="249"/>
      <c r="C3757" s="250"/>
      <c r="D3757" s="198" t="s">
        <v>364</v>
      </c>
      <c r="E3757" s="251" t="s">
        <v>1</v>
      </c>
      <c r="F3757" s="252" t="s">
        <v>403</v>
      </c>
      <c r="G3757" s="250"/>
      <c r="H3757" s="253">
        <v>101.65</v>
      </c>
      <c r="I3757" s="254"/>
      <c r="J3757" s="250"/>
      <c r="K3757" s="250"/>
      <c r="L3757" s="255"/>
      <c r="M3757" s="256"/>
      <c r="N3757" s="257"/>
      <c r="O3757" s="257"/>
      <c r="P3757" s="257"/>
      <c r="Q3757" s="257"/>
      <c r="R3757" s="257"/>
      <c r="S3757" s="257"/>
      <c r="T3757" s="258"/>
      <c r="AT3757" s="259" t="s">
        <v>364</v>
      </c>
      <c r="AU3757" s="259" t="s">
        <v>90</v>
      </c>
      <c r="AV3757" s="16" t="s">
        <v>227</v>
      </c>
      <c r="AW3757" s="16" t="s">
        <v>36</v>
      </c>
      <c r="AX3757" s="16" t="s">
        <v>81</v>
      </c>
      <c r="AY3757" s="259" t="s">
        <v>215</v>
      </c>
    </row>
    <row r="3758" spans="1:65" s="15" customFormat="1" ht="10.199999999999999">
      <c r="B3758" s="238"/>
      <c r="C3758" s="239"/>
      <c r="D3758" s="198" t="s">
        <v>364</v>
      </c>
      <c r="E3758" s="240" t="s">
        <v>1</v>
      </c>
      <c r="F3758" s="241" t="s">
        <v>368</v>
      </c>
      <c r="G3758" s="239"/>
      <c r="H3758" s="242">
        <v>226.65</v>
      </c>
      <c r="I3758" s="243"/>
      <c r="J3758" s="239"/>
      <c r="K3758" s="239"/>
      <c r="L3758" s="244"/>
      <c r="M3758" s="245"/>
      <c r="N3758" s="246"/>
      <c r="O3758" s="246"/>
      <c r="P3758" s="246"/>
      <c r="Q3758" s="246"/>
      <c r="R3758" s="246"/>
      <c r="S3758" s="246"/>
      <c r="T3758" s="247"/>
      <c r="AT3758" s="248" t="s">
        <v>364</v>
      </c>
      <c r="AU3758" s="248" t="s">
        <v>90</v>
      </c>
      <c r="AV3758" s="15" t="s">
        <v>214</v>
      </c>
      <c r="AW3758" s="15" t="s">
        <v>36</v>
      </c>
      <c r="AX3758" s="15" t="s">
        <v>88</v>
      </c>
      <c r="AY3758" s="248" t="s">
        <v>215</v>
      </c>
    </row>
    <row r="3759" spans="1:65" s="2" customFormat="1" ht="24.15" customHeight="1">
      <c r="A3759" s="35"/>
      <c r="B3759" s="36"/>
      <c r="C3759" s="185" t="s">
        <v>3708</v>
      </c>
      <c r="D3759" s="185" t="s">
        <v>216</v>
      </c>
      <c r="E3759" s="186" t="s">
        <v>3709</v>
      </c>
      <c r="F3759" s="187" t="s">
        <v>3710</v>
      </c>
      <c r="G3759" s="188" t="s">
        <v>523</v>
      </c>
      <c r="H3759" s="189">
        <v>226.65</v>
      </c>
      <c r="I3759" s="190"/>
      <c r="J3759" s="191">
        <f>ROUND(I3759*H3759,2)</f>
        <v>0</v>
      </c>
      <c r="K3759" s="187" t="s">
        <v>359</v>
      </c>
      <c r="L3759" s="40"/>
      <c r="M3759" s="192" t="s">
        <v>1</v>
      </c>
      <c r="N3759" s="193" t="s">
        <v>46</v>
      </c>
      <c r="O3759" s="72"/>
      <c r="P3759" s="194">
        <f>O3759*H3759</f>
        <v>0</v>
      </c>
      <c r="Q3759" s="194">
        <v>1.5E-3</v>
      </c>
      <c r="R3759" s="194">
        <f>Q3759*H3759</f>
        <v>0.33997500000000003</v>
      </c>
      <c r="S3759" s="194">
        <v>0</v>
      </c>
      <c r="T3759" s="195">
        <f>S3759*H3759</f>
        <v>0</v>
      </c>
      <c r="U3759" s="35"/>
      <c r="V3759" s="35"/>
      <c r="W3759" s="35"/>
      <c r="X3759" s="35"/>
      <c r="Y3759" s="35"/>
      <c r="Z3759" s="35"/>
      <c r="AA3759" s="35"/>
      <c r="AB3759" s="35"/>
      <c r="AC3759" s="35"/>
      <c r="AD3759" s="35"/>
      <c r="AE3759" s="35"/>
      <c r="AR3759" s="196" t="s">
        <v>291</v>
      </c>
      <c r="AT3759" s="196" t="s">
        <v>216</v>
      </c>
      <c r="AU3759" s="196" t="s">
        <v>90</v>
      </c>
      <c r="AY3759" s="18" t="s">
        <v>215</v>
      </c>
      <c r="BE3759" s="197">
        <f>IF(N3759="základní",J3759,0)</f>
        <v>0</v>
      </c>
      <c r="BF3759" s="197">
        <f>IF(N3759="snížená",J3759,0)</f>
        <v>0</v>
      </c>
      <c r="BG3759" s="197">
        <f>IF(N3759="zákl. přenesená",J3759,0)</f>
        <v>0</v>
      </c>
      <c r="BH3759" s="197">
        <f>IF(N3759="sníž. přenesená",J3759,0)</f>
        <v>0</v>
      </c>
      <c r="BI3759" s="197">
        <f>IF(N3759="nulová",J3759,0)</f>
        <v>0</v>
      </c>
      <c r="BJ3759" s="18" t="s">
        <v>88</v>
      </c>
      <c r="BK3759" s="197">
        <f>ROUND(I3759*H3759,2)</f>
        <v>0</v>
      </c>
      <c r="BL3759" s="18" t="s">
        <v>291</v>
      </c>
      <c r="BM3759" s="196" t="s">
        <v>3711</v>
      </c>
    </row>
    <row r="3760" spans="1:65" s="2" customFormat="1" ht="19.2">
      <c r="A3760" s="35"/>
      <c r="B3760" s="36"/>
      <c r="C3760" s="37"/>
      <c r="D3760" s="198" t="s">
        <v>221</v>
      </c>
      <c r="E3760" s="37"/>
      <c r="F3760" s="199" t="s">
        <v>3712</v>
      </c>
      <c r="G3760" s="37"/>
      <c r="H3760" s="37"/>
      <c r="I3760" s="200"/>
      <c r="J3760" s="37"/>
      <c r="K3760" s="37"/>
      <c r="L3760" s="40"/>
      <c r="M3760" s="201"/>
      <c r="N3760" s="202"/>
      <c r="O3760" s="72"/>
      <c r="P3760" s="72"/>
      <c r="Q3760" s="72"/>
      <c r="R3760" s="72"/>
      <c r="S3760" s="72"/>
      <c r="T3760" s="73"/>
      <c r="U3760" s="35"/>
      <c r="V3760" s="35"/>
      <c r="W3760" s="35"/>
      <c r="X3760" s="35"/>
      <c r="Y3760" s="35"/>
      <c r="Z3760" s="35"/>
      <c r="AA3760" s="35"/>
      <c r="AB3760" s="35"/>
      <c r="AC3760" s="35"/>
      <c r="AD3760" s="35"/>
      <c r="AE3760" s="35"/>
      <c r="AT3760" s="18" t="s">
        <v>221</v>
      </c>
      <c r="AU3760" s="18" t="s">
        <v>90</v>
      </c>
    </row>
    <row r="3761" spans="1:65" s="2" customFormat="1" ht="10.199999999999999">
      <c r="A3761" s="35"/>
      <c r="B3761" s="36"/>
      <c r="C3761" s="37"/>
      <c r="D3761" s="215" t="s">
        <v>362</v>
      </c>
      <c r="E3761" s="37"/>
      <c r="F3761" s="216" t="s">
        <v>3713</v>
      </c>
      <c r="G3761" s="37"/>
      <c r="H3761" s="37"/>
      <c r="I3761" s="200"/>
      <c r="J3761" s="37"/>
      <c r="K3761" s="37"/>
      <c r="L3761" s="40"/>
      <c r="M3761" s="201"/>
      <c r="N3761" s="202"/>
      <c r="O3761" s="72"/>
      <c r="P3761" s="72"/>
      <c r="Q3761" s="72"/>
      <c r="R3761" s="72"/>
      <c r="S3761" s="72"/>
      <c r="T3761" s="73"/>
      <c r="U3761" s="35"/>
      <c r="V3761" s="35"/>
      <c r="W3761" s="35"/>
      <c r="X3761" s="35"/>
      <c r="Y3761" s="35"/>
      <c r="Z3761" s="35"/>
      <c r="AA3761" s="35"/>
      <c r="AB3761" s="35"/>
      <c r="AC3761" s="35"/>
      <c r="AD3761" s="35"/>
      <c r="AE3761" s="35"/>
      <c r="AT3761" s="18" t="s">
        <v>362</v>
      </c>
      <c r="AU3761" s="18" t="s">
        <v>90</v>
      </c>
    </row>
    <row r="3762" spans="1:65" s="2" customFormat="1" ht="24.15" customHeight="1">
      <c r="A3762" s="35"/>
      <c r="B3762" s="36"/>
      <c r="C3762" s="185" t="s">
        <v>3714</v>
      </c>
      <c r="D3762" s="185" t="s">
        <v>216</v>
      </c>
      <c r="E3762" s="186" t="s">
        <v>3715</v>
      </c>
      <c r="F3762" s="187" t="s">
        <v>3716</v>
      </c>
      <c r="G3762" s="188" t="s">
        <v>797</v>
      </c>
      <c r="H3762" s="189">
        <v>138</v>
      </c>
      <c r="I3762" s="190"/>
      <c r="J3762" s="191">
        <f>ROUND(I3762*H3762,2)</f>
        <v>0</v>
      </c>
      <c r="K3762" s="187" t="s">
        <v>359</v>
      </c>
      <c r="L3762" s="40"/>
      <c r="M3762" s="192" t="s">
        <v>1</v>
      </c>
      <c r="N3762" s="193" t="s">
        <v>46</v>
      </c>
      <c r="O3762" s="72"/>
      <c r="P3762" s="194">
        <f>O3762*H3762</f>
        <v>0</v>
      </c>
      <c r="Q3762" s="194">
        <v>2.7999999999999998E-4</v>
      </c>
      <c r="R3762" s="194">
        <f>Q3762*H3762</f>
        <v>3.8639999999999994E-2</v>
      </c>
      <c r="S3762" s="194">
        <v>0</v>
      </c>
      <c r="T3762" s="195">
        <f>S3762*H3762</f>
        <v>0</v>
      </c>
      <c r="U3762" s="35"/>
      <c r="V3762" s="35"/>
      <c r="W3762" s="35"/>
      <c r="X3762" s="35"/>
      <c r="Y3762" s="35"/>
      <c r="Z3762" s="35"/>
      <c r="AA3762" s="35"/>
      <c r="AB3762" s="35"/>
      <c r="AC3762" s="35"/>
      <c r="AD3762" s="35"/>
      <c r="AE3762" s="35"/>
      <c r="AR3762" s="196" t="s">
        <v>291</v>
      </c>
      <c r="AT3762" s="196" t="s">
        <v>216</v>
      </c>
      <c r="AU3762" s="196" t="s">
        <v>90</v>
      </c>
      <c r="AY3762" s="18" t="s">
        <v>215</v>
      </c>
      <c r="BE3762" s="197">
        <f>IF(N3762="základní",J3762,0)</f>
        <v>0</v>
      </c>
      <c r="BF3762" s="197">
        <f>IF(N3762="snížená",J3762,0)</f>
        <v>0</v>
      </c>
      <c r="BG3762" s="197">
        <f>IF(N3762="zákl. přenesená",J3762,0)</f>
        <v>0</v>
      </c>
      <c r="BH3762" s="197">
        <f>IF(N3762="sníž. přenesená",J3762,0)</f>
        <v>0</v>
      </c>
      <c r="BI3762" s="197">
        <f>IF(N3762="nulová",J3762,0)</f>
        <v>0</v>
      </c>
      <c r="BJ3762" s="18" t="s">
        <v>88</v>
      </c>
      <c r="BK3762" s="197">
        <f>ROUND(I3762*H3762,2)</f>
        <v>0</v>
      </c>
      <c r="BL3762" s="18" t="s">
        <v>291</v>
      </c>
      <c r="BM3762" s="196" t="s">
        <v>3717</v>
      </c>
    </row>
    <row r="3763" spans="1:65" s="2" customFormat="1" ht="19.2">
      <c r="A3763" s="35"/>
      <c r="B3763" s="36"/>
      <c r="C3763" s="37"/>
      <c r="D3763" s="198" t="s">
        <v>221</v>
      </c>
      <c r="E3763" s="37"/>
      <c r="F3763" s="199" t="s">
        <v>3718</v>
      </c>
      <c r="G3763" s="37"/>
      <c r="H3763" s="37"/>
      <c r="I3763" s="200"/>
      <c r="J3763" s="37"/>
      <c r="K3763" s="37"/>
      <c r="L3763" s="40"/>
      <c r="M3763" s="201"/>
      <c r="N3763" s="202"/>
      <c r="O3763" s="72"/>
      <c r="P3763" s="72"/>
      <c r="Q3763" s="72"/>
      <c r="R3763" s="72"/>
      <c r="S3763" s="72"/>
      <c r="T3763" s="73"/>
      <c r="U3763" s="35"/>
      <c r="V3763" s="35"/>
      <c r="W3763" s="35"/>
      <c r="X3763" s="35"/>
      <c r="Y3763" s="35"/>
      <c r="Z3763" s="35"/>
      <c r="AA3763" s="35"/>
      <c r="AB3763" s="35"/>
      <c r="AC3763" s="35"/>
      <c r="AD3763" s="35"/>
      <c r="AE3763" s="35"/>
      <c r="AT3763" s="18" t="s">
        <v>221</v>
      </c>
      <c r="AU3763" s="18" t="s">
        <v>90</v>
      </c>
    </row>
    <row r="3764" spans="1:65" s="2" customFormat="1" ht="10.199999999999999">
      <c r="A3764" s="35"/>
      <c r="B3764" s="36"/>
      <c r="C3764" s="37"/>
      <c r="D3764" s="215" t="s">
        <v>362</v>
      </c>
      <c r="E3764" s="37"/>
      <c r="F3764" s="216" t="s">
        <v>3719</v>
      </c>
      <c r="G3764" s="37"/>
      <c r="H3764" s="37"/>
      <c r="I3764" s="200"/>
      <c r="J3764" s="37"/>
      <c r="K3764" s="37"/>
      <c r="L3764" s="40"/>
      <c r="M3764" s="201"/>
      <c r="N3764" s="202"/>
      <c r="O3764" s="72"/>
      <c r="P3764" s="72"/>
      <c r="Q3764" s="72"/>
      <c r="R3764" s="72"/>
      <c r="S3764" s="72"/>
      <c r="T3764" s="73"/>
      <c r="U3764" s="35"/>
      <c r="V3764" s="35"/>
      <c r="W3764" s="35"/>
      <c r="X3764" s="35"/>
      <c r="Y3764" s="35"/>
      <c r="Z3764" s="35"/>
      <c r="AA3764" s="35"/>
      <c r="AB3764" s="35"/>
      <c r="AC3764" s="35"/>
      <c r="AD3764" s="35"/>
      <c r="AE3764" s="35"/>
      <c r="AT3764" s="18" t="s">
        <v>362</v>
      </c>
      <c r="AU3764" s="18" t="s">
        <v>90</v>
      </c>
    </row>
    <row r="3765" spans="1:65" s="13" customFormat="1" ht="10.199999999999999">
      <c r="B3765" s="217"/>
      <c r="C3765" s="218"/>
      <c r="D3765" s="198" t="s">
        <v>364</v>
      </c>
      <c r="E3765" s="219" t="s">
        <v>1</v>
      </c>
      <c r="F3765" s="220" t="s">
        <v>3691</v>
      </c>
      <c r="G3765" s="218"/>
      <c r="H3765" s="219" t="s">
        <v>1</v>
      </c>
      <c r="I3765" s="221"/>
      <c r="J3765" s="218"/>
      <c r="K3765" s="218"/>
      <c r="L3765" s="222"/>
      <c r="M3765" s="223"/>
      <c r="N3765" s="224"/>
      <c r="O3765" s="224"/>
      <c r="P3765" s="224"/>
      <c r="Q3765" s="224"/>
      <c r="R3765" s="224"/>
      <c r="S3765" s="224"/>
      <c r="T3765" s="225"/>
      <c r="AT3765" s="226" t="s">
        <v>364</v>
      </c>
      <c r="AU3765" s="226" t="s">
        <v>90</v>
      </c>
      <c r="AV3765" s="13" t="s">
        <v>88</v>
      </c>
      <c r="AW3765" s="13" t="s">
        <v>36</v>
      </c>
      <c r="AX3765" s="13" t="s">
        <v>81</v>
      </c>
      <c r="AY3765" s="226" t="s">
        <v>215</v>
      </c>
    </row>
    <row r="3766" spans="1:65" s="13" customFormat="1" ht="10.199999999999999">
      <c r="B3766" s="217"/>
      <c r="C3766" s="218"/>
      <c r="D3766" s="198" t="s">
        <v>364</v>
      </c>
      <c r="E3766" s="219" t="s">
        <v>1</v>
      </c>
      <c r="F3766" s="220" t="s">
        <v>822</v>
      </c>
      <c r="G3766" s="218"/>
      <c r="H3766" s="219" t="s">
        <v>1</v>
      </c>
      <c r="I3766" s="221"/>
      <c r="J3766" s="218"/>
      <c r="K3766" s="218"/>
      <c r="L3766" s="222"/>
      <c r="M3766" s="223"/>
      <c r="N3766" s="224"/>
      <c r="O3766" s="224"/>
      <c r="P3766" s="224"/>
      <c r="Q3766" s="224"/>
      <c r="R3766" s="224"/>
      <c r="S3766" s="224"/>
      <c r="T3766" s="225"/>
      <c r="AT3766" s="226" t="s">
        <v>364</v>
      </c>
      <c r="AU3766" s="226" t="s">
        <v>90</v>
      </c>
      <c r="AV3766" s="13" t="s">
        <v>88</v>
      </c>
      <c r="AW3766" s="13" t="s">
        <v>36</v>
      </c>
      <c r="AX3766" s="13" t="s">
        <v>81</v>
      </c>
      <c r="AY3766" s="226" t="s">
        <v>215</v>
      </c>
    </row>
    <row r="3767" spans="1:65" s="13" customFormat="1" ht="10.199999999999999">
      <c r="B3767" s="217"/>
      <c r="C3767" s="218"/>
      <c r="D3767" s="198" t="s">
        <v>364</v>
      </c>
      <c r="E3767" s="219" t="s">
        <v>1</v>
      </c>
      <c r="F3767" s="220" t="s">
        <v>1135</v>
      </c>
      <c r="G3767" s="218"/>
      <c r="H3767" s="219" t="s">
        <v>1</v>
      </c>
      <c r="I3767" s="221"/>
      <c r="J3767" s="218"/>
      <c r="K3767" s="218"/>
      <c r="L3767" s="222"/>
      <c r="M3767" s="223"/>
      <c r="N3767" s="224"/>
      <c r="O3767" s="224"/>
      <c r="P3767" s="224"/>
      <c r="Q3767" s="224"/>
      <c r="R3767" s="224"/>
      <c r="S3767" s="224"/>
      <c r="T3767" s="225"/>
      <c r="AT3767" s="226" t="s">
        <v>364</v>
      </c>
      <c r="AU3767" s="226" t="s">
        <v>90</v>
      </c>
      <c r="AV3767" s="13" t="s">
        <v>88</v>
      </c>
      <c r="AW3767" s="13" t="s">
        <v>36</v>
      </c>
      <c r="AX3767" s="13" t="s">
        <v>81</v>
      </c>
      <c r="AY3767" s="226" t="s">
        <v>215</v>
      </c>
    </row>
    <row r="3768" spans="1:65" s="14" customFormat="1" ht="10.199999999999999">
      <c r="B3768" s="227"/>
      <c r="C3768" s="228"/>
      <c r="D3768" s="198" t="s">
        <v>364</v>
      </c>
      <c r="E3768" s="229" t="s">
        <v>1</v>
      </c>
      <c r="F3768" s="230" t="s">
        <v>2823</v>
      </c>
      <c r="G3768" s="228"/>
      <c r="H3768" s="231">
        <v>8</v>
      </c>
      <c r="I3768" s="232"/>
      <c r="J3768" s="228"/>
      <c r="K3768" s="228"/>
      <c r="L3768" s="233"/>
      <c r="M3768" s="234"/>
      <c r="N3768" s="235"/>
      <c r="O3768" s="235"/>
      <c r="P3768" s="235"/>
      <c r="Q3768" s="235"/>
      <c r="R3768" s="235"/>
      <c r="S3768" s="235"/>
      <c r="T3768" s="236"/>
      <c r="AT3768" s="237" t="s">
        <v>364</v>
      </c>
      <c r="AU3768" s="237" t="s">
        <v>90</v>
      </c>
      <c r="AV3768" s="14" t="s">
        <v>90</v>
      </c>
      <c r="AW3768" s="14" t="s">
        <v>36</v>
      </c>
      <c r="AX3768" s="14" t="s">
        <v>81</v>
      </c>
      <c r="AY3768" s="237" t="s">
        <v>215</v>
      </c>
    </row>
    <row r="3769" spans="1:65" s="13" customFormat="1" ht="10.199999999999999">
      <c r="B3769" s="217"/>
      <c r="C3769" s="218"/>
      <c r="D3769" s="198" t="s">
        <v>364</v>
      </c>
      <c r="E3769" s="219" t="s">
        <v>1</v>
      </c>
      <c r="F3769" s="220" t="s">
        <v>1483</v>
      </c>
      <c r="G3769" s="218"/>
      <c r="H3769" s="219" t="s">
        <v>1</v>
      </c>
      <c r="I3769" s="221"/>
      <c r="J3769" s="218"/>
      <c r="K3769" s="218"/>
      <c r="L3769" s="222"/>
      <c r="M3769" s="223"/>
      <c r="N3769" s="224"/>
      <c r="O3769" s="224"/>
      <c r="P3769" s="224"/>
      <c r="Q3769" s="224"/>
      <c r="R3769" s="224"/>
      <c r="S3769" s="224"/>
      <c r="T3769" s="225"/>
      <c r="AT3769" s="226" t="s">
        <v>364</v>
      </c>
      <c r="AU3769" s="226" t="s">
        <v>90</v>
      </c>
      <c r="AV3769" s="13" t="s">
        <v>88</v>
      </c>
      <c r="AW3769" s="13" t="s">
        <v>36</v>
      </c>
      <c r="AX3769" s="13" t="s">
        <v>81</v>
      </c>
      <c r="AY3769" s="226" t="s">
        <v>215</v>
      </c>
    </row>
    <row r="3770" spans="1:65" s="14" customFormat="1" ht="10.199999999999999">
      <c r="B3770" s="227"/>
      <c r="C3770" s="228"/>
      <c r="D3770" s="198" t="s">
        <v>364</v>
      </c>
      <c r="E3770" s="229" t="s">
        <v>1</v>
      </c>
      <c r="F3770" s="230" t="s">
        <v>2823</v>
      </c>
      <c r="G3770" s="228"/>
      <c r="H3770" s="231">
        <v>8</v>
      </c>
      <c r="I3770" s="232"/>
      <c r="J3770" s="228"/>
      <c r="K3770" s="228"/>
      <c r="L3770" s="233"/>
      <c r="M3770" s="234"/>
      <c r="N3770" s="235"/>
      <c r="O3770" s="235"/>
      <c r="P3770" s="235"/>
      <c r="Q3770" s="235"/>
      <c r="R3770" s="235"/>
      <c r="S3770" s="235"/>
      <c r="T3770" s="236"/>
      <c r="AT3770" s="237" t="s">
        <v>364</v>
      </c>
      <c r="AU3770" s="237" t="s">
        <v>90</v>
      </c>
      <c r="AV3770" s="14" t="s">
        <v>90</v>
      </c>
      <c r="AW3770" s="14" t="s">
        <v>36</v>
      </c>
      <c r="AX3770" s="14" t="s">
        <v>81</v>
      </c>
      <c r="AY3770" s="237" t="s">
        <v>215</v>
      </c>
    </row>
    <row r="3771" spans="1:65" s="13" customFormat="1" ht="10.199999999999999">
      <c r="B3771" s="217"/>
      <c r="C3771" s="218"/>
      <c r="D3771" s="198" t="s">
        <v>364</v>
      </c>
      <c r="E3771" s="219" t="s">
        <v>1</v>
      </c>
      <c r="F3771" s="220" t="s">
        <v>1137</v>
      </c>
      <c r="G3771" s="218"/>
      <c r="H3771" s="219" t="s">
        <v>1</v>
      </c>
      <c r="I3771" s="221"/>
      <c r="J3771" s="218"/>
      <c r="K3771" s="218"/>
      <c r="L3771" s="222"/>
      <c r="M3771" s="223"/>
      <c r="N3771" s="224"/>
      <c r="O3771" s="224"/>
      <c r="P3771" s="224"/>
      <c r="Q3771" s="224"/>
      <c r="R3771" s="224"/>
      <c r="S3771" s="224"/>
      <c r="T3771" s="225"/>
      <c r="AT3771" s="226" t="s">
        <v>364</v>
      </c>
      <c r="AU3771" s="226" t="s">
        <v>90</v>
      </c>
      <c r="AV3771" s="13" t="s">
        <v>88</v>
      </c>
      <c r="AW3771" s="13" t="s">
        <v>36</v>
      </c>
      <c r="AX3771" s="13" t="s">
        <v>81</v>
      </c>
      <c r="AY3771" s="226" t="s">
        <v>215</v>
      </c>
    </row>
    <row r="3772" spans="1:65" s="14" customFormat="1" ht="10.199999999999999">
      <c r="B3772" s="227"/>
      <c r="C3772" s="228"/>
      <c r="D3772" s="198" t="s">
        <v>364</v>
      </c>
      <c r="E3772" s="229" t="s">
        <v>1</v>
      </c>
      <c r="F3772" s="230" t="s">
        <v>2823</v>
      </c>
      <c r="G3772" s="228"/>
      <c r="H3772" s="231">
        <v>8</v>
      </c>
      <c r="I3772" s="232"/>
      <c r="J3772" s="228"/>
      <c r="K3772" s="228"/>
      <c r="L3772" s="233"/>
      <c r="M3772" s="234"/>
      <c r="N3772" s="235"/>
      <c r="O3772" s="235"/>
      <c r="P3772" s="235"/>
      <c r="Q3772" s="235"/>
      <c r="R3772" s="235"/>
      <c r="S3772" s="235"/>
      <c r="T3772" s="236"/>
      <c r="AT3772" s="237" t="s">
        <v>364</v>
      </c>
      <c r="AU3772" s="237" t="s">
        <v>90</v>
      </c>
      <c r="AV3772" s="14" t="s">
        <v>90</v>
      </c>
      <c r="AW3772" s="14" t="s">
        <v>36</v>
      </c>
      <c r="AX3772" s="14" t="s">
        <v>81</v>
      </c>
      <c r="AY3772" s="237" t="s">
        <v>215</v>
      </c>
    </row>
    <row r="3773" spans="1:65" s="13" customFormat="1" ht="10.199999999999999">
      <c r="B3773" s="217"/>
      <c r="C3773" s="218"/>
      <c r="D3773" s="198" t="s">
        <v>364</v>
      </c>
      <c r="E3773" s="219" t="s">
        <v>1</v>
      </c>
      <c r="F3773" s="220" t="s">
        <v>1139</v>
      </c>
      <c r="G3773" s="218"/>
      <c r="H3773" s="219" t="s">
        <v>1</v>
      </c>
      <c r="I3773" s="221"/>
      <c r="J3773" s="218"/>
      <c r="K3773" s="218"/>
      <c r="L3773" s="222"/>
      <c r="M3773" s="223"/>
      <c r="N3773" s="224"/>
      <c r="O3773" s="224"/>
      <c r="P3773" s="224"/>
      <c r="Q3773" s="224"/>
      <c r="R3773" s="224"/>
      <c r="S3773" s="224"/>
      <c r="T3773" s="225"/>
      <c r="AT3773" s="226" t="s">
        <v>364</v>
      </c>
      <c r="AU3773" s="226" t="s">
        <v>90</v>
      </c>
      <c r="AV3773" s="13" t="s">
        <v>88</v>
      </c>
      <c r="AW3773" s="13" t="s">
        <v>36</v>
      </c>
      <c r="AX3773" s="13" t="s">
        <v>81</v>
      </c>
      <c r="AY3773" s="226" t="s">
        <v>215</v>
      </c>
    </row>
    <row r="3774" spans="1:65" s="14" customFormat="1" ht="10.199999999999999">
      <c r="B3774" s="227"/>
      <c r="C3774" s="228"/>
      <c r="D3774" s="198" t="s">
        <v>364</v>
      </c>
      <c r="E3774" s="229" t="s">
        <v>1</v>
      </c>
      <c r="F3774" s="230" t="s">
        <v>2823</v>
      </c>
      <c r="G3774" s="228"/>
      <c r="H3774" s="231">
        <v>8</v>
      </c>
      <c r="I3774" s="232"/>
      <c r="J3774" s="228"/>
      <c r="K3774" s="228"/>
      <c r="L3774" s="233"/>
      <c r="M3774" s="234"/>
      <c r="N3774" s="235"/>
      <c r="O3774" s="235"/>
      <c r="P3774" s="235"/>
      <c r="Q3774" s="235"/>
      <c r="R3774" s="235"/>
      <c r="S3774" s="235"/>
      <c r="T3774" s="236"/>
      <c r="AT3774" s="237" t="s">
        <v>364</v>
      </c>
      <c r="AU3774" s="237" t="s">
        <v>90</v>
      </c>
      <c r="AV3774" s="14" t="s">
        <v>90</v>
      </c>
      <c r="AW3774" s="14" t="s">
        <v>36</v>
      </c>
      <c r="AX3774" s="14" t="s">
        <v>81</v>
      </c>
      <c r="AY3774" s="237" t="s">
        <v>215</v>
      </c>
    </row>
    <row r="3775" spans="1:65" s="13" customFormat="1" ht="10.199999999999999">
      <c r="B3775" s="217"/>
      <c r="C3775" s="218"/>
      <c r="D3775" s="198" t="s">
        <v>364</v>
      </c>
      <c r="E3775" s="219" t="s">
        <v>1</v>
      </c>
      <c r="F3775" s="220" t="s">
        <v>1509</v>
      </c>
      <c r="G3775" s="218"/>
      <c r="H3775" s="219" t="s">
        <v>1</v>
      </c>
      <c r="I3775" s="221"/>
      <c r="J3775" s="218"/>
      <c r="K3775" s="218"/>
      <c r="L3775" s="222"/>
      <c r="M3775" s="223"/>
      <c r="N3775" s="224"/>
      <c r="O3775" s="224"/>
      <c r="P3775" s="224"/>
      <c r="Q3775" s="224"/>
      <c r="R3775" s="224"/>
      <c r="S3775" s="224"/>
      <c r="T3775" s="225"/>
      <c r="AT3775" s="226" t="s">
        <v>364</v>
      </c>
      <c r="AU3775" s="226" t="s">
        <v>90</v>
      </c>
      <c r="AV3775" s="13" t="s">
        <v>88</v>
      </c>
      <c r="AW3775" s="13" t="s">
        <v>36</v>
      </c>
      <c r="AX3775" s="13" t="s">
        <v>81</v>
      </c>
      <c r="AY3775" s="226" t="s">
        <v>215</v>
      </c>
    </row>
    <row r="3776" spans="1:65" s="14" customFormat="1" ht="10.199999999999999">
      <c r="B3776" s="227"/>
      <c r="C3776" s="228"/>
      <c r="D3776" s="198" t="s">
        <v>364</v>
      </c>
      <c r="E3776" s="229" t="s">
        <v>1</v>
      </c>
      <c r="F3776" s="230" t="s">
        <v>2823</v>
      </c>
      <c r="G3776" s="228"/>
      <c r="H3776" s="231">
        <v>8</v>
      </c>
      <c r="I3776" s="232"/>
      <c r="J3776" s="228"/>
      <c r="K3776" s="228"/>
      <c r="L3776" s="233"/>
      <c r="M3776" s="234"/>
      <c r="N3776" s="235"/>
      <c r="O3776" s="235"/>
      <c r="P3776" s="235"/>
      <c r="Q3776" s="235"/>
      <c r="R3776" s="235"/>
      <c r="S3776" s="235"/>
      <c r="T3776" s="236"/>
      <c r="AT3776" s="237" t="s">
        <v>364</v>
      </c>
      <c r="AU3776" s="237" t="s">
        <v>90</v>
      </c>
      <c r="AV3776" s="14" t="s">
        <v>90</v>
      </c>
      <c r="AW3776" s="14" t="s">
        <v>36</v>
      </c>
      <c r="AX3776" s="14" t="s">
        <v>81</v>
      </c>
      <c r="AY3776" s="237" t="s">
        <v>215</v>
      </c>
    </row>
    <row r="3777" spans="2:51" s="13" customFormat="1" ht="10.199999999999999">
      <c r="B3777" s="217"/>
      <c r="C3777" s="218"/>
      <c r="D3777" s="198" t="s">
        <v>364</v>
      </c>
      <c r="E3777" s="219" t="s">
        <v>1</v>
      </c>
      <c r="F3777" s="220" t="s">
        <v>1141</v>
      </c>
      <c r="G3777" s="218"/>
      <c r="H3777" s="219" t="s">
        <v>1</v>
      </c>
      <c r="I3777" s="221"/>
      <c r="J3777" s="218"/>
      <c r="K3777" s="218"/>
      <c r="L3777" s="222"/>
      <c r="M3777" s="223"/>
      <c r="N3777" s="224"/>
      <c r="O3777" s="224"/>
      <c r="P3777" s="224"/>
      <c r="Q3777" s="224"/>
      <c r="R3777" s="224"/>
      <c r="S3777" s="224"/>
      <c r="T3777" s="225"/>
      <c r="AT3777" s="226" t="s">
        <v>364</v>
      </c>
      <c r="AU3777" s="226" t="s">
        <v>90</v>
      </c>
      <c r="AV3777" s="13" t="s">
        <v>88</v>
      </c>
      <c r="AW3777" s="13" t="s">
        <v>36</v>
      </c>
      <c r="AX3777" s="13" t="s">
        <v>81</v>
      </c>
      <c r="AY3777" s="226" t="s">
        <v>215</v>
      </c>
    </row>
    <row r="3778" spans="2:51" s="14" customFormat="1" ht="10.199999999999999">
      <c r="B3778" s="227"/>
      <c r="C3778" s="228"/>
      <c r="D3778" s="198" t="s">
        <v>364</v>
      </c>
      <c r="E3778" s="229" t="s">
        <v>1</v>
      </c>
      <c r="F3778" s="230" t="s">
        <v>2823</v>
      </c>
      <c r="G3778" s="228"/>
      <c r="H3778" s="231">
        <v>8</v>
      </c>
      <c r="I3778" s="232"/>
      <c r="J3778" s="228"/>
      <c r="K3778" s="228"/>
      <c r="L3778" s="233"/>
      <c r="M3778" s="234"/>
      <c r="N3778" s="235"/>
      <c r="O3778" s="235"/>
      <c r="P3778" s="235"/>
      <c r="Q3778" s="235"/>
      <c r="R3778" s="235"/>
      <c r="S3778" s="235"/>
      <c r="T3778" s="236"/>
      <c r="AT3778" s="237" t="s">
        <v>364</v>
      </c>
      <c r="AU3778" s="237" t="s">
        <v>90</v>
      </c>
      <c r="AV3778" s="14" t="s">
        <v>90</v>
      </c>
      <c r="AW3778" s="14" t="s">
        <v>36</v>
      </c>
      <c r="AX3778" s="14" t="s">
        <v>81</v>
      </c>
      <c r="AY3778" s="237" t="s">
        <v>215</v>
      </c>
    </row>
    <row r="3779" spans="2:51" s="13" customFormat="1" ht="10.199999999999999">
      <c r="B3779" s="217"/>
      <c r="C3779" s="218"/>
      <c r="D3779" s="198" t="s">
        <v>364</v>
      </c>
      <c r="E3779" s="219" t="s">
        <v>1</v>
      </c>
      <c r="F3779" s="220" t="s">
        <v>1143</v>
      </c>
      <c r="G3779" s="218"/>
      <c r="H3779" s="219" t="s">
        <v>1</v>
      </c>
      <c r="I3779" s="221"/>
      <c r="J3779" s="218"/>
      <c r="K3779" s="218"/>
      <c r="L3779" s="222"/>
      <c r="M3779" s="223"/>
      <c r="N3779" s="224"/>
      <c r="O3779" s="224"/>
      <c r="P3779" s="224"/>
      <c r="Q3779" s="224"/>
      <c r="R3779" s="224"/>
      <c r="S3779" s="224"/>
      <c r="T3779" s="225"/>
      <c r="AT3779" s="226" t="s">
        <v>364</v>
      </c>
      <c r="AU3779" s="226" t="s">
        <v>90</v>
      </c>
      <c r="AV3779" s="13" t="s">
        <v>88</v>
      </c>
      <c r="AW3779" s="13" t="s">
        <v>36</v>
      </c>
      <c r="AX3779" s="13" t="s">
        <v>81</v>
      </c>
      <c r="AY3779" s="226" t="s">
        <v>215</v>
      </c>
    </row>
    <row r="3780" spans="2:51" s="14" customFormat="1" ht="10.199999999999999">
      <c r="B3780" s="227"/>
      <c r="C3780" s="228"/>
      <c r="D3780" s="198" t="s">
        <v>364</v>
      </c>
      <c r="E3780" s="229" t="s">
        <v>1</v>
      </c>
      <c r="F3780" s="230" t="s">
        <v>2823</v>
      </c>
      <c r="G3780" s="228"/>
      <c r="H3780" s="231">
        <v>8</v>
      </c>
      <c r="I3780" s="232"/>
      <c r="J3780" s="228"/>
      <c r="K3780" s="228"/>
      <c r="L3780" s="233"/>
      <c r="M3780" s="234"/>
      <c r="N3780" s="235"/>
      <c r="O3780" s="235"/>
      <c r="P3780" s="235"/>
      <c r="Q3780" s="235"/>
      <c r="R3780" s="235"/>
      <c r="S3780" s="235"/>
      <c r="T3780" s="236"/>
      <c r="AT3780" s="237" t="s">
        <v>364</v>
      </c>
      <c r="AU3780" s="237" t="s">
        <v>90</v>
      </c>
      <c r="AV3780" s="14" t="s">
        <v>90</v>
      </c>
      <c r="AW3780" s="14" t="s">
        <v>36</v>
      </c>
      <c r="AX3780" s="14" t="s">
        <v>81</v>
      </c>
      <c r="AY3780" s="237" t="s">
        <v>215</v>
      </c>
    </row>
    <row r="3781" spans="2:51" s="13" customFormat="1" ht="10.199999999999999">
      <c r="B3781" s="217"/>
      <c r="C3781" s="218"/>
      <c r="D3781" s="198" t="s">
        <v>364</v>
      </c>
      <c r="E3781" s="219" t="s">
        <v>1</v>
      </c>
      <c r="F3781" s="220" t="s">
        <v>1514</v>
      </c>
      <c r="G3781" s="218"/>
      <c r="H3781" s="219" t="s">
        <v>1</v>
      </c>
      <c r="I3781" s="221"/>
      <c r="J3781" s="218"/>
      <c r="K3781" s="218"/>
      <c r="L3781" s="222"/>
      <c r="M3781" s="223"/>
      <c r="N3781" s="224"/>
      <c r="O3781" s="224"/>
      <c r="P3781" s="224"/>
      <c r="Q3781" s="224"/>
      <c r="R3781" s="224"/>
      <c r="S3781" s="224"/>
      <c r="T3781" s="225"/>
      <c r="AT3781" s="226" t="s">
        <v>364</v>
      </c>
      <c r="AU3781" s="226" t="s">
        <v>90</v>
      </c>
      <c r="AV3781" s="13" t="s">
        <v>88</v>
      </c>
      <c r="AW3781" s="13" t="s">
        <v>36</v>
      </c>
      <c r="AX3781" s="13" t="s">
        <v>81</v>
      </c>
      <c r="AY3781" s="226" t="s">
        <v>215</v>
      </c>
    </row>
    <row r="3782" spans="2:51" s="14" customFormat="1" ht="10.199999999999999">
      <c r="B3782" s="227"/>
      <c r="C3782" s="228"/>
      <c r="D3782" s="198" t="s">
        <v>364</v>
      </c>
      <c r="E3782" s="229" t="s">
        <v>1</v>
      </c>
      <c r="F3782" s="230" t="s">
        <v>2823</v>
      </c>
      <c r="G3782" s="228"/>
      <c r="H3782" s="231">
        <v>8</v>
      </c>
      <c r="I3782" s="232"/>
      <c r="J3782" s="228"/>
      <c r="K3782" s="228"/>
      <c r="L3782" s="233"/>
      <c r="M3782" s="234"/>
      <c r="N3782" s="235"/>
      <c r="O3782" s="235"/>
      <c r="P3782" s="235"/>
      <c r="Q3782" s="235"/>
      <c r="R3782" s="235"/>
      <c r="S3782" s="235"/>
      <c r="T3782" s="236"/>
      <c r="AT3782" s="237" t="s">
        <v>364</v>
      </c>
      <c r="AU3782" s="237" t="s">
        <v>90</v>
      </c>
      <c r="AV3782" s="14" t="s">
        <v>90</v>
      </c>
      <c r="AW3782" s="14" t="s">
        <v>36</v>
      </c>
      <c r="AX3782" s="14" t="s">
        <v>81</v>
      </c>
      <c r="AY3782" s="237" t="s">
        <v>215</v>
      </c>
    </row>
    <row r="3783" spans="2:51" s="16" customFormat="1" ht="10.199999999999999">
      <c r="B3783" s="249"/>
      <c r="C3783" s="250"/>
      <c r="D3783" s="198" t="s">
        <v>364</v>
      </c>
      <c r="E3783" s="251" t="s">
        <v>1</v>
      </c>
      <c r="F3783" s="252" t="s">
        <v>403</v>
      </c>
      <c r="G3783" s="250"/>
      <c r="H3783" s="253">
        <v>64</v>
      </c>
      <c r="I3783" s="254"/>
      <c r="J3783" s="250"/>
      <c r="K3783" s="250"/>
      <c r="L3783" s="255"/>
      <c r="M3783" s="256"/>
      <c r="N3783" s="257"/>
      <c r="O3783" s="257"/>
      <c r="P3783" s="257"/>
      <c r="Q3783" s="257"/>
      <c r="R3783" s="257"/>
      <c r="S3783" s="257"/>
      <c r="T3783" s="258"/>
      <c r="AT3783" s="259" t="s">
        <v>364</v>
      </c>
      <c r="AU3783" s="259" t="s">
        <v>90</v>
      </c>
      <c r="AV3783" s="16" t="s">
        <v>227</v>
      </c>
      <c r="AW3783" s="16" t="s">
        <v>36</v>
      </c>
      <c r="AX3783" s="16" t="s">
        <v>81</v>
      </c>
      <c r="AY3783" s="259" t="s">
        <v>215</v>
      </c>
    </row>
    <row r="3784" spans="2:51" s="13" customFormat="1" ht="10.199999999999999">
      <c r="B3784" s="217"/>
      <c r="C3784" s="218"/>
      <c r="D3784" s="198" t="s">
        <v>364</v>
      </c>
      <c r="E3784" s="219" t="s">
        <v>1</v>
      </c>
      <c r="F3784" s="220" t="s">
        <v>853</v>
      </c>
      <c r="G3784" s="218"/>
      <c r="H3784" s="219" t="s">
        <v>1</v>
      </c>
      <c r="I3784" s="221"/>
      <c r="J3784" s="218"/>
      <c r="K3784" s="218"/>
      <c r="L3784" s="222"/>
      <c r="M3784" s="223"/>
      <c r="N3784" s="224"/>
      <c r="O3784" s="224"/>
      <c r="P3784" s="224"/>
      <c r="Q3784" s="224"/>
      <c r="R3784" s="224"/>
      <c r="S3784" s="224"/>
      <c r="T3784" s="225"/>
      <c r="AT3784" s="226" t="s">
        <v>364</v>
      </c>
      <c r="AU3784" s="226" t="s">
        <v>90</v>
      </c>
      <c r="AV3784" s="13" t="s">
        <v>88</v>
      </c>
      <c r="AW3784" s="13" t="s">
        <v>36</v>
      </c>
      <c r="AX3784" s="13" t="s">
        <v>81</v>
      </c>
      <c r="AY3784" s="226" t="s">
        <v>215</v>
      </c>
    </row>
    <row r="3785" spans="2:51" s="13" customFormat="1" ht="10.199999999999999">
      <c r="B3785" s="217"/>
      <c r="C3785" s="218"/>
      <c r="D3785" s="198" t="s">
        <v>364</v>
      </c>
      <c r="E3785" s="219" t="s">
        <v>1</v>
      </c>
      <c r="F3785" s="220" t="s">
        <v>1144</v>
      </c>
      <c r="G3785" s="218"/>
      <c r="H3785" s="219" t="s">
        <v>1</v>
      </c>
      <c r="I3785" s="221"/>
      <c r="J3785" s="218"/>
      <c r="K3785" s="218"/>
      <c r="L3785" s="222"/>
      <c r="M3785" s="223"/>
      <c r="N3785" s="224"/>
      <c r="O3785" s="224"/>
      <c r="P3785" s="224"/>
      <c r="Q3785" s="224"/>
      <c r="R3785" s="224"/>
      <c r="S3785" s="224"/>
      <c r="T3785" s="225"/>
      <c r="AT3785" s="226" t="s">
        <v>364</v>
      </c>
      <c r="AU3785" s="226" t="s">
        <v>90</v>
      </c>
      <c r="AV3785" s="13" t="s">
        <v>88</v>
      </c>
      <c r="AW3785" s="13" t="s">
        <v>36</v>
      </c>
      <c r="AX3785" s="13" t="s">
        <v>81</v>
      </c>
      <c r="AY3785" s="226" t="s">
        <v>215</v>
      </c>
    </row>
    <row r="3786" spans="2:51" s="14" customFormat="1" ht="10.199999999999999">
      <c r="B3786" s="227"/>
      <c r="C3786" s="228"/>
      <c r="D3786" s="198" t="s">
        <v>364</v>
      </c>
      <c r="E3786" s="229" t="s">
        <v>1</v>
      </c>
      <c r="F3786" s="230" t="s">
        <v>2823</v>
      </c>
      <c r="G3786" s="228"/>
      <c r="H3786" s="231">
        <v>8</v>
      </c>
      <c r="I3786" s="232"/>
      <c r="J3786" s="228"/>
      <c r="K3786" s="228"/>
      <c r="L3786" s="233"/>
      <c r="M3786" s="234"/>
      <c r="N3786" s="235"/>
      <c r="O3786" s="235"/>
      <c r="P3786" s="235"/>
      <c r="Q3786" s="235"/>
      <c r="R3786" s="235"/>
      <c r="S3786" s="235"/>
      <c r="T3786" s="236"/>
      <c r="AT3786" s="237" t="s">
        <v>364</v>
      </c>
      <c r="AU3786" s="237" t="s">
        <v>90</v>
      </c>
      <c r="AV3786" s="14" t="s">
        <v>90</v>
      </c>
      <c r="AW3786" s="14" t="s">
        <v>36</v>
      </c>
      <c r="AX3786" s="14" t="s">
        <v>81</v>
      </c>
      <c r="AY3786" s="237" t="s">
        <v>215</v>
      </c>
    </row>
    <row r="3787" spans="2:51" s="13" customFormat="1" ht="10.199999999999999">
      <c r="B3787" s="217"/>
      <c r="C3787" s="218"/>
      <c r="D3787" s="198" t="s">
        <v>364</v>
      </c>
      <c r="E3787" s="219" t="s">
        <v>1</v>
      </c>
      <c r="F3787" s="220" t="s">
        <v>1533</v>
      </c>
      <c r="G3787" s="218"/>
      <c r="H3787" s="219" t="s">
        <v>1</v>
      </c>
      <c r="I3787" s="221"/>
      <c r="J3787" s="218"/>
      <c r="K3787" s="218"/>
      <c r="L3787" s="222"/>
      <c r="M3787" s="223"/>
      <c r="N3787" s="224"/>
      <c r="O3787" s="224"/>
      <c r="P3787" s="224"/>
      <c r="Q3787" s="224"/>
      <c r="R3787" s="224"/>
      <c r="S3787" s="224"/>
      <c r="T3787" s="225"/>
      <c r="AT3787" s="226" t="s">
        <v>364</v>
      </c>
      <c r="AU3787" s="226" t="s">
        <v>90</v>
      </c>
      <c r="AV3787" s="13" t="s">
        <v>88</v>
      </c>
      <c r="AW3787" s="13" t="s">
        <v>36</v>
      </c>
      <c r="AX3787" s="13" t="s">
        <v>81</v>
      </c>
      <c r="AY3787" s="226" t="s">
        <v>215</v>
      </c>
    </row>
    <row r="3788" spans="2:51" s="14" customFormat="1" ht="10.199999999999999">
      <c r="B3788" s="227"/>
      <c r="C3788" s="228"/>
      <c r="D3788" s="198" t="s">
        <v>364</v>
      </c>
      <c r="E3788" s="229" t="s">
        <v>1</v>
      </c>
      <c r="F3788" s="230" t="s">
        <v>3720</v>
      </c>
      <c r="G3788" s="228"/>
      <c r="H3788" s="231">
        <v>10</v>
      </c>
      <c r="I3788" s="232"/>
      <c r="J3788" s="228"/>
      <c r="K3788" s="228"/>
      <c r="L3788" s="233"/>
      <c r="M3788" s="234"/>
      <c r="N3788" s="235"/>
      <c r="O3788" s="235"/>
      <c r="P3788" s="235"/>
      <c r="Q3788" s="235"/>
      <c r="R3788" s="235"/>
      <c r="S3788" s="235"/>
      <c r="T3788" s="236"/>
      <c r="AT3788" s="237" t="s">
        <v>364</v>
      </c>
      <c r="AU3788" s="237" t="s">
        <v>90</v>
      </c>
      <c r="AV3788" s="14" t="s">
        <v>90</v>
      </c>
      <c r="AW3788" s="14" t="s">
        <v>36</v>
      </c>
      <c r="AX3788" s="14" t="s">
        <v>81</v>
      </c>
      <c r="AY3788" s="237" t="s">
        <v>215</v>
      </c>
    </row>
    <row r="3789" spans="2:51" s="13" customFormat="1" ht="10.199999999999999">
      <c r="B3789" s="217"/>
      <c r="C3789" s="218"/>
      <c r="D3789" s="198" t="s">
        <v>364</v>
      </c>
      <c r="E3789" s="219" t="s">
        <v>1</v>
      </c>
      <c r="F3789" s="220" t="s">
        <v>1535</v>
      </c>
      <c r="G3789" s="218"/>
      <c r="H3789" s="219" t="s">
        <v>1</v>
      </c>
      <c r="I3789" s="221"/>
      <c r="J3789" s="218"/>
      <c r="K3789" s="218"/>
      <c r="L3789" s="222"/>
      <c r="M3789" s="223"/>
      <c r="N3789" s="224"/>
      <c r="O3789" s="224"/>
      <c r="P3789" s="224"/>
      <c r="Q3789" s="224"/>
      <c r="R3789" s="224"/>
      <c r="S3789" s="224"/>
      <c r="T3789" s="225"/>
      <c r="AT3789" s="226" t="s">
        <v>364</v>
      </c>
      <c r="AU3789" s="226" t="s">
        <v>90</v>
      </c>
      <c r="AV3789" s="13" t="s">
        <v>88</v>
      </c>
      <c r="AW3789" s="13" t="s">
        <v>36</v>
      </c>
      <c r="AX3789" s="13" t="s">
        <v>81</v>
      </c>
      <c r="AY3789" s="226" t="s">
        <v>215</v>
      </c>
    </row>
    <row r="3790" spans="2:51" s="14" customFormat="1" ht="10.199999999999999">
      <c r="B3790" s="227"/>
      <c r="C3790" s="228"/>
      <c r="D3790" s="198" t="s">
        <v>364</v>
      </c>
      <c r="E3790" s="229" t="s">
        <v>1</v>
      </c>
      <c r="F3790" s="230" t="s">
        <v>2823</v>
      </c>
      <c r="G3790" s="228"/>
      <c r="H3790" s="231">
        <v>8</v>
      </c>
      <c r="I3790" s="232"/>
      <c r="J3790" s="228"/>
      <c r="K3790" s="228"/>
      <c r="L3790" s="233"/>
      <c r="M3790" s="234"/>
      <c r="N3790" s="235"/>
      <c r="O3790" s="235"/>
      <c r="P3790" s="235"/>
      <c r="Q3790" s="235"/>
      <c r="R3790" s="235"/>
      <c r="S3790" s="235"/>
      <c r="T3790" s="236"/>
      <c r="AT3790" s="237" t="s">
        <v>364</v>
      </c>
      <c r="AU3790" s="237" t="s">
        <v>90</v>
      </c>
      <c r="AV3790" s="14" t="s">
        <v>90</v>
      </c>
      <c r="AW3790" s="14" t="s">
        <v>36</v>
      </c>
      <c r="AX3790" s="14" t="s">
        <v>81</v>
      </c>
      <c r="AY3790" s="237" t="s">
        <v>215</v>
      </c>
    </row>
    <row r="3791" spans="2:51" s="13" customFormat="1" ht="10.199999999999999">
      <c r="B3791" s="217"/>
      <c r="C3791" s="218"/>
      <c r="D3791" s="198" t="s">
        <v>364</v>
      </c>
      <c r="E3791" s="219" t="s">
        <v>1</v>
      </c>
      <c r="F3791" s="220" t="s">
        <v>1538</v>
      </c>
      <c r="G3791" s="218"/>
      <c r="H3791" s="219" t="s">
        <v>1</v>
      </c>
      <c r="I3791" s="221"/>
      <c r="J3791" s="218"/>
      <c r="K3791" s="218"/>
      <c r="L3791" s="222"/>
      <c r="M3791" s="223"/>
      <c r="N3791" s="224"/>
      <c r="O3791" s="224"/>
      <c r="P3791" s="224"/>
      <c r="Q3791" s="224"/>
      <c r="R3791" s="224"/>
      <c r="S3791" s="224"/>
      <c r="T3791" s="225"/>
      <c r="AT3791" s="226" t="s">
        <v>364</v>
      </c>
      <c r="AU3791" s="226" t="s">
        <v>90</v>
      </c>
      <c r="AV3791" s="13" t="s">
        <v>88</v>
      </c>
      <c r="AW3791" s="13" t="s">
        <v>36</v>
      </c>
      <c r="AX3791" s="13" t="s">
        <v>81</v>
      </c>
      <c r="AY3791" s="226" t="s">
        <v>215</v>
      </c>
    </row>
    <row r="3792" spans="2:51" s="14" customFormat="1" ht="10.199999999999999">
      <c r="B3792" s="227"/>
      <c r="C3792" s="228"/>
      <c r="D3792" s="198" t="s">
        <v>364</v>
      </c>
      <c r="E3792" s="229" t="s">
        <v>1</v>
      </c>
      <c r="F3792" s="230" t="s">
        <v>2823</v>
      </c>
      <c r="G3792" s="228"/>
      <c r="H3792" s="231">
        <v>8</v>
      </c>
      <c r="I3792" s="232"/>
      <c r="J3792" s="228"/>
      <c r="K3792" s="228"/>
      <c r="L3792" s="233"/>
      <c r="M3792" s="234"/>
      <c r="N3792" s="235"/>
      <c r="O3792" s="235"/>
      <c r="P3792" s="235"/>
      <c r="Q3792" s="235"/>
      <c r="R3792" s="235"/>
      <c r="S3792" s="235"/>
      <c r="T3792" s="236"/>
      <c r="AT3792" s="237" t="s">
        <v>364</v>
      </c>
      <c r="AU3792" s="237" t="s">
        <v>90</v>
      </c>
      <c r="AV3792" s="14" t="s">
        <v>90</v>
      </c>
      <c r="AW3792" s="14" t="s">
        <v>36</v>
      </c>
      <c r="AX3792" s="14" t="s">
        <v>81</v>
      </c>
      <c r="AY3792" s="237" t="s">
        <v>215</v>
      </c>
    </row>
    <row r="3793" spans="1:65" s="13" customFormat="1" ht="10.199999999999999">
      <c r="B3793" s="217"/>
      <c r="C3793" s="218"/>
      <c r="D3793" s="198" t="s">
        <v>364</v>
      </c>
      <c r="E3793" s="219" t="s">
        <v>1</v>
      </c>
      <c r="F3793" s="220" t="s">
        <v>1539</v>
      </c>
      <c r="G3793" s="218"/>
      <c r="H3793" s="219" t="s">
        <v>1</v>
      </c>
      <c r="I3793" s="221"/>
      <c r="J3793" s="218"/>
      <c r="K3793" s="218"/>
      <c r="L3793" s="222"/>
      <c r="M3793" s="223"/>
      <c r="N3793" s="224"/>
      <c r="O3793" s="224"/>
      <c r="P3793" s="224"/>
      <c r="Q3793" s="224"/>
      <c r="R3793" s="224"/>
      <c r="S3793" s="224"/>
      <c r="T3793" s="225"/>
      <c r="AT3793" s="226" t="s">
        <v>364</v>
      </c>
      <c r="AU3793" s="226" t="s">
        <v>90</v>
      </c>
      <c r="AV3793" s="13" t="s">
        <v>88</v>
      </c>
      <c r="AW3793" s="13" t="s">
        <v>36</v>
      </c>
      <c r="AX3793" s="13" t="s">
        <v>81</v>
      </c>
      <c r="AY3793" s="226" t="s">
        <v>215</v>
      </c>
    </row>
    <row r="3794" spans="1:65" s="14" customFormat="1" ht="10.199999999999999">
      <c r="B3794" s="227"/>
      <c r="C3794" s="228"/>
      <c r="D3794" s="198" t="s">
        <v>364</v>
      </c>
      <c r="E3794" s="229" t="s">
        <v>1</v>
      </c>
      <c r="F3794" s="230" t="s">
        <v>3720</v>
      </c>
      <c r="G3794" s="228"/>
      <c r="H3794" s="231">
        <v>10</v>
      </c>
      <c r="I3794" s="232"/>
      <c r="J3794" s="228"/>
      <c r="K3794" s="228"/>
      <c r="L3794" s="233"/>
      <c r="M3794" s="234"/>
      <c r="N3794" s="235"/>
      <c r="O3794" s="235"/>
      <c r="P3794" s="235"/>
      <c r="Q3794" s="235"/>
      <c r="R3794" s="235"/>
      <c r="S3794" s="235"/>
      <c r="T3794" s="236"/>
      <c r="AT3794" s="237" t="s">
        <v>364</v>
      </c>
      <c r="AU3794" s="237" t="s">
        <v>90</v>
      </c>
      <c r="AV3794" s="14" t="s">
        <v>90</v>
      </c>
      <c r="AW3794" s="14" t="s">
        <v>36</v>
      </c>
      <c r="AX3794" s="14" t="s">
        <v>81</v>
      </c>
      <c r="AY3794" s="237" t="s">
        <v>215</v>
      </c>
    </row>
    <row r="3795" spans="1:65" s="13" customFormat="1" ht="10.199999999999999">
      <c r="B3795" s="217"/>
      <c r="C3795" s="218"/>
      <c r="D3795" s="198" t="s">
        <v>364</v>
      </c>
      <c r="E3795" s="219" t="s">
        <v>1</v>
      </c>
      <c r="F3795" s="220" t="s">
        <v>1148</v>
      </c>
      <c r="G3795" s="218"/>
      <c r="H3795" s="219" t="s">
        <v>1</v>
      </c>
      <c r="I3795" s="221"/>
      <c r="J3795" s="218"/>
      <c r="K3795" s="218"/>
      <c r="L3795" s="222"/>
      <c r="M3795" s="223"/>
      <c r="N3795" s="224"/>
      <c r="O3795" s="224"/>
      <c r="P3795" s="224"/>
      <c r="Q3795" s="224"/>
      <c r="R3795" s="224"/>
      <c r="S3795" s="224"/>
      <c r="T3795" s="225"/>
      <c r="AT3795" s="226" t="s">
        <v>364</v>
      </c>
      <c r="AU3795" s="226" t="s">
        <v>90</v>
      </c>
      <c r="AV3795" s="13" t="s">
        <v>88</v>
      </c>
      <c r="AW3795" s="13" t="s">
        <v>36</v>
      </c>
      <c r="AX3795" s="13" t="s">
        <v>81</v>
      </c>
      <c r="AY3795" s="226" t="s">
        <v>215</v>
      </c>
    </row>
    <row r="3796" spans="1:65" s="14" customFormat="1" ht="10.199999999999999">
      <c r="B3796" s="227"/>
      <c r="C3796" s="228"/>
      <c r="D3796" s="198" t="s">
        <v>364</v>
      </c>
      <c r="E3796" s="229" t="s">
        <v>1</v>
      </c>
      <c r="F3796" s="230" t="s">
        <v>3721</v>
      </c>
      <c r="G3796" s="228"/>
      <c r="H3796" s="231">
        <v>14</v>
      </c>
      <c r="I3796" s="232"/>
      <c r="J3796" s="228"/>
      <c r="K3796" s="228"/>
      <c r="L3796" s="233"/>
      <c r="M3796" s="234"/>
      <c r="N3796" s="235"/>
      <c r="O3796" s="235"/>
      <c r="P3796" s="235"/>
      <c r="Q3796" s="235"/>
      <c r="R3796" s="235"/>
      <c r="S3796" s="235"/>
      <c r="T3796" s="236"/>
      <c r="AT3796" s="237" t="s">
        <v>364</v>
      </c>
      <c r="AU3796" s="237" t="s">
        <v>90</v>
      </c>
      <c r="AV3796" s="14" t="s">
        <v>90</v>
      </c>
      <c r="AW3796" s="14" t="s">
        <v>36</v>
      </c>
      <c r="AX3796" s="14" t="s">
        <v>81</v>
      </c>
      <c r="AY3796" s="237" t="s">
        <v>215</v>
      </c>
    </row>
    <row r="3797" spans="1:65" s="13" customFormat="1" ht="10.199999999999999">
      <c r="B3797" s="217"/>
      <c r="C3797" s="218"/>
      <c r="D3797" s="198" t="s">
        <v>364</v>
      </c>
      <c r="E3797" s="219" t="s">
        <v>1</v>
      </c>
      <c r="F3797" s="220" t="s">
        <v>1542</v>
      </c>
      <c r="G3797" s="218"/>
      <c r="H3797" s="219" t="s">
        <v>1</v>
      </c>
      <c r="I3797" s="221"/>
      <c r="J3797" s="218"/>
      <c r="K3797" s="218"/>
      <c r="L3797" s="222"/>
      <c r="M3797" s="223"/>
      <c r="N3797" s="224"/>
      <c r="O3797" s="224"/>
      <c r="P3797" s="224"/>
      <c r="Q3797" s="224"/>
      <c r="R3797" s="224"/>
      <c r="S3797" s="224"/>
      <c r="T3797" s="225"/>
      <c r="AT3797" s="226" t="s">
        <v>364</v>
      </c>
      <c r="AU3797" s="226" t="s">
        <v>90</v>
      </c>
      <c r="AV3797" s="13" t="s">
        <v>88</v>
      </c>
      <c r="AW3797" s="13" t="s">
        <v>36</v>
      </c>
      <c r="AX3797" s="13" t="s">
        <v>81</v>
      </c>
      <c r="AY3797" s="226" t="s">
        <v>215</v>
      </c>
    </row>
    <row r="3798" spans="1:65" s="14" customFormat="1" ht="10.199999999999999">
      <c r="B3798" s="227"/>
      <c r="C3798" s="228"/>
      <c r="D3798" s="198" t="s">
        <v>364</v>
      </c>
      <c r="E3798" s="229" t="s">
        <v>1</v>
      </c>
      <c r="F3798" s="230" t="s">
        <v>2823</v>
      </c>
      <c r="G3798" s="228"/>
      <c r="H3798" s="231">
        <v>8</v>
      </c>
      <c r="I3798" s="232"/>
      <c r="J3798" s="228"/>
      <c r="K3798" s="228"/>
      <c r="L3798" s="233"/>
      <c r="M3798" s="234"/>
      <c r="N3798" s="235"/>
      <c r="O3798" s="235"/>
      <c r="P3798" s="235"/>
      <c r="Q3798" s="235"/>
      <c r="R3798" s="235"/>
      <c r="S3798" s="235"/>
      <c r="T3798" s="236"/>
      <c r="AT3798" s="237" t="s">
        <v>364</v>
      </c>
      <c r="AU3798" s="237" t="s">
        <v>90</v>
      </c>
      <c r="AV3798" s="14" t="s">
        <v>90</v>
      </c>
      <c r="AW3798" s="14" t="s">
        <v>36</v>
      </c>
      <c r="AX3798" s="14" t="s">
        <v>81</v>
      </c>
      <c r="AY3798" s="237" t="s">
        <v>215</v>
      </c>
    </row>
    <row r="3799" spans="1:65" s="13" customFormat="1" ht="10.199999999999999">
      <c r="B3799" s="217"/>
      <c r="C3799" s="218"/>
      <c r="D3799" s="198" t="s">
        <v>364</v>
      </c>
      <c r="E3799" s="219" t="s">
        <v>1</v>
      </c>
      <c r="F3799" s="220" t="s">
        <v>1544</v>
      </c>
      <c r="G3799" s="218"/>
      <c r="H3799" s="219" t="s">
        <v>1</v>
      </c>
      <c r="I3799" s="221"/>
      <c r="J3799" s="218"/>
      <c r="K3799" s="218"/>
      <c r="L3799" s="222"/>
      <c r="M3799" s="223"/>
      <c r="N3799" s="224"/>
      <c r="O3799" s="224"/>
      <c r="P3799" s="224"/>
      <c r="Q3799" s="224"/>
      <c r="R3799" s="224"/>
      <c r="S3799" s="224"/>
      <c r="T3799" s="225"/>
      <c r="AT3799" s="226" t="s">
        <v>364</v>
      </c>
      <c r="AU3799" s="226" t="s">
        <v>90</v>
      </c>
      <c r="AV3799" s="13" t="s">
        <v>88</v>
      </c>
      <c r="AW3799" s="13" t="s">
        <v>36</v>
      </c>
      <c r="AX3799" s="13" t="s">
        <v>81</v>
      </c>
      <c r="AY3799" s="226" t="s">
        <v>215</v>
      </c>
    </row>
    <row r="3800" spans="1:65" s="14" customFormat="1" ht="10.199999999999999">
      <c r="B3800" s="227"/>
      <c r="C3800" s="228"/>
      <c r="D3800" s="198" t="s">
        <v>364</v>
      </c>
      <c r="E3800" s="229" t="s">
        <v>1</v>
      </c>
      <c r="F3800" s="230" t="s">
        <v>2823</v>
      </c>
      <c r="G3800" s="228"/>
      <c r="H3800" s="231">
        <v>8</v>
      </c>
      <c r="I3800" s="232"/>
      <c r="J3800" s="228"/>
      <c r="K3800" s="228"/>
      <c r="L3800" s="233"/>
      <c r="M3800" s="234"/>
      <c r="N3800" s="235"/>
      <c r="O3800" s="235"/>
      <c r="P3800" s="235"/>
      <c r="Q3800" s="235"/>
      <c r="R3800" s="235"/>
      <c r="S3800" s="235"/>
      <c r="T3800" s="236"/>
      <c r="AT3800" s="237" t="s">
        <v>364</v>
      </c>
      <c r="AU3800" s="237" t="s">
        <v>90</v>
      </c>
      <c r="AV3800" s="14" t="s">
        <v>90</v>
      </c>
      <c r="AW3800" s="14" t="s">
        <v>36</v>
      </c>
      <c r="AX3800" s="14" t="s">
        <v>81</v>
      </c>
      <c r="AY3800" s="237" t="s">
        <v>215</v>
      </c>
    </row>
    <row r="3801" spans="1:65" s="16" customFormat="1" ht="10.199999999999999">
      <c r="B3801" s="249"/>
      <c r="C3801" s="250"/>
      <c r="D3801" s="198" t="s">
        <v>364</v>
      </c>
      <c r="E3801" s="251" t="s">
        <v>1</v>
      </c>
      <c r="F3801" s="252" t="s">
        <v>403</v>
      </c>
      <c r="G3801" s="250"/>
      <c r="H3801" s="253">
        <v>74</v>
      </c>
      <c r="I3801" s="254"/>
      <c r="J3801" s="250"/>
      <c r="K3801" s="250"/>
      <c r="L3801" s="255"/>
      <c r="M3801" s="256"/>
      <c r="N3801" s="257"/>
      <c r="O3801" s="257"/>
      <c r="P3801" s="257"/>
      <c r="Q3801" s="257"/>
      <c r="R3801" s="257"/>
      <c r="S3801" s="257"/>
      <c r="T3801" s="258"/>
      <c r="AT3801" s="259" t="s">
        <v>364</v>
      </c>
      <c r="AU3801" s="259" t="s">
        <v>90</v>
      </c>
      <c r="AV3801" s="16" t="s">
        <v>227</v>
      </c>
      <c r="AW3801" s="16" t="s">
        <v>36</v>
      </c>
      <c r="AX3801" s="16" t="s">
        <v>81</v>
      </c>
      <c r="AY3801" s="259" t="s">
        <v>215</v>
      </c>
    </row>
    <row r="3802" spans="1:65" s="15" customFormat="1" ht="10.199999999999999">
      <c r="B3802" s="238"/>
      <c r="C3802" s="239"/>
      <c r="D3802" s="198" t="s">
        <v>364</v>
      </c>
      <c r="E3802" s="240" t="s">
        <v>1</v>
      </c>
      <c r="F3802" s="241" t="s">
        <v>368</v>
      </c>
      <c r="G3802" s="239"/>
      <c r="H3802" s="242">
        <v>138</v>
      </c>
      <c r="I3802" s="243"/>
      <c r="J3802" s="239"/>
      <c r="K3802" s="239"/>
      <c r="L3802" s="244"/>
      <c r="M3802" s="245"/>
      <c r="N3802" s="246"/>
      <c r="O3802" s="246"/>
      <c r="P3802" s="246"/>
      <c r="Q3802" s="246"/>
      <c r="R3802" s="246"/>
      <c r="S3802" s="246"/>
      <c r="T3802" s="247"/>
      <c r="AT3802" s="248" t="s">
        <v>364</v>
      </c>
      <c r="AU3802" s="248" t="s">
        <v>90</v>
      </c>
      <c r="AV3802" s="15" t="s">
        <v>214</v>
      </c>
      <c r="AW3802" s="15" t="s">
        <v>36</v>
      </c>
      <c r="AX3802" s="15" t="s">
        <v>88</v>
      </c>
      <c r="AY3802" s="248" t="s">
        <v>215</v>
      </c>
    </row>
    <row r="3803" spans="1:65" s="2" customFormat="1" ht="33" customHeight="1">
      <c r="A3803" s="35"/>
      <c r="B3803" s="36"/>
      <c r="C3803" s="185" t="s">
        <v>3722</v>
      </c>
      <c r="D3803" s="185" t="s">
        <v>216</v>
      </c>
      <c r="E3803" s="186" t="s">
        <v>3723</v>
      </c>
      <c r="F3803" s="187" t="s">
        <v>3724</v>
      </c>
      <c r="G3803" s="188" t="s">
        <v>523</v>
      </c>
      <c r="H3803" s="189">
        <v>226.65</v>
      </c>
      <c r="I3803" s="190"/>
      <c r="J3803" s="191">
        <f>ROUND(I3803*H3803,2)</f>
        <v>0</v>
      </c>
      <c r="K3803" s="187" t="s">
        <v>359</v>
      </c>
      <c r="L3803" s="40"/>
      <c r="M3803" s="192" t="s">
        <v>1</v>
      </c>
      <c r="N3803" s="193" t="s">
        <v>46</v>
      </c>
      <c r="O3803" s="72"/>
      <c r="P3803" s="194">
        <f>O3803*H3803</f>
        <v>0</v>
      </c>
      <c r="Q3803" s="194">
        <v>9.0299999999999998E-3</v>
      </c>
      <c r="R3803" s="194">
        <f>Q3803*H3803</f>
        <v>2.0466495</v>
      </c>
      <c r="S3803" s="194">
        <v>0</v>
      </c>
      <c r="T3803" s="195">
        <f>S3803*H3803</f>
        <v>0</v>
      </c>
      <c r="U3803" s="35"/>
      <c r="V3803" s="35"/>
      <c r="W3803" s="35"/>
      <c r="X3803" s="35"/>
      <c r="Y3803" s="35"/>
      <c r="Z3803" s="35"/>
      <c r="AA3803" s="35"/>
      <c r="AB3803" s="35"/>
      <c r="AC3803" s="35"/>
      <c r="AD3803" s="35"/>
      <c r="AE3803" s="35"/>
      <c r="AR3803" s="196" t="s">
        <v>291</v>
      </c>
      <c r="AT3803" s="196" t="s">
        <v>216</v>
      </c>
      <c r="AU3803" s="196" t="s">
        <v>90</v>
      </c>
      <c r="AY3803" s="18" t="s">
        <v>215</v>
      </c>
      <c r="BE3803" s="197">
        <f>IF(N3803="základní",J3803,0)</f>
        <v>0</v>
      </c>
      <c r="BF3803" s="197">
        <f>IF(N3803="snížená",J3803,0)</f>
        <v>0</v>
      </c>
      <c r="BG3803" s="197">
        <f>IF(N3803="zákl. přenesená",J3803,0)</f>
        <v>0</v>
      </c>
      <c r="BH3803" s="197">
        <f>IF(N3803="sníž. přenesená",J3803,0)</f>
        <v>0</v>
      </c>
      <c r="BI3803" s="197">
        <f>IF(N3803="nulová",J3803,0)</f>
        <v>0</v>
      </c>
      <c r="BJ3803" s="18" t="s">
        <v>88</v>
      </c>
      <c r="BK3803" s="197">
        <f>ROUND(I3803*H3803,2)</f>
        <v>0</v>
      </c>
      <c r="BL3803" s="18" t="s">
        <v>291</v>
      </c>
      <c r="BM3803" s="196" t="s">
        <v>3725</v>
      </c>
    </row>
    <row r="3804" spans="1:65" s="2" customFormat="1" ht="19.2">
      <c r="A3804" s="35"/>
      <c r="B3804" s="36"/>
      <c r="C3804" s="37"/>
      <c r="D3804" s="198" t="s">
        <v>221</v>
      </c>
      <c r="E3804" s="37"/>
      <c r="F3804" s="199" t="s">
        <v>3726</v>
      </c>
      <c r="G3804" s="37"/>
      <c r="H3804" s="37"/>
      <c r="I3804" s="200"/>
      <c r="J3804" s="37"/>
      <c r="K3804" s="37"/>
      <c r="L3804" s="40"/>
      <c r="M3804" s="201"/>
      <c r="N3804" s="202"/>
      <c r="O3804" s="72"/>
      <c r="P3804" s="72"/>
      <c r="Q3804" s="72"/>
      <c r="R3804" s="72"/>
      <c r="S3804" s="72"/>
      <c r="T3804" s="73"/>
      <c r="U3804" s="35"/>
      <c r="V3804" s="35"/>
      <c r="W3804" s="35"/>
      <c r="X3804" s="35"/>
      <c r="Y3804" s="35"/>
      <c r="Z3804" s="35"/>
      <c r="AA3804" s="35"/>
      <c r="AB3804" s="35"/>
      <c r="AC3804" s="35"/>
      <c r="AD3804" s="35"/>
      <c r="AE3804" s="35"/>
      <c r="AT3804" s="18" t="s">
        <v>221</v>
      </c>
      <c r="AU3804" s="18" t="s">
        <v>90</v>
      </c>
    </row>
    <row r="3805" spans="1:65" s="2" customFormat="1" ht="10.199999999999999">
      <c r="A3805" s="35"/>
      <c r="B3805" s="36"/>
      <c r="C3805" s="37"/>
      <c r="D3805" s="215" t="s">
        <v>362</v>
      </c>
      <c r="E3805" s="37"/>
      <c r="F3805" s="216" t="s">
        <v>3727</v>
      </c>
      <c r="G3805" s="37"/>
      <c r="H3805" s="37"/>
      <c r="I3805" s="200"/>
      <c r="J3805" s="37"/>
      <c r="K3805" s="37"/>
      <c r="L3805" s="40"/>
      <c r="M3805" s="201"/>
      <c r="N3805" s="202"/>
      <c r="O3805" s="72"/>
      <c r="P3805" s="72"/>
      <c r="Q3805" s="72"/>
      <c r="R3805" s="72"/>
      <c r="S3805" s="72"/>
      <c r="T3805" s="73"/>
      <c r="U3805" s="35"/>
      <c r="V3805" s="35"/>
      <c r="W3805" s="35"/>
      <c r="X3805" s="35"/>
      <c r="Y3805" s="35"/>
      <c r="Z3805" s="35"/>
      <c r="AA3805" s="35"/>
      <c r="AB3805" s="35"/>
      <c r="AC3805" s="35"/>
      <c r="AD3805" s="35"/>
      <c r="AE3805" s="35"/>
      <c r="AT3805" s="18" t="s">
        <v>362</v>
      </c>
      <c r="AU3805" s="18" t="s">
        <v>90</v>
      </c>
    </row>
    <row r="3806" spans="1:65" s="2" customFormat="1" ht="21.75" customHeight="1">
      <c r="A3806" s="35"/>
      <c r="B3806" s="36"/>
      <c r="C3806" s="260" t="s">
        <v>3728</v>
      </c>
      <c r="D3806" s="260" t="s">
        <v>539</v>
      </c>
      <c r="E3806" s="261" t="s">
        <v>3729</v>
      </c>
      <c r="F3806" s="262" t="s">
        <v>3730</v>
      </c>
      <c r="G3806" s="263" t="s">
        <v>523</v>
      </c>
      <c r="H3806" s="264">
        <v>260.64800000000002</v>
      </c>
      <c r="I3806" s="265"/>
      <c r="J3806" s="266">
        <f>ROUND(I3806*H3806,2)</f>
        <v>0</v>
      </c>
      <c r="K3806" s="262" t="s">
        <v>359</v>
      </c>
      <c r="L3806" s="267"/>
      <c r="M3806" s="268" t="s">
        <v>1</v>
      </c>
      <c r="N3806" s="269" t="s">
        <v>46</v>
      </c>
      <c r="O3806" s="72"/>
      <c r="P3806" s="194">
        <f>O3806*H3806</f>
        <v>0</v>
      </c>
      <c r="Q3806" s="194">
        <v>2.01E-2</v>
      </c>
      <c r="R3806" s="194">
        <f>Q3806*H3806</f>
        <v>5.2390248000000001</v>
      </c>
      <c r="S3806" s="194">
        <v>0</v>
      </c>
      <c r="T3806" s="195">
        <f>S3806*H3806</f>
        <v>0</v>
      </c>
      <c r="U3806" s="35"/>
      <c r="V3806" s="35"/>
      <c r="W3806" s="35"/>
      <c r="X3806" s="35"/>
      <c r="Y3806" s="35"/>
      <c r="Z3806" s="35"/>
      <c r="AA3806" s="35"/>
      <c r="AB3806" s="35"/>
      <c r="AC3806" s="35"/>
      <c r="AD3806" s="35"/>
      <c r="AE3806" s="35"/>
      <c r="AR3806" s="196" t="s">
        <v>676</v>
      </c>
      <c r="AT3806" s="196" t="s">
        <v>539</v>
      </c>
      <c r="AU3806" s="196" t="s">
        <v>90</v>
      </c>
      <c r="AY3806" s="18" t="s">
        <v>215</v>
      </c>
      <c r="BE3806" s="197">
        <f>IF(N3806="základní",J3806,0)</f>
        <v>0</v>
      </c>
      <c r="BF3806" s="197">
        <f>IF(N3806="snížená",J3806,0)</f>
        <v>0</v>
      </c>
      <c r="BG3806" s="197">
        <f>IF(N3806="zákl. přenesená",J3806,0)</f>
        <v>0</v>
      </c>
      <c r="BH3806" s="197">
        <f>IF(N3806="sníž. přenesená",J3806,0)</f>
        <v>0</v>
      </c>
      <c r="BI3806" s="197">
        <f>IF(N3806="nulová",J3806,0)</f>
        <v>0</v>
      </c>
      <c r="BJ3806" s="18" t="s">
        <v>88</v>
      </c>
      <c r="BK3806" s="197">
        <f>ROUND(I3806*H3806,2)</f>
        <v>0</v>
      </c>
      <c r="BL3806" s="18" t="s">
        <v>291</v>
      </c>
      <c r="BM3806" s="196" t="s">
        <v>3731</v>
      </c>
    </row>
    <row r="3807" spans="1:65" s="14" customFormat="1" ht="10.199999999999999">
      <c r="B3807" s="227"/>
      <c r="C3807" s="228"/>
      <c r="D3807" s="198" t="s">
        <v>364</v>
      </c>
      <c r="E3807" s="229" t="s">
        <v>1</v>
      </c>
      <c r="F3807" s="230" t="s">
        <v>3732</v>
      </c>
      <c r="G3807" s="228"/>
      <c r="H3807" s="231">
        <v>260.64800000000002</v>
      </c>
      <c r="I3807" s="232"/>
      <c r="J3807" s="228"/>
      <c r="K3807" s="228"/>
      <c r="L3807" s="233"/>
      <c r="M3807" s="234"/>
      <c r="N3807" s="235"/>
      <c r="O3807" s="235"/>
      <c r="P3807" s="235"/>
      <c r="Q3807" s="235"/>
      <c r="R3807" s="235"/>
      <c r="S3807" s="235"/>
      <c r="T3807" s="236"/>
      <c r="AT3807" s="237" t="s">
        <v>364</v>
      </c>
      <c r="AU3807" s="237" t="s">
        <v>90</v>
      </c>
      <c r="AV3807" s="14" t="s">
        <v>90</v>
      </c>
      <c r="AW3807" s="14" t="s">
        <v>36</v>
      </c>
      <c r="AX3807" s="14" t="s">
        <v>81</v>
      </c>
      <c r="AY3807" s="237" t="s">
        <v>215</v>
      </c>
    </row>
    <row r="3808" spans="1:65" s="15" customFormat="1" ht="10.199999999999999">
      <c r="B3808" s="238"/>
      <c r="C3808" s="239"/>
      <c r="D3808" s="198" t="s">
        <v>364</v>
      </c>
      <c r="E3808" s="240" t="s">
        <v>1</v>
      </c>
      <c r="F3808" s="241" t="s">
        <v>368</v>
      </c>
      <c r="G3808" s="239"/>
      <c r="H3808" s="242">
        <v>260.64800000000002</v>
      </c>
      <c r="I3808" s="243"/>
      <c r="J3808" s="239"/>
      <c r="K3808" s="239"/>
      <c r="L3808" s="244"/>
      <c r="M3808" s="245"/>
      <c r="N3808" s="246"/>
      <c r="O3808" s="246"/>
      <c r="P3808" s="246"/>
      <c r="Q3808" s="246"/>
      <c r="R3808" s="246"/>
      <c r="S3808" s="246"/>
      <c r="T3808" s="247"/>
      <c r="AT3808" s="248" t="s">
        <v>364</v>
      </c>
      <c r="AU3808" s="248" t="s">
        <v>90</v>
      </c>
      <c r="AV3808" s="15" t="s">
        <v>214</v>
      </c>
      <c r="AW3808" s="15" t="s">
        <v>36</v>
      </c>
      <c r="AX3808" s="15" t="s">
        <v>88</v>
      </c>
      <c r="AY3808" s="248" t="s">
        <v>215</v>
      </c>
    </row>
    <row r="3809" spans="1:65" s="2" customFormat="1" ht="33" customHeight="1">
      <c r="A3809" s="35"/>
      <c r="B3809" s="36"/>
      <c r="C3809" s="185" t="s">
        <v>3733</v>
      </c>
      <c r="D3809" s="185" t="s">
        <v>216</v>
      </c>
      <c r="E3809" s="186" t="s">
        <v>3734</v>
      </c>
      <c r="F3809" s="187" t="s">
        <v>3735</v>
      </c>
      <c r="G3809" s="188" t="s">
        <v>523</v>
      </c>
      <c r="H3809" s="189">
        <v>50.05</v>
      </c>
      <c r="I3809" s="190"/>
      <c r="J3809" s="191">
        <f>ROUND(I3809*H3809,2)</f>
        <v>0</v>
      </c>
      <c r="K3809" s="187" t="s">
        <v>359</v>
      </c>
      <c r="L3809" s="40"/>
      <c r="M3809" s="192" t="s">
        <v>1</v>
      </c>
      <c r="N3809" s="193" t="s">
        <v>46</v>
      </c>
      <c r="O3809" s="72"/>
      <c r="P3809" s="194">
        <f>O3809*H3809</f>
        <v>0</v>
      </c>
      <c r="Q3809" s="194">
        <v>0</v>
      </c>
      <c r="R3809" s="194">
        <f>Q3809*H3809</f>
        <v>0</v>
      </c>
      <c r="S3809" s="194">
        <v>0</v>
      </c>
      <c r="T3809" s="195">
        <f>S3809*H3809</f>
        <v>0</v>
      </c>
      <c r="U3809" s="35"/>
      <c r="V3809" s="35"/>
      <c r="W3809" s="35"/>
      <c r="X3809" s="35"/>
      <c r="Y3809" s="35"/>
      <c r="Z3809" s="35"/>
      <c r="AA3809" s="35"/>
      <c r="AB3809" s="35"/>
      <c r="AC3809" s="35"/>
      <c r="AD3809" s="35"/>
      <c r="AE3809" s="35"/>
      <c r="AR3809" s="196" t="s">
        <v>291</v>
      </c>
      <c r="AT3809" s="196" t="s">
        <v>216</v>
      </c>
      <c r="AU3809" s="196" t="s">
        <v>90</v>
      </c>
      <c r="AY3809" s="18" t="s">
        <v>215</v>
      </c>
      <c r="BE3809" s="197">
        <f>IF(N3809="základní",J3809,0)</f>
        <v>0</v>
      </c>
      <c r="BF3809" s="197">
        <f>IF(N3809="snížená",J3809,0)</f>
        <v>0</v>
      </c>
      <c r="BG3809" s="197">
        <f>IF(N3809="zákl. přenesená",J3809,0)</f>
        <v>0</v>
      </c>
      <c r="BH3809" s="197">
        <f>IF(N3809="sníž. přenesená",J3809,0)</f>
        <v>0</v>
      </c>
      <c r="BI3809" s="197">
        <f>IF(N3809="nulová",J3809,0)</f>
        <v>0</v>
      </c>
      <c r="BJ3809" s="18" t="s">
        <v>88</v>
      </c>
      <c r="BK3809" s="197">
        <f>ROUND(I3809*H3809,2)</f>
        <v>0</v>
      </c>
      <c r="BL3809" s="18" t="s">
        <v>291</v>
      </c>
      <c r="BM3809" s="196" t="s">
        <v>3736</v>
      </c>
    </row>
    <row r="3810" spans="1:65" s="2" customFormat="1" ht="28.8">
      <c r="A3810" s="35"/>
      <c r="B3810" s="36"/>
      <c r="C3810" s="37"/>
      <c r="D3810" s="198" t="s">
        <v>221</v>
      </c>
      <c r="E3810" s="37"/>
      <c r="F3810" s="199" t="s">
        <v>3737</v>
      </c>
      <c r="G3810" s="37"/>
      <c r="H3810" s="37"/>
      <c r="I3810" s="200"/>
      <c r="J3810" s="37"/>
      <c r="K3810" s="37"/>
      <c r="L3810" s="40"/>
      <c r="M3810" s="201"/>
      <c r="N3810" s="202"/>
      <c r="O3810" s="72"/>
      <c r="P3810" s="72"/>
      <c r="Q3810" s="72"/>
      <c r="R3810" s="72"/>
      <c r="S3810" s="72"/>
      <c r="T3810" s="73"/>
      <c r="U3810" s="35"/>
      <c r="V3810" s="35"/>
      <c r="W3810" s="35"/>
      <c r="X3810" s="35"/>
      <c r="Y3810" s="35"/>
      <c r="Z3810" s="35"/>
      <c r="AA3810" s="35"/>
      <c r="AB3810" s="35"/>
      <c r="AC3810" s="35"/>
      <c r="AD3810" s="35"/>
      <c r="AE3810" s="35"/>
      <c r="AT3810" s="18" t="s">
        <v>221</v>
      </c>
      <c r="AU3810" s="18" t="s">
        <v>90</v>
      </c>
    </row>
    <row r="3811" spans="1:65" s="2" customFormat="1" ht="10.199999999999999">
      <c r="A3811" s="35"/>
      <c r="B3811" s="36"/>
      <c r="C3811" s="37"/>
      <c r="D3811" s="215" t="s">
        <v>362</v>
      </c>
      <c r="E3811" s="37"/>
      <c r="F3811" s="216" t="s">
        <v>3738</v>
      </c>
      <c r="G3811" s="37"/>
      <c r="H3811" s="37"/>
      <c r="I3811" s="200"/>
      <c r="J3811" s="37"/>
      <c r="K3811" s="37"/>
      <c r="L3811" s="40"/>
      <c r="M3811" s="201"/>
      <c r="N3811" s="202"/>
      <c r="O3811" s="72"/>
      <c r="P3811" s="72"/>
      <c r="Q3811" s="72"/>
      <c r="R3811" s="72"/>
      <c r="S3811" s="72"/>
      <c r="T3811" s="73"/>
      <c r="U3811" s="35"/>
      <c r="V3811" s="35"/>
      <c r="W3811" s="35"/>
      <c r="X3811" s="35"/>
      <c r="Y3811" s="35"/>
      <c r="Z3811" s="35"/>
      <c r="AA3811" s="35"/>
      <c r="AB3811" s="35"/>
      <c r="AC3811" s="35"/>
      <c r="AD3811" s="35"/>
      <c r="AE3811" s="35"/>
      <c r="AT3811" s="18" t="s">
        <v>362</v>
      </c>
      <c r="AU3811" s="18" t="s">
        <v>90</v>
      </c>
    </row>
    <row r="3812" spans="1:65" s="13" customFormat="1" ht="10.199999999999999">
      <c r="B3812" s="217"/>
      <c r="C3812" s="218"/>
      <c r="D3812" s="198" t="s">
        <v>364</v>
      </c>
      <c r="E3812" s="219" t="s">
        <v>1</v>
      </c>
      <c r="F3812" s="220" t="s">
        <v>3691</v>
      </c>
      <c r="G3812" s="218"/>
      <c r="H3812" s="219" t="s">
        <v>1</v>
      </c>
      <c r="I3812" s="221"/>
      <c r="J3812" s="218"/>
      <c r="K3812" s="218"/>
      <c r="L3812" s="222"/>
      <c r="M3812" s="223"/>
      <c r="N3812" s="224"/>
      <c r="O3812" s="224"/>
      <c r="P3812" s="224"/>
      <c r="Q3812" s="224"/>
      <c r="R3812" s="224"/>
      <c r="S3812" s="224"/>
      <c r="T3812" s="225"/>
      <c r="AT3812" s="226" t="s">
        <v>364</v>
      </c>
      <c r="AU3812" s="226" t="s">
        <v>90</v>
      </c>
      <c r="AV3812" s="13" t="s">
        <v>88</v>
      </c>
      <c r="AW3812" s="13" t="s">
        <v>36</v>
      </c>
      <c r="AX3812" s="13" t="s">
        <v>81</v>
      </c>
      <c r="AY3812" s="226" t="s">
        <v>215</v>
      </c>
    </row>
    <row r="3813" spans="1:65" s="13" customFormat="1" ht="10.199999999999999">
      <c r="B3813" s="217"/>
      <c r="C3813" s="218"/>
      <c r="D3813" s="198" t="s">
        <v>364</v>
      </c>
      <c r="E3813" s="219" t="s">
        <v>1</v>
      </c>
      <c r="F3813" s="220" t="s">
        <v>853</v>
      </c>
      <c r="G3813" s="218"/>
      <c r="H3813" s="219" t="s">
        <v>1</v>
      </c>
      <c r="I3813" s="221"/>
      <c r="J3813" s="218"/>
      <c r="K3813" s="218"/>
      <c r="L3813" s="222"/>
      <c r="M3813" s="223"/>
      <c r="N3813" s="224"/>
      <c r="O3813" s="224"/>
      <c r="P3813" s="224"/>
      <c r="Q3813" s="224"/>
      <c r="R3813" s="224"/>
      <c r="S3813" s="224"/>
      <c r="T3813" s="225"/>
      <c r="AT3813" s="226" t="s">
        <v>364</v>
      </c>
      <c r="AU3813" s="226" t="s">
        <v>90</v>
      </c>
      <c r="AV3813" s="13" t="s">
        <v>88</v>
      </c>
      <c r="AW3813" s="13" t="s">
        <v>36</v>
      </c>
      <c r="AX3813" s="13" t="s">
        <v>81</v>
      </c>
      <c r="AY3813" s="226" t="s">
        <v>215</v>
      </c>
    </row>
    <row r="3814" spans="1:65" s="13" customFormat="1" ht="10.199999999999999">
      <c r="B3814" s="217"/>
      <c r="C3814" s="218"/>
      <c r="D3814" s="198" t="s">
        <v>364</v>
      </c>
      <c r="E3814" s="219" t="s">
        <v>1</v>
      </c>
      <c r="F3814" s="220" t="s">
        <v>1533</v>
      </c>
      <c r="G3814" s="218"/>
      <c r="H3814" s="219" t="s">
        <v>1</v>
      </c>
      <c r="I3814" s="221"/>
      <c r="J3814" s="218"/>
      <c r="K3814" s="218"/>
      <c r="L3814" s="222"/>
      <c r="M3814" s="223"/>
      <c r="N3814" s="224"/>
      <c r="O3814" s="224"/>
      <c r="P3814" s="224"/>
      <c r="Q3814" s="224"/>
      <c r="R3814" s="224"/>
      <c r="S3814" s="224"/>
      <c r="T3814" s="225"/>
      <c r="AT3814" s="226" t="s">
        <v>364</v>
      </c>
      <c r="AU3814" s="226" t="s">
        <v>90</v>
      </c>
      <c r="AV3814" s="13" t="s">
        <v>88</v>
      </c>
      <c r="AW3814" s="13" t="s">
        <v>36</v>
      </c>
      <c r="AX3814" s="13" t="s">
        <v>81</v>
      </c>
      <c r="AY3814" s="226" t="s">
        <v>215</v>
      </c>
    </row>
    <row r="3815" spans="1:65" s="14" customFormat="1" ht="10.199999999999999">
      <c r="B3815" s="227"/>
      <c r="C3815" s="228"/>
      <c r="D3815" s="198" t="s">
        <v>364</v>
      </c>
      <c r="E3815" s="229" t="s">
        <v>1</v>
      </c>
      <c r="F3815" s="230" t="s">
        <v>3702</v>
      </c>
      <c r="G3815" s="228"/>
      <c r="H3815" s="231">
        <v>13.8</v>
      </c>
      <c r="I3815" s="232"/>
      <c r="J3815" s="228"/>
      <c r="K3815" s="228"/>
      <c r="L3815" s="233"/>
      <c r="M3815" s="234"/>
      <c r="N3815" s="235"/>
      <c r="O3815" s="235"/>
      <c r="P3815" s="235"/>
      <c r="Q3815" s="235"/>
      <c r="R3815" s="235"/>
      <c r="S3815" s="235"/>
      <c r="T3815" s="236"/>
      <c r="AT3815" s="237" t="s">
        <v>364</v>
      </c>
      <c r="AU3815" s="237" t="s">
        <v>90</v>
      </c>
      <c r="AV3815" s="14" t="s">
        <v>90</v>
      </c>
      <c r="AW3815" s="14" t="s">
        <v>36</v>
      </c>
      <c r="AX3815" s="14" t="s">
        <v>81</v>
      </c>
      <c r="AY3815" s="237" t="s">
        <v>215</v>
      </c>
    </row>
    <row r="3816" spans="1:65" s="14" customFormat="1" ht="10.199999999999999">
      <c r="B3816" s="227"/>
      <c r="C3816" s="228"/>
      <c r="D3816" s="198" t="s">
        <v>364</v>
      </c>
      <c r="E3816" s="229" t="s">
        <v>1</v>
      </c>
      <c r="F3816" s="230" t="s">
        <v>1106</v>
      </c>
      <c r="G3816" s="228"/>
      <c r="H3816" s="231">
        <v>-2.8</v>
      </c>
      <c r="I3816" s="232"/>
      <c r="J3816" s="228"/>
      <c r="K3816" s="228"/>
      <c r="L3816" s="233"/>
      <c r="M3816" s="234"/>
      <c r="N3816" s="235"/>
      <c r="O3816" s="235"/>
      <c r="P3816" s="235"/>
      <c r="Q3816" s="235"/>
      <c r="R3816" s="235"/>
      <c r="S3816" s="235"/>
      <c r="T3816" s="236"/>
      <c r="AT3816" s="237" t="s">
        <v>364</v>
      </c>
      <c r="AU3816" s="237" t="s">
        <v>90</v>
      </c>
      <c r="AV3816" s="14" t="s">
        <v>90</v>
      </c>
      <c r="AW3816" s="14" t="s">
        <v>36</v>
      </c>
      <c r="AX3816" s="14" t="s">
        <v>81</v>
      </c>
      <c r="AY3816" s="237" t="s">
        <v>215</v>
      </c>
    </row>
    <row r="3817" spans="1:65" s="14" customFormat="1" ht="10.199999999999999">
      <c r="B3817" s="227"/>
      <c r="C3817" s="228"/>
      <c r="D3817" s="198" t="s">
        <v>364</v>
      </c>
      <c r="E3817" s="229" t="s">
        <v>1</v>
      </c>
      <c r="F3817" s="230" t="s">
        <v>832</v>
      </c>
      <c r="G3817" s="228"/>
      <c r="H3817" s="231">
        <v>-1.8</v>
      </c>
      <c r="I3817" s="232"/>
      <c r="J3817" s="228"/>
      <c r="K3817" s="228"/>
      <c r="L3817" s="233"/>
      <c r="M3817" s="234"/>
      <c r="N3817" s="235"/>
      <c r="O3817" s="235"/>
      <c r="P3817" s="235"/>
      <c r="Q3817" s="235"/>
      <c r="R3817" s="235"/>
      <c r="S3817" s="235"/>
      <c r="T3817" s="236"/>
      <c r="AT3817" s="237" t="s">
        <v>364</v>
      </c>
      <c r="AU3817" s="237" t="s">
        <v>90</v>
      </c>
      <c r="AV3817" s="14" t="s">
        <v>90</v>
      </c>
      <c r="AW3817" s="14" t="s">
        <v>36</v>
      </c>
      <c r="AX3817" s="14" t="s">
        <v>81</v>
      </c>
      <c r="AY3817" s="237" t="s">
        <v>215</v>
      </c>
    </row>
    <row r="3818" spans="1:65" s="13" customFormat="1" ht="10.199999999999999">
      <c r="B3818" s="217"/>
      <c r="C3818" s="218"/>
      <c r="D3818" s="198" t="s">
        <v>364</v>
      </c>
      <c r="E3818" s="219" t="s">
        <v>1</v>
      </c>
      <c r="F3818" s="220" t="s">
        <v>1535</v>
      </c>
      <c r="G3818" s="218"/>
      <c r="H3818" s="219" t="s">
        <v>1</v>
      </c>
      <c r="I3818" s="221"/>
      <c r="J3818" s="218"/>
      <c r="K3818" s="218"/>
      <c r="L3818" s="222"/>
      <c r="M3818" s="223"/>
      <c r="N3818" s="224"/>
      <c r="O3818" s="224"/>
      <c r="P3818" s="224"/>
      <c r="Q3818" s="224"/>
      <c r="R3818" s="224"/>
      <c r="S3818" s="224"/>
      <c r="T3818" s="225"/>
      <c r="AT3818" s="226" t="s">
        <v>364</v>
      </c>
      <c r="AU3818" s="226" t="s">
        <v>90</v>
      </c>
      <c r="AV3818" s="13" t="s">
        <v>88</v>
      </c>
      <c r="AW3818" s="13" t="s">
        <v>36</v>
      </c>
      <c r="AX3818" s="13" t="s">
        <v>81</v>
      </c>
      <c r="AY3818" s="226" t="s">
        <v>215</v>
      </c>
    </row>
    <row r="3819" spans="1:65" s="14" customFormat="1" ht="10.199999999999999">
      <c r="B3819" s="227"/>
      <c r="C3819" s="228"/>
      <c r="D3819" s="198" t="s">
        <v>364</v>
      </c>
      <c r="E3819" s="229" t="s">
        <v>1</v>
      </c>
      <c r="F3819" s="230" t="s">
        <v>3703</v>
      </c>
      <c r="G3819" s="228"/>
      <c r="H3819" s="231">
        <v>10.8</v>
      </c>
      <c r="I3819" s="232"/>
      <c r="J3819" s="228"/>
      <c r="K3819" s="228"/>
      <c r="L3819" s="233"/>
      <c r="M3819" s="234"/>
      <c r="N3819" s="235"/>
      <c r="O3819" s="235"/>
      <c r="P3819" s="235"/>
      <c r="Q3819" s="235"/>
      <c r="R3819" s="235"/>
      <c r="S3819" s="235"/>
      <c r="T3819" s="236"/>
      <c r="AT3819" s="237" t="s">
        <v>364</v>
      </c>
      <c r="AU3819" s="237" t="s">
        <v>90</v>
      </c>
      <c r="AV3819" s="14" t="s">
        <v>90</v>
      </c>
      <c r="AW3819" s="14" t="s">
        <v>36</v>
      </c>
      <c r="AX3819" s="14" t="s">
        <v>81</v>
      </c>
      <c r="AY3819" s="237" t="s">
        <v>215</v>
      </c>
    </row>
    <row r="3820" spans="1:65" s="14" customFormat="1" ht="10.199999999999999">
      <c r="B3820" s="227"/>
      <c r="C3820" s="228"/>
      <c r="D3820" s="198" t="s">
        <v>364</v>
      </c>
      <c r="E3820" s="229" t="s">
        <v>1</v>
      </c>
      <c r="F3820" s="230" t="s">
        <v>1537</v>
      </c>
      <c r="G3820" s="228"/>
      <c r="H3820" s="231">
        <v>-1.4</v>
      </c>
      <c r="I3820" s="232"/>
      <c r="J3820" s="228"/>
      <c r="K3820" s="228"/>
      <c r="L3820" s="233"/>
      <c r="M3820" s="234"/>
      <c r="N3820" s="235"/>
      <c r="O3820" s="235"/>
      <c r="P3820" s="235"/>
      <c r="Q3820" s="235"/>
      <c r="R3820" s="235"/>
      <c r="S3820" s="235"/>
      <c r="T3820" s="236"/>
      <c r="AT3820" s="237" t="s">
        <v>364</v>
      </c>
      <c r="AU3820" s="237" t="s">
        <v>90</v>
      </c>
      <c r="AV3820" s="14" t="s">
        <v>90</v>
      </c>
      <c r="AW3820" s="14" t="s">
        <v>36</v>
      </c>
      <c r="AX3820" s="14" t="s">
        <v>81</v>
      </c>
      <c r="AY3820" s="237" t="s">
        <v>215</v>
      </c>
    </row>
    <row r="3821" spans="1:65" s="13" customFormat="1" ht="10.199999999999999">
      <c r="B3821" s="217"/>
      <c r="C3821" s="218"/>
      <c r="D3821" s="198" t="s">
        <v>364</v>
      </c>
      <c r="E3821" s="219" t="s">
        <v>1</v>
      </c>
      <c r="F3821" s="220" t="s">
        <v>1538</v>
      </c>
      <c r="G3821" s="218"/>
      <c r="H3821" s="219" t="s">
        <v>1</v>
      </c>
      <c r="I3821" s="221"/>
      <c r="J3821" s="218"/>
      <c r="K3821" s="218"/>
      <c r="L3821" s="222"/>
      <c r="M3821" s="223"/>
      <c r="N3821" s="224"/>
      <c r="O3821" s="224"/>
      <c r="P3821" s="224"/>
      <c r="Q3821" s="224"/>
      <c r="R3821" s="224"/>
      <c r="S3821" s="224"/>
      <c r="T3821" s="225"/>
      <c r="AT3821" s="226" t="s">
        <v>364</v>
      </c>
      <c r="AU3821" s="226" t="s">
        <v>90</v>
      </c>
      <c r="AV3821" s="13" t="s">
        <v>88</v>
      </c>
      <c r="AW3821" s="13" t="s">
        <v>36</v>
      </c>
      <c r="AX3821" s="13" t="s">
        <v>81</v>
      </c>
      <c r="AY3821" s="226" t="s">
        <v>215</v>
      </c>
    </row>
    <row r="3822" spans="1:65" s="14" customFormat="1" ht="10.199999999999999">
      <c r="B3822" s="227"/>
      <c r="C3822" s="228"/>
      <c r="D3822" s="198" t="s">
        <v>364</v>
      </c>
      <c r="E3822" s="229" t="s">
        <v>1</v>
      </c>
      <c r="F3822" s="230" t="s">
        <v>3703</v>
      </c>
      <c r="G3822" s="228"/>
      <c r="H3822" s="231">
        <v>10.8</v>
      </c>
      <c r="I3822" s="232"/>
      <c r="J3822" s="228"/>
      <c r="K3822" s="228"/>
      <c r="L3822" s="233"/>
      <c r="M3822" s="234"/>
      <c r="N3822" s="235"/>
      <c r="O3822" s="235"/>
      <c r="P3822" s="235"/>
      <c r="Q3822" s="235"/>
      <c r="R3822" s="235"/>
      <c r="S3822" s="235"/>
      <c r="T3822" s="236"/>
      <c r="AT3822" s="237" t="s">
        <v>364</v>
      </c>
      <c r="AU3822" s="237" t="s">
        <v>90</v>
      </c>
      <c r="AV3822" s="14" t="s">
        <v>90</v>
      </c>
      <c r="AW3822" s="14" t="s">
        <v>36</v>
      </c>
      <c r="AX3822" s="14" t="s">
        <v>81</v>
      </c>
      <c r="AY3822" s="237" t="s">
        <v>215</v>
      </c>
    </row>
    <row r="3823" spans="1:65" s="14" customFormat="1" ht="10.199999999999999">
      <c r="B3823" s="227"/>
      <c r="C3823" s="228"/>
      <c r="D3823" s="198" t="s">
        <v>364</v>
      </c>
      <c r="E3823" s="229" t="s">
        <v>1</v>
      </c>
      <c r="F3823" s="230" t="s">
        <v>1537</v>
      </c>
      <c r="G3823" s="228"/>
      <c r="H3823" s="231">
        <v>-1.4</v>
      </c>
      <c r="I3823" s="232"/>
      <c r="J3823" s="228"/>
      <c r="K3823" s="228"/>
      <c r="L3823" s="233"/>
      <c r="M3823" s="234"/>
      <c r="N3823" s="235"/>
      <c r="O3823" s="235"/>
      <c r="P3823" s="235"/>
      <c r="Q3823" s="235"/>
      <c r="R3823" s="235"/>
      <c r="S3823" s="235"/>
      <c r="T3823" s="236"/>
      <c r="AT3823" s="237" t="s">
        <v>364</v>
      </c>
      <c r="AU3823" s="237" t="s">
        <v>90</v>
      </c>
      <c r="AV3823" s="14" t="s">
        <v>90</v>
      </c>
      <c r="AW3823" s="14" t="s">
        <v>36</v>
      </c>
      <c r="AX3823" s="14" t="s">
        <v>81</v>
      </c>
      <c r="AY3823" s="237" t="s">
        <v>215</v>
      </c>
    </row>
    <row r="3824" spans="1:65" s="13" customFormat="1" ht="10.199999999999999">
      <c r="B3824" s="217"/>
      <c r="C3824" s="218"/>
      <c r="D3824" s="198" t="s">
        <v>364</v>
      </c>
      <c r="E3824" s="219" t="s">
        <v>1</v>
      </c>
      <c r="F3824" s="220" t="s">
        <v>1542</v>
      </c>
      <c r="G3824" s="218"/>
      <c r="H3824" s="219" t="s">
        <v>1</v>
      </c>
      <c r="I3824" s="221"/>
      <c r="J3824" s="218"/>
      <c r="K3824" s="218"/>
      <c r="L3824" s="222"/>
      <c r="M3824" s="223"/>
      <c r="N3824" s="224"/>
      <c r="O3824" s="224"/>
      <c r="P3824" s="224"/>
      <c r="Q3824" s="224"/>
      <c r="R3824" s="224"/>
      <c r="S3824" s="224"/>
      <c r="T3824" s="225"/>
      <c r="AT3824" s="226" t="s">
        <v>364</v>
      </c>
      <c r="AU3824" s="226" t="s">
        <v>90</v>
      </c>
      <c r="AV3824" s="13" t="s">
        <v>88</v>
      </c>
      <c r="AW3824" s="13" t="s">
        <v>36</v>
      </c>
      <c r="AX3824" s="13" t="s">
        <v>81</v>
      </c>
      <c r="AY3824" s="226" t="s">
        <v>215</v>
      </c>
    </row>
    <row r="3825" spans="1:65" s="14" customFormat="1" ht="10.199999999999999">
      <c r="B3825" s="227"/>
      <c r="C3825" s="228"/>
      <c r="D3825" s="198" t="s">
        <v>364</v>
      </c>
      <c r="E3825" s="229" t="s">
        <v>1</v>
      </c>
      <c r="F3825" s="230" t="s">
        <v>3706</v>
      </c>
      <c r="G3825" s="228"/>
      <c r="H3825" s="231">
        <v>10.4</v>
      </c>
      <c r="I3825" s="232"/>
      <c r="J3825" s="228"/>
      <c r="K3825" s="228"/>
      <c r="L3825" s="233"/>
      <c r="M3825" s="234"/>
      <c r="N3825" s="235"/>
      <c r="O3825" s="235"/>
      <c r="P3825" s="235"/>
      <c r="Q3825" s="235"/>
      <c r="R3825" s="235"/>
      <c r="S3825" s="235"/>
      <c r="T3825" s="236"/>
      <c r="AT3825" s="237" t="s">
        <v>364</v>
      </c>
      <c r="AU3825" s="237" t="s">
        <v>90</v>
      </c>
      <c r="AV3825" s="14" t="s">
        <v>90</v>
      </c>
      <c r="AW3825" s="14" t="s">
        <v>36</v>
      </c>
      <c r="AX3825" s="14" t="s">
        <v>81</v>
      </c>
      <c r="AY3825" s="237" t="s">
        <v>215</v>
      </c>
    </row>
    <row r="3826" spans="1:65" s="14" customFormat="1" ht="10.199999999999999">
      <c r="B3826" s="227"/>
      <c r="C3826" s="228"/>
      <c r="D3826" s="198" t="s">
        <v>364</v>
      </c>
      <c r="E3826" s="229" t="s">
        <v>1</v>
      </c>
      <c r="F3826" s="230" t="s">
        <v>1537</v>
      </c>
      <c r="G3826" s="228"/>
      <c r="H3826" s="231">
        <v>-1.4</v>
      </c>
      <c r="I3826" s="232"/>
      <c r="J3826" s="228"/>
      <c r="K3826" s="228"/>
      <c r="L3826" s="233"/>
      <c r="M3826" s="234"/>
      <c r="N3826" s="235"/>
      <c r="O3826" s="235"/>
      <c r="P3826" s="235"/>
      <c r="Q3826" s="235"/>
      <c r="R3826" s="235"/>
      <c r="S3826" s="235"/>
      <c r="T3826" s="236"/>
      <c r="AT3826" s="237" t="s">
        <v>364</v>
      </c>
      <c r="AU3826" s="237" t="s">
        <v>90</v>
      </c>
      <c r="AV3826" s="14" t="s">
        <v>90</v>
      </c>
      <c r="AW3826" s="14" t="s">
        <v>36</v>
      </c>
      <c r="AX3826" s="14" t="s">
        <v>81</v>
      </c>
      <c r="AY3826" s="237" t="s">
        <v>215</v>
      </c>
    </row>
    <row r="3827" spans="1:65" s="13" customFormat="1" ht="10.199999999999999">
      <c r="B3827" s="217"/>
      <c r="C3827" s="218"/>
      <c r="D3827" s="198" t="s">
        <v>364</v>
      </c>
      <c r="E3827" s="219" t="s">
        <v>1</v>
      </c>
      <c r="F3827" s="220" t="s">
        <v>1544</v>
      </c>
      <c r="G3827" s="218"/>
      <c r="H3827" s="219" t="s">
        <v>1</v>
      </c>
      <c r="I3827" s="221"/>
      <c r="J3827" s="218"/>
      <c r="K3827" s="218"/>
      <c r="L3827" s="222"/>
      <c r="M3827" s="223"/>
      <c r="N3827" s="224"/>
      <c r="O3827" s="224"/>
      <c r="P3827" s="224"/>
      <c r="Q3827" s="224"/>
      <c r="R3827" s="224"/>
      <c r="S3827" s="224"/>
      <c r="T3827" s="225"/>
      <c r="AT3827" s="226" t="s">
        <v>364</v>
      </c>
      <c r="AU3827" s="226" t="s">
        <v>90</v>
      </c>
      <c r="AV3827" s="13" t="s">
        <v>88</v>
      </c>
      <c r="AW3827" s="13" t="s">
        <v>36</v>
      </c>
      <c r="AX3827" s="13" t="s">
        <v>81</v>
      </c>
      <c r="AY3827" s="226" t="s">
        <v>215</v>
      </c>
    </row>
    <row r="3828" spans="1:65" s="14" customFormat="1" ht="10.199999999999999">
      <c r="B3828" s="227"/>
      <c r="C3828" s="228"/>
      <c r="D3828" s="198" t="s">
        <v>364</v>
      </c>
      <c r="E3828" s="229" t="s">
        <v>1</v>
      </c>
      <c r="F3828" s="230" t="s">
        <v>3706</v>
      </c>
      <c r="G3828" s="228"/>
      <c r="H3828" s="231">
        <v>10.4</v>
      </c>
      <c r="I3828" s="232"/>
      <c r="J3828" s="228"/>
      <c r="K3828" s="228"/>
      <c r="L3828" s="233"/>
      <c r="M3828" s="234"/>
      <c r="N3828" s="235"/>
      <c r="O3828" s="235"/>
      <c r="P3828" s="235"/>
      <c r="Q3828" s="235"/>
      <c r="R3828" s="235"/>
      <c r="S3828" s="235"/>
      <c r="T3828" s="236"/>
      <c r="AT3828" s="237" t="s">
        <v>364</v>
      </c>
      <c r="AU3828" s="237" t="s">
        <v>90</v>
      </c>
      <c r="AV3828" s="14" t="s">
        <v>90</v>
      </c>
      <c r="AW3828" s="14" t="s">
        <v>36</v>
      </c>
      <c r="AX3828" s="14" t="s">
        <v>81</v>
      </c>
      <c r="AY3828" s="237" t="s">
        <v>215</v>
      </c>
    </row>
    <row r="3829" spans="1:65" s="14" customFormat="1" ht="10.199999999999999">
      <c r="B3829" s="227"/>
      <c r="C3829" s="228"/>
      <c r="D3829" s="198" t="s">
        <v>364</v>
      </c>
      <c r="E3829" s="229" t="s">
        <v>1</v>
      </c>
      <c r="F3829" s="230" t="s">
        <v>1537</v>
      </c>
      <c r="G3829" s="228"/>
      <c r="H3829" s="231">
        <v>-1.4</v>
      </c>
      <c r="I3829" s="232"/>
      <c r="J3829" s="228"/>
      <c r="K3829" s="228"/>
      <c r="L3829" s="233"/>
      <c r="M3829" s="234"/>
      <c r="N3829" s="235"/>
      <c r="O3829" s="235"/>
      <c r="P3829" s="235"/>
      <c r="Q3829" s="235"/>
      <c r="R3829" s="235"/>
      <c r="S3829" s="235"/>
      <c r="T3829" s="236"/>
      <c r="AT3829" s="237" t="s">
        <v>364</v>
      </c>
      <c r="AU3829" s="237" t="s">
        <v>90</v>
      </c>
      <c r="AV3829" s="14" t="s">
        <v>90</v>
      </c>
      <c r="AW3829" s="14" t="s">
        <v>36</v>
      </c>
      <c r="AX3829" s="14" t="s">
        <v>81</v>
      </c>
      <c r="AY3829" s="237" t="s">
        <v>215</v>
      </c>
    </row>
    <row r="3830" spans="1:65" s="13" customFormat="1" ht="10.199999999999999">
      <c r="B3830" s="217"/>
      <c r="C3830" s="218"/>
      <c r="D3830" s="198" t="s">
        <v>364</v>
      </c>
      <c r="E3830" s="219" t="s">
        <v>1</v>
      </c>
      <c r="F3830" s="220" t="s">
        <v>1414</v>
      </c>
      <c r="G3830" s="218"/>
      <c r="H3830" s="219" t="s">
        <v>1</v>
      </c>
      <c r="I3830" s="221"/>
      <c r="J3830" s="218"/>
      <c r="K3830" s="218"/>
      <c r="L3830" s="222"/>
      <c r="M3830" s="223"/>
      <c r="N3830" s="224"/>
      <c r="O3830" s="224"/>
      <c r="P3830" s="224"/>
      <c r="Q3830" s="224"/>
      <c r="R3830" s="224"/>
      <c r="S3830" s="224"/>
      <c r="T3830" s="225"/>
      <c r="AT3830" s="226" t="s">
        <v>364</v>
      </c>
      <c r="AU3830" s="226" t="s">
        <v>90</v>
      </c>
      <c r="AV3830" s="13" t="s">
        <v>88</v>
      </c>
      <c r="AW3830" s="13" t="s">
        <v>36</v>
      </c>
      <c r="AX3830" s="13" t="s">
        <v>81</v>
      </c>
      <c r="AY3830" s="226" t="s">
        <v>215</v>
      </c>
    </row>
    <row r="3831" spans="1:65" s="14" customFormat="1" ht="10.199999999999999">
      <c r="B3831" s="227"/>
      <c r="C3831" s="228"/>
      <c r="D3831" s="198" t="s">
        <v>364</v>
      </c>
      <c r="E3831" s="229" t="s">
        <v>1</v>
      </c>
      <c r="F3831" s="230" t="s">
        <v>3707</v>
      </c>
      <c r="G3831" s="228"/>
      <c r="H3831" s="231">
        <v>4.05</v>
      </c>
      <c r="I3831" s="232"/>
      <c r="J3831" s="228"/>
      <c r="K3831" s="228"/>
      <c r="L3831" s="233"/>
      <c r="M3831" s="234"/>
      <c r="N3831" s="235"/>
      <c r="O3831" s="235"/>
      <c r="P3831" s="235"/>
      <c r="Q3831" s="235"/>
      <c r="R3831" s="235"/>
      <c r="S3831" s="235"/>
      <c r="T3831" s="236"/>
      <c r="AT3831" s="237" t="s">
        <v>364</v>
      </c>
      <c r="AU3831" s="237" t="s">
        <v>90</v>
      </c>
      <c r="AV3831" s="14" t="s">
        <v>90</v>
      </c>
      <c r="AW3831" s="14" t="s">
        <v>36</v>
      </c>
      <c r="AX3831" s="14" t="s">
        <v>81</v>
      </c>
      <c r="AY3831" s="237" t="s">
        <v>215</v>
      </c>
    </row>
    <row r="3832" spans="1:65" s="16" customFormat="1" ht="10.199999999999999">
      <c r="B3832" s="249"/>
      <c r="C3832" s="250"/>
      <c r="D3832" s="198" t="s">
        <v>364</v>
      </c>
      <c r="E3832" s="251" t="s">
        <v>1</v>
      </c>
      <c r="F3832" s="252" t="s">
        <v>403</v>
      </c>
      <c r="G3832" s="250"/>
      <c r="H3832" s="253">
        <v>50.05</v>
      </c>
      <c r="I3832" s="254"/>
      <c r="J3832" s="250"/>
      <c r="K3832" s="250"/>
      <c r="L3832" s="255"/>
      <c r="M3832" s="256"/>
      <c r="N3832" s="257"/>
      <c r="O3832" s="257"/>
      <c r="P3832" s="257"/>
      <c r="Q3832" s="257"/>
      <c r="R3832" s="257"/>
      <c r="S3832" s="257"/>
      <c r="T3832" s="258"/>
      <c r="AT3832" s="259" t="s">
        <v>364</v>
      </c>
      <c r="AU3832" s="259" t="s">
        <v>90</v>
      </c>
      <c r="AV3832" s="16" t="s">
        <v>227</v>
      </c>
      <c r="AW3832" s="16" t="s">
        <v>36</v>
      </c>
      <c r="AX3832" s="16" t="s">
        <v>81</v>
      </c>
      <c r="AY3832" s="259" t="s">
        <v>215</v>
      </c>
    </row>
    <row r="3833" spans="1:65" s="15" customFormat="1" ht="10.199999999999999">
      <c r="B3833" s="238"/>
      <c r="C3833" s="239"/>
      <c r="D3833" s="198" t="s">
        <v>364</v>
      </c>
      <c r="E3833" s="240" t="s">
        <v>1</v>
      </c>
      <c r="F3833" s="241" t="s">
        <v>368</v>
      </c>
      <c r="G3833" s="239"/>
      <c r="H3833" s="242">
        <v>50.05</v>
      </c>
      <c r="I3833" s="243"/>
      <c r="J3833" s="239"/>
      <c r="K3833" s="239"/>
      <c r="L3833" s="244"/>
      <c r="M3833" s="245"/>
      <c r="N3833" s="246"/>
      <c r="O3833" s="246"/>
      <c r="P3833" s="246"/>
      <c r="Q3833" s="246"/>
      <c r="R3833" s="246"/>
      <c r="S3833" s="246"/>
      <c r="T3833" s="247"/>
      <c r="AT3833" s="248" t="s">
        <v>364</v>
      </c>
      <c r="AU3833" s="248" t="s">
        <v>90</v>
      </c>
      <c r="AV3833" s="15" t="s">
        <v>214</v>
      </c>
      <c r="AW3833" s="15" t="s">
        <v>36</v>
      </c>
      <c r="AX3833" s="15" t="s">
        <v>88</v>
      </c>
      <c r="AY3833" s="248" t="s">
        <v>215</v>
      </c>
    </row>
    <row r="3834" spans="1:65" s="2" customFormat="1" ht="24.15" customHeight="1">
      <c r="A3834" s="35"/>
      <c r="B3834" s="36"/>
      <c r="C3834" s="185" t="s">
        <v>3739</v>
      </c>
      <c r="D3834" s="185" t="s">
        <v>216</v>
      </c>
      <c r="E3834" s="186" t="s">
        <v>3740</v>
      </c>
      <c r="F3834" s="187" t="s">
        <v>3741</v>
      </c>
      <c r="G3834" s="188" t="s">
        <v>797</v>
      </c>
      <c r="H3834" s="189">
        <v>138.75</v>
      </c>
      <c r="I3834" s="190"/>
      <c r="J3834" s="191">
        <f>ROUND(I3834*H3834,2)</f>
        <v>0</v>
      </c>
      <c r="K3834" s="187" t="s">
        <v>359</v>
      </c>
      <c r="L3834" s="40"/>
      <c r="M3834" s="192" t="s">
        <v>1</v>
      </c>
      <c r="N3834" s="193" t="s">
        <v>46</v>
      </c>
      <c r="O3834" s="72"/>
      <c r="P3834" s="194">
        <f>O3834*H3834</f>
        <v>0</v>
      </c>
      <c r="Q3834" s="194">
        <v>1.8000000000000001E-4</v>
      </c>
      <c r="R3834" s="194">
        <f>Q3834*H3834</f>
        <v>2.4975000000000001E-2</v>
      </c>
      <c r="S3834" s="194">
        <v>0</v>
      </c>
      <c r="T3834" s="195">
        <f>S3834*H3834</f>
        <v>0</v>
      </c>
      <c r="U3834" s="35"/>
      <c r="V3834" s="35"/>
      <c r="W3834" s="35"/>
      <c r="X3834" s="35"/>
      <c r="Y3834" s="35"/>
      <c r="Z3834" s="35"/>
      <c r="AA3834" s="35"/>
      <c r="AB3834" s="35"/>
      <c r="AC3834" s="35"/>
      <c r="AD3834" s="35"/>
      <c r="AE3834" s="35"/>
      <c r="AR3834" s="196" t="s">
        <v>291</v>
      </c>
      <c r="AT3834" s="196" t="s">
        <v>216</v>
      </c>
      <c r="AU3834" s="196" t="s">
        <v>90</v>
      </c>
      <c r="AY3834" s="18" t="s">
        <v>215</v>
      </c>
      <c r="BE3834" s="197">
        <f>IF(N3834="základní",J3834,0)</f>
        <v>0</v>
      </c>
      <c r="BF3834" s="197">
        <f>IF(N3834="snížená",J3834,0)</f>
        <v>0</v>
      </c>
      <c r="BG3834" s="197">
        <f>IF(N3834="zákl. přenesená",J3834,0)</f>
        <v>0</v>
      </c>
      <c r="BH3834" s="197">
        <f>IF(N3834="sníž. přenesená",J3834,0)</f>
        <v>0</v>
      </c>
      <c r="BI3834" s="197">
        <f>IF(N3834="nulová",J3834,0)</f>
        <v>0</v>
      </c>
      <c r="BJ3834" s="18" t="s">
        <v>88</v>
      </c>
      <c r="BK3834" s="197">
        <f>ROUND(I3834*H3834,2)</f>
        <v>0</v>
      </c>
      <c r="BL3834" s="18" t="s">
        <v>291</v>
      </c>
      <c r="BM3834" s="196" t="s">
        <v>3742</v>
      </c>
    </row>
    <row r="3835" spans="1:65" s="2" customFormat="1" ht="19.2">
      <c r="A3835" s="35"/>
      <c r="B3835" s="36"/>
      <c r="C3835" s="37"/>
      <c r="D3835" s="198" t="s">
        <v>221</v>
      </c>
      <c r="E3835" s="37"/>
      <c r="F3835" s="199" t="s">
        <v>3743</v>
      </c>
      <c r="G3835" s="37"/>
      <c r="H3835" s="37"/>
      <c r="I3835" s="200"/>
      <c r="J3835" s="37"/>
      <c r="K3835" s="37"/>
      <c r="L3835" s="40"/>
      <c r="M3835" s="201"/>
      <c r="N3835" s="202"/>
      <c r="O3835" s="72"/>
      <c r="P3835" s="72"/>
      <c r="Q3835" s="72"/>
      <c r="R3835" s="72"/>
      <c r="S3835" s="72"/>
      <c r="T3835" s="73"/>
      <c r="U3835" s="35"/>
      <c r="V3835" s="35"/>
      <c r="W3835" s="35"/>
      <c r="X3835" s="35"/>
      <c r="Y3835" s="35"/>
      <c r="Z3835" s="35"/>
      <c r="AA3835" s="35"/>
      <c r="AB3835" s="35"/>
      <c r="AC3835" s="35"/>
      <c r="AD3835" s="35"/>
      <c r="AE3835" s="35"/>
      <c r="AT3835" s="18" t="s">
        <v>221</v>
      </c>
      <c r="AU3835" s="18" t="s">
        <v>90</v>
      </c>
    </row>
    <row r="3836" spans="1:65" s="2" customFormat="1" ht="10.199999999999999">
      <c r="A3836" s="35"/>
      <c r="B3836" s="36"/>
      <c r="C3836" s="37"/>
      <c r="D3836" s="215" t="s">
        <v>362</v>
      </c>
      <c r="E3836" s="37"/>
      <c r="F3836" s="216" t="s">
        <v>3744</v>
      </c>
      <c r="G3836" s="37"/>
      <c r="H3836" s="37"/>
      <c r="I3836" s="200"/>
      <c r="J3836" s="37"/>
      <c r="K3836" s="37"/>
      <c r="L3836" s="40"/>
      <c r="M3836" s="201"/>
      <c r="N3836" s="202"/>
      <c r="O3836" s="72"/>
      <c r="P3836" s="72"/>
      <c r="Q3836" s="72"/>
      <c r="R3836" s="72"/>
      <c r="S3836" s="72"/>
      <c r="T3836" s="73"/>
      <c r="U3836" s="35"/>
      <c r="V3836" s="35"/>
      <c r="W3836" s="35"/>
      <c r="X3836" s="35"/>
      <c r="Y3836" s="35"/>
      <c r="Z3836" s="35"/>
      <c r="AA3836" s="35"/>
      <c r="AB3836" s="35"/>
      <c r="AC3836" s="35"/>
      <c r="AD3836" s="35"/>
      <c r="AE3836" s="35"/>
      <c r="AT3836" s="18" t="s">
        <v>362</v>
      </c>
      <c r="AU3836" s="18" t="s">
        <v>90</v>
      </c>
    </row>
    <row r="3837" spans="1:65" s="13" customFormat="1" ht="10.199999999999999">
      <c r="B3837" s="217"/>
      <c r="C3837" s="218"/>
      <c r="D3837" s="198" t="s">
        <v>364</v>
      </c>
      <c r="E3837" s="219" t="s">
        <v>1</v>
      </c>
      <c r="F3837" s="220" t="s">
        <v>3691</v>
      </c>
      <c r="G3837" s="218"/>
      <c r="H3837" s="219" t="s">
        <v>1</v>
      </c>
      <c r="I3837" s="221"/>
      <c r="J3837" s="218"/>
      <c r="K3837" s="218"/>
      <c r="L3837" s="222"/>
      <c r="M3837" s="223"/>
      <c r="N3837" s="224"/>
      <c r="O3837" s="224"/>
      <c r="P3837" s="224"/>
      <c r="Q3837" s="224"/>
      <c r="R3837" s="224"/>
      <c r="S3837" s="224"/>
      <c r="T3837" s="225"/>
      <c r="AT3837" s="226" t="s">
        <v>364</v>
      </c>
      <c r="AU3837" s="226" t="s">
        <v>90</v>
      </c>
      <c r="AV3837" s="13" t="s">
        <v>88</v>
      </c>
      <c r="AW3837" s="13" t="s">
        <v>36</v>
      </c>
      <c r="AX3837" s="13" t="s">
        <v>81</v>
      </c>
      <c r="AY3837" s="226" t="s">
        <v>215</v>
      </c>
    </row>
    <row r="3838" spans="1:65" s="13" customFormat="1" ht="10.199999999999999">
      <c r="B3838" s="217"/>
      <c r="C3838" s="218"/>
      <c r="D3838" s="198" t="s">
        <v>364</v>
      </c>
      <c r="E3838" s="219" t="s">
        <v>1</v>
      </c>
      <c r="F3838" s="220" t="s">
        <v>822</v>
      </c>
      <c r="G3838" s="218"/>
      <c r="H3838" s="219" t="s">
        <v>1</v>
      </c>
      <c r="I3838" s="221"/>
      <c r="J3838" s="218"/>
      <c r="K3838" s="218"/>
      <c r="L3838" s="222"/>
      <c r="M3838" s="223"/>
      <c r="N3838" s="224"/>
      <c r="O3838" s="224"/>
      <c r="P3838" s="224"/>
      <c r="Q3838" s="224"/>
      <c r="R3838" s="224"/>
      <c r="S3838" s="224"/>
      <c r="T3838" s="225"/>
      <c r="AT3838" s="226" t="s">
        <v>364</v>
      </c>
      <c r="AU3838" s="226" t="s">
        <v>90</v>
      </c>
      <c r="AV3838" s="13" t="s">
        <v>88</v>
      </c>
      <c r="AW3838" s="13" t="s">
        <v>36</v>
      </c>
      <c r="AX3838" s="13" t="s">
        <v>81</v>
      </c>
      <c r="AY3838" s="226" t="s">
        <v>215</v>
      </c>
    </row>
    <row r="3839" spans="1:65" s="13" customFormat="1" ht="10.199999999999999">
      <c r="B3839" s="217"/>
      <c r="C3839" s="218"/>
      <c r="D3839" s="198" t="s">
        <v>364</v>
      </c>
      <c r="E3839" s="219" t="s">
        <v>1</v>
      </c>
      <c r="F3839" s="220" t="s">
        <v>1135</v>
      </c>
      <c r="G3839" s="218"/>
      <c r="H3839" s="219" t="s">
        <v>1</v>
      </c>
      <c r="I3839" s="221"/>
      <c r="J3839" s="218"/>
      <c r="K3839" s="218"/>
      <c r="L3839" s="222"/>
      <c r="M3839" s="223"/>
      <c r="N3839" s="224"/>
      <c r="O3839" s="224"/>
      <c r="P3839" s="224"/>
      <c r="Q3839" s="224"/>
      <c r="R3839" s="224"/>
      <c r="S3839" s="224"/>
      <c r="T3839" s="225"/>
      <c r="AT3839" s="226" t="s">
        <v>364</v>
      </c>
      <c r="AU3839" s="226" t="s">
        <v>90</v>
      </c>
      <c r="AV3839" s="13" t="s">
        <v>88</v>
      </c>
      <c r="AW3839" s="13" t="s">
        <v>36</v>
      </c>
      <c r="AX3839" s="13" t="s">
        <v>81</v>
      </c>
      <c r="AY3839" s="226" t="s">
        <v>215</v>
      </c>
    </row>
    <row r="3840" spans="1:65" s="14" customFormat="1" ht="10.199999999999999">
      <c r="B3840" s="227"/>
      <c r="C3840" s="228"/>
      <c r="D3840" s="198" t="s">
        <v>364</v>
      </c>
      <c r="E3840" s="229" t="s">
        <v>1</v>
      </c>
      <c r="F3840" s="230" t="s">
        <v>1943</v>
      </c>
      <c r="G3840" s="228"/>
      <c r="H3840" s="231">
        <v>17.5</v>
      </c>
      <c r="I3840" s="232"/>
      <c r="J3840" s="228"/>
      <c r="K3840" s="228"/>
      <c r="L3840" s="233"/>
      <c r="M3840" s="234"/>
      <c r="N3840" s="235"/>
      <c r="O3840" s="235"/>
      <c r="P3840" s="235"/>
      <c r="Q3840" s="235"/>
      <c r="R3840" s="235"/>
      <c r="S3840" s="235"/>
      <c r="T3840" s="236"/>
      <c r="AT3840" s="237" t="s">
        <v>364</v>
      </c>
      <c r="AU3840" s="237" t="s">
        <v>90</v>
      </c>
      <c r="AV3840" s="14" t="s">
        <v>90</v>
      </c>
      <c r="AW3840" s="14" t="s">
        <v>36</v>
      </c>
      <c r="AX3840" s="14" t="s">
        <v>81</v>
      </c>
      <c r="AY3840" s="237" t="s">
        <v>215</v>
      </c>
    </row>
    <row r="3841" spans="2:51" s="14" customFormat="1" ht="10.199999999999999">
      <c r="B3841" s="227"/>
      <c r="C3841" s="228"/>
      <c r="D3841" s="198" t="s">
        <v>364</v>
      </c>
      <c r="E3841" s="229" t="s">
        <v>1</v>
      </c>
      <c r="F3841" s="230" t="s">
        <v>3745</v>
      </c>
      <c r="G3841" s="228"/>
      <c r="H3841" s="231">
        <v>-1.5</v>
      </c>
      <c r="I3841" s="232"/>
      <c r="J3841" s="228"/>
      <c r="K3841" s="228"/>
      <c r="L3841" s="233"/>
      <c r="M3841" s="234"/>
      <c r="N3841" s="235"/>
      <c r="O3841" s="235"/>
      <c r="P3841" s="235"/>
      <c r="Q3841" s="235"/>
      <c r="R3841" s="235"/>
      <c r="S3841" s="235"/>
      <c r="T3841" s="236"/>
      <c r="AT3841" s="237" t="s">
        <v>364</v>
      </c>
      <c r="AU3841" s="237" t="s">
        <v>90</v>
      </c>
      <c r="AV3841" s="14" t="s">
        <v>90</v>
      </c>
      <c r="AW3841" s="14" t="s">
        <v>36</v>
      </c>
      <c r="AX3841" s="14" t="s">
        <v>81</v>
      </c>
      <c r="AY3841" s="237" t="s">
        <v>215</v>
      </c>
    </row>
    <row r="3842" spans="2:51" s="14" customFormat="1" ht="10.199999999999999">
      <c r="B3842" s="227"/>
      <c r="C3842" s="228"/>
      <c r="D3842" s="198" t="s">
        <v>364</v>
      </c>
      <c r="E3842" s="229" t="s">
        <v>1</v>
      </c>
      <c r="F3842" s="230" t="s">
        <v>3746</v>
      </c>
      <c r="G3842" s="228"/>
      <c r="H3842" s="231">
        <v>3</v>
      </c>
      <c r="I3842" s="232"/>
      <c r="J3842" s="228"/>
      <c r="K3842" s="228"/>
      <c r="L3842" s="233"/>
      <c r="M3842" s="234"/>
      <c r="N3842" s="235"/>
      <c r="O3842" s="235"/>
      <c r="P3842" s="235"/>
      <c r="Q3842" s="235"/>
      <c r="R3842" s="235"/>
      <c r="S3842" s="235"/>
      <c r="T3842" s="236"/>
      <c r="AT3842" s="237" t="s">
        <v>364</v>
      </c>
      <c r="AU3842" s="237" t="s">
        <v>90</v>
      </c>
      <c r="AV3842" s="14" t="s">
        <v>90</v>
      </c>
      <c r="AW3842" s="14" t="s">
        <v>36</v>
      </c>
      <c r="AX3842" s="14" t="s">
        <v>81</v>
      </c>
      <c r="AY3842" s="237" t="s">
        <v>215</v>
      </c>
    </row>
    <row r="3843" spans="2:51" s="13" customFormat="1" ht="10.199999999999999">
      <c r="B3843" s="217"/>
      <c r="C3843" s="218"/>
      <c r="D3843" s="198" t="s">
        <v>364</v>
      </c>
      <c r="E3843" s="219" t="s">
        <v>1</v>
      </c>
      <c r="F3843" s="220" t="s">
        <v>1483</v>
      </c>
      <c r="G3843" s="218"/>
      <c r="H3843" s="219" t="s">
        <v>1</v>
      </c>
      <c r="I3843" s="221"/>
      <c r="J3843" s="218"/>
      <c r="K3843" s="218"/>
      <c r="L3843" s="222"/>
      <c r="M3843" s="223"/>
      <c r="N3843" s="224"/>
      <c r="O3843" s="224"/>
      <c r="P3843" s="224"/>
      <c r="Q3843" s="224"/>
      <c r="R3843" s="224"/>
      <c r="S3843" s="224"/>
      <c r="T3843" s="225"/>
      <c r="AT3843" s="226" t="s">
        <v>364</v>
      </c>
      <c r="AU3843" s="226" t="s">
        <v>90</v>
      </c>
      <c r="AV3843" s="13" t="s">
        <v>88</v>
      </c>
      <c r="AW3843" s="13" t="s">
        <v>36</v>
      </c>
      <c r="AX3843" s="13" t="s">
        <v>81</v>
      </c>
      <c r="AY3843" s="226" t="s">
        <v>215</v>
      </c>
    </row>
    <row r="3844" spans="2:51" s="14" customFormat="1" ht="10.199999999999999">
      <c r="B3844" s="227"/>
      <c r="C3844" s="228"/>
      <c r="D3844" s="198" t="s">
        <v>364</v>
      </c>
      <c r="E3844" s="229" t="s">
        <v>1</v>
      </c>
      <c r="F3844" s="230" t="s">
        <v>3633</v>
      </c>
      <c r="G3844" s="228"/>
      <c r="H3844" s="231">
        <v>13.5</v>
      </c>
      <c r="I3844" s="232"/>
      <c r="J3844" s="228"/>
      <c r="K3844" s="228"/>
      <c r="L3844" s="233"/>
      <c r="M3844" s="234"/>
      <c r="N3844" s="235"/>
      <c r="O3844" s="235"/>
      <c r="P3844" s="235"/>
      <c r="Q3844" s="235"/>
      <c r="R3844" s="235"/>
      <c r="S3844" s="235"/>
      <c r="T3844" s="236"/>
      <c r="AT3844" s="237" t="s">
        <v>364</v>
      </c>
      <c r="AU3844" s="237" t="s">
        <v>90</v>
      </c>
      <c r="AV3844" s="14" t="s">
        <v>90</v>
      </c>
      <c r="AW3844" s="14" t="s">
        <v>36</v>
      </c>
      <c r="AX3844" s="14" t="s">
        <v>81</v>
      </c>
      <c r="AY3844" s="237" t="s">
        <v>215</v>
      </c>
    </row>
    <row r="3845" spans="2:51" s="14" customFormat="1" ht="10.199999999999999">
      <c r="B3845" s="227"/>
      <c r="C3845" s="228"/>
      <c r="D3845" s="198" t="s">
        <v>364</v>
      </c>
      <c r="E3845" s="229" t="s">
        <v>1</v>
      </c>
      <c r="F3845" s="230" t="s">
        <v>3745</v>
      </c>
      <c r="G3845" s="228"/>
      <c r="H3845" s="231">
        <v>-1.5</v>
      </c>
      <c r="I3845" s="232"/>
      <c r="J3845" s="228"/>
      <c r="K3845" s="228"/>
      <c r="L3845" s="233"/>
      <c r="M3845" s="234"/>
      <c r="N3845" s="235"/>
      <c r="O3845" s="235"/>
      <c r="P3845" s="235"/>
      <c r="Q3845" s="235"/>
      <c r="R3845" s="235"/>
      <c r="S3845" s="235"/>
      <c r="T3845" s="236"/>
      <c r="AT3845" s="237" t="s">
        <v>364</v>
      </c>
      <c r="AU3845" s="237" t="s">
        <v>90</v>
      </c>
      <c r="AV3845" s="14" t="s">
        <v>90</v>
      </c>
      <c r="AW3845" s="14" t="s">
        <v>36</v>
      </c>
      <c r="AX3845" s="14" t="s">
        <v>81</v>
      </c>
      <c r="AY3845" s="237" t="s">
        <v>215</v>
      </c>
    </row>
    <row r="3846" spans="2:51" s="13" customFormat="1" ht="10.199999999999999">
      <c r="B3846" s="217"/>
      <c r="C3846" s="218"/>
      <c r="D3846" s="198" t="s">
        <v>364</v>
      </c>
      <c r="E3846" s="219" t="s">
        <v>1</v>
      </c>
      <c r="F3846" s="220" t="s">
        <v>1137</v>
      </c>
      <c r="G3846" s="218"/>
      <c r="H3846" s="219" t="s">
        <v>1</v>
      </c>
      <c r="I3846" s="221"/>
      <c r="J3846" s="218"/>
      <c r="K3846" s="218"/>
      <c r="L3846" s="222"/>
      <c r="M3846" s="223"/>
      <c r="N3846" s="224"/>
      <c r="O3846" s="224"/>
      <c r="P3846" s="224"/>
      <c r="Q3846" s="224"/>
      <c r="R3846" s="224"/>
      <c r="S3846" s="224"/>
      <c r="T3846" s="225"/>
      <c r="AT3846" s="226" t="s">
        <v>364</v>
      </c>
      <c r="AU3846" s="226" t="s">
        <v>90</v>
      </c>
      <c r="AV3846" s="13" t="s">
        <v>88</v>
      </c>
      <c r="AW3846" s="13" t="s">
        <v>36</v>
      </c>
      <c r="AX3846" s="13" t="s">
        <v>81</v>
      </c>
      <c r="AY3846" s="226" t="s">
        <v>215</v>
      </c>
    </row>
    <row r="3847" spans="2:51" s="14" customFormat="1" ht="10.199999999999999">
      <c r="B3847" s="227"/>
      <c r="C3847" s="228"/>
      <c r="D3847" s="198" t="s">
        <v>364</v>
      </c>
      <c r="E3847" s="229" t="s">
        <v>1</v>
      </c>
      <c r="F3847" s="230" t="s">
        <v>1946</v>
      </c>
      <c r="G3847" s="228"/>
      <c r="H3847" s="231">
        <v>7.4</v>
      </c>
      <c r="I3847" s="232"/>
      <c r="J3847" s="228"/>
      <c r="K3847" s="228"/>
      <c r="L3847" s="233"/>
      <c r="M3847" s="234"/>
      <c r="N3847" s="235"/>
      <c r="O3847" s="235"/>
      <c r="P3847" s="235"/>
      <c r="Q3847" s="235"/>
      <c r="R3847" s="235"/>
      <c r="S3847" s="235"/>
      <c r="T3847" s="236"/>
      <c r="AT3847" s="237" t="s">
        <v>364</v>
      </c>
      <c r="AU3847" s="237" t="s">
        <v>90</v>
      </c>
      <c r="AV3847" s="14" t="s">
        <v>90</v>
      </c>
      <c r="AW3847" s="14" t="s">
        <v>36</v>
      </c>
      <c r="AX3847" s="14" t="s">
        <v>81</v>
      </c>
      <c r="AY3847" s="237" t="s">
        <v>215</v>
      </c>
    </row>
    <row r="3848" spans="2:51" s="14" customFormat="1" ht="10.199999999999999">
      <c r="B3848" s="227"/>
      <c r="C3848" s="228"/>
      <c r="D3848" s="198" t="s">
        <v>364</v>
      </c>
      <c r="E3848" s="229" t="s">
        <v>1</v>
      </c>
      <c r="F3848" s="230" t="s">
        <v>3747</v>
      </c>
      <c r="G3848" s="228"/>
      <c r="H3848" s="231">
        <v>3.15</v>
      </c>
      <c r="I3848" s="232"/>
      <c r="J3848" s="228"/>
      <c r="K3848" s="228"/>
      <c r="L3848" s="233"/>
      <c r="M3848" s="234"/>
      <c r="N3848" s="235"/>
      <c r="O3848" s="235"/>
      <c r="P3848" s="235"/>
      <c r="Q3848" s="235"/>
      <c r="R3848" s="235"/>
      <c r="S3848" s="235"/>
      <c r="T3848" s="236"/>
      <c r="AT3848" s="237" t="s">
        <v>364</v>
      </c>
      <c r="AU3848" s="237" t="s">
        <v>90</v>
      </c>
      <c r="AV3848" s="14" t="s">
        <v>90</v>
      </c>
      <c r="AW3848" s="14" t="s">
        <v>36</v>
      </c>
      <c r="AX3848" s="14" t="s">
        <v>81</v>
      </c>
      <c r="AY3848" s="237" t="s">
        <v>215</v>
      </c>
    </row>
    <row r="3849" spans="2:51" s="13" customFormat="1" ht="10.199999999999999">
      <c r="B3849" s="217"/>
      <c r="C3849" s="218"/>
      <c r="D3849" s="198" t="s">
        <v>364</v>
      </c>
      <c r="E3849" s="219" t="s">
        <v>1</v>
      </c>
      <c r="F3849" s="220" t="s">
        <v>1139</v>
      </c>
      <c r="G3849" s="218"/>
      <c r="H3849" s="219" t="s">
        <v>1</v>
      </c>
      <c r="I3849" s="221"/>
      <c r="J3849" s="218"/>
      <c r="K3849" s="218"/>
      <c r="L3849" s="222"/>
      <c r="M3849" s="223"/>
      <c r="N3849" s="224"/>
      <c r="O3849" s="224"/>
      <c r="P3849" s="224"/>
      <c r="Q3849" s="224"/>
      <c r="R3849" s="224"/>
      <c r="S3849" s="224"/>
      <c r="T3849" s="225"/>
      <c r="AT3849" s="226" t="s">
        <v>364</v>
      </c>
      <c r="AU3849" s="226" t="s">
        <v>90</v>
      </c>
      <c r="AV3849" s="13" t="s">
        <v>88</v>
      </c>
      <c r="AW3849" s="13" t="s">
        <v>36</v>
      </c>
      <c r="AX3849" s="13" t="s">
        <v>81</v>
      </c>
      <c r="AY3849" s="226" t="s">
        <v>215</v>
      </c>
    </row>
    <row r="3850" spans="2:51" s="14" customFormat="1" ht="10.199999999999999">
      <c r="B3850" s="227"/>
      <c r="C3850" s="228"/>
      <c r="D3850" s="198" t="s">
        <v>364</v>
      </c>
      <c r="E3850" s="229" t="s">
        <v>1</v>
      </c>
      <c r="F3850" s="230" t="s">
        <v>1947</v>
      </c>
      <c r="G3850" s="228"/>
      <c r="H3850" s="231">
        <v>7.5</v>
      </c>
      <c r="I3850" s="232"/>
      <c r="J3850" s="228"/>
      <c r="K3850" s="228"/>
      <c r="L3850" s="233"/>
      <c r="M3850" s="234"/>
      <c r="N3850" s="235"/>
      <c r="O3850" s="235"/>
      <c r="P3850" s="235"/>
      <c r="Q3850" s="235"/>
      <c r="R3850" s="235"/>
      <c r="S3850" s="235"/>
      <c r="T3850" s="236"/>
      <c r="AT3850" s="237" t="s">
        <v>364</v>
      </c>
      <c r="AU3850" s="237" t="s">
        <v>90</v>
      </c>
      <c r="AV3850" s="14" t="s">
        <v>90</v>
      </c>
      <c r="AW3850" s="14" t="s">
        <v>36</v>
      </c>
      <c r="AX3850" s="14" t="s">
        <v>81</v>
      </c>
      <c r="AY3850" s="237" t="s">
        <v>215</v>
      </c>
    </row>
    <row r="3851" spans="2:51" s="14" customFormat="1" ht="10.199999999999999">
      <c r="B3851" s="227"/>
      <c r="C3851" s="228"/>
      <c r="D3851" s="198" t="s">
        <v>364</v>
      </c>
      <c r="E3851" s="229" t="s">
        <v>1</v>
      </c>
      <c r="F3851" s="230" t="s">
        <v>3748</v>
      </c>
      <c r="G3851" s="228"/>
      <c r="H3851" s="231">
        <v>-0.6</v>
      </c>
      <c r="I3851" s="232"/>
      <c r="J3851" s="228"/>
      <c r="K3851" s="228"/>
      <c r="L3851" s="233"/>
      <c r="M3851" s="234"/>
      <c r="N3851" s="235"/>
      <c r="O3851" s="235"/>
      <c r="P3851" s="235"/>
      <c r="Q3851" s="235"/>
      <c r="R3851" s="235"/>
      <c r="S3851" s="235"/>
      <c r="T3851" s="236"/>
      <c r="AT3851" s="237" t="s">
        <v>364</v>
      </c>
      <c r="AU3851" s="237" t="s">
        <v>90</v>
      </c>
      <c r="AV3851" s="14" t="s">
        <v>90</v>
      </c>
      <c r="AW3851" s="14" t="s">
        <v>36</v>
      </c>
      <c r="AX3851" s="14" t="s">
        <v>81</v>
      </c>
      <c r="AY3851" s="237" t="s">
        <v>215</v>
      </c>
    </row>
    <row r="3852" spans="2:51" s="13" customFormat="1" ht="10.199999999999999">
      <c r="B3852" s="217"/>
      <c r="C3852" s="218"/>
      <c r="D3852" s="198" t="s">
        <v>364</v>
      </c>
      <c r="E3852" s="219" t="s">
        <v>1</v>
      </c>
      <c r="F3852" s="220" t="s">
        <v>1509</v>
      </c>
      <c r="G3852" s="218"/>
      <c r="H3852" s="219" t="s">
        <v>1</v>
      </c>
      <c r="I3852" s="221"/>
      <c r="J3852" s="218"/>
      <c r="K3852" s="218"/>
      <c r="L3852" s="222"/>
      <c r="M3852" s="223"/>
      <c r="N3852" s="224"/>
      <c r="O3852" s="224"/>
      <c r="P3852" s="224"/>
      <c r="Q3852" s="224"/>
      <c r="R3852" s="224"/>
      <c r="S3852" s="224"/>
      <c r="T3852" s="225"/>
      <c r="AT3852" s="226" t="s">
        <v>364</v>
      </c>
      <c r="AU3852" s="226" t="s">
        <v>90</v>
      </c>
      <c r="AV3852" s="13" t="s">
        <v>88</v>
      </c>
      <c r="AW3852" s="13" t="s">
        <v>36</v>
      </c>
      <c r="AX3852" s="13" t="s">
        <v>81</v>
      </c>
      <c r="AY3852" s="226" t="s">
        <v>215</v>
      </c>
    </row>
    <row r="3853" spans="2:51" s="14" customFormat="1" ht="10.199999999999999">
      <c r="B3853" s="227"/>
      <c r="C3853" s="228"/>
      <c r="D3853" s="198" t="s">
        <v>364</v>
      </c>
      <c r="E3853" s="229" t="s">
        <v>1</v>
      </c>
      <c r="F3853" s="230" t="s">
        <v>1948</v>
      </c>
      <c r="G3853" s="228"/>
      <c r="H3853" s="231">
        <v>6.2</v>
      </c>
      <c r="I3853" s="232"/>
      <c r="J3853" s="228"/>
      <c r="K3853" s="228"/>
      <c r="L3853" s="233"/>
      <c r="M3853" s="234"/>
      <c r="N3853" s="235"/>
      <c r="O3853" s="235"/>
      <c r="P3853" s="235"/>
      <c r="Q3853" s="235"/>
      <c r="R3853" s="235"/>
      <c r="S3853" s="235"/>
      <c r="T3853" s="236"/>
      <c r="AT3853" s="237" t="s">
        <v>364</v>
      </c>
      <c r="AU3853" s="237" t="s">
        <v>90</v>
      </c>
      <c r="AV3853" s="14" t="s">
        <v>90</v>
      </c>
      <c r="AW3853" s="14" t="s">
        <v>36</v>
      </c>
      <c r="AX3853" s="14" t="s">
        <v>81</v>
      </c>
      <c r="AY3853" s="237" t="s">
        <v>215</v>
      </c>
    </row>
    <row r="3854" spans="2:51" s="14" customFormat="1" ht="10.199999999999999">
      <c r="B3854" s="227"/>
      <c r="C3854" s="228"/>
      <c r="D3854" s="198" t="s">
        <v>364</v>
      </c>
      <c r="E3854" s="229" t="s">
        <v>1</v>
      </c>
      <c r="F3854" s="230" t="s">
        <v>3749</v>
      </c>
      <c r="G3854" s="228"/>
      <c r="H3854" s="231">
        <v>-0.8</v>
      </c>
      <c r="I3854" s="232"/>
      <c r="J3854" s="228"/>
      <c r="K3854" s="228"/>
      <c r="L3854" s="233"/>
      <c r="M3854" s="234"/>
      <c r="N3854" s="235"/>
      <c r="O3854" s="235"/>
      <c r="P3854" s="235"/>
      <c r="Q3854" s="235"/>
      <c r="R3854" s="235"/>
      <c r="S3854" s="235"/>
      <c r="T3854" s="236"/>
      <c r="AT3854" s="237" t="s">
        <v>364</v>
      </c>
      <c r="AU3854" s="237" t="s">
        <v>90</v>
      </c>
      <c r="AV3854" s="14" t="s">
        <v>90</v>
      </c>
      <c r="AW3854" s="14" t="s">
        <v>36</v>
      </c>
      <c r="AX3854" s="14" t="s">
        <v>81</v>
      </c>
      <c r="AY3854" s="237" t="s">
        <v>215</v>
      </c>
    </row>
    <row r="3855" spans="2:51" s="13" customFormat="1" ht="10.199999999999999">
      <c r="B3855" s="217"/>
      <c r="C3855" s="218"/>
      <c r="D3855" s="198" t="s">
        <v>364</v>
      </c>
      <c r="E3855" s="219" t="s">
        <v>1</v>
      </c>
      <c r="F3855" s="220" t="s">
        <v>1141</v>
      </c>
      <c r="G3855" s="218"/>
      <c r="H3855" s="219" t="s">
        <v>1</v>
      </c>
      <c r="I3855" s="221"/>
      <c r="J3855" s="218"/>
      <c r="K3855" s="218"/>
      <c r="L3855" s="222"/>
      <c r="M3855" s="223"/>
      <c r="N3855" s="224"/>
      <c r="O3855" s="224"/>
      <c r="P3855" s="224"/>
      <c r="Q3855" s="224"/>
      <c r="R3855" s="224"/>
      <c r="S3855" s="224"/>
      <c r="T3855" s="225"/>
      <c r="AT3855" s="226" t="s">
        <v>364</v>
      </c>
      <c r="AU3855" s="226" t="s">
        <v>90</v>
      </c>
      <c r="AV3855" s="13" t="s">
        <v>88</v>
      </c>
      <c r="AW3855" s="13" t="s">
        <v>36</v>
      </c>
      <c r="AX3855" s="13" t="s">
        <v>81</v>
      </c>
      <c r="AY3855" s="226" t="s">
        <v>215</v>
      </c>
    </row>
    <row r="3856" spans="2:51" s="14" customFormat="1" ht="10.199999999999999">
      <c r="B3856" s="227"/>
      <c r="C3856" s="228"/>
      <c r="D3856" s="198" t="s">
        <v>364</v>
      </c>
      <c r="E3856" s="229" t="s">
        <v>1</v>
      </c>
      <c r="F3856" s="230" t="s">
        <v>1949</v>
      </c>
      <c r="G3856" s="228"/>
      <c r="H3856" s="231">
        <v>7.5</v>
      </c>
      <c r="I3856" s="232"/>
      <c r="J3856" s="228"/>
      <c r="K3856" s="228"/>
      <c r="L3856" s="233"/>
      <c r="M3856" s="234"/>
      <c r="N3856" s="235"/>
      <c r="O3856" s="235"/>
      <c r="P3856" s="235"/>
      <c r="Q3856" s="235"/>
      <c r="R3856" s="235"/>
      <c r="S3856" s="235"/>
      <c r="T3856" s="236"/>
      <c r="AT3856" s="237" t="s">
        <v>364</v>
      </c>
      <c r="AU3856" s="237" t="s">
        <v>90</v>
      </c>
      <c r="AV3856" s="14" t="s">
        <v>90</v>
      </c>
      <c r="AW3856" s="14" t="s">
        <v>36</v>
      </c>
      <c r="AX3856" s="14" t="s">
        <v>81</v>
      </c>
      <c r="AY3856" s="237" t="s">
        <v>215</v>
      </c>
    </row>
    <row r="3857" spans="2:51" s="14" customFormat="1" ht="10.199999999999999">
      <c r="B3857" s="227"/>
      <c r="C3857" s="228"/>
      <c r="D3857" s="198" t="s">
        <v>364</v>
      </c>
      <c r="E3857" s="229" t="s">
        <v>1</v>
      </c>
      <c r="F3857" s="230" t="s">
        <v>3750</v>
      </c>
      <c r="G3857" s="228"/>
      <c r="H3857" s="231">
        <v>1.2</v>
      </c>
      <c r="I3857" s="232"/>
      <c r="J3857" s="228"/>
      <c r="K3857" s="228"/>
      <c r="L3857" s="233"/>
      <c r="M3857" s="234"/>
      <c r="N3857" s="235"/>
      <c r="O3857" s="235"/>
      <c r="P3857" s="235"/>
      <c r="Q3857" s="235"/>
      <c r="R3857" s="235"/>
      <c r="S3857" s="235"/>
      <c r="T3857" s="236"/>
      <c r="AT3857" s="237" t="s">
        <v>364</v>
      </c>
      <c r="AU3857" s="237" t="s">
        <v>90</v>
      </c>
      <c r="AV3857" s="14" t="s">
        <v>90</v>
      </c>
      <c r="AW3857" s="14" t="s">
        <v>36</v>
      </c>
      <c r="AX3857" s="14" t="s">
        <v>81</v>
      </c>
      <c r="AY3857" s="237" t="s">
        <v>215</v>
      </c>
    </row>
    <row r="3858" spans="2:51" s="13" customFormat="1" ht="10.199999999999999">
      <c r="B3858" s="217"/>
      <c r="C3858" s="218"/>
      <c r="D3858" s="198" t="s">
        <v>364</v>
      </c>
      <c r="E3858" s="219" t="s">
        <v>1</v>
      </c>
      <c r="F3858" s="220" t="s">
        <v>1143</v>
      </c>
      <c r="G3858" s="218"/>
      <c r="H3858" s="219" t="s">
        <v>1</v>
      </c>
      <c r="I3858" s="221"/>
      <c r="J3858" s="218"/>
      <c r="K3858" s="218"/>
      <c r="L3858" s="222"/>
      <c r="M3858" s="223"/>
      <c r="N3858" s="224"/>
      <c r="O3858" s="224"/>
      <c r="P3858" s="224"/>
      <c r="Q3858" s="224"/>
      <c r="R3858" s="224"/>
      <c r="S3858" s="224"/>
      <c r="T3858" s="225"/>
      <c r="AT3858" s="226" t="s">
        <v>364</v>
      </c>
      <c r="AU3858" s="226" t="s">
        <v>90</v>
      </c>
      <c r="AV3858" s="13" t="s">
        <v>88</v>
      </c>
      <c r="AW3858" s="13" t="s">
        <v>36</v>
      </c>
      <c r="AX3858" s="13" t="s">
        <v>81</v>
      </c>
      <c r="AY3858" s="226" t="s">
        <v>215</v>
      </c>
    </row>
    <row r="3859" spans="2:51" s="14" customFormat="1" ht="10.199999999999999">
      <c r="B3859" s="227"/>
      <c r="C3859" s="228"/>
      <c r="D3859" s="198" t="s">
        <v>364</v>
      </c>
      <c r="E3859" s="229" t="s">
        <v>1</v>
      </c>
      <c r="F3859" s="230" t="s">
        <v>1950</v>
      </c>
      <c r="G3859" s="228"/>
      <c r="H3859" s="231">
        <v>7.6</v>
      </c>
      <c r="I3859" s="232"/>
      <c r="J3859" s="228"/>
      <c r="K3859" s="228"/>
      <c r="L3859" s="233"/>
      <c r="M3859" s="234"/>
      <c r="N3859" s="235"/>
      <c r="O3859" s="235"/>
      <c r="P3859" s="235"/>
      <c r="Q3859" s="235"/>
      <c r="R3859" s="235"/>
      <c r="S3859" s="235"/>
      <c r="T3859" s="236"/>
      <c r="AT3859" s="237" t="s">
        <v>364</v>
      </c>
      <c r="AU3859" s="237" t="s">
        <v>90</v>
      </c>
      <c r="AV3859" s="14" t="s">
        <v>90</v>
      </c>
      <c r="AW3859" s="14" t="s">
        <v>36</v>
      </c>
      <c r="AX3859" s="14" t="s">
        <v>81</v>
      </c>
      <c r="AY3859" s="237" t="s">
        <v>215</v>
      </c>
    </row>
    <row r="3860" spans="2:51" s="14" customFormat="1" ht="10.199999999999999">
      <c r="B3860" s="227"/>
      <c r="C3860" s="228"/>
      <c r="D3860" s="198" t="s">
        <v>364</v>
      </c>
      <c r="E3860" s="229" t="s">
        <v>1</v>
      </c>
      <c r="F3860" s="230" t="s">
        <v>3748</v>
      </c>
      <c r="G3860" s="228"/>
      <c r="H3860" s="231">
        <v>-0.6</v>
      </c>
      <c r="I3860" s="232"/>
      <c r="J3860" s="228"/>
      <c r="K3860" s="228"/>
      <c r="L3860" s="233"/>
      <c r="M3860" s="234"/>
      <c r="N3860" s="235"/>
      <c r="O3860" s="235"/>
      <c r="P3860" s="235"/>
      <c r="Q3860" s="235"/>
      <c r="R3860" s="235"/>
      <c r="S3860" s="235"/>
      <c r="T3860" s="236"/>
      <c r="AT3860" s="237" t="s">
        <v>364</v>
      </c>
      <c r="AU3860" s="237" t="s">
        <v>90</v>
      </c>
      <c r="AV3860" s="14" t="s">
        <v>90</v>
      </c>
      <c r="AW3860" s="14" t="s">
        <v>36</v>
      </c>
      <c r="AX3860" s="14" t="s">
        <v>81</v>
      </c>
      <c r="AY3860" s="237" t="s">
        <v>215</v>
      </c>
    </row>
    <row r="3861" spans="2:51" s="13" customFormat="1" ht="10.199999999999999">
      <c r="B3861" s="217"/>
      <c r="C3861" s="218"/>
      <c r="D3861" s="198" t="s">
        <v>364</v>
      </c>
      <c r="E3861" s="219" t="s">
        <v>1</v>
      </c>
      <c r="F3861" s="220" t="s">
        <v>1514</v>
      </c>
      <c r="G3861" s="218"/>
      <c r="H3861" s="219" t="s">
        <v>1</v>
      </c>
      <c r="I3861" s="221"/>
      <c r="J3861" s="218"/>
      <c r="K3861" s="218"/>
      <c r="L3861" s="222"/>
      <c r="M3861" s="223"/>
      <c r="N3861" s="224"/>
      <c r="O3861" s="224"/>
      <c r="P3861" s="224"/>
      <c r="Q3861" s="224"/>
      <c r="R3861" s="224"/>
      <c r="S3861" s="224"/>
      <c r="T3861" s="225"/>
      <c r="AT3861" s="226" t="s">
        <v>364</v>
      </c>
      <c r="AU3861" s="226" t="s">
        <v>90</v>
      </c>
      <c r="AV3861" s="13" t="s">
        <v>88</v>
      </c>
      <c r="AW3861" s="13" t="s">
        <v>36</v>
      </c>
      <c r="AX3861" s="13" t="s">
        <v>81</v>
      </c>
      <c r="AY3861" s="226" t="s">
        <v>215</v>
      </c>
    </row>
    <row r="3862" spans="2:51" s="14" customFormat="1" ht="10.199999999999999">
      <c r="B3862" s="227"/>
      <c r="C3862" s="228"/>
      <c r="D3862" s="198" t="s">
        <v>364</v>
      </c>
      <c r="E3862" s="229" t="s">
        <v>1</v>
      </c>
      <c r="F3862" s="230" t="s">
        <v>1951</v>
      </c>
      <c r="G3862" s="228"/>
      <c r="H3862" s="231">
        <v>6.3</v>
      </c>
      <c r="I3862" s="232"/>
      <c r="J3862" s="228"/>
      <c r="K3862" s="228"/>
      <c r="L3862" s="233"/>
      <c r="M3862" s="234"/>
      <c r="N3862" s="235"/>
      <c r="O3862" s="235"/>
      <c r="P3862" s="235"/>
      <c r="Q3862" s="235"/>
      <c r="R3862" s="235"/>
      <c r="S3862" s="235"/>
      <c r="T3862" s="236"/>
      <c r="AT3862" s="237" t="s">
        <v>364</v>
      </c>
      <c r="AU3862" s="237" t="s">
        <v>90</v>
      </c>
      <c r="AV3862" s="14" t="s">
        <v>90</v>
      </c>
      <c r="AW3862" s="14" t="s">
        <v>36</v>
      </c>
      <c r="AX3862" s="14" t="s">
        <v>81</v>
      </c>
      <c r="AY3862" s="237" t="s">
        <v>215</v>
      </c>
    </row>
    <row r="3863" spans="2:51" s="14" customFormat="1" ht="10.199999999999999">
      <c r="B3863" s="227"/>
      <c r="C3863" s="228"/>
      <c r="D3863" s="198" t="s">
        <v>364</v>
      </c>
      <c r="E3863" s="229" t="s">
        <v>1</v>
      </c>
      <c r="F3863" s="230" t="s">
        <v>3749</v>
      </c>
      <c r="G3863" s="228"/>
      <c r="H3863" s="231">
        <v>-0.8</v>
      </c>
      <c r="I3863" s="232"/>
      <c r="J3863" s="228"/>
      <c r="K3863" s="228"/>
      <c r="L3863" s="233"/>
      <c r="M3863" s="234"/>
      <c r="N3863" s="235"/>
      <c r="O3863" s="235"/>
      <c r="P3863" s="235"/>
      <c r="Q3863" s="235"/>
      <c r="R3863" s="235"/>
      <c r="S3863" s="235"/>
      <c r="T3863" s="236"/>
      <c r="AT3863" s="237" t="s">
        <v>364</v>
      </c>
      <c r="AU3863" s="237" t="s">
        <v>90</v>
      </c>
      <c r="AV3863" s="14" t="s">
        <v>90</v>
      </c>
      <c r="AW3863" s="14" t="s">
        <v>36</v>
      </c>
      <c r="AX3863" s="14" t="s">
        <v>81</v>
      </c>
      <c r="AY3863" s="237" t="s">
        <v>215</v>
      </c>
    </row>
    <row r="3864" spans="2:51" s="16" customFormat="1" ht="10.199999999999999">
      <c r="B3864" s="249"/>
      <c r="C3864" s="250"/>
      <c r="D3864" s="198" t="s">
        <v>364</v>
      </c>
      <c r="E3864" s="251" t="s">
        <v>1</v>
      </c>
      <c r="F3864" s="252" t="s">
        <v>403</v>
      </c>
      <c r="G3864" s="250"/>
      <c r="H3864" s="253">
        <v>75.05</v>
      </c>
      <c r="I3864" s="254"/>
      <c r="J3864" s="250"/>
      <c r="K3864" s="250"/>
      <c r="L3864" s="255"/>
      <c r="M3864" s="256"/>
      <c r="N3864" s="257"/>
      <c r="O3864" s="257"/>
      <c r="P3864" s="257"/>
      <c r="Q3864" s="257"/>
      <c r="R3864" s="257"/>
      <c r="S3864" s="257"/>
      <c r="T3864" s="258"/>
      <c r="AT3864" s="259" t="s">
        <v>364</v>
      </c>
      <c r="AU3864" s="259" t="s">
        <v>90</v>
      </c>
      <c r="AV3864" s="16" t="s">
        <v>227</v>
      </c>
      <c r="AW3864" s="16" t="s">
        <v>36</v>
      </c>
      <c r="AX3864" s="16" t="s">
        <v>81</v>
      </c>
      <c r="AY3864" s="259" t="s">
        <v>215</v>
      </c>
    </row>
    <row r="3865" spans="2:51" s="13" customFormat="1" ht="10.199999999999999">
      <c r="B3865" s="217"/>
      <c r="C3865" s="218"/>
      <c r="D3865" s="198" t="s">
        <v>364</v>
      </c>
      <c r="E3865" s="219" t="s">
        <v>1</v>
      </c>
      <c r="F3865" s="220" t="s">
        <v>853</v>
      </c>
      <c r="G3865" s="218"/>
      <c r="H3865" s="219" t="s">
        <v>1</v>
      </c>
      <c r="I3865" s="221"/>
      <c r="J3865" s="218"/>
      <c r="K3865" s="218"/>
      <c r="L3865" s="222"/>
      <c r="M3865" s="223"/>
      <c r="N3865" s="224"/>
      <c r="O3865" s="224"/>
      <c r="P3865" s="224"/>
      <c r="Q3865" s="224"/>
      <c r="R3865" s="224"/>
      <c r="S3865" s="224"/>
      <c r="T3865" s="225"/>
      <c r="AT3865" s="226" t="s">
        <v>364</v>
      </c>
      <c r="AU3865" s="226" t="s">
        <v>90</v>
      </c>
      <c r="AV3865" s="13" t="s">
        <v>88</v>
      </c>
      <c r="AW3865" s="13" t="s">
        <v>36</v>
      </c>
      <c r="AX3865" s="13" t="s">
        <v>81</v>
      </c>
      <c r="AY3865" s="226" t="s">
        <v>215</v>
      </c>
    </row>
    <row r="3866" spans="2:51" s="13" customFormat="1" ht="10.199999999999999">
      <c r="B3866" s="217"/>
      <c r="C3866" s="218"/>
      <c r="D3866" s="198" t="s">
        <v>364</v>
      </c>
      <c r="E3866" s="219" t="s">
        <v>1</v>
      </c>
      <c r="F3866" s="220" t="s">
        <v>1144</v>
      </c>
      <c r="G3866" s="218"/>
      <c r="H3866" s="219" t="s">
        <v>1</v>
      </c>
      <c r="I3866" s="221"/>
      <c r="J3866" s="218"/>
      <c r="K3866" s="218"/>
      <c r="L3866" s="222"/>
      <c r="M3866" s="223"/>
      <c r="N3866" s="224"/>
      <c r="O3866" s="224"/>
      <c r="P3866" s="224"/>
      <c r="Q3866" s="224"/>
      <c r="R3866" s="224"/>
      <c r="S3866" s="224"/>
      <c r="T3866" s="225"/>
      <c r="AT3866" s="226" t="s">
        <v>364</v>
      </c>
      <c r="AU3866" s="226" t="s">
        <v>90</v>
      </c>
      <c r="AV3866" s="13" t="s">
        <v>88</v>
      </c>
      <c r="AW3866" s="13" t="s">
        <v>36</v>
      </c>
      <c r="AX3866" s="13" t="s">
        <v>81</v>
      </c>
      <c r="AY3866" s="226" t="s">
        <v>215</v>
      </c>
    </row>
    <row r="3867" spans="2:51" s="14" customFormat="1" ht="10.199999999999999">
      <c r="B3867" s="227"/>
      <c r="C3867" s="228"/>
      <c r="D3867" s="198" t="s">
        <v>364</v>
      </c>
      <c r="E3867" s="229" t="s">
        <v>1</v>
      </c>
      <c r="F3867" s="230" t="s">
        <v>1955</v>
      </c>
      <c r="G3867" s="228"/>
      <c r="H3867" s="231">
        <v>10.5</v>
      </c>
      <c r="I3867" s="232"/>
      <c r="J3867" s="228"/>
      <c r="K3867" s="228"/>
      <c r="L3867" s="233"/>
      <c r="M3867" s="234"/>
      <c r="N3867" s="235"/>
      <c r="O3867" s="235"/>
      <c r="P3867" s="235"/>
      <c r="Q3867" s="235"/>
      <c r="R3867" s="235"/>
      <c r="S3867" s="235"/>
      <c r="T3867" s="236"/>
      <c r="AT3867" s="237" t="s">
        <v>364</v>
      </c>
      <c r="AU3867" s="237" t="s">
        <v>90</v>
      </c>
      <c r="AV3867" s="14" t="s">
        <v>90</v>
      </c>
      <c r="AW3867" s="14" t="s">
        <v>36</v>
      </c>
      <c r="AX3867" s="14" t="s">
        <v>81</v>
      </c>
      <c r="AY3867" s="237" t="s">
        <v>215</v>
      </c>
    </row>
    <row r="3868" spans="2:51" s="14" customFormat="1" ht="10.199999999999999">
      <c r="B3868" s="227"/>
      <c r="C3868" s="228"/>
      <c r="D3868" s="198" t="s">
        <v>364</v>
      </c>
      <c r="E3868" s="229" t="s">
        <v>1</v>
      </c>
      <c r="F3868" s="230" t="s">
        <v>3751</v>
      </c>
      <c r="G3868" s="228"/>
      <c r="H3868" s="231">
        <v>0.65</v>
      </c>
      <c r="I3868" s="232"/>
      <c r="J3868" s="228"/>
      <c r="K3868" s="228"/>
      <c r="L3868" s="233"/>
      <c r="M3868" s="234"/>
      <c r="N3868" s="235"/>
      <c r="O3868" s="235"/>
      <c r="P3868" s="235"/>
      <c r="Q3868" s="235"/>
      <c r="R3868" s="235"/>
      <c r="S3868" s="235"/>
      <c r="T3868" s="236"/>
      <c r="AT3868" s="237" t="s">
        <v>364</v>
      </c>
      <c r="AU3868" s="237" t="s">
        <v>90</v>
      </c>
      <c r="AV3868" s="14" t="s">
        <v>90</v>
      </c>
      <c r="AW3868" s="14" t="s">
        <v>36</v>
      </c>
      <c r="AX3868" s="14" t="s">
        <v>81</v>
      </c>
      <c r="AY3868" s="237" t="s">
        <v>215</v>
      </c>
    </row>
    <row r="3869" spans="2:51" s="13" customFormat="1" ht="10.199999999999999">
      <c r="B3869" s="217"/>
      <c r="C3869" s="218"/>
      <c r="D3869" s="198" t="s">
        <v>364</v>
      </c>
      <c r="E3869" s="219" t="s">
        <v>1</v>
      </c>
      <c r="F3869" s="220" t="s">
        <v>1533</v>
      </c>
      <c r="G3869" s="218"/>
      <c r="H3869" s="219" t="s">
        <v>1</v>
      </c>
      <c r="I3869" s="221"/>
      <c r="J3869" s="218"/>
      <c r="K3869" s="218"/>
      <c r="L3869" s="222"/>
      <c r="M3869" s="223"/>
      <c r="N3869" s="224"/>
      <c r="O3869" s="224"/>
      <c r="P3869" s="224"/>
      <c r="Q3869" s="224"/>
      <c r="R3869" s="224"/>
      <c r="S3869" s="224"/>
      <c r="T3869" s="225"/>
      <c r="AT3869" s="226" t="s">
        <v>364</v>
      </c>
      <c r="AU3869" s="226" t="s">
        <v>90</v>
      </c>
      <c r="AV3869" s="13" t="s">
        <v>88</v>
      </c>
      <c r="AW3869" s="13" t="s">
        <v>36</v>
      </c>
      <c r="AX3869" s="13" t="s">
        <v>81</v>
      </c>
      <c r="AY3869" s="226" t="s">
        <v>215</v>
      </c>
    </row>
    <row r="3870" spans="2:51" s="14" customFormat="1" ht="10.199999999999999">
      <c r="B3870" s="227"/>
      <c r="C3870" s="228"/>
      <c r="D3870" s="198" t="s">
        <v>364</v>
      </c>
      <c r="E3870" s="229" t="s">
        <v>1</v>
      </c>
      <c r="F3870" s="230" t="s">
        <v>1960</v>
      </c>
      <c r="G3870" s="228"/>
      <c r="H3870" s="231">
        <v>6.9</v>
      </c>
      <c r="I3870" s="232"/>
      <c r="J3870" s="228"/>
      <c r="K3870" s="228"/>
      <c r="L3870" s="233"/>
      <c r="M3870" s="234"/>
      <c r="N3870" s="235"/>
      <c r="O3870" s="235"/>
      <c r="P3870" s="235"/>
      <c r="Q3870" s="235"/>
      <c r="R3870" s="235"/>
      <c r="S3870" s="235"/>
      <c r="T3870" s="236"/>
      <c r="AT3870" s="237" t="s">
        <v>364</v>
      </c>
      <c r="AU3870" s="237" t="s">
        <v>90</v>
      </c>
      <c r="AV3870" s="14" t="s">
        <v>90</v>
      </c>
      <c r="AW3870" s="14" t="s">
        <v>36</v>
      </c>
      <c r="AX3870" s="14" t="s">
        <v>81</v>
      </c>
      <c r="AY3870" s="237" t="s">
        <v>215</v>
      </c>
    </row>
    <row r="3871" spans="2:51" s="14" customFormat="1" ht="10.199999999999999">
      <c r="B3871" s="227"/>
      <c r="C3871" s="228"/>
      <c r="D3871" s="198" t="s">
        <v>364</v>
      </c>
      <c r="E3871" s="229" t="s">
        <v>1</v>
      </c>
      <c r="F3871" s="230" t="s">
        <v>1537</v>
      </c>
      <c r="G3871" s="228"/>
      <c r="H3871" s="231">
        <v>-1.4</v>
      </c>
      <c r="I3871" s="232"/>
      <c r="J3871" s="228"/>
      <c r="K3871" s="228"/>
      <c r="L3871" s="233"/>
      <c r="M3871" s="234"/>
      <c r="N3871" s="235"/>
      <c r="O3871" s="235"/>
      <c r="P3871" s="235"/>
      <c r="Q3871" s="235"/>
      <c r="R3871" s="235"/>
      <c r="S3871" s="235"/>
      <c r="T3871" s="236"/>
      <c r="AT3871" s="237" t="s">
        <v>364</v>
      </c>
      <c r="AU3871" s="237" t="s">
        <v>90</v>
      </c>
      <c r="AV3871" s="14" t="s">
        <v>90</v>
      </c>
      <c r="AW3871" s="14" t="s">
        <v>36</v>
      </c>
      <c r="AX3871" s="14" t="s">
        <v>81</v>
      </c>
      <c r="AY3871" s="237" t="s">
        <v>215</v>
      </c>
    </row>
    <row r="3872" spans="2:51" s="14" customFormat="1" ht="10.199999999999999">
      <c r="B3872" s="227"/>
      <c r="C3872" s="228"/>
      <c r="D3872" s="198" t="s">
        <v>364</v>
      </c>
      <c r="E3872" s="229" t="s">
        <v>1</v>
      </c>
      <c r="F3872" s="230" t="s">
        <v>3630</v>
      </c>
      <c r="G3872" s="228"/>
      <c r="H3872" s="231">
        <v>-0.9</v>
      </c>
      <c r="I3872" s="232"/>
      <c r="J3872" s="228"/>
      <c r="K3872" s="228"/>
      <c r="L3872" s="233"/>
      <c r="M3872" s="234"/>
      <c r="N3872" s="235"/>
      <c r="O3872" s="235"/>
      <c r="P3872" s="235"/>
      <c r="Q3872" s="235"/>
      <c r="R3872" s="235"/>
      <c r="S3872" s="235"/>
      <c r="T3872" s="236"/>
      <c r="AT3872" s="237" t="s">
        <v>364</v>
      </c>
      <c r="AU3872" s="237" t="s">
        <v>90</v>
      </c>
      <c r="AV3872" s="14" t="s">
        <v>90</v>
      </c>
      <c r="AW3872" s="14" t="s">
        <v>36</v>
      </c>
      <c r="AX3872" s="14" t="s">
        <v>81</v>
      </c>
      <c r="AY3872" s="237" t="s">
        <v>215</v>
      </c>
    </row>
    <row r="3873" spans="2:51" s="13" customFormat="1" ht="10.199999999999999">
      <c r="B3873" s="217"/>
      <c r="C3873" s="218"/>
      <c r="D3873" s="198" t="s">
        <v>364</v>
      </c>
      <c r="E3873" s="219" t="s">
        <v>1</v>
      </c>
      <c r="F3873" s="220" t="s">
        <v>1535</v>
      </c>
      <c r="G3873" s="218"/>
      <c r="H3873" s="219" t="s">
        <v>1</v>
      </c>
      <c r="I3873" s="221"/>
      <c r="J3873" s="218"/>
      <c r="K3873" s="218"/>
      <c r="L3873" s="222"/>
      <c r="M3873" s="223"/>
      <c r="N3873" s="224"/>
      <c r="O3873" s="224"/>
      <c r="P3873" s="224"/>
      <c r="Q3873" s="224"/>
      <c r="R3873" s="224"/>
      <c r="S3873" s="224"/>
      <c r="T3873" s="225"/>
      <c r="AT3873" s="226" t="s">
        <v>364</v>
      </c>
      <c r="AU3873" s="226" t="s">
        <v>90</v>
      </c>
      <c r="AV3873" s="13" t="s">
        <v>88</v>
      </c>
      <c r="AW3873" s="13" t="s">
        <v>36</v>
      </c>
      <c r="AX3873" s="13" t="s">
        <v>81</v>
      </c>
      <c r="AY3873" s="226" t="s">
        <v>215</v>
      </c>
    </row>
    <row r="3874" spans="2:51" s="14" customFormat="1" ht="10.199999999999999">
      <c r="B3874" s="227"/>
      <c r="C3874" s="228"/>
      <c r="D3874" s="198" t="s">
        <v>364</v>
      </c>
      <c r="E3874" s="229" t="s">
        <v>1</v>
      </c>
      <c r="F3874" s="230" t="s">
        <v>1961</v>
      </c>
      <c r="G3874" s="228"/>
      <c r="H3874" s="231">
        <v>5.4</v>
      </c>
      <c r="I3874" s="232"/>
      <c r="J3874" s="228"/>
      <c r="K3874" s="228"/>
      <c r="L3874" s="233"/>
      <c r="M3874" s="234"/>
      <c r="N3874" s="235"/>
      <c r="O3874" s="235"/>
      <c r="P3874" s="235"/>
      <c r="Q3874" s="235"/>
      <c r="R3874" s="235"/>
      <c r="S3874" s="235"/>
      <c r="T3874" s="236"/>
      <c r="AT3874" s="237" t="s">
        <v>364</v>
      </c>
      <c r="AU3874" s="237" t="s">
        <v>90</v>
      </c>
      <c r="AV3874" s="14" t="s">
        <v>90</v>
      </c>
      <c r="AW3874" s="14" t="s">
        <v>36</v>
      </c>
      <c r="AX3874" s="14" t="s">
        <v>81</v>
      </c>
      <c r="AY3874" s="237" t="s">
        <v>215</v>
      </c>
    </row>
    <row r="3875" spans="2:51" s="14" customFormat="1" ht="10.199999999999999">
      <c r="B3875" s="227"/>
      <c r="C3875" s="228"/>
      <c r="D3875" s="198" t="s">
        <v>364</v>
      </c>
      <c r="E3875" s="229" t="s">
        <v>1</v>
      </c>
      <c r="F3875" s="230" t="s">
        <v>3752</v>
      </c>
      <c r="G3875" s="228"/>
      <c r="H3875" s="231">
        <v>0.3</v>
      </c>
      <c r="I3875" s="232"/>
      <c r="J3875" s="228"/>
      <c r="K3875" s="228"/>
      <c r="L3875" s="233"/>
      <c r="M3875" s="234"/>
      <c r="N3875" s="235"/>
      <c r="O3875" s="235"/>
      <c r="P3875" s="235"/>
      <c r="Q3875" s="235"/>
      <c r="R3875" s="235"/>
      <c r="S3875" s="235"/>
      <c r="T3875" s="236"/>
      <c r="AT3875" s="237" t="s">
        <v>364</v>
      </c>
      <c r="AU3875" s="237" t="s">
        <v>90</v>
      </c>
      <c r="AV3875" s="14" t="s">
        <v>90</v>
      </c>
      <c r="AW3875" s="14" t="s">
        <v>36</v>
      </c>
      <c r="AX3875" s="14" t="s">
        <v>81</v>
      </c>
      <c r="AY3875" s="237" t="s">
        <v>215</v>
      </c>
    </row>
    <row r="3876" spans="2:51" s="13" customFormat="1" ht="10.199999999999999">
      <c r="B3876" s="217"/>
      <c r="C3876" s="218"/>
      <c r="D3876" s="198" t="s">
        <v>364</v>
      </c>
      <c r="E3876" s="219" t="s">
        <v>1</v>
      </c>
      <c r="F3876" s="220" t="s">
        <v>1538</v>
      </c>
      <c r="G3876" s="218"/>
      <c r="H3876" s="219" t="s">
        <v>1</v>
      </c>
      <c r="I3876" s="221"/>
      <c r="J3876" s="218"/>
      <c r="K3876" s="218"/>
      <c r="L3876" s="222"/>
      <c r="M3876" s="223"/>
      <c r="N3876" s="224"/>
      <c r="O3876" s="224"/>
      <c r="P3876" s="224"/>
      <c r="Q3876" s="224"/>
      <c r="R3876" s="224"/>
      <c r="S3876" s="224"/>
      <c r="T3876" s="225"/>
      <c r="AT3876" s="226" t="s">
        <v>364</v>
      </c>
      <c r="AU3876" s="226" t="s">
        <v>90</v>
      </c>
      <c r="AV3876" s="13" t="s">
        <v>88</v>
      </c>
      <c r="AW3876" s="13" t="s">
        <v>36</v>
      </c>
      <c r="AX3876" s="13" t="s">
        <v>81</v>
      </c>
      <c r="AY3876" s="226" t="s">
        <v>215</v>
      </c>
    </row>
    <row r="3877" spans="2:51" s="14" customFormat="1" ht="10.199999999999999">
      <c r="B3877" s="227"/>
      <c r="C3877" s="228"/>
      <c r="D3877" s="198" t="s">
        <v>364</v>
      </c>
      <c r="E3877" s="229" t="s">
        <v>1</v>
      </c>
      <c r="F3877" s="230" t="s">
        <v>1961</v>
      </c>
      <c r="G3877" s="228"/>
      <c r="H3877" s="231">
        <v>5.4</v>
      </c>
      <c r="I3877" s="232"/>
      <c r="J3877" s="228"/>
      <c r="K3877" s="228"/>
      <c r="L3877" s="233"/>
      <c r="M3877" s="234"/>
      <c r="N3877" s="235"/>
      <c r="O3877" s="235"/>
      <c r="P3877" s="235"/>
      <c r="Q3877" s="235"/>
      <c r="R3877" s="235"/>
      <c r="S3877" s="235"/>
      <c r="T3877" s="236"/>
      <c r="AT3877" s="237" t="s">
        <v>364</v>
      </c>
      <c r="AU3877" s="237" t="s">
        <v>90</v>
      </c>
      <c r="AV3877" s="14" t="s">
        <v>90</v>
      </c>
      <c r="AW3877" s="14" t="s">
        <v>36</v>
      </c>
      <c r="AX3877" s="14" t="s">
        <v>81</v>
      </c>
      <c r="AY3877" s="237" t="s">
        <v>215</v>
      </c>
    </row>
    <row r="3878" spans="2:51" s="14" customFormat="1" ht="10.199999999999999">
      <c r="B3878" s="227"/>
      <c r="C3878" s="228"/>
      <c r="D3878" s="198" t="s">
        <v>364</v>
      </c>
      <c r="E3878" s="229" t="s">
        <v>1</v>
      </c>
      <c r="F3878" s="230" t="s">
        <v>3752</v>
      </c>
      <c r="G3878" s="228"/>
      <c r="H3878" s="231">
        <v>0.3</v>
      </c>
      <c r="I3878" s="232"/>
      <c r="J3878" s="228"/>
      <c r="K3878" s="228"/>
      <c r="L3878" s="233"/>
      <c r="M3878" s="234"/>
      <c r="N3878" s="235"/>
      <c r="O3878" s="235"/>
      <c r="P3878" s="235"/>
      <c r="Q3878" s="235"/>
      <c r="R3878" s="235"/>
      <c r="S3878" s="235"/>
      <c r="T3878" s="236"/>
      <c r="AT3878" s="237" t="s">
        <v>364</v>
      </c>
      <c r="AU3878" s="237" t="s">
        <v>90</v>
      </c>
      <c r="AV3878" s="14" t="s">
        <v>90</v>
      </c>
      <c r="AW3878" s="14" t="s">
        <v>36</v>
      </c>
      <c r="AX3878" s="14" t="s">
        <v>81</v>
      </c>
      <c r="AY3878" s="237" t="s">
        <v>215</v>
      </c>
    </row>
    <row r="3879" spans="2:51" s="13" customFormat="1" ht="10.199999999999999">
      <c r="B3879" s="217"/>
      <c r="C3879" s="218"/>
      <c r="D3879" s="198" t="s">
        <v>364</v>
      </c>
      <c r="E3879" s="219" t="s">
        <v>1</v>
      </c>
      <c r="F3879" s="220" t="s">
        <v>1539</v>
      </c>
      <c r="G3879" s="218"/>
      <c r="H3879" s="219" t="s">
        <v>1</v>
      </c>
      <c r="I3879" s="221"/>
      <c r="J3879" s="218"/>
      <c r="K3879" s="218"/>
      <c r="L3879" s="222"/>
      <c r="M3879" s="223"/>
      <c r="N3879" s="224"/>
      <c r="O3879" s="224"/>
      <c r="P3879" s="224"/>
      <c r="Q3879" s="224"/>
      <c r="R3879" s="224"/>
      <c r="S3879" s="224"/>
      <c r="T3879" s="225"/>
      <c r="AT3879" s="226" t="s">
        <v>364</v>
      </c>
      <c r="AU3879" s="226" t="s">
        <v>90</v>
      </c>
      <c r="AV3879" s="13" t="s">
        <v>88</v>
      </c>
      <c r="AW3879" s="13" t="s">
        <v>36</v>
      </c>
      <c r="AX3879" s="13" t="s">
        <v>81</v>
      </c>
      <c r="AY3879" s="226" t="s">
        <v>215</v>
      </c>
    </row>
    <row r="3880" spans="2:51" s="14" customFormat="1" ht="10.199999999999999">
      <c r="B3880" s="227"/>
      <c r="C3880" s="228"/>
      <c r="D3880" s="198" t="s">
        <v>364</v>
      </c>
      <c r="E3880" s="229" t="s">
        <v>1</v>
      </c>
      <c r="F3880" s="230" t="s">
        <v>1962</v>
      </c>
      <c r="G3880" s="228"/>
      <c r="H3880" s="231">
        <v>9.6</v>
      </c>
      <c r="I3880" s="232"/>
      <c r="J3880" s="228"/>
      <c r="K3880" s="228"/>
      <c r="L3880" s="233"/>
      <c r="M3880" s="234"/>
      <c r="N3880" s="235"/>
      <c r="O3880" s="235"/>
      <c r="P3880" s="235"/>
      <c r="Q3880" s="235"/>
      <c r="R3880" s="235"/>
      <c r="S3880" s="235"/>
      <c r="T3880" s="236"/>
      <c r="AT3880" s="237" t="s">
        <v>364</v>
      </c>
      <c r="AU3880" s="237" t="s">
        <v>90</v>
      </c>
      <c r="AV3880" s="14" t="s">
        <v>90</v>
      </c>
      <c r="AW3880" s="14" t="s">
        <v>36</v>
      </c>
      <c r="AX3880" s="14" t="s">
        <v>81</v>
      </c>
      <c r="AY3880" s="237" t="s">
        <v>215</v>
      </c>
    </row>
    <row r="3881" spans="2:51" s="14" customFormat="1" ht="10.199999999999999">
      <c r="B3881" s="227"/>
      <c r="C3881" s="228"/>
      <c r="D3881" s="198" t="s">
        <v>364</v>
      </c>
      <c r="E3881" s="229" t="s">
        <v>1</v>
      </c>
      <c r="F3881" s="230" t="s">
        <v>3749</v>
      </c>
      <c r="G3881" s="228"/>
      <c r="H3881" s="231">
        <v>-0.8</v>
      </c>
      <c r="I3881" s="232"/>
      <c r="J3881" s="228"/>
      <c r="K3881" s="228"/>
      <c r="L3881" s="233"/>
      <c r="M3881" s="234"/>
      <c r="N3881" s="235"/>
      <c r="O3881" s="235"/>
      <c r="P3881" s="235"/>
      <c r="Q3881" s="235"/>
      <c r="R3881" s="235"/>
      <c r="S3881" s="235"/>
      <c r="T3881" s="236"/>
      <c r="AT3881" s="237" t="s">
        <v>364</v>
      </c>
      <c r="AU3881" s="237" t="s">
        <v>90</v>
      </c>
      <c r="AV3881" s="14" t="s">
        <v>90</v>
      </c>
      <c r="AW3881" s="14" t="s">
        <v>36</v>
      </c>
      <c r="AX3881" s="14" t="s">
        <v>81</v>
      </c>
      <c r="AY3881" s="237" t="s">
        <v>215</v>
      </c>
    </row>
    <row r="3882" spans="2:51" s="14" customFormat="1" ht="10.199999999999999">
      <c r="B3882" s="227"/>
      <c r="C3882" s="228"/>
      <c r="D3882" s="198" t="s">
        <v>364</v>
      </c>
      <c r="E3882" s="229" t="s">
        <v>1</v>
      </c>
      <c r="F3882" s="230" t="s">
        <v>3630</v>
      </c>
      <c r="G3882" s="228"/>
      <c r="H3882" s="231">
        <v>-0.9</v>
      </c>
      <c r="I3882" s="232"/>
      <c r="J3882" s="228"/>
      <c r="K3882" s="228"/>
      <c r="L3882" s="233"/>
      <c r="M3882" s="234"/>
      <c r="N3882" s="235"/>
      <c r="O3882" s="235"/>
      <c r="P3882" s="235"/>
      <c r="Q3882" s="235"/>
      <c r="R3882" s="235"/>
      <c r="S3882" s="235"/>
      <c r="T3882" s="236"/>
      <c r="AT3882" s="237" t="s">
        <v>364</v>
      </c>
      <c r="AU3882" s="237" t="s">
        <v>90</v>
      </c>
      <c r="AV3882" s="14" t="s">
        <v>90</v>
      </c>
      <c r="AW3882" s="14" t="s">
        <v>36</v>
      </c>
      <c r="AX3882" s="14" t="s">
        <v>81</v>
      </c>
      <c r="AY3882" s="237" t="s">
        <v>215</v>
      </c>
    </row>
    <row r="3883" spans="2:51" s="13" customFormat="1" ht="10.199999999999999">
      <c r="B3883" s="217"/>
      <c r="C3883" s="218"/>
      <c r="D3883" s="198" t="s">
        <v>364</v>
      </c>
      <c r="E3883" s="219" t="s">
        <v>1</v>
      </c>
      <c r="F3883" s="220" t="s">
        <v>1148</v>
      </c>
      <c r="G3883" s="218"/>
      <c r="H3883" s="219" t="s">
        <v>1</v>
      </c>
      <c r="I3883" s="221"/>
      <c r="J3883" s="218"/>
      <c r="K3883" s="218"/>
      <c r="L3883" s="222"/>
      <c r="M3883" s="223"/>
      <c r="N3883" s="224"/>
      <c r="O3883" s="224"/>
      <c r="P3883" s="224"/>
      <c r="Q3883" s="224"/>
      <c r="R3883" s="224"/>
      <c r="S3883" s="224"/>
      <c r="T3883" s="225"/>
      <c r="AT3883" s="226" t="s">
        <v>364</v>
      </c>
      <c r="AU3883" s="226" t="s">
        <v>90</v>
      </c>
      <c r="AV3883" s="13" t="s">
        <v>88</v>
      </c>
      <c r="AW3883" s="13" t="s">
        <v>36</v>
      </c>
      <c r="AX3883" s="13" t="s">
        <v>81</v>
      </c>
      <c r="AY3883" s="226" t="s">
        <v>215</v>
      </c>
    </row>
    <row r="3884" spans="2:51" s="14" customFormat="1" ht="10.199999999999999">
      <c r="B3884" s="227"/>
      <c r="C3884" s="228"/>
      <c r="D3884" s="198" t="s">
        <v>364</v>
      </c>
      <c r="E3884" s="229" t="s">
        <v>1</v>
      </c>
      <c r="F3884" s="230" t="s">
        <v>3753</v>
      </c>
      <c r="G3884" s="228"/>
      <c r="H3884" s="231">
        <v>10.1</v>
      </c>
      <c r="I3884" s="232"/>
      <c r="J3884" s="228"/>
      <c r="K3884" s="228"/>
      <c r="L3884" s="233"/>
      <c r="M3884" s="234"/>
      <c r="N3884" s="235"/>
      <c r="O3884" s="235"/>
      <c r="P3884" s="235"/>
      <c r="Q3884" s="235"/>
      <c r="R3884" s="235"/>
      <c r="S3884" s="235"/>
      <c r="T3884" s="236"/>
      <c r="AT3884" s="237" t="s">
        <v>364</v>
      </c>
      <c r="AU3884" s="237" t="s">
        <v>90</v>
      </c>
      <c r="AV3884" s="14" t="s">
        <v>90</v>
      </c>
      <c r="AW3884" s="14" t="s">
        <v>36</v>
      </c>
      <c r="AX3884" s="14" t="s">
        <v>81</v>
      </c>
      <c r="AY3884" s="237" t="s">
        <v>215</v>
      </c>
    </row>
    <row r="3885" spans="2:51" s="14" customFormat="1" ht="10.199999999999999">
      <c r="B3885" s="227"/>
      <c r="C3885" s="228"/>
      <c r="D3885" s="198" t="s">
        <v>364</v>
      </c>
      <c r="E3885" s="229" t="s">
        <v>1</v>
      </c>
      <c r="F3885" s="230" t="s">
        <v>1537</v>
      </c>
      <c r="G3885" s="228"/>
      <c r="H3885" s="231">
        <v>-1.4</v>
      </c>
      <c r="I3885" s="232"/>
      <c r="J3885" s="228"/>
      <c r="K3885" s="228"/>
      <c r="L3885" s="233"/>
      <c r="M3885" s="234"/>
      <c r="N3885" s="235"/>
      <c r="O3885" s="235"/>
      <c r="P3885" s="235"/>
      <c r="Q3885" s="235"/>
      <c r="R3885" s="235"/>
      <c r="S3885" s="235"/>
      <c r="T3885" s="236"/>
      <c r="AT3885" s="237" t="s">
        <v>364</v>
      </c>
      <c r="AU3885" s="237" t="s">
        <v>90</v>
      </c>
      <c r="AV3885" s="14" t="s">
        <v>90</v>
      </c>
      <c r="AW3885" s="14" t="s">
        <v>36</v>
      </c>
      <c r="AX3885" s="14" t="s">
        <v>81</v>
      </c>
      <c r="AY3885" s="237" t="s">
        <v>215</v>
      </c>
    </row>
    <row r="3886" spans="2:51" s="14" customFormat="1" ht="10.199999999999999">
      <c r="B3886" s="227"/>
      <c r="C3886" s="228"/>
      <c r="D3886" s="198" t="s">
        <v>364</v>
      </c>
      <c r="E3886" s="229" t="s">
        <v>1</v>
      </c>
      <c r="F3886" s="230" t="s">
        <v>3750</v>
      </c>
      <c r="G3886" s="228"/>
      <c r="H3886" s="231">
        <v>1.2</v>
      </c>
      <c r="I3886" s="232"/>
      <c r="J3886" s="228"/>
      <c r="K3886" s="228"/>
      <c r="L3886" s="233"/>
      <c r="M3886" s="234"/>
      <c r="N3886" s="235"/>
      <c r="O3886" s="235"/>
      <c r="P3886" s="235"/>
      <c r="Q3886" s="235"/>
      <c r="R3886" s="235"/>
      <c r="S3886" s="235"/>
      <c r="T3886" s="236"/>
      <c r="AT3886" s="237" t="s">
        <v>364</v>
      </c>
      <c r="AU3886" s="237" t="s">
        <v>90</v>
      </c>
      <c r="AV3886" s="14" t="s">
        <v>90</v>
      </c>
      <c r="AW3886" s="14" t="s">
        <v>36</v>
      </c>
      <c r="AX3886" s="14" t="s">
        <v>81</v>
      </c>
      <c r="AY3886" s="237" t="s">
        <v>215</v>
      </c>
    </row>
    <row r="3887" spans="2:51" s="13" customFormat="1" ht="10.199999999999999">
      <c r="B3887" s="217"/>
      <c r="C3887" s="218"/>
      <c r="D3887" s="198" t="s">
        <v>364</v>
      </c>
      <c r="E3887" s="219" t="s">
        <v>1</v>
      </c>
      <c r="F3887" s="220" t="s">
        <v>1542</v>
      </c>
      <c r="G3887" s="218"/>
      <c r="H3887" s="219" t="s">
        <v>1</v>
      </c>
      <c r="I3887" s="221"/>
      <c r="J3887" s="218"/>
      <c r="K3887" s="218"/>
      <c r="L3887" s="222"/>
      <c r="M3887" s="223"/>
      <c r="N3887" s="224"/>
      <c r="O3887" s="224"/>
      <c r="P3887" s="224"/>
      <c r="Q3887" s="224"/>
      <c r="R3887" s="224"/>
      <c r="S3887" s="224"/>
      <c r="T3887" s="225"/>
      <c r="AT3887" s="226" t="s">
        <v>364</v>
      </c>
      <c r="AU3887" s="226" t="s">
        <v>90</v>
      </c>
      <c r="AV3887" s="13" t="s">
        <v>88</v>
      </c>
      <c r="AW3887" s="13" t="s">
        <v>36</v>
      </c>
      <c r="AX3887" s="13" t="s">
        <v>81</v>
      </c>
      <c r="AY3887" s="226" t="s">
        <v>215</v>
      </c>
    </row>
    <row r="3888" spans="2:51" s="14" customFormat="1" ht="10.199999999999999">
      <c r="B3888" s="227"/>
      <c r="C3888" s="228"/>
      <c r="D3888" s="198" t="s">
        <v>364</v>
      </c>
      <c r="E3888" s="229" t="s">
        <v>1</v>
      </c>
      <c r="F3888" s="230" t="s">
        <v>1964</v>
      </c>
      <c r="G3888" s="228"/>
      <c r="H3888" s="231">
        <v>5.2</v>
      </c>
      <c r="I3888" s="232"/>
      <c r="J3888" s="228"/>
      <c r="K3888" s="228"/>
      <c r="L3888" s="233"/>
      <c r="M3888" s="234"/>
      <c r="N3888" s="235"/>
      <c r="O3888" s="235"/>
      <c r="P3888" s="235"/>
      <c r="Q3888" s="235"/>
      <c r="R3888" s="235"/>
      <c r="S3888" s="235"/>
      <c r="T3888" s="236"/>
      <c r="AT3888" s="237" t="s">
        <v>364</v>
      </c>
      <c r="AU3888" s="237" t="s">
        <v>90</v>
      </c>
      <c r="AV3888" s="14" t="s">
        <v>90</v>
      </c>
      <c r="AW3888" s="14" t="s">
        <v>36</v>
      </c>
      <c r="AX3888" s="14" t="s">
        <v>81</v>
      </c>
      <c r="AY3888" s="237" t="s">
        <v>215</v>
      </c>
    </row>
    <row r="3889" spans="1:65" s="14" customFormat="1" ht="10.199999999999999">
      <c r="B3889" s="227"/>
      <c r="C3889" s="228"/>
      <c r="D3889" s="198" t="s">
        <v>364</v>
      </c>
      <c r="E3889" s="229" t="s">
        <v>1</v>
      </c>
      <c r="F3889" s="230" t="s">
        <v>3754</v>
      </c>
      <c r="G3889" s="228"/>
      <c r="H3889" s="231">
        <v>0.2</v>
      </c>
      <c r="I3889" s="232"/>
      <c r="J3889" s="228"/>
      <c r="K3889" s="228"/>
      <c r="L3889" s="233"/>
      <c r="M3889" s="234"/>
      <c r="N3889" s="235"/>
      <c r="O3889" s="235"/>
      <c r="P3889" s="235"/>
      <c r="Q3889" s="235"/>
      <c r="R3889" s="235"/>
      <c r="S3889" s="235"/>
      <c r="T3889" s="236"/>
      <c r="AT3889" s="237" t="s">
        <v>364</v>
      </c>
      <c r="AU3889" s="237" t="s">
        <v>90</v>
      </c>
      <c r="AV3889" s="14" t="s">
        <v>90</v>
      </c>
      <c r="AW3889" s="14" t="s">
        <v>36</v>
      </c>
      <c r="AX3889" s="14" t="s">
        <v>81</v>
      </c>
      <c r="AY3889" s="237" t="s">
        <v>215</v>
      </c>
    </row>
    <row r="3890" spans="1:65" s="13" customFormat="1" ht="10.199999999999999">
      <c r="B3890" s="217"/>
      <c r="C3890" s="218"/>
      <c r="D3890" s="198" t="s">
        <v>364</v>
      </c>
      <c r="E3890" s="219" t="s">
        <v>1</v>
      </c>
      <c r="F3890" s="220" t="s">
        <v>1544</v>
      </c>
      <c r="G3890" s="218"/>
      <c r="H3890" s="219" t="s">
        <v>1</v>
      </c>
      <c r="I3890" s="221"/>
      <c r="J3890" s="218"/>
      <c r="K3890" s="218"/>
      <c r="L3890" s="222"/>
      <c r="M3890" s="223"/>
      <c r="N3890" s="224"/>
      <c r="O3890" s="224"/>
      <c r="P3890" s="224"/>
      <c r="Q3890" s="224"/>
      <c r="R3890" s="224"/>
      <c r="S3890" s="224"/>
      <c r="T3890" s="225"/>
      <c r="AT3890" s="226" t="s">
        <v>364</v>
      </c>
      <c r="AU3890" s="226" t="s">
        <v>90</v>
      </c>
      <c r="AV3890" s="13" t="s">
        <v>88</v>
      </c>
      <c r="AW3890" s="13" t="s">
        <v>36</v>
      </c>
      <c r="AX3890" s="13" t="s">
        <v>81</v>
      </c>
      <c r="AY3890" s="226" t="s">
        <v>215</v>
      </c>
    </row>
    <row r="3891" spans="1:65" s="14" customFormat="1" ht="10.199999999999999">
      <c r="B3891" s="227"/>
      <c r="C3891" s="228"/>
      <c r="D3891" s="198" t="s">
        <v>364</v>
      </c>
      <c r="E3891" s="229" t="s">
        <v>1</v>
      </c>
      <c r="F3891" s="230" t="s">
        <v>1964</v>
      </c>
      <c r="G3891" s="228"/>
      <c r="H3891" s="231">
        <v>5.2</v>
      </c>
      <c r="I3891" s="232"/>
      <c r="J3891" s="228"/>
      <c r="K3891" s="228"/>
      <c r="L3891" s="233"/>
      <c r="M3891" s="234"/>
      <c r="N3891" s="235"/>
      <c r="O3891" s="235"/>
      <c r="P3891" s="235"/>
      <c r="Q3891" s="235"/>
      <c r="R3891" s="235"/>
      <c r="S3891" s="235"/>
      <c r="T3891" s="236"/>
      <c r="AT3891" s="237" t="s">
        <v>364</v>
      </c>
      <c r="AU3891" s="237" t="s">
        <v>90</v>
      </c>
      <c r="AV3891" s="14" t="s">
        <v>90</v>
      </c>
      <c r="AW3891" s="14" t="s">
        <v>36</v>
      </c>
      <c r="AX3891" s="14" t="s">
        <v>81</v>
      </c>
      <c r="AY3891" s="237" t="s">
        <v>215</v>
      </c>
    </row>
    <row r="3892" spans="1:65" s="14" customFormat="1" ht="10.199999999999999">
      <c r="B3892" s="227"/>
      <c r="C3892" s="228"/>
      <c r="D3892" s="198" t="s">
        <v>364</v>
      </c>
      <c r="E3892" s="229" t="s">
        <v>1</v>
      </c>
      <c r="F3892" s="230" t="s">
        <v>3754</v>
      </c>
      <c r="G3892" s="228"/>
      <c r="H3892" s="231">
        <v>0.2</v>
      </c>
      <c r="I3892" s="232"/>
      <c r="J3892" s="228"/>
      <c r="K3892" s="228"/>
      <c r="L3892" s="233"/>
      <c r="M3892" s="234"/>
      <c r="N3892" s="235"/>
      <c r="O3892" s="235"/>
      <c r="P3892" s="235"/>
      <c r="Q3892" s="235"/>
      <c r="R3892" s="235"/>
      <c r="S3892" s="235"/>
      <c r="T3892" s="236"/>
      <c r="AT3892" s="237" t="s">
        <v>364</v>
      </c>
      <c r="AU3892" s="237" t="s">
        <v>90</v>
      </c>
      <c r="AV3892" s="14" t="s">
        <v>90</v>
      </c>
      <c r="AW3892" s="14" t="s">
        <v>36</v>
      </c>
      <c r="AX3892" s="14" t="s">
        <v>81</v>
      </c>
      <c r="AY3892" s="237" t="s">
        <v>215</v>
      </c>
    </row>
    <row r="3893" spans="1:65" s="13" customFormat="1" ht="10.199999999999999">
      <c r="B3893" s="217"/>
      <c r="C3893" s="218"/>
      <c r="D3893" s="198" t="s">
        <v>364</v>
      </c>
      <c r="E3893" s="219" t="s">
        <v>1</v>
      </c>
      <c r="F3893" s="220" t="s">
        <v>1414</v>
      </c>
      <c r="G3893" s="218"/>
      <c r="H3893" s="219" t="s">
        <v>1</v>
      </c>
      <c r="I3893" s="221"/>
      <c r="J3893" s="218"/>
      <c r="K3893" s="218"/>
      <c r="L3893" s="222"/>
      <c r="M3893" s="223"/>
      <c r="N3893" s="224"/>
      <c r="O3893" s="224"/>
      <c r="P3893" s="224"/>
      <c r="Q3893" s="224"/>
      <c r="R3893" s="224"/>
      <c r="S3893" s="224"/>
      <c r="T3893" s="225"/>
      <c r="AT3893" s="226" t="s">
        <v>364</v>
      </c>
      <c r="AU3893" s="226" t="s">
        <v>90</v>
      </c>
      <c r="AV3893" s="13" t="s">
        <v>88</v>
      </c>
      <c r="AW3893" s="13" t="s">
        <v>36</v>
      </c>
      <c r="AX3893" s="13" t="s">
        <v>81</v>
      </c>
      <c r="AY3893" s="226" t="s">
        <v>215</v>
      </c>
    </row>
    <row r="3894" spans="1:65" s="14" customFormat="1" ht="10.199999999999999">
      <c r="B3894" s="227"/>
      <c r="C3894" s="228"/>
      <c r="D3894" s="198" t="s">
        <v>364</v>
      </c>
      <c r="E3894" s="229" t="s">
        <v>1</v>
      </c>
      <c r="F3894" s="230" t="s">
        <v>3755</v>
      </c>
      <c r="G3894" s="228"/>
      <c r="H3894" s="231">
        <v>7.95</v>
      </c>
      <c r="I3894" s="232"/>
      <c r="J3894" s="228"/>
      <c r="K3894" s="228"/>
      <c r="L3894" s="233"/>
      <c r="M3894" s="234"/>
      <c r="N3894" s="235"/>
      <c r="O3894" s="235"/>
      <c r="P3894" s="235"/>
      <c r="Q3894" s="235"/>
      <c r="R3894" s="235"/>
      <c r="S3894" s="235"/>
      <c r="T3894" s="236"/>
      <c r="AT3894" s="237" t="s">
        <v>364</v>
      </c>
      <c r="AU3894" s="237" t="s">
        <v>90</v>
      </c>
      <c r="AV3894" s="14" t="s">
        <v>90</v>
      </c>
      <c r="AW3894" s="14" t="s">
        <v>36</v>
      </c>
      <c r="AX3894" s="14" t="s">
        <v>81</v>
      </c>
      <c r="AY3894" s="237" t="s">
        <v>215</v>
      </c>
    </row>
    <row r="3895" spans="1:65" s="16" customFormat="1" ht="10.199999999999999">
      <c r="B3895" s="249"/>
      <c r="C3895" s="250"/>
      <c r="D3895" s="198" t="s">
        <v>364</v>
      </c>
      <c r="E3895" s="251" t="s">
        <v>1</v>
      </c>
      <c r="F3895" s="252" t="s">
        <v>403</v>
      </c>
      <c r="G3895" s="250"/>
      <c r="H3895" s="253">
        <v>63.7</v>
      </c>
      <c r="I3895" s="254"/>
      <c r="J3895" s="250"/>
      <c r="K3895" s="250"/>
      <c r="L3895" s="255"/>
      <c r="M3895" s="256"/>
      <c r="N3895" s="257"/>
      <c r="O3895" s="257"/>
      <c r="P3895" s="257"/>
      <c r="Q3895" s="257"/>
      <c r="R3895" s="257"/>
      <c r="S3895" s="257"/>
      <c r="T3895" s="258"/>
      <c r="AT3895" s="259" t="s">
        <v>364</v>
      </c>
      <c r="AU3895" s="259" t="s">
        <v>90</v>
      </c>
      <c r="AV3895" s="16" t="s">
        <v>227</v>
      </c>
      <c r="AW3895" s="16" t="s">
        <v>36</v>
      </c>
      <c r="AX3895" s="16" t="s">
        <v>81</v>
      </c>
      <c r="AY3895" s="259" t="s">
        <v>215</v>
      </c>
    </row>
    <row r="3896" spans="1:65" s="15" customFormat="1" ht="10.199999999999999">
      <c r="B3896" s="238"/>
      <c r="C3896" s="239"/>
      <c r="D3896" s="198" t="s">
        <v>364</v>
      </c>
      <c r="E3896" s="240" t="s">
        <v>1</v>
      </c>
      <c r="F3896" s="241" t="s">
        <v>368</v>
      </c>
      <c r="G3896" s="239"/>
      <c r="H3896" s="242">
        <v>138.75</v>
      </c>
      <c r="I3896" s="243"/>
      <c r="J3896" s="239"/>
      <c r="K3896" s="239"/>
      <c r="L3896" s="244"/>
      <c r="M3896" s="245"/>
      <c r="N3896" s="246"/>
      <c r="O3896" s="246"/>
      <c r="P3896" s="246"/>
      <c r="Q3896" s="246"/>
      <c r="R3896" s="246"/>
      <c r="S3896" s="246"/>
      <c r="T3896" s="247"/>
      <c r="AT3896" s="248" t="s">
        <v>364</v>
      </c>
      <c r="AU3896" s="248" t="s">
        <v>90</v>
      </c>
      <c r="AV3896" s="15" t="s">
        <v>214</v>
      </c>
      <c r="AW3896" s="15" t="s">
        <v>36</v>
      </c>
      <c r="AX3896" s="15" t="s">
        <v>88</v>
      </c>
      <c r="AY3896" s="248" t="s">
        <v>215</v>
      </c>
    </row>
    <row r="3897" spans="1:65" s="2" customFormat="1" ht="16.5" customHeight="1">
      <c r="A3897" s="35"/>
      <c r="B3897" s="36"/>
      <c r="C3897" s="260" t="s">
        <v>3756</v>
      </c>
      <c r="D3897" s="260" t="s">
        <v>539</v>
      </c>
      <c r="E3897" s="261" t="s">
        <v>3757</v>
      </c>
      <c r="F3897" s="262" t="s">
        <v>3758</v>
      </c>
      <c r="G3897" s="263" t="s">
        <v>797</v>
      </c>
      <c r="H3897" s="264">
        <v>152.625</v>
      </c>
      <c r="I3897" s="265"/>
      <c r="J3897" s="266">
        <f>ROUND(I3897*H3897,2)</f>
        <v>0</v>
      </c>
      <c r="K3897" s="262" t="s">
        <v>359</v>
      </c>
      <c r="L3897" s="267"/>
      <c r="M3897" s="268" t="s">
        <v>1</v>
      </c>
      <c r="N3897" s="269" t="s">
        <v>46</v>
      </c>
      <c r="O3897" s="72"/>
      <c r="P3897" s="194">
        <f>O3897*H3897</f>
        <v>0</v>
      </c>
      <c r="Q3897" s="194">
        <v>3.2000000000000003E-4</v>
      </c>
      <c r="R3897" s="194">
        <f>Q3897*H3897</f>
        <v>4.8840000000000001E-2</v>
      </c>
      <c r="S3897" s="194">
        <v>0</v>
      </c>
      <c r="T3897" s="195">
        <f>S3897*H3897</f>
        <v>0</v>
      </c>
      <c r="U3897" s="35"/>
      <c r="V3897" s="35"/>
      <c r="W3897" s="35"/>
      <c r="X3897" s="35"/>
      <c r="Y3897" s="35"/>
      <c r="Z3897" s="35"/>
      <c r="AA3897" s="35"/>
      <c r="AB3897" s="35"/>
      <c r="AC3897" s="35"/>
      <c r="AD3897" s="35"/>
      <c r="AE3897" s="35"/>
      <c r="AR3897" s="196" t="s">
        <v>676</v>
      </c>
      <c r="AT3897" s="196" t="s">
        <v>539</v>
      </c>
      <c r="AU3897" s="196" t="s">
        <v>90</v>
      </c>
      <c r="AY3897" s="18" t="s">
        <v>215</v>
      </c>
      <c r="BE3897" s="197">
        <f>IF(N3897="základní",J3897,0)</f>
        <v>0</v>
      </c>
      <c r="BF3897" s="197">
        <f>IF(N3897="snížená",J3897,0)</f>
        <v>0</v>
      </c>
      <c r="BG3897" s="197">
        <f>IF(N3897="zákl. přenesená",J3897,0)</f>
        <v>0</v>
      </c>
      <c r="BH3897" s="197">
        <f>IF(N3897="sníž. přenesená",J3897,0)</f>
        <v>0</v>
      </c>
      <c r="BI3897" s="197">
        <f>IF(N3897="nulová",J3897,0)</f>
        <v>0</v>
      </c>
      <c r="BJ3897" s="18" t="s">
        <v>88</v>
      </c>
      <c r="BK3897" s="197">
        <f>ROUND(I3897*H3897,2)</f>
        <v>0</v>
      </c>
      <c r="BL3897" s="18" t="s">
        <v>291</v>
      </c>
      <c r="BM3897" s="196" t="s">
        <v>3759</v>
      </c>
    </row>
    <row r="3898" spans="1:65" s="2" customFormat="1" ht="10.199999999999999">
      <c r="A3898" s="35"/>
      <c r="B3898" s="36"/>
      <c r="C3898" s="37"/>
      <c r="D3898" s="198" t="s">
        <v>221</v>
      </c>
      <c r="E3898" s="37"/>
      <c r="F3898" s="199" t="s">
        <v>3758</v>
      </c>
      <c r="G3898" s="37"/>
      <c r="H3898" s="37"/>
      <c r="I3898" s="200"/>
      <c r="J3898" s="37"/>
      <c r="K3898" s="37"/>
      <c r="L3898" s="40"/>
      <c r="M3898" s="201"/>
      <c r="N3898" s="202"/>
      <c r="O3898" s="72"/>
      <c r="P3898" s="72"/>
      <c r="Q3898" s="72"/>
      <c r="R3898" s="72"/>
      <c r="S3898" s="72"/>
      <c r="T3898" s="73"/>
      <c r="U3898" s="35"/>
      <c r="V3898" s="35"/>
      <c r="W3898" s="35"/>
      <c r="X3898" s="35"/>
      <c r="Y3898" s="35"/>
      <c r="Z3898" s="35"/>
      <c r="AA3898" s="35"/>
      <c r="AB3898" s="35"/>
      <c r="AC3898" s="35"/>
      <c r="AD3898" s="35"/>
      <c r="AE3898" s="35"/>
      <c r="AT3898" s="18" t="s">
        <v>221</v>
      </c>
      <c r="AU3898" s="18" t="s">
        <v>90</v>
      </c>
    </row>
    <row r="3899" spans="1:65" s="14" customFormat="1" ht="10.199999999999999">
      <c r="B3899" s="227"/>
      <c r="C3899" s="228"/>
      <c r="D3899" s="198" t="s">
        <v>364</v>
      </c>
      <c r="E3899" s="229" t="s">
        <v>1</v>
      </c>
      <c r="F3899" s="230" t="s">
        <v>3760</v>
      </c>
      <c r="G3899" s="228"/>
      <c r="H3899" s="231">
        <v>152.625</v>
      </c>
      <c r="I3899" s="232"/>
      <c r="J3899" s="228"/>
      <c r="K3899" s="228"/>
      <c r="L3899" s="233"/>
      <c r="M3899" s="234"/>
      <c r="N3899" s="235"/>
      <c r="O3899" s="235"/>
      <c r="P3899" s="235"/>
      <c r="Q3899" s="235"/>
      <c r="R3899" s="235"/>
      <c r="S3899" s="235"/>
      <c r="T3899" s="236"/>
      <c r="AT3899" s="237" t="s">
        <v>364</v>
      </c>
      <c r="AU3899" s="237" t="s">
        <v>90</v>
      </c>
      <c r="AV3899" s="14" t="s">
        <v>90</v>
      </c>
      <c r="AW3899" s="14" t="s">
        <v>36</v>
      </c>
      <c r="AX3899" s="14" t="s">
        <v>81</v>
      </c>
      <c r="AY3899" s="237" t="s">
        <v>215</v>
      </c>
    </row>
    <row r="3900" spans="1:65" s="15" customFormat="1" ht="10.199999999999999">
      <c r="B3900" s="238"/>
      <c r="C3900" s="239"/>
      <c r="D3900" s="198" t="s">
        <v>364</v>
      </c>
      <c r="E3900" s="240" t="s">
        <v>1</v>
      </c>
      <c r="F3900" s="241" t="s">
        <v>368</v>
      </c>
      <c r="G3900" s="239"/>
      <c r="H3900" s="242">
        <v>152.625</v>
      </c>
      <c r="I3900" s="243"/>
      <c r="J3900" s="239"/>
      <c r="K3900" s="239"/>
      <c r="L3900" s="244"/>
      <c r="M3900" s="245"/>
      <c r="N3900" s="246"/>
      <c r="O3900" s="246"/>
      <c r="P3900" s="246"/>
      <c r="Q3900" s="246"/>
      <c r="R3900" s="246"/>
      <c r="S3900" s="246"/>
      <c r="T3900" s="247"/>
      <c r="AT3900" s="248" t="s">
        <v>364</v>
      </c>
      <c r="AU3900" s="248" t="s">
        <v>90</v>
      </c>
      <c r="AV3900" s="15" t="s">
        <v>214</v>
      </c>
      <c r="AW3900" s="15" t="s">
        <v>36</v>
      </c>
      <c r="AX3900" s="15" t="s">
        <v>88</v>
      </c>
      <c r="AY3900" s="248" t="s">
        <v>215</v>
      </c>
    </row>
    <row r="3901" spans="1:65" s="2" customFormat="1" ht="16.5" customHeight="1">
      <c r="A3901" s="35"/>
      <c r="B3901" s="36"/>
      <c r="C3901" s="185" t="s">
        <v>3761</v>
      </c>
      <c r="D3901" s="185" t="s">
        <v>216</v>
      </c>
      <c r="E3901" s="186" t="s">
        <v>3762</v>
      </c>
      <c r="F3901" s="187" t="s">
        <v>3763</v>
      </c>
      <c r="G3901" s="188" t="s">
        <v>797</v>
      </c>
      <c r="H3901" s="189">
        <v>118.05</v>
      </c>
      <c r="I3901" s="190"/>
      <c r="J3901" s="191">
        <f>ROUND(I3901*H3901,2)</f>
        <v>0</v>
      </c>
      <c r="K3901" s="187" t="s">
        <v>359</v>
      </c>
      <c r="L3901" s="40"/>
      <c r="M3901" s="192" t="s">
        <v>1</v>
      </c>
      <c r="N3901" s="193" t="s">
        <v>46</v>
      </c>
      <c r="O3901" s="72"/>
      <c r="P3901" s="194">
        <f>O3901*H3901</f>
        <v>0</v>
      </c>
      <c r="Q3901" s="194">
        <v>9.0000000000000006E-5</v>
      </c>
      <c r="R3901" s="194">
        <f>Q3901*H3901</f>
        <v>1.06245E-2</v>
      </c>
      <c r="S3901" s="194">
        <v>0</v>
      </c>
      <c r="T3901" s="195">
        <f>S3901*H3901</f>
        <v>0</v>
      </c>
      <c r="U3901" s="35"/>
      <c r="V3901" s="35"/>
      <c r="W3901" s="35"/>
      <c r="X3901" s="35"/>
      <c r="Y3901" s="35"/>
      <c r="Z3901" s="35"/>
      <c r="AA3901" s="35"/>
      <c r="AB3901" s="35"/>
      <c r="AC3901" s="35"/>
      <c r="AD3901" s="35"/>
      <c r="AE3901" s="35"/>
      <c r="AR3901" s="196" t="s">
        <v>291</v>
      </c>
      <c r="AT3901" s="196" t="s">
        <v>216</v>
      </c>
      <c r="AU3901" s="196" t="s">
        <v>90</v>
      </c>
      <c r="AY3901" s="18" t="s">
        <v>215</v>
      </c>
      <c r="BE3901" s="197">
        <f>IF(N3901="základní",J3901,0)</f>
        <v>0</v>
      </c>
      <c r="BF3901" s="197">
        <f>IF(N3901="snížená",J3901,0)</f>
        <v>0</v>
      </c>
      <c r="BG3901" s="197">
        <f>IF(N3901="zákl. přenesená",J3901,0)</f>
        <v>0</v>
      </c>
      <c r="BH3901" s="197">
        <f>IF(N3901="sníž. přenesená",J3901,0)</f>
        <v>0</v>
      </c>
      <c r="BI3901" s="197">
        <f>IF(N3901="nulová",J3901,0)</f>
        <v>0</v>
      </c>
      <c r="BJ3901" s="18" t="s">
        <v>88</v>
      </c>
      <c r="BK3901" s="197">
        <f>ROUND(I3901*H3901,2)</f>
        <v>0</v>
      </c>
      <c r="BL3901" s="18" t="s">
        <v>291</v>
      </c>
      <c r="BM3901" s="196" t="s">
        <v>3764</v>
      </c>
    </row>
    <row r="3902" spans="1:65" s="2" customFormat="1" ht="10.199999999999999">
      <c r="A3902" s="35"/>
      <c r="B3902" s="36"/>
      <c r="C3902" s="37"/>
      <c r="D3902" s="198" t="s">
        <v>221</v>
      </c>
      <c r="E3902" s="37"/>
      <c r="F3902" s="199" t="s">
        <v>3765</v>
      </c>
      <c r="G3902" s="37"/>
      <c r="H3902" s="37"/>
      <c r="I3902" s="200"/>
      <c r="J3902" s="37"/>
      <c r="K3902" s="37"/>
      <c r="L3902" s="40"/>
      <c r="M3902" s="201"/>
      <c r="N3902" s="202"/>
      <c r="O3902" s="72"/>
      <c r="P3902" s="72"/>
      <c r="Q3902" s="72"/>
      <c r="R3902" s="72"/>
      <c r="S3902" s="72"/>
      <c r="T3902" s="73"/>
      <c r="U3902" s="35"/>
      <c r="V3902" s="35"/>
      <c r="W3902" s="35"/>
      <c r="X3902" s="35"/>
      <c r="Y3902" s="35"/>
      <c r="Z3902" s="35"/>
      <c r="AA3902" s="35"/>
      <c r="AB3902" s="35"/>
      <c r="AC3902" s="35"/>
      <c r="AD3902" s="35"/>
      <c r="AE3902" s="35"/>
      <c r="AT3902" s="18" t="s">
        <v>221</v>
      </c>
      <c r="AU3902" s="18" t="s">
        <v>90</v>
      </c>
    </row>
    <row r="3903" spans="1:65" s="2" customFormat="1" ht="10.199999999999999">
      <c r="A3903" s="35"/>
      <c r="B3903" s="36"/>
      <c r="C3903" s="37"/>
      <c r="D3903" s="215" t="s">
        <v>362</v>
      </c>
      <c r="E3903" s="37"/>
      <c r="F3903" s="216" t="s">
        <v>3766</v>
      </c>
      <c r="G3903" s="37"/>
      <c r="H3903" s="37"/>
      <c r="I3903" s="200"/>
      <c r="J3903" s="37"/>
      <c r="K3903" s="37"/>
      <c r="L3903" s="40"/>
      <c r="M3903" s="201"/>
      <c r="N3903" s="202"/>
      <c r="O3903" s="72"/>
      <c r="P3903" s="72"/>
      <c r="Q3903" s="72"/>
      <c r="R3903" s="72"/>
      <c r="S3903" s="72"/>
      <c r="T3903" s="73"/>
      <c r="U3903" s="35"/>
      <c r="V3903" s="35"/>
      <c r="W3903" s="35"/>
      <c r="X3903" s="35"/>
      <c r="Y3903" s="35"/>
      <c r="Z3903" s="35"/>
      <c r="AA3903" s="35"/>
      <c r="AB3903" s="35"/>
      <c r="AC3903" s="35"/>
      <c r="AD3903" s="35"/>
      <c r="AE3903" s="35"/>
      <c r="AT3903" s="18" t="s">
        <v>362</v>
      </c>
      <c r="AU3903" s="18" t="s">
        <v>90</v>
      </c>
    </row>
    <row r="3904" spans="1:65" s="13" customFormat="1" ht="10.199999999999999">
      <c r="B3904" s="217"/>
      <c r="C3904" s="218"/>
      <c r="D3904" s="198" t="s">
        <v>364</v>
      </c>
      <c r="E3904" s="219" t="s">
        <v>1</v>
      </c>
      <c r="F3904" s="220" t="s">
        <v>3691</v>
      </c>
      <c r="G3904" s="218"/>
      <c r="H3904" s="219" t="s">
        <v>1</v>
      </c>
      <c r="I3904" s="221"/>
      <c r="J3904" s="218"/>
      <c r="K3904" s="218"/>
      <c r="L3904" s="222"/>
      <c r="M3904" s="223"/>
      <c r="N3904" s="224"/>
      <c r="O3904" s="224"/>
      <c r="P3904" s="224"/>
      <c r="Q3904" s="224"/>
      <c r="R3904" s="224"/>
      <c r="S3904" s="224"/>
      <c r="T3904" s="225"/>
      <c r="AT3904" s="226" t="s">
        <v>364</v>
      </c>
      <c r="AU3904" s="226" t="s">
        <v>90</v>
      </c>
      <c r="AV3904" s="13" t="s">
        <v>88</v>
      </c>
      <c r="AW3904" s="13" t="s">
        <v>36</v>
      </c>
      <c r="AX3904" s="13" t="s">
        <v>81</v>
      </c>
      <c r="AY3904" s="226" t="s">
        <v>215</v>
      </c>
    </row>
    <row r="3905" spans="2:51" s="13" customFormat="1" ht="10.199999999999999">
      <c r="B3905" s="217"/>
      <c r="C3905" s="218"/>
      <c r="D3905" s="198" t="s">
        <v>364</v>
      </c>
      <c r="E3905" s="219" t="s">
        <v>1</v>
      </c>
      <c r="F3905" s="220" t="s">
        <v>822</v>
      </c>
      <c r="G3905" s="218"/>
      <c r="H3905" s="219" t="s">
        <v>1</v>
      </c>
      <c r="I3905" s="221"/>
      <c r="J3905" s="218"/>
      <c r="K3905" s="218"/>
      <c r="L3905" s="222"/>
      <c r="M3905" s="223"/>
      <c r="N3905" s="224"/>
      <c r="O3905" s="224"/>
      <c r="P3905" s="224"/>
      <c r="Q3905" s="224"/>
      <c r="R3905" s="224"/>
      <c r="S3905" s="224"/>
      <c r="T3905" s="225"/>
      <c r="AT3905" s="226" t="s">
        <v>364</v>
      </c>
      <c r="AU3905" s="226" t="s">
        <v>90</v>
      </c>
      <c r="AV3905" s="13" t="s">
        <v>88</v>
      </c>
      <c r="AW3905" s="13" t="s">
        <v>36</v>
      </c>
      <c r="AX3905" s="13" t="s">
        <v>81</v>
      </c>
      <c r="AY3905" s="226" t="s">
        <v>215</v>
      </c>
    </row>
    <row r="3906" spans="2:51" s="13" customFormat="1" ht="10.199999999999999">
      <c r="B3906" s="217"/>
      <c r="C3906" s="218"/>
      <c r="D3906" s="198" t="s">
        <v>364</v>
      </c>
      <c r="E3906" s="219" t="s">
        <v>1</v>
      </c>
      <c r="F3906" s="220" t="s">
        <v>1135</v>
      </c>
      <c r="G3906" s="218"/>
      <c r="H3906" s="219" t="s">
        <v>1</v>
      </c>
      <c r="I3906" s="221"/>
      <c r="J3906" s="218"/>
      <c r="K3906" s="218"/>
      <c r="L3906" s="222"/>
      <c r="M3906" s="223"/>
      <c r="N3906" s="224"/>
      <c r="O3906" s="224"/>
      <c r="P3906" s="224"/>
      <c r="Q3906" s="224"/>
      <c r="R3906" s="224"/>
      <c r="S3906" s="224"/>
      <c r="T3906" s="225"/>
      <c r="AT3906" s="226" t="s">
        <v>364</v>
      </c>
      <c r="AU3906" s="226" t="s">
        <v>90</v>
      </c>
      <c r="AV3906" s="13" t="s">
        <v>88</v>
      </c>
      <c r="AW3906" s="13" t="s">
        <v>36</v>
      </c>
      <c r="AX3906" s="13" t="s">
        <v>81</v>
      </c>
      <c r="AY3906" s="226" t="s">
        <v>215</v>
      </c>
    </row>
    <row r="3907" spans="2:51" s="14" customFormat="1" ht="10.199999999999999">
      <c r="B3907" s="227"/>
      <c r="C3907" s="228"/>
      <c r="D3907" s="198" t="s">
        <v>364</v>
      </c>
      <c r="E3907" s="229" t="s">
        <v>1</v>
      </c>
      <c r="F3907" s="230" t="s">
        <v>1943</v>
      </c>
      <c r="G3907" s="228"/>
      <c r="H3907" s="231">
        <v>17.5</v>
      </c>
      <c r="I3907" s="232"/>
      <c r="J3907" s="228"/>
      <c r="K3907" s="228"/>
      <c r="L3907" s="233"/>
      <c r="M3907" s="234"/>
      <c r="N3907" s="235"/>
      <c r="O3907" s="235"/>
      <c r="P3907" s="235"/>
      <c r="Q3907" s="235"/>
      <c r="R3907" s="235"/>
      <c r="S3907" s="235"/>
      <c r="T3907" s="236"/>
      <c r="AT3907" s="237" t="s">
        <v>364</v>
      </c>
      <c r="AU3907" s="237" t="s">
        <v>90</v>
      </c>
      <c r="AV3907" s="14" t="s">
        <v>90</v>
      </c>
      <c r="AW3907" s="14" t="s">
        <v>36</v>
      </c>
      <c r="AX3907" s="14" t="s">
        <v>81</v>
      </c>
      <c r="AY3907" s="237" t="s">
        <v>215</v>
      </c>
    </row>
    <row r="3908" spans="2:51" s="14" customFormat="1" ht="10.199999999999999">
      <c r="B3908" s="227"/>
      <c r="C3908" s="228"/>
      <c r="D3908" s="198" t="s">
        <v>364</v>
      </c>
      <c r="E3908" s="229" t="s">
        <v>1</v>
      </c>
      <c r="F3908" s="230" t="s">
        <v>3745</v>
      </c>
      <c r="G3908" s="228"/>
      <c r="H3908" s="231">
        <v>-1.5</v>
      </c>
      <c r="I3908" s="232"/>
      <c r="J3908" s="228"/>
      <c r="K3908" s="228"/>
      <c r="L3908" s="233"/>
      <c r="M3908" s="234"/>
      <c r="N3908" s="235"/>
      <c r="O3908" s="235"/>
      <c r="P3908" s="235"/>
      <c r="Q3908" s="235"/>
      <c r="R3908" s="235"/>
      <c r="S3908" s="235"/>
      <c r="T3908" s="236"/>
      <c r="AT3908" s="237" t="s">
        <v>364</v>
      </c>
      <c r="AU3908" s="237" t="s">
        <v>90</v>
      </c>
      <c r="AV3908" s="14" t="s">
        <v>90</v>
      </c>
      <c r="AW3908" s="14" t="s">
        <v>36</v>
      </c>
      <c r="AX3908" s="14" t="s">
        <v>81</v>
      </c>
      <c r="AY3908" s="237" t="s">
        <v>215</v>
      </c>
    </row>
    <row r="3909" spans="2:51" s="13" customFormat="1" ht="10.199999999999999">
      <c r="B3909" s="217"/>
      <c r="C3909" s="218"/>
      <c r="D3909" s="198" t="s">
        <v>364</v>
      </c>
      <c r="E3909" s="219" t="s">
        <v>1</v>
      </c>
      <c r="F3909" s="220" t="s">
        <v>1483</v>
      </c>
      <c r="G3909" s="218"/>
      <c r="H3909" s="219" t="s">
        <v>1</v>
      </c>
      <c r="I3909" s="221"/>
      <c r="J3909" s="218"/>
      <c r="K3909" s="218"/>
      <c r="L3909" s="222"/>
      <c r="M3909" s="223"/>
      <c r="N3909" s="224"/>
      <c r="O3909" s="224"/>
      <c r="P3909" s="224"/>
      <c r="Q3909" s="224"/>
      <c r="R3909" s="224"/>
      <c r="S3909" s="224"/>
      <c r="T3909" s="225"/>
      <c r="AT3909" s="226" t="s">
        <v>364</v>
      </c>
      <c r="AU3909" s="226" t="s">
        <v>90</v>
      </c>
      <c r="AV3909" s="13" t="s">
        <v>88</v>
      </c>
      <c r="AW3909" s="13" t="s">
        <v>36</v>
      </c>
      <c r="AX3909" s="13" t="s">
        <v>81</v>
      </c>
      <c r="AY3909" s="226" t="s">
        <v>215</v>
      </c>
    </row>
    <row r="3910" spans="2:51" s="14" customFormat="1" ht="10.199999999999999">
      <c r="B3910" s="227"/>
      <c r="C3910" s="228"/>
      <c r="D3910" s="198" t="s">
        <v>364</v>
      </c>
      <c r="E3910" s="229" t="s">
        <v>1</v>
      </c>
      <c r="F3910" s="230" t="s">
        <v>3633</v>
      </c>
      <c r="G3910" s="228"/>
      <c r="H3910" s="231">
        <v>13.5</v>
      </c>
      <c r="I3910" s="232"/>
      <c r="J3910" s="228"/>
      <c r="K3910" s="228"/>
      <c r="L3910" s="233"/>
      <c r="M3910" s="234"/>
      <c r="N3910" s="235"/>
      <c r="O3910" s="235"/>
      <c r="P3910" s="235"/>
      <c r="Q3910" s="235"/>
      <c r="R3910" s="235"/>
      <c r="S3910" s="235"/>
      <c r="T3910" s="236"/>
      <c r="AT3910" s="237" t="s">
        <v>364</v>
      </c>
      <c r="AU3910" s="237" t="s">
        <v>90</v>
      </c>
      <c r="AV3910" s="14" t="s">
        <v>90</v>
      </c>
      <c r="AW3910" s="14" t="s">
        <v>36</v>
      </c>
      <c r="AX3910" s="14" t="s">
        <v>81</v>
      </c>
      <c r="AY3910" s="237" t="s">
        <v>215</v>
      </c>
    </row>
    <row r="3911" spans="2:51" s="14" customFormat="1" ht="10.199999999999999">
      <c r="B3911" s="227"/>
      <c r="C3911" s="228"/>
      <c r="D3911" s="198" t="s">
        <v>364</v>
      </c>
      <c r="E3911" s="229" t="s">
        <v>1</v>
      </c>
      <c r="F3911" s="230" t="s">
        <v>3745</v>
      </c>
      <c r="G3911" s="228"/>
      <c r="H3911" s="231">
        <v>-1.5</v>
      </c>
      <c r="I3911" s="232"/>
      <c r="J3911" s="228"/>
      <c r="K3911" s="228"/>
      <c r="L3911" s="233"/>
      <c r="M3911" s="234"/>
      <c r="N3911" s="235"/>
      <c r="O3911" s="235"/>
      <c r="P3911" s="235"/>
      <c r="Q3911" s="235"/>
      <c r="R3911" s="235"/>
      <c r="S3911" s="235"/>
      <c r="T3911" s="236"/>
      <c r="AT3911" s="237" t="s">
        <v>364</v>
      </c>
      <c r="AU3911" s="237" t="s">
        <v>90</v>
      </c>
      <c r="AV3911" s="14" t="s">
        <v>90</v>
      </c>
      <c r="AW3911" s="14" t="s">
        <v>36</v>
      </c>
      <c r="AX3911" s="14" t="s">
        <v>81</v>
      </c>
      <c r="AY3911" s="237" t="s">
        <v>215</v>
      </c>
    </row>
    <row r="3912" spans="2:51" s="13" customFormat="1" ht="10.199999999999999">
      <c r="B3912" s="217"/>
      <c r="C3912" s="218"/>
      <c r="D3912" s="198" t="s">
        <v>364</v>
      </c>
      <c r="E3912" s="219" t="s">
        <v>1</v>
      </c>
      <c r="F3912" s="220" t="s">
        <v>1137</v>
      </c>
      <c r="G3912" s="218"/>
      <c r="H3912" s="219" t="s">
        <v>1</v>
      </c>
      <c r="I3912" s="221"/>
      <c r="J3912" s="218"/>
      <c r="K3912" s="218"/>
      <c r="L3912" s="222"/>
      <c r="M3912" s="223"/>
      <c r="N3912" s="224"/>
      <c r="O3912" s="224"/>
      <c r="P3912" s="224"/>
      <c r="Q3912" s="224"/>
      <c r="R3912" s="224"/>
      <c r="S3912" s="224"/>
      <c r="T3912" s="225"/>
      <c r="AT3912" s="226" t="s">
        <v>364</v>
      </c>
      <c r="AU3912" s="226" t="s">
        <v>90</v>
      </c>
      <c r="AV3912" s="13" t="s">
        <v>88</v>
      </c>
      <c r="AW3912" s="13" t="s">
        <v>36</v>
      </c>
      <c r="AX3912" s="13" t="s">
        <v>81</v>
      </c>
      <c r="AY3912" s="226" t="s">
        <v>215</v>
      </c>
    </row>
    <row r="3913" spans="2:51" s="14" customFormat="1" ht="10.199999999999999">
      <c r="B3913" s="227"/>
      <c r="C3913" s="228"/>
      <c r="D3913" s="198" t="s">
        <v>364</v>
      </c>
      <c r="E3913" s="229" t="s">
        <v>1</v>
      </c>
      <c r="F3913" s="230" t="s">
        <v>1946</v>
      </c>
      <c r="G3913" s="228"/>
      <c r="H3913" s="231">
        <v>7.4</v>
      </c>
      <c r="I3913" s="232"/>
      <c r="J3913" s="228"/>
      <c r="K3913" s="228"/>
      <c r="L3913" s="233"/>
      <c r="M3913" s="234"/>
      <c r="N3913" s="235"/>
      <c r="O3913" s="235"/>
      <c r="P3913" s="235"/>
      <c r="Q3913" s="235"/>
      <c r="R3913" s="235"/>
      <c r="S3913" s="235"/>
      <c r="T3913" s="236"/>
      <c r="AT3913" s="237" t="s">
        <v>364</v>
      </c>
      <c r="AU3913" s="237" t="s">
        <v>90</v>
      </c>
      <c r="AV3913" s="14" t="s">
        <v>90</v>
      </c>
      <c r="AW3913" s="14" t="s">
        <v>36</v>
      </c>
      <c r="AX3913" s="14" t="s">
        <v>81</v>
      </c>
      <c r="AY3913" s="237" t="s">
        <v>215</v>
      </c>
    </row>
    <row r="3914" spans="2:51" s="14" customFormat="1" ht="10.199999999999999">
      <c r="B3914" s="227"/>
      <c r="C3914" s="228"/>
      <c r="D3914" s="198" t="s">
        <v>364</v>
      </c>
      <c r="E3914" s="229" t="s">
        <v>1</v>
      </c>
      <c r="F3914" s="230" t="s">
        <v>3749</v>
      </c>
      <c r="G3914" s="228"/>
      <c r="H3914" s="231">
        <v>-0.8</v>
      </c>
      <c r="I3914" s="232"/>
      <c r="J3914" s="228"/>
      <c r="K3914" s="228"/>
      <c r="L3914" s="233"/>
      <c r="M3914" s="234"/>
      <c r="N3914" s="235"/>
      <c r="O3914" s="235"/>
      <c r="P3914" s="235"/>
      <c r="Q3914" s="235"/>
      <c r="R3914" s="235"/>
      <c r="S3914" s="235"/>
      <c r="T3914" s="236"/>
      <c r="AT3914" s="237" t="s">
        <v>364</v>
      </c>
      <c r="AU3914" s="237" t="s">
        <v>90</v>
      </c>
      <c r="AV3914" s="14" t="s">
        <v>90</v>
      </c>
      <c r="AW3914" s="14" t="s">
        <v>36</v>
      </c>
      <c r="AX3914" s="14" t="s">
        <v>81</v>
      </c>
      <c r="AY3914" s="237" t="s">
        <v>215</v>
      </c>
    </row>
    <row r="3915" spans="2:51" s="13" customFormat="1" ht="10.199999999999999">
      <c r="B3915" s="217"/>
      <c r="C3915" s="218"/>
      <c r="D3915" s="198" t="s">
        <v>364</v>
      </c>
      <c r="E3915" s="219" t="s">
        <v>1</v>
      </c>
      <c r="F3915" s="220" t="s">
        <v>1139</v>
      </c>
      <c r="G3915" s="218"/>
      <c r="H3915" s="219" t="s">
        <v>1</v>
      </c>
      <c r="I3915" s="221"/>
      <c r="J3915" s="218"/>
      <c r="K3915" s="218"/>
      <c r="L3915" s="222"/>
      <c r="M3915" s="223"/>
      <c r="N3915" s="224"/>
      <c r="O3915" s="224"/>
      <c r="P3915" s="224"/>
      <c r="Q3915" s="224"/>
      <c r="R3915" s="224"/>
      <c r="S3915" s="224"/>
      <c r="T3915" s="225"/>
      <c r="AT3915" s="226" t="s">
        <v>364</v>
      </c>
      <c r="AU3915" s="226" t="s">
        <v>90</v>
      </c>
      <c r="AV3915" s="13" t="s">
        <v>88</v>
      </c>
      <c r="AW3915" s="13" t="s">
        <v>36</v>
      </c>
      <c r="AX3915" s="13" t="s">
        <v>81</v>
      </c>
      <c r="AY3915" s="226" t="s">
        <v>215</v>
      </c>
    </row>
    <row r="3916" spans="2:51" s="14" customFormat="1" ht="10.199999999999999">
      <c r="B3916" s="227"/>
      <c r="C3916" s="228"/>
      <c r="D3916" s="198" t="s">
        <v>364</v>
      </c>
      <c r="E3916" s="229" t="s">
        <v>1</v>
      </c>
      <c r="F3916" s="230" t="s">
        <v>1947</v>
      </c>
      <c r="G3916" s="228"/>
      <c r="H3916" s="231">
        <v>7.5</v>
      </c>
      <c r="I3916" s="232"/>
      <c r="J3916" s="228"/>
      <c r="K3916" s="228"/>
      <c r="L3916" s="233"/>
      <c r="M3916" s="234"/>
      <c r="N3916" s="235"/>
      <c r="O3916" s="235"/>
      <c r="P3916" s="235"/>
      <c r="Q3916" s="235"/>
      <c r="R3916" s="235"/>
      <c r="S3916" s="235"/>
      <c r="T3916" s="236"/>
      <c r="AT3916" s="237" t="s">
        <v>364</v>
      </c>
      <c r="AU3916" s="237" t="s">
        <v>90</v>
      </c>
      <c r="AV3916" s="14" t="s">
        <v>90</v>
      </c>
      <c r="AW3916" s="14" t="s">
        <v>36</v>
      </c>
      <c r="AX3916" s="14" t="s">
        <v>81</v>
      </c>
      <c r="AY3916" s="237" t="s">
        <v>215</v>
      </c>
    </row>
    <row r="3917" spans="2:51" s="14" customFormat="1" ht="10.199999999999999">
      <c r="B3917" s="227"/>
      <c r="C3917" s="228"/>
      <c r="D3917" s="198" t="s">
        <v>364</v>
      </c>
      <c r="E3917" s="229" t="s">
        <v>1</v>
      </c>
      <c r="F3917" s="230" t="s">
        <v>3767</v>
      </c>
      <c r="G3917" s="228"/>
      <c r="H3917" s="231">
        <v>-2.4</v>
      </c>
      <c r="I3917" s="232"/>
      <c r="J3917" s="228"/>
      <c r="K3917" s="228"/>
      <c r="L3917" s="233"/>
      <c r="M3917" s="234"/>
      <c r="N3917" s="235"/>
      <c r="O3917" s="235"/>
      <c r="P3917" s="235"/>
      <c r="Q3917" s="235"/>
      <c r="R3917" s="235"/>
      <c r="S3917" s="235"/>
      <c r="T3917" s="236"/>
      <c r="AT3917" s="237" t="s">
        <v>364</v>
      </c>
      <c r="AU3917" s="237" t="s">
        <v>90</v>
      </c>
      <c r="AV3917" s="14" t="s">
        <v>90</v>
      </c>
      <c r="AW3917" s="14" t="s">
        <v>36</v>
      </c>
      <c r="AX3917" s="14" t="s">
        <v>81</v>
      </c>
      <c r="AY3917" s="237" t="s">
        <v>215</v>
      </c>
    </row>
    <row r="3918" spans="2:51" s="13" customFormat="1" ht="10.199999999999999">
      <c r="B3918" s="217"/>
      <c r="C3918" s="218"/>
      <c r="D3918" s="198" t="s">
        <v>364</v>
      </c>
      <c r="E3918" s="219" t="s">
        <v>1</v>
      </c>
      <c r="F3918" s="220" t="s">
        <v>1509</v>
      </c>
      <c r="G3918" s="218"/>
      <c r="H3918" s="219" t="s">
        <v>1</v>
      </c>
      <c r="I3918" s="221"/>
      <c r="J3918" s="218"/>
      <c r="K3918" s="218"/>
      <c r="L3918" s="222"/>
      <c r="M3918" s="223"/>
      <c r="N3918" s="224"/>
      <c r="O3918" s="224"/>
      <c r="P3918" s="224"/>
      <c r="Q3918" s="224"/>
      <c r="R3918" s="224"/>
      <c r="S3918" s="224"/>
      <c r="T3918" s="225"/>
      <c r="AT3918" s="226" t="s">
        <v>364</v>
      </c>
      <c r="AU3918" s="226" t="s">
        <v>90</v>
      </c>
      <c r="AV3918" s="13" t="s">
        <v>88</v>
      </c>
      <c r="AW3918" s="13" t="s">
        <v>36</v>
      </c>
      <c r="AX3918" s="13" t="s">
        <v>81</v>
      </c>
      <c r="AY3918" s="226" t="s">
        <v>215</v>
      </c>
    </row>
    <row r="3919" spans="2:51" s="14" customFormat="1" ht="10.199999999999999">
      <c r="B3919" s="227"/>
      <c r="C3919" s="228"/>
      <c r="D3919" s="198" t="s">
        <v>364</v>
      </c>
      <c r="E3919" s="229" t="s">
        <v>1</v>
      </c>
      <c r="F3919" s="230" t="s">
        <v>1948</v>
      </c>
      <c r="G3919" s="228"/>
      <c r="H3919" s="231">
        <v>6.2</v>
      </c>
      <c r="I3919" s="232"/>
      <c r="J3919" s="228"/>
      <c r="K3919" s="228"/>
      <c r="L3919" s="233"/>
      <c r="M3919" s="234"/>
      <c r="N3919" s="235"/>
      <c r="O3919" s="235"/>
      <c r="P3919" s="235"/>
      <c r="Q3919" s="235"/>
      <c r="R3919" s="235"/>
      <c r="S3919" s="235"/>
      <c r="T3919" s="236"/>
      <c r="AT3919" s="237" t="s">
        <v>364</v>
      </c>
      <c r="AU3919" s="237" t="s">
        <v>90</v>
      </c>
      <c r="AV3919" s="14" t="s">
        <v>90</v>
      </c>
      <c r="AW3919" s="14" t="s">
        <v>36</v>
      </c>
      <c r="AX3919" s="14" t="s">
        <v>81</v>
      </c>
      <c r="AY3919" s="237" t="s">
        <v>215</v>
      </c>
    </row>
    <row r="3920" spans="2:51" s="14" customFormat="1" ht="10.199999999999999">
      <c r="B3920" s="227"/>
      <c r="C3920" s="228"/>
      <c r="D3920" s="198" t="s">
        <v>364</v>
      </c>
      <c r="E3920" s="229" t="s">
        <v>1</v>
      </c>
      <c r="F3920" s="230" t="s">
        <v>3749</v>
      </c>
      <c r="G3920" s="228"/>
      <c r="H3920" s="231">
        <v>-0.8</v>
      </c>
      <c r="I3920" s="232"/>
      <c r="J3920" s="228"/>
      <c r="K3920" s="228"/>
      <c r="L3920" s="233"/>
      <c r="M3920" s="234"/>
      <c r="N3920" s="235"/>
      <c r="O3920" s="235"/>
      <c r="P3920" s="235"/>
      <c r="Q3920" s="235"/>
      <c r="R3920" s="235"/>
      <c r="S3920" s="235"/>
      <c r="T3920" s="236"/>
      <c r="AT3920" s="237" t="s">
        <v>364</v>
      </c>
      <c r="AU3920" s="237" t="s">
        <v>90</v>
      </c>
      <c r="AV3920" s="14" t="s">
        <v>90</v>
      </c>
      <c r="AW3920" s="14" t="s">
        <v>36</v>
      </c>
      <c r="AX3920" s="14" t="s">
        <v>81</v>
      </c>
      <c r="AY3920" s="237" t="s">
        <v>215</v>
      </c>
    </row>
    <row r="3921" spans="2:51" s="13" customFormat="1" ht="10.199999999999999">
      <c r="B3921" s="217"/>
      <c r="C3921" s="218"/>
      <c r="D3921" s="198" t="s">
        <v>364</v>
      </c>
      <c r="E3921" s="219" t="s">
        <v>1</v>
      </c>
      <c r="F3921" s="220" t="s">
        <v>1141</v>
      </c>
      <c r="G3921" s="218"/>
      <c r="H3921" s="219" t="s">
        <v>1</v>
      </c>
      <c r="I3921" s="221"/>
      <c r="J3921" s="218"/>
      <c r="K3921" s="218"/>
      <c r="L3921" s="222"/>
      <c r="M3921" s="223"/>
      <c r="N3921" s="224"/>
      <c r="O3921" s="224"/>
      <c r="P3921" s="224"/>
      <c r="Q3921" s="224"/>
      <c r="R3921" s="224"/>
      <c r="S3921" s="224"/>
      <c r="T3921" s="225"/>
      <c r="AT3921" s="226" t="s">
        <v>364</v>
      </c>
      <c r="AU3921" s="226" t="s">
        <v>90</v>
      </c>
      <c r="AV3921" s="13" t="s">
        <v>88</v>
      </c>
      <c r="AW3921" s="13" t="s">
        <v>36</v>
      </c>
      <c r="AX3921" s="13" t="s">
        <v>81</v>
      </c>
      <c r="AY3921" s="226" t="s">
        <v>215</v>
      </c>
    </row>
    <row r="3922" spans="2:51" s="14" customFormat="1" ht="10.199999999999999">
      <c r="B3922" s="227"/>
      <c r="C3922" s="228"/>
      <c r="D3922" s="198" t="s">
        <v>364</v>
      </c>
      <c r="E3922" s="229" t="s">
        <v>1</v>
      </c>
      <c r="F3922" s="230" t="s">
        <v>1949</v>
      </c>
      <c r="G3922" s="228"/>
      <c r="H3922" s="231">
        <v>7.5</v>
      </c>
      <c r="I3922" s="232"/>
      <c r="J3922" s="228"/>
      <c r="K3922" s="228"/>
      <c r="L3922" s="233"/>
      <c r="M3922" s="234"/>
      <c r="N3922" s="235"/>
      <c r="O3922" s="235"/>
      <c r="P3922" s="235"/>
      <c r="Q3922" s="235"/>
      <c r="R3922" s="235"/>
      <c r="S3922" s="235"/>
      <c r="T3922" s="236"/>
      <c r="AT3922" s="237" t="s">
        <v>364</v>
      </c>
      <c r="AU3922" s="237" t="s">
        <v>90</v>
      </c>
      <c r="AV3922" s="14" t="s">
        <v>90</v>
      </c>
      <c r="AW3922" s="14" t="s">
        <v>36</v>
      </c>
      <c r="AX3922" s="14" t="s">
        <v>81</v>
      </c>
      <c r="AY3922" s="237" t="s">
        <v>215</v>
      </c>
    </row>
    <row r="3923" spans="2:51" s="14" customFormat="1" ht="10.199999999999999">
      <c r="B3923" s="227"/>
      <c r="C3923" s="228"/>
      <c r="D3923" s="198" t="s">
        <v>364</v>
      </c>
      <c r="E3923" s="229" t="s">
        <v>1</v>
      </c>
      <c r="F3923" s="230" t="s">
        <v>3749</v>
      </c>
      <c r="G3923" s="228"/>
      <c r="H3923" s="231">
        <v>-0.8</v>
      </c>
      <c r="I3923" s="232"/>
      <c r="J3923" s="228"/>
      <c r="K3923" s="228"/>
      <c r="L3923" s="233"/>
      <c r="M3923" s="234"/>
      <c r="N3923" s="235"/>
      <c r="O3923" s="235"/>
      <c r="P3923" s="235"/>
      <c r="Q3923" s="235"/>
      <c r="R3923" s="235"/>
      <c r="S3923" s="235"/>
      <c r="T3923" s="236"/>
      <c r="AT3923" s="237" t="s">
        <v>364</v>
      </c>
      <c r="AU3923" s="237" t="s">
        <v>90</v>
      </c>
      <c r="AV3923" s="14" t="s">
        <v>90</v>
      </c>
      <c r="AW3923" s="14" t="s">
        <v>36</v>
      </c>
      <c r="AX3923" s="14" t="s">
        <v>81</v>
      </c>
      <c r="AY3923" s="237" t="s">
        <v>215</v>
      </c>
    </row>
    <row r="3924" spans="2:51" s="13" customFormat="1" ht="10.199999999999999">
      <c r="B3924" s="217"/>
      <c r="C3924" s="218"/>
      <c r="D3924" s="198" t="s">
        <v>364</v>
      </c>
      <c r="E3924" s="219" t="s">
        <v>1</v>
      </c>
      <c r="F3924" s="220" t="s">
        <v>1143</v>
      </c>
      <c r="G3924" s="218"/>
      <c r="H3924" s="219" t="s">
        <v>1</v>
      </c>
      <c r="I3924" s="221"/>
      <c r="J3924" s="218"/>
      <c r="K3924" s="218"/>
      <c r="L3924" s="222"/>
      <c r="M3924" s="223"/>
      <c r="N3924" s="224"/>
      <c r="O3924" s="224"/>
      <c r="P3924" s="224"/>
      <c r="Q3924" s="224"/>
      <c r="R3924" s="224"/>
      <c r="S3924" s="224"/>
      <c r="T3924" s="225"/>
      <c r="AT3924" s="226" t="s">
        <v>364</v>
      </c>
      <c r="AU3924" s="226" t="s">
        <v>90</v>
      </c>
      <c r="AV3924" s="13" t="s">
        <v>88</v>
      </c>
      <c r="AW3924" s="13" t="s">
        <v>36</v>
      </c>
      <c r="AX3924" s="13" t="s">
        <v>81</v>
      </c>
      <c r="AY3924" s="226" t="s">
        <v>215</v>
      </c>
    </row>
    <row r="3925" spans="2:51" s="14" customFormat="1" ht="10.199999999999999">
      <c r="B3925" s="227"/>
      <c r="C3925" s="228"/>
      <c r="D3925" s="198" t="s">
        <v>364</v>
      </c>
      <c r="E3925" s="229" t="s">
        <v>1</v>
      </c>
      <c r="F3925" s="230" t="s">
        <v>1950</v>
      </c>
      <c r="G3925" s="228"/>
      <c r="H3925" s="231">
        <v>7.6</v>
      </c>
      <c r="I3925" s="232"/>
      <c r="J3925" s="228"/>
      <c r="K3925" s="228"/>
      <c r="L3925" s="233"/>
      <c r="M3925" s="234"/>
      <c r="N3925" s="235"/>
      <c r="O3925" s="235"/>
      <c r="P3925" s="235"/>
      <c r="Q3925" s="235"/>
      <c r="R3925" s="235"/>
      <c r="S3925" s="235"/>
      <c r="T3925" s="236"/>
      <c r="AT3925" s="237" t="s">
        <v>364</v>
      </c>
      <c r="AU3925" s="237" t="s">
        <v>90</v>
      </c>
      <c r="AV3925" s="14" t="s">
        <v>90</v>
      </c>
      <c r="AW3925" s="14" t="s">
        <v>36</v>
      </c>
      <c r="AX3925" s="14" t="s">
        <v>81</v>
      </c>
      <c r="AY3925" s="237" t="s">
        <v>215</v>
      </c>
    </row>
    <row r="3926" spans="2:51" s="14" customFormat="1" ht="10.199999999999999">
      <c r="B3926" s="227"/>
      <c r="C3926" s="228"/>
      <c r="D3926" s="198" t="s">
        <v>364</v>
      </c>
      <c r="E3926" s="229" t="s">
        <v>1</v>
      </c>
      <c r="F3926" s="230" t="s">
        <v>3767</v>
      </c>
      <c r="G3926" s="228"/>
      <c r="H3926" s="231">
        <v>-2.4</v>
      </c>
      <c r="I3926" s="232"/>
      <c r="J3926" s="228"/>
      <c r="K3926" s="228"/>
      <c r="L3926" s="233"/>
      <c r="M3926" s="234"/>
      <c r="N3926" s="235"/>
      <c r="O3926" s="235"/>
      <c r="P3926" s="235"/>
      <c r="Q3926" s="235"/>
      <c r="R3926" s="235"/>
      <c r="S3926" s="235"/>
      <c r="T3926" s="236"/>
      <c r="AT3926" s="237" t="s">
        <v>364</v>
      </c>
      <c r="AU3926" s="237" t="s">
        <v>90</v>
      </c>
      <c r="AV3926" s="14" t="s">
        <v>90</v>
      </c>
      <c r="AW3926" s="14" t="s">
        <v>36</v>
      </c>
      <c r="AX3926" s="14" t="s">
        <v>81</v>
      </c>
      <c r="AY3926" s="237" t="s">
        <v>215</v>
      </c>
    </row>
    <row r="3927" spans="2:51" s="13" customFormat="1" ht="10.199999999999999">
      <c r="B3927" s="217"/>
      <c r="C3927" s="218"/>
      <c r="D3927" s="198" t="s">
        <v>364</v>
      </c>
      <c r="E3927" s="219" t="s">
        <v>1</v>
      </c>
      <c r="F3927" s="220" t="s">
        <v>1514</v>
      </c>
      <c r="G3927" s="218"/>
      <c r="H3927" s="219" t="s">
        <v>1</v>
      </c>
      <c r="I3927" s="221"/>
      <c r="J3927" s="218"/>
      <c r="K3927" s="218"/>
      <c r="L3927" s="222"/>
      <c r="M3927" s="223"/>
      <c r="N3927" s="224"/>
      <c r="O3927" s="224"/>
      <c r="P3927" s="224"/>
      <c r="Q3927" s="224"/>
      <c r="R3927" s="224"/>
      <c r="S3927" s="224"/>
      <c r="T3927" s="225"/>
      <c r="AT3927" s="226" t="s">
        <v>364</v>
      </c>
      <c r="AU3927" s="226" t="s">
        <v>90</v>
      </c>
      <c r="AV3927" s="13" t="s">
        <v>88</v>
      </c>
      <c r="AW3927" s="13" t="s">
        <v>36</v>
      </c>
      <c r="AX3927" s="13" t="s">
        <v>81</v>
      </c>
      <c r="AY3927" s="226" t="s">
        <v>215</v>
      </c>
    </row>
    <row r="3928" spans="2:51" s="14" customFormat="1" ht="10.199999999999999">
      <c r="B3928" s="227"/>
      <c r="C3928" s="228"/>
      <c r="D3928" s="198" t="s">
        <v>364</v>
      </c>
      <c r="E3928" s="229" t="s">
        <v>1</v>
      </c>
      <c r="F3928" s="230" t="s">
        <v>1951</v>
      </c>
      <c r="G3928" s="228"/>
      <c r="H3928" s="231">
        <v>6.3</v>
      </c>
      <c r="I3928" s="232"/>
      <c r="J3928" s="228"/>
      <c r="K3928" s="228"/>
      <c r="L3928" s="233"/>
      <c r="M3928" s="234"/>
      <c r="N3928" s="235"/>
      <c r="O3928" s="235"/>
      <c r="P3928" s="235"/>
      <c r="Q3928" s="235"/>
      <c r="R3928" s="235"/>
      <c r="S3928" s="235"/>
      <c r="T3928" s="236"/>
      <c r="AT3928" s="237" t="s">
        <v>364</v>
      </c>
      <c r="AU3928" s="237" t="s">
        <v>90</v>
      </c>
      <c r="AV3928" s="14" t="s">
        <v>90</v>
      </c>
      <c r="AW3928" s="14" t="s">
        <v>36</v>
      </c>
      <c r="AX3928" s="14" t="s">
        <v>81</v>
      </c>
      <c r="AY3928" s="237" t="s">
        <v>215</v>
      </c>
    </row>
    <row r="3929" spans="2:51" s="14" customFormat="1" ht="10.199999999999999">
      <c r="B3929" s="227"/>
      <c r="C3929" s="228"/>
      <c r="D3929" s="198" t="s">
        <v>364</v>
      </c>
      <c r="E3929" s="229" t="s">
        <v>1</v>
      </c>
      <c r="F3929" s="230" t="s">
        <v>3749</v>
      </c>
      <c r="G3929" s="228"/>
      <c r="H3929" s="231">
        <v>-0.8</v>
      </c>
      <c r="I3929" s="232"/>
      <c r="J3929" s="228"/>
      <c r="K3929" s="228"/>
      <c r="L3929" s="233"/>
      <c r="M3929" s="234"/>
      <c r="N3929" s="235"/>
      <c r="O3929" s="235"/>
      <c r="P3929" s="235"/>
      <c r="Q3929" s="235"/>
      <c r="R3929" s="235"/>
      <c r="S3929" s="235"/>
      <c r="T3929" s="236"/>
      <c r="AT3929" s="237" t="s">
        <v>364</v>
      </c>
      <c r="AU3929" s="237" t="s">
        <v>90</v>
      </c>
      <c r="AV3929" s="14" t="s">
        <v>90</v>
      </c>
      <c r="AW3929" s="14" t="s">
        <v>36</v>
      </c>
      <c r="AX3929" s="14" t="s">
        <v>81</v>
      </c>
      <c r="AY3929" s="237" t="s">
        <v>215</v>
      </c>
    </row>
    <row r="3930" spans="2:51" s="16" customFormat="1" ht="10.199999999999999">
      <c r="B3930" s="249"/>
      <c r="C3930" s="250"/>
      <c r="D3930" s="198" t="s">
        <v>364</v>
      </c>
      <c r="E3930" s="251" t="s">
        <v>1</v>
      </c>
      <c r="F3930" s="252" t="s">
        <v>403</v>
      </c>
      <c r="G3930" s="250"/>
      <c r="H3930" s="253">
        <v>62.5</v>
      </c>
      <c r="I3930" s="254"/>
      <c r="J3930" s="250"/>
      <c r="K3930" s="250"/>
      <c r="L3930" s="255"/>
      <c r="M3930" s="256"/>
      <c r="N3930" s="257"/>
      <c r="O3930" s="257"/>
      <c r="P3930" s="257"/>
      <c r="Q3930" s="257"/>
      <c r="R3930" s="257"/>
      <c r="S3930" s="257"/>
      <c r="T3930" s="258"/>
      <c r="AT3930" s="259" t="s">
        <v>364</v>
      </c>
      <c r="AU3930" s="259" t="s">
        <v>90</v>
      </c>
      <c r="AV3930" s="16" t="s">
        <v>227</v>
      </c>
      <c r="AW3930" s="16" t="s">
        <v>36</v>
      </c>
      <c r="AX3930" s="16" t="s">
        <v>81</v>
      </c>
      <c r="AY3930" s="259" t="s">
        <v>215</v>
      </c>
    </row>
    <row r="3931" spans="2:51" s="13" customFormat="1" ht="10.199999999999999">
      <c r="B3931" s="217"/>
      <c r="C3931" s="218"/>
      <c r="D3931" s="198" t="s">
        <v>364</v>
      </c>
      <c r="E3931" s="219" t="s">
        <v>1</v>
      </c>
      <c r="F3931" s="220" t="s">
        <v>853</v>
      </c>
      <c r="G3931" s="218"/>
      <c r="H3931" s="219" t="s">
        <v>1</v>
      </c>
      <c r="I3931" s="221"/>
      <c r="J3931" s="218"/>
      <c r="K3931" s="218"/>
      <c r="L3931" s="222"/>
      <c r="M3931" s="223"/>
      <c r="N3931" s="224"/>
      <c r="O3931" s="224"/>
      <c r="P3931" s="224"/>
      <c r="Q3931" s="224"/>
      <c r="R3931" s="224"/>
      <c r="S3931" s="224"/>
      <c r="T3931" s="225"/>
      <c r="AT3931" s="226" t="s">
        <v>364</v>
      </c>
      <c r="AU3931" s="226" t="s">
        <v>90</v>
      </c>
      <c r="AV3931" s="13" t="s">
        <v>88</v>
      </c>
      <c r="AW3931" s="13" t="s">
        <v>36</v>
      </c>
      <c r="AX3931" s="13" t="s">
        <v>81</v>
      </c>
      <c r="AY3931" s="226" t="s">
        <v>215</v>
      </c>
    </row>
    <row r="3932" spans="2:51" s="13" customFormat="1" ht="10.199999999999999">
      <c r="B3932" s="217"/>
      <c r="C3932" s="218"/>
      <c r="D3932" s="198" t="s">
        <v>364</v>
      </c>
      <c r="E3932" s="219" t="s">
        <v>1</v>
      </c>
      <c r="F3932" s="220" t="s">
        <v>1144</v>
      </c>
      <c r="G3932" s="218"/>
      <c r="H3932" s="219" t="s">
        <v>1</v>
      </c>
      <c r="I3932" s="221"/>
      <c r="J3932" s="218"/>
      <c r="K3932" s="218"/>
      <c r="L3932" s="222"/>
      <c r="M3932" s="223"/>
      <c r="N3932" s="224"/>
      <c r="O3932" s="224"/>
      <c r="P3932" s="224"/>
      <c r="Q3932" s="224"/>
      <c r="R3932" s="224"/>
      <c r="S3932" s="224"/>
      <c r="T3932" s="225"/>
      <c r="AT3932" s="226" t="s">
        <v>364</v>
      </c>
      <c r="AU3932" s="226" t="s">
        <v>90</v>
      </c>
      <c r="AV3932" s="13" t="s">
        <v>88</v>
      </c>
      <c r="AW3932" s="13" t="s">
        <v>36</v>
      </c>
      <c r="AX3932" s="13" t="s">
        <v>81</v>
      </c>
      <c r="AY3932" s="226" t="s">
        <v>215</v>
      </c>
    </row>
    <row r="3933" spans="2:51" s="14" customFormat="1" ht="10.199999999999999">
      <c r="B3933" s="227"/>
      <c r="C3933" s="228"/>
      <c r="D3933" s="198" t="s">
        <v>364</v>
      </c>
      <c r="E3933" s="229" t="s">
        <v>1</v>
      </c>
      <c r="F3933" s="230" t="s">
        <v>1955</v>
      </c>
      <c r="G3933" s="228"/>
      <c r="H3933" s="231">
        <v>10.5</v>
      </c>
      <c r="I3933" s="232"/>
      <c r="J3933" s="228"/>
      <c r="K3933" s="228"/>
      <c r="L3933" s="233"/>
      <c r="M3933" s="234"/>
      <c r="N3933" s="235"/>
      <c r="O3933" s="235"/>
      <c r="P3933" s="235"/>
      <c r="Q3933" s="235"/>
      <c r="R3933" s="235"/>
      <c r="S3933" s="235"/>
      <c r="T3933" s="236"/>
      <c r="AT3933" s="237" t="s">
        <v>364</v>
      </c>
      <c r="AU3933" s="237" t="s">
        <v>90</v>
      </c>
      <c r="AV3933" s="14" t="s">
        <v>90</v>
      </c>
      <c r="AW3933" s="14" t="s">
        <v>36</v>
      </c>
      <c r="AX3933" s="14" t="s">
        <v>81</v>
      </c>
      <c r="AY3933" s="237" t="s">
        <v>215</v>
      </c>
    </row>
    <row r="3934" spans="2:51" s="14" customFormat="1" ht="10.199999999999999">
      <c r="B3934" s="227"/>
      <c r="C3934" s="228"/>
      <c r="D3934" s="198" t="s">
        <v>364</v>
      </c>
      <c r="E3934" s="229" t="s">
        <v>1</v>
      </c>
      <c r="F3934" s="230" t="s">
        <v>3768</v>
      </c>
      <c r="G3934" s="228"/>
      <c r="H3934" s="231">
        <v>-0.5</v>
      </c>
      <c r="I3934" s="232"/>
      <c r="J3934" s="228"/>
      <c r="K3934" s="228"/>
      <c r="L3934" s="233"/>
      <c r="M3934" s="234"/>
      <c r="N3934" s="235"/>
      <c r="O3934" s="235"/>
      <c r="P3934" s="235"/>
      <c r="Q3934" s="235"/>
      <c r="R3934" s="235"/>
      <c r="S3934" s="235"/>
      <c r="T3934" s="236"/>
      <c r="AT3934" s="237" t="s">
        <v>364</v>
      </c>
      <c r="AU3934" s="237" t="s">
        <v>90</v>
      </c>
      <c r="AV3934" s="14" t="s">
        <v>90</v>
      </c>
      <c r="AW3934" s="14" t="s">
        <v>36</v>
      </c>
      <c r="AX3934" s="14" t="s">
        <v>81</v>
      </c>
      <c r="AY3934" s="237" t="s">
        <v>215</v>
      </c>
    </row>
    <row r="3935" spans="2:51" s="13" customFormat="1" ht="10.199999999999999">
      <c r="B3935" s="217"/>
      <c r="C3935" s="218"/>
      <c r="D3935" s="198" t="s">
        <v>364</v>
      </c>
      <c r="E3935" s="219" t="s">
        <v>1</v>
      </c>
      <c r="F3935" s="220" t="s">
        <v>1533</v>
      </c>
      <c r="G3935" s="218"/>
      <c r="H3935" s="219" t="s">
        <v>1</v>
      </c>
      <c r="I3935" s="221"/>
      <c r="J3935" s="218"/>
      <c r="K3935" s="218"/>
      <c r="L3935" s="222"/>
      <c r="M3935" s="223"/>
      <c r="N3935" s="224"/>
      <c r="O3935" s="224"/>
      <c r="P3935" s="224"/>
      <c r="Q3935" s="224"/>
      <c r="R3935" s="224"/>
      <c r="S3935" s="224"/>
      <c r="T3935" s="225"/>
      <c r="AT3935" s="226" t="s">
        <v>364</v>
      </c>
      <c r="AU3935" s="226" t="s">
        <v>90</v>
      </c>
      <c r="AV3935" s="13" t="s">
        <v>88</v>
      </c>
      <c r="AW3935" s="13" t="s">
        <v>36</v>
      </c>
      <c r="AX3935" s="13" t="s">
        <v>81</v>
      </c>
      <c r="AY3935" s="226" t="s">
        <v>215</v>
      </c>
    </row>
    <row r="3936" spans="2:51" s="14" customFormat="1" ht="10.199999999999999">
      <c r="B3936" s="227"/>
      <c r="C3936" s="228"/>
      <c r="D3936" s="198" t="s">
        <v>364</v>
      </c>
      <c r="E3936" s="229" t="s">
        <v>1</v>
      </c>
      <c r="F3936" s="230" t="s">
        <v>1960</v>
      </c>
      <c r="G3936" s="228"/>
      <c r="H3936" s="231">
        <v>6.9</v>
      </c>
      <c r="I3936" s="232"/>
      <c r="J3936" s="228"/>
      <c r="K3936" s="228"/>
      <c r="L3936" s="233"/>
      <c r="M3936" s="234"/>
      <c r="N3936" s="235"/>
      <c r="O3936" s="235"/>
      <c r="P3936" s="235"/>
      <c r="Q3936" s="235"/>
      <c r="R3936" s="235"/>
      <c r="S3936" s="235"/>
      <c r="T3936" s="236"/>
      <c r="AT3936" s="237" t="s">
        <v>364</v>
      </c>
      <c r="AU3936" s="237" t="s">
        <v>90</v>
      </c>
      <c r="AV3936" s="14" t="s">
        <v>90</v>
      </c>
      <c r="AW3936" s="14" t="s">
        <v>36</v>
      </c>
      <c r="AX3936" s="14" t="s">
        <v>81</v>
      </c>
      <c r="AY3936" s="237" t="s">
        <v>215</v>
      </c>
    </row>
    <row r="3937" spans="2:51" s="14" customFormat="1" ht="10.199999999999999">
      <c r="B3937" s="227"/>
      <c r="C3937" s="228"/>
      <c r="D3937" s="198" t="s">
        <v>364</v>
      </c>
      <c r="E3937" s="229" t="s">
        <v>1</v>
      </c>
      <c r="F3937" s="230" t="s">
        <v>1537</v>
      </c>
      <c r="G3937" s="228"/>
      <c r="H3937" s="231">
        <v>-1.4</v>
      </c>
      <c r="I3937" s="232"/>
      <c r="J3937" s="228"/>
      <c r="K3937" s="228"/>
      <c r="L3937" s="233"/>
      <c r="M3937" s="234"/>
      <c r="N3937" s="235"/>
      <c r="O3937" s="235"/>
      <c r="P3937" s="235"/>
      <c r="Q3937" s="235"/>
      <c r="R3937" s="235"/>
      <c r="S3937" s="235"/>
      <c r="T3937" s="236"/>
      <c r="AT3937" s="237" t="s">
        <v>364</v>
      </c>
      <c r="AU3937" s="237" t="s">
        <v>90</v>
      </c>
      <c r="AV3937" s="14" t="s">
        <v>90</v>
      </c>
      <c r="AW3937" s="14" t="s">
        <v>36</v>
      </c>
      <c r="AX3937" s="14" t="s">
        <v>81</v>
      </c>
      <c r="AY3937" s="237" t="s">
        <v>215</v>
      </c>
    </row>
    <row r="3938" spans="2:51" s="14" customFormat="1" ht="10.199999999999999">
      <c r="B3938" s="227"/>
      <c r="C3938" s="228"/>
      <c r="D3938" s="198" t="s">
        <v>364</v>
      </c>
      <c r="E3938" s="229" t="s">
        <v>1</v>
      </c>
      <c r="F3938" s="230" t="s">
        <v>3630</v>
      </c>
      <c r="G3938" s="228"/>
      <c r="H3938" s="231">
        <v>-0.9</v>
      </c>
      <c r="I3938" s="232"/>
      <c r="J3938" s="228"/>
      <c r="K3938" s="228"/>
      <c r="L3938" s="233"/>
      <c r="M3938" s="234"/>
      <c r="N3938" s="235"/>
      <c r="O3938" s="235"/>
      <c r="P3938" s="235"/>
      <c r="Q3938" s="235"/>
      <c r="R3938" s="235"/>
      <c r="S3938" s="235"/>
      <c r="T3938" s="236"/>
      <c r="AT3938" s="237" t="s">
        <v>364</v>
      </c>
      <c r="AU3938" s="237" t="s">
        <v>90</v>
      </c>
      <c r="AV3938" s="14" t="s">
        <v>90</v>
      </c>
      <c r="AW3938" s="14" t="s">
        <v>36</v>
      </c>
      <c r="AX3938" s="14" t="s">
        <v>81</v>
      </c>
      <c r="AY3938" s="237" t="s">
        <v>215</v>
      </c>
    </row>
    <row r="3939" spans="2:51" s="13" customFormat="1" ht="10.199999999999999">
      <c r="B3939" s="217"/>
      <c r="C3939" s="218"/>
      <c r="D3939" s="198" t="s">
        <v>364</v>
      </c>
      <c r="E3939" s="219" t="s">
        <v>1</v>
      </c>
      <c r="F3939" s="220" t="s">
        <v>1535</v>
      </c>
      <c r="G3939" s="218"/>
      <c r="H3939" s="219" t="s">
        <v>1</v>
      </c>
      <c r="I3939" s="221"/>
      <c r="J3939" s="218"/>
      <c r="K3939" s="218"/>
      <c r="L3939" s="222"/>
      <c r="M3939" s="223"/>
      <c r="N3939" s="224"/>
      <c r="O3939" s="224"/>
      <c r="P3939" s="224"/>
      <c r="Q3939" s="224"/>
      <c r="R3939" s="224"/>
      <c r="S3939" s="224"/>
      <c r="T3939" s="225"/>
      <c r="AT3939" s="226" t="s">
        <v>364</v>
      </c>
      <c r="AU3939" s="226" t="s">
        <v>90</v>
      </c>
      <c r="AV3939" s="13" t="s">
        <v>88</v>
      </c>
      <c r="AW3939" s="13" t="s">
        <v>36</v>
      </c>
      <c r="AX3939" s="13" t="s">
        <v>81</v>
      </c>
      <c r="AY3939" s="226" t="s">
        <v>215</v>
      </c>
    </row>
    <row r="3940" spans="2:51" s="14" customFormat="1" ht="10.199999999999999">
      <c r="B3940" s="227"/>
      <c r="C3940" s="228"/>
      <c r="D3940" s="198" t="s">
        <v>364</v>
      </c>
      <c r="E3940" s="229" t="s">
        <v>1</v>
      </c>
      <c r="F3940" s="230" t="s">
        <v>1961</v>
      </c>
      <c r="G3940" s="228"/>
      <c r="H3940" s="231">
        <v>5.4</v>
      </c>
      <c r="I3940" s="232"/>
      <c r="J3940" s="228"/>
      <c r="K3940" s="228"/>
      <c r="L3940" s="233"/>
      <c r="M3940" s="234"/>
      <c r="N3940" s="235"/>
      <c r="O3940" s="235"/>
      <c r="P3940" s="235"/>
      <c r="Q3940" s="235"/>
      <c r="R3940" s="235"/>
      <c r="S3940" s="235"/>
      <c r="T3940" s="236"/>
      <c r="AT3940" s="237" t="s">
        <v>364</v>
      </c>
      <c r="AU3940" s="237" t="s">
        <v>90</v>
      </c>
      <c r="AV3940" s="14" t="s">
        <v>90</v>
      </c>
      <c r="AW3940" s="14" t="s">
        <v>36</v>
      </c>
      <c r="AX3940" s="14" t="s">
        <v>81</v>
      </c>
      <c r="AY3940" s="237" t="s">
        <v>215</v>
      </c>
    </row>
    <row r="3941" spans="2:51" s="14" customFormat="1" ht="10.199999999999999">
      <c r="B3941" s="227"/>
      <c r="C3941" s="228"/>
      <c r="D3941" s="198" t="s">
        <v>364</v>
      </c>
      <c r="E3941" s="229" t="s">
        <v>1</v>
      </c>
      <c r="F3941" s="230" t="s">
        <v>3769</v>
      </c>
      <c r="G3941" s="228"/>
      <c r="H3941" s="231">
        <v>-0.7</v>
      </c>
      <c r="I3941" s="232"/>
      <c r="J3941" s="228"/>
      <c r="K3941" s="228"/>
      <c r="L3941" s="233"/>
      <c r="M3941" s="234"/>
      <c r="N3941" s="235"/>
      <c r="O3941" s="235"/>
      <c r="P3941" s="235"/>
      <c r="Q3941" s="235"/>
      <c r="R3941" s="235"/>
      <c r="S3941" s="235"/>
      <c r="T3941" s="236"/>
      <c r="AT3941" s="237" t="s">
        <v>364</v>
      </c>
      <c r="AU3941" s="237" t="s">
        <v>90</v>
      </c>
      <c r="AV3941" s="14" t="s">
        <v>90</v>
      </c>
      <c r="AW3941" s="14" t="s">
        <v>36</v>
      </c>
      <c r="AX3941" s="14" t="s">
        <v>81</v>
      </c>
      <c r="AY3941" s="237" t="s">
        <v>215</v>
      </c>
    </row>
    <row r="3942" spans="2:51" s="13" customFormat="1" ht="10.199999999999999">
      <c r="B3942" s="217"/>
      <c r="C3942" s="218"/>
      <c r="D3942" s="198" t="s">
        <v>364</v>
      </c>
      <c r="E3942" s="219" t="s">
        <v>1</v>
      </c>
      <c r="F3942" s="220" t="s">
        <v>1538</v>
      </c>
      <c r="G3942" s="218"/>
      <c r="H3942" s="219" t="s">
        <v>1</v>
      </c>
      <c r="I3942" s="221"/>
      <c r="J3942" s="218"/>
      <c r="K3942" s="218"/>
      <c r="L3942" s="222"/>
      <c r="M3942" s="223"/>
      <c r="N3942" s="224"/>
      <c r="O3942" s="224"/>
      <c r="P3942" s="224"/>
      <c r="Q3942" s="224"/>
      <c r="R3942" s="224"/>
      <c r="S3942" s="224"/>
      <c r="T3942" s="225"/>
      <c r="AT3942" s="226" t="s">
        <v>364</v>
      </c>
      <c r="AU3942" s="226" t="s">
        <v>90</v>
      </c>
      <c r="AV3942" s="13" t="s">
        <v>88</v>
      </c>
      <c r="AW3942" s="13" t="s">
        <v>36</v>
      </c>
      <c r="AX3942" s="13" t="s">
        <v>81</v>
      </c>
      <c r="AY3942" s="226" t="s">
        <v>215</v>
      </c>
    </row>
    <row r="3943" spans="2:51" s="14" customFormat="1" ht="10.199999999999999">
      <c r="B3943" s="227"/>
      <c r="C3943" s="228"/>
      <c r="D3943" s="198" t="s">
        <v>364</v>
      </c>
      <c r="E3943" s="229" t="s">
        <v>1</v>
      </c>
      <c r="F3943" s="230" t="s">
        <v>1961</v>
      </c>
      <c r="G3943" s="228"/>
      <c r="H3943" s="231">
        <v>5.4</v>
      </c>
      <c r="I3943" s="232"/>
      <c r="J3943" s="228"/>
      <c r="K3943" s="228"/>
      <c r="L3943" s="233"/>
      <c r="M3943" s="234"/>
      <c r="N3943" s="235"/>
      <c r="O3943" s="235"/>
      <c r="P3943" s="235"/>
      <c r="Q3943" s="235"/>
      <c r="R3943" s="235"/>
      <c r="S3943" s="235"/>
      <c r="T3943" s="236"/>
      <c r="AT3943" s="237" t="s">
        <v>364</v>
      </c>
      <c r="AU3943" s="237" t="s">
        <v>90</v>
      </c>
      <c r="AV3943" s="14" t="s">
        <v>90</v>
      </c>
      <c r="AW3943" s="14" t="s">
        <v>36</v>
      </c>
      <c r="AX3943" s="14" t="s">
        <v>81</v>
      </c>
      <c r="AY3943" s="237" t="s">
        <v>215</v>
      </c>
    </row>
    <row r="3944" spans="2:51" s="14" customFormat="1" ht="10.199999999999999">
      <c r="B3944" s="227"/>
      <c r="C3944" s="228"/>
      <c r="D3944" s="198" t="s">
        <v>364</v>
      </c>
      <c r="E3944" s="229" t="s">
        <v>1</v>
      </c>
      <c r="F3944" s="230" t="s">
        <v>3769</v>
      </c>
      <c r="G3944" s="228"/>
      <c r="H3944" s="231">
        <v>-0.7</v>
      </c>
      <c r="I3944" s="232"/>
      <c r="J3944" s="228"/>
      <c r="K3944" s="228"/>
      <c r="L3944" s="233"/>
      <c r="M3944" s="234"/>
      <c r="N3944" s="235"/>
      <c r="O3944" s="235"/>
      <c r="P3944" s="235"/>
      <c r="Q3944" s="235"/>
      <c r="R3944" s="235"/>
      <c r="S3944" s="235"/>
      <c r="T3944" s="236"/>
      <c r="AT3944" s="237" t="s">
        <v>364</v>
      </c>
      <c r="AU3944" s="237" t="s">
        <v>90</v>
      </c>
      <c r="AV3944" s="14" t="s">
        <v>90</v>
      </c>
      <c r="AW3944" s="14" t="s">
        <v>36</v>
      </c>
      <c r="AX3944" s="14" t="s">
        <v>81</v>
      </c>
      <c r="AY3944" s="237" t="s">
        <v>215</v>
      </c>
    </row>
    <row r="3945" spans="2:51" s="13" customFormat="1" ht="10.199999999999999">
      <c r="B3945" s="217"/>
      <c r="C3945" s="218"/>
      <c r="D3945" s="198" t="s">
        <v>364</v>
      </c>
      <c r="E3945" s="219" t="s">
        <v>1</v>
      </c>
      <c r="F3945" s="220" t="s">
        <v>1539</v>
      </c>
      <c r="G3945" s="218"/>
      <c r="H3945" s="219" t="s">
        <v>1</v>
      </c>
      <c r="I3945" s="221"/>
      <c r="J3945" s="218"/>
      <c r="K3945" s="218"/>
      <c r="L3945" s="222"/>
      <c r="M3945" s="223"/>
      <c r="N3945" s="224"/>
      <c r="O3945" s="224"/>
      <c r="P3945" s="224"/>
      <c r="Q3945" s="224"/>
      <c r="R3945" s="224"/>
      <c r="S3945" s="224"/>
      <c r="T3945" s="225"/>
      <c r="AT3945" s="226" t="s">
        <v>364</v>
      </c>
      <c r="AU3945" s="226" t="s">
        <v>90</v>
      </c>
      <c r="AV3945" s="13" t="s">
        <v>88</v>
      </c>
      <c r="AW3945" s="13" t="s">
        <v>36</v>
      </c>
      <c r="AX3945" s="13" t="s">
        <v>81</v>
      </c>
      <c r="AY3945" s="226" t="s">
        <v>215</v>
      </c>
    </row>
    <row r="3946" spans="2:51" s="14" customFormat="1" ht="10.199999999999999">
      <c r="B3946" s="227"/>
      <c r="C3946" s="228"/>
      <c r="D3946" s="198" t="s">
        <v>364</v>
      </c>
      <c r="E3946" s="229" t="s">
        <v>1</v>
      </c>
      <c r="F3946" s="230" t="s">
        <v>1962</v>
      </c>
      <c r="G3946" s="228"/>
      <c r="H3946" s="231">
        <v>9.6</v>
      </c>
      <c r="I3946" s="232"/>
      <c r="J3946" s="228"/>
      <c r="K3946" s="228"/>
      <c r="L3946" s="233"/>
      <c r="M3946" s="234"/>
      <c r="N3946" s="235"/>
      <c r="O3946" s="235"/>
      <c r="P3946" s="235"/>
      <c r="Q3946" s="235"/>
      <c r="R3946" s="235"/>
      <c r="S3946" s="235"/>
      <c r="T3946" s="236"/>
      <c r="AT3946" s="237" t="s">
        <v>364</v>
      </c>
      <c r="AU3946" s="237" t="s">
        <v>90</v>
      </c>
      <c r="AV3946" s="14" t="s">
        <v>90</v>
      </c>
      <c r="AW3946" s="14" t="s">
        <v>36</v>
      </c>
      <c r="AX3946" s="14" t="s">
        <v>81</v>
      </c>
      <c r="AY3946" s="237" t="s">
        <v>215</v>
      </c>
    </row>
    <row r="3947" spans="2:51" s="14" customFormat="1" ht="10.199999999999999">
      <c r="B3947" s="227"/>
      <c r="C3947" s="228"/>
      <c r="D3947" s="198" t="s">
        <v>364</v>
      </c>
      <c r="E3947" s="229" t="s">
        <v>1</v>
      </c>
      <c r="F3947" s="230" t="s">
        <v>3749</v>
      </c>
      <c r="G3947" s="228"/>
      <c r="H3947" s="231">
        <v>-0.8</v>
      </c>
      <c r="I3947" s="232"/>
      <c r="J3947" s="228"/>
      <c r="K3947" s="228"/>
      <c r="L3947" s="233"/>
      <c r="M3947" s="234"/>
      <c r="N3947" s="235"/>
      <c r="O3947" s="235"/>
      <c r="P3947" s="235"/>
      <c r="Q3947" s="235"/>
      <c r="R3947" s="235"/>
      <c r="S3947" s="235"/>
      <c r="T3947" s="236"/>
      <c r="AT3947" s="237" t="s">
        <v>364</v>
      </c>
      <c r="AU3947" s="237" t="s">
        <v>90</v>
      </c>
      <c r="AV3947" s="14" t="s">
        <v>90</v>
      </c>
      <c r="AW3947" s="14" t="s">
        <v>36</v>
      </c>
      <c r="AX3947" s="14" t="s">
        <v>81</v>
      </c>
      <c r="AY3947" s="237" t="s">
        <v>215</v>
      </c>
    </row>
    <row r="3948" spans="2:51" s="14" customFormat="1" ht="10.199999999999999">
      <c r="B3948" s="227"/>
      <c r="C3948" s="228"/>
      <c r="D3948" s="198" t="s">
        <v>364</v>
      </c>
      <c r="E3948" s="229" t="s">
        <v>1</v>
      </c>
      <c r="F3948" s="230" t="s">
        <v>3630</v>
      </c>
      <c r="G3948" s="228"/>
      <c r="H3948" s="231">
        <v>-0.9</v>
      </c>
      <c r="I3948" s="232"/>
      <c r="J3948" s="228"/>
      <c r="K3948" s="228"/>
      <c r="L3948" s="233"/>
      <c r="M3948" s="234"/>
      <c r="N3948" s="235"/>
      <c r="O3948" s="235"/>
      <c r="P3948" s="235"/>
      <c r="Q3948" s="235"/>
      <c r="R3948" s="235"/>
      <c r="S3948" s="235"/>
      <c r="T3948" s="236"/>
      <c r="AT3948" s="237" t="s">
        <v>364</v>
      </c>
      <c r="AU3948" s="237" t="s">
        <v>90</v>
      </c>
      <c r="AV3948" s="14" t="s">
        <v>90</v>
      </c>
      <c r="AW3948" s="14" t="s">
        <v>36</v>
      </c>
      <c r="AX3948" s="14" t="s">
        <v>81</v>
      </c>
      <c r="AY3948" s="237" t="s">
        <v>215</v>
      </c>
    </row>
    <row r="3949" spans="2:51" s="13" customFormat="1" ht="10.199999999999999">
      <c r="B3949" s="217"/>
      <c r="C3949" s="218"/>
      <c r="D3949" s="198" t="s">
        <v>364</v>
      </c>
      <c r="E3949" s="219" t="s">
        <v>1</v>
      </c>
      <c r="F3949" s="220" t="s">
        <v>1148</v>
      </c>
      <c r="G3949" s="218"/>
      <c r="H3949" s="219" t="s">
        <v>1</v>
      </c>
      <c r="I3949" s="221"/>
      <c r="J3949" s="218"/>
      <c r="K3949" s="218"/>
      <c r="L3949" s="222"/>
      <c r="M3949" s="223"/>
      <c r="N3949" s="224"/>
      <c r="O3949" s="224"/>
      <c r="P3949" s="224"/>
      <c r="Q3949" s="224"/>
      <c r="R3949" s="224"/>
      <c r="S3949" s="224"/>
      <c r="T3949" s="225"/>
      <c r="AT3949" s="226" t="s">
        <v>364</v>
      </c>
      <c r="AU3949" s="226" t="s">
        <v>90</v>
      </c>
      <c r="AV3949" s="13" t="s">
        <v>88</v>
      </c>
      <c r="AW3949" s="13" t="s">
        <v>36</v>
      </c>
      <c r="AX3949" s="13" t="s">
        <v>81</v>
      </c>
      <c r="AY3949" s="226" t="s">
        <v>215</v>
      </c>
    </row>
    <row r="3950" spans="2:51" s="14" customFormat="1" ht="10.199999999999999">
      <c r="B3950" s="227"/>
      <c r="C3950" s="228"/>
      <c r="D3950" s="198" t="s">
        <v>364</v>
      </c>
      <c r="E3950" s="229" t="s">
        <v>1</v>
      </c>
      <c r="F3950" s="230" t="s">
        <v>3753</v>
      </c>
      <c r="G3950" s="228"/>
      <c r="H3950" s="231">
        <v>10.1</v>
      </c>
      <c r="I3950" s="232"/>
      <c r="J3950" s="228"/>
      <c r="K3950" s="228"/>
      <c r="L3950" s="233"/>
      <c r="M3950" s="234"/>
      <c r="N3950" s="235"/>
      <c r="O3950" s="235"/>
      <c r="P3950" s="235"/>
      <c r="Q3950" s="235"/>
      <c r="R3950" s="235"/>
      <c r="S3950" s="235"/>
      <c r="T3950" s="236"/>
      <c r="AT3950" s="237" t="s">
        <v>364</v>
      </c>
      <c r="AU3950" s="237" t="s">
        <v>90</v>
      </c>
      <c r="AV3950" s="14" t="s">
        <v>90</v>
      </c>
      <c r="AW3950" s="14" t="s">
        <v>36</v>
      </c>
      <c r="AX3950" s="14" t="s">
        <v>81</v>
      </c>
      <c r="AY3950" s="237" t="s">
        <v>215</v>
      </c>
    </row>
    <row r="3951" spans="2:51" s="14" customFormat="1" ht="10.199999999999999">
      <c r="B3951" s="227"/>
      <c r="C3951" s="228"/>
      <c r="D3951" s="198" t="s">
        <v>364</v>
      </c>
      <c r="E3951" s="229" t="s">
        <v>1</v>
      </c>
      <c r="F3951" s="230" t="s">
        <v>1537</v>
      </c>
      <c r="G3951" s="228"/>
      <c r="H3951" s="231">
        <v>-1.4</v>
      </c>
      <c r="I3951" s="232"/>
      <c r="J3951" s="228"/>
      <c r="K3951" s="228"/>
      <c r="L3951" s="233"/>
      <c r="M3951" s="234"/>
      <c r="N3951" s="235"/>
      <c r="O3951" s="235"/>
      <c r="P3951" s="235"/>
      <c r="Q3951" s="235"/>
      <c r="R3951" s="235"/>
      <c r="S3951" s="235"/>
      <c r="T3951" s="236"/>
      <c r="AT3951" s="237" t="s">
        <v>364</v>
      </c>
      <c r="AU3951" s="237" t="s">
        <v>90</v>
      </c>
      <c r="AV3951" s="14" t="s">
        <v>90</v>
      </c>
      <c r="AW3951" s="14" t="s">
        <v>36</v>
      </c>
      <c r="AX3951" s="14" t="s">
        <v>81</v>
      </c>
      <c r="AY3951" s="237" t="s">
        <v>215</v>
      </c>
    </row>
    <row r="3952" spans="2:51" s="14" customFormat="1" ht="10.199999999999999">
      <c r="B3952" s="227"/>
      <c r="C3952" s="228"/>
      <c r="D3952" s="198" t="s">
        <v>364</v>
      </c>
      <c r="E3952" s="229" t="s">
        <v>1</v>
      </c>
      <c r="F3952" s="230" t="s">
        <v>3749</v>
      </c>
      <c r="G3952" s="228"/>
      <c r="H3952" s="231">
        <v>-0.8</v>
      </c>
      <c r="I3952" s="232"/>
      <c r="J3952" s="228"/>
      <c r="K3952" s="228"/>
      <c r="L3952" s="233"/>
      <c r="M3952" s="234"/>
      <c r="N3952" s="235"/>
      <c r="O3952" s="235"/>
      <c r="P3952" s="235"/>
      <c r="Q3952" s="235"/>
      <c r="R3952" s="235"/>
      <c r="S3952" s="235"/>
      <c r="T3952" s="236"/>
      <c r="AT3952" s="237" t="s">
        <v>364</v>
      </c>
      <c r="AU3952" s="237" t="s">
        <v>90</v>
      </c>
      <c r="AV3952" s="14" t="s">
        <v>90</v>
      </c>
      <c r="AW3952" s="14" t="s">
        <v>36</v>
      </c>
      <c r="AX3952" s="14" t="s">
        <v>81</v>
      </c>
      <c r="AY3952" s="237" t="s">
        <v>215</v>
      </c>
    </row>
    <row r="3953" spans="1:65" s="13" customFormat="1" ht="10.199999999999999">
      <c r="B3953" s="217"/>
      <c r="C3953" s="218"/>
      <c r="D3953" s="198" t="s">
        <v>364</v>
      </c>
      <c r="E3953" s="219" t="s">
        <v>1</v>
      </c>
      <c r="F3953" s="220" t="s">
        <v>1542</v>
      </c>
      <c r="G3953" s="218"/>
      <c r="H3953" s="219" t="s">
        <v>1</v>
      </c>
      <c r="I3953" s="221"/>
      <c r="J3953" s="218"/>
      <c r="K3953" s="218"/>
      <c r="L3953" s="222"/>
      <c r="M3953" s="223"/>
      <c r="N3953" s="224"/>
      <c r="O3953" s="224"/>
      <c r="P3953" s="224"/>
      <c r="Q3953" s="224"/>
      <c r="R3953" s="224"/>
      <c r="S3953" s="224"/>
      <c r="T3953" s="225"/>
      <c r="AT3953" s="226" t="s">
        <v>364</v>
      </c>
      <c r="AU3953" s="226" t="s">
        <v>90</v>
      </c>
      <c r="AV3953" s="13" t="s">
        <v>88</v>
      </c>
      <c r="AW3953" s="13" t="s">
        <v>36</v>
      </c>
      <c r="AX3953" s="13" t="s">
        <v>81</v>
      </c>
      <c r="AY3953" s="226" t="s">
        <v>215</v>
      </c>
    </row>
    <row r="3954" spans="1:65" s="14" customFormat="1" ht="10.199999999999999">
      <c r="B3954" s="227"/>
      <c r="C3954" s="228"/>
      <c r="D3954" s="198" t="s">
        <v>364</v>
      </c>
      <c r="E3954" s="229" t="s">
        <v>1</v>
      </c>
      <c r="F3954" s="230" t="s">
        <v>1964</v>
      </c>
      <c r="G3954" s="228"/>
      <c r="H3954" s="231">
        <v>5.2</v>
      </c>
      <c r="I3954" s="232"/>
      <c r="J3954" s="228"/>
      <c r="K3954" s="228"/>
      <c r="L3954" s="233"/>
      <c r="M3954" s="234"/>
      <c r="N3954" s="235"/>
      <c r="O3954" s="235"/>
      <c r="P3954" s="235"/>
      <c r="Q3954" s="235"/>
      <c r="R3954" s="235"/>
      <c r="S3954" s="235"/>
      <c r="T3954" s="236"/>
      <c r="AT3954" s="237" t="s">
        <v>364</v>
      </c>
      <c r="AU3954" s="237" t="s">
        <v>90</v>
      </c>
      <c r="AV3954" s="14" t="s">
        <v>90</v>
      </c>
      <c r="AW3954" s="14" t="s">
        <v>36</v>
      </c>
      <c r="AX3954" s="14" t="s">
        <v>81</v>
      </c>
      <c r="AY3954" s="237" t="s">
        <v>215</v>
      </c>
    </row>
    <row r="3955" spans="1:65" s="14" customFormat="1" ht="10.199999999999999">
      <c r="B3955" s="227"/>
      <c r="C3955" s="228"/>
      <c r="D3955" s="198" t="s">
        <v>364</v>
      </c>
      <c r="E3955" s="229" t="s">
        <v>1</v>
      </c>
      <c r="F3955" s="230" t="s">
        <v>3769</v>
      </c>
      <c r="G3955" s="228"/>
      <c r="H3955" s="231">
        <v>-0.7</v>
      </c>
      <c r="I3955" s="232"/>
      <c r="J3955" s="228"/>
      <c r="K3955" s="228"/>
      <c r="L3955" s="233"/>
      <c r="M3955" s="234"/>
      <c r="N3955" s="235"/>
      <c r="O3955" s="235"/>
      <c r="P3955" s="235"/>
      <c r="Q3955" s="235"/>
      <c r="R3955" s="235"/>
      <c r="S3955" s="235"/>
      <c r="T3955" s="236"/>
      <c r="AT3955" s="237" t="s">
        <v>364</v>
      </c>
      <c r="AU3955" s="237" t="s">
        <v>90</v>
      </c>
      <c r="AV3955" s="14" t="s">
        <v>90</v>
      </c>
      <c r="AW3955" s="14" t="s">
        <v>36</v>
      </c>
      <c r="AX3955" s="14" t="s">
        <v>81</v>
      </c>
      <c r="AY3955" s="237" t="s">
        <v>215</v>
      </c>
    </row>
    <row r="3956" spans="1:65" s="13" customFormat="1" ht="10.199999999999999">
      <c r="B3956" s="217"/>
      <c r="C3956" s="218"/>
      <c r="D3956" s="198" t="s">
        <v>364</v>
      </c>
      <c r="E3956" s="219" t="s">
        <v>1</v>
      </c>
      <c r="F3956" s="220" t="s">
        <v>1544</v>
      </c>
      <c r="G3956" s="218"/>
      <c r="H3956" s="219" t="s">
        <v>1</v>
      </c>
      <c r="I3956" s="221"/>
      <c r="J3956" s="218"/>
      <c r="K3956" s="218"/>
      <c r="L3956" s="222"/>
      <c r="M3956" s="223"/>
      <c r="N3956" s="224"/>
      <c r="O3956" s="224"/>
      <c r="P3956" s="224"/>
      <c r="Q3956" s="224"/>
      <c r="R3956" s="224"/>
      <c r="S3956" s="224"/>
      <c r="T3956" s="225"/>
      <c r="AT3956" s="226" t="s">
        <v>364</v>
      </c>
      <c r="AU3956" s="226" t="s">
        <v>90</v>
      </c>
      <c r="AV3956" s="13" t="s">
        <v>88</v>
      </c>
      <c r="AW3956" s="13" t="s">
        <v>36</v>
      </c>
      <c r="AX3956" s="13" t="s">
        <v>81</v>
      </c>
      <c r="AY3956" s="226" t="s">
        <v>215</v>
      </c>
    </row>
    <row r="3957" spans="1:65" s="14" customFormat="1" ht="10.199999999999999">
      <c r="B3957" s="227"/>
      <c r="C3957" s="228"/>
      <c r="D3957" s="198" t="s">
        <v>364</v>
      </c>
      <c r="E3957" s="229" t="s">
        <v>1</v>
      </c>
      <c r="F3957" s="230" t="s">
        <v>1964</v>
      </c>
      <c r="G3957" s="228"/>
      <c r="H3957" s="231">
        <v>5.2</v>
      </c>
      <c r="I3957" s="232"/>
      <c r="J3957" s="228"/>
      <c r="K3957" s="228"/>
      <c r="L3957" s="233"/>
      <c r="M3957" s="234"/>
      <c r="N3957" s="235"/>
      <c r="O3957" s="235"/>
      <c r="P3957" s="235"/>
      <c r="Q3957" s="235"/>
      <c r="R3957" s="235"/>
      <c r="S3957" s="235"/>
      <c r="T3957" s="236"/>
      <c r="AT3957" s="237" t="s">
        <v>364</v>
      </c>
      <c r="AU3957" s="237" t="s">
        <v>90</v>
      </c>
      <c r="AV3957" s="14" t="s">
        <v>90</v>
      </c>
      <c r="AW3957" s="14" t="s">
        <v>36</v>
      </c>
      <c r="AX3957" s="14" t="s">
        <v>81</v>
      </c>
      <c r="AY3957" s="237" t="s">
        <v>215</v>
      </c>
    </row>
    <row r="3958" spans="1:65" s="14" customFormat="1" ht="10.199999999999999">
      <c r="B3958" s="227"/>
      <c r="C3958" s="228"/>
      <c r="D3958" s="198" t="s">
        <v>364</v>
      </c>
      <c r="E3958" s="229" t="s">
        <v>1</v>
      </c>
      <c r="F3958" s="230" t="s">
        <v>3769</v>
      </c>
      <c r="G3958" s="228"/>
      <c r="H3958" s="231">
        <v>-0.7</v>
      </c>
      <c r="I3958" s="232"/>
      <c r="J3958" s="228"/>
      <c r="K3958" s="228"/>
      <c r="L3958" s="233"/>
      <c r="M3958" s="234"/>
      <c r="N3958" s="235"/>
      <c r="O3958" s="235"/>
      <c r="P3958" s="235"/>
      <c r="Q3958" s="235"/>
      <c r="R3958" s="235"/>
      <c r="S3958" s="235"/>
      <c r="T3958" s="236"/>
      <c r="AT3958" s="237" t="s">
        <v>364</v>
      </c>
      <c r="AU3958" s="237" t="s">
        <v>90</v>
      </c>
      <c r="AV3958" s="14" t="s">
        <v>90</v>
      </c>
      <c r="AW3958" s="14" t="s">
        <v>36</v>
      </c>
      <c r="AX3958" s="14" t="s">
        <v>81</v>
      </c>
      <c r="AY3958" s="237" t="s">
        <v>215</v>
      </c>
    </row>
    <row r="3959" spans="1:65" s="13" customFormat="1" ht="10.199999999999999">
      <c r="B3959" s="217"/>
      <c r="C3959" s="218"/>
      <c r="D3959" s="198" t="s">
        <v>364</v>
      </c>
      <c r="E3959" s="219" t="s">
        <v>1</v>
      </c>
      <c r="F3959" s="220" t="s">
        <v>1414</v>
      </c>
      <c r="G3959" s="218"/>
      <c r="H3959" s="219" t="s">
        <v>1</v>
      </c>
      <c r="I3959" s="221"/>
      <c r="J3959" s="218"/>
      <c r="K3959" s="218"/>
      <c r="L3959" s="222"/>
      <c r="M3959" s="223"/>
      <c r="N3959" s="224"/>
      <c r="O3959" s="224"/>
      <c r="P3959" s="224"/>
      <c r="Q3959" s="224"/>
      <c r="R3959" s="224"/>
      <c r="S3959" s="224"/>
      <c r="T3959" s="225"/>
      <c r="AT3959" s="226" t="s">
        <v>364</v>
      </c>
      <c r="AU3959" s="226" t="s">
        <v>90</v>
      </c>
      <c r="AV3959" s="13" t="s">
        <v>88</v>
      </c>
      <c r="AW3959" s="13" t="s">
        <v>36</v>
      </c>
      <c r="AX3959" s="13" t="s">
        <v>81</v>
      </c>
      <c r="AY3959" s="226" t="s">
        <v>215</v>
      </c>
    </row>
    <row r="3960" spans="1:65" s="14" customFormat="1" ht="10.199999999999999">
      <c r="B3960" s="227"/>
      <c r="C3960" s="228"/>
      <c r="D3960" s="198" t="s">
        <v>364</v>
      </c>
      <c r="E3960" s="229" t="s">
        <v>1</v>
      </c>
      <c r="F3960" s="230" t="s">
        <v>3770</v>
      </c>
      <c r="G3960" s="228"/>
      <c r="H3960" s="231">
        <v>6.75</v>
      </c>
      <c r="I3960" s="232"/>
      <c r="J3960" s="228"/>
      <c r="K3960" s="228"/>
      <c r="L3960" s="233"/>
      <c r="M3960" s="234"/>
      <c r="N3960" s="235"/>
      <c r="O3960" s="235"/>
      <c r="P3960" s="235"/>
      <c r="Q3960" s="235"/>
      <c r="R3960" s="235"/>
      <c r="S3960" s="235"/>
      <c r="T3960" s="236"/>
      <c r="AT3960" s="237" t="s">
        <v>364</v>
      </c>
      <c r="AU3960" s="237" t="s">
        <v>90</v>
      </c>
      <c r="AV3960" s="14" t="s">
        <v>90</v>
      </c>
      <c r="AW3960" s="14" t="s">
        <v>36</v>
      </c>
      <c r="AX3960" s="14" t="s">
        <v>81</v>
      </c>
      <c r="AY3960" s="237" t="s">
        <v>215</v>
      </c>
    </row>
    <row r="3961" spans="1:65" s="16" customFormat="1" ht="10.199999999999999">
      <c r="B3961" s="249"/>
      <c r="C3961" s="250"/>
      <c r="D3961" s="198" t="s">
        <v>364</v>
      </c>
      <c r="E3961" s="251" t="s">
        <v>1</v>
      </c>
      <c r="F3961" s="252" t="s">
        <v>403</v>
      </c>
      <c r="G3961" s="250"/>
      <c r="H3961" s="253">
        <v>55.55</v>
      </c>
      <c r="I3961" s="254"/>
      <c r="J3961" s="250"/>
      <c r="K3961" s="250"/>
      <c r="L3961" s="255"/>
      <c r="M3961" s="256"/>
      <c r="N3961" s="257"/>
      <c r="O3961" s="257"/>
      <c r="P3961" s="257"/>
      <c r="Q3961" s="257"/>
      <c r="R3961" s="257"/>
      <c r="S3961" s="257"/>
      <c r="T3961" s="258"/>
      <c r="AT3961" s="259" t="s">
        <v>364</v>
      </c>
      <c r="AU3961" s="259" t="s">
        <v>90</v>
      </c>
      <c r="AV3961" s="16" t="s">
        <v>227</v>
      </c>
      <c r="AW3961" s="16" t="s">
        <v>36</v>
      </c>
      <c r="AX3961" s="16" t="s">
        <v>81</v>
      </c>
      <c r="AY3961" s="259" t="s">
        <v>215</v>
      </c>
    </row>
    <row r="3962" spans="1:65" s="15" customFormat="1" ht="10.199999999999999">
      <c r="B3962" s="238"/>
      <c r="C3962" s="239"/>
      <c r="D3962" s="198" t="s">
        <v>364</v>
      </c>
      <c r="E3962" s="240" t="s">
        <v>1</v>
      </c>
      <c r="F3962" s="241" t="s">
        <v>368</v>
      </c>
      <c r="G3962" s="239"/>
      <c r="H3962" s="242">
        <v>118.05</v>
      </c>
      <c r="I3962" s="243"/>
      <c r="J3962" s="239"/>
      <c r="K3962" s="239"/>
      <c r="L3962" s="244"/>
      <c r="M3962" s="245"/>
      <c r="N3962" s="246"/>
      <c r="O3962" s="246"/>
      <c r="P3962" s="246"/>
      <c r="Q3962" s="246"/>
      <c r="R3962" s="246"/>
      <c r="S3962" s="246"/>
      <c r="T3962" s="247"/>
      <c r="AT3962" s="248" t="s">
        <v>364</v>
      </c>
      <c r="AU3962" s="248" t="s">
        <v>90</v>
      </c>
      <c r="AV3962" s="15" t="s">
        <v>214</v>
      </c>
      <c r="AW3962" s="15" t="s">
        <v>36</v>
      </c>
      <c r="AX3962" s="15" t="s">
        <v>88</v>
      </c>
      <c r="AY3962" s="248" t="s">
        <v>215</v>
      </c>
    </row>
    <row r="3963" spans="1:65" s="2" customFormat="1" ht="16.5" customHeight="1">
      <c r="A3963" s="35"/>
      <c r="B3963" s="36"/>
      <c r="C3963" s="185" t="s">
        <v>3771</v>
      </c>
      <c r="D3963" s="185" t="s">
        <v>216</v>
      </c>
      <c r="E3963" s="186" t="s">
        <v>3772</v>
      </c>
      <c r="F3963" s="187" t="s">
        <v>3773</v>
      </c>
      <c r="G3963" s="188" t="s">
        <v>716</v>
      </c>
      <c r="H3963" s="189">
        <v>40</v>
      </c>
      <c r="I3963" s="190"/>
      <c r="J3963" s="191">
        <f>ROUND(I3963*H3963,2)</f>
        <v>0</v>
      </c>
      <c r="K3963" s="187" t="s">
        <v>359</v>
      </c>
      <c r="L3963" s="40"/>
      <c r="M3963" s="192" t="s">
        <v>1</v>
      </c>
      <c r="N3963" s="193" t="s">
        <v>46</v>
      </c>
      <c r="O3963" s="72"/>
      <c r="P3963" s="194">
        <f>O3963*H3963</f>
        <v>0</v>
      </c>
      <c r="Q3963" s="194">
        <v>0</v>
      </c>
      <c r="R3963" s="194">
        <f>Q3963*H3963</f>
        <v>0</v>
      </c>
      <c r="S3963" s="194">
        <v>0</v>
      </c>
      <c r="T3963" s="195">
        <f>S3963*H3963</f>
        <v>0</v>
      </c>
      <c r="U3963" s="35"/>
      <c r="V3963" s="35"/>
      <c r="W3963" s="35"/>
      <c r="X3963" s="35"/>
      <c r="Y3963" s="35"/>
      <c r="Z3963" s="35"/>
      <c r="AA3963" s="35"/>
      <c r="AB3963" s="35"/>
      <c r="AC3963" s="35"/>
      <c r="AD3963" s="35"/>
      <c r="AE3963" s="35"/>
      <c r="AR3963" s="196" t="s">
        <v>291</v>
      </c>
      <c r="AT3963" s="196" t="s">
        <v>216</v>
      </c>
      <c r="AU3963" s="196" t="s">
        <v>90</v>
      </c>
      <c r="AY3963" s="18" t="s">
        <v>215</v>
      </c>
      <c r="BE3963" s="197">
        <f>IF(N3963="základní",J3963,0)</f>
        <v>0</v>
      </c>
      <c r="BF3963" s="197">
        <f>IF(N3963="snížená",J3963,0)</f>
        <v>0</v>
      </c>
      <c r="BG3963" s="197">
        <f>IF(N3963="zákl. přenesená",J3963,0)</f>
        <v>0</v>
      </c>
      <c r="BH3963" s="197">
        <f>IF(N3963="sníž. přenesená",J3963,0)</f>
        <v>0</v>
      </c>
      <c r="BI3963" s="197">
        <f>IF(N3963="nulová",J3963,0)</f>
        <v>0</v>
      </c>
      <c r="BJ3963" s="18" t="s">
        <v>88</v>
      </c>
      <c r="BK3963" s="197">
        <f>ROUND(I3963*H3963,2)</f>
        <v>0</v>
      </c>
      <c r="BL3963" s="18" t="s">
        <v>291</v>
      </c>
      <c r="BM3963" s="196" t="s">
        <v>3774</v>
      </c>
    </row>
    <row r="3964" spans="1:65" s="2" customFormat="1" ht="19.2">
      <c r="A3964" s="35"/>
      <c r="B3964" s="36"/>
      <c r="C3964" s="37"/>
      <c r="D3964" s="198" t="s">
        <v>221</v>
      </c>
      <c r="E3964" s="37"/>
      <c r="F3964" s="199" t="s">
        <v>3775</v>
      </c>
      <c r="G3964" s="37"/>
      <c r="H3964" s="37"/>
      <c r="I3964" s="200"/>
      <c r="J3964" s="37"/>
      <c r="K3964" s="37"/>
      <c r="L3964" s="40"/>
      <c r="M3964" s="201"/>
      <c r="N3964" s="202"/>
      <c r="O3964" s="72"/>
      <c r="P3964" s="72"/>
      <c r="Q3964" s="72"/>
      <c r="R3964" s="72"/>
      <c r="S3964" s="72"/>
      <c r="T3964" s="73"/>
      <c r="U3964" s="35"/>
      <c r="V3964" s="35"/>
      <c r="W3964" s="35"/>
      <c r="X3964" s="35"/>
      <c r="Y3964" s="35"/>
      <c r="Z3964" s="35"/>
      <c r="AA3964" s="35"/>
      <c r="AB3964" s="35"/>
      <c r="AC3964" s="35"/>
      <c r="AD3964" s="35"/>
      <c r="AE3964" s="35"/>
      <c r="AT3964" s="18" t="s">
        <v>221</v>
      </c>
      <c r="AU3964" s="18" t="s">
        <v>90</v>
      </c>
    </row>
    <row r="3965" spans="1:65" s="2" customFormat="1" ht="10.199999999999999">
      <c r="A3965" s="35"/>
      <c r="B3965" s="36"/>
      <c r="C3965" s="37"/>
      <c r="D3965" s="215" t="s">
        <v>362</v>
      </c>
      <c r="E3965" s="37"/>
      <c r="F3965" s="216" t="s">
        <v>3776</v>
      </c>
      <c r="G3965" s="37"/>
      <c r="H3965" s="37"/>
      <c r="I3965" s="200"/>
      <c r="J3965" s="37"/>
      <c r="K3965" s="37"/>
      <c r="L3965" s="40"/>
      <c r="M3965" s="201"/>
      <c r="N3965" s="202"/>
      <c r="O3965" s="72"/>
      <c r="P3965" s="72"/>
      <c r="Q3965" s="72"/>
      <c r="R3965" s="72"/>
      <c r="S3965" s="72"/>
      <c r="T3965" s="73"/>
      <c r="U3965" s="35"/>
      <c r="V3965" s="35"/>
      <c r="W3965" s="35"/>
      <c r="X3965" s="35"/>
      <c r="Y3965" s="35"/>
      <c r="Z3965" s="35"/>
      <c r="AA3965" s="35"/>
      <c r="AB3965" s="35"/>
      <c r="AC3965" s="35"/>
      <c r="AD3965" s="35"/>
      <c r="AE3965" s="35"/>
      <c r="AT3965" s="18" t="s">
        <v>362</v>
      </c>
      <c r="AU3965" s="18" t="s">
        <v>90</v>
      </c>
    </row>
    <row r="3966" spans="1:65" s="2" customFormat="1" ht="21.75" customHeight="1">
      <c r="A3966" s="35"/>
      <c r="B3966" s="36"/>
      <c r="C3966" s="185" t="s">
        <v>3777</v>
      </c>
      <c r="D3966" s="185" t="s">
        <v>216</v>
      </c>
      <c r="E3966" s="186" t="s">
        <v>3778</v>
      </c>
      <c r="F3966" s="187" t="s">
        <v>3779</v>
      </c>
      <c r="G3966" s="188" t="s">
        <v>716</v>
      </c>
      <c r="H3966" s="189">
        <v>40</v>
      </c>
      <c r="I3966" s="190"/>
      <c r="J3966" s="191">
        <f>ROUND(I3966*H3966,2)</f>
        <v>0</v>
      </c>
      <c r="K3966" s="187" t="s">
        <v>359</v>
      </c>
      <c r="L3966" s="40"/>
      <c r="M3966" s="192" t="s">
        <v>1</v>
      </c>
      <c r="N3966" s="193" t="s">
        <v>46</v>
      </c>
      <c r="O3966" s="72"/>
      <c r="P3966" s="194">
        <f>O3966*H3966</f>
        <v>0</v>
      </c>
      <c r="Q3966" s="194">
        <v>0</v>
      </c>
      <c r="R3966" s="194">
        <f>Q3966*H3966</f>
        <v>0</v>
      </c>
      <c r="S3966" s="194">
        <v>0</v>
      </c>
      <c r="T3966" s="195">
        <f>S3966*H3966</f>
        <v>0</v>
      </c>
      <c r="U3966" s="35"/>
      <c r="V3966" s="35"/>
      <c r="W3966" s="35"/>
      <c r="X3966" s="35"/>
      <c r="Y3966" s="35"/>
      <c r="Z3966" s="35"/>
      <c r="AA3966" s="35"/>
      <c r="AB3966" s="35"/>
      <c r="AC3966" s="35"/>
      <c r="AD3966" s="35"/>
      <c r="AE3966" s="35"/>
      <c r="AR3966" s="196" t="s">
        <v>291</v>
      </c>
      <c r="AT3966" s="196" t="s">
        <v>216</v>
      </c>
      <c r="AU3966" s="196" t="s">
        <v>90</v>
      </c>
      <c r="AY3966" s="18" t="s">
        <v>215</v>
      </c>
      <c r="BE3966" s="197">
        <f>IF(N3966="základní",J3966,0)</f>
        <v>0</v>
      </c>
      <c r="BF3966" s="197">
        <f>IF(N3966="snížená",J3966,0)</f>
        <v>0</v>
      </c>
      <c r="BG3966" s="197">
        <f>IF(N3966="zákl. přenesená",J3966,0)</f>
        <v>0</v>
      </c>
      <c r="BH3966" s="197">
        <f>IF(N3966="sníž. přenesená",J3966,0)</f>
        <v>0</v>
      </c>
      <c r="BI3966" s="197">
        <f>IF(N3966="nulová",J3966,0)</f>
        <v>0</v>
      </c>
      <c r="BJ3966" s="18" t="s">
        <v>88</v>
      </c>
      <c r="BK3966" s="197">
        <f>ROUND(I3966*H3966,2)</f>
        <v>0</v>
      </c>
      <c r="BL3966" s="18" t="s">
        <v>291</v>
      </c>
      <c r="BM3966" s="196" t="s">
        <v>3780</v>
      </c>
    </row>
    <row r="3967" spans="1:65" s="2" customFormat="1" ht="19.2">
      <c r="A3967" s="35"/>
      <c r="B3967" s="36"/>
      <c r="C3967" s="37"/>
      <c r="D3967" s="198" t="s">
        <v>221</v>
      </c>
      <c r="E3967" s="37"/>
      <c r="F3967" s="199" t="s">
        <v>3781</v>
      </c>
      <c r="G3967" s="37"/>
      <c r="H3967" s="37"/>
      <c r="I3967" s="200"/>
      <c r="J3967" s="37"/>
      <c r="K3967" s="37"/>
      <c r="L3967" s="40"/>
      <c r="M3967" s="201"/>
      <c r="N3967" s="202"/>
      <c r="O3967" s="72"/>
      <c r="P3967" s="72"/>
      <c r="Q3967" s="72"/>
      <c r="R3967" s="72"/>
      <c r="S3967" s="72"/>
      <c r="T3967" s="73"/>
      <c r="U3967" s="35"/>
      <c r="V3967" s="35"/>
      <c r="W3967" s="35"/>
      <c r="X3967" s="35"/>
      <c r="Y3967" s="35"/>
      <c r="Z3967" s="35"/>
      <c r="AA3967" s="35"/>
      <c r="AB3967" s="35"/>
      <c r="AC3967" s="35"/>
      <c r="AD3967" s="35"/>
      <c r="AE3967" s="35"/>
      <c r="AT3967" s="18" t="s">
        <v>221</v>
      </c>
      <c r="AU3967" s="18" t="s">
        <v>90</v>
      </c>
    </row>
    <row r="3968" spans="1:65" s="2" customFormat="1" ht="10.199999999999999">
      <c r="A3968" s="35"/>
      <c r="B3968" s="36"/>
      <c r="C3968" s="37"/>
      <c r="D3968" s="215" t="s">
        <v>362</v>
      </c>
      <c r="E3968" s="37"/>
      <c r="F3968" s="216" t="s">
        <v>3782</v>
      </c>
      <c r="G3968" s="37"/>
      <c r="H3968" s="37"/>
      <c r="I3968" s="200"/>
      <c r="J3968" s="37"/>
      <c r="K3968" s="37"/>
      <c r="L3968" s="40"/>
      <c r="M3968" s="201"/>
      <c r="N3968" s="202"/>
      <c r="O3968" s="72"/>
      <c r="P3968" s="72"/>
      <c r="Q3968" s="72"/>
      <c r="R3968" s="72"/>
      <c r="S3968" s="72"/>
      <c r="T3968" s="73"/>
      <c r="U3968" s="35"/>
      <c r="V3968" s="35"/>
      <c r="W3968" s="35"/>
      <c r="X3968" s="35"/>
      <c r="Y3968" s="35"/>
      <c r="Z3968" s="35"/>
      <c r="AA3968" s="35"/>
      <c r="AB3968" s="35"/>
      <c r="AC3968" s="35"/>
      <c r="AD3968" s="35"/>
      <c r="AE3968" s="35"/>
      <c r="AT3968" s="18" t="s">
        <v>362</v>
      </c>
      <c r="AU3968" s="18" t="s">
        <v>90</v>
      </c>
    </row>
    <row r="3969" spans="1:65" s="2" customFormat="1" ht="16.5" customHeight="1">
      <c r="A3969" s="35"/>
      <c r="B3969" s="36"/>
      <c r="C3969" s="185" t="s">
        <v>3211</v>
      </c>
      <c r="D3969" s="185" t="s">
        <v>216</v>
      </c>
      <c r="E3969" s="186" t="s">
        <v>3783</v>
      </c>
      <c r="F3969" s="187" t="s">
        <v>3784</v>
      </c>
      <c r="G3969" s="188" t="s">
        <v>716</v>
      </c>
      <c r="H3969" s="189">
        <v>9</v>
      </c>
      <c r="I3969" s="190"/>
      <c r="J3969" s="191">
        <f>ROUND(I3969*H3969,2)</f>
        <v>0</v>
      </c>
      <c r="K3969" s="187" t="s">
        <v>359</v>
      </c>
      <c r="L3969" s="40"/>
      <c r="M3969" s="192" t="s">
        <v>1</v>
      </c>
      <c r="N3969" s="193" t="s">
        <v>46</v>
      </c>
      <c r="O3969" s="72"/>
      <c r="P3969" s="194">
        <f>O3969*H3969</f>
        <v>0</v>
      </c>
      <c r="Q3969" s="194">
        <v>0</v>
      </c>
      <c r="R3969" s="194">
        <f>Q3969*H3969</f>
        <v>0</v>
      </c>
      <c r="S3969" s="194">
        <v>0</v>
      </c>
      <c r="T3969" s="195">
        <f>S3969*H3969</f>
        <v>0</v>
      </c>
      <c r="U3969" s="35"/>
      <c r="V3969" s="35"/>
      <c r="W3969" s="35"/>
      <c r="X3969" s="35"/>
      <c r="Y3969" s="35"/>
      <c r="Z3969" s="35"/>
      <c r="AA3969" s="35"/>
      <c r="AB3969" s="35"/>
      <c r="AC3969" s="35"/>
      <c r="AD3969" s="35"/>
      <c r="AE3969" s="35"/>
      <c r="AR3969" s="196" t="s">
        <v>291</v>
      </c>
      <c r="AT3969" s="196" t="s">
        <v>216</v>
      </c>
      <c r="AU3969" s="196" t="s">
        <v>90</v>
      </c>
      <c r="AY3969" s="18" t="s">
        <v>215</v>
      </c>
      <c r="BE3969" s="197">
        <f>IF(N3969="základní",J3969,0)</f>
        <v>0</v>
      </c>
      <c r="BF3969" s="197">
        <f>IF(N3969="snížená",J3969,0)</f>
        <v>0</v>
      </c>
      <c r="BG3969" s="197">
        <f>IF(N3969="zákl. přenesená",J3969,0)</f>
        <v>0</v>
      </c>
      <c r="BH3969" s="197">
        <f>IF(N3969="sníž. přenesená",J3969,0)</f>
        <v>0</v>
      </c>
      <c r="BI3969" s="197">
        <f>IF(N3969="nulová",J3969,0)</f>
        <v>0</v>
      </c>
      <c r="BJ3969" s="18" t="s">
        <v>88</v>
      </c>
      <c r="BK3969" s="197">
        <f>ROUND(I3969*H3969,2)</f>
        <v>0</v>
      </c>
      <c r="BL3969" s="18" t="s">
        <v>291</v>
      </c>
      <c r="BM3969" s="196" t="s">
        <v>3785</v>
      </c>
    </row>
    <row r="3970" spans="1:65" s="2" customFormat="1" ht="19.2">
      <c r="A3970" s="35"/>
      <c r="B3970" s="36"/>
      <c r="C3970" s="37"/>
      <c r="D3970" s="198" t="s">
        <v>221</v>
      </c>
      <c r="E3970" s="37"/>
      <c r="F3970" s="199" t="s">
        <v>3786</v>
      </c>
      <c r="G3970" s="37"/>
      <c r="H3970" s="37"/>
      <c r="I3970" s="200"/>
      <c r="J3970" s="37"/>
      <c r="K3970" s="37"/>
      <c r="L3970" s="40"/>
      <c r="M3970" s="201"/>
      <c r="N3970" s="202"/>
      <c r="O3970" s="72"/>
      <c r="P3970" s="72"/>
      <c r="Q3970" s="72"/>
      <c r="R3970" s="72"/>
      <c r="S3970" s="72"/>
      <c r="T3970" s="73"/>
      <c r="U3970" s="35"/>
      <c r="V3970" s="35"/>
      <c r="W3970" s="35"/>
      <c r="X3970" s="35"/>
      <c r="Y3970" s="35"/>
      <c r="Z3970" s="35"/>
      <c r="AA3970" s="35"/>
      <c r="AB3970" s="35"/>
      <c r="AC3970" s="35"/>
      <c r="AD3970" s="35"/>
      <c r="AE3970" s="35"/>
      <c r="AT3970" s="18" t="s">
        <v>221</v>
      </c>
      <c r="AU3970" s="18" t="s">
        <v>90</v>
      </c>
    </row>
    <row r="3971" spans="1:65" s="2" customFormat="1" ht="10.199999999999999">
      <c r="A3971" s="35"/>
      <c r="B3971" s="36"/>
      <c r="C3971" s="37"/>
      <c r="D3971" s="215" t="s">
        <v>362</v>
      </c>
      <c r="E3971" s="37"/>
      <c r="F3971" s="216" t="s">
        <v>3787</v>
      </c>
      <c r="G3971" s="37"/>
      <c r="H3971" s="37"/>
      <c r="I3971" s="200"/>
      <c r="J3971" s="37"/>
      <c r="K3971" s="37"/>
      <c r="L3971" s="40"/>
      <c r="M3971" s="201"/>
      <c r="N3971" s="202"/>
      <c r="O3971" s="72"/>
      <c r="P3971" s="72"/>
      <c r="Q3971" s="72"/>
      <c r="R3971" s="72"/>
      <c r="S3971" s="72"/>
      <c r="T3971" s="73"/>
      <c r="U3971" s="35"/>
      <c r="V3971" s="35"/>
      <c r="W3971" s="35"/>
      <c r="X3971" s="35"/>
      <c r="Y3971" s="35"/>
      <c r="Z3971" s="35"/>
      <c r="AA3971" s="35"/>
      <c r="AB3971" s="35"/>
      <c r="AC3971" s="35"/>
      <c r="AD3971" s="35"/>
      <c r="AE3971" s="35"/>
      <c r="AT3971" s="18" t="s">
        <v>362</v>
      </c>
      <c r="AU3971" s="18" t="s">
        <v>90</v>
      </c>
    </row>
    <row r="3972" spans="1:65" s="14" customFormat="1" ht="10.199999999999999">
      <c r="B3972" s="227"/>
      <c r="C3972" s="228"/>
      <c r="D3972" s="198" t="s">
        <v>364</v>
      </c>
      <c r="E3972" s="229" t="s">
        <v>1</v>
      </c>
      <c r="F3972" s="230" t="s">
        <v>2851</v>
      </c>
      <c r="G3972" s="228"/>
      <c r="H3972" s="231">
        <v>9</v>
      </c>
      <c r="I3972" s="232"/>
      <c r="J3972" s="228"/>
      <c r="K3972" s="228"/>
      <c r="L3972" s="233"/>
      <c r="M3972" s="234"/>
      <c r="N3972" s="235"/>
      <c r="O3972" s="235"/>
      <c r="P3972" s="235"/>
      <c r="Q3972" s="235"/>
      <c r="R3972" s="235"/>
      <c r="S3972" s="235"/>
      <c r="T3972" s="236"/>
      <c r="AT3972" s="237" t="s">
        <v>364</v>
      </c>
      <c r="AU3972" s="237" t="s">
        <v>90</v>
      </c>
      <c r="AV3972" s="14" t="s">
        <v>90</v>
      </c>
      <c r="AW3972" s="14" t="s">
        <v>36</v>
      </c>
      <c r="AX3972" s="14" t="s">
        <v>81</v>
      </c>
      <c r="AY3972" s="237" t="s">
        <v>215</v>
      </c>
    </row>
    <row r="3973" spans="1:65" s="15" customFormat="1" ht="10.199999999999999">
      <c r="B3973" s="238"/>
      <c r="C3973" s="239"/>
      <c r="D3973" s="198" t="s">
        <v>364</v>
      </c>
      <c r="E3973" s="240" t="s">
        <v>1</v>
      </c>
      <c r="F3973" s="241" t="s">
        <v>368</v>
      </c>
      <c r="G3973" s="239"/>
      <c r="H3973" s="242">
        <v>9</v>
      </c>
      <c r="I3973" s="243"/>
      <c r="J3973" s="239"/>
      <c r="K3973" s="239"/>
      <c r="L3973" s="244"/>
      <c r="M3973" s="245"/>
      <c r="N3973" s="246"/>
      <c r="O3973" s="246"/>
      <c r="P3973" s="246"/>
      <c r="Q3973" s="246"/>
      <c r="R3973" s="246"/>
      <c r="S3973" s="246"/>
      <c r="T3973" s="247"/>
      <c r="AT3973" s="248" t="s">
        <v>364</v>
      </c>
      <c r="AU3973" s="248" t="s">
        <v>90</v>
      </c>
      <c r="AV3973" s="15" t="s">
        <v>214</v>
      </c>
      <c r="AW3973" s="15" t="s">
        <v>36</v>
      </c>
      <c r="AX3973" s="15" t="s">
        <v>88</v>
      </c>
      <c r="AY3973" s="248" t="s">
        <v>215</v>
      </c>
    </row>
    <row r="3974" spans="1:65" s="2" customFormat="1" ht="24.15" customHeight="1">
      <c r="A3974" s="35"/>
      <c r="B3974" s="36"/>
      <c r="C3974" s="185" t="s">
        <v>3788</v>
      </c>
      <c r="D3974" s="185" t="s">
        <v>216</v>
      </c>
      <c r="E3974" s="186" t="s">
        <v>3789</v>
      </c>
      <c r="F3974" s="187" t="s">
        <v>3790</v>
      </c>
      <c r="G3974" s="188" t="s">
        <v>523</v>
      </c>
      <c r="H3974" s="189">
        <v>226.65</v>
      </c>
      <c r="I3974" s="190"/>
      <c r="J3974" s="191">
        <f>ROUND(I3974*H3974,2)</f>
        <v>0</v>
      </c>
      <c r="K3974" s="187" t="s">
        <v>359</v>
      </c>
      <c r="L3974" s="40"/>
      <c r="M3974" s="192" t="s">
        <v>1</v>
      </c>
      <c r="N3974" s="193" t="s">
        <v>46</v>
      </c>
      <c r="O3974" s="72"/>
      <c r="P3974" s="194">
        <f>O3974*H3974</f>
        <v>0</v>
      </c>
      <c r="Q3974" s="194">
        <v>5.0000000000000002E-5</v>
      </c>
      <c r="R3974" s="194">
        <f>Q3974*H3974</f>
        <v>1.1332500000000001E-2</v>
      </c>
      <c r="S3974" s="194">
        <v>0</v>
      </c>
      <c r="T3974" s="195">
        <f>S3974*H3974</f>
        <v>0</v>
      </c>
      <c r="U3974" s="35"/>
      <c r="V3974" s="35"/>
      <c r="W3974" s="35"/>
      <c r="X3974" s="35"/>
      <c r="Y3974" s="35"/>
      <c r="Z3974" s="35"/>
      <c r="AA3974" s="35"/>
      <c r="AB3974" s="35"/>
      <c r="AC3974" s="35"/>
      <c r="AD3974" s="35"/>
      <c r="AE3974" s="35"/>
      <c r="AR3974" s="196" t="s">
        <v>291</v>
      </c>
      <c r="AT3974" s="196" t="s">
        <v>216</v>
      </c>
      <c r="AU3974" s="196" t="s">
        <v>90</v>
      </c>
      <c r="AY3974" s="18" t="s">
        <v>215</v>
      </c>
      <c r="BE3974" s="197">
        <f>IF(N3974="základní",J3974,0)</f>
        <v>0</v>
      </c>
      <c r="BF3974" s="197">
        <f>IF(N3974="snížená",J3974,0)</f>
        <v>0</v>
      </c>
      <c r="BG3974" s="197">
        <f>IF(N3974="zákl. přenesená",J3974,0)</f>
        <v>0</v>
      </c>
      <c r="BH3974" s="197">
        <f>IF(N3974="sníž. přenesená",J3974,0)</f>
        <v>0</v>
      </c>
      <c r="BI3974" s="197">
        <f>IF(N3974="nulová",J3974,0)</f>
        <v>0</v>
      </c>
      <c r="BJ3974" s="18" t="s">
        <v>88</v>
      </c>
      <c r="BK3974" s="197">
        <f>ROUND(I3974*H3974,2)</f>
        <v>0</v>
      </c>
      <c r="BL3974" s="18" t="s">
        <v>291</v>
      </c>
      <c r="BM3974" s="196" t="s">
        <v>3791</v>
      </c>
    </row>
    <row r="3975" spans="1:65" s="2" customFormat="1" ht="19.2">
      <c r="A3975" s="35"/>
      <c r="B3975" s="36"/>
      <c r="C3975" s="37"/>
      <c r="D3975" s="198" t="s">
        <v>221</v>
      </c>
      <c r="E3975" s="37"/>
      <c r="F3975" s="199" t="s">
        <v>3792</v>
      </c>
      <c r="G3975" s="37"/>
      <c r="H3975" s="37"/>
      <c r="I3975" s="200"/>
      <c r="J3975" s="37"/>
      <c r="K3975" s="37"/>
      <c r="L3975" s="40"/>
      <c r="M3975" s="201"/>
      <c r="N3975" s="202"/>
      <c r="O3975" s="72"/>
      <c r="P3975" s="72"/>
      <c r="Q3975" s="72"/>
      <c r="R3975" s="72"/>
      <c r="S3975" s="72"/>
      <c r="T3975" s="73"/>
      <c r="U3975" s="35"/>
      <c r="V3975" s="35"/>
      <c r="W3975" s="35"/>
      <c r="X3975" s="35"/>
      <c r="Y3975" s="35"/>
      <c r="Z3975" s="35"/>
      <c r="AA3975" s="35"/>
      <c r="AB3975" s="35"/>
      <c r="AC3975" s="35"/>
      <c r="AD3975" s="35"/>
      <c r="AE3975" s="35"/>
      <c r="AT3975" s="18" t="s">
        <v>221</v>
      </c>
      <c r="AU3975" s="18" t="s">
        <v>90</v>
      </c>
    </row>
    <row r="3976" spans="1:65" s="2" customFormat="1" ht="10.199999999999999">
      <c r="A3976" s="35"/>
      <c r="B3976" s="36"/>
      <c r="C3976" s="37"/>
      <c r="D3976" s="215" t="s">
        <v>362</v>
      </c>
      <c r="E3976" s="37"/>
      <c r="F3976" s="216" t="s">
        <v>3793</v>
      </c>
      <c r="G3976" s="37"/>
      <c r="H3976" s="37"/>
      <c r="I3976" s="200"/>
      <c r="J3976" s="37"/>
      <c r="K3976" s="37"/>
      <c r="L3976" s="40"/>
      <c r="M3976" s="201"/>
      <c r="N3976" s="202"/>
      <c r="O3976" s="72"/>
      <c r="P3976" s="72"/>
      <c r="Q3976" s="72"/>
      <c r="R3976" s="72"/>
      <c r="S3976" s="72"/>
      <c r="T3976" s="73"/>
      <c r="U3976" s="35"/>
      <c r="V3976" s="35"/>
      <c r="W3976" s="35"/>
      <c r="X3976" s="35"/>
      <c r="Y3976" s="35"/>
      <c r="Z3976" s="35"/>
      <c r="AA3976" s="35"/>
      <c r="AB3976" s="35"/>
      <c r="AC3976" s="35"/>
      <c r="AD3976" s="35"/>
      <c r="AE3976" s="35"/>
      <c r="AT3976" s="18" t="s">
        <v>362</v>
      </c>
      <c r="AU3976" s="18" t="s">
        <v>90</v>
      </c>
    </row>
    <row r="3977" spans="1:65" s="2" customFormat="1" ht="24.15" customHeight="1">
      <c r="A3977" s="35"/>
      <c r="B3977" s="36"/>
      <c r="C3977" s="185" t="s">
        <v>3794</v>
      </c>
      <c r="D3977" s="185" t="s">
        <v>216</v>
      </c>
      <c r="E3977" s="186" t="s">
        <v>3795</v>
      </c>
      <c r="F3977" s="187" t="s">
        <v>3796</v>
      </c>
      <c r="G3977" s="188" t="s">
        <v>583</v>
      </c>
      <c r="H3977" s="189">
        <v>7.8280000000000003</v>
      </c>
      <c r="I3977" s="190"/>
      <c r="J3977" s="191">
        <f>ROUND(I3977*H3977,2)</f>
        <v>0</v>
      </c>
      <c r="K3977" s="187" t="s">
        <v>359</v>
      </c>
      <c r="L3977" s="40"/>
      <c r="M3977" s="192" t="s">
        <v>1</v>
      </c>
      <c r="N3977" s="193" t="s">
        <v>46</v>
      </c>
      <c r="O3977" s="72"/>
      <c r="P3977" s="194">
        <f>O3977*H3977</f>
        <v>0</v>
      </c>
      <c r="Q3977" s="194">
        <v>0</v>
      </c>
      <c r="R3977" s="194">
        <f>Q3977*H3977</f>
        <v>0</v>
      </c>
      <c r="S3977" s="194">
        <v>0</v>
      </c>
      <c r="T3977" s="195">
        <f>S3977*H3977</f>
        <v>0</v>
      </c>
      <c r="U3977" s="35"/>
      <c r="V3977" s="35"/>
      <c r="W3977" s="35"/>
      <c r="X3977" s="35"/>
      <c r="Y3977" s="35"/>
      <c r="Z3977" s="35"/>
      <c r="AA3977" s="35"/>
      <c r="AB3977" s="35"/>
      <c r="AC3977" s="35"/>
      <c r="AD3977" s="35"/>
      <c r="AE3977" s="35"/>
      <c r="AR3977" s="196" t="s">
        <v>291</v>
      </c>
      <c r="AT3977" s="196" t="s">
        <v>216</v>
      </c>
      <c r="AU3977" s="196" t="s">
        <v>90</v>
      </c>
      <c r="AY3977" s="18" t="s">
        <v>215</v>
      </c>
      <c r="BE3977" s="197">
        <f>IF(N3977="základní",J3977,0)</f>
        <v>0</v>
      </c>
      <c r="BF3977" s="197">
        <f>IF(N3977="snížená",J3977,0)</f>
        <v>0</v>
      </c>
      <c r="BG3977" s="197">
        <f>IF(N3977="zákl. přenesená",J3977,0)</f>
        <v>0</v>
      </c>
      <c r="BH3977" s="197">
        <f>IF(N3977="sníž. přenesená",J3977,0)</f>
        <v>0</v>
      </c>
      <c r="BI3977" s="197">
        <f>IF(N3977="nulová",J3977,0)</f>
        <v>0</v>
      </c>
      <c r="BJ3977" s="18" t="s">
        <v>88</v>
      </c>
      <c r="BK3977" s="197">
        <f>ROUND(I3977*H3977,2)</f>
        <v>0</v>
      </c>
      <c r="BL3977" s="18" t="s">
        <v>291</v>
      </c>
      <c r="BM3977" s="196" t="s">
        <v>3797</v>
      </c>
    </row>
    <row r="3978" spans="1:65" s="2" customFormat="1" ht="28.8">
      <c r="A3978" s="35"/>
      <c r="B3978" s="36"/>
      <c r="C3978" s="37"/>
      <c r="D3978" s="198" t="s">
        <v>221</v>
      </c>
      <c r="E3978" s="37"/>
      <c r="F3978" s="199" t="s">
        <v>3798</v>
      </c>
      <c r="G3978" s="37"/>
      <c r="H3978" s="37"/>
      <c r="I3978" s="200"/>
      <c r="J3978" s="37"/>
      <c r="K3978" s="37"/>
      <c r="L3978" s="40"/>
      <c r="M3978" s="201"/>
      <c r="N3978" s="202"/>
      <c r="O3978" s="72"/>
      <c r="P3978" s="72"/>
      <c r="Q3978" s="72"/>
      <c r="R3978" s="72"/>
      <c r="S3978" s="72"/>
      <c r="T3978" s="73"/>
      <c r="U3978" s="35"/>
      <c r="V3978" s="35"/>
      <c r="W3978" s="35"/>
      <c r="X3978" s="35"/>
      <c r="Y3978" s="35"/>
      <c r="Z3978" s="35"/>
      <c r="AA3978" s="35"/>
      <c r="AB3978" s="35"/>
      <c r="AC3978" s="35"/>
      <c r="AD3978" s="35"/>
      <c r="AE3978" s="35"/>
      <c r="AT3978" s="18" t="s">
        <v>221</v>
      </c>
      <c r="AU3978" s="18" t="s">
        <v>90</v>
      </c>
    </row>
    <row r="3979" spans="1:65" s="2" customFormat="1" ht="10.199999999999999">
      <c r="A3979" s="35"/>
      <c r="B3979" s="36"/>
      <c r="C3979" s="37"/>
      <c r="D3979" s="215" t="s">
        <v>362</v>
      </c>
      <c r="E3979" s="37"/>
      <c r="F3979" s="216" t="s">
        <v>3799</v>
      </c>
      <c r="G3979" s="37"/>
      <c r="H3979" s="37"/>
      <c r="I3979" s="200"/>
      <c r="J3979" s="37"/>
      <c r="K3979" s="37"/>
      <c r="L3979" s="40"/>
      <c r="M3979" s="201"/>
      <c r="N3979" s="202"/>
      <c r="O3979" s="72"/>
      <c r="P3979" s="72"/>
      <c r="Q3979" s="72"/>
      <c r="R3979" s="72"/>
      <c r="S3979" s="72"/>
      <c r="T3979" s="73"/>
      <c r="U3979" s="35"/>
      <c r="V3979" s="35"/>
      <c r="W3979" s="35"/>
      <c r="X3979" s="35"/>
      <c r="Y3979" s="35"/>
      <c r="Z3979" s="35"/>
      <c r="AA3979" s="35"/>
      <c r="AB3979" s="35"/>
      <c r="AC3979" s="35"/>
      <c r="AD3979" s="35"/>
      <c r="AE3979" s="35"/>
      <c r="AT3979" s="18" t="s">
        <v>362</v>
      </c>
      <c r="AU3979" s="18" t="s">
        <v>90</v>
      </c>
    </row>
    <row r="3980" spans="1:65" s="11" customFormat="1" ht="22.8" customHeight="1">
      <c r="B3980" s="171"/>
      <c r="C3980" s="172"/>
      <c r="D3980" s="173" t="s">
        <v>80</v>
      </c>
      <c r="E3980" s="213" t="s">
        <v>3800</v>
      </c>
      <c r="F3980" s="213" t="s">
        <v>3801</v>
      </c>
      <c r="G3980" s="172"/>
      <c r="H3980" s="172"/>
      <c r="I3980" s="175"/>
      <c r="J3980" s="214">
        <f>BK3980</f>
        <v>0</v>
      </c>
      <c r="K3980" s="172"/>
      <c r="L3980" s="177"/>
      <c r="M3980" s="178"/>
      <c r="N3980" s="179"/>
      <c r="O3980" s="179"/>
      <c r="P3980" s="180">
        <f>SUM(P3981:P4113)</f>
        <v>0</v>
      </c>
      <c r="Q3980" s="179"/>
      <c r="R3980" s="180">
        <f>SUM(R3981:R4113)</f>
        <v>1.0573629499999999</v>
      </c>
      <c r="S3980" s="179"/>
      <c r="T3980" s="181">
        <f>SUM(T3981:T4113)</f>
        <v>0</v>
      </c>
      <c r="AR3980" s="182" t="s">
        <v>90</v>
      </c>
      <c r="AT3980" s="183" t="s">
        <v>80</v>
      </c>
      <c r="AU3980" s="183" t="s">
        <v>88</v>
      </c>
      <c r="AY3980" s="182" t="s">
        <v>215</v>
      </c>
      <c r="BK3980" s="184">
        <f>SUM(BK3981:BK4113)</f>
        <v>0</v>
      </c>
    </row>
    <row r="3981" spans="1:65" s="2" customFormat="1" ht="24.15" customHeight="1">
      <c r="A3981" s="35"/>
      <c r="B3981" s="36"/>
      <c r="C3981" s="185" t="s">
        <v>3802</v>
      </c>
      <c r="D3981" s="185" t="s">
        <v>216</v>
      </c>
      <c r="E3981" s="186" t="s">
        <v>3803</v>
      </c>
      <c r="F3981" s="187" t="s">
        <v>3804</v>
      </c>
      <c r="G3981" s="188" t="s">
        <v>797</v>
      </c>
      <c r="H3981" s="189">
        <v>5.2</v>
      </c>
      <c r="I3981" s="190"/>
      <c r="J3981" s="191">
        <f>ROUND(I3981*H3981,2)</f>
        <v>0</v>
      </c>
      <c r="K3981" s="187" t="s">
        <v>359</v>
      </c>
      <c r="L3981" s="40"/>
      <c r="M3981" s="192" t="s">
        <v>1</v>
      </c>
      <c r="N3981" s="193" t="s">
        <v>46</v>
      </c>
      <c r="O3981" s="72"/>
      <c r="P3981" s="194">
        <f>O3981*H3981</f>
        <v>0</v>
      </c>
      <c r="Q3981" s="194">
        <v>2.1000000000000001E-4</v>
      </c>
      <c r="R3981" s="194">
        <f>Q3981*H3981</f>
        <v>1.0920000000000001E-3</v>
      </c>
      <c r="S3981" s="194">
        <v>0</v>
      </c>
      <c r="T3981" s="195">
        <f>S3981*H3981</f>
        <v>0</v>
      </c>
      <c r="U3981" s="35"/>
      <c r="V3981" s="35"/>
      <c r="W3981" s="35"/>
      <c r="X3981" s="35"/>
      <c r="Y3981" s="35"/>
      <c r="Z3981" s="35"/>
      <c r="AA3981" s="35"/>
      <c r="AB3981" s="35"/>
      <c r="AC3981" s="35"/>
      <c r="AD3981" s="35"/>
      <c r="AE3981" s="35"/>
      <c r="AR3981" s="196" t="s">
        <v>291</v>
      </c>
      <c r="AT3981" s="196" t="s">
        <v>216</v>
      </c>
      <c r="AU3981" s="196" t="s">
        <v>90</v>
      </c>
      <c r="AY3981" s="18" t="s">
        <v>215</v>
      </c>
      <c r="BE3981" s="197">
        <f>IF(N3981="základní",J3981,0)</f>
        <v>0</v>
      </c>
      <c r="BF3981" s="197">
        <f>IF(N3981="snížená",J3981,0)</f>
        <v>0</v>
      </c>
      <c r="BG3981" s="197">
        <f>IF(N3981="zákl. přenesená",J3981,0)</f>
        <v>0</v>
      </c>
      <c r="BH3981" s="197">
        <f>IF(N3981="sníž. přenesená",J3981,0)</f>
        <v>0</v>
      </c>
      <c r="BI3981" s="197">
        <f>IF(N3981="nulová",J3981,0)</f>
        <v>0</v>
      </c>
      <c r="BJ3981" s="18" t="s">
        <v>88</v>
      </c>
      <c r="BK3981" s="197">
        <f>ROUND(I3981*H3981,2)</f>
        <v>0</v>
      </c>
      <c r="BL3981" s="18" t="s">
        <v>291</v>
      </c>
      <c r="BM3981" s="196" t="s">
        <v>3805</v>
      </c>
    </row>
    <row r="3982" spans="1:65" s="2" customFormat="1" ht="19.2">
      <c r="A3982" s="35"/>
      <c r="B3982" s="36"/>
      <c r="C3982" s="37"/>
      <c r="D3982" s="198" t="s">
        <v>221</v>
      </c>
      <c r="E3982" s="37"/>
      <c r="F3982" s="199" t="s">
        <v>3806</v>
      </c>
      <c r="G3982" s="37"/>
      <c r="H3982" s="37"/>
      <c r="I3982" s="200"/>
      <c r="J3982" s="37"/>
      <c r="K3982" s="37"/>
      <c r="L3982" s="40"/>
      <c r="M3982" s="201"/>
      <c r="N3982" s="202"/>
      <c r="O3982" s="72"/>
      <c r="P3982" s="72"/>
      <c r="Q3982" s="72"/>
      <c r="R3982" s="72"/>
      <c r="S3982" s="72"/>
      <c r="T3982" s="73"/>
      <c r="U3982" s="35"/>
      <c r="V3982" s="35"/>
      <c r="W3982" s="35"/>
      <c r="X3982" s="35"/>
      <c r="Y3982" s="35"/>
      <c r="Z3982" s="35"/>
      <c r="AA3982" s="35"/>
      <c r="AB3982" s="35"/>
      <c r="AC3982" s="35"/>
      <c r="AD3982" s="35"/>
      <c r="AE3982" s="35"/>
      <c r="AT3982" s="18" t="s">
        <v>221</v>
      </c>
      <c r="AU3982" s="18" t="s">
        <v>90</v>
      </c>
    </row>
    <row r="3983" spans="1:65" s="2" customFormat="1" ht="10.199999999999999">
      <c r="A3983" s="35"/>
      <c r="B3983" s="36"/>
      <c r="C3983" s="37"/>
      <c r="D3983" s="215" t="s">
        <v>362</v>
      </c>
      <c r="E3983" s="37"/>
      <c r="F3983" s="216" t="s">
        <v>3807</v>
      </c>
      <c r="G3983" s="37"/>
      <c r="H3983" s="37"/>
      <c r="I3983" s="200"/>
      <c r="J3983" s="37"/>
      <c r="K3983" s="37"/>
      <c r="L3983" s="40"/>
      <c r="M3983" s="201"/>
      <c r="N3983" s="202"/>
      <c r="O3983" s="72"/>
      <c r="P3983" s="72"/>
      <c r="Q3983" s="72"/>
      <c r="R3983" s="72"/>
      <c r="S3983" s="72"/>
      <c r="T3983" s="73"/>
      <c r="U3983" s="35"/>
      <c r="V3983" s="35"/>
      <c r="W3983" s="35"/>
      <c r="X3983" s="35"/>
      <c r="Y3983" s="35"/>
      <c r="Z3983" s="35"/>
      <c r="AA3983" s="35"/>
      <c r="AB3983" s="35"/>
      <c r="AC3983" s="35"/>
      <c r="AD3983" s="35"/>
      <c r="AE3983" s="35"/>
      <c r="AT3983" s="18" t="s">
        <v>362</v>
      </c>
      <c r="AU3983" s="18" t="s">
        <v>90</v>
      </c>
    </row>
    <row r="3984" spans="1:65" s="13" customFormat="1" ht="10.199999999999999">
      <c r="B3984" s="217"/>
      <c r="C3984" s="218"/>
      <c r="D3984" s="198" t="s">
        <v>364</v>
      </c>
      <c r="E3984" s="219" t="s">
        <v>1</v>
      </c>
      <c r="F3984" s="220" t="s">
        <v>3808</v>
      </c>
      <c r="G3984" s="218"/>
      <c r="H3984" s="219" t="s">
        <v>1</v>
      </c>
      <c r="I3984" s="221"/>
      <c r="J3984" s="218"/>
      <c r="K3984" s="218"/>
      <c r="L3984" s="222"/>
      <c r="M3984" s="223"/>
      <c r="N3984" s="224"/>
      <c r="O3984" s="224"/>
      <c r="P3984" s="224"/>
      <c r="Q3984" s="224"/>
      <c r="R3984" s="224"/>
      <c r="S3984" s="224"/>
      <c r="T3984" s="225"/>
      <c r="AT3984" s="226" t="s">
        <v>364</v>
      </c>
      <c r="AU3984" s="226" t="s">
        <v>90</v>
      </c>
      <c r="AV3984" s="13" t="s">
        <v>88</v>
      </c>
      <c r="AW3984" s="13" t="s">
        <v>36</v>
      </c>
      <c r="AX3984" s="13" t="s">
        <v>81</v>
      </c>
      <c r="AY3984" s="226" t="s">
        <v>215</v>
      </c>
    </row>
    <row r="3985" spans="1:65" s="14" customFormat="1" ht="10.199999999999999">
      <c r="B3985" s="227"/>
      <c r="C3985" s="228"/>
      <c r="D3985" s="198" t="s">
        <v>364</v>
      </c>
      <c r="E3985" s="229" t="s">
        <v>1</v>
      </c>
      <c r="F3985" s="230" t="s">
        <v>3809</v>
      </c>
      <c r="G3985" s="228"/>
      <c r="H3985" s="231">
        <v>5.2</v>
      </c>
      <c r="I3985" s="232"/>
      <c r="J3985" s="228"/>
      <c r="K3985" s="228"/>
      <c r="L3985" s="233"/>
      <c r="M3985" s="234"/>
      <c r="N3985" s="235"/>
      <c r="O3985" s="235"/>
      <c r="P3985" s="235"/>
      <c r="Q3985" s="235"/>
      <c r="R3985" s="235"/>
      <c r="S3985" s="235"/>
      <c r="T3985" s="236"/>
      <c r="AT3985" s="237" t="s">
        <v>364</v>
      </c>
      <c r="AU3985" s="237" t="s">
        <v>90</v>
      </c>
      <c r="AV3985" s="14" t="s">
        <v>90</v>
      </c>
      <c r="AW3985" s="14" t="s">
        <v>36</v>
      </c>
      <c r="AX3985" s="14" t="s">
        <v>81</v>
      </c>
      <c r="AY3985" s="237" t="s">
        <v>215</v>
      </c>
    </row>
    <row r="3986" spans="1:65" s="15" customFormat="1" ht="10.199999999999999">
      <c r="B3986" s="238"/>
      <c r="C3986" s="239"/>
      <c r="D3986" s="198" t="s">
        <v>364</v>
      </c>
      <c r="E3986" s="240" t="s">
        <v>1</v>
      </c>
      <c r="F3986" s="241" t="s">
        <v>368</v>
      </c>
      <c r="G3986" s="239"/>
      <c r="H3986" s="242">
        <v>5.2</v>
      </c>
      <c r="I3986" s="243"/>
      <c r="J3986" s="239"/>
      <c r="K3986" s="239"/>
      <c r="L3986" s="244"/>
      <c r="M3986" s="245"/>
      <c r="N3986" s="246"/>
      <c r="O3986" s="246"/>
      <c r="P3986" s="246"/>
      <c r="Q3986" s="246"/>
      <c r="R3986" s="246"/>
      <c r="S3986" s="246"/>
      <c r="T3986" s="247"/>
      <c r="AT3986" s="248" t="s">
        <v>364</v>
      </c>
      <c r="AU3986" s="248" t="s">
        <v>90</v>
      </c>
      <c r="AV3986" s="15" t="s">
        <v>214</v>
      </c>
      <c r="AW3986" s="15" t="s">
        <v>36</v>
      </c>
      <c r="AX3986" s="15" t="s">
        <v>88</v>
      </c>
      <c r="AY3986" s="248" t="s">
        <v>215</v>
      </c>
    </row>
    <row r="3987" spans="1:65" s="2" customFormat="1" ht="24.15" customHeight="1">
      <c r="A3987" s="35"/>
      <c r="B3987" s="36"/>
      <c r="C3987" s="185" t="s">
        <v>3810</v>
      </c>
      <c r="D3987" s="185" t="s">
        <v>216</v>
      </c>
      <c r="E3987" s="186" t="s">
        <v>3811</v>
      </c>
      <c r="F3987" s="187" t="s">
        <v>3812</v>
      </c>
      <c r="G3987" s="188" t="s">
        <v>523</v>
      </c>
      <c r="H3987" s="189">
        <v>605.25099999999998</v>
      </c>
      <c r="I3987" s="190"/>
      <c r="J3987" s="191">
        <f>ROUND(I3987*H3987,2)</f>
        <v>0</v>
      </c>
      <c r="K3987" s="187" t="s">
        <v>359</v>
      </c>
      <c r="L3987" s="40"/>
      <c r="M3987" s="192" t="s">
        <v>1</v>
      </c>
      <c r="N3987" s="193" t="s">
        <v>46</v>
      </c>
      <c r="O3987" s="72"/>
      <c r="P3987" s="194">
        <f>O3987*H3987</f>
        <v>0</v>
      </c>
      <c r="Q3987" s="194">
        <v>1.7000000000000001E-4</v>
      </c>
      <c r="R3987" s="194">
        <f>Q3987*H3987</f>
        <v>0.10289267000000001</v>
      </c>
      <c r="S3987" s="194">
        <v>0</v>
      </c>
      <c r="T3987" s="195">
        <f>S3987*H3987</f>
        <v>0</v>
      </c>
      <c r="U3987" s="35"/>
      <c r="V3987" s="35"/>
      <c r="W3987" s="35"/>
      <c r="X3987" s="35"/>
      <c r="Y3987" s="35"/>
      <c r="Z3987" s="35"/>
      <c r="AA3987" s="35"/>
      <c r="AB3987" s="35"/>
      <c r="AC3987" s="35"/>
      <c r="AD3987" s="35"/>
      <c r="AE3987" s="35"/>
      <c r="AR3987" s="196" t="s">
        <v>291</v>
      </c>
      <c r="AT3987" s="196" t="s">
        <v>216</v>
      </c>
      <c r="AU3987" s="196" t="s">
        <v>90</v>
      </c>
      <c r="AY3987" s="18" t="s">
        <v>215</v>
      </c>
      <c r="BE3987" s="197">
        <f>IF(N3987="základní",J3987,0)</f>
        <v>0</v>
      </c>
      <c r="BF3987" s="197">
        <f>IF(N3987="snížená",J3987,0)</f>
        <v>0</v>
      </c>
      <c r="BG3987" s="197">
        <f>IF(N3987="zákl. přenesená",J3987,0)</f>
        <v>0</v>
      </c>
      <c r="BH3987" s="197">
        <f>IF(N3987="sníž. přenesená",J3987,0)</f>
        <v>0</v>
      </c>
      <c r="BI3987" s="197">
        <f>IF(N3987="nulová",J3987,0)</f>
        <v>0</v>
      </c>
      <c r="BJ3987" s="18" t="s">
        <v>88</v>
      </c>
      <c r="BK3987" s="197">
        <f>ROUND(I3987*H3987,2)</f>
        <v>0</v>
      </c>
      <c r="BL3987" s="18" t="s">
        <v>291</v>
      </c>
      <c r="BM3987" s="196" t="s">
        <v>3813</v>
      </c>
    </row>
    <row r="3988" spans="1:65" s="2" customFormat="1" ht="19.2">
      <c r="A3988" s="35"/>
      <c r="B3988" s="36"/>
      <c r="C3988" s="37"/>
      <c r="D3988" s="198" t="s">
        <v>221</v>
      </c>
      <c r="E3988" s="37"/>
      <c r="F3988" s="199" t="s">
        <v>3814</v>
      </c>
      <c r="G3988" s="37"/>
      <c r="H3988" s="37"/>
      <c r="I3988" s="200"/>
      <c r="J3988" s="37"/>
      <c r="K3988" s="37"/>
      <c r="L3988" s="40"/>
      <c r="M3988" s="201"/>
      <c r="N3988" s="202"/>
      <c r="O3988" s="72"/>
      <c r="P3988" s="72"/>
      <c r="Q3988" s="72"/>
      <c r="R3988" s="72"/>
      <c r="S3988" s="72"/>
      <c r="T3988" s="73"/>
      <c r="U3988" s="35"/>
      <c r="V3988" s="35"/>
      <c r="W3988" s="35"/>
      <c r="X3988" s="35"/>
      <c r="Y3988" s="35"/>
      <c r="Z3988" s="35"/>
      <c r="AA3988" s="35"/>
      <c r="AB3988" s="35"/>
      <c r="AC3988" s="35"/>
      <c r="AD3988" s="35"/>
      <c r="AE3988" s="35"/>
      <c r="AT3988" s="18" t="s">
        <v>221</v>
      </c>
      <c r="AU3988" s="18" t="s">
        <v>90</v>
      </c>
    </row>
    <row r="3989" spans="1:65" s="2" customFormat="1" ht="10.199999999999999">
      <c r="A3989" s="35"/>
      <c r="B3989" s="36"/>
      <c r="C3989" s="37"/>
      <c r="D3989" s="215" t="s">
        <v>362</v>
      </c>
      <c r="E3989" s="37"/>
      <c r="F3989" s="216" t="s">
        <v>3815</v>
      </c>
      <c r="G3989" s="37"/>
      <c r="H3989" s="37"/>
      <c r="I3989" s="200"/>
      <c r="J3989" s="37"/>
      <c r="K3989" s="37"/>
      <c r="L3989" s="40"/>
      <c r="M3989" s="201"/>
      <c r="N3989" s="202"/>
      <c r="O3989" s="72"/>
      <c r="P3989" s="72"/>
      <c r="Q3989" s="72"/>
      <c r="R3989" s="72"/>
      <c r="S3989" s="72"/>
      <c r="T3989" s="73"/>
      <c r="U3989" s="35"/>
      <c r="V3989" s="35"/>
      <c r="W3989" s="35"/>
      <c r="X3989" s="35"/>
      <c r="Y3989" s="35"/>
      <c r="Z3989" s="35"/>
      <c r="AA3989" s="35"/>
      <c r="AB3989" s="35"/>
      <c r="AC3989" s="35"/>
      <c r="AD3989" s="35"/>
      <c r="AE3989" s="35"/>
      <c r="AT3989" s="18" t="s">
        <v>362</v>
      </c>
      <c r="AU3989" s="18" t="s">
        <v>90</v>
      </c>
    </row>
    <row r="3990" spans="1:65" s="13" customFormat="1" ht="10.199999999999999">
      <c r="B3990" s="217"/>
      <c r="C3990" s="218"/>
      <c r="D3990" s="198" t="s">
        <v>364</v>
      </c>
      <c r="E3990" s="219" t="s">
        <v>1</v>
      </c>
      <c r="F3990" s="220" t="s">
        <v>3816</v>
      </c>
      <c r="G3990" s="218"/>
      <c r="H3990" s="219" t="s">
        <v>1</v>
      </c>
      <c r="I3990" s="221"/>
      <c r="J3990" s="218"/>
      <c r="K3990" s="218"/>
      <c r="L3990" s="222"/>
      <c r="M3990" s="223"/>
      <c r="N3990" s="224"/>
      <c r="O3990" s="224"/>
      <c r="P3990" s="224"/>
      <c r="Q3990" s="224"/>
      <c r="R3990" s="224"/>
      <c r="S3990" s="224"/>
      <c r="T3990" s="225"/>
      <c r="AT3990" s="226" t="s">
        <v>364</v>
      </c>
      <c r="AU3990" s="226" t="s">
        <v>90</v>
      </c>
      <c r="AV3990" s="13" t="s">
        <v>88</v>
      </c>
      <c r="AW3990" s="13" t="s">
        <v>36</v>
      </c>
      <c r="AX3990" s="13" t="s">
        <v>81</v>
      </c>
      <c r="AY3990" s="226" t="s">
        <v>215</v>
      </c>
    </row>
    <row r="3991" spans="1:65" s="13" customFormat="1" ht="10.199999999999999">
      <c r="B3991" s="217"/>
      <c r="C3991" s="218"/>
      <c r="D3991" s="198" t="s">
        <v>364</v>
      </c>
      <c r="E3991" s="219" t="s">
        <v>1</v>
      </c>
      <c r="F3991" s="220" t="s">
        <v>1058</v>
      </c>
      <c r="G3991" s="218"/>
      <c r="H3991" s="219" t="s">
        <v>1</v>
      </c>
      <c r="I3991" s="221"/>
      <c r="J3991" s="218"/>
      <c r="K3991" s="218"/>
      <c r="L3991" s="222"/>
      <c r="M3991" s="223"/>
      <c r="N3991" s="224"/>
      <c r="O3991" s="224"/>
      <c r="P3991" s="224"/>
      <c r="Q3991" s="224"/>
      <c r="R3991" s="224"/>
      <c r="S3991" s="224"/>
      <c r="T3991" s="225"/>
      <c r="AT3991" s="226" t="s">
        <v>364</v>
      </c>
      <c r="AU3991" s="226" t="s">
        <v>90</v>
      </c>
      <c r="AV3991" s="13" t="s">
        <v>88</v>
      </c>
      <c r="AW3991" s="13" t="s">
        <v>36</v>
      </c>
      <c r="AX3991" s="13" t="s">
        <v>81</v>
      </c>
      <c r="AY3991" s="226" t="s">
        <v>215</v>
      </c>
    </row>
    <row r="3992" spans="1:65" s="14" customFormat="1" ht="10.199999999999999">
      <c r="B3992" s="227"/>
      <c r="C3992" s="228"/>
      <c r="D3992" s="198" t="s">
        <v>364</v>
      </c>
      <c r="E3992" s="229" t="s">
        <v>1</v>
      </c>
      <c r="F3992" s="230" t="s">
        <v>3817</v>
      </c>
      <c r="G3992" s="228"/>
      <c r="H3992" s="231">
        <v>3.74</v>
      </c>
      <c r="I3992" s="232"/>
      <c r="J3992" s="228"/>
      <c r="K3992" s="228"/>
      <c r="L3992" s="233"/>
      <c r="M3992" s="234"/>
      <c r="N3992" s="235"/>
      <c r="O3992" s="235"/>
      <c r="P3992" s="235"/>
      <c r="Q3992" s="235"/>
      <c r="R3992" s="235"/>
      <c r="S3992" s="235"/>
      <c r="T3992" s="236"/>
      <c r="AT3992" s="237" t="s">
        <v>364</v>
      </c>
      <c r="AU3992" s="237" t="s">
        <v>90</v>
      </c>
      <c r="AV3992" s="14" t="s">
        <v>90</v>
      </c>
      <c r="AW3992" s="14" t="s">
        <v>36</v>
      </c>
      <c r="AX3992" s="14" t="s">
        <v>81</v>
      </c>
      <c r="AY3992" s="237" t="s">
        <v>215</v>
      </c>
    </row>
    <row r="3993" spans="1:65" s="14" customFormat="1" ht="10.199999999999999">
      <c r="B3993" s="227"/>
      <c r="C3993" s="228"/>
      <c r="D3993" s="198" t="s">
        <v>364</v>
      </c>
      <c r="E3993" s="229" t="s">
        <v>1</v>
      </c>
      <c r="F3993" s="230" t="s">
        <v>3818</v>
      </c>
      <c r="G3993" s="228"/>
      <c r="H3993" s="231">
        <v>67.585999999999999</v>
      </c>
      <c r="I3993" s="232"/>
      <c r="J3993" s="228"/>
      <c r="K3993" s="228"/>
      <c r="L3993" s="233"/>
      <c r="M3993" s="234"/>
      <c r="N3993" s="235"/>
      <c r="O3993" s="235"/>
      <c r="P3993" s="235"/>
      <c r="Q3993" s="235"/>
      <c r="R3993" s="235"/>
      <c r="S3993" s="235"/>
      <c r="T3993" s="236"/>
      <c r="AT3993" s="237" t="s">
        <v>364</v>
      </c>
      <c r="AU3993" s="237" t="s">
        <v>90</v>
      </c>
      <c r="AV3993" s="14" t="s">
        <v>90</v>
      </c>
      <c r="AW3993" s="14" t="s">
        <v>36</v>
      </c>
      <c r="AX3993" s="14" t="s">
        <v>81</v>
      </c>
      <c r="AY3993" s="237" t="s">
        <v>215</v>
      </c>
    </row>
    <row r="3994" spans="1:65" s="14" customFormat="1" ht="10.199999999999999">
      <c r="B3994" s="227"/>
      <c r="C3994" s="228"/>
      <c r="D3994" s="198" t="s">
        <v>364</v>
      </c>
      <c r="E3994" s="229" t="s">
        <v>1</v>
      </c>
      <c r="F3994" s="230" t="s">
        <v>3819</v>
      </c>
      <c r="G3994" s="228"/>
      <c r="H3994" s="231">
        <v>41.793999999999997</v>
      </c>
      <c r="I3994" s="232"/>
      <c r="J3994" s="228"/>
      <c r="K3994" s="228"/>
      <c r="L3994" s="233"/>
      <c r="M3994" s="234"/>
      <c r="N3994" s="235"/>
      <c r="O3994" s="235"/>
      <c r="P3994" s="235"/>
      <c r="Q3994" s="235"/>
      <c r="R3994" s="235"/>
      <c r="S3994" s="235"/>
      <c r="T3994" s="236"/>
      <c r="AT3994" s="237" t="s">
        <v>364</v>
      </c>
      <c r="AU3994" s="237" t="s">
        <v>90</v>
      </c>
      <c r="AV3994" s="14" t="s">
        <v>90</v>
      </c>
      <c r="AW3994" s="14" t="s">
        <v>36</v>
      </c>
      <c r="AX3994" s="14" t="s">
        <v>81</v>
      </c>
      <c r="AY3994" s="237" t="s">
        <v>215</v>
      </c>
    </row>
    <row r="3995" spans="1:65" s="14" customFormat="1" ht="10.199999999999999">
      <c r="B3995" s="227"/>
      <c r="C3995" s="228"/>
      <c r="D3995" s="198" t="s">
        <v>364</v>
      </c>
      <c r="E3995" s="229" t="s">
        <v>1</v>
      </c>
      <c r="F3995" s="230" t="s">
        <v>3820</v>
      </c>
      <c r="G3995" s="228"/>
      <c r="H3995" s="231">
        <v>28.67</v>
      </c>
      <c r="I3995" s="232"/>
      <c r="J3995" s="228"/>
      <c r="K3995" s="228"/>
      <c r="L3995" s="233"/>
      <c r="M3995" s="234"/>
      <c r="N3995" s="235"/>
      <c r="O3995" s="235"/>
      <c r="P3995" s="235"/>
      <c r="Q3995" s="235"/>
      <c r="R3995" s="235"/>
      <c r="S3995" s="235"/>
      <c r="T3995" s="236"/>
      <c r="AT3995" s="237" t="s">
        <v>364</v>
      </c>
      <c r="AU3995" s="237" t="s">
        <v>90</v>
      </c>
      <c r="AV3995" s="14" t="s">
        <v>90</v>
      </c>
      <c r="AW3995" s="14" t="s">
        <v>36</v>
      </c>
      <c r="AX3995" s="14" t="s">
        <v>81</v>
      </c>
      <c r="AY3995" s="237" t="s">
        <v>215</v>
      </c>
    </row>
    <row r="3996" spans="1:65" s="14" customFormat="1" ht="10.199999999999999">
      <c r="B3996" s="227"/>
      <c r="C3996" s="228"/>
      <c r="D3996" s="198" t="s">
        <v>364</v>
      </c>
      <c r="E3996" s="229" t="s">
        <v>1</v>
      </c>
      <c r="F3996" s="230" t="s">
        <v>3821</v>
      </c>
      <c r="G3996" s="228"/>
      <c r="H3996" s="231">
        <v>78.144999999999996</v>
      </c>
      <c r="I3996" s="232"/>
      <c r="J3996" s="228"/>
      <c r="K3996" s="228"/>
      <c r="L3996" s="233"/>
      <c r="M3996" s="234"/>
      <c r="N3996" s="235"/>
      <c r="O3996" s="235"/>
      <c r="P3996" s="235"/>
      <c r="Q3996" s="235"/>
      <c r="R3996" s="235"/>
      <c r="S3996" s="235"/>
      <c r="T3996" s="236"/>
      <c r="AT3996" s="237" t="s">
        <v>364</v>
      </c>
      <c r="AU3996" s="237" t="s">
        <v>90</v>
      </c>
      <c r="AV3996" s="14" t="s">
        <v>90</v>
      </c>
      <c r="AW3996" s="14" t="s">
        <v>36</v>
      </c>
      <c r="AX3996" s="14" t="s">
        <v>81</v>
      </c>
      <c r="AY3996" s="237" t="s">
        <v>215</v>
      </c>
    </row>
    <row r="3997" spans="1:65" s="14" customFormat="1" ht="10.199999999999999">
      <c r="B3997" s="227"/>
      <c r="C3997" s="228"/>
      <c r="D3997" s="198" t="s">
        <v>364</v>
      </c>
      <c r="E3997" s="229" t="s">
        <v>1</v>
      </c>
      <c r="F3997" s="230" t="s">
        <v>3822</v>
      </c>
      <c r="G3997" s="228"/>
      <c r="H3997" s="231">
        <v>30.143000000000001</v>
      </c>
      <c r="I3997" s="232"/>
      <c r="J3997" s="228"/>
      <c r="K3997" s="228"/>
      <c r="L3997" s="233"/>
      <c r="M3997" s="234"/>
      <c r="N3997" s="235"/>
      <c r="O3997" s="235"/>
      <c r="P3997" s="235"/>
      <c r="Q3997" s="235"/>
      <c r="R3997" s="235"/>
      <c r="S3997" s="235"/>
      <c r="T3997" s="236"/>
      <c r="AT3997" s="237" t="s">
        <v>364</v>
      </c>
      <c r="AU3997" s="237" t="s">
        <v>90</v>
      </c>
      <c r="AV3997" s="14" t="s">
        <v>90</v>
      </c>
      <c r="AW3997" s="14" t="s">
        <v>36</v>
      </c>
      <c r="AX3997" s="14" t="s">
        <v>81</v>
      </c>
      <c r="AY3997" s="237" t="s">
        <v>215</v>
      </c>
    </row>
    <row r="3998" spans="1:65" s="14" customFormat="1" ht="10.199999999999999">
      <c r="B3998" s="227"/>
      <c r="C3998" s="228"/>
      <c r="D3998" s="198" t="s">
        <v>364</v>
      </c>
      <c r="E3998" s="229" t="s">
        <v>1</v>
      </c>
      <c r="F3998" s="230" t="s">
        <v>3823</v>
      </c>
      <c r="G3998" s="228"/>
      <c r="H3998" s="231">
        <v>205.45</v>
      </c>
      <c r="I3998" s="232"/>
      <c r="J3998" s="228"/>
      <c r="K3998" s="228"/>
      <c r="L3998" s="233"/>
      <c r="M3998" s="234"/>
      <c r="N3998" s="235"/>
      <c r="O3998" s="235"/>
      <c r="P3998" s="235"/>
      <c r="Q3998" s="235"/>
      <c r="R3998" s="235"/>
      <c r="S3998" s="235"/>
      <c r="T3998" s="236"/>
      <c r="AT3998" s="237" t="s">
        <v>364</v>
      </c>
      <c r="AU3998" s="237" t="s">
        <v>90</v>
      </c>
      <c r="AV3998" s="14" t="s">
        <v>90</v>
      </c>
      <c r="AW3998" s="14" t="s">
        <v>36</v>
      </c>
      <c r="AX3998" s="14" t="s">
        <v>81</v>
      </c>
      <c r="AY3998" s="237" t="s">
        <v>215</v>
      </c>
    </row>
    <row r="3999" spans="1:65" s="14" customFormat="1" ht="10.199999999999999">
      <c r="B3999" s="227"/>
      <c r="C3999" s="228"/>
      <c r="D3999" s="198" t="s">
        <v>364</v>
      </c>
      <c r="E3999" s="229" t="s">
        <v>1</v>
      </c>
      <c r="F3999" s="230" t="s">
        <v>3824</v>
      </c>
      <c r="G3999" s="228"/>
      <c r="H3999" s="231">
        <v>10.584</v>
      </c>
      <c r="I3999" s="232"/>
      <c r="J3999" s="228"/>
      <c r="K3999" s="228"/>
      <c r="L3999" s="233"/>
      <c r="M3999" s="234"/>
      <c r="N3999" s="235"/>
      <c r="O3999" s="235"/>
      <c r="P3999" s="235"/>
      <c r="Q3999" s="235"/>
      <c r="R3999" s="235"/>
      <c r="S3999" s="235"/>
      <c r="T3999" s="236"/>
      <c r="AT3999" s="237" t="s">
        <v>364</v>
      </c>
      <c r="AU3999" s="237" t="s">
        <v>90</v>
      </c>
      <c r="AV3999" s="14" t="s">
        <v>90</v>
      </c>
      <c r="AW3999" s="14" t="s">
        <v>36</v>
      </c>
      <c r="AX3999" s="14" t="s">
        <v>81</v>
      </c>
      <c r="AY3999" s="237" t="s">
        <v>215</v>
      </c>
    </row>
    <row r="4000" spans="1:65" s="16" customFormat="1" ht="10.199999999999999">
      <c r="B4000" s="249"/>
      <c r="C4000" s="250"/>
      <c r="D4000" s="198" t="s">
        <v>364</v>
      </c>
      <c r="E4000" s="251" t="s">
        <v>1</v>
      </c>
      <c r="F4000" s="252" t="s">
        <v>403</v>
      </c>
      <c r="G4000" s="250"/>
      <c r="H4000" s="253">
        <v>466.11200000000002</v>
      </c>
      <c r="I4000" s="254"/>
      <c r="J4000" s="250"/>
      <c r="K4000" s="250"/>
      <c r="L4000" s="255"/>
      <c r="M4000" s="256"/>
      <c r="N4000" s="257"/>
      <c r="O4000" s="257"/>
      <c r="P4000" s="257"/>
      <c r="Q4000" s="257"/>
      <c r="R4000" s="257"/>
      <c r="S4000" s="257"/>
      <c r="T4000" s="258"/>
      <c r="AT4000" s="259" t="s">
        <v>364</v>
      </c>
      <c r="AU4000" s="259" t="s">
        <v>90</v>
      </c>
      <c r="AV4000" s="16" t="s">
        <v>227</v>
      </c>
      <c r="AW4000" s="16" t="s">
        <v>36</v>
      </c>
      <c r="AX4000" s="16" t="s">
        <v>81</v>
      </c>
      <c r="AY4000" s="259" t="s">
        <v>215</v>
      </c>
    </row>
    <row r="4001" spans="1:65" s="13" customFormat="1" ht="10.199999999999999">
      <c r="B4001" s="217"/>
      <c r="C4001" s="218"/>
      <c r="D4001" s="198" t="s">
        <v>364</v>
      </c>
      <c r="E4001" s="219" t="s">
        <v>1</v>
      </c>
      <c r="F4001" s="220" t="s">
        <v>1089</v>
      </c>
      <c r="G4001" s="218"/>
      <c r="H4001" s="219" t="s">
        <v>1</v>
      </c>
      <c r="I4001" s="221"/>
      <c r="J4001" s="218"/>
      <c r="K4001" s="218"/>
      <c r="L4001" s="222"/>
      <c r="M4001" s="223"/>
      <c r="N4001" s="224"/>
      <c r="O4001" s="224"/>
      <c r="P4001" s="224"/>
      <c r="Q4001" s="224"/>
      <c r="R4001" s="224"/>
      <c r="S4001" s="224"/>
      <c r="T4001" s="225"/>
      <c r="AT4001" s="226" t="s">
        <v>364</v>
      </c>
      <c r="AU4001" s="226" t="s">
        <v>90</v>
      </c>
      <c r="AV4001" s="13" t="s">
        <v>88</v>
      </c>
      <c r="AW4001" s="13" t="s">
        <v>36</v>
      </c>
      <c r="AX4001" s="13" t="s">
        <v>81</v>
      </c>
      <c r="AY4001" s="226" t="s">
        <v>215</v>
      </c>
    </row>
    <row r="4002" spans="1:65" s="14" customFormat="1" ht="10.199999999999999">
      <c r="B4002" s="227"/>
      <c r="C4002" s="228"/>
      <c r="D4002" s="198" t="s">
        <v>364</v>
      </c>
      <c r="E4002" s="229" t="s">
        <v>1</v>
      </c>
      <c r="F4002" s="230" t="s">
        <v>3825</v>
      </c>
      <c r="G4002" s="228"/>
      <c r="H4002" s="231">
        <v>11.461</v>
      </c>
      <c r="I4002" s="232"/>
      <c r="J4002" s="228"/>
      <c r="K4002" s="228"/>
      <c r="L4002" s="233"/>
      <c r="M4002" s="234"/>
      <c r="N4002" s="235"/>
      <c r="O4002" s="235"/>
      <c r="P4002" s="235"/>
      <c r="Q4002" s="235"/>
      <c r="R4002" s="235"/>
      <c r="S4002" s="235"/>
      <c r="T4002" s="236"/>
      <c r="AT4002" s="237" t="s">
        <v>364</v>
      </c>
      <c r="AU4002" s="237" t="s">
        <v>90</v>
      </c>
      <c r="AV4002" s="14" t="s">
        <v>90</v>
      </c>
      <c r="AW4002" s="14" t="s">
        <v>36</v>
      </c>
      <c r="AX4002" s="14" t="s">
        <v>81</v>
      </c>
      <c r="AY4002" s="237" t="s">
        <v>215</v>
      </c>
    </row>
    <row r="4003" spans="1:65" s="14" customFormat="1" ht="10.199999999999999">
      <c r="B4003" s="227"/>
      <c r="C4003" s="228"/>
      <c r="D4003" s="198" t="s">
        <v>364</v>
      </c>
      <c r="E4003" s="229" t="s">
        <v>1</v>
      </c>
      <c r="F4003" s="230" t="s">
        <v>3826</v>
      </c>
      <c r="G4003" s="228"/>
      <c r="H4003" s="231">
        <v>127.678</v>
      </c>
      <c r="I4003" s="232"/>
      <c r="J4003" s="228"/>
      <c r="K4003" s="228"/>
      <c r="L4003" s="233"/>
      <c r="M4003" s="234"/>
      <c r="N4003" s="235"/>
      <c r="O4003" s="235"/>
      <c r="P4003" s="235"/>
      <c r="Q4003" s="235"/>
      <c r="R4003" s="235"/>
      <c r="S4003" s="235"/>
      <c r="T4003" s="236"/>
      <c r="AT4003" s="237" t="s">
        <v>364</v>
      </c>
      <c r="AU4003" s="237" t="s">
        <v>90</v>
      </c>
      <c r="AV4003" s="14" t="s">
        <v>90</v>
      </c>
      <c r="AW4003" s="14" t="s">
        <v>36</v>
      </c>
      <c r="AX4003" s="14" t="s">
        <v>81</v>
      </c>
      <c r="AY4003" s="237" t="s">
        <v>215</v>
      </c>
    </row>
    <row r="4004" spans="1:65" s="16" customFormat="1" ht="10.199999999999999">
      <c r="B4004" s="249"/>
      <c r="C4004" s="250"/>
      <c r="D4004" s="198" t="s">
        <v>364</v>
      </c>
      <c r="E4004" s="251" t="s">
        <v>1</v>
      </c>
      <c r="F4004" s="252" t="s">
        <v>403</v>
      </c>
      <c r="G4004" s="250"/>
      <c r="H4004" s="253">
        <v>139.13900000000001</v>
      </c>
      <c r="I4004" s="254"/>
      <c r="J4004" s="250"/>
      <c r="K4004" s="250"/>
      <c r="L4004" s="255"/>
      <c r="M4004" s="256"/>
      <c r="N4004" s="257"/>
      <c r="O4004" s="257"/>
      <c r="P4004" s="257"/>
      <c r="Q4004" s="257"/>
      <c r="R4004" s="257"/>
      <c r="S4004" s="257"/>
      <c r="T4004" s="258"/>
      <c r="AT4004" s="259" t="s">
        <v>364</v>
      </c>
      <c r="AU4004" s="259" t="s">
        <v>90</v>
      </c>
      <c r="AV4004" s="16" t="s">
        <v>227</v>
      </c>
      <c r="AW4004" s="16" t="s">
        <v>36</v>
      </c>
      <c r="AX4004" s="16" t="s">
        <v>81</v>
      </c>
      <c r="AY4004" s="259" t="s">
        <v>215</v>
      </c>
    </row>
    <row r="4005" spans="1:65" s="15" customFormat="1" ht="10.199999999999999">
      <c r="B4005" s="238"/>
      <c r="C4005" s="239"/>
      <c r="D4005" s="198" t="s">
        <v>364</v>
      </c>
      <c r="E4005" s="240" t="s">
        <v>1</v>
      </c>
      <c r="F4005" s="241" t="s">
        <v>368</v>
      </c>
      <c r="G4005" s="239"/>
      <c r="H4005" s="242">
        <v>605.25099999999998</v>
      </c>
      <c r="I4005" s="243"/>
      <c r="J4005" s="239"/>
      <c r="K4005" s="239"/>
      <c r="L4005" s="244"/>
      <c r="M4005" s="245"/>
      <c r="N4005" s="246"/>
      <c r="O4005" s="246"/>
      <c r="P4005" s="246"/>
      <c r="Q4005" s="246"/>
      <c r="R4005" s="246"/>
      <c r="S4005" s="246"/>
      <c r="T4005" s="247"/>
      <c r="AT4005" s="248" t="s">
        <v>364</v>
      </c>
      <c r="AU4005" s="248" t="s">
        <v>90</v>
      </c>
      <c r="AV4005" s="15" t="s">
        <v>214</v>
      </c>
      <c r="AW4005" s="15" t="s">
        <v>36</v>
      </c>
      <c r="AX4005" s="15" t="s">
        <v>88</v>
      </c>
      <c r="AY4005" s="248" t="s">
        <v>215</v>
      </c>
    </row>
    <row r="4006" spans="1:65" s="2" customFormat="1" ht="24.15" customHeight="1">
      <c r="A4006" s="35"/>
      <c r="B4006" s="36"/>
      <c r="C4006" s="185" t="s">
        <v>3827</v>
      </c>
      <c r="D4006" s="185" t="s">
        <v>216</v>
      </c>
      <c r="E4006" s="186" t="s">
        <v>3828</v>
      </c>
      <c r="F4006" s="187" t="s">
        <v>3829</v>
      </c>
      <c r="G4006" s="188" t="s">
        <v>523</v>
      </c>
      <c r="H4006" s="189">
        <v>110.026</v>
      </c>
      <c r="I4006" s="190"/>
      <c r="J4006" s="191">
        <f>ROUND(I4006*H4006,2)</f>
        <v>0</v>
      </c>
      <c r="K4006" s="187" t="s">
        <v>359</v>
      </c>
      <c r="L4006" s="40"/>
      <c r="M4006" s="192" t="s">
        <v>1</v>
      </c>
      <c r="N4006" s="193" t="s">
        <v>46</v>
      </c>
      <c r="O4006" s="72"/>
      <c r="P4006" s="194">
        <f>O4006*H4006</f>
        <v>0</v>
      </c>
      <c r="Q4006" s="194">
        <v>1.2E-4</v>
      </c>
      <c r="R4006" s="194">
        <f>Q4006*H4006</f>
        <v>1.320312E-2</v>
      </c>
      <c r="S4006" s="194">
        <v>0</v>
      </c>
      <c r="T4006" s="195">
        <f>S4006*H4006</f>
        <v>0</v>
      </c>
      <c r="U4006" s="35"/>
      <c r="V4006" s="35"/>
      <c r="W4006" s="35"/>
      <c r="X4006" s="35"/>
      <c r="Y4006" s="35"/>
      <c r="Z4006" s="35"/>
      <c r="AA4006" s="35"/>
      <c r="AB4006" s="35"/>
      <c r="AC4006" s="35"/>
      <c r="AD4006" s="35"/>
      <c r="AE4006" s="35"/>
      <c r="AR4006" s="196" t="s">
        <v>291</v>
      </c>
      <c r="AT4006" s="196" t="s">
        <v>216</v>
      </c>
      <c r="AU4006" s="196" t="s">
        <v>90</v>
      </c>
      <c r="AY4006" s="18" t="s">
        <v>215</v>
      </c>
      <c r="BE4006" s="197">
        <f>IF(N4006="základní",J4006,0)</f>
        <v>0</v>
      </c>
      <c r="BF4006" s="197">
        <f>IF(N4006="snížená",J4006,0)</f>
        <v>0</v>
      </c>
      <c r="BG4006" s="197">
        <f>IF(N4006="zákl. přenesená",J4006,0)</f>
        <v>0</v>
      </c>
      <c r="BH4006" s="197">
        <f>IF(N4006="sníž. přenesená",J4006,0)</f>
        <v>0</v>
      </c>
      <c r="BI4006" s="197">
        <f>IF(N4006="nulová",J4006,0)</f>
        <v>0</v>
      </c>
      <c r="BJ4006" s="18" t="s">
        <v>88</v>
      </c>
      <c r="BK4006" s="197">
        <f>ROUND(I4006*H4006,2)</f>
        <v>0</v>
      </c>
      <c r="BL4006" s="18" t="s">
        <v>291</v>
      </c>
      <c r="BM4006" s="196" t="s">
        <v>3830</v>
      </c>
    </row>
    <row r="4007" spans="1:65" s="2" customFormat="1" ht="19.2">
      <c r="A4007" s="35"/>
      <c r="B4007" s="36"/>
      <c r="C4007" s="37"/>
      <c r="D4007" s="198" t="s">
        <v>221</v>
      </c>
      <c r="E4007" s="37"/>
      <c r="F4007" s="199" t="s">
        <v>3831</v>
      </c>
      <c r="G4007" s="37"/>
      <c r="H4007" s="37"/>
      <c r="I4007" s="200"/>
      <c r="J4007" s="37"/>
      <c r="K4007" s="37"/>
      <c r="L4007" s="40"/>
      <c r="M4007" s="201"/>
      <c r="N4007" s="202"/>
      <c r="O4007" s="72"/>
      <c r="P4007" s="72"/>
      <c r="Q4007" s="72"/>
      <c r="R4007" s="72"/>
      <c r="S4007" s="72"/>
      <c r="T4007" s="73"/>
      <c r="U4007" s="35"/>
      <c r="V4007" s="35"/>
      <c r="W4007" s="35"/>
      <c r="X4007" s="35"/>
      <c r="Y4007" s="35"/>
      <c r="Z4007" s="35"/>
      <c r="AA4007" s="35"/>
      <c r="AB4007" s="35"/>
      <c r="AC4007" s="35"/>
      <c r="AD4007" s="35"/>
      <c r="AE4007" s="35"/>
      <c r="AT4007" s="18" t="s">
        <v>221</v>
      </c>
      <c r="AU4007" s="18" t="s">
        <v>90</v>
      </c>
    </row>
    <row r="4008" spans="1:65" s="2" customFormat="1" ht="10.199999999999999">
      <c r="A4008" s="35"/>
      <c r="B4008" s="36"/>
      <c r="C4008" s="37"/>
      <c r="D4008" s="215" t="s">
        <v>362</v>
      </c>
      <c r="E4008" s="37"/>
      <c r="F4008" s="216" t="s">
        <v>3832</v>
      </c>
      <c r="G4008" s="37"/>
      <c r="H4008" s="37"/>
      <c r="I4008" s="200"/>
      <c r="J4008" s="37"/>
      <c r="K4008" s="37"/>
      <c r="L4008" s="40"/>
      <c r="M4008" s="201"/>
      <c r="N4008" s="202"/>
      <c r="O4008" s="72"/>
      <c r="P4008" s="72"/>
      <c r="Q4008" s="72"/>
      <c r="R4008" s="72"/>
      <c r="S4008" s="72"/>
      <c r="T4008" s="73"/>
      <c r="U4008" s="35"/>
      <c r="V4008" s="35"/>
      <c r="W4008" s="35"/>
      <c r="X4008" s="35"/>
      <c r="Y4008" s="35"/>
      <c r="Z4008" s="35"/>
      <c r="AA4008" s="35"/>
      <c r="AB4008" s="35"/>
      <c r="AC4008" s="35"/>
      <c r="AD4008" s="35"/>
      <c r="AE4008" s="35"/>
      <c r="AT4008" s="18" t="s">
        <v>362</v>
      </c>
      <c r="AU4008" s="18" t="s">
        <v>90</v>
      </c>
    </row>
    <row r="4009" spans="1:65" s="13" customFormat="1" ht="10.199999999999999">
      <c r="B4009" s="217"/>
      <c r="C4009" s="218"/>
      <c r="D4009" s="198" t="s">
        <v>364</v>
      </c>
      <c r="E4009" s="219" t="s">
        <v>1</v>
      </c>
      <c r="F4009" s="220" t="s">
        <v>3833</v>
      </c>
      <c r="G4009" s="218"/>
      <c r="H4009" s="219" t="s">
        <v>1</v>
      </c>
      <c r="I4009" s="221"/>
      <c r="J4009" s="218"/>
      <c r="K4009" s="218"/>
      <c r="L4009" s="222"/>
      <c r="M4009" s="223"/>
      <c r="N4009" s="224"/>
      <c r="O4009" s="224"/>
      <c r="P4009" s="224"/>
      <c r="Q4009" s="224"/>
      <c r="R4009" s="224"/>
      <c r="S4009" s="224"/>
      <c r="T4009" s="225"/>
      <c r="AT4009" s="226" t="s">
        <v>364</v>
      </c>
      <c r="AU4009" s="226" t="s">
        <v>90</v>
      </c>
      <c r="AV4009" s="13" t="s">
        <v>88</v>
      </c>
      <c r="AW4009" s="13" t="s">
        <v>36</v>
      </c>
      <c r="AX4009" s="13" t="s">
        <v>81</v>
      </c>
      <c r="AY4009" s="226" t="s">
        <v>215</v>
      </c>
    </row>
    <row r="4010" spans="1:65" s="14" customFormat="1" ht="10.199999999999999">
      <c r="B4010" s="227"/>
      <c r="C4010" s="228"/>
      <c r="D4010" s="198" t="s">
        <v>364</v>
      </c>
      <c r="E4010" s="229" t="s">
        <v>1</v>
      </c>
      <c r="F4010" s="230" t="s">
        <v>3834</v>
      </c>
      <c r="G4010" s="228"/>
      <c r="H4010" s="231">
        <v>17.052</v>
      </c>
      <c r="I4010" s="232"/>
      <c r="J4010" s="228"/>
      <c r="K4010" s="228"/>
      <c r="L4010" s="233"/>
      <c r="M4010" s="234"/>
      <c r="N4010" s="235"/>
      <c r="O4010" s="235"/>
      <c r="P4010" s="235"/>
      <c r="Q4010" s="235"/>
      <c r="R4010" s="235"/>
      <c r="S4010" s="235"/>
      <c r="T4010" s="236"/>
      <c r="AT4010" s="237" t="s">
        <v>364</v>
      </c>
      <c r="AU4010" s="237" t="s">
        <v>90</v>
      </c>
      <c r="AV4010" s="14" t="s">
        <v>90</v>
      </c>
      <c r="AW4010" s="14" t="s">
        <v>36</v>
      </c>
      <c r="AX4010" s="14" t="s">
        <v>81</v>
      </c>
      <c r="AY4010" s="237" t="s">
        <v>215</v>
      </c>
    </row>
    <row r="4011" spans="1:65" s="14" customFormat="1" ht="10.199999999999999">
      <c r="B4011" s="227"/>
      <c r="C4011" s="228"/>
      <c r="D4011" s="198" t="s">
        <v>364</v>
      </c>
      <c r="E4011" s="229" t="s">
        <v>1</v>
      </c>
      <c r="F4011" s="230" t="s">
        <v>3835</v>
      </c>
      <c r="G4011" s="228"/>
      <c r="H4011" s="231">
        <v>14.21</v>
      </c>
      <c r="I4011" s="232"/>
      <c r="J4011" s="228"/>
      <c r="K4011" s="228"/>
      <c r="L4011" s="233"/>
      <c r="M4011" s="234"/>
      <c r="N4011" s="235"/>
      <c r="O4011" s="235"/>
      <c r="P4011" s="235"/>
      <c r="Q4011" s="235"/>
      <c r="R4011" s="235"/>
      <c r="S4011" s="235"/>
      <c r="T4011" s="236"/>
      <c r="AT4011" s="237" t="s">
        <v>364</v>
      </c>
      <c r="AU4011" s="237" t="s">
        <v>90</v>
      </c>
      <c r="AV4011" s="14" t="s">
        <v>90</v>
      </c>
      <c r="AW4011" s="14" t="s">
        <v>36</v>
      </c>
      <c r="AX4011" s="14" t="s">
        <v>81</v>
      </c>
      <c r="AY4011" s="237" t="s">
        <v>215</v>
      </c>
    </row>
    <row r="4012" spans="1:65" s="14" customFormat="1" ht="10.199999999999999">
      <c r="B4012" s="227"/>
      <c r="C4012" s="228"/>
      <c r="D4012" s="198" t="s">
        <v>364</v>
      </c>
      <c r="E4012" s="229" t="s">
        <v>1</v>
      </c>
      <c r="F4012" s="230" t="s">
        <v>3836</v>
      </c>
      <c r="G4012" s="228"/>
      <c r="H4012" s="231">
        <v>5.5679999999999996</v>
      </c>
      <c r="I4012" s="232"/>
      <c r="J4012" s="228"/>
      <c r="K4012" s="228"/>
      <c r="L4012" s="233"/>
      <c r="M4012" s="234"/>
      <c r="N4012" s="235"/>
      <c r="O4012" s="235"/>
      <c r="P4012" s="235"/>
      <c r="Q4012" s="235"/>
      <c r="R4012" s="235"/>
      <c r="S4012" s="235"/>
      <c r="T4012" s="236"/>
      <c r="AT4012" s="237" t="s">
        <v>364</v>
      </c>
      <c r="AU4012" s="237" t="s">
        <v>90</v>
      </c>
      <c r="AV4012" s="14" t="s">
        <v>90</v>
      </c>
      <c r="AW4012" s="14" t="s">
        <v>36</v>
      </c>
      <c r="AX4012" s="14" t="s">
        <v>81</v>
      </c>
      <c r="AY4012" s="237" t="s">
        <v>215</v>
      </c>
    </row>
    <row r="4013" spans="1:65" s="14" customFormat="1" ht="10.199999999999999">
      <c r="B4013" s="227"/>
      <c r="C4013" s="228"/>
      <c r="D4013" s="198" t="s">
        <v>364</v>
      </c>
      <c r="E4013" s="229" t="s">
        <v>1</v>
      </c>
      <c r="F4013" s="230" t="s">
        <v>3837</v>
      </c>
      <c r="G4013" s="228"/>
      <c r="H4013" s="231">
        <v>19.893999999999998</v>
      </c>
      <c r="I4013" s="232"/>
      <c r="J4013" s="228"/>
      <c r="K4013" s="228"/>
      <c r="L4013" s="233"/>
      <c r="M4013" s="234"/>
      <c r="N4013" s="235"/>
      <c r="O4013" s="235"/>
      <c r="P4013" s="235"/>
      <c r="Q4013" s="235"/>
      <c r="R4013" s="235"/>
      <c r="S4013" s="235"/>
      <c r="T4013" s="236"/>
      <c r="AT4013" s="237" t="s">
        <v>364</v>
      </c>
      <c r="AU4013" s="237" t="s">
        <v>90</v>
      </c>
      <c r="AV4013" s="14" t="s">
        <v>90</v>
      </c>
      <c r="AW4013" s="14" t="s">
        <v>36</v>
      </c>
      <c r="AX4013" s="14" t="s">
        <v>81</v>
      </c>
      <c r="AY4013" s="237" t="s">
        <v>215</v>
      </c>
    </row>
    <row r="4014" spans="1:65" s="14" customFormat="1" ht="10.199999999999999">
      <c r="B4014" s="227"/>
      <c r="C4014" s="228"/>
      <c r="D4014" s="198" t="s">
        <v>364</v>
      </c>
      <c r="E4014" s="229" t="s">
        <v>1</v>
      </c>
      <c r="F4014" s="230" t="s">
        <v>3838</v>
      </c>
      <c r="G4014" s="228"/>
      <c r="H4014" s="231">
        <v>2.8420000000000001</v>
      </c>
      <c r="I4014" s="232"/>
      <c r="J4014" s="228"/>
      <c r="K4014" s="228"/>
      <c r="L4014" s="233"/>
      <c r="M4014" s="234"/>
      <c r="N4014" s="235"/>
      <c r="O4014" s="235"/>
      <c r="P4014" s="235"/>
      <c r="Q4014" s="235"/>
      <c r="R4014" s="235"/>
      <c r="S4014" s="235"/>
      <c r="T4014" s="236"/>
      <c r="AT4014" s="237" t="s">
        <v>364</v>
      </c>
      <c r="AU4014" s="237" t="s">
        <v>90</v>
      </c>
      <c r="AV4014" s="14" t="s">
        <v>90</v>
      </c>
      <c r="AW4014" s="14" t="s">
        <v>36</v>
      </c>
      <c r="AX4014" s="14" t="s">
        <v>81</v>
      </c>
      <c r="AY4014" s="237" t="s">
        <v>215</v>
      </c>
    </row>
    <row r="4015" spans="1:65" s="14" customFormat="1" ht="10.199999999999999">
      <c r="B4015" s="227"/>
      <c r="C4015" s="228"/>
      <c r="D4015" s="198" t="s">
        <v>364</v>
      </c>
      <c r="E4015" s="229" t="s">
        <v>1</v>
      </c>
      <c r="F4015" s="230" t="s">
        <v>3839</v>
      </c>
      <c r="G4015" s="228"/>
      <c r="H4015" s="231">
        <v>8.3520000000000003</v>
      </c>
      <c r="I4015" s="232"/>
      <c r="J4015" s="228"/>
      <c r="K4015" s="228"/>
      <c r="L4015" s="233"/>
      <c r="M4015" s="234"/>
      <c r="N4015" s="235"/>
      <c r="O4015" s="235"/>
      <c r="P4015" s="235"/>
      <c r="Q4015" s="235"/>
      <c r="R4015" s="235"/>
      <c r="S4015" s="235"/>
      <c r="T4015" s="236"/>
      <c r="AT4015" s="237" t="s">
        <v>364</v>
      </c>
      <c r="AU4015" s="237" t="s">
        <v>90</v>
      </c>
      <c r="AV4015" s="14" t="s">
        <v>90</v>
      </c>
      <c r="AW4015" s="14" t="s">
        <v>36</v>
      </c>
      <c r="AX4015" s="14" t="s">
        <v>81</v>
      </c>
      <c r="AY4015" s="237" t="s">
        <v>215</v>
      </c>
    </row>
    <row r="4016" spans="1:65" s="14" customFormat="1" ht="10.199999999999999">
      <c r="B4016" s="227"/>
      <c r="C4016" s="228"/>
      <c r="D4016" s="198" t="s">
        <v>364</v>
      </c>
      <c r="E4016" s="229" t="s">
        <v>1</v>
      </c>
      <c r="F4016" s="230" t="s">
        <v>3840</v>
      </c>
      <c r="G4016" s="228"/>
      <c r="H4016" s="231">
        <v>5.6840000000000002</v>
      </c>
      <c r="I4016" s="232"/>
      <c r="J4016" s="228"/>
      <c r="K4016" s="228"/>
      <c r="L4016" s="233"/>
      <c r="M4016" s="234"/>
      <c r="N4016" s="235"/>
      <c r="O4016" s="235"/>
      <c r="P4016" s="235"/>
      <c r="Q4016" s="235"/>
      <c r="R4016" s="235"/>
      <c r="S4016" s="235"/>
      <c r="T4016" s="236"/>
      <c r="AT4016" s="237" t="s">
        <v>364</v>
      </c>
      <c r="AU4016" s="237" t="s">
        <v>90</v>
      </c>
      <c r="AV4016" s="14" t="s">
        <v>90</v>
      </c>
      <c r="AW4016" s="14" t="s">
        <v>36</v>
      </c>
      <c r="AX4016" s="14" t="s">
        <v>81</v>
      </c>
      <c r="AY4016" s="237" t="s">
        <v>215</v>
      </c>
    </row>
    <row r="4017" spans="1:65" s="14" customFormat="1" ht="10.199999999999999">
      <c r="B4017" s="227"/>
      <c r="C4017" s="228"/>
      <c r="D4017" s="198" t="s">
        <v>364</v>
      </c>
      <c r="E4017" s="229" t="s">
        <v>1</v>
      </c>
      <c r="F4017" s="230" t="s">
        <v>3841</v>
      </c>
      <c r="G4017" s="228"/>
      <c r="H4017" s="231">
        <v>22.736000000000001</v>
      </c>
      <c r="I4017" s="232"/>
      <c r="J4017" s="228"/>
      <c r="K4017" s="228"/>
      <c r="L4017" s="233"/>
      <c r="M4017" s="234"/>
      <c r="N4017" s="235"/>
      <c r="O4017" s="235"/>
      <c r="P4017" s="235"/>
      <c r="Q4017" s="235"/>
      <c r="R4017" s="235"/>
      <c r="S4017" s="235"/>
      <c r="T4017" s="236"/>
      <c r="AT4017" s="237" t="s">
        <v>364</v>
      </c>
      <c r="AU4017" s="237" t="s">
        <v>90</v>
      </c>
      <c r="AV4017" s="14" t="s">
        <v>90</v>
      </c>
      <c r="AW4017" s="14" t="s">
        <v>36</v>
      </c>
      <c r="AX4017" s="14" t="s">
        <v>81</v>
      </c>
      <c r="AY4017" s="237" t="s">
        <v>215</v>
      </c>
    </row>
    <row r="4018" spans="1:65" s="14" customFormat="1" ht="10.199999999999999">
      <c r="B4018" s="227"/>
      <c r="C4018" s="228"/>
      <c r="D4018" s="198" t="s">
        <v>364</v>
      </c>
      <c r="E4018" s="229" t="s">
        <v>1</v>
      </c>
      <c r="F4018" s="230" t="s">
        <v>3842</v>
      </c>
      <c r="G4018" s="228"/>
      <c r="H4018" s="231">
        <v>10.904</v>
      </c>
      <c r="I4018" s="232"/>
      <c r="J4018" s="228"/>
      <c r="K4018" s="228"/>
      <c r="L4018" s="233"/>
      <c r="M4018" s="234"/>
      <c r="N4018" s="235"/>
      <c r="O4018" s="235"/>
      <c r="P4018" s="235"/>
      <c r="Q4018" s="235"/>
      <c r="R4018" s="235"/>
      <c r="S4018" s="235"/>
      <c r="T4018" s="236"/>
      <c r="AT4018" s="237" t="s">
        <v>364</v>
      </c>
      <c r="AU4018" s="237" t="s">
        <v>90</v>
      </c>
      <c r="AV4018" s="14" t="s">
        <v>90</v>
      </c>
      <c r="AW4018" s="14" t="s">
        <v>36</v>
      </c>
      <c r="AX4018" s="14" t="s">
        <v>81</v>
      </c>
      <c r="AY4018" s="237" t="s">
        <v>215</v>
      </c>
    </row>
    <row r="4019" spans="1:65" s="14" customFormat="1" ht="10.199999999999999">
      <c r="B4019" s="227"/>
      <c r="C4019" s="228"/>
      <c r="D4019" s="198" t="s">
        <v>364</v>
      </c>
      <c r="E4019" s="229" t="s">
        <v>1</v>
      </c>
      <c r="F4019" s="230" t="s">
        <v>3843</v>
      </c>
      <c r="G4019" s="228"/>
      <c r="H4019" s="231">
        <v>2.7839999999999998</v>
      </c>
      <c r="I4019" s="232"/>
      <c r="J4019" s="228"/>
      <c r="K4019" s="228"/>
      <c r="L4019" s="233"/>
      <c r="M4019" s="234"/>
      <c r="N4019" s="235"/>
      <c r="O4019" s="235"/>
      <c r="P4019" s="235"/>
      <c r="Q4019" s="235"/>
      <c r="R4019" s="235"/>
      <c r="S4019" s="235"/>
      <c r="T4019" s="236"/>
      <c r="AT4019" s="237" t="s">
        <v>364</v>
      </c>
      <c r="AU4019" s="237" t="s">
        <v>90</v>
      </c>
      <c r="AV4019" s="14" t="s">
        <v>90</v>
      </c>
      <c r="AW4019" s="14" t="s">
        <v>36</v>
      </c>
      <c r="AX4019" s="14" t="s">
        <v>81</v>
      </c>
      <c r="AY4019" s="237" t="s">
        <v>215</v>
      </c>
    </row>
    <row r="4020" spans="1:65" s="15" customFormat="1" ht="10.199999999999999">
      <c r="B4020" s="238"/>
      <c r="C4020" s="239"/>
      <c r="D4020" s="198" t="s">
        <v>364</v>
      </c>
      <c r="E4020" s="240" t="s">
        <v>1</v>
      </c>
      <c r="F4020" s="241" t="s">
        <v>368</v>
      </c>
      <c r="G4020" s="239"/>
      <c r="H4020" s="242">
        <v>110.026</v>
      </c>
      <c r="I4020" s="243"/>
      <c r="J4020" s="239"/>
      <c r="K4020" s="239"/>
      <c r="L4020" s="244"/>
      <c r="M4020" s="245"/>
      <c r="N4020" s="246"/>
      <c r="O4020" s="246"/>
      <c r="P4020" s="246"/>
      <c r="Q4020" s="246"/>
      <c r="R4020" s="246"/>
      <c r="S4020" s="246"/>
      <c r="T4020" s="247"/>
      <c r="AT4020" s="248" t="s">
        <v>364</v>
      </c>
      <c r="AU4020" s="248" t="s">
        <v>90</v>
      </c>
      <c r="AV4020" s="15" t="s">
        <v>214</v>
      </c>
      <c r="AW4020" s="15" t="s">
        <v>36</v>
      </c>
      <c r="AX4020" s="15" t="s">
        <v>88</v>
      </c>
      <c r="AY4020" s="248" t="s">
        <v>215</v>
      </c>
    </row>
    <row r="4021" spans="1:65" s="2" customFormat="1" ht="33" customHeight="1">
      <c r="A4021" s="35"/>
      <c r="B4021" s="36"/>
      <c r="C4021" s="185" t="s">
        <v>3844</v>
      </c>
      <c r="D4021" s="185" t="s">
        <v>216</v>
      </c>
      <c r="E4021" s="186" t="s">
        <v>3845</v>
      </c>
      <c r="F4021" s="187" t="s">
        <v>3846</v>
      </c>
      <c r="G4021" s="188" t="s">
        <v>523</v>
      </c>
      <c r="H4021" s="189">
        <v>1987.06</v>
      </c>
      <c r="I4021" s="190"/>
      <c r="J4021" s="191">
        <f>ROUND(I4021*H4021,2)</f>
        <v>0</v>
      </c>
      <c r="K4021" s="187" t="s">
        <v>1</v>
      </c>
      <c r="L4021" s="40"/>
      <c r="M4021" s="192" t="s">
        <v>1</v>
      </c>
      <c r="N4021" s="193" t="s">
        <v>46</v>
      </c>
      <c r="O4021" s="72"/>
      <c r="P4021" s="194">
        <f>O4021*H4021</f>
        <v>0</v>
      </c>
      <c r="Q4021" s="194">
        <v>2.3000000000000001E-4</v>
      </c>
      <c r="R4021" s="194">
        <f>Q4021*H4021</f>
        <v>0.45702379999999998</v>
      </c>
      <c r="S4021" s="194">
        <v>0</v>
      </c>
      <c r="T4021" s="195">
        <f>S4021*H4021</f>
        <v>0</v>
      </c>
      <c r="U4021" s="35"/>
      <c r="V4021" s="35"/>
      <c r="W4021" s="35"/>
      <c r="X4021" s="35"/>
      <c r="Y4021" s="35"/>
      <c r="Z4021" s="35"/>
      <c r="AA4021" s="35"/>
      <c r="AB4021" s="35"/>
      <c r="AC4021" s="35"/>
      <c r="AD4021" s="35"/>
      <c r="AE4021" s="35"/>
      <c r="AR4021" s="196" t="s">
        <v>291</v>
      </c>
      <c r="AT4021" s="196" t="s">
        <v>216</v>
      </c>
      <c r="AU4021" s="196" t="s">
        <v>90</v>
      </c>
      <c r="AY4021" s="18" t="s">
        <v>215</v>
      </c>
      <c r="BE4021" s="197">
        <f>IF(N4021="základní",J4021,0)</f>
        <v>0</v>
      </c>
      <c r="BF4021" s="197">
        <f>IF(N4021="snížená",J4021,0)</f>
        <v>0</v>
      </c>
      <c r="BG4021" s="197">
        <f>IF(N4021="zákl. přenesená",J4021,0)</f>
        <v>0</v>
      </c>
      <c r="BH4021" s="197">
        <f>IF(N4021="sníž. přenesená",J4021,0)</f>
        <v>0</v>
      </c>
      <c r="BI4021" s="197">
        <f>IF(N4021="nulová",J4021,0)</f>
        <v>0</v>
      </c>
      <c r="BJ4021" s="18" t="s">
        <v>88</v>
      </c>
      <c r="BK4021" s="197">
        <f>ROUND(I4021*H4021,2)</f>
        <v>0</v>
      </c>
      <c r="BL4021" s="18" t="s">
        <v>291</v>
      </c>
      <c r="BM4021" s="196" t="s">
        <v>3847</v>
      </c>
    </row>
    <row r="4022" spans="1:65" s="13" customFormat="1" ht="10.199999999999999">
      <c r="B4022" s="217"/>
      <c r="C4022" s="218"/>
      <c r="D4022" s="198" t="s">
        <v>364</v>
      </c>
      <c r="E4022" s="219" t="s">
        <v>1</v>
      </c>
      <c r="F4022" s="220" t="s">
        <v>822</v>
      </c>
      <c r="G4022" s="218"/>
      <c r="H4022" s="219" t="s">
        <v>1</v>
      </c>
      <c r="I4022" s="221"/>
      <c r="J4022" s="218"/>
      <c r="K4022" s="218"/>
      <c r="L4022" s="222"/>
      <c r="M4022" s="223"/>
      <c r="N4022" s="224"/>
      <c r="O4022" s="224"/>
      <c r="P4022" s="224"/>
      <c r="Q4022" s="224"/>
      <c r="R4022" s="224"/>
      <c r="S4022" s="224"/>
      <c r="T4022" s="225"/>
      <c r="AT4022" s="226" t="s">
        <v>364</v>
      </c>
      <c r="AU4022" s="226" t="s">
        <v>90</v>
      </c>
      <c r="AV4022" s="13" t="s">
        <v>88</v>
      </c>
      <c r="AW4022" s="13" t="s">
        <v>36</v>
      </c>
      <c r="AX4022" s="13" t="s">
        <v>81</v>
      </c>
      <c r="AY4022" s="226" t="s">
        <v>215</v>
      </c>
    </row>
    <row r="4023" spans="1:65" s="13" customFormat="1" ht="10.199999999999999">
      <c r="B4023" s="217"/>
      <c r="C4023" s="218"/>
      <c r="D4023" s="198" t="s">
        <v>364</v>
      </c>
      <c r="E4023" s="219" t="s">
        <v>1</v>
      </c>
      <c r="F4023" s="220" t="s">
        <v>3848</v>
      </c>
      <c r="G4023" s="218"/>
      <c r="H4023" s="219" t="s">
        <v>1</v>
      </c>
      <c r="I4023" s="221"/>
      <c r="J4023" s="218"/>
      <c r="K4023" s="218"/>
      <c r="L4023" s="222"/>
      <c r="M4023" s="223"/>
      <c r="N4023" s="224"/>
      <c r="O4023" s="224"/>
      <c r="P4023" s="224"/>
      <c r="Q4023" s="224"/>
      <c r="R4023" s="224"/>
      <c r="S4023" s="224"/>
      <c r="T4023" s="225"/>
      <c r="AT4023" s="226" t="s">
        <v>364</v>
      </c>
      <c r="AU4023" s="226" t="s">
        <v>90</v>
      </c>
      <c r="AV4023" s="13" t="s">
        <v>88</v>
      </c>
      <c r="AW4023" s="13" t="s">
        <v>36</v>
      </c>
      <c r="AX4023" s="13" t="s">
        <v>81</v>
      </c>
      <c r="AY4023" s="226" t="s">
        <v>215</v>
      </c>
    </row>
    <row r="4024" spans="1:65" s="14" customFormat="1" ht="10.199999999999999">
      <c r="B4024" s="227"/>
      <c r="C4024" s="228"/>
      <c r="D4024" s="198" t="s">
        <v>364</v>
      </c>
      <c r="E4024" s="229" t="s">
        <v>1</v>
      </c>
      <c r="F4024" s="230" t="s">
        <v>3849</v>
      </c>
      <c r="G4024" s="228"/>
      <c r="H4024" s="231">
        <v>84.525000000000006</v>
      </c>
      <c r="I4024" s="232"/>
      <c r="J4024" s="228"/>
      <c r="K4024" s="228"/>
      <c r="L4024" s="233"/>
      <c r="M4024" s="234"/>
      <c r="N4024" s="235"/>
      <c r="O4024" s="235"/>
      <c r="P4024" s="235"/>
      <c r="Q4024" s="235"/>
      <c r="R4024" s="235"/>
      <c r="S4024" s="235"/>
      <c r="T4024" s="236"/>
      <c r="AT4024" s="237" t="s">
        <v>364</v>
      </c>
      <c r="AU4024" s="237" t="s">
        <v>90</v>
      </c>
      <c r="AV4024" s="14" t="s">
        <v>90</v>
      </c>
      <c r="AW4024" s="14" t="s">
        <v>36</v>
      </c>
      <c r="AX4024" s="14" t="s">
        <v>81</v>
      </c>
      <c r="AY4024" s="237" t="s">
        <v>215</v>
      </c>
    </row>
    <row r="4025" spans="1:65" s="13" customFormat="1" ht="10.199999999999999">
      <c r="B4025" s="217"/>
      <c r="C4025" s="218"/>
      <c r="D4025" s="198" t="s">
        <v>364</v>
      </c>
      <c r="E4025" s="219" t="s">
        <v>1</v>
      </c>
      <c r="F4025" s="220" t="s">
        <v>3850</v>
      </c>
      <c r="G4025" s="218"/>
      <c r="H4025" s="219" t="s">
        <v>1</v>
      </c>
      <c r="I4025" s="221"/>
      <c r="J4025" s="218"/>
      <c r="K4025" s="218"/>
      <c r="L4025" s="222"/>
      <c r="M4025" s="223"/>
      <c r="N4025" s="224"/>
      <c r="O4025" s="224"/>
      <c r="P4025" s="224"/>
      <c r="Q4025" s="224"/>
      <c r="R4025" s="224"/>
      <c r="S4025" s="224"/>
      <c r="T4025" s="225"/>
      <c r="AT4025" s="226" t="s">
        <v>364</v>
      </c>
      <c r="AU4025" s="226" t="s">
        <v>90</v>
      </c>
      <c r="AV4025" s="13" t="s">
        <v>88</v>
      </c>
      <c r="AW4025" s="13" t="s">
        <v>36</v>
      </c>
      <c r="AX4025" s="13" t="s">
        <v>81</v>
      </c>
      <c r="AY4025" s="226" t="s">
        <v>215</v>
      </c>
    </row>
    <row r="4026" spans="1:65" s="14" customFormat="1" ht="10.199999999999999">
      <c r="B4026" s="227"/>
      <c r="C4026" s="228"/>
      <c r="D4026" s="198" t="s">
        <v>364</v>
      </c>
      <c r="E4026" s="229" t="s">
        <v>1</v>
      </c>
      <c r="F4026" s="230" t="s">
        <v>3851</v>
      </c>
      <c r="G4026" s="228"/>
      <c r="H4026" s="231">
        <v>19.75</v>
      </c>
      <c r="I4026" s="232"/>
      <c r="J4026" s="228"/>
      <c r="K4026" s="228"/>
      <c r="L4026" s="233"/>
      <c r="M4026" s="234"/>
      <c r="N4026" s="235"/>
      <c r="O4026" s="235"/>
      <c r="P4026" s="235"/>
      <c r="Q4026" s="235"/>
      <c r="R4026" s="235"/>
      <c r="S4026" s="235"/>
      <c r="T4026" s="236"/>
      <c r="AT4026" s="237" t="s">
        <v>364</v>
      </c>
      <c r="AU4026" s="237" t="s">
        <v>90</v>
      </c>
      <c r="AV4026" s="14" t="s">
        <v>90</v>
      </c>
      <c r="AW4026" s="14" t="s">
        <v>36</v>
      </c>
      <c r="AX4026" s="14" t="s">
        <v>81</v>
      </c>
      <c r="AY4026" s="237" t="s">
        <v>215</v>
      </c>
    </row>
    <row r="4027" spans="1:65" s="14" customFormat="1" ht="10.199999999999999">
      <c r="B4027" s="227"/>
      <c r="C4027" s="228"/>
      <c r="D4027" s="198" t="s">
        <v>364</v>
      </c>
      <c r="E4027" s="229" t="s">
        <v>1</v>
      </c>
      <c r="F4027" s="230" t="s">
        <v>3852</v>
      </c>
      <c r="G4027" s="228"/>
      <c r="H4027" s="231">
        <v>62.65</v>
      </c>
      <c r="I4027" s="232"/>
      <c r="J4027" s="228"/>
      <c r="K4027" s="228"/>
      <c r="L4027" s="233"/>
      <c r="M4027" s="234"/>
      <c r="N4027" s="235"/>
      <c r="O4027" s="235"/>
      <c r="P4027" s="235"/>
      <c r="Q4027" s="235"/>
      <c r="R4027" s="235"/>
      <c r="S4027" s="235"/>
      <c r="T4027" s="236"/>
      <c r="AT4027" s="237" t="s">
        <v>364</v>
      </c>
      <c r="AU4027" s="237" t="s">
        <v>90</v>
      </c>
      <c r="AV4027" s="14" t="s">
        <v>90</v>
      </c>
      <c r="AW4027" s="14" t="s">
        <v>36</v>
      </c>
      <c r="AX4027" s="14" t="s">
        <v>81</v>
      </c>
      <c r="AY4027" s="237" t="s">
        <v>215</v>
      </c>
    </row>
    <row r="4028" spans="1:65" s="13" customFormat="1" ht="10.199999999999999">
      <c r="B4028" s="217"/>
      <c r="C4028" s="218"/>
      <c r="D4028" s="198" t="s">
        <v>364</v>
      </c>
      <c r="E4028" s="219" t="s">
        <v>1</v>
      </c>
      <c r="F4028" s="220" t="s">
        <v>3853</v>
      </c>
      <c r="G4028" s="218"/>
      <c r="H4028" s="219" t="s">
        <v>1</v>
      </c>
      <c r="I4028" s="221"/>
      <c r="J4028" s="218"/>
      <c r="K4028" s="218"/>
      <c r="L4028" s="222"/>
      <c r="M4028" s="223"/>
      <c r="N4028" s="224"/>
      <c r="O4028" s="224"/>
      <c r="P4028" s="224"/>
      <c r="Q4028" s="224"/>
      <c r="R4028" s="224"/>
      <c r="S4028" s="224"/>
      <c r="T4028" s="225"/>
      <c r="AT4028" s="226" t="s">
        <v>364</v>
      </c>
      <c r="AU4028" s="226" t="s">
        <v>90</v>
      </c>
      <c r="AV4028" s="13" t="s">
        <v>88</v>
      </c>
      <c r="AW4028" s="13" t="s">
        <v>36</v>
      </c>
      <c r="AX4028" s="13" t="s">
        <v>81</v>
      </c>
      <c r="AY4028" s="226" t="s">
        <v>215</v>
      </c>
    </row>
    <row r="4029" spans="1:65" s="14" customFormat="1" ht="10.199999999999999">
      <c r="B4029" s="227"/>
      <c r="C4029" s="228"/>
      <c r="D4029" s="198" t="s">
        <v>364</v>
      </c>
      <c r="E4029" s="229" t="s">
        <v>1</v>
      </c>
      <c r="F4029" s="230" t="s">
        <v>3854</v>
      </c>
      <c r="G4029" s="228"/>
      <c r="H4029" s="231">
        <v>18.84</v>
      </c>
      <c r="I4029" s="232"/>
      <c r="J4029" s="228"/>
      <c r="K4029" s="228"/>
      <c r="L4029" s="233"/>
      <c r="M4029" s="234"/>
      <c r="N4029" s="235"/>
      <c r="O4029" s="235"/>
      <c r="P4029" s="235"/>
      <c r="Q4029" s="235"/>
      <c r="R4029" s="235"/>
      <c r="S4029" s="235"/>
      <c r="T4029" s="236"/>
      <c r="AT4029" s="237" t="s">
        <v>364</v>
      </c>
      <c r="AU4029" s="237" t="s">
        <v>90</v>
      </c>
      <c r="AV4029" s="14" t="s">
        <v>90</v>
      </c>
      <c r="AW4029" s="14" t="s">
        <v>36</v>
      </c>
      <c r="AX4029" s="14" t="s">
        <v>81</v>
      </c>
      <c r="AY4029" s="237" t="s">
        <v>215</v>
      </c>
    </row>
    <row r="4030" spans="1:65" s="14" customFormat="1" ht="10.199999999999999">
      <c r="B4030" s="227"/>
      <c r="C4030" s="228"/>
      <c r="D4030" s="198" t="s">
        <v>364</v>
      </c>
      <c r="E4030" s="229" t="s">
        <v>1</v>
      </c>
      <c r="F4030" s="230" t="s">
        <v>3855</v>
      </c>
      <c r="G4030" s="228"/>
      <c r="H4030" s="231">
        <v>26.25</v>
      </c>
      <c r="I4030" s="232"/>
      <c r="J4030" s="228"/>
      <c r="K4030" s="228"/>
      <c r="L4030" s="233"/>
      <c r="M4030" s="234"/>
      <c r="N4030" s="235"/>
      <c r="O4030" s="235"/>
      <c r="P4030" s="235"/>
      <c r="Q4030" s="235"/>
      <c r="R4030" s="235"/>
      <c r="S4030" s="235"/>
      <c r="T4030" s="236"/>
      <c r="AT4030" s="237" t="s">
        <v>364</v>
      </c>
      <c r="AU4030" s="237" t="s">
        <v>90</v>
      </c>
      <c r="AV4030" s="14" t="s">
        <v>90</v>
      </c>
      <c r="AW4030" s="14" t="s">
        <v>36</v>
      </c>
      <c r="AX4030" s="14" t="s">
        <v>81</v>
      </c>
      <c r="AY4030" s="237" t="s">
        <v>215</v>
      </c>
    </row>
    <row r="4031" spans="1:65" s="13" customFormat="1" ht="10.199999999999999">
      <c r="B4031" s="217"/>
      <c r="C4031" s="218"/>
      <c r="D4031" s="198" t="s">
        <v>364</v>
      </c>
      <c r="E4031" s="219" t="s">
        <v>1</v>
      </c>
      <c r="F4031" s="220" t="s">
        <v>3856</v>
      </c>
      <c r="G4031" s="218"/>
      <c r="H4031" s="219" t="s">
        <v>1</v>
      </c>
      <c r="I4031" s="221"/>
      <c r="J4031" s="218"/>
      <c r="K4031" s="218"/>
      <c r="L4031" s="222"/>
      <c r="M4031" s="223"/>
      <c r="N4031" s="224"/>
      <c r="O4031" s="224"/>
      <c r="P4031" s="224"/>
      <c r="Q4031" s="224"/>
      <c r="R4031" s="224"/>
      <c r="S4031" s="224"/>
      <c r="T4031" s="225"/>
      <c r="AT4031" s="226" t="s">
        <v>364</v>
      </c>
      <c r="AU4031" s="226" t="s">
        <v>90</v>
      </c>
      <c r="AV4031" s="13" t="s">
        <v>88</v>
      </c>
      <c r="AW4031" s="13" t="s">
        <v>36</v>
      </c>
      <c r="AX4031" s="13" t="s">
        <v>81</v>
      </c>
      <c r="AY4031" s="226" t="s">
        <v>215</v>
      </c>
    </row>
    <row r="4032" spans="1:65" s="14" customFormat="1" ht="10.199999999999999">
      <c r="B4032" s="227"/>
      <c r="C4032" s="228"/>
      <c r="D4032" s="198" t="s">
        <v>364</v>
      </c>
      <c r="E4032" s="229" t="s">
        <v>1</v>
      </c>
      <c r="F4032" s="230" t="s">
        <v>3857</v>
      </c>
      <c r="G4032" s="228"/>
      <c r="H4032" s="231">
        <v>9.36</v>
      </c>
      <c r="I4032" s="232"/>
      <c r="J4032" s="228"/>
      <c r="K4032" s="228"/>
      <c r="L4032" s="233"/>
      <c r="M4032" s="234"/>
      <c r="N4032" s="235"/>
      <c r="O4032" s="235"/>
      <c r="P4032" s="235"/>
      <c r="Q4032" s="235"/>
      <c r="R4032" s="235"/>
      <c r="S4032" s="235"/>
      <c r="T4032" s="236"/>
      <c r="AT4032" s="237" t="s">
        <v>364</v>
      </c>
      <c r="AU4032" s="237" t="s">
        <v>90</v>
      </c>
      <c r="AV4032" s="14" t="s">
        <v>90</v>
      </c>
      <c r="AW4032" s="14" t="s">
        <v>36</v>
      </c>
      <c r="AX4032" s="14" t="s">
        <v>81</v>
      </c>
      <c r="AY4032" s="237" t="s">
        <v>215</v>
      </c>
    </row>
    <row r="4033" spans="2:51" s="14" customFormat="1" ht="10.199999999999999">
      <c r="B4033" s="227"/>
      <c r="C4033" s="228"/>
      <c r="D4033" s="198" t="s">
        <v>364</v>
      </c>
      <c r="E4033" s="229" t="s">
        <v>1</v>
      </c>
      <c r="F4033" s="230" t="s">
        <v>3858</v>
      </c>
      <c r="G4033" s="228"/>
      <c r="H4033" s="231">
        <v>20.25</v>
      </c>
      <c r="I4033" s="232"/>
      <c r="J4033" s="228"/>
      <c r="K4033" s="228"/>
      <c r="L4033" s="233"/>
      <c r="M4033" s="234"/>
      <c r="N4033" s="235"/>
      <c r="O4033" s="235"/>
      <c r="P4033" s="235"/>
      <c r="Q4033" s="235"/>
      <c r="R4033" s="235"/>
      <c r="S4033" s="235"/>
      <c r="T4033" s="236"/>
      <c r="AT4033" s="237" t="s">
        <v>364</v>
      </c>
      <c r="AU4033" s="237" t="s">
        <v>90</v>
      </c>
      <c r="AV4033" s="14" t="s">
        <v>90</v>
      </c>
      <c r="AW4033" s="14" t="s">
        <v>36</v>
      </c>
      <c r="AX4033" s="14" t="s">
        <v>81</v>
      </c>
      <c r="AY4033" s="237" t="s">
        <v>215</v>
      </c>
    </row>
    <row r="4034" spans="2:51" s="13" customFormat="1" ht="10.199999999999999">
      <c r="B4034" s="217"/>
      <c r="C4034" s="218"/>
      <c r="D4034" s="198" t="s">
        <v>364</v>
      </c>
      <c r="E4034" s="219" t="s">
        <v>1</v>
      </c>
      <c r="F4034" s="220" t="s">
        <v>3859</v>
      </c>
      <c r="G4034" s="218"/>
      <c r="H4034" s="219" t="s">
        <v>1</v>
      </c>
      <c r="I4034" s="221"/>
      <c r="J4034" s="218"/>
      <c r="K4034" s="218"/>
      <c r="L4034" s="222"/>
      <c r="M4034" s="223"/>
      <c r="N4034" s="224"/>
      <c r="O4034" s="224"/>
      <c r="P4034" s="224"/>
      <c r="Q4034" s="224"/>
      <c r="R4034" s="224"/>
      <c r="S4034" s="224"/>
      <c r="T4034" s="225"/>
      <c r="AT4034" s="226" t="s">
        <v>364</v>
      </c>
      <c r="AU4034" s="226" t="s">
        <v>90</v>
      </c>
      <c r="AV4034" s="13" t="s">
        <v>88</v>
      </c>
      <c r="AW4034" s="13" t="s">
        <v>36</v>
      </c>
      <c r="AX4034" s="13" t="s">
        <v>81</v>
      </c>
      <c r="AY4034" s="226" t="s">
        <v>215</v>
      </c>
    </row>
    <row r="4035" spans="2:51" s="14" customFormat="1" ht="10.199999999999999">
      <c r="B4035" s="227"/>
      <c r="C4035" s="228"/>
      <c r="D4035" s="198" t="s">
        <v>364</v>
      </c>
      <c r="E4035" s="229" t="s">
        <v>1</v>
      </c>
      <c r="F4035" s="230" t="s">
        <v>3860</v>
      </c>
      <c r="G4035" s="228"/>
      <c r="H4035" s="231">
        <v>40.1</v>
      </c>
      <c r="I4035" s="232"/>
      <c r="J4035" s="228"/>
      <c r="K4035" s="228"/>
      <c r="L4035" s="233"/>
      <c r="M4035" s="234"/>
      <c r="N4035" s="235"/>
      <c r="O4035" s="235"/>
      <c r="P4035" s="235"/>
      <c r="Q4035" s="235"/>
      <c r="R4035" s="235"/>
      <c r="S4035" s="235"/>
      <c r="T4035" s="236"/>
      <c r="AT4035" s="237" t="s">
        <v>364</v>
      </c>
      <c r="AU4035" s="237" t="s">
        <v>90</v>
      </c>
      <c r="AV4035" s="14" t="s">
        <v>90</v>
      </c>
      <c r="AW4035" s="14" t="s">
        <v>36</v>
      </c>
      <c r="AX4035" s="14" t="s">
        <v>81</v>
      </c>
      <c r="AY4035" s="237" t="s">
        <v>215</v>
      </c>
    </row>
    <row r="4036" spans="2:51" s="14" customFormat="1" ht="10.199999999999999">
      <c r="B4036" s="227"/>
      <c r="C4036" s="228"/>
      <c r="D4036" s="198" t="s">
        <v>364</v>
      </c>
      <c r="E4036" s="229" t="s">
        <v>1</v>
      </c>
      <c r="F4036" s="230" t="s">
        <v>3861</v>
      </c>
      <c r="G4036" s="228"/>
      <c r="H4036" s="231">
        <v>97.65</v>
      </c>
      <c r="I4036" s="232"/>
      <c r="J4036" s="228"/>
      <c r="K4036" s="228"/>
      <c r="L4036" s="233"/>
      <c r="M4036" s="234"/>
      <c r="N4036" s="235"/>
      <c r="O4036" s="235"/>
      <c r="P4036" s="235"/>
      <c r="Q4036" s="235"/>
      <c r="R4036" s="235"/>
      <c r="S4036" s="235"/>
      <c r="T4036" s="236"/>
      <c r="AT4036" s="237" t="s">
        <v>364</v>
      </c>
      <c r="AU4036" s="237" t="s">
        <v>90</v>
      </c>
      <c r="AV4036" s="14" t="s">
        <v>90</v>
      </c>
      <c r="AW4036" s="14" t="s">
        <v>36</v>
      </c>
      <c r="AX4036" s="14" t="s">
        <v>81</v>
      </c>
      <c r="AY4036" s="237" t="s">
        <v>215</v>
      </c>
    </row>
    <row r="4037" spans="2:51" s="14" customFormat="1" ht="10.199999999999999">
      <c r="B4037" s="227"/>
      <c r="C4037" s="228"/>
      <c r="D4037" s="198" t="s">
        <v>364</v>
      </c>
      <c r="E4037" s="229" t="s">
        <v>1</v>
      </c>
      <c r="F4037" s="230" t="s">
        <v>1489</v>
      </c>
      <c r="G4037" s="228"/>
      <c r="H4037" s="231">
        <v>-9.9</v>
      </c>
      <c r="I4037" s="232"/>
      <c r="J4037" s="228"/>
      <c r="K4037" s="228"/>
      <c r="L4037" s="233"/>
      <c r="M4037" s="234"/>
      <c r="N4037" s="235"/>
      <c r="O4037" s="235"/>
      <c r="P4037" s="235"/>
      <c r="Q4037" s="235"/>
      <c r="R4037" s="235"/>
      <c r="S4037" s="235"/>
      <c r="T4037" s="236"/>
      <c r="AT4037" s="237" t="s">
        <v>364</v>
      </c>
      <c r="AU4037" s="237" t="s">
        <v>90</v>
      </c>
      <c r="AV4037" s="14" t="s">
        <v>90</v>
      </c>
      <c r="AW4037" s="14" t="s">
        <v>36</v>
      </c>
      <c r="AX4037" s="14" t="s">
        <v>81</v>
      </c>
      <c r="AY4037" s="237" t="s">
        <v>215</v>
      </c>
    </row>
    <row r="4038" spans="2:51" s="14" customFormat="1" ht="10.199999999999999">
      <c r="B4038" s="227"/>
      <c r="C4038" s="228"/>
      <c r="D4038" s="198" t="s">
        <v>364</v>
      </c>
      <c r="E4038" s="229" t="s">
        <v>1</v>
      </c>
      <c r="F4038" s="230" t="s">
        <v>1490</v>
      </c>
      <c r="G4038" s="228"/>
      <c r="H4038" s="231">
        <v>-5.6</v>
      </c>
      <c r="I4038" s="232"/>
      <c r="J4038" s="228"/>
      <c r="K4038" s="228"/>
      <c r="L4038" s="233"/>
      <c r="M4038" s="234"/>
      <c r="N4038" s="235"/>
      <c r="O4038" s="235"/>
      <c r="P4038" s="235"/>
      <c r="Q4038" s="235"/>
      <c r="R4038" s="235"/>
      <c r="S4038" s="235"/>
      <c r="T4038" s="236"/>
      <c r="AT4038" s="237" t="s">
        <v>364</v>
      </c>
      <c r="AU4038" s="237" t="s">
        <v>90</v>
      </c>
      <c r="AV4038" s="14" t="s">
        <v>90</v>
      </c>
      <c r="AW4038" s="14" t="s">
        <v>36</v>
      </c>
      <c r="AX4038" s="14" t="s">
        <v>81</v>
      </c>
      <c r="AY4038" s="237" t="s">
        <v>215</v>
      </c>
    </row>
    <row r="4039" spans="2:51" s="13" customFormat="1" ht="10.199999999999999">
      <c r="B4039" s="217"/>
      <c r="C4039" s="218"/>
      <c r="D4039" s="198" t="s">
        <v>364</v>
      </c>
      <c r="E4039" s="219" t="s">
        <v>1</v>
      </c>
      <c r="F4039" s="220" t="s">
        <v>3862</v>
      </c>
      <c r="G4039" s="218"/>
      <c r="H4039" s="219" t="s">
        <v>1</v>
      </c>
      <c r="I4039" s="221"/>
      <c r="J4039" s="218"/>
      <c r="K4039" s="218"/>
      <c r="L4039" s="222"/>
      <c r="M4039" s="223"/>
      <c r="N4039" s="224"/>
      <c r="O4039" s="224"/>
      <c r="P4039" s="224"/>
      <c r="Q4039" s="224"/>
      <c r="R4039" s="224"/>
      <c r="S4039" s="224"/>
      <c r="T4039" s="225"/>
      <c r="AT4039" s="226" t="s">
        <v>364</v>
      </c>
      <c r="AU4039" s="226" t="s">
        <v>90</v>
      </c>
      <c r="AV4039" s="13" t="s">
        <v>88</v>
      </c>
      <c r="AW4039" s="13" t="s">
        <v>36</v>
      </c>
      <c r="AX4039" s="13" t="s">
        <v>81</v>
      </c>
      <c r="AY4039" s="226" t="s">
        <v>215</v>
      </c>
    </row>
    <row r="4040" spans="2:51" s="14" customFormat="1" ht="10.199999999999999">
      <c r="B4040" s="227"/>
      <c r="C4040" s="228"/>
      <c r="D4040" s="198" t="s">
        <v>364</v>
      </c>
      <c r="E4040" s="229" t="s">
        <v>1</v>
      </c>
      <c r="F4040" s="230" t="s">
        <v>3863</v>
      </c>
      <c r="G4040" s="228"/>
      <c r="H4040" s="231">
        <v>40.6</v>
      </c>
      <c r="I4040" s="232"/>
      <c r="J4040" s="228"/>
      <c r="K4040" s="228"/>
      <c r="L4040" s="233"/>
      <c r="M4040" s="234"/>
      <c r="N4040" s="235"/>
      <c r="O4040" s="235"/>
      <c r="P4040" s="235"/>
      <c r="Q4040" s="235"/>
      <c r="R4040" s="235"/>
      <c r="S4040" s="235"/>
      <c r="T4040" s="236"/>
      <c r="AT4040" s="237" t="s">
        <v>364</v>
      </c>
      <c r="AU4040" s="237" t="s">
        <v>90</v>
      </c>
      <c r="AV4040" s="14" t="s">
        <v>90</v>
      </c>
      <c r="AW4040" s="14" t="s">
        <v>36</v>
      </c>
      <c r="AX4040" s="14" t="s">
        <v>81</v>
      </c>
      <c r="AY4040" s="237" t="s">
        <v>215</v>
      </c>
    </row>
    <row r="4041" spans="2:51" s="14" customFormat="1" ht="10.199999999999999">
      <c r="B4041" s="227"/>
      <c r="C4041" s="228"/>
      <c r="D4041" s="198" t="s">
        <v>364</v>
      </c>
      <c r="E4041" s="229" t="s">
        <v>1</v>
      </c>
      <c r="F4041" s="230" t="s">
        <v>3864</v>
      </c>
      <c r="G4041" s="228"/>
      <c r="H4041" s="231">
        <v>98</v>
      </c>
      <c r="I4041" s="232"/>
      <c r="J4041" s="228"/>
      <c r="K4041" s="228"/>
      <c r="L4041" s="233"/>
      <c r="M4041" s="234"/>
      <c r="N4041" s="235"/>
      <c r="O4041" s="235"/>
      <c r="P4041" s="235"/>
      <c r="Q4041" s="235"/>
      <c r="R4041" s="235"/>
      <c r="S4041" s="235"/>
      <c r="T4041" s="236"/>
      <c r="AT4041" s="237" t="s">
        <v>364</v>
      </c>
      <c r="AU4041" s="237" t="s">
        <v>90</v>
      </c>
      <c r="AV4041" s="14" t="s">
        <v>90</v>
      </c>
      <c r="AW4041" s="14" t="s">
        <v>36</v>
      </c>
      <c r="AX4041" s="14" t="s">
        <v>81</v>
      </c>
      <c r="AY4041" s="237" t="s">
        <v>215</v>
      </c>
    </row>
    <row r="4042" spans="2:51" s="14" customFormat="1" ht="10.199999999999999">
      <c r="B4042" s="227"/>
      <c r="C4042" s="228"/>
      <c r="D4042" s="198" t="s">
        <v>364</v>
      </c>
      <c r="E4042" s="229" t="s">
        <v>1</v>
      </c>
      <c r="F4042" s="230" t="s">
        <v>1489</v>
      </c>
      <c r="G4042" s="228"/>
      <c r="H4042" s="231">
        <v>-9.9</v>
      </c>
      <c r="I4042" s="232"/>
      <c r="J4042" s="228"/>
      <c r="K4042" s="228"/>
      <c r="L4042" s="233"/>
      <c r="M4042" s="234"/>
      <c r="N4042" s="235"/>
      <c r="O4042" s="235"/>
      <c r="P4042" s="235"/>
      <c r="Q4042" s="235"/>
      <c r="R4042" s="235"/>
      <c r="S4042" s="235"/>
      <c r="T4042" s="236"/>
      <c r="AT4042" s="237" t="s">
        <v>364</v>
      </c>
      <c r="AU4042" s="237" t="s">
        <v>90</v>
      </c>
      <c r="AV4042" s="14" t="s">
        <v>90</v>
      </c>
      <c r="AW4042" s="14" t="s">
        <v>36</v>
      </c>
      <c r="AX4042" s="14" t="s">
        <v>81</v>
      </c>
      <c r="AY4042" s="237" t="s">
        <v>215</v>
      </c>
    </row>
    <row r="4043" spans="2:51" s="14" customFormat="1" ht="10.199999999999999">
      <c r="B4043" s="227"/>
      <c r="C4043" s="228"/>
      <c r="D4043" s="198" t="s">
        <v>364</v>
      </c>
      <c r="E4043" s="229" t="s">
        <v>1</v>
      </c>
      <c r="F4043" s="230" t="s">
        <v>1493</v>
      </c>
      <c r="G4043" s="228"/>
      <c r="H4043" s="231">
        <v>-8</v>
      </c>
      <c r="I4043" s="232"/>
      <c r="J4043" s="228"/>
      <c r="K4043" s="228"/>
      <c r="L4043" s="233"/>
      <c r="M4043" s="234"/>
      <c r="N4043" s="235"/>
      <c r="O4043" s="235"/>
      <c r="P4043" s="235"/>
      <c r="Q4043" s="235"/>
      <c r="R4043" s="235"/>
      <c r="S4043" s="235"/>
      <c r="T4043" s="236"/>
      <c r="AT4043" s="237" t="s">
        <v>364</v>
      </c>
      <c r="AU4043" s="237" t="s">
        <v>90</v>
      </c>
      <c r="AV4043" s="14" t="s">
        <v>90</v>
      </c>
      <c r="AW4043" s="14" t="s">
        <v>36</v>
      </c>
      <c r="AX4043" s="14" t="s">
        <v>81</v>
      </c>
      <c r="AY4043" s="237" t="s">
        <v>215</v>
      </c>
    </row>
    <row r="4044" spans="2:51" s="13" customFormat="1" ht="10.199999999999999">
      <c r="B4044" s="217"/>
      <c r="C4044" s="218"/>
      <c r="D4044" s="198" t="s">
        <v>364</v>
      </c>
      <c r="E4044" s="219" t="s">
        <v>1</v>
      </c>
      <c r="F4044" s="220" t="s">
        <v>3865</v>
      </c>
      <c r="G4044" s="218"/>
      <c r="H4044" s="219" t="s">
        <v>1</v>
      </c>
      <c r="I4044" s="221"/>
      <c r="J4044" s="218"/>
      <c r="K4044" s="218"/>
      <c r="L4044" s="222"/>
      <c r="M4044" s="223"/>
      <c r="N4044" s="224"/>
      <c r="O4044" s="224"/>
      <c r="P4044" s="224"/>
      <c r="Q4044" s="224"/>
      <c r="R4044" s="224"/>
      <c r="S4044" s="224"/>
      <c r="T4044" s="225"/>
      <c r="AT4044" s="226" t="s">
        <v>364</v>
      </c>
      <c r="AU4044" s="226" t="s">
        <v>90</v>
      </c>
      <c r="AV4044" s="13" t="s">
        <v>88</v>
      </c>
      <c r="AW4044" s="13" t="s">
        <v>36</v>
      </c>
      <c r="AX4044" s="13" t="s">
        <v>81</v>
      </c>
      <c r="AY4044" s="226" t="s">
        <v>215</v>
      </c>
    </row>
    <row r="4045" spans="2:51" s="14" customFormat="1" ht="10.199999999999999">
      <c r="B4045" s="227"/>
      <c r="C4045" s="228"/>
      <c r="D4045" s="198" t="s">
        <v>364</v>
      </c>
      <c r="E4045" s="229" t="s">
        <v>1</v>
      </c>
      <c r="F4045" s="230" t="s">
        <v>3863</v>
      </c>
      <c r="G4045" s="228"/>
      <c r="H4045" s="231">
        <v>40.6</v>
      </c>
      <c r="I4045" s="232"/>
      <c r="J4045" s="228"/>
      <c r="K4045" s="228"/>
      <c r="L4045" s="233"/>
      <c r="M4045" s="234"/>
      <c r="N4045" s="235"/>
      <c r="O4045" s="235"/>
      <c r="P4045" s="235"/>
      <c r="Q4045" s="235"/>
      <c r="R4045" s="235"/>
      <c r="S4045" s="235"/>
      <c r="T4045" s="236"/>
      <c r="AT4045" s="237" t="s">
        <v>364</v>
      </c>
      <c r="AU4045" s="237" t="s">
        <v>90</v>
      </c>
      <c r="AV4045" s="14" t="s">
        <v>90</v>
      </c>
      <c r="AW4045" s="14" t="s">
        <v>36</v>
      </c>
      <c r="AX4045" s="14" t="s">
        <v>81</v>
      </c>
      <c r="AY4045" s="237" t="s">
        <v>215</v>
      </c>
    </row>
    <row r="4046" spans="2:51" s="14" customFormat="1" ht="10.199999999999999">
      <c r="B4046" s="227"/>
      <c r="C4046" s="228"/>
      <c r="D4046" s="198" t="s">
        <v>364</v>
      </c>
      <c r="E4046" s="229" t="s">
        <v>1</v>
      </c>
      <c r="F4046" s="230" t="s">
        <v>3864</v>
      </c>
      <c r="G4046" s="228"/>
      <c r="H4046" s="231">
        <v>98</v>
      </c>
      <c r="I4046" s="232"/>
      <c r="J4046" s="228"/>
      <c r="K4046" s="228"/>
      <c r="L4046" s="233"/>
      <c r="M4046" s="234"/>
      <c r="N4046" s="235"/>
      <c r="O4046" s="235"/>
      <c r="P4046" s="235"/>
      <c r="Q4046" s="235"/>
      <c r="R4046" s="235"/>
      <c r="S4046" s="235"/>
      <c r="T4046" s="236"/>
      <c r="AT4046" s="237" t="s">
        <v>364</v>
      </c>
      <c r="AU4046" s="237" t="s">
        <v>90</v>
      </c>
      <c r="AV4046" s="14" t="s">
        <v>90</v>
      </c>
      <c r="AW4046" s="14" t="s">
        <v>36</v>
      </c>
      <c r="AX4046" s="14" t="s">
        <v>81</v>
      </c>
      <c r="AY4046" s="237" t="s">
        <v>215</v>
      </c>
    </row>
    <row r="4047" spans="2:51" s="14" customFormat="1" ht="10.199999999999999">
      <c r="B4047" s="227"/>
      <c r="C4047" s="228"/>
      <c r="D4047" s="198" t="s">
        <v>364</v>
      </c>
      <c r="E4047" s="229" t="s">
        <v>1</v>
      </c>
      <c r="F4047" s="230" t="s">
        <v>1489</v>
      </c>
      <c r="G4047" s="228"/>
      <c r="H4047" s="231">
        <v>-9.9</v>
      </c>
      <c r="I4047" s="232"/>
      <c r="J4047" s="228"/>
      <c r="K4047" s="228"/>
      <c r="L4047" s="233"/>
      <c r="M4047" s="234"/>
      <c r="N4047" s="235"/>
      <c r="O4047" s="235"/>
      <c r="P4047" s="235"/>
      <c r="Q4047" s="235"/>
      <c r="R4047" s="235"/>
      <c r="S4047" s="235"/>
      <c r="T4047" s="236"/>
      <c r="AT4047" s="237" t="s">
        <v>364</v>
      </c>
      <c r="AU4047" s="237" t="s">
        <v>90</v>
      </c>
      <c r="AV4047" s="14" t="s">
        <v>90</v>
      </c>
      <c r="AW4047" s="14" t="s">
        <v>36</v>
      </c>
      <c r="AX4047" s="14" t="s">
        <v>81</v>
      </c>
      <c r="AY4047" s="237" t="s">
        <v>215</v>
      </c>
    </row>
    <row r="4048" spans="2:51" s="14" customFormat="1" ht="10.199999999999999">
      <c r="B4048" s="227"/>
      <c r="C4048" s="228"/>
      <c r="D4048" s="198" t="s">
        <v>364</v>
      </c>
      <c r="E4048" s="229" t="s">
        <v>1</v>
      </c>
      <c r="F4048" s="230" t="s">
        <v>1495</v>
      </c>
      <c r="G4048" s="228"/>
      <c r="H4048" s="231">
        <v>-4.4000000000000004</v>
      </c>
      <c r="I4048" s="232"/>
      <c r="J4048" s="228"/>
      <c r="K4048" s="228"/>
      <c r="L4048" s="233"/>
      <c r="M4048" s="234"/>
      <c r="N4048" s="235"/>
      <c r="O4048" s="235"/>
      <c r="P4048" s="235"/>
      <c r="Q4048" s="235"/>
      <c r="R4048" s="235"/>
      <c r="S4048" s="235"/>
      <c r="T4048" s="236"/>
      <c r="AT4048" s="237" t="s">
        <v>364</v>
      </c>
      <c r="AU4048" s="237" t="s">
        <v>90</v>
      </c>
      <c r="AV4048" s="14" t="s">
        <v>90</v>
      </c>
      <c r="AW4048" s="14" t="s">
        <v>36</v>
      </c>
      <c r="AX4048" s="14" t="s">
        <v>81</v>
      </c>
      <c r="AY4048" s="237" t="s">
        <v>215</v>
      </c>
    </row>
    <row r="4049" spans="2:51" s="13" customFormat="1" ht="10.199999999999999">
      <c r="B4049" s="217"/>
      <c r="C4049" s="218"/>
      <c r="D4049" s="198" t="s">
        <v>364</v>
      </c>
      <c r="E4049" s="219" t="s">
        <v>1</v>
      </c>
      <c r="F4049" s="220" t="s">
        <v>3866</v>
      </c>
      <c r="G4049" s="218"/>
      <c r="H4049" s="219" t="s">
        <v>1</v>
      </c>
      <c r="I4049" s="221"/>
      <c r="J4049" s="218"/>
      <c r="K4049" s="218"/>
      <c r="L4049" s="222"/>
      <c r="M4049" s="223"/>
      <c r="N4049" s="224"/>
      <c r="O4049" s="224"/>
      <c r="P4049" s="224"/>
      <c r="Q4049" s="224"/>
      <c r="R4049" s="224"/>
      <c r="S4049" s="224"/>
      <c r="T4049" s="225"/>
      <c r="AT4049" s="226" t="s">
        <v>364</v>
      </c>
      <c r="AU4049" s="226" t="s">
        <v>90</v>
      </c>
      <c r="AV4049" s="13" t="s">
        <v>88</v>
      </c>
      <c r="AW4049" s="13" t="s">
        <v>36</v>
      </c>
      <c r="AX4049" s="13" t="s">
        <v>81</v>
      </c>
      <c r="AY4049" s="226" t="s">
        <v>215</v>
      </c>
    </row>
    <row r="4050" spans="2:51" s="14" customFormat="1" ht="10.199999999999999">
      <c r="B4050" s="227"/>
      <c r="C4050" s="228"/>
      <c r="D4050" s="198" t="s">
        <v>364</v>
      </c>
      <c r="E4050" s="229" t="s">
        <v>1</v>
      </c>
      <c r="F4050" s="230" t="s">
        <v>3867</v>
      </c>
      <c r="G4050" s="228"/>
      <c r="H4050" s="231">
        <v>40.700000000000003</v>
      </c>
      <c r="I4050" s="232"/>
      <c r="J4050" s="228"/>
      <c r="K4050" s="228"/>
      <c r="L4050" s="233"/>
      <c r="M4050" s="234"/>
      <c r="N4050" s="235"/>
      <c r="O4050" s="235"/>
      <c r="P4050" s="235"/>
      <c r="Q4050" s="235"/>
      <c r="R4050" s="235"/>
      <c r="S4050" s="235"/>
      <c r="T4050" s="236"/>
      <c r="AT4050" s="237" t="s">
        <v>364</v>
      </c>
      <c r="AU4050" s="237" t="s">
        <v>90</v>
      </c>
      <c r="AV4050" s="14" t="s">
        <v>90</v>
      </c>
      <c r="AW4050" s="14" t="s">
        <v>36</v>
      </c>
      <c r="AX4050" s="14" t="s">
        <v>81</v>
      </c>
      <c r="AY4050" s="237" t="s">
        <v>215</v>
      </c>
    </row>
    <row r="4051" spans="2:51" s="14" customFormat="1" ht="10.199999999999999">
      <c r="B4051" s="227"/>
      <c r="C4051" s="228"/>
      <c r="D4051" s="198" t="s">
        <v>364</v>
      </c>
      <c r="E4051" s="229" t="s">
        <v>1</v>
      </c>
      <c r="F4051" s="230" t="s">
        <v>3861</v>
      </c>
      <c r="G4051" s="228"/>
      <c r="H4051" s="231">
        <v>97.65</v>
      </c>
      <c r="I4051" s="232"/>
      <c r="J4051" s="228"/>
      <c r="K4051" s="228"/>
      <c r="L4051" s="233"/>
      <c r="M4051" s="234"/>
      <c r="N4051" s="235"/>
      <c r="O4051" s="235"/>
      <c r="P4051" s="235"/>
      <c r="Q4051" s="235"/>
      <c r="R4051" s="235"/>
      <c r="S4051" s="235"/>
      <c r="T4051" s="236"/>
      <c r="AT4051" s="237" t="s">
        <v>364</v>
      </c>
      <c r="AU4051" s="237" t="s">
        <v>90</v>
      </c>
      <c r="AV4051" s="14" t="s">
        <v>90</v>
      </c>
      <c r="AW4051" s="14" t="s">
        <v>36</v>
      </c>
      <c r="AX4051" s="14" t="s">
        <v>81</v>
      </c>
      <c r="AY4051" s="237" t="s">
        <v>215</v>
      </c>
    </row>
    <row r="4052" spans="2:51" s="14" customFormat="1" ht="10.199999999999999">
      <c r="B4052" s="227"/>
      <c r="C4052" s="228"/>
      <c r="D4052" s="198" t="s">
        <v>364</v>
      </c>
      <c r="E4052" s="229" t="s">
        <v>1</v>
      </c>
      <c r="F4052" s="230" t="s">
        <v>1489</v>
      </c>
      <c r="G4052" s="228"/>
      <c r="H4052" s="231">
        <v>-9.9</v>
      </c>
      <c r="I4052" s="232"/>
      <c r="J4052" s="228"/>
      <c r="K4052" s="228"/>
      <c r="L4052" s="233"/>
      <c r="M4052" s="234"/>
      <c r="N4052" s="235"/>
      <c r="O4052" s="235"/>
      <c r="P4052" s="235"/>
      <c r="Q4052" s="235"/>
      <c r="R4052" s="235"/>
      <c r="S4052" s="235"/>
      <c r="T4052" s="236"/>
      <c r="AT4052" s="237" t="s">
        <v>364</v>
      </c>
      <c r="AU4052" s="237" t="s">
        <v>90</v>
      </c>
      <c r="AV4052" s="14" t="s">
        <v>90</v>
      </c>
      <c r="AW4052" s="14" t="s">
        <v>36</v>
      </c>
      <c r="AX4052" s="14" t="s">
        <v>81</v>
      </c>
      <c r="AY4052" s="237" t="s">
        <v>215</v>
      </c>
    </row>
    <row r="4053" spans="2:51" s="14" customFormat="1" ht="10.199999999999999">
      <c r="B4053" s="227"/>
      <c r="C4053" s="228"/>
      <c r="D4053" s="198" t="s">
        <v>364</v>
      </c>
      <c r="E4053" s="229" t="s">
        <v>1</v>
      </c>
      <c r="F4053" s="230" t="s">
        <v>1496</v>
      </c>
      <c r="G4053" s="228"/>
      <c r="H4053" s="231">
        <v>-12.4</v>
      </c>
      <c r="I4053" s="232"/>
      <c r="J4053" s="228"/>
      <c r="K4053" s="228"/>
      <c r="L4053" s="233"/>
      <c r="M4053" s="234"/>
      <c r="N4053" s="235"/>
      <c r="O4053" s="235"/>
      <c r="P4053" s="235"/>
      <c r="Q4053" s="235"/>
      <c r="R4053" s="235"/>
      <c r="S4053" s="235"/>
      <c r="T4053" s="236"/>
      <c r="AT4053" s="237" t="s">
        <v>364</v>
      </c>
      <c r="AU4053" s="237" t="s">
        <v>90</v>
      </c>
      <c r="AV4053" s="14" t="s">
        <v>90</v>
      </c>
      <c r="AW4053" s="14" t="s">
        <v>36</v>
      </c>
      <c r="AX4053" s="14" t="s">
        <v>81</v>
      </c>
      <c r="AY4053" s="237" t="s">
        <v>215</v>
      </c>
    </row>
    <row r="4054" spans="2:51" s="13" customFormat="1" ht="10.199999999999999">
      <c r="B4054" s="217"/>
      <c r="C4054" s="218"/>
      <c r="D4054" s="198" t="s">
        <v>364</v>
      </c>
      <c r="E4054" s="219" t="s">
        <v>1</v>
      </c>
      <c r="F4054" s="220" t="s">
        <v>3868</v>
      </c>
      <c r="G4054" s="218"/>
      <c r="H4054" s="219" t="s">
        <v>1</v>
      </c>
      <c r="I4054" s="221"/>
      <c r="J4054" s="218"/>
      <c r="K4054" s="218"/>
      <c r="L4054" s="222"/>
      <c r="M4054" s="223"/>
      <c r="N4054" s="224"/>
      <c r="O4054" s="224"/>
      <c r="P4054" s="224"/>
      <c r="Q4054" s="224"/>
      <c r="R4054" s="224"/>
      <c r="S4054" s="224"/>
      <c r="T4054" s="225"/>
      <c r="AT4054" s="226" t="s">
        <v>364</v>
      </c>
      <c r="AU4054" s="226" t="s">
        <v>90</v>
      </c>
      <c r="AV4054" s="13" t="s">
        <v>88</v>
      </c>
      <c r="AW4054" s="13" t="s">
        <v>36</v>
      </c>
      <c r="AX4054" s="13" t="s">
        <v>81</v>
      </c>
      <c r="AY4054" s="226" t="s">
        <v>215</v>
      </c>
    </row>
    <row r="4055" spans="2:51" s="14" customFormat="1" ht="10.199999999999999">
      <c r="B4055" s="227"/>
      <c r="C4055" s="228"/>
      <c r="D4055" s="198" t="s">
        <v>364</v>
      </c>
      <c r="E4055" s="229" t="s">
        <v>1</v>
      </c>
      <c r="F4055" s="230" t="s">
        <v>3869</v>
      </c>
      <c r="G4055" s="228"/>
      <c r="H4055" s="231">
        <v>33.58</v>
      </c>
      <c r="I4055" s="232"/>
      <c r="J4055" s="228"/>
      <c r="K4055" s="228"/>
      <c r="L4055" s="233"/>
      <c r="M4055" s="234"/>
      <c r="N4055" s="235"/>
      <c r="O4055" s="235"/>
      <c r="P4055" s="235"/>
      <c r="Q4055" s="235"/>
      <c r="R4055" s="235"/>
      <c r="S4055" s="235"/>
      <c r="T4055" s="236"/>
      <c r="AT4055" s="237" t="s">
        <v>364</v>
      </c>
      <c r="AU4055" s="237" t="s">
        <v>90</v>
      </c>
      <c r="AV4055" s="14" t="s">
        <v>90</v>
      </c>
      <c r="AW4055" s="14" t="s">
        <v>36</v>
      </c>
      <c r="AX4055" s="14" t="s">
        <v>81</v>
      </c>
      <c r="AY4055" s="237" t="s">
        <v>215</v>
      </c>
    </row>
    <row r="4056" spans="2:51" s="14" customFormat="1" ht="10.199999999999999">
      <c r="B4056" s="227"/>
      <c r="C4056" s="228"/>
      <c r="D4056" s="198" t="s">
        <v>364</v>
      </c>
      <c r="E4056" s="229" t="s">
        <v>1</v>
      </c>
      <c r="F4056" s="230" t="s">
        <v>3870</v>
      </c>
      <c r="G4056" s="228"/>
      <c r="H4056" s="231">
        <v>86.1</v>
      </c>
      <c r="I4056" s="232"/>
      <c r="J4056" s="228"/>
      <c r="K4056" s="228"/>
      <c r="L4056" s="233"/>
      <c r="M4056" s="234"/>
      <c r="N4056" s="235"/>
      <c r="O4056" s="235"/>
      <c r="P4056" s="235"/>
      <c r="Q4056" s="235"/>
      <c r="R4056" s="235"/>
      <c r="S4056" s="235"/>
      <c r="T4056" s="236"/>
      <c r="AT4056" s="237" t="s">
        <v>364</v>
      </c>
      <c r="AU4056" s="237" t="s">
        <v>90</v>
      </c>
      <c r="AV4056" s="14" t="s">
        <v>90</v>
      </c>
      <c r="AW4056" s="14" t="s">
        <v>36</v>
      </c>
      <c r="AX4056" s="14" t="s">
        <v>81</v>
      </c>
      <c r="AY4056" s="237" t="s">
        <v>215</v>
      </c>
    </row>
    <row r="4057" spans="2:51" s="14" customFormat="1" ht="10.199999999999999">
      <c r="B4057" s="227"/>
      <c r="C4057" s="228"/>
      <c r="D4057" s="198" t="s">
        <v>364</v>
      </c>
      <c r="E4057" s="229" t="s">
        <v>1</v>
      </c>
      <c r="F4057" s="230" t="s">
        <v>1489</v>
      </c>
      <c r="G4057" s="228"/>
      <c r="H4057" s="231">
        <v>-9.9</v>
      </c>
      <c r="I4057" s="232"/>
      <c r="J4057" s="228"/>
      <c r="K4057" s="228"/>
      <c r="L4057" s="233"/>
      <c r="M4057" s="234"/>
      <c r="N4057" s="235"/>
      <c r="O4057" s="235"/>
      <c r="P4057" s="235"/>
      <c r="Q4057" s="235"/>
      <c r="R4057" s="235"/>
      <c r="S4057" s="235"/>
      <c r="T4057" s="236"/>
      <c r="AT4057" s="237" t="s">
        <v>364</v>
      </c>
      <c r="AU4057" s="237" t="s">
        <v>90</v>
      </c>
      <c r="AV4057" s="14" t="s">
        <v>90</v>
      </c>
      <c r="AW4057" s="14" t="s">
        <v>36</v>
      </c>
      <c r="AX4057" s="14" t="s">
        <v>81</v>
      </c>
      <c r="AY4057" s="237" t="s">
        <v>215</v>
      </c>
    </row>
    <row r="4058" spans="2:51" s="14" customFormat="1" ht="10.199999999999999">
      <c r="B4058" s="227"/>
      <c r="C4058" s="228"/>
      <c r="D4058" s="198" t="s">
        <v>364</v>
      </c>
      <c r="E4058" s="229" t="s">
        <v>1</v>
      </c>
      <c r="F4058" s="230" t="s">
        <v>849</v>
      </c>
      <c r="G4058" s="228"/>
      <c r="H4058" s="231">
        <v>-8</v>
      </c>
      <c r="I4058" s="232"/>
      <c r="J4058" s="228"/>
      <c r="K4058" s="228"/>
      <c r="L4058" s="233"/>
      <c r="M4058" s="234"/>
      <c r="N4058" s="235"/>
      <c r="O4058" s="235"/>
      <c r="P4058" s="235"/>
      <c r="Q4058" s="235"/>
      <c r="R4058" s="235"/>
      <c r="S4058" s="235"/>
      <c r="T4058" s="236"/>
      <c r="AT4058" s="237" t="s">
        <v>364</v>
      </c>
      <c r="AU4058" s="237" t="s">
        <v>90</v>
      </c>
      <c r="AV4058" s="14" t="s">
        <v>90</v>
      </c>
      <c r="AW4058" s="14" t="s">
        <v>36</v>
      </c>
      <c r="AX4058" s="14" t="s">
        <v>81</v>
      </c>
      <c r="AY4058" s="237" t="s">
        <v>215</v>
      </c>
    </row>
    <row r="4059" spans="2:51" s="13" customFormat="1" ht="10.199999999999999">
      <c r="B4059" s="217"/>
      <c r="C4059" s="218"/>
      <c r="D4059" s="198" t="s">
        <v>364</v>
      </c>
      <c r="E4059" s="219" t="s">
        <v>1</v>
      </c>
      <c r="F4059" s="220" t="s">
        <v>3871</v>
      </c>
      <c r="G4059" s="218"/>
      <c r="H4059" s="219" t="s">
        <v>1</v>
      </c>
      <c r="I4059" s="221"/>
      <c r="J4059" s="218"/>
      <c r="K4059" s="218"/>
      <c r="L4059" s="222"/>
      <c r="M4059" s="223"/>
      <c r="N4059" s="224"/>
      <c r="O4059" s="224"/>
      <c r="P4059" s="224"/>
      <c r="Q4059" s="224"/>
      <c r="R4059" s="224"/>
      <c r="S4059" s="224"/>
      <c r="T4059" s="225"/>
      <c r="AT4059" s="226" t="s">
        <v>364</v>
      </c>
      <c r="AU4059" s="226" t="s">
        <v>90</v>
      </c>
      <c r="AV4059" s="13" t="s">
        <v>88</v>
      </c>
      <c r="AW4059" s="13" t="s">
        <v>36</v>
      </c>
      <c r="AX4059" s="13" t="s">
        <v>81</v>
      </c>
      <c r="AY4059" s="226" t="s">
        <v>215</v>
      </c>
    </row>
    <row r="4060" spans="2:51" s="14" customFormat="1" ht="10.199999999999999">
      <c r="B4060" s="227"/>
      <c r="C4060" s="228"/>
      <c r="D4060" s="198" t="s">
        <v>364</v>
      </c>
      <c r="E4060" s="229" t="s">
        <v>1</v>
      </c>
      <c r="F4060" s="230" t="s">
        <v>3872</v>
      </c>
      <c r="G4060" s="228"/>
      <c r="H4060" s="231">
        <v>34.56</v>
      </c>
      <c r="I4060" s="232"/>
      <c r="J4060" s="228"/>
      <c r="K4060" s="228"/>
      <c r="L4060" s="233"/>
      <c r="M4060" s="234"/>
      <c r="N4060" s="235"/>
      <c r="O4060" s="235"/>
      <c r="P4060" s="235"/>
      <c r="Q4060" s="235"/>
      <c r="R4060" s="235"/>
      <c r="S4060" s="235"/>
      <c r="T4060" s="236"/>
      <c r="AT4060" s="237" t="s">
        <v>364</v>
      </c>
      <c r="AU4060" s="237" t="s">
        <v>90</v>
      </c>
      <c r="AV4060" s="14" t="s">
        <v>90</v>
      </c>
      <c r="AW4060" s="14" t="s">
        <v>36</v>
      </c>
      <c r="AX4060" s="14" t="s">
        <v>81</v>
      </c>
      <c r="AY4060" s="237" t="s">
        <v>215</v>
      </c>
    </row>
    <row r="4061" spans="2:51" s="14" customFormat="1" ht="10.199999999999999">
      <c r="B4061" s="227"/>
      <c r="C4061" s="228"/>
      <c r="D4061" s="198" t="s">
        <v>364</v>
      </c>
      <c r="E4061" s="229" t="s">
        <v>1</v>
      </c>
      <c r="F4061" s="230" t="s">
        <v>3873</v>
      </c>
      <c r="G4061" s="228"/>
      <c r="H4061" s="231">
        <v>88.9</v>
      </c>
      <c r="I4061" s="232"/>
      <c r="J4061" s="228"/>
      <c r="K4061" s="228"/>
      <c r="L4061" s="233"/>
      <c r="M4061" s="234"/>
      <c r="N4061" s="235"/>
      <c r="O4061" s="235"/>
      <c r="P4061" s="235"/>
      <c r="Q4061" s="235"/>
      <c r="R4061" s="235"/>
      <c r="S4061" s="235"/>
      <c r="T4061" s="236"/>
      <c r="AT4061" s="237" t="s">
        <v>364</v>
      </c>
      <c r="AU4061" s="237" t="s">
        <v>90</v>
      </c>
      <c r="AV4061" s="14" t="s">
        <v>90</v>
      </c>
      <c r="AW4061" s="14" t="s">
        <v>36</v>
      </c>
      <c r="AX4061" s="14" t="s">
        <v>81</v>
      </c>
      <c r="AY4061" s="237" t="s">
        <v>215</v>
      </c>
    </row>
    <row r="4062" spans="2:51" s="16" customFormat="1" ht="10.199999999999999">
      <c r="B4062" s="249"/>
      <c r="C4062" s="250"/>
      <c r="D4062" s="198" t="s">
        <v>364</v>
      </c>
      <c r="E4062" s="251" t="s">
        <v>1</v>
      </c>
      <c r="F4062" s="252" t="s">
        <v>403</v>
      </c>
      <c r="G4062" s="250"/>
      <c r="H4062" s="253">
        <v>950.16499999999996</v>
      </c>
      <c r="I4062" s="254"/>
      <c r="J4062" s="250"/>
      <c r="K4062" s="250"/>
      <c r="L4062" s="255"/>
      <c r="M4062" s="256"/>
      <c r="N4062" s="257"/>
      <c r="O4062" s="257"/>
      <c r="P4062" s="257"/>
      <c r="Q4062" s="257"/>
      <c r="R4062" s="257"/>
      <c r="S4062" s="257"/>
      <c r="T4062" s="258"/>
      <c r="AT4062" s="259" t="s">
        <v>364</v>
      </c>
      <c r="AU4062" s="259" t="s">
        <v>90</v>
      </c>
      <c r="AV4062" s="16" t="s">
        <v>227</v>
      </c>
      <c r="AW4062" s="16" t="s">
        <v>36</v>
      </c>
      <c r="AX4062" s="16" t="s">
        <v>81</v>
      </c>
      <c r="AY4062" s="259" t="s">
        <v>215</v>
      </c>
    </row>
    <row r="4063" spans="2:51" s="13" customFormat="1" ht="10.199999999999999">
      <c r="B4063" s="217"/>
      <c r="C4063" s="218"/>
      <c r="D4063" s="198" t="s">
        <v>364</v>
      </c>
      <c r="E4063" s="219" t="s">
        <v>1</v>
      </c>
      <c r="F4063" s="220" t="s">
        <v>853</v>
      </c>
      <c r="G4063" s="218"/>
      <c r="H4063" s="219" t="s">
        <v>1</v>
      </c>
      <c r="I4063" s="221"/>
      <c r="J4063" s="218"/>
      <c r="K4063" s="218"/>
      <c r="L4063" s="222"/>
      <c r="M4063" s="223"/>
      <c r="N4063" s="224"/>
      <c r="O4063" s="224"/>
      <c r="P4063" s="224"/>
      <c r="Q4063" s="224"/>
      <c r="R4063" s="224"/>
      <c r="S4063" s="224"/>
      <c r="T4063" s="225"/>
      <c r="AT4063" s="226" t="s">
        <v>364</v>
      </c>
      <c r="AU4063" s="226" t="s">
        <v>90</v>
      </c>
      <c r="AV4063" s="13" t="s">
        <v>88</v>
      </c>
      <c r="AW4063" s="13" t="s">
        <v>36</v>
      </c>
      <c r="AX4063" s="13" t="s">
        <v>81</v>
      </c>
      <c r="AY4063" s="226" t="s">
        <v>215</v>
      </c>
    </row>
    <row r="4064" spans="2:51" s="13" customFormat="1" ht="10.199999999999999">
      <c r="B4064" s="217"/>
      <c r="C4064" s="218"/>
      <c r="D4064" s="198" t="s">
        <v>364</v>
      </c>
      <c r="E4064" s="219" t="s">
        <v>1</v>
      </c>
      <c r="F4064" s="220" t="s">
        <v>3874</v>
      </c>
      <c r="G4064" s="218"/>
      <c r="H4064" s="219" t="s">
        <v>1</v>
      </c>
      <c r="I4064" s="221"/>
      <c r="J4064" s="218"/>
      <c r="K4064" s="218"/>
      <c r="L4064" s="222"/>
      <c r="M4064" s="223"/>
      <c r="N4064" s="224"/>
      <c r="O4064" s="224"/>
      <c r="P4064" s="224"/>
      <c r="Q4064" s="224"/>
      <c r="R4064" s="224"/>
      <c r="S4064" s="224"/>
      <c r="T4064" s="225"/>
      <c r="AT4064" s="226" t="s">
        <v>364</v>
      </c>
      <c r="AU4064" s="226" t="s">
        <v>90</v>
      </c>
      <c r="AV4064" s="13" t="s">
        <v>88</v>
      </c>
      <c r="AW4064" s="13" t="s">
        <v>36</v>
      </c>
      <c r="AX4064" s="13" t="s">
        <v>81</v>
      </c>
      <c r="AY4064" s="226" t="s">
        <v>215</v>
      </c>
    </row>
    <row r="4065" spans="1:65" s="14" customFormat="1" ht="10.199999999999999">
      <c r="B4065" s="227"/>
      <c r="C4065" s="228"/>
      <c r="D4065" s="198" t="s">
        <v>364</v>
      </c>
      <c r="E4065" s="229" t="s">
        <v>1</v>
      </c>
      <c r="F4065" s="230" t="s">
        <v>3875</v>
      </c>
      <c r="G4065" s="228"/>
      <c r="H4065" s="231">
        <v>43.365000000000002</v>
      </c>
      <c r="I4065" s="232"/>
      <c r="J4065" s="228"/>
      <c r="K4065" s="228"/>
      <c r="L4065" s="233"/>
      <c r="M4065" s="234"/>
      <c r="N4065" s="235"/>
      <c r="O4065" s="235"/>
      <c r="P4065" s="235"/>
      <c r="Q4065" s="235"/>
      <c r="R4065" s="235"/>
      <c r="S4065" s="235"/>
      <c r="T4065" s="236"/>
      <c r="AT4065" s="237" t="s">
        <v>364</v>
      </c>
      <c r="AU4065" s="237" t="s">
        <v>90</v>
      </c>
      <c r="AV4065" s="14" t="s">
        <v>90</v>
      </c>
      <c r="AW4065" s="14" t="s">
        <v>36</v>
      </c>
      <c r="AX4065" s="14" t="s">
        <v>81</v>
      </c>
      <c r="AY4065" s="237" t="s">
        <v>215</v>
      </c>
    </row>
    <row r="4066" spans="1:65" s="16" customFormat="1" ht="10.199999999999999">
      <c r="B4066" s="249"/>
      <c r="C4066" s="250"/>
      <c r="D4066" s="198" t="s">
        <v>364</v>
      </c>
      <c r="E4066" s="251" t="s">
        <v>1</v>
      </c>
      <c r="F4066" s="252" t="s">
        <v>403</v>
      </c>
      <c r="G4066" s="250"/>
      <c r="H4066" s="253">
        <v>43.365000000000002</v>
      </c>
      <c r="I4066" s="254"/>
      <c r="J4066" s="250"/>
      <c r="K4066" s="250"/>
      <c r="L4066" s="255"/>
      <c r="M4066" s="256"/>
      <c r="N4066" s="257"/>
      <c r="O4066" s="257"/>
      <c r="P4066" s="257"/>
      <c r="Q4066" s="257"/>
      <c r="R4066" s="257"/>
      <c r="S4066" s="257"/>
      <c r="T4066" s="258"/>
      <c r="AT4066" s="259" t="s">
        <v>364</v>
      </c>
      <c r="AU4066" s="259" t="s">
        <v>90</v>
      </c>
      <c r="AV4066" s="16" t="s">
        <v>227</v>
      </c>
      <c r="AW4066" s="16" t="s">
        <v>36</v>
      </c>
      <c r="AX4066" s="16" t="s">
        <v>81</v>
      </c>
      <c r="AY4066" s="259" t="s">
        <v>215</v>
      </c>
    </row>
    <row r="4067" spans="1:65" s="14" customFormat="1" ht="10.199999999999999">
      <c r="B4067" s="227"/>
      <c r="C4067" s="228"/>
      <c r="D4067" s="198" t="s">
        <v>364</v>
      </c>
      <c r="E4067" s="229" t="s">
        <v>1</v>
      </c>
      <c r="F4067" s="230" t="s">
        <v>3876</v>
      </c>
      <c r="G4067" s="228"/>
      <c r="H4067" s="231">
        <v>993.53</v>
      </c>
      <c r="I4067" s="232"/>
      <c r="J4067" s="228"/>
      <c r="K4067" s="228"/>
      <c r="L4067" s="233"/>
      <c r="M4067" s="234"/>
      <c r="N4067" s="235"/>
      <c r="O4067" s="235"/>
      <c r="P4067" s="235"/>
      <c r="Q4067" s="235"/>
      <c r="R4067" s="235"/>
      <c r="S4067" s="235"/>
      <c r="T4067" s="236"/>
      <c r="AT4067" s="237" t="s">
        <v>364</v>
      </c>
      <c r="AU4067" s="237" t="s">
        <v>90</v>
      </c>
      <c r="AV4067" s="14" t="s">
        <v>90</v>
      </c>
      <c r="AW4067" s="14" t="s">
        <v>36</v>
      </c>
      <c r="AX4067" s="14" t="s">
        <v>81</v>
      </c>
      <c r="AY4067" s="237" t="s">
        <v>215</v>
      </c>
    </row>
    <row r="4068" spans="1:65" s="15" customFormat="1" ht="10.199999999999999">
      <c r="B4068" s="238"/>
      <c r="C4068" s="239"/>
      <c r="D4068" s="198" t="s">
        <v>364</v>
      </c>
      <c r="E4068" s="240" t="s">
        <v>1</v>
      </c>
      <c r="F4068" s="241" t="s">
        <v>368</v>
      </c>
      <c r="G4068" s="239"/>
      <c r="H4068" s="242">
        <v>1987.06</v>
      </c>
      <c r="I4068" s="243"/>
      <c r="J4068" s="239"/>
      <c r="K4068" s="239"/>
      <c r="L4068" s="244"/>
      <c r="M4068" s="245"/>
      <c r="N4068" s="246"/>
      <c r="O4068" s="246"/>
      <c r="P4068" s="246"/>
      <c r="Q4068" s="246"/>
      <c r="R4068" s="246"/>
      <c r="S4068" s="246"/>
      <c r="T4068" s="247"/>
      <c r="AT4068" s="248" t="s">
        <v>364</v>
      </c>
      <c r="AU4068" s="248" t="s">
        <v>90</v>
      </c>
      <c r="AV4068" s="15" t="s">
        <v>214</v>
      </c>
      <c r="AW4068" s="15" t="s">
        <v>36</v>
      </c>
      <c r="AX4068" s="15" t="s">
        <v>88</v>
      </c>
      <c r="AY4068" s="248" t="s">
        <v>215</v>
      </c>
    </row>
    <row r="4069" spans="1:65" s="2" customFormat="1" ht="33" customHeight="1">
      <c r="A4069" s="35"/>
      <c r="B4069" s="36"/>
      <c r="C4069" s="185" t="s">
        <v>3877</v>
      </c>
      <c r="D4069" s="185" t="s">
        <v>216</v>
      </c>
      <c r="E4069" s="186" t="s">
        <v>3878</v>
      </c>
      <c r="F4069" s="187" t="s">
        <v>3879</v>
      </c>
      <c r="G4069" s="188" t="s">
        <v>523</v>
      </c>
      <c r="H4069" s="189">
        <v>1186.432</v>
      </c>
      <c r="I4069" s="190"/>
      <c r="J4069" s="191">
        <f>ROUND(I4069*H4069,2)</f>
        <v>0</v>
      </c>
      <c r="K4069" s="187" t="s">
        <v>1</v>
      </c>
      <c r="L4069" s="40"/>
      <c r="M4069" s="192" t="s">
        <v>1</v>
      </c>
      <c r="N4069" s="193" t="s">
        <v>46</v>
      </c>
      <c r="O4069" s="72"/>
      <c r="P4069" s="194">
        <f>O4069*H4069</f>
        <v>0</v>
      </c>
      <c r="Q4069" s="194">
        <v>9.0000000000000006E-5</v>
      </c>
      <c r="R4069" s="194">
        <f>Q4069*H4069</f>
        <v>0.10677888000000001</v>
      </c>
      <c r="S4069" s="194">
        <v>0</v>
      </c>
      <c r="T4069" s="195">
        <f>S4069*H4069</f>
        <v>0</v>
      </c>
      <c r="U4069" s="35"/>
      <c r="V4069" s="35"/>
      <c r="W4069" s="35"/>
      <c r="X4069" s="35"/>
      <c r="Y4069" s="35"/>
      <c r="Z4069" s="35"/>
      <c r="AA4069" s="35"/>
      <c r="AB4069" s="35"/>
      <c r="AC4069" s="35"/>
      <c r="AD4069" s="35"/>
      <c r="AE4069" s="35"/>
      <c r="AR4069" s="196" t="s">
        <v>291</v>
      </c>
      <c r="AT4069" s="196" t="s">
        <v>216</v>
      </c>
      <c r="AU4069" s="196" t="s">
        <v>90</v>
      </c>
      <c r="AY4069" s="18" t="s">
        <v>215</v>
      </c>
      <c r="BE4069" s="197">
        <f>IF(N4069="základní",J4069,0)</f>
        <v>0</v>
      </c>
      <c r="BF4069" s="197">
        <f>IF(N4069="snížená",J4069,0)</f>
        <v>0</v>
      </c>
      <c r="BG4069" s="197">
        <f>IF(N4069="zákl. přenesená",J4069,0)</f>
        <v>0</v>
      </c>
      <c r="BH4069" s="197">
        <f>IF(N4069="sníž. přenesená",J4069,0)</f>
        <v>0</v>
      </c>
      <c r="BI4069" s="197">
        <f>IF(N4069="nulová",J4069,0)</f>
        <v>0</v>
      </c>
      <c r="BJ4069" s="18" t="s">
        <v>88</v>
      </c>
      <c r="BK4069" s="197">
        <f>ROUND(I4069*H4069,2)</f>
        <v>0</v>
      </c>
      <c r="BL4069" s="18" t="s">
        <v>291</v>
      </c>
      <c r="BM4069" s="196" t="s">
        <v>3880</v>
      </c>
    </row>
    <row r="4070" spans="1:65" s="13" customFormat="1" ht="10.199999999999999">
      <c r="B4070" s="217"/>
      <c r="C4070" s="218"/>
      <c r="D4070" s="198" t="s">
        <v>364</v>
      </c>
      <c r="E4070" s="219" t="s">
        <v>1</v>
      </c>
      <c r="F4070" s="220" t="s">
        <v>822</v>
      </c>
      <c r="G4070" s="218"/>
      <c r="H4070" s="219" t="s">
        <v>1</v>
      </c>
      <c r="I4070" s="221"/>
      <c r="J4070" s="218"/>
      <c r="K4070" s="218"/>
      <c r="L4070" s="222"/>
      <c r="M4070" s="223"/>
      <c r="N4070" s="224"/>
      <c r="O4070" s="224"/>
      <c r="P4070" s="224"/>
      <c r="Q4070" s="224"/>
      <c r="R4070" s="224"/>
      <c r="S4070" s="224"/>
      <c r="T4070" s="225"/>
      <c r="AT4070" s="226" t="s">
        <v>364</v>
      </c>
      <c r="AU4070" s="226" t="s">
        <v>90</v>
      </c>
      <c r="AV4070" s="13" t="s">
        <v>88</v>
      </c>
      <c r="AW4070" s="13" t="s">
        <v>36</v>
      </c>
      <c r="AX4070" s="13" t="s">
        <v>81</v>
      </c>
      <c r="AY4070" s="226" t="s">
        <v>215</v>
      </c>
    </row>
    <row r="4071" spans="1:65" s="13" customFormat="1" ht="10.199999999999999">
      <c r="B4071" s="217"/>
      <c r="C4071" s="218"/>
      <c r="D4071" s="198" t="s">
        <v>364</v>
      </c>
      <c r="E4071" s="219" t="s">
        <v>1</v>
      </c>
      <c r="F4071" s="220" t="s">
        <v>3881</v>
      </c>
      <c r="G4071" s="218"/>
      <c r="H4071" s="219" t="s">
        <v>1</v>
      </c>
      <c r="I4071" s="221"/>
      <c r="J4071" s="218"/>
      <c r="K4071" s="218"/>
      <c r="L4071" s="222"/>
      <c r="M4071" s="223"/>
      <c r="N4071" s="224"/>
      <c r="O4071" s="224"/>
      <c r="P4071" s="224"/>
      <c r="Q4071" s="224"/>
      <c r="R4071" s="224"/>
      <c r="S4071" s="224"/>
      <c r="T4071" s="225"/>
      <c r="AT4071" s="226" t="s">
        <v>364</v>
      </c>
      <c r="AU4071" s="226" t="s">
        <v>90</v>
      </c>
      <c r="AV4071" s="13" t="s">
        <v>88</v>
      </c>
      <c r="AW4071" s="13" t="s">
        <v>36</v>
      </c>
      <c r="AX4071" s="13" t="s">
        <v>81</v>
      </c>
      <c r="AY4071" s="226" t="s">
        <v>215</v>
      </c>
    </row>
    <row r="4072" spans="1:65" s="14" customFormat="1" ht="10.199999999999999">
      <c r="B4072" s="227"/>
      <c r="C4072" s="228"/>
      <c r="D4072" s="198" t="s">
        <v>364</v>
      </c>
      <c r="E4072" s="229" t="s">
        <v>1</v>
      </c>
      <c r="F4072" s="230" t="s">
        <v>3882</v>
      </c>
      <c r="G4072" s="228"/>
      <c r="H4072" s="231">
        <v>101.64</v>
      </c>
      <c r="I4072" s="232"/>
      <c r="J4072" s="228"/>
      <c r="K4072" s="228"/>
      <c r="L4072" s="233"/>
      <c r="M4072" s="234"/>
      <c r="N4072" s="235"/>
      <c r="O4072" s="235"/>
      <c r="P4072" s="235"/>
      <c r="Q4072" s="235"/>
      <c r="R4072" s="235"/>
      <c r="S4072" s="235"/>
      <c r="T4072" s="236"/>
      <c r="AT4072" s="237" t="s">
        <v>364</v>
      </c>
      <c r="AU4072" s="237" t="s">
        <v>90</v>
      </c>
      <c r="AV4072" s="14" t="s">
        <v>90</v>
      </c>
      <c r="AW4072" s="14" t="s">
        <v>36</v>
      </c>
      <c r="AX4072" s="14" t="s">
        <v>81</v>
      </c>
      <c r="AY4072" s="237" t="s">
        <v>215</v>
      </c>
    </row>
    <row r="4073" spans="1:65" s="14" customFormat="1" ht="10.199999999999999">
      <c r="B4073" s="227"/>
      <c r="C4073" s="228"/>
      <c r="D4073" s="198" t="s">
        <v>364</v>
      </c>
      <c r="E4073" s="229" t="s">
        <v>1</v>
      </c>
      <c r="F4073" s="230" t="s">
        <v>3883</v>
      </c>
      <c r="G4073" s="228"/>
      <c r="H4073" s="231">
        <v>-24.789000000000001</v>
      </c>
      <c r="I4073" s="232"/>
      <c r="J4073" s="228"/>
      <c r="K4073" s="228"/>
      <c r="L4073" s="233"/>
      <c r="M4073" s="234"/>
      <c r="N4073" s="235"/>
      <c r="O4073" s="235"/>
      <c r="P4073" s="235"/>
      <c r="Q4073" s="235"/>
      <c r="R4073" s="235"/>
      <c r="S4073" s="235"/>
      <c r="T4073" s="236"/>
      <c r="AT4073" s="237" t="s">
        <v>364</v>
      </c>
      <c r="AU4073" s="237" t="s">
        <v>90</v>
      </c>
      <c r="AV4073" s="14" t="s">
        <v>90</v>
      </c>
      <c r="AW4073" s="14" t="s">
        <v>36</v>
      </c>
      <c r="AX4073" s="14" t="s">
        <v>81</v>
      </c>
      <c r="AY4073" s="237" t="s">
        <v>215</v>
      </c>
    </row>
    <row r="4074" spans="1:65" s="14" customFormat="1" ht="10.199999999999999">
      <c r="B4074" s="227"/>
      <c r="C4074" s="228"/>
      <c r="D4074" s="198" t="s">
        <v>364</v>
      </c>
      <c r="E4074" s="229" t="s">
        <v>1</v>
      </c>
      <c r="F4074" s="230" t="s">
        <v>1472</v>
      </c>
      <c r="G4074" s="228"/>
      <c r="H4074" s="231">
        <v>-7.0650000000000004</v>
      </c>
      <c r="I4074" s="232"/>
      <c r="J4074" s="228"/>
      <c r="K4074" s="228"/>
      <c r="L4074" s="233"/>
      <c r="M4074" s="234"/>
      <c r="N4074" s="235"/>
      <c r="O4074" s="235"/>
      <c r="P4074" s="235"/>
      <c r="Q4074" s="235"/>
      <c r="R4074" s="235"/>
      <c r="S4074" s="235"/>
      <c r="T4074" s="236"/>
      <c r="AT4074" s="237" t="s">
        <v>364</v>
      </c>
      <c r="AU4074" s="237" t="s">
        <v>90</v>
      </c>
      <c r="AV4074" s="14" t="s">
        <v>90</v>
      </c>
      <c r="AW4074" s="14" t="s">
        <v>36</v>
      </c>
      <c r="AX4074" s="14" t="s">
        <v>81</v>
      </c>
      <c r="AY4074" s="237" t="s">
        <v>215</v>
      </c>
    </row>
    <row r="4075" spans="1:65" s="13" customFormat="1" ht="10.199999999999999">
      <c r="B4075" s="217"/>
      <c r="C4075" s="218"/>
      <c r="D4075" s="198" t="s">
        <v>364</v>
      </c>
      <c r="E4075" s="219" t="s">
        <v>1</v>
      </c>
      <c r="F4075" s="220" t="s">
        <v>3884</v>
      </c>
      <c r="G4075" s="218"/>
      <c r="H4075" s="219" t="s">
        <v>1</v>
      </c>
      <c r="I4075" s="221"/>
      <c r="J4075" s="218"/>
      <c r="K4075" s="218"/>
      <c r="L4075" s="222"/>
      <c r="M4075" s="223"/>
      <c r="N4075" s="224"/>
      <c r="O4075" s="224"/>
      <c r="P4075" s="224"/>
      <c r="Q4075" s="224"/>
      <c r="R4075" s="224"/>
      <c r="S4075" s="224"/>
      <c r="T4075" s="225"/>
      <c r="AT4075" s="226" t="s">
        <v>364</v>
      </c>
      <c r="AU4075" s="226" t="s">
        <v>90</v>
      </c>
      <c r="AV4075" s="13" t="s">
        <v>88</v>
      </c>
      <c r="AW4075" s="13" t="s">
        <v>36</v>
      </c>
      <c r="AX4075" s="13" t="s">
        <v>81</v>
      </c>
      <c r="AY4075" s="226" t="s">
        <v>215</v>
      </c>
    </row>
    <row r="4076" spans="1:65" s="14" customFormat="1" ht="10.199999999999999">
      <c r="B4076" s="227"/>
      <c r="C4076" s="228"/>
      <c r="D4076" s="198" t="s">
        <v>364</v>
      </c>
      <c r="E4076" s="229" t="s">
        <v>1</v>
      </c>
      <c r="F4076" s="230" t="s">
        <v>3885</v>
      </c>
      <c r="G4076" s="228"/>
      <c r="H4076" s="231">
        <v>33.25</v>
      </c>
      <c r="I4076" s="232"/>
      <c r="J4076" s="228"/>
      <c r="K4076" s="228"/>
      <c r="L4076" s="233"/>
      <c r="M4076" s="234"/>
      <c r="N4076" s="235"/>
      <c r="O4076" s="235"/>
      <c r="P4076" s="235"/>
      <c r="Q4076" s="235"/>
      <c r="R4076" s="235"/>
      <c r="S4076" s="235"/>
      <c r="T4076" s="236"/>
      <c r="AT4076" s="237" t="s">
        <v>364</v>
      </c>
      <c r="AU4076" s="237" t="s">
        <v>90</v>
      </c>
      <c r="AV4076" s="14" t="s">
        <v>90</v>
      </c>
      <c r="AW4076" s="14" t="s">
        <v>36</v>
      </c>
      <c r="AX4076" s="14" t="s">
        <v>81</v>
      </c>
      <c r="AY4076" s="237" t="s">
        <v>215</v>
      </c>
    </row>
    <row r="4077" spans="1:65" s="13" customFormat="1" ht="10.199999999999999">
      <c r="B4077" s="217"/>
      <c r="C4077" s="218"/>
      <c r="D4077" s="198" t="s">
        <v>364</v>
      </c>
      <c r="E4077" s="219" t="s">
        <v>1</v>
      </c>
      <c r="F4077" s="220" t="s">
        <v>3886</v>
      </c>
      <c r="G4077" s="218"/>
      <c r="H4077" s="219" t="s">
        <v>1</v>
      </c>
      <c r="I4077" s="221"/>
      <c r="J4077" s="218"/>
      <c r="K4077" s="218"/>
      <c r="L4077" s="222"/>
      <c r="M4077" s="223"/>
      <c r="N4077" s="224"/>
      <c r="O4077" s="224"/>
      <c r="P4077" s="224"/>
      <c r="Q4077" s="224"/>
      <c r="R4077" s="224"/>
      <c r="S4077" s="224"/>
      <c r="T4077" s="225"/>
      <c r="AT4077" s="226" t="s">
        <v>364</v>
      </c>
      <c r="AU4077" s="226" t="s">
        <v>90</v>
      </c>
      <c r="AV4077" s="13" t="s">
        <v>88</v>
      </c>
      <c r="AW4077" s="13" t="s">
        <v>36</v>
      </c>
      <c r="AX4077" s="13" t="s">
        <v>81</v>
      </c>
      <c r="AY4077" s="226" t="s">
        <v>215</v>
      </c>
    </row>
    <row r="4078" spans="1:65" s="14" customFormat="1" ht="10.199999999999999">
      <c r="B4078" s="227"/>
      <c r="C4078" s="228"/>
      <c r="D4078" s="198" t="s">
        <v>364</v>
      </c>
      <c r="E4078" s="229" t="s">
        <v>1</v>
      </c>
      <c r="F4078" s="230" t="s">
        <v>3887</v>
      </c>
      <c r="G4078" s="228"/>
      <c r="H4078" s="231">
        <v>171.67500000000001</v>
      </c>
      <c r="I4078" s="232"/>
      <c r="J4078" s="228"/>
      <c r="K4078" s="228"/>
      <c r="L4078" s="233"/>
      <c r="M4078" s="234"/>
      <c r="N4078" s="235"/>
      <c r="O4078" s="235"/>
      <c r="P4078" s="235"/>
      <c r="Q4078" s="235"/>
      <c r="R4078" s="235"/>
      <c r="S4078" s="235"/>
      <c r="T4078" s="236"/>
      <c r="AT4078" s="237" t="s">
        <v>364</v>
      </c>
      <c r="AU4078" s="237" t="s">
        <v>90</v>
      </c>
      <c r="AV4078" s="14" t="s">
        <v>90</v>
      </c>
      <c r="AW4078" s="14" t="s">
        <v>36</v>
      </c>
      <c r="AX4078" s="14" t="s">
        <v>81</v>
      </c>
      <c r="AY4078" s="237" t="s">
        <v>215</v>
      </c>
    </row>
    <row r="4079" spans="1:65" s="14" customFormat="1" ht="10.199999999999999">
      <c r="B4079" s="227"/>
      <c r="C4079" s="228"/>
      <c r="D4079" s="198" t="s">
        <v>364</v>
      </c>
      <c r="E4079" s="229" t="s">
        <v>1</v>
      </c>
      <c r="F4079" s="230" t="s">
        <v>1472</v>
      </c>
      <c r="G4079" s="228"/>
      <c r="H4079" s="231">
        <v>-7.0650000000000004</v>
      </c>
      <c r="I4079" s="232"/>
      <c r="J4079" s="228"/>
      <c r="K4079" s="228"/>
      <c r="L4079" s="233"/>
      <c r="M4079" s="234"/>
      <c r="N4079" s="235"/>
      <c r="O4079" s="235"/>
      <c r="P4079" s="235"/>
      <c r="Q4079" s="235"/>
      <c r="R4079" s="235"/>
      <c r="S4079" s="235"/>
      <c r="T4079" s="236"/>
      <c r="AT4079" s="237" t="s">
        <v>364</v>
      </c>
      <c r="AU4079" s="237" t="s">
        <v>90</v>
      </c>
      <c r="AV4079" s="14" t="s">
        <v>90</v>
      </c>
      <c r="AW4079" s="14" t="s">
        <v>36</v>
      </c>
      <c r="AX4079" s="14" t="s">
        <v>81</v>
      </c>
      <c r="AY4079" s="237" t="s">
        <v>215</v>
      </c>
    </row>
    <row r="4080" spans="1:65" s="13" customFormat="1" ht="10.199999999999999">
      <c r="B4080" s="217"/>
      <c r="C4080" s="218"/>
      <c r="D4080" s="198" t="s">
        <v>364</v>
      </c>
      <c r="E4080" s="219" t="s">
        <v>1</v>
      </c>
      <c r="F4080" s="220" t="s">
        <v>3888</v>
      </c>
      <c r="G4080" s="218"/>
      <c r="H4080" s="219" t="s">
        <v>1</v>
      </c>
      <c r="I4080" s="221"/>
      <c r="J4080" s="218"/>
      <c r="K4080" s="218"/>
      <c r="L4080" s="222"/>
      <c r="M4080" s="223"/>
      <c r="N4080" s="224"/>
      <c r="O4080" s="224"/>
      <c r="P4080" s="224"/>
      <c r="Q4080" s="224"/>
      <c r="R4080" s="224"/>
      <c r="S4080" s="224"/>
      <c r="T4080" s="225"/>
      <c r="AT4080" s="226" t="s">
        <v>364</v>
      </c>
      <c r="AU4080" s="226" t="s">
        <v>90</v>
      </c>
      <c r="AV4080" s="13" t="s">
        <v>88</v>
      </c>
      <c r="AW4080" s="13" t="s">
        <v>36</v>
      </c>
      <c r="AX4080" s="13" t="s">
        <v>81</v>
      </c>
      <c r="AY4080" s="226" t="s">
        <v>215</v>
      </c>
    </row>
    <row r="4081" spans="1:65" s="14" customFormat="1" ht="10.199999999999999">
      <c r="B4081" s="227"/>
      <c r="C4081" s="228"/>
      <c r="D4081" s="198" t="s">
        <v>364</v>
      </c>
      <c r="E4081" s="229" t="s">
        <v>1</v>
      </c>
      <c r="F4081" s="230" t="s">
        <v>3852</v>
      </c>
      <c r="G4081" s="228"/>
      <c r="H4081" s="231">
        <v>62.65</v>
      </c>
      <c r="I4081" s="232"/>
      <c r="J4081" s="228"/>
      <c r="K4081" s="228"/>
      <c r="L4081" s="233"/>
      <c r="M4081" s="234"/>
      <c r="N4081" s="235"/>
      <c r="O4081" s="235"/>
      <c r="P4081" s="235"/>
      <c r="Q4081" s="235"/>
      <c r="R4081" s="235"/>
      <c r="S4081" s="235"/>
      <c r="T4081" s="236"/>
      <c r="AT4081" s="237" t="s">
        <v>364</v>
      </c>
      <c r="AU4081" s="237" t="s">
        <v>90</v>
      </c>
      <c r="AV4081" s="14" t="s">
        <v>90</v>
      </c>
      <c r="AW4081" s="14" t="s">
        <v>36</v>
      </c>
      <c r="AX4081" s="14" t="s">
        <v>81</v>
      </c>
      <c r="AY4081" s="237" t="s">
        <v>215</v>
      </c>
    </row>
    <row r="4082" spans="1:65" s="13" customFormat="1" ht="10.199999999999999">
      <c r="B4082" s="217"/>
      <c r="C4082" s="218"/>
      <c r="D4082" s="198" t="s">
        <v>364</v>
      </c>
      <c r="E4082" s="219" t="s">
        <v>1</v>
      </c>
      <c r="F4082" s="220" t="s">
        <v>3889</v>
      </c>
      <c r="G4082" s="218"/>
      <c r="H4082" s="219" t="s">
        <v>1</v>
      </c>
      <c r="I4082" s="221"/>
      <c r="J4082" s="218"/>
      <c r="K4082" s="218"/>
      <c r="L4082" s="222"/>
      <c r="M4082" s="223"/>
      <c r="N4082" s="224"/>
      <c r="O4082" s="224"/>
      <c r="P4082" s="224"/>
      <c r="Q4082" s="224"/>
      <c r="R4082" s="224"/>
      <c r="S4082" s="224"/>
      <c r="T4082" s="225"/>
      <c r="AT4082" s="226" t="s">
        <v>364</v>
      </c>
      <c r="AU4082" s="226" t="s">
        <v>90</v>
      </c>
      <c r="AV4082" s="13" t="s">
        <v>88</v>
      </c>
      <c r="AW4082" s="13" t="s">
        <v>36</v>
      </c>
      <c r="AX4082" s="13" t="s">
        <v>81</v>
      </c>
      <c r="AY4082" s="226" t="s">
        <v>215</v>
      </c>
    </row>
    <row r="4083" spans="1:65" s="14" customFormat="1" ht="10.199999999999999">
      <c r="B4083" s="227"/>
      <c r="C4083" s="228"/>
      <c r="D4083" s="198" t="s">
        <v>364</v>
      </c>
      <c r="E4083" s="229" t="s">
        <v>1</v>
      </c>
      <c r="F4083" s="230" t="s">
        <v>3852</v>
      </c>
      <c r="G4083" s="228"/>
      <c r="H4083" s="231">
        <v>62.65</v>
      </c>
      <c r="I4083" s="232"/>
      <c r="J4083" s="228"/>
      <c r="K4083" s="228"/>
      <c r="L4083" s="233"/>
      <c r="M4083" s="234"/>
      <c r="N4083" s="235"/>
      <c r="O4083" s="235"/>
      <c r="P4083" s="235"/>
      <c r="Q4083" s="235"/>
      <c r="R4083" s="235"/>
      <c r="S4083" s="235"/>
      <c r="T4083" s="236"/>
      <c r="AT4083" s="237" t="s">
        <v>364</v>
      </c>
      <c r="AU4083" s="237" t="s">
        <v>90</v>
      </c>
      <c r="AV4083" s="14" t="s">
        <v>90</v>
      </c>
      <c r="AW4083" s="14" t="s">
        <v>36</v>
      </c>
      <c r="AX4083" s="14" t="s">
        <v>81</v>
      </c>
      <c r="AY4083" s="237" t="s">
        <v>215</v>
      </c>
    </row>
    <row r="4084" spans="1:65" s="16" customFormat="1" ht="10.199999999999999">
      <c r="B4084" s="249"/>
      <c r="C4084" s="250"/>
      <c r="D4084" s="198" t="s">
        <v>364</v>
      </c>
      <c r="E4084" s="251" t="s">
        <v>1</v>
      </c>
      <c r="F4084" s="252" t="s">
        <v>403</v>
      </c>
      <c r="G4084" s="250"/>
      <c r="H4084" s="253">
        <v>392.94600000000003</v>
      </c>
      <c r="I4084" s="254"/>
      <c r="J4084" s="250"/>
      <c r="K4084" s="250"/>
      <c r="L4084" s="255"/>
      <c r="M4084" s="256"/>
      <c r="N4084" s="257"/>
      <c r="O4084" s="257"/>
      <c r="P4084" s="257"/>
      <c r="Q4084" s="257"/>
      <c r="R4084" s="257"/>
      <c r="S4084" s="257"/>
      <c r="T4084" s="258"/>
      <c r="AT4084" s="259" t="s">
        <v>364</v>
      </c>
      <c r="AU4084" s="259" t="s">
        <v>90</v>
      </c>
      <c r="AV4084" s="16" t="s">
        <v>227</v>
      </c>
      <c r="AW4084" s="16" t="s">
        <v>36</v>
      </c>
      <c r="AX4084" s="16" t="s">
        <v>81</v>
      </c>
      <c r="AY4084" s="259" t="s">
        <v>215</v>
      </c>
    </row>
    <row r="4085" spans="1:65" s="13" customFormat="1" ht="10.199999999999999">
      <c r="B4085" s="217"/>
      <c r="C4085" s="218"/>
      <c r="D4085" s="198" t="s">
        <v>364</v>
      </c>
      <c r="E4085" s="219" t="s">
        <v>1</v>
      </c>
      <c r="F4085" s="220" t="s">
        <v>853</v>
      </c>
      <c r="G4085" s="218"/>
      <c r="H4085" s="219" t="s">
        <v>1</v>
      </c>
      <c r="I4085" s="221"/>
      <c r="J4085" s="218"/>
      <c r="K4085" s="218"/>
      <c r="L4085" s="222"/>
      <c r="M4085" s="223"/>
      <c r="N4085" s="224"/>
      <c r="O4085" s="224"/>
      <c r="P4085" s="224"/>
      <c r="Q4085" s="224"/>
      <c r="R4085" s="224"/>
      <c r="S4085" s="224"/>
      <c r="T4085" s="225"/>
      <c r="AT4085" s="226" t="s">
        <v>364</v>
      </c>
      <c r="AU4085" s="226" t="s">
        <v>90</v>
      </c>
      <c r="AV4085" s="13" t="s">
        <v>88</v>
      </c>
      <c r="AW4085" s="13" t="s">
        <v>36</v>
      </c>
      <c r="AX4085" s="13" t="s">
        <v>81</v>
      </c>
      <c r="AY4085" s="226" t="s">
        <v>215</v>
      </c>
    </row>
    <row r="4086" spans="1:65" s="13" customFormat="1" ht="10.199999999999999">
      <c r="B4086" s="217"/>
      <c r="C4086" s="218"/>
      <c r="D4086" s="198" t="s">
        <v>364</v>
      </c>
      <c r="E4086" s="219" t="s">
        <v>1</v>
      </c>
      <c r="F4086" s="220" t="s">
        <v>3890</v>
      </c>
      <c r="G4086" s="218"/>
      <c r="H4086" s="219" t="s">
        <v>1</v>
      </c>
      <c r="I4086" s="221"/>
      <c r="J4086" s="218"/>
      <c r="K4086" s="218"/>
      <c r="L4086" s="222"/>
      <c r="M4086" s="223"/>
      <c r="N4086" s="224"/>
      <c r="O4086" s="224"/>
      <c r="P4086" s="224"/>
      <c r="Q4086" s="224"/>
      <c r="R4086" s="224"/>
      <c r="S4086" s="224"/>
      <c r="T4086" s="225"/>
      <c r="AT4086" s="226" t="s">
        <v>364</v>
      </c>
      <c r="AU4086" s="226" t="s">
        <v>90</v>
      </c>
      <c r="AV4086" s="13" t="s">
        <v>88</v>
      </c>
      <c r="AW4086" s="13" t="s">
        <v>36</v>
      </c>
      <c r="AX4086" s="13" t="s">
        <v>81</v>
      </c>
      <c r="AY4086" s="226" t="s">
        <v>215</v>
      </c>
    </row>
    <row r="4087" spans="1:65" s="14" customFormat="1" ht="10.199999999999999">
      <c r="B4087" s="227"/>
      <c r="C4087" s="228"/>
      <c r="D4087" s="198" t="s">
        <v>364</v>
      </c>
      <c r="E4087" s="229" t="s">
        <v>1</v>
      </c>
      <c r="F4087" s="230" t="s">
        <v>3891</v>
      </c>
      <c r="G4087" s="228"/>
      <c r="H4087" s="231">
        <v>129.57</v>
      </c>
      <c r="I4087" s="232"/>
      <c r="J4087" s="228"/>
      <c r="K4087" s="228"/>
      <c r="L4087" s="233"/>
      <c r="M4087" s="234"/>
      <c r="N4087" s="235"/>
      <c r="O4087" s="235"/>
      <c r="P4087" s="235"/>
      <c r="Q4087" s="235"/>
      <c r="R4087" s="235"/>
      <c r="S4087" s="235"/>
      <c r="T4087" s="236"/>
      <c r="AT4087" s="237" t="s">
        <v>364</v>
      </c>
      <c r="AU4087" s="237" t="s">
        <v>90</v>
      </c>
      <c r="AV4087" s="14" t="s">
        <v>90</v>
      </c>
      <c r="AW4087" s="14" t="s">
        <v>36</v>
      </c>
      <c r="AX4087" s="14" t="s">
        <v>81</v>
      </c>
      <c r="AY4087" s="237" t="s">
        <v>215</v>
      </c>
    </row>
    <row r="4088" spans="1:65" s="13" customFormat="1" ht="10.199999999999999">
      <c r="B4088" s="217"/>
      <c r="C4088" s="218"/>
      <c r="D4088" s="198" t="s">
        <v>364</v>
      </c>
      <c r="E4088" s="219" t="s">
        <v>1</v>
      </c>
      <c r="F4088" s="220" t="s">
        <v>3892</v>
      </c>
      <c r="G4088" s="218"/>
      <c r="H4088" s="219" t="s">
        <v>1</v>
      </c>
      <c r="I4088" s="221"/>
      <c r="J4088" s="218"/>
      <c r="K4088" s="218"/>
      <c r="L4088" s="222"/>
      <c r="M4088" s="223"/>
      <c r="N4088" s="224"/>
      <c r="O4088" s="224"/>
      <c r="P4088" s="224"/>
      <c r="Q4088" s="224"/>
      <c r="R4088" s="224"/>
      <c r="S4088" s="224"/>
      <c r="T4088" s="225"/>
      <c r="AT4088" s="226" t="s">
        <v>364</v>
      </c>
      <c r="AU4088" s="226" t="s">
        <v>90</v>
      </c>
      <c r="AV4088" s="13" t="s">
        <v>88</v>
      </c>
      <c r="AW4088" s="13" t="s">
        <v>36</v>
      </c>
      <c r="AX4088" s="13" t="s">
        <v>81</v>
      </c>
      <c r="AY4088" s="226" t="s">
        <v>215</v>
      </c>
    </row>
    <row r="4089" spans="1:65" s="14" customFormat="1" ht="10.199999999999999">
      <c r="B4089" s="227"/>
      <c r="C4089" s="228"/>
      <c r="D4089" s="198" t="s">
        <v>364</v>
      </c>
      <c r="E4089" s="229" t="s">
        <v>1</v>
      </c>
      <c r="F4089" s="230" t="s">
        <v>3893</v>
      </c>
      <c r="G4089" s="228"/>
      <c r="H4089" s="231">
        <v>70.7</v>
      </c>
      <c r="I4089" s="232"/>
      <c r="J4089" s="228"/>
      <c r="K4089" s="228"/>
      <c r="L4089" s="233"/>
      <c r="M4089" s="234"/>
      <c r="N4089" s="235"/>
      <c r="O4089" s="235"/>
      <c r="P4089" s="235"/>
      <c r="Q4089" s="235"/>
      <c r="R4089" s="235"/>
      <c r="S4089" s="235"/>
      <c r="T4089" s="236"/>
      <c r="AT4089" s="237" t="s">
        <v>364</v>
      </c>
      <c r="AU4089" s="237" t="s">
        <v>90</v>
      </c>
      <c r="AV4089" s="14" t="s">
        <v>90</v>
      </c>
      <c r="AW4089" s="14" t="s">
        <v>36</v>
      </c>
      <c r="AX4089" s="14" t="s">
        <v>81</v>
      </c>
      <c r="AY4089" s="237" t="s">
        <v>215</v>
      </c>
    </row>
    <row r="4090" spans="1:65" s="16" customFormat="1" ht="10.199999999999999">
      <c r="B4090" s="249"/>
      <c r="C4090" s="250"/>
      <c r="D4090" s="198" t="s">
        <v>364</v>
      </c>
      <c r="E4090" s="251" t="s">
        <v>1</v>
      </c>
      <c r="F4090" s="252" t="s">
        <v>403</v>
      </c>
      <c r="G4090" s="250"/>
      <c r="H4090" s="253">
        <v>200.27</v>
      </c>
      <c r="I4090" s="254"/>
      <c r="J4090" s="250"/>
      <c r="K4090" s="250"/>
      <c r="L4090" s="255"/>
      <c r="M4090" s="256"/>
      <c r="N4090" s="257"/>
      <c r="O4090" s="257"/>
      <c r="P4090" s="257"/>
      <c r="Q4090" s="257"/>
      <c r="R4090" s="257"/>
      <c r="S4090" s="257"/>
      <c r="T4090" s="258"/>
      <c r="AT4090" s="259" t="s">
        <v>364</v>
      </c>
      <c r="AU4090" s="259" t="s">
        <v>90</v>
      </c>
      <c r="AV4090" s="16" t="s">
        <v>227</v>
      </c>
      <c r="AW4090" s="16" t="s">
        <v>36</v>
      </c>
      <c r="AX4090" s="16" t="s">
        <v>81</v>
      </c>
      <c r="AY4090" s="259" t="s">
        <v>215</v>
      </c>
    </row>
    <row r="4091" spans="1:65" s="14" customFormat="1" ht="10.199999999999999">
      <c r="B4091" s="227"/>
      <c r="C4091" s="228"/>
      <c r="D4091" s="198" t="s">
        <v>364</v>
      </c>
      <c r="E4091" s="229" t="s">
        <v>1</v>
      </c>
      <c r="F4091" s="230" t="s">
        <v>3894</v>
      </c>
      <c r="G4091" s="228"/>
      <c r="H4091" s="231">
        <v>593.21600000000001</v>
      </c>
      <c r="I4091" s="232"/>
      <c r="J4091" s="228"/>
      <c r="K4091" s="228"/>
      <c r="L4091" s="233"/>
      <c r="M4091" s="234"/>
      <c r="N4091" s="235"/>
      <c r="O4091" s="235"/>
      <c r="P4091" s="235"/>
      <c r="Q4091" s="235"/>
      <c r="R4091" s="235"/>
      <c r="S4091" s="235"/>
      <c r="T4091" s="236"/>
      <c r="AT4091" s="237" t="s">
        <v>364</v>
      </c>
      <c r="AU4091" s="237" t="s">
        <v>90</v>
      </c>
      <c r="AV4091" s="14" t="s">
        <v>90</v>
      </c>
      <c r="AW4091" s="14" t="s">
        <v>36</v>
      </c>
      <c r="AX4091" s="14" t="s">
        <v>81</v>
      </c>
      <c r="AY4091" s="237" t="s">
        <v>215</v>
      </c>
    </row>
    <row r="4092" spans="1:65" s="15" customFormat="1" ht="10.199999999999999">
      <c r="B4092" s="238"/>
      <c r="C4092" s="239"/>
      <c r="D4092" s="198" t="s">
        <v>364</v>
      </c>
      <c r="E4092" s="240" t="s">
        <v>1</v>
      </c>
      <c r="F4092" s="241" t="s">
        <v>368</v>
      </c>
      <c r="G4092" s="239"/>
      <c r="H4092" s="242">
        <v>1186.432</v>
      </c>
      <c r="I4092" s="243"/>
      <c r="J4092" s="239"/>
      <c r="K4092" s="239"/>
      <c r="L4092" s="244"/>
      <c r="M4092" s="245"/>
      <c r="N4092" s="246"/>
      <c r="O4092" s="246"/>
      <c r="P4092" s="246"/>
      <c r="Q4092" s="246"/>
      <c r="R4092" s="246"/>
      <c r="S4092" s="246"/>
      <c r="T4092" s="247"/>
      <c r="AT4092" s="248" t="s">
        <v>364</v>
      </c>
      <c r="AU4092" s="248" t="s">
        <v>90</v>
      </c>
      <c r="AV4092" s="15" t="s">
        <v>214</v>
      </c>
      <c r="AW4092" s="15" t="s">
        <v>36</v>
      </c>
      <c r="AX4092" s="15" t="s">
        <v>88</v>
      </c>
      <c r="AY4092" s="248" t="s">
        <v>215</v>
      </c>
    </row>
    <row r="4093" spans="1:65" s="2" customFormat="1" ht="16.5" customHeight="1">
      <c r="A4093" s="35"/>
      <c r="B4093" s="36"/>
      <c r="C4093" s="185" t="s">
        <v>3895</v>
      </c>
      <c r="D4093" s="185" t="s">
        <v>216</v>
      </c>
      <c r="E4093" s="186" t="s">
        <v>3896</v>
      </c>
      <c r="F4093" s="187" t="s">
        <v>3897</v>
      </c>
      <c r="G4093" s="188" t="s">
        <v>523</v>
      </c>
      <c r="H4093" s="189">
        <v>1308.6559999999999</v>
      </c>
      <c r="I4093" s="190"/>
      <c r="J4093" s="191">
        <f>ROUND(I4093*H4093,2)</f>
        <v>0</v>
      </c>
      <c r="K4093" s="187" t="s">
        <v>359</v>
      </c>
      <c r="L4093" s="40"/>
      <c r="M4093" s="192" t="s">
        <v>1</v>
      </c>
      <c r="N4093" s="193" t="s">
        <v>46</v>
      </c>
      <c r="O4093" s="72"/>
      <c r="P4093" s="194">
        <f>O4093*H4093</f>
        <v>0</v>
      </c>
      <c r="Q4093" s="194">
        <v>0</v>
      </c>
      <c r="R4093" s="194">
        <f>Q4093*H4093</f>
        <v>0</v>
      </c>
      <c r="S4093" s="194">
        <v>0</v>
      </c>
      <c r="T4093" s="195">
        <f>S4093*H4093</f>
        <v>0</v>
      </c>
      <c r="U4093" s="35"/>
      <c r="V4093" s="35"/>
      <c r="W4093" s="35"/>
      <c r="X4093" s="35"/>
      <c r="Y4093" s="35"/>
      <c r="Z4093" s="35"/>
      <c r="AA4093" s="35"/>
      <c r="AB4093" s="35"/>
      <c r="AC4093" s="35"/>
      <c r="AD4093" s="35"/>
      <c r="AE4093" s="35"/>
      <c r="AR4093" s="196" t="s">
        <v>291</v>
      </c>
      <c r="AT4093" s="196" t="s">
        <v>216</v>
      </c>
      <c r="AU4093" s="196" t="s">
        <v>90</v>
      </c>
      <c r="AY4093" s="18" t="s">
        <v>215</v>
      </c>
      <c r="BE4093" s="197">
        <f>IF(N4093="základní",J4093,0)</f>
        <v>0</v>
      </c>
      <c r="BF4093" s="197">
        <f>IF(N4093="snížená",J4093,0)</f>
        <v>0</v>
      </c>
      <c r="BG4093" s="197">
        <f>IF(N4093="zákl. přenesená",J4093,0)</f>
        <v>0</v>
      </c>
      <c r="BH4093" s="197">
        <f>IF(N4093="sníž. přenesená",J4093,0)</f>
        <v>0</v>
      </c>
      <c r="BI4093" s="197">
        <f>IF(N4093="nulová",J4093,0)</f>
        <v>0</v>
      </c>
      <c r="BJ4093" s="18" t="s">
        <v>88</v>
      </c>
      <c r="BK4093" s="197">
        <f>ROUND(I4093*H4093,2)</f>
        <v>0</v>
      </c>
      <c r="BL4093" s="18" t="s">
        <v>291</v>
      </c>
      <c r="BM4093" s="196" t="s">
        <v>3898</v>
      </c>
    </row>
    <row r="4094" spans="1:65" s="2" customFormat="1" ht="10.199999999999999">
      <c r="A4094" s="35"/>
      <c r="B4094" s="36"/>
      <c r="C4094" s="37"/>
      <c r="D4094" s="198" t="s">
        <v>221</v>
      </c>
      <c r="E4094" s="37"/>
      <c r="F4094" s="199" t="s">
        <v>3899</v>
      </c>
      <c r="G4094" s="37"/>
      <c r="H4094" s="37"/>
      <c r="I4094" s="200"/>
      <c r="J4094" s="37"/>
      <c r="K4094" s="37"/>
      <c r="L4094" s="40"/>
      <c r="M4094" s="201"/>
      <c r="N4094" s="202"/>
      <c r="O4094" s="72"/>
      <c r="P4094" s="72"/>
      <c r="Q4094" s="72"/>
      <c r="R4094" s="72"/>
      <c r="S4094" s="72"/>
      <c r="T4094" s="73"/>
      <c r="U4094" s="35"/>
      <c r="V4094" s="35"/>
      <c r="W4094" s="35"/>
      <c r="X4094" s="35"/>
      <c r="Y4094" s="35"/>
      <c r="Z4094" s="35"/>
      <c r="AA4094" s="35"/>
      <c r="AB4094" s="35"/>
      <c r="AC4094" s="35"/>
      <c r="AD4094" s="35"/>
      <c r="AE4094" s="35"/>
      <c r="AT4094" s="18" t="s">
        <v>221</v>
      </c>
      <c r="AU4094" s="18" t="s">
        <v>90</v>
      </c>
    </row>
    <row r="4095" spans="1:65" s="2" customFormat="1" ht="10.199999999999999">
      <c r="A4095" s="35"/>
      <c r="B4095" s="36"/>
      <c r="C4095" s="37"/>
      <c r="D4095" s="215" t="s">
        <v>362</v>
      </c>
      <c r="E4095" s="37"/>
      <c r="F4095" s="216" t="s">
        <v>3900</v>
      </c>
      <c r="G4095" s="37"/>
      <c r="H4095" s="37"/>
      <c r="I4095" s="200"/>
      <c r="J4095" s="37"/>
      <c r="K4095" s="37"/>
      <c r="L4095" s="40"/>
      <c r="M4095" s="201"/>
      <c r="N4095" s="202"/>
      <c r="O4095" s="72"/>
      <c r="P4095" s="72"/>
      <c r="Q4095" s="72"/>
      <c r="R4095" s="72"/>
      <c r="S4095" s="72"/>
      <c r="T4095" s="73"/>
      <c r="U4095" s="35"/>
      <c r="V4095" s="35"/>
      <c r="W4095" s="35"/>
      <c r="X4095" s="35"/>
      <c r="Y4095" s="35"/>
      <c r="Z4095" s="35"/>
      <c r="AA4095" s="35"/>
      <c r="AB4095" s="35"/>
      <c r="AC4095" s="35"/>
      <c r="AD4095" s="35"/>
      <c r="AE4095" s="35"/>
      <c r="AT4095" s="18" t="s">
        <v>362</v>
      </c>
      <c r="AU4095" s="18" t="s">
        <v>90</v>
      </c>
    </row>
    <row r="4096" spans="1:65" s="14" customFormat="1" ht="10.199999999999999">
      <c r="B4096" s="227"/>
      <c r="C4096" s="228"/>
      <c r="D4096" s="198" t="s">
        <v>364</v>
      </c>
      <c r="E4096" s="229" t="s">
        <v>1</v>
      </c>
      <c r="F4096" s="230" t="s">
        <v>3901</v>
      </c>
      <c r="G4096" s="228"/>
      <c r="H4096" s="231">
        <v>715.44</v>
      </c>
      <c r="I4096" s="232"/>
      <c r="J4096" s="228"/>
      <c r="K4096" s="228"/>
      <c r="L4096" s="233"/>
      <c r="M4096" s="234"/>
      <c r="N4096" s="235"/>
      <c r="O4096" s="235"/>
      <c r="P4096" s="235"/>
      <c r="Q4096" s="235"/>
      <c r="R4096" s="235"/>
      <c r="S4096" s="235"/>
      <c r="T4096" s="236"/>
      <c r="AT4096" s="237" t="s">
        <v>364</v>
      </c>
      <c r="AU4096" s="237" t="s">
        <v>90</v>
      </c>
      <c r="AV4096" s="14" t="s">
        <v>90</v>
      </c>
      <c r="AW4096" s="14" t="s">
        <v>36</v>
      </c>
      <c r="AX4096" s="14" t="s">
        <v>81</v>
      </c>
      <c r="AY4096" s="237" t="s">
        <v>215</v>
      </c>
    </row>
    <row r="4097" spans="1:65" s="14" customFormat="1" ht="10.199999999999999">
      <c r="B4097" s="227"/>
      <c r="C4097" s="228"/>
      <c r="D4097" s="198" t="s">
        <v>364</v>
      </c>
      <c r="E4097" s="229" t="s">
        <v>1</v>
      </c>
      <c r="F4097" s="230" t="s">
        <v>3902</v>
      </c>
      <c r="G4097" s="228"/>
      <c r="H4097" s="231">
        <v>593.21600000000001</v>
      </c>
      <c r="I4097" s="232"/>
      <c r="J4097" s="228"/>
      <c r="K4097" s="228"/>
      <c r="L4097" s="233"/>
      <c r="M4097" s="234"/>
      <c r="N4097" s="235"/>
      <c r="O4097" s="235"/>
      <c r="P4097" s="235"/>
      <c r="Q4097" s="235"/>
      <c r="R4097" s="235"/>
      <c r="S4097" s="235"/>
      <c r="T4097" s="236"/>
      <c r="AT4097" s="237" t="s">
        <v>364</v>
      </c>
      <c r="AU4097" s="237" t="s">
        <v>90</v>
      </c>
      <c r="AV4097" s="14" t="s">
        <v>90</v>
      </c>
      <c r="AW4097" s="14" t="s">
        <v>36</v>
      </c>
      <c r="AX4097" s="14" t="s">
        <v>81</v>
      </c>
      <c r="AY4097" s="237" t="s">
        <v>215</v>
      </c>
    </row>
    <row r="4098" spans="1:65" s="15" customFormat="1" ht="10.199999999999999">
      <c r="B4098" s="238"/>
      <c r="C4098" s="239"/>
      <c r="D4098" s="198" t="s">
        <v>364</v>
      </c>
      <c r="E4098" s="240" t="s">
        <v>1</v>
      </c>
      <c r="F4098" s="241" t="s">
        <v>368</v>
      </c>
      <c r="G4098" s="239"/>
      <c r="H4098" s="242">
        <v>1308.6559999999999</v>
      </c>
      <c r="I4098" s="243"/>
      <c r="J4098" s="239"/>
      <c r="K4098" s="239"/>
      <c r="L4098" s="244"/>
      <c r="M4098" s="245"/>
      <c r="N4098" s="246"/>
      <c r="O4098" s="246"/>
      <c r="P4098" s="246"/>
      <c r="Q4098" s="246"/>
      <c r="R4098" s="246"/>
      <c r="S4098" s="246"/>
      <c r="T4098" s="247"/>
      <c r="AT4098" s="248" t="s">
        <v>364</v>
      </c>
      <c r="AU4098" s="248" t="s">
        <v>90</v>
      </c>
      <c r="AV4098" s="15" t="s">
        <v>214</v>
      </c>
      <c r="AW4098" s="15" t="s">
        <v>36</v>
      </c>
      <c r="AX4098" s="15" t="s">
        <v>88</v>
      </c>
      <c r="AY4098" s="248" t="s">
        <v>215</v>
      </c>
    </row>
    <row r="4099" spans="1:65" s="2" customFormat="1" ht="24.15" customHeight="1">
      <c r="A4099" s="35"/>
      <c r="B4099" s="36"/>
      <c r="C4099" s="185" t="s">
        <v>3903</v>
      </c>
      <c r="D4099" s="185" t="s">
        <v>216</v>
      </c>
      <c r="E4099" s="186" t="s">
        <v>3904</v>
      </c>
      <c r="F4099" s="187" t="s">
        <v>3905</v>
      </c>
      <c r="G4099" s="188" t="s">
        <v>523</v>
      </c>
      <c r="H4099" s="189">
        <v>425.61799999999999</v>
      </c>
      <c r="I4099" s="190"/>
      <c r="J4099" s="191">
        <f>ROUND(I4099*H4099,2)</f>
        <v>0</v>
      </c>
      <c r="K4099" s="187" t="s">
        <v>1767</v>
      </c>
      <c r="L4099" s="40"/>
      <c r="M4099" s="192" t="s">
        <v>1</v>
      </c>
      <c r="N4099" s="193" t="s">
        <v>46</v>
      </c>
      <c r="O4099" s="72"/>
      <c r="P4099" s="194">
        <f>O4099*H4099</f>
        <v>0</v>
      </c>
      <c r="Q4099" s="194">
        <v>1.3999999999999999E-4</v>
      </c>
      <c r="R4099" s="194">
        <f>Q4099*H4099</f>
        <v>5.9586519999999997E-2</v>
      </c>
      <c r="S4099" s="194">
        <v>0</v>
      </c>
      <c r="T4099" s="195">
        <f>S4099*H4099</f>
        <v>0</v>
      </c>
      <c r="U4099" s="35"/>
      <c r="V4099" s="35"/>
      <c r="W4099" s="35"/>
      <c r="X4099" s="35"/>
      <c r="Y4099" s="35"/>
      <c r="Z4099" s="35"/>
      <c r="AA4099" s="35"/>
      <c r="AB4099" s="35"/>
      <c r="AC4099" s="35"/>
      <c r="AD4099" s="35"/>
      <c r="AE4099" s="35"/>
      <c r="AR4099" s="196" t="s">
        <v>291</v>
      </c>
      <c r="AT4099" s="196" t="s">
        <v>216</v>
      </c>
      <c r="AU4099" s="196" t="s">
        <v>90</v>
      </c>
      <c r="AY4099" s="18" t="s">
        <v>215</v>
      </c>
      <c r="BE4099" s="197">
        <f>IF(N4099="základní",J4099,0)</f>
        <v>0</v>
      </c>
      <c r="BF4099" s="197">
        <f>IF(N4099="snížená",J4099,0)</f>
        <v>0</v>
      </c>
      <c r="BG4099" s="197">
        <f>IF(N4099="zákl. přenesená",J4099,0)</f>
        <v>0</v>
      </c>
      <c r="BH4099" s="197">
        <f>IF(N4099="sníž. přenesená",J4099,0)</f>
        <v>0</v>
      </c>
      <c r="BI4099" s="197">
        <f>IF(N4099="nulová",J4099,0)</f>
        <v>0</v>
      </c>
      <c r="BJ4099" s="18" t="s">
        <v>88</v>
      </c>
      <c r="BK4099" s="197">
        <f>ROUND(I4099*H4099,2)</f>
        <v>0</v>
      </c>
      <c r="BL4099" s="18" t="s">
        <v>291</v>
      </c>
      <c r="BM4099" s="196" t="s">
        <v>3906</v>
      </c>
    </row>
    <row r="4100" spans="1:65" s="2" customFormat="1" ht="19.2">
      <c r="A4100" s="35"/>
      <c r="B4100" s="36"/>
      <c r="C4100" s="37"/>
      <c r="D4100" s="198" t="s">
        <v>221</v>
      </c>
      <c r="E4100" s="37"/>
      <c r="F4100" s="199" t="s">
        <v>3907</v>
      </c>
      <c r="G4100" s="37"/>
      <c r="H4100" s="37"/>
      <c r="I4100" s="200"/>
      <c r="J4100" s="37"/>
      <c r="K4100" s="37"/>
      <c r="L4100" s="40"/>
      <c r="M4100" s="201"/>
      <c r="N4100" s="202"/>
      <c r="O4100" s="72"/>
      <c r="P4100" s="72"/>
      <c r="Q4100" s="72"/>
      <c r="R4100" s="72"/>
      <c r="S4100" s="72"/>
      <c r="T4100" s="73"/>
      <c r="U4100" s="35"/>
      <c r="V4100" s="35"/>
      <c r="W4100" s="35"/>
      <c r="X4100" s="35"/>
      <c r="Y4100" s="35"/>
      <c r="Z4100" s="35"/>
      <c r="AA4100" s="35"/>
      <c r="AB4100" s="35"/>
      <c r="AC4100" s="35"/>
      <c r="AD4100" s="35"/>
      <c r="AE4100" s="35"/>
      <c r="AT4100" s="18" t="s">
        <v>221</v>
      </c>
      <c r="AU4100" s="18" t="s">
        <v>90</v>
      </c>
    </row>
    <row r="4101" spans="1:65" s="2" customFormat="1" ht="10.199999999999999">
      <c r="A4101" s="35"/>
      <c r="B4101" s="36"/>
      <c r="C4101" s="37"/>
      <c r="D4101" s="215" t="s">
        <v>362</v>
      </c>
      <c r="E4101" s="37"/>
      <c r="F4101" s="216" t="s">
        <v>3908</v>
      </c>
      <c r="G4101" s="37"/>
      <c r="H4101" s="37"/>
      <c r="I4101" s="200"/>
      <c r="J4101" s="37"/>
      <c r="K4101" s="37"/>
      <c r="L4101" s="40"/>
      <c r="M4101" s="201"/>
      <c r="N4101" s="202"/>
      <c r="O4101" s="72"/>
      <c r="P4101" s="72"/>
      <c r="Q4101" s="72"/>
      <c r="R4101" s="72"/>
      <c r="S4101" s="72"/>
      <c r="T4101" s="73"/>
      <c r="U4101" s="35"/>
      <c r="V4101" s="35"/>
      <c r="W4101" s="35"/>
      <c r="X4101" s="35"/>
      <c r="Y4101" s="35"/>
      <c r="Z4101" s="35"/>
      <c r="AA4101" s="35"/>
      <c r="AB4101" s="35"/>
      <c r="AC4101" s="35"/>
      <c r="AD4101" s="35"/>
      <c r="AE4101" s="35"/>
      <c r="AT4101" s="18" t="s">
        <v>362</v>
      </c>
      <c r="AU4101" s="18" t="s">
        <v>90</v>
      </c>
    </row>
    <row r="4102" spans="1:65" s="13" customFormat="1" ht="10.199999999999999">
      <c r="B4102" s="217"/>
      <c r="C4102" s="218"/>
      <c r="D4102" s="198" t="s">
        <v>364</v>
      </c>
      <c r="E4102" s="219" t="s">
        <v>1</v>
      </c>
      <c r="F4102" s="220" t="s">
        <v>3909</v>
      </c>
      <c r="G4102" s="218"/>
      <c r="H4102" s="219" t="s">
        <v>1</v>
      </c>
      <c r="I4102" s="221"/>
      <c r="J4102" s="218"/>
      <c r="K4102" s="218"/>
      <c r="L4102" s="222"/>
      <c r="M4102" s="223"/>
      <c r="N4102" s="224"/>
      <c r="O4102" s="224"/>
      <c r="P4102" s="224"/>
      <c r="Q4102" s="224"/>
      <c r="R4102" s="224"/>
      <c r="S4102" s="224"/>
      <c r="T4102" s="225"/>
      <c r="AT4102" s="226" t="s">
        <v>364</v>
      </c>
      <c r="AU4102" s="226" t="s">
        <v>90</v>
      </c>
      <c r="AV4102" s="13" t="s">
        <v>88</v>
      </c>
      <c r="AW4102" s="13" t="s">
        <v>36</v>
      </c>
      <c r="AX4102" s="13" t="s">
        <v>81</v>
      </c>
      <c r="AY4102" s="226" t="s">
        <v>215</v>
      </c>
    </row>
    <row r="4103" spans="1:65" s="14" customFormat="1" ht="10.199999999999999">
      <c r="B4103" s="227"/>
      <c r="C4103" s="228"/>
      <c r="D4103" s="198" t="s">
        <v>364</v>
      </c>
      <c r="E4103" s="229" t="s">
        <v>1</v>
      </c>
      <c r="F4103" s="230" t="s">
        <v>3910</v>
      </c>
      <c r="G4103" s="228"/>
      <c r="H4103" s="231">
        <v>425.61799999999999</v>
      </c>
      <c r="I4103" s="232"/>
      <c r="J4103" s="228"/>
      <c r="K4103" s="228"/>
      <c r="L4103" s="233"/>
      <c r="M4103" s="234"/>
      <c r="N4103" s="235"/>
      <c r="O4103" s="235"/>
      <c r="P4103" s="235"/>
      <c r="Q4103" s="235"/>
      <c r="R4103" s="235"/>
      <c r="S4103" s="235"/>
      <c r="T4103" s="236"/>
      <c r="AT4103" s="237" t="s">
        <v>364</v>
      </c>
      <c r="AU4103" s="237" t="s">
        <v>90</v>
      </c>
      <c r="AV4103" s="14" t="s">
        <v>90</v>
      </c>
      <c r="AW4103" s="14" t="s">
        <v>36</v>
      </c>
      <c r="AX4103" s="14" t="s">
        <v>81</v>
      </c>
      <c r="AY4103" s="237" t="s">
        <v>215</v>
      </c>
    </row>
    <row r="4104" spans="1:65" s="15" customFormat="1" ht="10.199999999999999">
      <c r="B4104" s="238"/>
      <c r="C4104" s="239"/>
      <c r="D4104" s="198" t="s">
        <v>364</v>
      </c>
      <c r="E4104" s="240" t="s">
        <v>1</v>
      </c>
      <c r="F4104" s="241" t="s">
        <v>368</v>
      </c>
      <c r="G4104" s="239"/>
      <c r="H4104" s="242">
        <v>425.61799999999999</v>
      </c>
      <c r="I4104" s="243"/>
      <c r="J4104" s="239"/>
      <c r="K4104" s="239"/>
      <c r="L4104" s="244"/>
      <c r="M4104" s="245"/>
      <c r="N4104" s="246"/>
      <c r="O4104" s="246"/>
      <c r="P4104" s="246"/>
      <c r="Q4104" s="246"/>
      <c r="R4104" s="246"/>
      <c r="S4104" s="246"/>
      <c r="T4104" s="247"/>
      <c r="AT4104" s="248" t="s">
        <v>364</v>
      </c>
      <c r="AU4104" s="248" t="s">
        <v>90</v>
      </c>
      <c r="AV4104" s="15" t="s">
        <v>214</v>
      </c>
      <c r="AW4104" s="15" t="s">
        <v>36</v>
      </c>
      <c r="AX4104" s="15" t="s">
        <v>88</v>
      </c>
      <c r="AY4104" s="248" t="s">
        <v>215</v>
      </c>
    </row>
    <row r="4105" spans="1:65" s="2" customFormat="1" ht="24.15" customHeight="1">
      <c r="A4105" s="35"/>
      <c r="B4105" s="36"/>
      <c r="C4105" s="185" t="s">
        <v>3911</v>
      </c>
      <c r="D4105" s="185" t="s">
        <v>216</v>
      </c>
      <c r="E4105" s="186" t="s">
        <v>3912</v>
      </c>
      <c r="F4105" s="187" t="s">
        <v>3913</v>
      </c>
      <c r="G4105" s="188" t="s">
        <v>523</v>
      </c>
      <c r="H4105" s="189">
        <v>425.61799999999999</v>
      </c>
      <c r="I4105" s="190"/>
      <c r="J4105" s="191">
        <f>ROUND(I4105*H4105,2)</f>
        <v>0</v>
      </c>
      <c r="K4105" s="187" t="s">
        <v>1767</v>
      </c>
      <c r="L4105" s="40"/>
      <c r="M4105" s="192" t="s">
        <v>1</v>
      </c>
      <c r="N4105" s="193" t="s">
        <v>46</v>
      </c>
      <c r="O4105" s="72"/>
      <c r="P4105" s="194">
        <f>O4105*H4105</f>
        <v>0</v>
      </c>
      <c r="Q4105" s="194">
        <v>7.2000000000000005E-4</v>
      </c>
      <c r="R4105" s="194">
        <f>Q4105*H4105</f>
        <v>0.30644495999999999</v>
      </c>
      <c r="S4105" s="194">
        <v>0</v>
      </c>
      <c r="T4105" s="195">
        <f>S4105*H4105</f>
        <v>0</v>
      </c>
      <c r="U4105" s="35"/>
      <c r="V4105" s="35"/>
      <c r="W4105" s="35"/>
      <c r="X4105" s="35"/>
      <c r="Y4105" s="35"/>
      <c r="Z4105" s="35"/>
      <c r="AA4105" s="35"/>
      <c r="AB4105" s="35"/>
      <c r="AC4105" s="35"/>
      <c r="AD4105" s="35"/>
      <c r="AE4105" s="35"/>
      <c r="AR4105" s="196" t="s">
        <v>291</v>
      </c>
      <c r="AT4105" s="196" t="s">
        <v>216</v>
      </c>
      <c r="AU4105" s="196" t="s">
        <v>90</v>
      </c>
      <c r="AY4105" s="18" t="s">
        <v>215</v>
      </c>
      <c r="BE4105" s="197">
        <f>IF(N4105="základní",J4105,0)</f>
        <v>0</v>
      </c>
      <c r="BF4105" s="197">
        <f>IF(N4105="snížená",J4105,0)</f>
        <v>0</v>
      </c>
      <c r="BG4105" s="197">
        <f>IF(N4105="zákl. přenesená",J4105,0)</f>
        <v>0</v>
      </c>
      <c r="BH4105" s="197">
        <f>IF(N4105="sníž. přenesená",J4105,0)</f>
        <v>0</v>
      </c>
      <c r="BI4105" s="197">
        <f>IF(N4105="nulová",J4105,0)</f>
        <v>0</v>
      </c>
      <c r="BJ4105" s="18" t="s">
        <v>88</v>
      </c>
      <c r="BK4105" s="197">
        <f>ROUND(I4105*H4105,2)</f>
        <v>0</v>
      </c>
      <c r="BL4105" s="18" t="s">
        <v>291</v>
      </c>
      <c r="BM4105" s="196" t="s">
        <v>3914</v>
      </c>
    </row>
    <row r="4106" spans="1:65" s="2" customFormat="1" ht="28.8">
      <c r="A4106" s="35"/>
      <c r="B4106" s="36"/>
      <c r="C4106" s="37"/>
      <c r="D4106" s="198" t="s">
        <v>221</v>
      </c>
      <c r="E4106" s="37"/>
      <c r="F4106" s="199" t="s">
        <v>3915</v>
      </c>
      <c r="G4106" s="37"/>
      <c r="H4106" s="37"/>
      <c r="I4106" s="200"/>
      <c r="J4106" s="37"/>
      <c r="K4106" s="37"/>
      <c r="L4106" s="40"/>
      <c r="M4106" s="201"/>
      <c r="N4106" s="202"/>
      <c r="O4106" s="72"/>
      <c r="P4106" s="72"/>
      <c r="Q4106" s="72"/>
      <c r="R4106" s="72"/>
      <c r="S4106" s="72"/>
      <c r="T4106" s="73"/>
      <c r="U4106" s="35"/>
      <c r="V4106" s="35"/>
      <c r="W4106" s="35"/>
      <c r="X4106" s="35"/>
      <c r="Y4106" s="35"/>
      <c r="Z4106" s="35"/>
      <c r="AA4106" s="35"/>
      <c r="AB4106" s="35"/>
      <c r="AC4106" s="35"/>
      <c r="AD4106" s="35"/>
      <c r="AE4106" s="35"/>
      <c r="AT4106" s="18" t="s">
        <v>221</v>
      </c>
      <c r="AU4106" s="18" t="s">
        <v>90</v>
      </c>
    </row>
    <row r="4107" spans="1:65" s="2" customFormat="1" ht="10.199999999999999">
      <c r="A4107" s="35"/>
      <c r="B4107" s="36"/>
      <c r="C4107" s="37"/>
      <c r="D4107" s="215" t="s">
        <v>362</v>
      </c>
      <c r="E4107" s="37"/>
      <c r="F4107" s="216" t="s">
        <v>3916</v>
      </c>
      <c r="G4107" s="37"/>
      <c r="H4107" s="37"/>
      <c r="I4107" s="200"/>
      <c r="J4107" s="37"/>
      <c r="K4107" s="37"/>
      <c r="L4107" s="40"/>
      <c r="M4107" s="201"/>
      <c r="N4107" s="202"/>
      <c r="O4107" s="72"/>
      <c r="P4107" s="72"/>
      <c r="Q4107" s="72"/>
      <c r="R4107" s="72"/>
      <c r="S4107" s="72"/>
      <c r="T4107" s="73"/>
      <c r="U4107" s="35"/>
      <c r="V4107" s="35"/>
      <c r="W4107" s="35"/>
      <c r="X4107" s="35"/>
      <c r="Y4107" s="35"/>
      <c r="Z4107" s="35"/>
      <c r="AA4107" s="35"/>
      <c r="AB4107" s="35"/>
      <c r="AC4107" s="35"/>
      <c r="AD4107" s="35"/>
      <c r="AE4107" s="35"/>
      <c r="AT4107" s="18" t="s">
        <v>362</v>
      </c>
      <c r="AU4107" s="18" t="s">
        <v>90</v>
      </c>
    </row>
    <row r="4108" spans="1:65" s="2" customFormat="1" ht="24.15" customHeight="1">
      <c r="A4108" s="35"/>
      <c r="B4108" s="36"/>
      <c r="C4108" s="185" t="s">
        <v>3917</v>
      </c>
      <c r="D4108" s="185" t="s">
        <v>216</v>
      </c>
      <c r="E4108" s="186" t="s">
        <v>3918</v>
      </c>
      <c r="F4108" s="187" t="s">
        <v>3919</v>
      </c>
      <c r="G4108" s="188" t="s">
        <v>523</v>
      </c>
      <c r="H4108" s="189">
        <v>51.704999999999998</v>
      </c>
      <c r="I4108" s="190"/>
      <c r="J4108" s="191">
        <f>ROUND(I4108*H4108,2)</f>
        <v>0</v>
      </c>
      <c r="K4108" s="187" t="s">
        <v>1767</v>
      </c>
      <c r="L4108" s="40"/>
      <c r="M4108" s="192" t="s">
        <v>1</v>
      </c>
      <c r="N4108" s="193" t="s">
        <v>46</v>
      </c>
      <c r="O4108" s="72"/>
      <c r="P4108" s="194">
        <f>O4108*H4108</f>
        <v>0</v>
      </c>
      <c r="Q4108" s="194">
        <v>2.0000000000000001E-4</v>
      </c>
      <c r="R4108" s="194">
        <f>Q4108*H4108</f>
        <v>1.0340999999999999E-2</v>
      </c>
      <c r="S4108" s="194">
        <v>0</v>
      </c>
      <c r="T4108" s="195">
        <f>S4108*H4108</f>
        <v>0</v>
      </c>
      <c r="U4108" s="35"/>
      <c r="V4108" s="35"/>
      <c r="W4108" s="35"/>
      <c r="X4108" s="35"/>
      <c r="Y4108" s="35"/>
      <c r="Z4108" s="35"/>
      <c r="AA4108" s="35"/>
      <c r="AB4108" s="35"/>
      <c r="AC4108" s="35"/>
      <c r="AD4108" s="35"/>
      <c r="AE4108" s="35"/>
      <c r="AR4108" s="196" t="s">
        <v>291</v>
      </c>
      <c r="AT4108" s="196" t="s">
        <v>216</v>
      </c>
      <c r="AU4108" s="196" t="s">
        <v>90</v>
      </c>
      <c r="AY4108" s="18" t="s">
        <v>215</v>
      </c>
      <c r="BE4108" s="197">
        <f>IF(N4108="základní",J4108,0)</f>
        <v>0</v>
      </c>
      <c r="BF4108" s="197">
        <f>IF(N4108="snížená",J4108,0)</f>
        <v>0</v>
      </c>
      <c r="BG4108" s="197">
        <f>IF(N4108="zákl. přenesená",J4108,0)</f>
        <v>0</v>
      </c>
      <c r="BH4108" s="197">
        <f>IF(N4108="sníž. přenesená",J4108,0)</f>
        <v>0</v>
      </c>
      <c r="BI4108" s="197">
        <f>IF(N4108="nulová",J4108,0)</f>
        <v>0</v>
      </c>
      <c r="BJ4108" s="18" t="s">
        <v>88</v>
      </c>
      <c r="BK4108" s="197">
        <f>ROUND(I4108*H4108,2)</f>
        <v>0</v>
      </c>
      <c r="BL4108" s="18" t="s">
        <v>291</v>
      </c>
      <c r="BM4108" s="196" t="s">
        <v>3920</v>
      </c>
    </row>
    <row r="4109" spans="1:65" s="2" customFormat="1" ht="28.8">
      <c r="A4109" s="35"/>
      <c r="B4109" s="36"/>
      <c r="C4109" s="37"/>
      <c r="D4109" s="198" t="s">
        <v>221</v>
      </c>
      <c r="E4109" s="37"/>
      <c r="F4109" s="199" t="s">
        <v>3921</v>
      </c>
      <c r="G4109" s="37"/>
      <c r="H4109" s="37"/>
      <c r="I4109" s="200"/>
      <c r="J4109" s="37"/>
      <c r="K4109" s="37"/>
      <c r="L4109" s="40"/>
      <c r="M4109" s="201"/>
      <c r="N4109" s="202"/>
      <c r="O4109" s="72"/>
      <c r="P4109" s="72"/>
      <c r="Q4109" s="72"/>
      <c r="R4109" s="72"/>
      <c r="S4109" s="72"/>
      <c r="T4109" s="73"/>
      <c r="U4109" s="35"/>
      <c r="V4109" s="35"/>
      <c r="W4109" s="35"/>
      <c r="X4109" s="35"/>
      <c r="Y4109" s="35"/>
      <c r="Z4109" s="35"/>
      <c r="AA4109" s="35"/>
      <c r="AB4109" s="35"/>
      <c r="AC4109" s="35"/>
      <c r="AD4109" s="35"/>
      <c r="AE4109" s="35"/>
      <c r="AT4109" s="18" t="s">
        <v>221</v>
      </c>
      <c r="AU4109" s="18" t="s">
        <v>90</v>
      </c>
    </row>
    <row r="4110" spans="1:65" s="2" customFormat="1" ht="10.199999999999999">
      <c r="A4110" s="35"/>
      <c r="B4110" s="36"/>
      <c r="C4110" s="37"/>
      <c r="D4110" s="215" t="s">
        <v>362</v>
      </c>
      <c r="E4110" s="37"/>
      <c r="F4110" s="216" t="s">
        <v>3922</v>
      </c>
      <c r="G4110" s="37"/>
      <c r="H4110" s="37"/>
      <c r="I4110" s="200"/>
      <c r="J4110" s="37"/>
      <c r="K4110" s="37"/>
      <c r="L4110" s="40"/>
      <c r="M4110" s="201"/>
      <c r="N4110" s="202"/>
      <c r="O4110" s="72"/>
      <c r="P4110" s="72"/>
      <c r="Q4110" s="72"/>
      <c r="R4110" s="72"/>
      <c r="S4110" s="72"/>
      <c r="T4110" s="73"/>
      <c r="U4110" s="35"/>
      <c r="V4110" s="35"/>
      <c r="W4110" s="35"/>
      <c r="X4110" s="35"/>
      <c r="Y4110" s="35"/>
      <c r="Z4110" s="35"/>
      <c r="AA4110" s="35"/>
      <c r="AB4110" s="35"/>
      <c r="AC4110" s="35"/>
      <c r="AD4110" s="35"/>
      <c r="AE4110" s="35"/>
      <c r="AT4110" s="18" t="s">
        <v>362</v>
      </c>
      <c r="AU4110" s="18" t="s">
        <v>90</v>
      </c>
    </row>
    <row r="4111" spans="1:65" s="13" customFormat="1" ht="10.199999999999999">
      <c r="B4111" s="217"/>
      <c r="C4111" s="218"/>
      <c r="D4111" s="198" t="s">
        <v>364</v>
      </c>
      <c r="E4111" s="219" t="s">
        <v>1</v>
      </c>
      <c r="F4111" s="220" t="s">
        <v>3923</v>
      </c>
      <c r="G4111" s="218"/>
      <c r="H4111" s="219" t="s">
        <v>1</v>
      </c>
      <c r="I4111" s="221"/>
      <c r="J4111" s="218"/>
      <c r="K4111" s="218"/>
      <c r="L4111" s="222"/>
      <c r="M4111" s="223"/>
      <c r="N4111" s="224"/>
      <c r="O4111" s="224"/>
      <c r="P4111" s="224"/>
      <c r="Q4111" s="224"/>
      <c r="R4111" s="224"/>
      <c r="S4111" s="224"/>
      <c r="T4111" s="225"/>
      <c r="AT4111" s="226" t="s">
        <v>364</v>
      </c>
      <c r="AU4111" s="226" t="s">
        <v>90</v>
      </c>
      <c r="AV4111" s="13" t="s">
        <v>88</v>
      </c>
      <c r="AW4111" s="13" t="s">
        <v>36</v>
      </c>
      <c r="AX4111" s="13" t="s">
        <v>81</v>
      </c>
      <c r="AY4111" s="226" t="s">
        <v>215</v>
      </c>
    </row>
    <row r="4112" spans="1:65" s="14" customFormat="1" ht="10.199999999999999">
      <c r="B4112" s="227"/>
      <c r="C4112" s="228"/>
      <c r="D4112" s="198" t="s">
        <v>364</v>
      </c>
      <c r="E4112" s="229" t="s">
        <v>1</v>
      </c>
      <c r="F4112" s="230" t="s">
        <v>3924</v>
      </c>
      <c r="G4112" s="228"/>
      <c r="H4112" s="231">
        <v>51.704999999999998</v>
      </c>
      <c r="I4112" s="232"/>
      <c r="J4112" s="228"/>
      <c r="K4112" s="228"/>
      <c r="L4112" s="233"/>
      <c r="M4112" s="234"/>
      <c r="N4112" s="235"/>
      <c r="O4112" s="235"/>
      <c r="P4112" s="235"/>
      <c r="Q4112" s="235"/>
      <c r="R4112" s="235"/>
      <c r="S4112" s="235"/>
      <c r="T4112" s="236"/>
      <c r="AT4112" s="237" t="s">
        <v>364</v>
      </c>
      <c r="AU4112" s="237" t="s">
        <v>90</v>
      </c>
      <c r="AV4112" s="14" t="s">
        <v>90</v>
      </c>
      <c r="AW4112" s="14" t="s">
        <v>36</v>
      </c>
      <c r="AX4112" s="14" t="s">
        <v>81</v>
      </c>
      <c r="AY4112" s="237" t="s">
        <v>215</v>
      </c>
    </row>
    <row r="4113" spans="1:65" s="15" customFormat="1" ht="10.199999999999999">
      <c r="B4113" s="238"/>
      <c r="C4113" s="239"/>
      <c r="D4113" s="198" t="s">
        <v>364</v>
      </c>
      <c r="E4113" s="240" t="s">
        <v>1</v>
      </c>
      <c r="F4113" s="241" t="s">
        <v>368</v>
      </c>
      <c r="G4113" s="239"/>
      <c r="H4113" s="242">
        <v>51.704999999999998</v>
      </c>
      <c r="I4113" s="243"/>
      <c r="J4113" s="239"/>
      <c r="K4113" s="239"/>
      <c r="L4113" s="244"/>
      <c r="M4113" s="245"/>
      <c r="N4113" s="246"/>
      <c r="O4113" s="246"/>
      <c r="P4113" s="246"/>
      <c r="Q4113" s="246"/>
      <c r="R4113" s="246"/>
      <c r="S4113" s="246"/>
      <c r="T4113" s="247"/>
      <c r="AT4113" s="248" t="s">
        <v>364</v>
      </c>
      <c r="AU4113" s="248" t="s">
        <v>90</v>
      </c>
      <c r="AV4113" s="15" t="s">
        <v>214</v>
      </c>
      <c r="AW4113" s="15" t="s">
        <v>36</v>
      </c>
      <c r="AX4113" s="15" t="s">
        <v>88</v>
      </c>
      <c r="AY4113" s="248" t="s">
        <v>215</v>
      </c>
    </row>
    <row r="4114" spans="1:65" s="11" customFormat="1" ht="22.8" customHeight="1">
      <c r="B4114" s="171"/>
      <c r="C4114" s="172"/>
      <c r="D4114" s="173" t="s">
        <v>80</v>
      </c>
      <c r="E4114" s="213" t="s">
        <v>3925</v>
      </c>
      <c r="F4114" s="213" t="s">
        <v>3926</v>
      </c>
      <c r="G4114" s="172"/>
      <c r="H4114" s="172"/>
      <c r="I4114" s="175"/>
      <c r="J4114" s="214">
        <f>BK4114</f>
        <v>0</v>
      </c>
      <c r="K4114" s="172"/>
      <c r="L4114" s="177"/>
      <c r="M4114" s="178"/>
      <c r="N4114" s="179"/>
      <c r="O4114" s="179"/>
      <c r="P4114" s="180">
        <f>SUM(P4115:P4187)</f>
        <v>0</v>
      </c>
      <c r="Q4114" s="179"/>
      <c r="R4114" s="180">
        <f>SUM(R4115:R4187)</f>
        <v>0.81141620000000003</v>
      </c>
      <c r="S4114" s="179"/>
      <c r="T4114" s="181">
        <f>SUM(T4115:T4187)</f>
        <v>0</v>
      </c>
      <c r="AR4114" s="182" t="s">
        <v>90</v>
      </c>
      <c r="AT4114" s="183" t="s">
        <v>80</v>
      </c>
      <c r="AU4114" s="183" t="s">
        <v>88</v>
      </c>
      <c r="AY4114" s="182" t="s">
        <v>215</v>
      </c>
      <c r="BK4114" s="184">
        <f>SUM(BK4115:BK4187)</f>
        <v>0</v>
      </c>
    </row>
    <row r="4115" spans="1:65" s="2" customFormat="1" ht="33" customHeight="1">
      <c r="A4115" s="35"/>
      <c r="B4115" s="36"/>
      <c r="C4115" s="185" t="s">
        <v>3927</v>
      </c>
      <c r="D4115" s="185" t="s">
        <v>216</v>
      </c>
      <c r="E4115" s="186" t="s">
        <v>3928</v>
      </c>
      <c r="F4115" s="187" t="s">
        <v>3929</v>
      </c>
      <c r="G4115" s="188" t="s">
        <v>523</v>
      </c>
      <c r="H4115" s="189">
        <v>2292.556</v>
      </c>
      <c r="I4115" s="190"/>
      <c r="J4115" s="191">
        <f>ROUND(I4115*H4115,2)</f>
        <v>0</v>
      </c>
      <c r="K4115" s="187" t="s">
        <v>1767</v>
      </c>
      <c r="L4115" s="40"/>
      <c r="M4115" s="192" t="s">
        <v>1</v>
      </c>
      <c r="N4115" s="193" t="s">
        <v>46</v>
      </c>
      <c r="O4115" s="72"/>
      <c r="P4115" s="194">
        <f>O4115*H4115</f>
        <v>0</v>
      </c>
      <c r="Q4115" s="194">
        <v>2.0000000000000001E-4</v>
      </c>
      <c r="R4115" s="194">
        <f>Q4115*H4115</f>
        <v>0.45851120000000001</v>
      </c>
      <c r="S4115" s="194">
        <v>0</v>
      </c>
      <c r="T4115" s="195">
        <f>S4115*H4115</f>
        <v>0</v>
      </c>
      <c r="U4115" s="35"/>
      <c r="V4115" s="35"/>
      <c r="W4115" s="35"/>
      <c r="X4115" s="35"/>
      <c r="Y4115" s="35"/>
      <c r="Z4115" s="35"/>
      <c r="AA4115" s="35"/>
      <c r="AB4115" s="35"/>
      <c r="AC4115" s="35"/>
      <c r="AD4115" s="35"/>
      <c r="AE4115" s="35"/>
      <c r="AR4115" s="196" t="s">
        <v>291</v>
      </c>
      <c r="AT4115" s="196" t="s">
        <v>216</v>
      </c>
      <c r="AU4115" s="196" t="s">
        <v>90</v>
      </c>
      <c r="AY4115" s="18" t="s">
        <v>215</v>
      </c>
      <c r="BE4115" s="197">
        <f>IF(N4115="základní",J4115,0)</f>
        <v>0</v>
      </c>
      <c r="BF4115" s="197">
        <f>IF(N4115="snížená",J4115,0)</f>
        <v>0</v>
      </c>
      <c r="BG4115" s="197">
        <f>IF(N4115="zákl. přenesená",J4115,0)</f>
        <v>0</v>
      </c>
      <c r="BH4115" s="197">
        <f>IF(N4115="sníž. přenesená",J4115,0)</f>
        <v>0</v>
      </c>
      <c r="BI4115" s="197">
        <f>IF(N4115="nulová",J4115,0)</f>
        <v>0</v>
      </c>
      <c r="BJ4115" s="18" t="s">
        <v>88</v>
      </c>
      <c r="BK4115" s="197">
        <f>ROUND(I4115*H4115,2)</f>
        <v>0</v>
      </c>
      <c r="BL4115" s="18" t="s">
        <v>291</v>
      </c>
      <c r="BM4115" s="196" t="s">
        <v>3930</v>
      </c>
    </row>
    <row r="4116" spans="1:65" s="2" customFormat="1" ht="19.2">
      <c r="A4116" s="35"/>
      <c r="B4116" s="36"/>
      <c r="C4116" s="37"/>
      <c r="D4116" s="198" t="s">
        <v>221</v>
      </c>
      <c r="E4116" s="37"/>
      <c r="F4116" s="199" t="s">
        <v>3931</v>
      </c>
      <c r="G4116" s="37"/>
      <c r="H4116" s="37"/>
      <c r="I4116" s="200"/>
      <c r="J4116" s="37"/>
      <c r="K4116" s="37"/>
      <c r="L4116" s="40"/>
      <c r="M4116" s="201"/>
      <c r="N4116" s="202"/>
      <c r="O4116" s="72"/>
      <c r="P4116" s="72"/>
      <c r="Q4116" s="72"/>
      <c r="R4116" s="72"/>
      <c r="S4116" s="72"/>
      <c r="T4116" s="73"/>
      <c r="U4116" s="35"/>
      <c r="V4116" s="35"/>
      <c r="W4116" s="35"/>
      <c r="X4116" s="35"/>
      <c r="Y4116" s="35"/>
      <c r="Z4116" s="35"/>
      <c r="AA4116" s="35"/>
      <c r="AB4116" s="35"/>
      <c r="AC4116" s="35"/>
      <c r="AD4116" s="35"/>
      <c r="AE4116" s="35"/>
      <c r="AT4116" s="18" t="s">
        <v>221</v>
      </c>
      <c r="AU4116" s="18" t="s">
        <v>90</v>
      </c>
    </row>
    <row r="4117" spans="1:65" s="2" customFormat="1" ht="10.199999999999999">
      <c r="A4117" s="35"/>
      <c r="B4117" s="36"/>
      <c r="C4117" s="37"/>
      <c r="D4117" s="215" t="s">
        <v>362</v>
      </c>
      <c r="E4117" s="37"/>
      <c r="F4117" s="216" t="s">
        <v>3932</v>
      </c>
      <c r="G4117" s="37"/>
      <c r="H4117" s="37"/>
      <c r="I4117" s="200"/>
      <c r="J4117" s="37"/>
      <c r="K4117" s="37"/>
      <c r="L4117" s="40"/>
      <c r="M4117" s="201"/>
      <c r="N4117" s="202"/>
      <c r="O4117" s="72"/>
      <c r="P4117" s="72"/>
      <c r="Q4117" s="72"/>
      <c r="R4117" s="72"/>
      <c r="S4117" s="72"/>
      <c r="T4117" s="73"/>
      <c r="U4117" s="35"/>
      <c r="V4117" s="35"/>
      <c r="W4117" s="35"/>
      <c r="X4117" s="35"/>
      <c r="Y4117" s="35"/>
      <c r="Z4117" s="35"/>
      <c r="AA4117" s="35"/>
      <c r="AB4117" s="35"/>
      <c r="AC4117" s="35"/>
      <c r="AD4117" s="35"/>
      <c r="AE4117" s="35"/>
      <c r="AT4117" s="18" t="s">
        <v>362</v>
      </c>
      <c r="AU4117" s="18" t="s">
        <v>90</v>
      </c>
    </row>
    <row r="4118" spans="1:65" s="13" customFormat="1" ht="10.199999999999999">
      <c r="B4118" s="217"/>
      <c r="C4118" s="218"/>
      <c r="D4118" s="198" t="s">
        <v>364</v>
      </c>
      <c r="E4118" s="219" t="s">
        <v>1</v>
      </c>
      <c r="F4118" s="220" t="s">
        <v>3933</v>
      </c>
      <c r="G4118" s="218"/>
      <c r="H4118" s="219" t="s">
        <v>1</v>
      </c>
      <c r="I4118" s="221"/>
      <c r="J4118" s="218"/>
      <c r="K4118" s="218"/>
      <c r="L4118" s="222"/>
      <c r="M4118" s="223"/>
      <c r="N4118" s="224"/>
      <c r="O4118" s="224"/>
      <c r="P4118" s="224"/>
      <c r="Q4118" s="224"/>
      <c r="R4118" s="224"/>
      <c r="S4118" s="224"/>
      <c r="T4118" s="225"/>
      <c r="AT4118" s="226" t="s">
        <v>364</v>
      </c>
      <c r="AU4118" s="226" t="s">
        <v>90</v>
      </c>
      <c r="AV4118" s="13" t="s">
        <v>88</v>
      </c>
      <c r="AW4118" s="13" t="s">
        <v>36</v>
      </c>
      <c r="AX4118" s="13" t="s">
        <v>81</v>
      </c>
      <c r="AY4118" s="226" t="s">
        <v>215</v>
      </c>
    </row>
    <row r="4119" spans="1:65" s="14" customFormat="1" ht="10.199999999999999">
      <c r="B4119" s="227"/>
      <c r="C4119" s="228"/>
      <c r="D4119" s="198" t="s">
        <v>364</v>
      </c>
      <c r="E4119" s="229" t="s">
        <v>1</v>
      </c>
      <c r="F4119" s="230" t="s">
        <v>3902</v>
      </c>
      <c r="G4119" s="228"/>
      <c r="H4119" s="231">
        <v>593.21600000000001</v>
      </c>
      <c r="I4119" s="232"/>
      <c r="J4119" s="228"/>
      <c r="K4119" s="228"/>
      <c r="L4119" s="233"/>
      <c r="M4119" s="234"/>
      <c r="N4119" s="235"/>
      <c r="O4119" s="235"/>
      <c r="P4119" s="235"/>
      <c r="Q4119" s="235"/>
      <c r="R4119" s="235"/>
      <c r="S4119" s="235"/>
      <c r="T4119" s="236"/>
      <c r="AT4119" s="237" t="s">
        <v>364</v>
      </c>
      <c r="AU4119" s="237" t="s">
        <v>90</v>
      </c>
      <c r="AV4119" s="14" t="s">
        <v>90</v>
      </c>
      <c r="AW4119" s="14" t="s">
        <v>36</v>
      </c>
      <c r="AX4119" s="14" t="s">
        <v>81</v>
      </c>
      <c r="AY4119" s="237" t="s">
        <v>215</v>
      </c>
    </row>
    <row r="4120" spans="1:65" s="13" customFormat="1" ht="10.199999999999999">
      <c r="B4120" s="217"/>
      <c r="C4120" s="218"/>
      <c r="D4120" s="198" t="s">
        <v>364</v>
      </c>
      <c r="E4120" s="219" t="s">
        <v>1</v>
      </c>
      <c r="F4120" s="220" t="s">
        <v>3934</v>
      </c>
      <c r="G4120" s="218"/>
      <c r="H4120" s="219" t="s">
        <v>1</v>
      </c>
      <c r="I4120" s="221"/>
      <c r="J4120" s="218"/>
      <c r="K4120" s="218"/>
      <c r="L4120" s="222"/>
      <c r="M4120" s="223"/>
      <c r="N4120" s="224"/>
      <c r="O4120" s="224"/>
      <c r="P4120" s="224"/>
      <c r="Q4120" s="224"/>
      <c r="R4120" s="224"/>
      <c r="S4120" s="224"/>
      <c r="T4120" s="225"/>
      <c r="AT4120" s="226" t="s">
        <v>364</v>
      </c>
      <c r="AU4120" s="226" t="s">
        <v>90</v>
      </c>
      <c r="AV4120" s="13" t="s">
        <v>88</v>
      </c>
      <c r="AW4120" s="13" t="s">
        <v>36</v>
      </c>
      <c r="AX4120" s="13" t="s">
        <v>81</v>
      </c>
      <c r="AY4120" s="226" t="s">
        <v>215</v>
      </c>
    </row>
    <row r="4121" spans="1:65" s="14" customFormat="1" ht="10.199999999999999">
      <c r="B4121" s="227"/>
      <c r="C4121" s="228"/>
      <c r="D4121" s="198" t="s">
        <v>364</v>
      </c>
      <c r="E4121" s="229" t="s">
        <v>1</v>
      </c>
      <c r="F4121" s="230" t="s">
        <v>3935</v>
      </c>
      <c r="G4121" s="228"/>
      <c r="H4121" s="231">
        <v>554.61</v>
      </c>
      <c r="I4121" s="232"/>
      <c r="J4121" s="228"/>
      <c r="K4121" s="228"/>
      <c r="L4121" s="233"/>
      <c r="M4121" s="234"/>
      <c r="N4121" s="235"/>
      <c r="O4121" s="235"/>
      <c r="P4121" s="235"/>
      <c r="Q4121" s="235"/>
      <c r="R4121" s="235"/>
      <c r="S4121" s="235"/>
      <c r="T4121" s="236"/>
      <c r="AT4121" s="237" t="s">
        <v>364</v>
      </c>
      <c r="AU4121" s="237" t="s">
        <v>90</v>
      </c>
      <c r="AV4121" s="14" t="s">
        <v>90</v>
      </c>
      <c r="AW4121" s="14" t="s">
        <v>36</v>
      </c>
      <c r="AX4121" s="14" t="s">
        <v>81</v>
      </c>
      <c r="AY4121" s="237" t="s">
        <v>215</v>
      </c>
    </row>
    <row r="4122" spans="1:65" s="13" customFormat="1" ht="10.199999999999999">
      <c r="B4122" s="217"/>
      <c r="C4122" s="218"/>
      <c r="D4122" s="198" t="s">
        <v>364</v>
      </c>
      <c r="E4122" s="219" t="s">
        <v>1</v>
      </c>
      <c r="F4122" s="220" t="s">
        <v>3936</v>
      </c>
      <c r="G4122" s="218"/>
      <c r="H4122" s="219" t="s">
        <v>1</v>
      </c>
      <c r="I4122" s="221"/>
      <c r="J4122" s="218"/>
      <c r="K4122" s="218"/>
      <c r="L4122" s="222"/>
      <c r="M4122" s="223"/>
      <c r="N4122" s="224"/>
      <c r="O4122" s="224"/>
      <c r="P4122" s="224"/>
      <c r="Q4122" s="224"/>
      <c r="R4122" s="224"/>
      <c r="S4122" s="224"/>
      <c r="T4122" s="225"/>
      <c r="AT4122" s="226" t="s">
        <v>364</v>
      </c>
      <c r="AU4122" s="226" t="s">
        <v>90</v>
      </c>
      <c r="AV4122" s="13" t="s">
        <v>88</v>
      </c>
      <c r="AW4122" s="13" t="s">
        <v>36</v>
      </c>
      <c r="AX4122" s="13" t="s">
        <v>81</v>
      </c>
      <c r="AY4122" s="226" t="s">
        <v>215</v>
      </c>
    </row>
    <row r="4123" spans="1:65" s="14" customFormat="1" ht="10.199999999999999">
      <c r="B4123" s="227"/>
      <c r="C4123" s="228"/>
      <c r="D4123" s="198" t="s">
        <v>364</v>
      </c>
      <c r="E4123" s="229" t="s">
        <v>1</v>
      </c>
      <c r="F4123" s="230" t="s">
        <v>3937</v>
      </c>
      <c r="G4123" s="228"/>
      <c r="H4123" s="231">
        <v>151.19999999999999</v>
      </c>
      <c r="I4123" s="232"/>
      <c r="J4123" s="228"/>
      <c r="K4123" s="228"/>
      <c r="L4123" s="233"/>
      <c r="M4123" s="234"/>
      <c r="N4123" s="235"/>
      <c r="O4123" s="235"/>
      <c r="P4123" s="235"/>
      <c r="Q4123" s="235"/>
      <c r="R4123" s="235"/>
      <c r="S4123" s="235"/>
      <c r="T4123" s="236"/>
      <c r="AT4123" s="237" t="s">
        <v>364</v>
      </c>
      <c r="AU4123" s="237" t="s">
        <v>90</v>
      </c>
      <c r="AV4123" s="14" t="s">
        <v>90</v>
      </c>
      <c r="AW4123" s="14" t="s">
        <v>36</v>
      </c>
      <c r="AX4123" s="14" t="s">
        <v>81</v>
      </c>
      <c r="AY4123" s="237" t="s">
        <v>215</v>
      </c>
    </row>
    <row r="4124" spans="1:65" s="13" customFormat="1" ht="10.199999999999999">
      <c r="B4124" s="217"/>
      <c r="C4124" s="218"/>
      <c r="D4124" s="198" t="s">
        <v>364</v>
      </c>
      <c r="E4124" s="219" t="s">
        <v>1</v>
      </c>
      <c r="F4124" s="220" t="s">
        <v>3938</v>
      </c>
      <c r="G4124" s="218"/>
      <c r="H4124" s="219" t="s">
        <v>1</v>
      </c>
      <c r="I4124" s="221"/>
      <c r="J4124" s="218"/>
      <c r="K4124" s="218"/>
      <c r="L4124" s="222"/>
      <c r="M4124" s="223"/>
      <c r="N4124" s="224"/>
      <c r="O4124" s="224"/>
      <c r="P4124" s="224"/>
      <c r="Q4124" s="224"/>
      <c r="R4124" s="224"/>
      <c r="S4124" s="224"/>
      <c r="T4124" s="225"/>
      <c r="AT4124" s="226" t="s">
        <v>364</v>
      </c>
      <c r="AU4124" s="226" t="s">
        <v>90</v>
      </c>
      <c r="AV4124" s="13" t="s">
        <v>88</v>
      </c>
      <c r="AW4124" s="13" t="s">
        <v>36</v>
      </c>
      <c r="AX4124" s="13" t="s">
        <v>81</v>
      </c>
      <c r="AY4124" s="226" t="s">
        <v>215</v>
      </c>
    </row>
    <row r="4125" spans="1:65" s="14" customFormat="1" ht="10.199999999999999">
      <c r="B4125" s="227"/>
      <c r="C4125" s="228"/>
      <c r="D4125" s="198" t="s">
        <v>364</v>
      </c>
      <c r="E4125" s="229" t="s">
        <v>1</v>
      </c>
      <c r="F4125" s="230" t="s">
        <v>3939</v>
      </c>
      <c r="G4125" s="228"/>
      <c r="H4125" s="231">
        <v>993.53</v>
      </c>
      <c r="I4125" s="232"/>
      <c r="J4125" s="228"/>
      <c r="K4125" s="228"/>
      <c r="L4125" s="233"/>
      <c r="M4125" s="234"/>
      <c r="N4125" s="235"/>
      <c r="O4125" s="235"/>
      <c r="P4125" s="235"/>
      <c r="Q4125" s="235"/>
      <c r="R4125" s="235"/>
      <c r="S4125" s="235"/>
      <c r="T4125" s="236"/>
      <c r="AT4125" s="237" t="s">
        <v>364</v>
      </c>
      <c r="AU4125" s="237" t="s">
        <v>90</v>
      </c>
      <c r="AV4125" s="14" t="s">
        <v>90</v>
      </c>
      <c r="AW4125" s="14" t="s">
        <v>36</v>
      </c>
      <c r="AX4125" s="14" t="s">
        <v>81</v>
      </c>
      <c r="AY4125" s="237" t="s">
        <v>215</v>
      </c>
    </row>
    <row r="4126" spans="1:65" s="15" customFormat="1" ht="10.199999999999999">
      <c r="B4126" s="238"/>
      <c r="C4126" s="239"/>
      <c r="D4126" s="198" t="s">
        <v>364</v>
      </c>
      <c r="E4126" s="240" t="s">
        <v>1</v>
      </c>
      <c r="F4126" s="241" t="s">
        <v>368</v>
      </c>
      <c r="G4126" s="239"/>
      <c r="H4126" s="242">
        <v>2292.556</v>
      </c>
      <c r="I4126" s="243"/>
      <c r="J4126" s="239"/>
      <c r="K4126" s="239"/>
      <c r="L4126" s="244"/>
      <c r="M4126" s="245"/>
      <c r="N4126" s="246"/>
      <c r="O4126" s="246"/>
      <c r="P4126" s="246"/>
      <c r="Q4126" s="246"/>
      <c r="R4126" s="246"/>
      <c r="S4126" s="246"/>
      <c r="T4126" s="247"/>
      <c r="AT4126" s="248" t="s">
        <v>364</v>
      </c>
      <c r="AU4126" s="248" t="s">
        <v>90</v>
      </c>
      <c r="AV4126" s="15" t="s">
        <v>214</v>
      </c>
      <c r="AW4126" s="15" t="s">
        <v>36</v>
      </c>
      <c r="AX4126" s="15" t="s">
        <v>88</v>
      </c>
      <c r="AY4126" s="248" t="s">
        <v>215</v>
      </c>
    </row>
    <row r="4127" spans="1:65" s="2" customFormat="1" ht="33" customHeight="1">
      <c r="A4127" s="35"/>
      <c r="B4127" s="36"/>
      <c r="C4127" s="185" t="s">
        <v>3940</v>
      </c>
      <c r="D4127" s="185" t="s">
        <v>216</v>
      </c>
      <c r="E4127" s="186" t="s">
        <v>3941</v>
      </c>
      <c r="F4127" s="187" t="s">
        <v>3942</v>
      </c>
      <c r="G4127" s="188" t="s">
        <v>523</v>
      </c>
      <c r="H4127" s="189">
        <v>1109.22</v>
      </c>
      <c r="I4127" s="190"/>
      <c r="J4127" s="191">
        <f>ROUND(I4127*H4127,2)</f>
        <v>0</v>
      </c>
      <c r="K4127" s="187" t="s">
        <v>1</v>
      </c>
      <c r="L4127" s="40"/>
      <c r="M4127" s="192" t="s">
        <v>1</v>
      </c>
      <c r="N4127" s="193" t="s">
        <v>46</v>
      </c>
      <c r="O4127" s="72"/>
      <c r="P4127" s="194">
        <f>O4127*H4127</f>
        <v>0</v>
      </c>
      <c r="Q4127" s="194">
        <v>2.5000000000000001E-4</v>
      </c>
      <c r="R4127" s="194">
        <f>Q4127*H4127</f>
        <v>0.27730500000000002</v>
      </c>
      <c r="S4127" s="194">
        <v>0</v>
      </c>
      <c r="T4127" s="195">
        <f>S4127*H4127</f>
        <v>0</v>
      </c>
      <c r="U4127" s="35"/>
      <c r="V4127" s="35"/>
      <c r="W4127" s="35"/>
      <c r="X4127" s="35"/>
      <c r="Y4127" s="35"/>
      <c r="Z4127" s="35"/>
      <c r="AA4127" s="35"/>
      <c r="AB4127" s="35"/>
      <c r="AC4127" s="35"/>
      <c r="AD4127" s="35"/>
      <c r="AE4127" s="35"/>
      <c r="AR4127" s="196" t="s">
        <v>291</v>
      </c>
      <c r="AT4127" s="196" t="s">
        <v>216</v>
      </c>
      <c r="AU4127" s="196" t="s">
        <v>90</v>
      </c>
      <c r="AY4127" s="18" t="s">
        <v>215</v>
      </c>
      <c r="BE4127" s="197">
        <f>IF(N4127="základní",J4127,0)</f>
        <v>0</v>
      </c>
      <c r="BF4127" s="197">
        <f>IF(N4127="snížená",J4127,0)</f>
        <v>0</v>
      </c>
      <c r="BG4127" s="197">
        <f>IF(N4127="zákl. přenesená",J4127,0)</f>
        <v>0</v>
      </c>
      <c r="BH4127" s="197">
        <f>IF(N4127="sníž. přenesená",J4127,0)</f>
        <v>0</v>
      </c>
      <c r="BI4127" s="197">
        <f>IF(N4127="nulová",J4127,0)</f>
        <v>0</v>
      </c>
      <c r="BJ4127" s="18" t="s">
        <v>88</v>
      </c>
      <c r="BK4127" s="197">
        <f>ROUND(I4127*H4127,2)</f>
        <v>0</v>
      </c>
      <c r="BL4127" s="18" t="s">
        <v>291</v>
      </c>
      <c r="BM4127" s="196" t="s">
        <v>3943</v>
      </c>
    </row>
    <row r="4128" spans="1:65" s="13" customFormat="1" ht="10.199999999999999">
      <c r="B4128" s="217"/>
      <c r="C4128" s="218"/>
      <c r="D4128" s="198" t="s">
        <v>364</v>
      </c>
      <c r="E4128" s="219" t="s">
        <v>1</v>
      </c>
      <c r="F4128" s="220" t="s">
        <v>822</v>
      </c>
      <c r="G4128" s="218"/>
      <c r="H4128" s="219" t="s">
        <v>1</v>
      </c>
      <c r="I4128" s="221"/>
      <c r="J4128" s="218"/>
      <c r="K4128" s="218"/>
      <c r="L4128" s="222"/>
      <c r="M4128" s="223"/>
      <c r="N4128" s="224"/>
      <c r="O4128" s="224"/>
      <c r="P4128" s="224"/>
      <c r="Q4128" s="224"/>
      <c r="R4128" s="224"/>
      <c r="S4128" s="224"/>
      <c r="T4128" s="225"/>
      <c r="AT4128" s="226" t="s">
        <v>364</v>
      </c>
      <c r="AU4128" s="226" t="s">
        <v>90</v>
      </c>
      <c r="AV4128" s="13" t="s">
        <v>88</v>
      </c>
      <c r="AW4128" s="13" t="s">
        <v>36</v>
      </c>
      <c r="AX4128" s="13" t="s">
        <v>81</v>
      </c>
      <c r="AY4128" s="226" t="s">
        <v>215</v>
      </c>
    </row>
    <row r="4129" spans="2:51" s="13" customFormat="1" ht="10.199999999999999">
      <c r="B4129" s="217"/>
      <c r="C4129" s="218"/>
      <c r="D4129" s="198" t="s">
        <v>364</v>
      </c>
      <c r="E4129" s="219" t="s">
        <v>1</v>
      </c>
      <c r="F4129" s="220" t="s">
        <v>1404</v>
      </c>
      <c r="G4129" s="218"/>
      <c r="H4129" s="219" t="s">
        <v>1</v>
      </c>
      <c r="I4129" s="221"/>
      <c r="J4129" s="218"/>
      <c r="K4129" s="218"/>
      <c r="L4129" s="222"/>
      <c r="M4129" s="223"/>
      <c r="N4129" s="224"/>
      <c r="O4129" s="224"/>
      <c r="P4129" s="224"/>
      <c r="Q4129" s="224"/>
      <c r="R4129" s="224"/>
      <c r="S4129" s="224"/>
      <c r="T4129" s="225"/>
      <c r="AT4129" s="226" t="s">
        <v>364</v>
      </c>
      <c r="AU4129" s="226" t="s">
        <v>90</v>
      </c>
      <c r="AV4129" s="13" t="s">
        <v>88</v>
      </c>
      <c r="AW4129" s="13" t="s">
        <v>36</v>
      </c>
      <c r="AX4129" s="13" t="s">
        <v>81</v>
      </c>
      <c r="AY4129" s="226" t="s">
        <v>215</v>
      </c>
    </row>
    <row r="4130" spans="2:51" s="14" customFormat="1" ht="10.199999999999999">
      <c r="B4130" s="227"/>
      <c r="C4130" s="228"/>
      <c r="D4130" s="198" t="s">
        <v>364</v>
      </c>
      <c r="E4130" s="229" t="s">
        <v>1</v>
      </c>
      <c r="F4130" s="230" t="s">
        <v>3944</v>
      </c>
      <c r="G4130" s="228"/>
      <c r="H4130" s="231">
        <v>48.3</v>
      </c>
      <c r="I4130" s="232"/>
      <c r="J4130" s="228"/>
      <c r="K4130" s="228"/>
      <c r="L4130" s="233"/>
      <c r="M4130" s="234"/>
      <c r="N4130" s="235"/>
      <c r="O4130" s="235"/>
      <c r="P4130" s="235"/>
      <c r="Q4130" s="235"/>
      <c r="R4130" s="235"/>
      <c r="S4130" s="235"/>
      <c r="T4130" s="236"/>
      <c r="AT4130" s="237" t="s">
        <v>364</v>
      </c>
      <c r="AU4130" s="237" t="s">
        <v>90</v>
      </c>
      <c r="AV4130" s="14" t="s">
        <v>90</v>
      </c>
      <c r="AW4130" s="14" t="s">
        <v>36</v>
      </c>
      <c r="AX4130" s="14" t="s">
        <v>81</v>
      </c>
      <c r="AY4130" s="237" t="s">
        <v>215</v>
      </c>
    </row>
    <row r="4131" spans="2:51" s="16" customFormat="1" ht="10.199999999999999">
      <c r="B4131" s="249"/>
      <c r="C4131" s="250"/>
      <c r="D4131" s="198" t="s">
        <v>364</v>
      </c>
      <c r="E4131" s="251" t="s">
        <v>1</v>
      </c>
      <c r="F4131" s="252" t="s">
        <v>403</v>
      </c>
      <c r="G4131" s="250"/>
      <c r="H4131" s="253">
        <v>48.3</v>
      </c>
      <c r="I4131" s="254"/>
      <c r="J4131" s="250"/>
      <c r="K4131" s="250"/>
      <c r="L4131" s="255"/>
      <c r="M4131" s="256"/>
      <c r="N4131" s="257"/>
      <c r="O4131" s="257"/>
      <c r="P4131" s="257"/>
      <c r="Q4131" s="257"/>
      <c r="R4131" s="257"/>
      <c r="S4131" s="257"/>
      <c r="T4131" s="258"/>
      <c r="AT4131" s="259" t="s">
        <v>364</v>
      </c>
      <c r="AU4131" s="259" t="s">
        <v>90</v>
      </c>
      <c r="AV4131" s="16" t="s">
        <v>227</v>
      </c>
      <c r="AW4131" s="16" t="s">
        <v>36</v>
      </c>
      <c r="AX4131" s="16" t="s">
        <v>81</v>
      </c>
      <c r="AY4131" s="259" t="s">
        <v>215</v>
      </c>
    </row>
    <row r="4132" spans="2:51" s="13" customFormat="1" ht="10.199999999999999">
      <c r="B4132" s="217"/>
      <c r="C4132" s="218"/>
      <c r="D4132" s="198" t="s">
        <v>364</v>
      </c>
      <c r="E4132" s="219" t="s">
        <v>1</v>
      </c>
      <c r="F4132" s="220" t="s">
        <v>1526</v>
      </c>
      <c r="G4132" s="218"/>
      <c r="H4132" s="219" t="s">
        <v>1</v>
      </c>
      <c r="I4132" s="221"/>
      <c r="J4132" s="218"/>
      <c r="K4132" s="218"/>
      <c r="L4132" s="222"/>
      <c r="M4132" s="223"/>
      <c r="N4132" s="224"/>
      <c r="O4132" s="224"/>
      <c r="P4132" s="224"/>
      <c r="Q4132" s="224"/>
      <c r="R4132" s="224"/>
      <c r="S4132" s="224"/>
      <c r="T4132" s="225"/>
      <c r="AT4132" s="226" t="s">
        <v>364</v>
      </c>
      <c r="AU4132" s="226" t="s">
        <v>90</v>
      </c>
      <c r="AV4132" s="13" t="s">
        <v>88</v>
      </c>
      <c r="AW4132" s="13" t="s">
        <v>36</v>
      </c>
      <c r="AX4132" s="13" t="s">
        <v>81</v>
      </c>
      <c r="AY4132" s="226" t="s">
        <v>215</v>
      </c>
    </row>
    <row r="4133" spans="2:51" s="14" customFormat="1" ht="10.199999999999999">
      <c r="B4133" s="227"/>
      <c r="C4133" s="228"/>
      <c r="D4133" s="198" t="s">
        <v>364</v>
      </c>
      <c r="E4133" s="229" t="s">
        <v>1</v>
      </c>
      <c r="F4133" s="230" t="s">
        <v>3945</v>
      </c>
      <c r="G4133" s="228"/>
      <c r="H4133" s="231">
        <v>55.65</v>
      </c>
      <c r="I4133" s="232"/>
      <c r="J4133" s="228"/>
      <c r="K4133" s="228"/>
      <c r="L4133" s="233"/>
      <c r="M4133" s="234"/>
      <c r="N4133" s="235"/>
      <c r="O4133" s="235"/>
      <c r="P4133" s="235"/>
      <c r="Q4133" s="235"/>
      <c r="R4133" s="235"/>
      <c r="S4133" s="235"/>
      <c r="T4133" s="236"/>
      <c r="AT4133" s="237" t="s">
        <v>364</v>
      </c>
      <c r="AU4133" s="237" t="s">
        <v>90</v>
      </c>
      <c r="AV4133" s="14" t="s">
        <v>90</v>
      </c>
      <c r="AW4133" s="14" t="s">
        <v>36</v>
      </c>
      <c r="AX4133" s="14" t="s">
        <v>81</v>
      </c>
      <c r="AY4133" s="237" t="s">
        <v>215</v>
      </c>
    </row>
    <row r="4134" spans="2:51" s="13" customFormat="1" ht="10.199999999999999">
      <c r="B4134" s="217"/>
      <c r="C4134" s="218"/>
      <c r="D4134" s="198" t="s">
        <v>364</v>
      </c>
      <c r="E4134" s="219" t="s">
        <v>1</v>
      </c>
      <c r="F4134" s="220" t="s">
        <v>1528</v>
      </c>
      <c r="G4134" s="218"/>
      <c r="H4134" s="219" t="s">
        <v>1</v>
      </c>
      <c r="I4134" s="221"/>
      <c r="J4134" s="218"/>
      <c r="K4134" s="218"/>
      <c r="L4134" s="222"/>
      <c r="M4134" s="223"/>
      <c r="N4134" s="224"/>
      <c r="O4134" s="224"/>
      <c r="P4134" s="224"/>
      <c r="Q4134" s="224"/>
      <c r="R4134" s="224"/>
      <c r="S4134" s="224"/>
      <c r="T4134" s="225"/>
      <c r="AT4134" s="226" t="s">
        <v>364</v>
      </c>
      <c r="AU4134" s="226" t="s">
        <v>90</v>
      </c>
      <c r="AV4134" s="13" t="s">
        <v>88</v>
      </c>
      <c r="AW4134" s="13" t="s">
        <v>36</v>
      </c>
      <c r="AX4134" s="13" t="s">
        <v>81</v>
      </c>
      <c r="AY4134" s="226" t="s">
        <v>215</v>
      </c>
    </row>
    <row r="4135" spans="2:51" s="14" customFormat="1" ht="10.199999999999999">
      <c r="B4135" s="227"/>
      <c r="C4135" s="228"/>
      <c r="D4135" s="198" t="s">
        <v>364</v>
      </c>
      <c r="E4135" s="229" t="s">
        <v>1</v>
      </c>
      <c r="F4135" s="230" t="s">
        <v>3946</v>
      </c>
      <c r="G4135" s="228"/>
      <c r="H4135" s="231">
        <v>55.3</v>
      </c>
      <c r="I4135" s="232"/>
      <c r="J4135" s="228"/>
      <c r="K4135" s="228"/>
      <c r="L4135" s="233"/>
      <c r="M4135" s="234"/>
      <c r="N4135" s="235"/>
      <c r="O4135" s="235"/>
      <c r="P4135" s="235"/>
      <c r="Q4135" s="235"/>
      <c r="R4135" s="235"/>
      <c r="S4135" s="235"/>
      <c r="T4135" s="236"/>
      <c r="AT4135" s="237" t="s">
        <v>364</v>
      </c>
      <c r="AU4135" s="237" t="s">
        <v>90</v>
      </c>
      <c r="AV4135" s="14" t="s">
        <v>90</v>
      </c>
      <c r="AW4135" s="14" t="s">
        <v>36</v>
      </c>
      <c r="AX4135" s="14" t="s">
        <v>81</v>
      </c>
      <c r="AY4135" s="237" t="s">
        <v>215</v>
      </c>
    </row>
    <row r="4136" spans="2:51" s="13" customFormat="1" ht="10.199999999999999">
      <c r="B4136" s="217"/>
      <c r="C4136" s="218"/>
      <c r="D4136" s="198" t="s">
        <v>364</v>
      </c>
      <c r="E4136" s="219" t="s">
        <v>1</v>
      </c>
      <c r="F4136" s="220" t="s">
        <v>1410</v>
      </c>
      <c r="G4136" s="218"/>
      <c r="H4136" s="219" t="s">
        <v>1</v>
      </c>
      <c r="I4136" s="221"/>
      <c r="J4136" s="218"/>
      <c r="K4136" s="218"/>
      <c r="L4136" s="222"/>
      <c r="M4136" s="223"/>
      <c r="N4136" s="224"/>
      <c r="O4136" s="224"/>
      <c r="P4136" s="224"/>
      <c r="Q4136" s="224"/>
      <c r="R4136" s="224"/>
      <c r="S4136" s="224"/>
      <c r="T4136" s="225"/>
      <c r="AT4136" s="226" t="s">
        <v>364</v>
      </c>
      <c r="AU4136" s="226" t="s">
        <v>90</v>
      </c>
      <c r="AV4136" s="13" t="s">
        <v>88</v>
      </c>
      <c r="AW4136" s="13" t="s">
        <v>36</v>
      </c>
      <c r="AX4136" s="13" t="s">
        <v>81</v>
      </c>
      <c r="AY4136" s="226" t="s">
        <v>215</v>
      </c>
    </row>
    <row r="4137" spans="2:51" s="14" customFormat="1" ht="10.199999999999999">
      <c r="B4137" s="227"/>
      <c r="C4137" s="228"/>
      <c r="D4137" s="198" t="s">
        <v>364</v>
      </c>
      <c r="E4137" s="229" t="s">
        <v>1</v>
      </c>
      <c r="F4137" s="230" t="s">
        <v>3947</v>
      </c>
      <c r="G4137" s="228"/>
      <c r="H4137" s="231">
        <v>51.8</v>
      </c>
      <c r="I4137" s="232"/>
      <c r="J4137" s="228"/>
      <c r="K4137" s="228"/>
      <c r="L4137" s="233"/>
      <c r="M4137" s="234"/>
      <c r="N4137" s="235"/>
      <c r="O4137" s="235"/>
      <c r="P4137" s="235"/>
      <c r="Q4137" s="235"/>
      <c r="R4137" s="235"/>
      <c r="S4137" s="235"/>
      <c r="T4137" s="236"/>
      <c r="AT4137" s="237" t="s">
        <v>364</v>
      </c>
      <c r="AU4137" s="237" t="s">
        <v>90</v>
      </c>
      <c r="AV4137" s="14" t="s">
        <v>90</v>
      </c>
      <c r="AW4137" s="14" t="s">
        <v>36</v>
      </c>
      <c r="AX4137" s="14" t="s">
        <v>81</v>
      </c>
      <c r="AY4137" s="237" t="s">
        <v>215</v>
      </c>
    </row>
    <row r="4138" spans="2:51" s="13" customFormat="1" ht="10.199999999999999">
      <c r="B4138" s="217"/>
      <c r="C4138" s="218"/>
      <c r="D4138" s="198" t="s">
        <v>364</v>
      </c>
      <c r="E4138" s="219" t="s">
        <v>1</v>
      </c>
      <c r="F4138" s="220" t="s">
        <v>1532</v>
      </c>
      <c r="G4138" s="218"/>
      <c r="H4138" s="219" t="s">
        <v>1</v>
      </c>
      <c r="I4138" s="221"/>
      <c r="J4138" s="218"/>
      <c r="K4138" s="218"/>
      <c r="L4138" s="222"/>
      <c r="M4138" s="223"/>
      <c r="N4138" s="224"/>
      <c r="O4138" s="224"/>
      <c r="P4138" s="224"/>
      <c r="Q4138" s="224"/>
      <c r="R4138" s="224"/>
      <c r="S4138" s="224"/>
      <c r="T4138" s="225"/>
      <c r="AT4138" s="226" t="s">
        <v>364</v>
      </c>
      <c r="AU4138" s="226" t="s">
        <v>90</v>
      </c>
      <c r="AV4138" s="13" t="s">
        <v>88</v>
      </c>
      <c r="AW4138" s="13" t="s">
        <v>36</v>
      </c>
      <c r="AX4138" s="13" t="s">
        <v>81</v>
      </c>
      <c r="AY4138" s="226" t="s">
        <v>215</v>
      </c>
    </row>
    <row r="4139" spans="2:51" s="14" customFormat="1" ht="10.199999999999999">
      <c r="B4139" s="227"/>
      <c r="C4139" s="228"/>
      <c r="D4139" s="198" t="s">
        <v>364</v>
      </c>
      <c r="E4139" s="229" t="s">
        <v>1</v>
      </c>
      <c r="F4139" s="230" t="s">
        <v>3947</v>
      </c>
      <c r="G4139" s="228"/>
      <c r="H4139" s="231">
        <v>51.8</v>
      </c>
      <c r="I4139" s="232"/>
      <c r="J4139" s="228"/>
      <c r="K4139" s="228"/>
      <c r="L4139" s="233"/>
      <c r="M4139" s="234"/>
      <c r="N4139" s="235"/>
      <c r="O4139" s="235"/>
      <c r="P4139" s="235"/>
      <c r="Q4139" s="235"/>
      <c r="R4139" s="235"/>
      <c r="S4139" s="235"/>
      <c r="T4139" s="236"/>
      <c r="AT4139" s="237" t="s">
        <v>364</v>
      </c>
      <c r="AU4139" s="237" t="s">
        <v>90</v>
      </c>
      <c r="AV4139" s="14" t="s">
        <v>90</v>
      </c>
      <c r="AW4139" s="14" t="s">
        <v>36</v>
      </c>
      <c r="AX4139" s="14" t="s">
        <v>81</v>
      </c>
      <c r="AY4139" s="237" t="s">
        <v>215</v>
      </c>
    </row>
    <row r="4140" spans="2:51" s="13" customFormat="1" ht="10.199999999999999">
      <c r="B4140" s="217"/>
      <c r="C4140" s="218"/>
      <c r="D4140" s="198" t="s">
        <v>364</v>
      </c>
      <c r="E4140" s="219" t="s">
        <v>1</v>
      </c>
      <c r="F4140" s="220" t="s">
        <v>1412</v>
      </c>
      <c r="G4140" s="218"/>
      <c r="H4140" s="219" t="s">
        <v>1</v>
      </c>
      <c r="I4140" s="221"/>
      <c r="J4140" s="218"/>
      <c r="K4140" s="218"/>
      <c r="L4140" s="222"/>
      <c r="M4140" s="223"/>
      <c r="N4140" s="224"/>
      <c r="O4140" s="224"/>
      <c r="P4140" s="224"/>
      <c r="Q4140" s="224"/>
      <c r="R4140" s="224"/>
      <c r="S4140" s="224"/>
      <c r="T4140" s="225"/>
      <c r="AT4140" s="226" t="s">
        <v>364</v>
      </c>
      <c r="AU4140" s="226" t="s">
        <v>90</v>
      </c>
      <c r="AV4140" s="13" t="s">
        <v>88</v>
      </c>
      <c r="AW4140" s="13" t="s">
        <v>36</v>
      </c>
      <c r="AX4140" s="13" t="s">
        <v>81</v>
      </c>
      <c r="AY4140" s="226" t="s">
        <v>215</v>
      </c>
    </row>
    <row r="4141" spans="2:51" s="14" customFormat="1" ht="10.199999999999999">
      <c r="B4141" s="227"/>
      <c r="C4141" s="228"/>
      <c r="D4141" s="198" t="s">
        <v>364</v>
      </c>
      <c r="E4141" s="229" t="s">
        <v>1</v>
      </c>
      <c r="F4141" s="230" t="s">
        <v>3948</v>
      </c>
      <c r="G4141" s="228"/>
      <c r="H4141" s="231">
        <v>59.78</v>
      </c>
      <c r="I4141" s="232"/>
      <c r="J4141" s="228"/>
      <c r="K4141" s="228"/>
      <c r="L4141" s="233"/>
      <c r="M4141" s="234"/>
      <c r="N4141" s="235"/>
      <c r="O4141" s="235"/>
      <c r="P4141" s="235"/>
      <c r="Q4141" s="235"/>
      <c r="R4141" s="235"/>
      <c r="S4141" s="235"/>
      <c r="T4141" s="236"/>
      <c r="AT4141" s="237" t="s">
        <v>364</v>
      </c>
      <c r="AU4141" s="237" t="s">
        <v>90</v>
      </c>
      <c r="AV4141" s="14" t="s">
        <v>90</v>
      </c>
      <c r="AW4141" s="14" t="s">
        <v>36</v>
      </c>
      <c r="AX4141" s="14" t="s">
        <v>81</v>
      </c>
      <c r="AY4141" s="237" t="s">
        <v>215</v>
      </c>
    </row>
    <row r="4142" spans="2:51" s="13" customFormat="1" ht="10.199999999999999">
      <c r="B4142" s="217"/>
      <c r="C4142" s="218"/>
      <c r="D4142" s="198" t="s">
        <v>364</v>
      </c>
      <c r="E4142" s="219" t="s">
        <v>1</v>
      </c>
      <c r="F4142" s="220" t="s">
        <v>1414</v>
      </c>
      <c r="G4142" s="218"/>
      <c r="H4142" s="219" t="s">
        <v>1</v>
      </c>
      <c r="I4142" s="221"/>
      <c r="J4142" s="218"/>
      <c r="K4142" s="218"/>
      <c r="L4142" s="222"/>
      <c r="M4142" s="223"/>
      <c r="N4142" s="224"/>
      <c r="O4142" s="224"/>
      <c r="P4142" s="224"/>
      <c r="Q4142" s="224"/>
      <c r="R4142" s="224"/>
      <c r="S4142" s="224"/>
      <c r="T4142" s="225"/>
      <c r="AT4142" s="226" t="s">
        <v>364</v>
      </c>
      <c r="AU4142" s="226" t="s">
        <v>90</v>
      </c>
      <c r="AV4142" s="13" t="s">
        <v>88</v>
      </c>
      <c r="AW4142" s="13" t="s">
        <v>36</v>
      </c>
      <c r="AX4142" s="13" t="s">
        <v>81</v>
      </c>
      <c r="AY4142" s="226" t="s">
        <v>215</v>
      </c>
    </row>
    <row r="4143" spans="2:51" s="14" customFormat="1" ht="10.199999999999999">
      <c r="B4143" s="227"/>
      <c r="C4143" s="228"/>
      <c r="D4143" s="198" t="s">
        <v>364</v>
      </c>
      <c r="E4143" s="229" t="s">
        <v>1</v>
      </c>
      <c r="F4143" s="230" t="s">
        <v>3949</v>
      </c>
      <c r="G4143" s="228"/>
      <c r="H4143" s="231">
        <v>94.08</v>
      </c>
      <c r="I4143" s="232"/>
      <c r="J4143" s="228"/>
      <c r="K4143" s="228"/>
      <c r="L4143" s="233"/>
      <c r="M4143" s="234"/>
      <c r="N4143" s="235"/>
      <c r="O4143" s="235"/>
      <c r="P4143" s="235"/>
      <c r="Q4143" s="235"/>
      <c r="R4143" s="235"/>
      <c r="S4143" s="235"/>
      <c r="T4143" s="236"/>
      <c r="AT4143" s="237" t="s">
        <v>364</v>
      </c>
      <c r="AU4143" s="237" t="s">
        <v>90</v>
      </c>
      <c r="AV4143" s="14" t="s">
        <v>90</v>
      </c>
      <c r="AW4143" s="14" t="s">
        <v>36</v>
      </c>
      <c r="AX4143" s="14" t="s">
        <v>81</v>
      </c>
      <c r="AY4143" s="237" t="s">
        <v>215</v>
      </c>
    </row>
    <row r="4144" spans="2:51" s="13" customFormat="1" ht="10.199999999999999">
      <c r="B4144" s="217"/>
      <c r="C4144" s="218"/>
      <c r="D4144" s="198" t="s">
        <v>364</v>
      </c>
      <c r="E4144" s="219" t="s">
        <v>1</v>
      </c>
      <c r="F4144" s="220" t="s">
        <v>1548</v>
      </c>
      <c r="G4144" s="218"/>
      <c r="H4144" s="219" t="s">
        <v>1</v>
      </c>
      <c r="I4144" s="221"/>
      <c r="J4144" s="218"/>
      <c r="K4144" s="218"/>
      <c r="L4144" s="222"/>
      <c r="M4144" s="223"/>
      <c r="N4144" s="224"/>
      <c r="O4144" s="224"/>
      <c r="P4144" s="224"/>
      <c r="Q4144" s="224"/>
      <c r="R4144" s="224"/>
      <c r="S4144" s="224"/>
      <c r="T4144" s="225"/>
      <c r="AT4144" s="226" t="s">
        <v>364</v>
      </c>
      <c r="AU4144" s="226" t="s">
        <v>90</v>
      </c>
      <c r="AV4144" s="13" t="s">
        <v>88</v>
      </c>
      <c r="AW4144" s="13" t="s">
        <v>36</v>
      </c>
      <c r="AX4144" s="13" t="s">
        <v>81</v>
      </c>
      <c r="AY4144" s="226" t="s">
        <v>215</v>
      </c>
    </row>
    <row r="4145" spans="1:65" s="14" customFormat="1" ht="10.199999999999999">
      <c r="B4145" s="227"/>
      <c r="C4145" s="228"/>
      <c r="D4145" s="198" t="s">
        <v>364</v>
      </c>
      <c r="E4145" s="229" t="s">
        <v>1</v>
      </c>
      <c r="F4145" s="230" t="s">
        <v>3950</v>
      </c>
      <c r="G4145" s="228"/>
      <c r="H4145" s="231">
        <v>56.7</v>
      </c>
      <c r="I4145" s="232"/>
      <c r="J4145" s="228"/>
      <c r="K4145" s="228"/>
      <c r="L4145" s="233"/>
      <c r="M4145" s="234"/>
      <c r="N4145" s="235"/>
      <c r="O4145" s="235"/>
      <c r="P4145" s="235"/>
      <c r="Q4145" s="235"/>
      <c r="R4145" s="235"/>
      <c r="S4145" s="235"/>
      <c r="T4145" s="236"/>
      <c r="AT4145" s="237" t="s">
        <v>364</v>
      </c>
      <c r="AU4145" s="237" t="s">
        <v>90</v>
      </c>
      <c r="AV4145" s="14" t="s">
        <v>90</v>
      </c>
      <c r="AW4145" s="14" t="s">
        <v>36</v>
      </c>
      <c r="AX4145" s="14" t="s">
        <v>81</v>
      </c>
      <c r="AY4145" s="237" t="s">
        <v>215</v>
      </c>
    </row>
    <row r="4146" spans="1:65" s="13" customFormat="1" ht="10.199999999999999">
      <c r="B4146" s="217"/>
      <c r="C4146" s="218"/>
      <c r="D4146" s="198" t="s">
        <v>364</v>
      </c>
      <c r="E4146" s="219" t="s">
        <v>1</v>
      </c>
      <c r="F4146" s="220" t="s">
        <v>1550</v>
      </c>
      <c r="G4146" s="218"/>
      <c r="H4146" s="219" t="s">
        <v>1</v>
      </c>
      <c r="I4146" s="221"/>
      <c r="J4146" s="218"/>
      <c r="K4146" s="218"/>
      <c r="L4146" s="222"/>
      <c r="M4146" s="223"/>
      <c r="N4146" s="224"/>
      <c r="O4146" s="224"/>
      <c r="P4146" s="224"/>
      <c r="Q4146" s="224"/>
      <c r="R4146" s="224"/>
      <c r="S4146" s="224"/>
      <c r="T4146" s="225"/>
      <c r="AT4146" s="226" t="s">
        <v>364</v>
      </c>
      <c r="AU4146" s="226" t="s">
        <v>90</v>
      </c>
      <c r="AV4146" s="13" t="s">
        <v>88</v>
      </c>
      <c r="AW4146" s="13" t="s">
        <v>36</v>
      </c>
      <c r="AX4146" s="13" t="s">
        <v>81</v>
      </c>
      <c r="AY4146" s="226" t="s">
        <v>215</v>
      </c>
    </row>
    <row r="4147" spans="1:65" s="14" customFormat="1" ht="10.199999999999999">
      <c r="B4147" s="227"/>
      <c r="C4147" s="228"/>
      <c r="D4147" s="198" t="s">
        <v>364</v>
      </c>
      <c r="E4147" s="229" t="s">
        <v>1</v>
      </c>
      <c r="F4147" s="230" t="s">
        <v>3945</v>
      </c>
      <c r="G4147" s="228"/>
      <c r="H4147" s="231">
        <v>55.65</v>
      </c>
      <c r="I4147" s="232"/>
      <c r="J4147" s="228"/>
      <c r="K4147" s="228"/>
      <c r="L4147" s="233"/>
      <c r="M4147" s="234"/>
      <c r="N4147" s="235"/>
      <c r="O4147" s="235"/>
      <c r="P4147" s="235"/>
      <c r="Q4147" s="235"/>
      <c r="R4147" s="235"/>
      <c r="S4147" s="235"/>
      <c r="T4147" s="236"/>
      <c r="AT4147" s="237" t="s">
        <v>364</v>
      </c>
      <c r="AU4147" s="237" t="s">
        <v>90</v>
      </c>
      <c r="AV4147" s="14" t="s">
        <v>90</v>
      </c>
      <c r="AW4147" s="14" t="s">
        <v>36</v>
      </c>
      <c r="AX4147" s="14" t="s">
        <v>81</v>
      </c>
      <c r="AY4147" s="237" t="s">
        <v>215</v>
      </c>
    </row>
    <row r="4148" spans="1:65" s="13" customFormat="1" ht="10.199999999999999">
      <c r="B4148" s="217"/>
      <c r="C4148" s="218"/>
      <c r="D4148" s="198" t="s">
        <v>364</v>
      </c>
      <c r="E4148" s="219" t="s">
        <v>1</v>
      </c>
      <c r="F4148" s="220" t="s">
        <v>1551</v>
      </c>
      <c r="G4148" s="218"/>
      <c r="H4148" s="219" t="s">
        <v>1</v>
      </c>
      <c r="I4148" s="221"/>
      <c r="J4148" s="218"/>
      <c r="K4148" s="218"/>
      <c r="L4148" s="222"/>
      <c r="M4148" s="223"/>
      <c r="N4148" s="224"/>
      <c r="O4148" s="224"/>
      <c r="P4148" s="224"/>
      <c r="Q4148" s="224"/>
      <c r="R4148" s="224"/>
      <c r="S4148" s="224"/>
      <c r="T4148" s="225"/>
      <c r="AT4148" s="226" t="s">
        <v>364</v>
      </c>
      <c r="AU4148" s="226" t="s">
        <v>90</v>
      </c>
      <c r="AV4148" s="13" t="s">
        <v>88</v>
      </c>
      <c r="AW4148" s="13" t="s">
        <v>36</v>
      </c>
      <c r="AX4148" s="13" t="s">
        <v>81</v>
      </c>
      <c r="AY4148" s="226" t="s">
        <v>215</v>
      </c>
    </row>
    <row r="4149" spans="1:65" s="14" customFormat="1" ht="10.199999999999999">
      <c r="B4149" s="227"/>
      <c r="C4149" s="228"/>
      <c r="D4149" s="198" t="s">
        <v>364</v>
      </c>
      <c r="E4149" s="229" t="s">
        <v>1</v>
      </c>
      <c r="F4149" s="230" t="s">
        <v>3951</v>
      </c>
      <c r="G4149" s="228"/>
      <c r="H4149" s="231">
        <v>25.55</v>
      </c>
      <c r="I4149" s="232"/>
      <c r="J4149" s="228"/>
      <c r="K4149" s="228"/>
      <c r="L4149" s="233"/>
      <c r="M4149" s="234"/>
      <c r="N4149" s="235"/>
      <c r="O4149" s="235"/>
      <c r="P4149" s="235"/>
      <c r="Q4149" s="235"/>
      <c r="R4149" s="235"/>
      <c r="S4149" s="235"/>
      <c r="T4149" s="236"/>
      <c r="AT4149" s="237" t="s">
        <v>364</v>
      </c>
      <c r="AU4149" s="237" t="s">
        <v>90</v>
      </c>
      <c r="AV4149" s="14" t="s">
        <v>90</v>
      </c>
      <c r="AW4149" s="14" t="s">
        <v>36</v>
      </c>
      <c r="AX4149" s="14" t="s">
        <v>81</v>
      </c>
      <c r="AY4149" s="237" t="s">
        <v>215</v>
      </c>
    </row>
    <row r="4150" spans="1:65" s="16" customFormat="1" ht="10.199999999999999">
      <c r="B4150" s="249"/>
      <c r="C4150" s="250"/>
      <c r="D4150" s="198" t="s">
        <v>364</v>
      </c>
      <c r="E4150" s="251" t="s">
        <v>1</v>
      </c>
      <c r="F4150" s="252" t="s">
        <v>403</v>
      </c>
      <c r="G4150" s="250"/>
      <c r="H4150" s="253">
        <v>506.31</v>
      </c>
      <c r="I4150" s="254"/>
      <c r="J4150" s="250"/>
      <c r="K4150" s="250"/>
      <c r="L4150" s="255"/>
      <c r="M4150" s="256"/>
      <c r="N4150" s="257"/>
      <c r="O4150" s="257"/>
      <c r="P4150" s="257"/>
      <c r="Q4150" s="257"/>
      <c r="R4150" s="257"/>
      <c r="S4150" s="257"/>
      <c r="T4150" s="258"/>
      <c r="AT4150" s="259" t="s">
        <v>364</v>
      </c>
      <c r="AU4150" s="259" t="s">
        <v>90</v>
      </c>
      <c r="AV4150" s="16" t="s">
        <v>227</v>
      </c>
      <c r="AW4150" s="16" t="s">
        <v>36</v>
      </c>
      <c r="AX4150" s="16" t="s">
        <v>81</v>
      </c>
      <c r="AY4150" s="259" t="s">
        <v>215</v>
      </c>
    </row>
    <row r="4151" spans="1:65" s="14" customFormat="1" ht="10.199999999999999">
      <c r="B4151" s="227"/>
      <c r="C4151" s="228"/>
      <c r="D4151" s="198" t="s">
        <v>364</v>
      </c>
      <c r="E4151" s="229" t="s">
        <v>1</v>
      </c>
      <c r="F4151" s="230" t="s">
        <v>3952</v>
      </c>
      <c r="G4151" s="228"/>
      <c r="H4151" s="231">
        <v>554.61</v>
      </c>
      <c r="I4151" s="232"/>
      <c r="J4151" s="228"/>
      <c r="K4151" s="228"/>
      <c r="L4151" s="233"/>
      <c r="M4151" s="234"/>
      <c r="N4151" s="235"/>
      <c r="O4151" s="235"/>
      <c r="P4151" s="235"/>
      <c r="Q4151" s="235"/>
      <c r="R4151" s="235"/>
      <c r="S4151" s="235"/>
      <c r="T4151" s="236"/>
      <c r="AT4151" s="237" t="s">
        <v>364</v>
      </c>
      <c r="AU4151" s="237" t="s">
        <v>90</v>
      </c>
      <c r="AV4151" s="14" t="s">
        <v>90</v>
      </c>
      <c r="AW4151" s="14" t="s">
        <v>36</v>
      </c>
      <c r="AX4151" s="14" t="s">
        <v>81</v>
      </c>
      <c r="AY4151" s="237" t="s">
        <v>215</v>
      </c>
    </row>
    <row r="4152" spans="1:65" s="15" customFormat="1" ht="10.199999999999999">
      <c r="B4152" s="238"/>
      <c r="C4152" s="239"/>
      <c r="D4152" s="198" t="s">
        <v>364</v>
      </c>
      <c r="E4152" s="240" t="s">
        <v>1</v>
      </c>
      <c r="F4152" s="241" t="s">
        <v>368</v>
      </c>
      <c r="G4152" s="239"/>
      <c r="H4152" s="242">
        <v>1109.22</v>
      </c>
      <c r="I4152" s="243"/>
      <c r="J4152" s="239"/>
      <c r="K4152" s="239"/>
      <c r="L4152" s="244"/>
      <c r="M4152" s="245"/>
      <c r="N4152" s="246"/>
      <c r="O4152" s="246"/>
      <c r="P4152" s="246"/>
      <c r="Q4152" s="246"/>
      <c r="R4152" s="246"/>
      <c r="S4152" s="246"/>
      <c r="T4152" s="247"/>
      <c r="AT4152" s="248" t="s">
        <v>364</v>
      </c>
      <c r="AU4152" s="248" t="s">
        <v>90</v>
      </c>
      <c r="AV4152" s="15" t="s">
        <v>214</v>
      </c>
      <c r="AW4152" s="15" t="s">
        <v>36</v>
      </c>
      <c r="AX4152" s="15" t="s">
        <v>88</v>
      </c>
      <c r="AY4152" s="248" t="s">
        <v>215</v>
      </c>
    </row>
    <row r="4153" spans="1:65" s="2" customFormat="1" ht="33" customHeight="1">
      <c r="A4153" s="35"/>
      <c r="B4153" s="36"/>
      <c r="C4153" s="185" t="s">
        <v>3953</v>
      </c>
      <c r="D4153" s="185" t="s">
        <v>216</v>
      </c>
      <c r="E4153" s="186" t="s">
        <v>3954</v>
      </c>
      <c r="F4153" s="187" t="s">
        <v>3955</v>
      </c>
      <c r="G4153" s="188" t="s">
        <v>523</v>
      </c>
      <c r="H4153" s="189">
        <v>302.39999999999998</v>
      </c>
      <c r="I4153" s="190"/>
      <c r="J4153" s="191">
        <f>ROUND(I4153*H4153,2)</f>
        <v>0</v>
      </c>
      <c r="K4153" s="187" t="s">
        <v>1</v>
      </c>
      <c r="L4153" s="40"/>
      <c r="M4153" s="192" t="s">
        <v>1</v>
      </c>
      <c r="N4153" s="193" t="s">
        <v>46</v>
      </c>
      <c r="O4153" s="72"/>
      <c r="P4153" s="194">
        <f>O4153*H4153</f>
        <v>0</v>
      </c>
      <c r="Q4153" s="194">
        <v>2.5000000000000001E-4</v>
      </c>
      <c r="R4153" s="194">
        <f>Q4153*H4153</f>
        <v>7.5600000000000001E-2</v>
      </c>
      <c r="S4153" s="194">
        <v>0</v>
      </c>
      <c r="T4153" s="195">
        <f>S4153*H4153</f>
        <v>0</v>
      </c>
      <c r="U4153" s="35"/>
      <c r="V4153" s="35"/>
      <c r="W4153" s="35"/>
      <c r="X4153" s="35"/>
      <c r="Y4153" s="35"/>
      <c r="Z4153" s="35"/>
      <c r="AA4153" s="35"/>
      <c r="AB4153" s="35"/>
      <c r="AC4153" s="35"/>
      <c r="AD4153" s="35"/>
      <c r="AE4153" s="35"/>
      <c r="AR4153" s="196" t="s">
        <v>291</v>
      </c>
      <c r="AT4153" s="196" t="s">
        <v>216</v>
      </c>
      <c r="AU4153" s="196" t="s">
        <v>90</v>
      </c>
      <c r="AY4153" s="18" t="s">
        <v>215</v>
      </c>
      <c r="BE4153" s="197">
        <f>IF(N4153="základní",J4153,0)</f>
        <v>0</v>
      </c>
      <c r="BF4153" s="197">
        <f>IF(N4153="snížená",J4153,0)</f>
        <v>0</v>
      </c>
      <c r="BG4153" s="197">
        <f>IF(N4153="zákl. přenesená",J4153,0)</f>
        <v>0</v>
      </c>
      <c r="BH4153" s="197">
        <f>IF(N4153="sníž. přenesená",J4153,0)</f>
        <v>0</v>
      </c>
      <c r="BI4153" s="197">
        <f>IF(N4153="nulová",J4153,0)</f>
        <v>0</v>
      </c>
      <c r="BJ4153" s="18" t="s">
        <v>88</v>
      </c>
      <c r="BK4153" s="197">
        <f>ROUND(I4153*H4153,2)</f>
        <v>0</v>
      </c>
      <c r="BL4153" s="18" t="s">
        <v>291</v>
      </c>
      <c r="BM4153" s="196" t="s">
        <v>3956</v>
      </c>
    </row>
    <row r="4154" spans="1:65" s="13" customFormat="1" ht="10.199999999999999">
      <c r="B4154" s="217"/>
      <c r="C4154" s="218"/>
      <c r="D4154" s="198" t="s">
        <v>364</v>
      </c>
      <c r="E4154" s="219" t="s">
        <v>1</v>
      </c>
      <c r="F4154" s="220" t="s">
        <v>822</v>
      </c>
      <c r="G4154" s="218"/>
      <c r="H4154" s="219" t="s">
        <v>1</v>
      </c>
      <c r="I4154" s="221"/>
      <c r="J4154" s="218"/>
      <c r="K4154" s="218"/>
      <c r="L4154" s="222"/>
      <c r="M4154" s="223"/>
      <c r="N4154" s="224"/>
      <c r="O4154" s="224"/>
      <c r="P4154" s="224"/>
      <c r="Q4154" s="224"/>
      <c r="R4154" s="224"/>
      <c r="S4154" s="224"/>
      <c r="T4154" s="225"/>
      <c r="AT4154" s="226" t="s">
        <v>364</v>
      </c>
      <c r="AU4154" s="226" t="s">
        <v>90</v>
      </c>
      <c r="AV4154" s="13" t="s">
        <v>88</v>
      </c>
      <c r="AW4154" s="13" t="s">
        <v>36</v>
      </c>
      <c r="AX4154" s="13" t="s">
        <v>81</v>
      </c>
      <c r="AY4154" s="226" t="s">
        <v>215</v>
      </c>
    </row>
    <row r="4155" spans="1:65" s="13" customFormat="1" ht="10.199999999999999">
      <c r="B4155" s="217"/>
      <c r="C4155" s="218"/>
      <c r="D4155" s="198" t="s">
        <v>364</v>
      </c>
      <c r="E4155" s="219" t="s">
        <v>1</v>
      </c>
      <c r="F4155" s="220" t="s">
        <v>1137</v>
      </c>
      <c r="G4155" s="218"/>
      <c r="H4155" s="219" t="s">
        <v>1</v>
      </c>
      <c r="I4155" s="221"/>
      <c r="J4155" s="218"/>
      <c r="K4155" s="218"/>
      <c r="L4155" s="222"/>
      <c r="M4155" s="223"/>
      <c r="N4155" s="224"/>
      <c r="O4155" s="224"/>
      <c r="P4155" s="224"/>
      <c r="Q4155" s="224"/>
      <c r="R4155" s="224"/>
      <c r="S4155" s="224"/>
      <c r="T4155" s="225"/>
      <c r="AT4155" s="226" t="s">
        <v>364</v>
      </c>
      <c r="AU4155" s="226" t="s">
        <v>90</v>
      </c>
      <c r="AV4155" s="13" t="s">
        <v>88</v>
      </c>
      <c r="AW4155" s="13" t="s">
        <v>36</v>
      </c>
      <c r="AX4155" s="13" t="s">
        <v>81</v>
      </c>
      <c r="AY4155" s="226" t="s">
        <v>215</v>
      </c>
    </row>
    <row r="4156" spans="1:65" s="14" customFormat="1" ht="10.199999999999999">
      <c r="B4156" s="227"/>
      <c r="C4156" s="228"/>
      <c r="D4156" s="198" t="s">
        <v>364</v>
      </c>
      <c r="E4156" s="229" t="s">
        <v>1</v>
      </c>
      <c r="F4156" s="230" t="s">
        <v>3957</v>
      </c>
      <c r="G4156" s="228"/>
      <c r="H4156" s="231">
        <v>11.1</v>
      </c>
      <c r="I4156" s="232"/>
      <c r="J4156" s="228"/>
      <c r="K4156" s="228"/>
      <c r="L4156" s="233"/>
      <c r="M4156" s="234"/>
      <c r="N4156" s="235"/>
      <c r="O4156" s="235"/>
      <c r="P4156" s="235"/>
      <c r="Q4156" s="235"/>
      <c r="R4156" s="235"/>
      <c r="S4156" s="235"/>
      <c r="T4156" s="236"/>
      <c r="AT4156" s="237" t="s">
        <v>364</v>
      </c>
      <c r="AU4156" s="237" t="s">
        <v>90</v>
      </c>
      <c r="AV4156" s="14" t="s">
        <v>90</v>
      </c>
      <c r="AW4156" s="14" t="s">
        <v>36</v>
      </c>
      <c r="AX4156" s="14" t="s">
        <v>81</v>
      </c>
      <c r="AY4156" s="237" t="s">
        <v>215</v>
      </c>
    </row>
    <row r="4157" spans="1:65" s="13" customFormat="1" ht="10.199999999999999">
      <c r="B4157" s="217"/>
      <c r="C4157" s="218"/>
      <c r="D4157" s="198" t="s">
        <v>364</v>
      </c>
      <c r="E4157" s="219" t="s">
        <v>1</v>
      </c>
      <c r="F4157" s="220" t="s">
        <v>1139</v>
      </c>
      <c r="G4157" s="218"/>
      <c r="H4157" s="219" t="s">
        <v>1</v>
      </c>
      <c r="I4157" s="221"/>
      <c r="J4157" s="218"/>
      <c r="K4157" s="218"/>
      <c r="L4157" s="222"/>
      <c r="M4157" s="223"/>
      <c r="N4157" s="224"/>
      <c r="O4157" s="224"/>
      <c r="P4157" s="224"/>
      <c r="Q4157" s="224"/>
      <c r="R4157" s="224"/>
      <c r="S4157" s="224"/>
      <c r="T4157" s="225"/>
      <c r="AT4157" s="226" t="s">
        <v>364</v>
      </c>
      <c r="AU4157" s="226" t="s">
        <v>90</v>
      </c>
      <c r="AV4157" s="13" t="s">
        <v>88</v>
      </c>
      <c r="AW4157" s="13" t="s">
        <v>36</v>
      </c>
      <c r="AX4157" s="13" t="s">
        <v>81</v>
      </c>
      <c r="AY4157" s="226" t="s">
        <v>215</v>
      </c>
    </row>
    <row r="4158" spans="1:65" s="14" customFormat="1" ht="10.199999999999999">
      <c r="B4158" s="227"/>
      <c r="C4158" s="228"/>
      <c r="D4158" s="198" t="s">
        <v>364</v>
      </c>
      <c r="E4158" s="229" t="s">
        <v>1</v>
      </c>
      <c r="F4158" s="230" t="s">
        <v>3958</v>
      </c>
      <c r="G4158" s="228"/>
      <c r="H4158" s="231">
        <v>11.25</v>
      </c>
      <c r="I4158" s="232"/>
      <c r="J4158" s="228"/>
      <c r="K4158" s="228"/>
      <c r="L4158" s="233"/>
      <c r="M4158" s="234"/>
      <c r="N4158" s="235"/>
      <c r="O4158" s="235"/>
      <c r="P4158" s="235"/>
      <c r="Q4158" s="235"/>
      <c r="R4158" s="235"/>
      <c r="S4158" s="235"/>
      <c r="T4158" s="236"/>
      <c r="AT4158" s="237" t="s">
        <v>364</v>
      </c>
      <c r="AU4158" s="237" t="s">
        <v>90</v>
      </c>
      <c r="AV4158" s="14" t="s">
        <v>90</v>
      </c>
      <c r="AW4158" s="14" t="s">
        <v>36</v>
      </c>
      <c r="AX4158" s="14" t="s">
        <v>81</v>
      </c>
      <c r="AY4158" s="237" t="s">
        <v>215</v>
      </c>
    </row>
    <row r="4159" spans="1:65" s="13" customFormat="1" ht="10.199999999999999">
      <c r="B4159" s="217"/>
      <c r="C4159" s="218"/>
      <c r="D4159" s="198" t="s">
        <v>364</v>
      </c>
      <c r="E4159" s="219" t="s">
        <v>1</v>
      </c>
      <c r="F4159" s="220" t="s">
        <v>1509</v>
      </c>
      <c r="G4159" s="218"/>
      <c r="H4159" s="219" t="s">
        <v>1</v>
      </c>
      <c r="I4159" s="221"/>
      <c r="J4159" s="218"/>
      <c r="K4159" s="218"/>
      <c r="L4159" s="222"/>
      <c r="M4159" s="223"/>
      <c r="N4159" s="224"/>
      <c r="O4159" s="224"/>
      <c r="P4159" s="224"/>
      <c r="Q4159" s="224"/>
      <c r="R4159" s="224"/>
      <c r="S4159" s="224"/>
      <c r="T4159" s="225"/>
      <c r="AT4159" s="226" t="s">
        <v>364</v>
      </c>
      <c r="AU4159" s="226" t="s">
        <v>90</v>
      </c>
      <c r="AV4159" s="13" t="s">
        <v>88</v>
      </c>
      <c r="AW4159" s="13" t="s">
        <v>36</v>
      </c>
      <c r="AX4159" s="13" t="s">
        <v>81</v>
      </c>
      <c r="AY4159" s="226" t="s">
        <v>215</v>
      </c>
    </row>
    <row r="4160" spans="1:65" s="14" customFormat="1" ht="10.199999999999999">
      <c r="B4160" s="227"/>
      <c r="C4160" s="228"/>
      <c r="D4160" s="198" t="s">
        <v>364</v>
      </c>
      <c r="E4160" s="229" t="s">
        <v>1</v>
      </c>
      <c r="F4160" s="230" t="s">
        <v>3959</v>
      </c>
      <c r="G4160" s="228"/>
      <c r="H4160" s="231">
        <v>9.3000000000000007</v>
      </c>
      <c r="I4160" s="232"/>
      <c r="J4160" s="228"/>
      <c r="K4160" s="228"/>
      <c r="L4160" s="233"/>
      <c r="M4160" s="234"/>
      <c r="N4160" s="235"/>
      <c r="O4160" s="235"/>
      <c r="P4160" s="235"/>
      <c r="Q4160" s="235"/>
      <c r="R4160" s="235"/>
      <c r="S4160" s="235"/>
      <c r="T4160" s="236"/>
      <c r="AT4160" s="237" t="s">
        <v>364</v>
      </c>
      <c r="AU4160" s="237" t="s">
        <v>90</v>
      </c>
      <c r="AV4160" s="14" t="s">
        <v>90</v>
      </c>
      <c r="AW4160" s="14" t="s">
        <v>36</v>
      </c>
      <c r="AX4160" s="14" t="s">
        <v>81</v>
      </c>
      <c r="AY4160" s="237" t="s">
        <v>215</v>
      </c>
    </row>
    <row r="4161" spans="2:51" s="13" customFormat="1" ht="10.199999999999999">
      <c r="B4161" s="217"/>
      <c r="C4161" s="218"/>
      <c r="D4161" s="198" t="s">
        <v>364</v>
      </c>
      <c r="E4161" s="219" t="s">
        <v>1</v>
      </c>
      <c r="F4161" s="220" t="s">
        <v>1141</v>
      </c>
      <c r="G4161" s="218"/>
      <c r="H4161" s="219" t="s">
        <v>1</v>
      </c>
      <c r="I4161" s="221"/>
      <c r="J4161" s="218"/>
      <c r="K4161" s="218"/>
      <c r="L4161" s="222"/>
      <c r="M4161" s="223"/>
      <c r="N4161" s="224"/>
      <c r="O4161" s="224"/>
      <c r="P4161" s="224"/>
      <c r="Q4161" s="224"/>
      <c r="R4161" s="224"/>
      <c r="S4161" s="224"/>
      <c r="T4161" s="225"/>
      <c r="AT4161" s="226" t="s">
        <v>364</v>
      </c>
      <c r="AU4161" s="226" t="s">
        <v>90</v>
      </c>
      <c r="AV4161" s="13" t="s">
        <v>88</v>
      </c>
      <c r="AW4161" s="13" t="s">
        <v>36</v>
      </c>
      <c r="AX4161" s="13" t="s">
        <v>81</v>
      </c>
      <c r="AY4161" s="226" t="s">
        <v>215</v>
      </c>
    </row>
    <row r="4162" spans="2:51" s="14" customFormat="1" ht="10.199999999999999">
      <c r="B4162" s="227"/>
      <c r="C4162" s="228"/>
      <c r="D4162" s="198" t="s">
        <v>364</v>
      </c>
      <c r="E4162" s="229" t="s">
        <v>1</v>
      </c>
      <c r="F4162" s="230" t="s">
        <v>3960</v>
      </c>
      <c r="G4162" s="228"/>
      <c r="H4162" s="231">
        <v>11.25</v>
      </c>
      <c r="I4162" s="232"/>
      <c r="J4162" s="228"/>
      <c r="K4162" s="228"/>
      <c r="L4162" s="233"/>
      <c r="M4162" s="234"/>
      <c r="N4162" s="235"/>
      <c r="O4162" s="235"/>
      <c r="P4162" s="235"/>
      <c r="Q4162" s="235"/>
      <c r="R4162" s="235"/>
      <c r="S4162" s="235"/>
      <c r="T4162" s="236"/>
      <c r="AT4162" s="237" t="s">
        <v>364</v>
      </c>
      <c r="AU4162" s="237" t="s">
        <v>90</v>
      </c>
      <c r="AV4162" s="14" t="s">
        <v>90</v>
      </c>
      <c r="AW4162" s="14" t="s">
        <v>36</v>
      </c>
      <c r="AX4162" s="14" t="s">
        <v>81</v>
      </c>
      <c r="AY4162" s="237" t="s">
        <v>215</v>
      </c>
    </row>
    <row r="4163" spans="2:51" s="13" customFormat="1" ht="10.199999999999999">
      <c r="B4163" s="217"/>
      <c r="C4163" s="218"/>
      <c r="D4163" s="198" t="s">
        <v>364</v>
      </c>
      <c r="E4163" s="219" t="s">
        <v>1</v>
      </c>
      <c r="F4163" s="220" t="s">
        <v>1143</v>
      </c>
      <c r="G4163" s="218"/>
      <c r="H4163" s="219" t="s">
        <v>1</v>
      </c>
      <c r="I4163" s="221"/>
      <c r="J4163" s="218"/>
      <c r="K4163" s="218"/>
      <c r="L4163" s="222"/>
      <c r="M4163" s="223"/>
      <c r="N4163" s="224"/>
      <c r="O4163" s="224"/>
      <c r="P4163" s="224"/>
      <c r="Q4163" s="224"/>
      <c r="R4163" s="224"/>
      <c r="S4163" s="224"/>
      <c r="T4163" s="225"/>
      <c r="AT4163" s="226" t="s">
        <v>364</v>
      </c>
      <c r="AU4163" s="226" t="s">
        <v>90</v>
      </c>
      <c r="AV4163" s="13" t="s">
        <v>88</v>
      </c>
      <c r="AW4163" s="13" t="s">
        <v>36</v>
      </c>
      <c r="AX4163" s="13" t="s">
        <v>81</v>
      </c>
      <c r="AY4163" s="226" t="s">
        <v>215</v>
      </c>
    </row>
    <row r="4164" spans="2:51" s="14" customFormat="1" ht="10.199999999999999">
      <c r="B4164" s="227"/>
      <c r="C4164" s="228"/>
      <c r="D4164" s="198" t="s">
        <v>364</v>
      </c>
      <c r="E4164" s="229" t="s">
        <v>1</v>
      </c>
      <c r="F4164" s="230" t="s">
        <v>3961</v>
      </c>
      <c r="G4164" s="228"/>
      <c r="H4164" s="231">
        <v>11.4</v>
      </c>
      <c r="I4164" s="232"/>
      <c r="J4164" s="228"/>
      <c r="K4164" s="228"/>
      <c r="L4164" s="233"/>
      <c r="M4164" s="234"/>
      <c r="N4164" s="235"/>
      <c r="O4164" s="235"/>
      <c r="P4164" s="235"/>
      <c r="Q4164" s="235"/>
      <c r="R4164" s="235"/>
      <c r="S4164" s="235"/>
      <c r="T4164" s="236"/>
      <c r="AT4164" s="237" t="s">
        <v>364</v>
      </c>
      <c r="AU4164" s="237" t="s">
        <v>90</v>
      </c>
      <c r="AV4164" s="14" t="s">
        <v>90</v>
      </c>
      <c r="AW4164" s="14" t="s">
        <v>36</v>
      </c>
      <c r="AX4164" s="14" t="s">
        <v>81</v>
      </c>
      <c r="AY4164" s="237" t="s">
        <v>215</v>
      </c>
    </row>
    <row r="4165" spans="2:51" s="13" customFormat="1" ht="10.199999999999999">
      <c r="B4165" s="217"/>
      <c r="C4165" s="218"/>
      <c r="D4165" s="198" t="s">
        <v>364</v>
      </c>
      <c r="E4165" s="219" t="s">
        <v>1</v>
      </c>
      <c r="F4165" s="220" t="s">
        <v>1514</v>
      </c>
      <c r="G4165" s="218"/>
      <c r="H4165" s="219" t="s">
        <v>1</v>
      </c>
      <c r="I4165" s="221"/>
      <c r="J4165" s="218"/>
      <c r="K4165" s="218"/>
      <c r="L4165" s="222"/>
      <c r="M4165" s="223"/>
      <c r="N4165" s="224"/>
      <c r="O4165" s="224"/>
      <c r="P4165" s="224"/>
      <c r="Q4165" s="224"/>
      <c r="R4165" s="224"/>
      <c r="S4165" s="224"/>
      <c r="T4165" s="225"/>
      <c r="AT4165" s="226" t="s">
        <v>364</v>
      </c>
      <c r="AU4165" s="226" t="s">
        <v>90</v>
      </c>
      <c r="AV4165" s="13" t="s">
        <v>88</v>
      </c>
      <c r="AW4165" s="13" t="s">
        <v>36</v>
      </c>
      <c r="AX4165" s="13" t="s">
        <v>81</v>
      </c>
      <c r="AY4165" s="226" t="s">
        <v>215</v>
      </c>
    </row>
    <row r="4166" spans="2:51" s="14" customFormat="1" ht="10.199999999999999">
      <c r="B4166" s="227"/>
      <c r="C4166" s="228"/>
      <c r="D4166" s="198" t="s">
        <v>364</v>
      </c>
      <c r="E4166" s="229" t="s">
        <v>1</v>
      </c>
      <c r="F4166" s="230" t="s">
        <v>3962</v>
      </c>
      <c r="G4166" s="228"/>
      <c r="H4166" s="231">
        <v>9.4499999999999993</v>
      </c>
      <c r="I4166" s="232"/>
      <c r="J4166" s="228"/>
      <c r="K4166" s="228"/>
      <c r="L4166" s="233"/>
      <c r="M4166" s="234"/>
      <c r="N4166" s="235"/>
      <c r="O4166" s="235"/>
      <c r="P4166" s="235"/>
      <c r="Q4166" s="235"/>
      <c r="R4166" s="235"/>
      <c r="S4166" s="235"/>
      <c r="T4166" s="236"/>
      <c r="AT4166" s="237" t="s">
        <v>364</v>
      </c>
      <c r="AU4166" s="237" t="s">
        <v>90</v>
      </c>
      <c r="AV4166" s="14" t="s">
        <v>90</v>
      </c>
      <c r="AW4166" s="14" t="s">
        <v>36</v>
      </c>
      <c r="AX4166" s="14" t="s">
        <v>81</v>
      </c>
      <c r="AY4166" s="237" t="s">
        <v>215</v>
      </c>
    </row>
    <row r="4167" spans="2:51" s="16" customFormat="1" ht="10.199999999999999">
      <c r="B4167" s="249"/>
      <c r="C4167" s="250"/>
      <c r="D4167" s="198" t="s">
        <v>364</v>
      </c>
      <c r="E4167" s="251" t="s">
        <v>1</v>
      </c>
      <c r="F4167" s="252" t="s">
        <v>403</v>
      </c>
      <c r="G4167" s="250"/>
      <c r="H4167" s="253">
        <v>63.75</v>
      </c>
      <c r="I4167" s="254"/>
      <c r="J4167" s="250"/>
      <c r="K4167" s="250"/>
      <c r="L4167" s="255"/>
      <c r="M4167" s="256"/>
      <c r="N4167" s="257"/>
      <c r="O4167" s="257"/>
      <c r="P4167" s="257"/>
      <c r="Q4167" s="257"/>
      <c r="R4167" s="257"/>
      <c r="S4167" s="257"/>
      <c r="T4167" s="258"/>
      <c r="AT4167" s="259" t="s">
        <v>364</v>
      </c>
      <c r="AU4167" s="259" t="s">
        <v>90</v>
      </c>
      <c r="AV4167" s="16" t="s">
        <v>227</v>
      </c>
      <c r="AW4167" s="16" t="s">
        <v>36</v>
      </c>
      <c r="AX4167" s="16" t="s">
        <v>81</v>
      </c>
      <c r="AY4167" s="259" t="s">
        <v>215</v>
      </c>
    </row>
    <row r="4168" spans="2:51" s="13" customFormat="1" ht="10.199999999999999">
      <c r="B4168" s="217"/>
      <c r="C4168" s="218"/>
      <c r="D4168" s="198" t="s">
        <v>364</v>
      </c>
      <c r="E4168" s="219" t="s">
        <v>1</v>
      </c>
      <c r="F4168" s="220" t="s">
        <v>853</v>
      </c>
      <c r="G4168" s="218"/>
      <c r="H4168" s="219" t="s">
        <v>1</v>
      </c>
      <c r="I4168" s="221"/>
      <c r="J4168" s="218"/>
      <c r="K4168" s="218"/>
      <c r="L4168" s="222"/>
      <c r="M4168" s="223"/>
      <c r="N4168" s="224"/>
      <c r="O4168" s="224"/>
      <c r="P4168" s="224"/>
      <c r="Q4168" s="224"/>
      <c r="R4168" s="224"/>
      <c r="S4168" s="224"/>
      <c r="T4168" s="225"/>
      <c r="AT4168" s="226" t="s">
        <v>364</v>
      </c>
      <c r="AU4168" s="226" t="s">
        <v>90</v>
      </c>
      <c r="AV4168" s="13" t="s">
        <v>88</v>
      </c>
      <c r="AW4168" s="13" t="s">
        <v>36</v>
      </c>
      <c r="AX4168" s="13" t="s">
        <v>81</v>
      </c>
      <c r="AY4168" s="226" t="s">
        <v>215</v>
      </c>
    </row>
    <row r="4169" spans="2:51" s="13" customFormat="1" ht="10.199999999999999">
      <c r="B4169" s="217"/>
      <c r="C4169" s="218"/>
      <c r="D4169" s="198" t="s">
        <v>364</v>
      </c>
      <c r="E4169" s="219" t="s">
        <v>1</v>
      </c>
      <c r="F4169" s="220" t="s">
        <v>1144</v>
      </c>
      <c r="G4169" s="218"/>
      <c r="H4169" s="219" t="s">
        <v>1</v>
      </c>
      <c r="I4169" s="221"/>
      <c r="J4169" s="218"/>
      <c r="K4169" s="218"/>
      <c r="L4169" s="222"/>
      <c r="M4169" s="223"/>
      <c r="N4169" s="224"/>
      <c r="O4169" s="224"/>
      <c r="P4169" s="224"/>
      <c r="Q4169" s="224"/>
      <c r="R4169" s="224"/>
      <c r="S4169" s="224"/>
      <c r="T4169" s="225"/>
      <c r="AT4169" s="226" t="s">
        <v>364</v>
      </c>
      <c r="AU4169" s="226" t="s">
        <v>90</v>
      </c>
      <c r="AV4169" s="13" t="s">
        <v>88</v>
      </c>
      <c r="AW4169" s="13" t="s">
        <v>36</v>
      </c>
      <c r="AX4169" s="13" t="s">
        <v>81</v>
      </c>
      <c r="AY4169" s="226" t="s">
        <v>215</v>
      </c>
    </row>
    <row r="4170" spans="2:51" s="14" customFormat="1" ht="10.199999999999999">
      <c r="B4170" s="227"/>
      <c r="C4170" s="228"/>
      <c r="D4170" s="198" t="s">
        <v>364</v>
      </c>
      <c r="E4170" s="229" t="s">
        <v>1</v>
      </c>
      <c r="F4170" s="230" t="s">
        <v>3963</v>
      </c>
      <c r="G4170" s="228"/>
      <c r="H4170" s="231">
        <v>15.75</v>
      </c>
      <c r="I4170" s="232"/>
      <c r="J4170" s="228"/>
      <c r="K4170" s="228"/>
      <c r="L4170" s="233"/>
      <c r="M4170" s="234"/>
      <c r="N4170" s="235"/>
      <c r="O4170" s="235"/>
      <c r="P4170" s="235"/>
      <c r="Q4170" s="235"/>
      <c r="R4170" s="235"/>
      <c r="S4170" s="235"/>
      <c r="T4170" s="236"/>
      <c r="AT4170" s="237" t="s">
        <v>364</v>
      </c>
      <c r="AU4170" s="237" t="s">
        <v>90</v>
      </c>
      <c r="AV4170" s="14" t="s">
        <v>90</v>
      </c>
      <c r="AW4170" s="14" t="s">
        <v>36</v>
      </c>
      <c r="AX4170" s="14" t="s">
        <v>81</v>
      </c>
      <c r="AY4170" s="237" t="s">
        <v>215</v>
      </c>
    </row>
    <row r="4171" spans="2:51" s="13" customFormat="1" ht="10.199999999999999">
      <c r="B4171" s="217"/>
      <c r="C4171" s="218"/>
      <c r="D4171" s="198" t="s">
        <v>364</v>
      </c>
      <c r="E4171" s="219" t="s">
        <v>1</v>
      </c>
      <c r="F4171" s="220" t="s">
        <v>1533</v>
      </c>
      <c r="G4171" s="218"/>
      <c r="H4171" s="219" t="s">
        <v>1</v>
      </c>
      <c r="I4171" s="221"/>
      <c r="J4171" s="218"/>
      <c r="K4171" s="218"/>
      <c r="L4171" s="222"/>
      <c r="M4171" s="223"/>
      <c r="N4171" s="224"/>
      <c r="O4171" s="224"/>
      <c r="P4171" s="224"/>
      <c r="Q4171" s="224"/>
      <c r="R4171" s="224"/>
      <c r="S4171" s="224"/>
      <c r="T4171" s="225"/>
      <c r="AT4171" s="226" t="s">
        <v>364</v>
      </c>
      <c r="AU4171" s="226" t="s">
        <v>90</v>
      </c>
      <c r="AV4171" s="13" t="s">
        <v>88</v>
      </c>
      <c r="AW4171" s="13" t="s">
        <v>36</v>
      </c>
      <c r="AX4171" s="13" t="s">
        <v>81</v>
      </c>
      <c r="AY4171" s="226" t="s">
        <v>215</v>
      </c>
    </row>
    <row r="4172" spans="2:51" s="14" customFormat="1" ht="10.199999999999999">
      <c r="B4172" s="227"/>
      <c r="C4172" s="228"/>
      <c r="D4172" s="198" t="s">
        <v>364</v>
      </c>
      <c r="E4172" s="229" t="s">
        <v>1</v>
      </c>
      <c r="F4172" s="230" t="s">
        <v>3964</v>
      </c>
      <c r="G4172" s="228"/>
      <c r="H4172" s="231">
        <v>10.35</v>
      </c>
      <c r="I4172" s="232"/>
      <c r="J4172" s="228"/>
      <c r="K4172" s="228"/>
      <c r="L4172" s="233"/>
      <c r="M4172" s="234"/>
      <c r="N4172" s="235"/>
      <c r="O4172" s="235"/>
      <c r="P4172" s="235"/>
      <c r="Q4172" s="235"/>
      <c r="R4172" s="235"/>
      <c r="S4172" s="235"/>
      <c r="T4172" s="236"/>
      <c r="AT4172" s="237" t="s">
        <v>364</v>
      </c>
      <c r="AU4172" s="237" t="s">
        <v>90</v>
      </c>
      <c r="AV4172" s="14" t="s">
        <v>90</v>
      </c>
      <c r="AW4172" s="14" t="s">
        <v>36</v>
      </c>
      <c r="AX4172" s="14" t="s">
        <v>81</v>
      </c>
      <c r="AY4172" s="237" t="s">
        <v>215</v>
      </c>
    </row>
    <row r="4173" spans="2:51" s="13" customFormat="1" ht="10.199999999999999">
      <c r="B4173" s="217"/>
      <c r="C4173" s="218"/>
      <c r="D4173" s="198" t="s">
        <v>364</v>
      </c>
      <c r="E4173" s="219" t="s">
        <v>1</v>
      </c>
      <c r="F4173" s="220" t="s">
        <v>1535</v>
      </c>
      <c r="G4173" s="218"/>
      <c r="H4173" s="219" t="s">
        <v>1</v>
      </c>
      <c r="I4173" s="221"/>
      <c r="J4173" s="218"/>
      <c r="K4173" s="218"/>
      <c r="L4173" s="222"/>
      <c r="M4173" s="223"/>
      <c r="N4173" s="224"/>
      <c r="O4173" s="224"/>
      <c r="P4173" s="224"/>
      <c r="Q4173" s="224"/>
      <c r="R4173" s="224"/>
      <c r="S4173" s="224"/>
      <c r="T4173" s="225"/>
      <c r="AT4173" s="226" t="s">
        <v>364</v>
      </c>
      <c r="AU4173" s="226" t="s">
        <v>90</v>
      </c>
      <c r="AV4173" s="13" t="s">
        <v>88</v>
      </c>
      <c r="AW4173" s="13" t="s">
        <v>36</v>
      </c>
      <c r="AX4173" s="13" t="s">
        <v>81</v>
      </c>
      <c r="AY4173" s="226" t="s">
        <v>215</v>
      </c>
    </row>
    <row r="4174" spans="2:51" s="14" customFormat="1" ht="10.199999999999999">
      <c r="B4174" s="227"/>
      <c r="C4174" s="228"/>
      <c r="D4174" s="198" t="s">
        <v>364</v>
      </c>
      <c r="E4174" s="229" t="s">
        <v>1</v>
      </c>
      <c r="F4174" s="230" t="s">
        <v>3965</v>
      </c>
      <c r="G4174" s="228"/>
      <c r="H4174" s="231">
        <v>8.1</v>
      </c>
      <c r="I4174" s="232"/>
      <c r="J4174" s="228"/>
      <c r="K4174" s="228"/>
      <c r="L4174" s="233"/>
      <c r="M4174" s="234"/>
      <c r="N4174" s="235"/>
      <c r="O4174" s="235"/>
      <c r="P4174" s="235"/>
      <c r="Q4174" s="235"/>
      <c r="R4174" s="235"/>
      <c r="S4174" s="235"/>
      <c r="T4174" s="236"/>
      <c r="AT4174" s="237" t="s">
        <v>364</v>
      </c>
      <c r="AU4174" s="237" t="s">
        <v>90</v>
      </c>
      <c r="AV4174" s="14" t="s">
        <v>90</v>
      </c>
      <c r="AW4174" s="14" t="s">
        <v>36</v>
      </c>
      <c r="AX4174" s="14" t="s">
        <v>81</v>
      </c>
      <c r="AY4174" s="237" t="s">
        <v>215</v>
      </c>
    </row>
    <row r="4175" spans="2:51" s="13" customFormat="1" ht="10.199999999999999">
      <c r="B4175" s="217"/>
      <c r="C4175" s="218"/>
      <c r="D4175" s="198" t="s">
        <v>364</v>
      </c>
      <c r="E4175" s="219" t="s">
        <v>1</v>
      </c>
      <c r="F4175" s="220" t="s">
        <v>1538</v>
      </c>
      <c r="G4175" s="218"/>
      <c r="H4175" s="219" t="s">
        <v>1</v>
      </c>
      <c r="I4175" s="221"/>
      <c r="J4175" s="218"/>
      <c r="K4175" s="218"/>
      <c r="L4175" s="222"/>
      <c r="M4175" s="223"/>
      <c r="N4175" s="224"/>
      <c r="O4175" s="224"/>
      <c r="P4175" s="224"/>
      <c r="Q4175" s="224"/>
      <c r="R4175" s="224"/>
      <c r="S4175" s="224"/>
      <c r="T4175" s="225"/>
      <c r="AT4175" s="226" t="s">
        <v>364</v>
      </c>
      <c r="AU4175" s="226" t="s">
        <v>90</v>
      </c>
      <c r="AV4175" s="13" t="s">
        <v>88</v>
      </c>
      <c r="AW4175" s="13" t="s">
        <v>36</v>
      </c>
      <c r="AX4175" s="13" t="s">
        <v>81</v>
      </c>
      <c r="AY4175" s="226" t="s">
        <v>215</v>
      </c>
    </row>
    <row r="4176" spans="2:51" s="14" customFormat="1" ht="10.199999999999999">
      <c r="B4176" s="227"/>
      <c r="C4176" s="228"/>
      <c r="D4176" s="198" t="s">
        <v>364</v>
      </c>
      <c r="E4176" s="229" t="s">
        <v>1</v>
      </c>
      <c r="F4176" s="230" t="s">
        <v>3965</v>
      </c>
      <c r="G4176" s="228"/>
      <c r="H4176" s="231">
        <v>8.1</v>
      </c>
      <c r="I4176" s="232"/>
      <c r="J4176" s="228"/>
      <c r="K4176" s="228"/>
      <c r="L4176" s="233"/>
      <c r="M4176" s="234"/>
      <c r="N4176" s="235"/>
      <c r="O4176" s="235"/>
      <c r="P4176" s="235"/>
      <c r="Q4176" s="235"/>
      <c r="R4176" s="235"/>
      <c r="S4176" s="235"/>
      <c r="T4176" s="236"/>
      <c r="AT4176" s="237" t="s">
        <v>364</v>
      </c>
      <c r="AU4176" s="237" t="s">
        <v>90</v>
      </c>
      <c r="AV4176" s="14" t="s">
        <v>90</v>
      </c>
      <c r="AW4176" s="14" t="s">
        <v>36</v>
      </c>
      <c r="AX4176" s="14" t="s">
        <v>81</v>
      </c>
      <c r="AY4176" s="237" t="s">
        <v>215</v>
      </c>
    </row>
    <row r="4177" spans="1:65" s="13" customFormat="1" ht="10.199999999999999">
      <c r="B4177" s="217"/>
      <c r="C4177" s="218"/>
      <c r="D4177" s="198" t="s">
        <v>364</v>
      </c>
      <c r="E4177" s="219" t="s">
        <v>1</v>
      </c>
      <c r="F4177" s="220" t="s">
        <v>1539</v>
      </c>
      <c r="G4177" s="218"/>
      <c r="H4177" s="219" t="s">
        <v>1</v>
      </c>
      <c r="I4177" s="221"/>
      <c r="J4177" s="218"/>
      <c r="K4177" s="218"/>
      <c r="L4177" s="222"/>
      <c r="M4177" s="223"/>
      <c r="N4177" s="224"/>
      <c r="O4177" s="224"/>
      <c r="P4177" s="224"/>
      <c r="Q4177" s="224"/>
      <c r="R4177" s="224"/>
      <c r="S4177" s="224"/>
      <c r="T4177" s="225"/>
      <c r="AT4177" s="226" t="s">
        <v>364</v>
      </c>
      <c r="AU4177" s="226" t="s">
        <v>90</v>
      </c>
      <c r="AV4177" s="13" t="s">
        <v>88</v>
      </c>
      <c r="AW4177" s="13" t="s">
        <v>36</v>
      </c>
      <c r="AX4177" s="13" t="s">
        <v>81</v>
      </c>
      <c r="AY4177" s="226" t="s">
        <v>215</v>
      </c>
    </row>
    <row r="4178" spans="1:65" s="14" customFormat="1" ht="10.199999999999999">
      <c r="B4178" s="227"/>
      <c r="C4178" s="228"/>
      <c r="D4178" s="198" t="s">
        <v>364</v>
      </c>
      <c r="E4178" s="229" t="s">
        <v>1</v>
      </c>
      <c r="F4178" s="230" t="s">
        <v>3966</v>
      </c>
      <c r="G4178" s="228"/>
      <c r="H4178" s="231">
        <v>14.4</v>
      </c>
      <c r="I4178" s="232"/>
      <c r="J4178" s="228"/>
      <c r="K4178" s="228"/>
      <c r="L4178" s="233"/>
      <c r="M4178" s="234"/>
      <c r="N4178" s="235"/>
      <c r="O4178" s="235"/>
      <c r="P4178" s="235"/>
      <c r="Q4178" s="235"/>
      <c r="R4178" s="235"/>
      <c r="S4178" s="235"/>
      <c r="T4178" s="236"/>
      <c r="AT4178" s="237" t="s">
        <v>364</v>
      </c>
      <c r="AU4178" s="237" t="s">
        <v>90</v>
      </c>
      <c r="AV4178" s="14" t="s">
        <v>90</v>
      </c>
      <c r="AW4178" s="14" t="s">
        <v>36</v>
      </c>
      <c r="AX4178" s="14" t="s">
        <v>81</v>
      </c>
      <c r="AY4178" s="237" t="s">
        <v>215</v>
      </c>
    </row>
    <row r="4179" spans="1:65" s="13" customFormat="1" ht="10.199999999999999">
      <c r="B4179" s="217"/>
      <c r="C4179" s="218"/>
      <c r="D4179" s="198" t="s">
        <v>364</v>
      </c>
      <c r="E4179" s="219" t="s">
        <v>1</v>
      </c>
      <c r="F4179" s="220" t="s">
        <v>1148</v>
      </c>
      <c r="G4179" s="218"/>
      <c r="H4179" s="219" t="s">
        <v>1</v>
      </c>
      <c r="I4179" s="221"/>
      <c r="J4179" s="218"/>
      <c r="K4179" s="218"/>
      <c r="L4179" s="222"/>
      <c r="M4179" s="223"/>
      <c r="N4179" s="224"/>
      <c r="O4179" s="224"/>
      <c r="P4179" s="224"/>
      <c r="Q4179" s="224"/>
      <c r="R4179" s="224"/>
      <c r="S4179" s="224"/>
      <c r="T4179" s="225"/>
      <c r="AT4179" s="226" t="s">
        <v>364</v>
      </c>
      <c r="AU4179" s="226" t="s">
        <v>90</v>
      </c>
      <c r="AV4179" s="13" t="s">
        <v>88</v>
      </c>
      <c r="AW4179" s="13" t="s">
        <v>36</v>
      </c>
      <c r="AX4179" s="13" t="s">
        <v>81</v>
      </c>
      <c r="AY4179" s="226" t="s">
        <v>215</v>
      </c>
    </row>
    <row r="4180" spans="1:65" s="14" customFormat="1" ht="10.199999999999999">
      <c r="B4180" s="227"/>
      <c r="C4180" s="228"/>
      <c r="D4180" s="198" t="s">
        <v>364</v>
      </c>
      <c r="E4180" s="229" t="s">
        <v>1</v>
      </c>
      <c r="F4180" s="230" t="s">
        <v>3967</v>
      </c>
      <c r="G4180" s="228"/>
      <c r="H4180" s="231">
        <v>15.15</v>
      </c>
      <c r="I4180" s="232"/>
      <c r="J4180" s="228"/>
      <c r="K4180" s="228"/>
      <c r="L4180" s="233"/>
      <c r="M4180" s="234"/>
      <c r="N4180" s="235"/>
      <c r="O4180" s="235"/>
      <c r="P4180" s="235"/>
      <c r="Q4180" s="235"/>
      <c r="R4180" s="235"/>
      <c r="S4180" s="235"/>
      <c r="T4180" s="236"/>
      <c r="AT4180" s="237" t="s">
        <v>364</v>
      </c>
      <c r="AU4180" s="237" t="s">
        <v>90</v>
      </c>
      <c r="AV4180" s="14" t="s">
        <v>90</v>
      </c>
      <c r="AW4180" s="14" t="s">
        <v>36</v>
      </c>
      <c r="AX4180" s="14" t="s">
        <v>81</v>
      </c>
      <c r="AY4180" s="237" t="s">
        <v>215</v>
      </c>
    </row>
    <row r="4181" spans="1:65" s="13" customFormat="1" ht="10.199999999999999">
      <c r="B4181" s="217"/>
      <c r="C4181" s="218"/>
      <c r="D4181" s="198" t="s">
        <v>364</v>
      </c>
      <c r="E4181" s="219" t="s">
        <v>1</v>
      </c>
      <c r="F4181" s="220" t="s">
        <v>1542</v>
      </c>
      <c r="G4181" s="218"/>
      <c r="H4181" s="219" t="s">
        <v>1</v>
      </c>
      <c r="I4181" s="221"/>
      <c r="J4181" s="218"/>
      <c r="K4181" s="218"/>
      <c r="L4181" s="222"/>
      <c r="M4181" s="223"/>
      <c r="N4181" s="224"/>
      <c r="O4181" s="224"/>
      <c r="P4181" s="224"/>
      <c r="Q4181" s="224"/>
      <c r="R4181" s="224"/>
      <c r="S4181" s="224"/>
      <c r="T4181" s="225"/>
      <c r="AT4181" s="226" t="s">
        <v>364</v>
      </c>
      <c r="AU4181" s="226" t="s">
        <v>90</v>
      </c>
      <c r="AV4181" s="13" t="s">
        <v>88</v>
      </c>
      <c r="AW4181" s="13" t="s">
        <v>36</v>
      </c>
      <c r="AX4181" s="13" t="s">
        <v>81</v>
      </c>
      <c r="AY4181" s="226" t="s">
        <v>215</v>
      </c>
    </row>
    <row r="4182" spans="1:65" s="14" customFormat="1" ht="10.199999999999999">
      <c r="B4182" s="227"/>
      <c r="C4182" s="228"/>
      <c r="D4182" s="198" t="s">
        <v>364</v>
      </c>
      <c r="E4182" s="229" t="s">
        <v>1</v>
      </c>
      <c r="F4182" s="230" t="s">
        <v>3968</v>
      </c>
      <c r="G4182" s="228"/>
      <c r="H4182" s="231">
        <v>7.8</v>
      </c>
      <c r="I4182" s="232"/>
      <c r="J4182" s="228"/>
      <c r="K4182" s="228"/>
      <c r="L4182" s="233"/>
      <c r="M4182" s="234"/>
      <c r="N4182" s="235"/>
      <c r="O4182" s="235"/>
      <c r="P4182" s="235"/>
      <c r="Q4182" s="235"/>
      <c r="R4182" s="235"/>
      <c r="S4182" s="235"/>
      <c r="T4182" s="236"/>
      <c r="AT4182" s="237" t="s">
        <v>364</v>
      </c>
      <c r="AU4182" s="237" t="s">
        <v>90</v>
      </c>
      <c r="AV4182" s="14" t="s">
        <v>90</v>
      </c>
      <c r="AW4182" s="14" t="s">
        <v>36</v>
      </c>
      <c r="AX4182" s="14" t="s">
        <v>81</v>
      </c>
      <c r="AY4182" s="237" t="s">
        <v>215</v>
      </c>
    </row>
    <row r="4183" spans="1:65" s="13" customFormat="1" ht="10.199999999999999">
      <c r="B4183" s="217"/>
      <c r="C4183" s="218"/>
      <c r="D4183" s="198" t="s">
        <v>364</v>
      </c>
      <c r="E4183" s="219" t="s">
        <v>1</v>
      </c>
      <c r="F4183" s="220" t="s">
        <v>1544</v>
      </c>
      <c r="G4183" s="218"/>
      <c r="H4183" s="219" t="s">
        <v>1</v>
      </c>
      <c r="I4183" s="221"/>
      <c r="J4183" s="218"/>
      <c r="K4183" s="218"/>
      <c r="L4183" s="222"/>
      <c r="M4183" s="223"/>
      <c r="N4183" s="224"/>
      <c r="O4183" s="224"/>
      <c r="P4183" s="224"/>
      <c r="Q4183" s="224"/>
      <c r="R4183" s="224"/>
      <c r="S4183" s="224"/>
      <c r="T4183" s="225"/>
      <c r="AT4183" s="226" t="s">
        <v>364</v>
      </c>
      <c r="AU4183" s="226" t="s">
        <v>90</v>
      </c>
      <c r="AV4183" s="13" t="s">
        <v>88</v>
      </c>
      <c r="AW4183" s="13" t="s">
        <v>36</v>
      </c>
      <c r="AX4183" s="13" t="s">
        <v>81</v>
      </c>
      <c r="AY4183" s="226" t="s">
        <v>215</v>
      </c>
    </row>
    <row r="4184" spans="1:65" s="14" customFormat="1" ht="10.199999999999999">
      <c r="B4184" s="227"/>
      <c r="C4184" s="228"/>
      <c r="D4184" s="198" t="s">
        <v>364</v>
      </c>
      <c r="E4184" s="229" t="s">
        <v>1</v>
      </c>
      <c r="F4184" s="230" t="s">
        <v>3968</v>
      </c>
      <c r="G4184" s="228"/>
      <c r="H4184" s="231">
        <v>7.8</v>
      </c>
      <c r="I4184" s="232"/>
      <c r="J4184" s="228"/>
      <c r="K4184" s="228"/>
      <c r="L4184" s="233"/>
      <c r="M4184" s="234"/>
      <c r="N4184" s="235"/>
      <c r="O4184" s="235"/>
      <c r="P4184" s="235"/>
      <c r="Q4184" s="235"/>
      <c r="R4184" s="235"/>
      <c r="S4184" s="235"/>
      <c r="T4184" s="236"/>
      <c r="AT4184" s="237" t="s">
        <v>364</v>
      </c>
      <c r="AU4184" s="237" t="s">
        <v>90</v>
      </c>
      <c r="AV4184" s="14" t="s">
        <v>90</v>
      </c>
      <c r="AW4184" s="14" t="s">
        <v>36</v>
      </c>
      <c r="AX4184" s="14" t="s">
        <v>81</v>
      </c>
      <c r="AY4184" s="237" t="s">
        <v>215</v>
      </c>
    </row>
    <row r="4185" spans="1:65" s="16" customFormat="1" ht="10.199999999999999">
      <c r="B4185" s="249"/>
      <c r="C4185" s="250"/>
      <c r="D4185" s="198" t="s">
        <v>364</v>
      </c>
      <c r="E4185" s="251" t="s">
        <v>1</v>
      </c>
      <c r="F4185" s="252" t="s">
        <v>403</v>
      </c>
      <c r="G4185" s="250"/>
      <c r="H4185" s="253">
        <v>87.45</v>
      </c>
      <c r="I4185" s="254"/>
      <c r="J4185" s="250"/>
      <c r="K4185" s="250"/>
      <c r="L4185" s="255"/>
      <c r="M4185" s="256"/>
      <c r="N4185" s="257"/>
      <c r="O4185" s="257"/>
      <c r="P4185" s="257"/>
      <c r="Q4185" s="257"/>
      <c r="R4185" s="257"/>
      <c r="S4185" s="257"/>
      <c r="T4185" s="258"/>
      <c r="AT4185" s="259" t="s">
        <v>364</v>
      </c>
      <c r="AU4185" s="259" t="s">
        <v>90</v>
      </c>
      <c r="AV4185" s="16" t="s">
        <v>227</v>
      </c>
      <c r="AW4185" s="16" t="s">
        <v>36</v>
      </c>
      <c r="AX4185" s="16" t="s">
        <v>81</v>
      </c>
      <c r="AY4185" s="259" t="s">
        <v>215</v>
      </c>
    </row>
    <row r="4186" spans="1:65" s="14" customFormat="1" ht="10.199999999999999">
      <c r="B4186" s="227"/>
      <c r="C4186" s="228"/>
      <c r="D4186" s="198" t="s">
        <v>364</v>
      </c>
      <c r="E4186" s="229" t="s">
        <v>1</v>
      </c>
      <c r="F4186" s="230" t="s">
        <v>3969</v>
      </c>
      <c r="G4186" s="228"/>
      <c r="H4186" s="231">
        <v>151.19999999999999</v>
      </c>
      <c r="I4186" s="232"/>
      <c r="J4186" s="228"/>
      <c r="K4186" s="228"/>
      <c r="L4186" s="233"/>
      <c r="M4186" s="234"/>
      <c r="N4186" s="235"/>
      <c r="O4186" s="235"/>
      <c r="P4186" s="235"/>
      <c r="Q4186" s="235"/>
      <c r="R4186" s="235"/>
      <c r="S4186" s="235"/>
      <c r="T4186" s="236"/>
      <c r="AT4186" s="237" t="s">
        <v>364</v>
      </c>
      <c r="AU4186" s="237" t="s">
        <v>90</v>
      </c>
      <c r="AV4186" s="14" t="s">
        <v>90</v>
      </c>
      <c r="AW4186" s="14" t="s">
        <v>36</v>
      </c>
      <c r="AX4186" s="14" t="s">
        <v>81</v>
      </c>
      <c r="AY4186" s="237" t="s">
        <v>215</v>
      </c>
    </row>
    <row r="4187" spans="1:65" s="15" customFormat="1" ht="10.199999999999999">
      <c r="B4187" s="238"/>
      <c r="C4187" s="239"/>
      <c r="D4187" s="198" t="s">
        <v>364</v>
      </c>
      <c r="E4187" s="240" t="s">
        <v>1</v>
      </c>
      <c r="F4187" s="241" t="s">
        <v>368</v>
      </c>
      <c r="G4187" s="239"/>
      <c r="H4187" s="242">
        <v>302.39999999999998</v>
      </c>
      <c r="I4187" s="243"/>
      <c r="J4187" s="239"/>
      <c r="K4187" s="239"/>
      <c r="L4187" s="244"/>
      <c r="M4187" s="245"/>
      <c r="N4187" s="246"/>
      <c r="O4187" s="246"/>
      <c r="P4187" s="246"/>
      <c r="Q4187" s="246"/>
      <c r="R4187" s="246"/>
      <c r="S4187" s="246"/>
      <c r="T4187" s="247"/>
      <c r="AT4187" s="248" t="s">
        <v>364</v>
      </c>
      <c r="AU4187" s="248" t="s">
        <v>90</v>
      </c>
      <c r="AV4187" s="15" t="s">
        <v>214</v>
      </c>
      <c r="AW4187" s="15" t="s">
        <v>36</v>
      </c>
      <c r="AX4187" s="15" t="s">
        <v>88</v>
      </c>
      <c r="AY4187" s="248" t="s">
        <v>215</v>
      </c>
    </row>
    <row r="4188" spans="1:65" s="11" customFormat="1" ht="22.8" customHeight="1">
      <c r="B4188" s="171"/>
      <c r="C4188" s="172"/>
      <c r="D4188" s="173" t="s">
        <v>80</v>
      </c>
      <c r="E4188" s="213" t="s">
        <v>3970</v>
      </c>
      <c r="F4188" s="213" t="s">
        <v>3971</v>
      </c>
      <c r="G4188" s="172"/>
      <c r="H4188" s="172"/>
      <c r="I4188" s="175"/>
      <c r="J4188" s="214">
        <f>BK4188</f>
        <v>0</v>
      </c>
      <c r="K4188" s="172"/>
      <c r="L4188" s="177"/>
      <c r="M4188" s="178"/>
      <c r="N4188" s="179"/>
      <c r="O4188" s="179"/>
      <c r="P4188" s="180">
        <f>SUM(P4189:P4210)</f>
        <v>0</v>
      </c>
      <c r="Q4188" s="179"/>
      <c r="R4188" s="180">
        <f>SUM(R4189:R4210)</f>
        <v>1.4997250000000002</v>
      </c>
      <c r="S4188" s="179"/>
      <c r="T4188" s="181">
        <f>SUM(T4189:T4210)</f>
        <v>0</v>
      </c>
      <c r="AR4188" s="182" t="s">
        <v>90</v>
      </c>
      <c r="AT4188" s="183" t="s">
        <v>80</v>
      </c>
      <c r="AU4188" s="183" t="s">
        <v>88</v>
      </c>
      <c r="AY4188" s="182" t="s">
        <v>215</v>
      </c>
      <c r="BK4188" s="184">
        <f>SUM(BK4189:BK4210)</f>
        <v>0</v>
      </c>
    </row>
    <row r="4189" spans="1:65" s="2" customFormat="1" ht="24.15" customHeight="1">
      <c r="A4189" s="35"/>
      <c r="B4189" s="36"/>
      <c r="C4189" s="185" t="s">
        <v>3972</v>
      </c>
      <c r="D4189" s="185" t="s">
        <v>216</v>
      </c>
      <c r="E4189" s="186" t="s">
        <v>3973</v>
      </c>
      <c r="F4189" s="187" t="s">
        <v>3974</v>
      </c>
      <c r="G4189" s="188" t="s">
        <v>523</v>
      </c>
      <c r="H4189" s="189">
        <v>78.25</v>
      </c>
      <c r="I4189" s="190"/>
      <c r="J4189" s="191">
        <f>ROUND(I4189*H4189,2)</f>
        <v>0</v>
      </c>
      <c r="K4189" s="187" t="s">
        <v>359</v>
      </c>
      <c r="L4189" s="40"/>
      <c r="M4189" s="192" t="s">
        <v>1</v>
      </c>
      <c r="N4189" s="193" t="s">
        <v>46</v>
      </c>
      <c r="O4189" s="72"/>
      <c r="P4189" s="194">
        <f>O4189*H4189</f>
        <v>0</v>
      </c>
      <c r="Q4189" s="194">
        <v>0</v>
      </c>
      <c r="R4189" s="194">
        <f>Q4189*H4189</f>
        <v>0</v>
      </c>
      <c r="S4189" s="194">
        <v>0</v>
      </c>
      <c r="T4189" s="195">
        <f>S4189*H4189</f>
        <v>0</v>
      </c>
      <c r="U4189" s="35"/>
      <c r="V4189" s="35"/>
      <c r="W4189" s="35"/>
      <c r="X4189" s="35"/>
      <c r="Y4189" s="35"/>
      <c r="Z4189" s="35"/>
      <c r="AA4189" s="35"/>
      <c r="AB4189" s="35"/>
      <c r="AC4189" s="35"/>
      <c r="AD4189" s="35"/>
      <c r="AE4189" s="35"/>
      <c r="AR4189" s="196" t="s">
        <v>291</v>
      </c>
      <c r="AT4189" s="196" t="s">
        <v>216</v>
      </c>
      <c r="AU4189" s="196" t="s">
        <v>90</v>
      </c>
      <c r="AY4189" s="18" t="s">
        <v>215</v>
      </c>
      <c r="BE4189" s="197">
        <f>IF(N4189="základní",J4189,0)</f>
        <v>0</v>
      </c>
      <c r="BF4189" s="197">
        <f>IF(N4189="snížená",J4189,0)</f>
        <v>0</v>
      </c>
      <c r="BG4189" s="197">
        <f>IF(N4189="zákl. přenesená",J4189,0)</f>
        <v>0</v>
      </c>
      <c r="BH4189" s="197">
        <f>IF(N4189="sníž. přenesená",J4189,0)</f>
        <v>0</v>
      </c>
      <c r="BI4189" s="197">
        <f>IF(N4189="nulová",J4189,0)</f>
        <v>0</v>
      </c>
      <c r="BJ4189" s="18" t="s">
        <v>88</v>
      </c>
      <c r="BK4189" s="197">
        <f>ROUND(I4189*H4189,2)</f>
        <v>0</v>
      </c>
      <c r="BL4189" s="18" t="s">
        <v>291</v>
      </c>
      <c r="BM4189" s="196" t="s">
        <v>3975</v>
      </c>
    </row>
    <row r="4190" spans="1:65" s="2" customFormat="1" ht="19.2">
      <c r="A4190" s="35"/>
      <c r="B4190" s="36"/>
      <c r="C4190" s="37"/>
      <c r="D4190" s="198" t="s">
        <v>221</v>
      </c>
      <c r="E4190" s="37"/>
      <c r="F4190" s="199" t="s">
        <v>3976</v>
      </c>
      <c r="G4190" s="37"/>
      <c r="H4190" s="37"/>
      <c r="I4190" s="200"/>
      <c r="J4190" s="37"/>
      <c r="K4190" s="37"/>
      <c r="L4190" s="40"/>
      <c r="M4190" s="201"/>
      <c r="N4190" s="202"/>
      <c r="O4190" s="72"/>
      <c r="P4190" s="72"/>
      <c r="Q4190" s="72"/>
      <c r="R4190" s="72"/>
      <c r="S4190" s="72"/>
      <c r="T4190" s="73"/>
      <c r="U4190" s="35"/>
      <c r="V4190" s="35"/>
      <c r="W4190" s="35"/>
      <c r="X4190" s="35"/>
      <c r="Y4190" s="35"/>
      <c r="Z4190" s="35"/>
      <c r="AA4190" s="35"/>
      <c r="AB4190" s="35"/>
      <c r="AC4190" s="35"/>
      <c r="AD4190" s="35"/>
      <c r="AE4190" s="35"/>
      <c r="AT4190" s="18" t="s">
        <v>221</v>
      </c>
      <c r="AU4190" s="18" t="s">
        <v>90</v>
      </c>
    </row>
    <row r="4191" spans="1:65" s="2" customFormat="1" ht="10.199999999999999">
      <c r="A4191" s="35"/>
      <c r="B4191" s="36"/>
      <c r="C4191" s="37"/>
      <c r="D4191" s="215" t="s">
        <v>362</v>
      </c>
      <c r="E4191" s="37"/>
      <c r="F4191" s="216" t="s">
        <v>3977</v>
      </c>
      <c r="G4191" s="37"/>
      <c r="H4191" s="37"/>
      <c r="I4191" s="200"/>
      <c r="J4191" s="37"/>
      <c r="K4191" s="37"/>
      <c r="L4191" s="40"/>
      <c r="M4191" s="201"/>
      <c r="N4191" s="202"/>
      <c r="O4191" s="72"/>
      <c r="P4191" s="72"/>
      <c r="Q4191" s="72"/>
      <c r="R4191" s="72"/>
      <c r="S4191" s="72"/>
      <c r="T4191" s="73"/>
      <c r="U4191" s="35"/>
      <c r="V4191" s="35"/>
      <c r="W4191" s="35"/>
      <c r="X4191" s="35"/>
      <c r="Y4191" s="35"/>
      <c r="Z4191" s="35"/>
      <c r="AA4191" s="35"/>
      <c r="AB4191" s="35"/>
      <c r="AC4191" s="35"/>
      <c r="AD4191" s="35"/>
      <c r="AE4191" s="35"/>
      <c r="AT4191" s="18" t="s">
        <v>362</v>
      </c>
      <c r="AU4191" s="18" t="s">
        <v>90</v>
      </c>
    </row>
    <row r="4192" spans="1:65" s="13" customFormat="1" ht="10.199999999999999">
      <c r="B4192" s="217"/>
      <c r="C4192" s="218"/>
      <c r="D4192" s="198" t="s">
        <v>364</v>
      </c>
      <c r="E4192" s="219" t="s">
        <v>1</v>
      </c>
      <c r="F4192" s="220" t="s">
        <v>3978</v>
      </c>
      <c r="G4192" s="218"/>
      <c r="H4192" s="219" t="s">
        <v>1</v>
      </c>
      <c r="I4192" s="221"/>
      <c r="J4192" s="218"/>
      <c r="K4192" s="218"/>
      <c r="L4192" s="222"/>
      <c r="M4192" s="223"/>
      <c r="N4192" s="224"/>
      <c r="O4192" s="224"/>
      <c r="P4192" s="224"/>
      <c r="Q4192" s="224"/>
      <c r="R4192" s="224"/>
      <c r="S4192" s="224"/>
      <c r="T4192" s="225"/>
      <c r="AT4192" s="226" t="s">
        <v>364</v>
      </c>
      <c r="AU4192" s="226" t="s">
        <v>90</v>
      </c>
      <c r="AV4192" s="13" t="s">
        <v>88</v>
      </c>
      <c r="AW4192" s="13" t="s">
        <v>36</v>
      </c>
      <c r="AX4192" s="13" t="s">
        <v>81</v>
      </c>
      <c r="AY4192" s="226" t="s">
        <v>215</v>
      </c>
    </row>
    <row r="4193" spans="1:65" s="14" customFormat="1" ht="10.199999999999999">
      <c r="B4193" s="227"/>
      <c r="C4193" s="228"/>
      <c r="D4193" s="198" t="s">
        <v>364</v>
      </c>
      <c r="E4193" s="229" t="s">
        <v>1</v>
      </c>
      <c r="F4193" s="230" t="s">
        <v>1612</v>
      </c>
      <c r="G4193" s="228"/>
      <c r="H4193" s="231">
        <v>9.6</v>
      </c>
      <c r="I4193" s="232"/>
      <c r="J4193" s="228"/>
      <c r="K4193" s="228"/>
      <c r="L4193" s="233"/>
      <c r="M4193" s="234"/>
      <c r="N4193" s="235"/>
      <c r="O4193" s="235"/>
      <c r="P4193" s="235"/>
      <c r="Q4193" s="235"/>
      <c r="R4193" s="235"/>
      <c r="S4193" s="235"/>
      <c r="T4193" s="236"/>
      <c r="AT4193" s="237" t="s">
        <v>364</v>
      </c>
      <c r="AU4193" s="237" t="s">
        <v>90</v>
      </c>
      <c r="AV4193" s="14" t="s">
        <v>90</v>
      </c>
      <c r="AW4193" s="14" t="s">
        <v>36</v>
      </c>
      <c r="AX4193" s="14" t="s">
        <v>81</v>
      </c>
      <c r="AY4193" s="237" t="s">
        <v>215</v>
      </c>
    </row>
    <row r="4194" spans="1:65" s="14" customFormat="1" ht="10.199999999999999">
      <c r="B4194" s="227"/>
      <c r="C4194" s="228"/>
      <c r="D4194" s="198" t="s">
        <v>364</v>
      </c>
      <c r="E4194" s="229" t="s">
        <v>1</v>
      </c>
      <c r="F4194" s="230" t="s">
        <v>1613</v>
      </c>
      <c r="G4194" s="228"/>
      <c r="H4194" s="231">
        <v>11.52</v>
      </c>
      <c r="I4194" s="232"/>
      <c r="J4194" s="228"/>
      <c r="K4194" s="228"/>
      <c r="L4194" s="233"/>
      <c r="M4194" s="234"/>
      <c r="N4194" s="235"/>
      <c r="O4194" s="235"/>
      <c r="P4194" s="235"/>
      <c r="Q4194" s="235"/>
      <c r="R4194" s="235"/>
      <c r="S4194" s="235"/>
      <c r="T4194" s="236"/>
      <c r="AT4194" s="237" t="s">
        <v>364</v>
      </c>
      <c r="AU4194" s="237" t="s">
        <v>90</v>
      </c>
      <c r="AV4194" s="14" t="s">
        <v>90</v>
      </c>
      <c r="AW4194" s="14" t="s">
        <v>36</v>
      </c>
      <c r="AX4194" s="14" t="s">
        <v>81</v>
      </c>
      <c r="AY4194" s="237" t="s">
        <v>215</v>
      </c>
    </row>
    <row r="4195" spans="1:65" s="14" customFormat="1" ht="10.199999999999999">
      <c r="B4195" s="227"/>
      <c r="C4195" s="228"/>
      <c r="D4195" s="198" t="s">
        <v>364</v>
      </c>
      <c r="E4195" s="229" t="s">
        <v>1</v>
      </c>
      <c r="F4195" s="230" t="s">
        <v>1614</v>
      </c>
      <c r="G4195" s="228"/>
      <c r="H4195" s="231">
        <v>3.12</v>
      </c>
      <c r="I4195" s="232"/>
      <c r="J4195" s="228"/>
      <c r="K4195" s="228"/>
      <c r="L4195" s="233"/>
      <c r="M4195" s="234"/>
      <c r="N4195" s="235"/>
      <c r="O4195" s="235"/>
      <c r="P4195" s="235"/>
      <c r="Q4195" s="235"/>
      <c r="R4195" s="235"/>
      <c r="S4195" s="235"/>
      <c r="T4195" s="236"/>
      <c r="AT4195" s="237" t="s">
        <v>364</v>
      </c>
      <c r="AU4195" s="237" t="s">
        <v>90</v>
      </c>
      <c r="AV4195" s="14" t="s">
        <v>90</v>
      </c>
      <c r="AW4195" s="14" t="s">
        <v>36</v>
      </c>
      <c r="AX4195" s="14" t="s">
        <v>81</v>
      </c>
      <c r="AY4195" s="237" t="s">
        <v>215</v>
      </c>
    </row>
    <row r="4196" spans="1:65" s="14" customFormat="1" ht="10.199999999999999">
      <c r="B4196" s="227"/>
      <c r="C4196" s="228"/>
      <c r="D4196" s="198" t="s">
        <v>364</v>
      </c>
      <c r="E4196" s="229" t="s">
        <v>1</v>
      </c>
      <c r="F4196" s="230" t="s">
        <v>1615</v>
      </c>
      <c r="G4196" s="228"/>
      <c r="H4196" s="231">
        <v>1.56</v>
      </c>
      <c r="I4196" s="232"/>
      <c r="J4196" s="228"/>
      <c r="K4196" s="228"/>
      <c r="L4196" s="233"/>
      <c r="M4196" s="234"/>
      <c r="N4196" s="235"/>
      <c r="O4196" s="235"/>
      <c r="P4196" s="235"/>
      <c r="Q4196" s="235"/>
      <c r="R4196" s="235"/>
      <c r="S4196" s="235"/>
      <c r="T4196" s="236"/>
      <c r="AT4196" s="237" t="s">
        <v>364</v>
      </c>
      <c r="AU4196" s="237" t="s">
        <v>90</v>
      </c>
      <c r="AV4196" s="14" t="s">
        <v>90</v>
      </c>
      <c r="AW4196" s="14" t="s">
        <v>36</v>
      </c>
      <c r="AX4196" s="14" t="s">
        <v>81</v>
      </c>
      <c r="AY4196" s="237" t="s">
        <v>215</v>
      </c>
    </row>
    <row r="4197" spans="1:65" s="14" customFormat="1" ht="10.199999999999999">
      <c r="B4197" s="227"/>
      <c r="C4197" s="228"/>
      <c r="D4197" s="198" t="s">
        <v>364</v>
      </c>
      <c r="E4197" s="229" t="s">
        <v>1</v>
      </c>
      <c r="F4197" s="230" t="s">
        <v>1616</v>
      </c>
      <c r="G4197" s="228"/>
      <c r="H4197" s="231">
        <v>38.4</v>
      </c>
      <c r="I4197" s="232"/>
      <c r="J4197" s="228"/>
      <c r="K4197" s="228"/>
      <c r="L4197" s="233"/>
      <c r="M4197" s="234"/>
      <c r="N4197" s="235"/>
      <c r="O4197" s="235"/>
      <c r="P4197" s="235"/>
      <c r="Q4197" s="235"/>
      <c r="R4197" s="235"/>
      <c r="S4197" s="235"/>
      <c r="T4197" s="236"/>
      <c r="AT4197" s="237" t="s">
        <v>364</v>
      </c>
      <c r="AU4197" s="237" t="s">
        <v>90</v>
      </c>
      <c r="AV4197" s="14" t="s">
        <v>90</v>
      </c>
      <c r="AW4197" s="14" t="s">
        <v>36</v>
      </c>
      <c r="AX4197" s="14" t="s">
        <v>81</v>
      </c>
      <c r="AY4197" s="237" t="s">
        <v>215</v>
      </c>
    </row>
    <row r="4198" spans="1:65" s="14" customFormat="1" ht="10.199999999999999">
      <c r="B4198" s="227"/>
      <c r="C4198" s="228"/>
      <c r="D4198" s="198" t="s">
        <v>364</v>
      </c>
      <c r="E4198" s="229" t="s">
        <v>1</v>
      </c>
      <c r="F4198" s="230" t="s">
        <v>1617</v>
      </c>
      <c r="G4198" s="228"/>
      <c r="H4198" s="231">
        <v>5.76</v>
      </c>
      <c r="I4198" s="232"/>
      <c r="J4198" s="228"/>
      <c r="K4198" s="228"/>
      <c r="L4198" s="233"/>
      <c r="M4198" s="234"/>
      <c r="N4198" s="235"/>
      <c r="O4198" s="235"/>
      <c r="P4198" s="235"/>
      <c r="Q4198" s="235"/>
      <c r="R4198" s="235"/>
      <c r="S4198" s="235"/>
      <c r="T4198" s="236"/>
      <c r="AT4198" s="237" t="s">
        <v>364</v>
      </c>
      <c r="AU4198" s="237" t="s">
        <v>90</v>
      </c>
      <c r="AV4198" s="14" t="s">
        <v>90</v>
      </c>
      <c r="AW4198" s="14" t="s">
        <v>36</v>
      </c>
      <c r="AX4198" s="14" t="s">
        <v>81</v>
      </c>
      <c r="AY4198" s="237" t="s">
        <v>215</v>
      </c>
    </row>
    <row r="4199" spans="1:65" s="14" customFormat="1" ht="10.199999999999999">
      <c r="B4199" s="227"/>
      <c r="C4199" s="228"/>
      <c r="D4199" s="198" t="s">
        <v>364</v>
      </c>
      <c r="E4199" s="229" t="s">
        <v>1</v>
      </c>
      <c r="F4199" s="230" t="s">
        <v>1619</v>
      </c>
      <c r="G4199" s="228"/>
      <c r="H4199" s="231">
        <v>1.92</v>
      </c>
      <c r="I4199" s="232"/>
      <c r="J4199" s="228"/>
      <c r="K4199" s="228"/>
      <c r="L4199" s="233"/>
      <c r="M4199" s="234"/>
      <c r="N4199" s="235"/>
      <c r="O4199" s="235"/>
      <c r="P4199" s="235"/>
      <c r="Q4199" s="235"/>
      <c r="R4199" s="235"/>
      <c r="S4199" s="235"/>
      <c r="T4199" s="236"/>
      <c r="AT4199" s="237" t="s">
        <v>364</v>
      </c>
      <c r="AU4199" s="237" t="s">
        <v>90</v>
      </c>
      <c r="AV4199" s="14" t="s">
        <v>90</v>
      </c>
      <c r="AW4199" s="14" t="s">
        <v>36</v>
      </c>
      <c r="AX4199" s="14" t="s">
        <v>81</v>
      </c>
      <c r="AY4199" s="237" t="s">
        <v>215</v>
      </c>
    </row>
    <row r="4200" spans="1:65" s="14" customFormat="1" ht="10.199999999999999">
      <c r="B4200" s="227"/>
      <c r="C4200" s="228"/>
      <c r="D4200" s="198" t="s">
        <v>364</v>
      </c>
      <c r="E4200" s="229" t="s">
        <v>1</v>
      </c>
      <c r="F4200" s="230" t="s">
        <v>1620</v>
      </c>
      <c r="G4200" s="228"/>
      <c r="H4200" s="231">
        <v>2.5299999999999998</v>
      </c>
      <c r="I4200" s="232"/>
      <c r="J4200" s="228"/>
      <c r="K4200" s="228"/>
      <c r="L4200" s="233"/>
      <c r="M4200" s="234"/>
      <c r="N4200" s="235"/>
      <c r="O4200" s="235"/>
      <c r="P4200" s="235"/>
      <c r="Q4200" s="235"/>
      <c r="R4200" s="235"/>
      <c r="S4200" s="235"/>
      <c r="T4200" s="236"/>
      <c r="AT4200" s="237" t="s">
        <v>364</v>
      </c>
      <c r="AU4200" s="237" t="s">
        <v>90</v>
      </c>
      <c r="AV4200" s="14" t="s">
        <v>90</v>
      </c>
      <c r="AW4200" s="14" t="s">
        <v>36</v>
      </c>
      <c r="AX4200" s="14" t="s">
        <v>81</v>
      </c>
      <c r="AY4200" s="237" t="s">
        <v>215</v>
      </c>
    </row>
    <row r="4201" spans="1:65" s="14" customFormat="1" ht="10.199999999999999">
      <c r="B4201" s="227"/>
      <c r="C4201" s="228"/>
      <c r="D4201" s="198" t="s">
        <v>364</v>
      </c>
      <c r="E4201" s="229" t="s">
        <v>1</v>
      </c>
      <c r="F4201" s="230" t="s">
        <v>1621</v>
      </c>
      <c r="G4201" s="228"/>
      <c r="H4201" s="231">
        <v>3.84</v>
      </c>
      <c r="I4201" s="232"/>
      <c r="J4201" s="228"/>
      <c r="K4201" s="228"/>
      <c r="L4201" s="233"/>
      <c r="M4201" s="234"/>
      <c r="N4201" s="235"/>
      <c r="O4201" s="235"/>
      <c r="P4201" s="235"/>
      <c r="Q4201" s="235"/>
      <c r="R4201" s="235"/>
      <c r="S4201" s="235"/>
      <c r="T4201" s="236"/>
      <c r="AT4201" s="237" t="s">
        <v>364</v>
      </c>
      <c r="AU4201" s="237" t="s">
        <v>90</v>
      </c>
      <c r="AV4201" s="14" t="s">
        <v>90</v>
      </c>
      <c r="AW4201" s="14" t="s">
        <v>36</v>
      </c>
      <c r="AX4201" s="14" t="s">
        <v>81</v>
      </c>
      <c r="AY4201" s="237" t="s">
        <v>215</v>
      </c>
    </row>
    <row r="4202" spans="1:65" s="15" customFormat="1" ht="10.199999999999999">
      <c r="B4202" s="238"/>
      <c r="C4202" s="239"/>
      <c r="D4202" s="198" t="s">
        <v>364</v>
      </c>
      <c r="E4202" s="240" t="s">
        <v>1</v>
      </c>
      <c r="F4202" s="241" t="s">
        <v>368</v>
      </c>
      <c r="G4202" s="239"/>
      <c r="H4202" s="242">
        <v>78.25</v>
      </c>
      <c r="I4202" s="243"/>
      <c r="J4202" s="239"/>
      <c r="K4202" s="239"/>
      <c r="L4202" s="244"/>
      <c r="M4202" s="245"/>
      <c r="N4202" s="246"/>
      <c r="O4202" s="246"/>
      <c r="P4202" s="246"/>
      <c r="Q4202" s="246"/>
      <c r="R4202" s="246"/>
      <c r="S4202" s="246"/>
      <c r="T4202" s="247"/>
      <c r="AT4202" s="248" t="s">
        <v>364</v>
      </c>
      <c r="AU4202" s="248" t="s">
        <v>90</v>
      </c>
      <c r="AV4202" s="15" t="s">
        <v>214</v>
      </c>
      <c r="AW4202" s="15" t="s">
        <v>36</v>
      </c>
      <c r="AX4202" s="15" t="s">
        <v>88</v>
      </c>
      <c r="AY4202" s="248" t="s">
        <v>215</v>
      </c>
    </row>
    <row r="4203" spans="1:65" s="2" customFormat="1" ht="16.5" customHeight="1">
      <c r="A4203" s="35"/>
      <c r="B4203" s="36"/>
      <c r="C4203" s="260" t="s">
        <v>3979</v>
      </c>
      <c r="D4203" s="260" t="s">
        <v>539</v>
      </c>
      <c r="E4203" s="261" t="s">
        <v>3980</v>
      </c>
      <c r="F4203" s="262" t="s">
        <v>3981</v>
      </c>
      <c r="G4203" s="263" t="s">
        <v>523</v>
      </c>
      <c r="H4203" s="264">
        <v>78.25</v>
      </c>
      <c r="I4203" s="265"/>
      <c r="J4203" s="266">
        <f>ROUND(I4203*H4203,2)</f>
        <v>0</v>
      </c>
      <c r="K4203" s="262" t="s">
        <v>359</v>
      </c>
      <c r="L4203" s="267"/>
      <c r="M4203" s="268" t="s">
        <v>1</v>
      </c>
      <c r="N4203" s="269" t="s">
        <v>46</v>
      </c>
      <c r="O4203" s="72"/>
      <c r="P4203" s="194">
        <f>O4203*H4203</f>
        <v>0</v>
      </c>
      <c r="Q4203" s="194">
        <v>1.2999999999999999E-3</v>
      </c>
      <c r="R4203" s="194">
        <f>Q4203*H4203</f>
        <v>0.101725</v>
      </c>
      <c r="S4203" s="194">
        <v>0</v>
      </c>
      <c r="T4203" s="195">
        <f>S4203*H4203</f>
        <v>0</v>
      </c>
      <c r="U4203" s="35"/>
      <c r="V4203" s="35"/>
      <c r="W4203" s="35"/>
      <c r="X4203" s="35"/>
      <c r="Y4203" s="35"/>
      <c r="Z4203" s="35"/>
      <c r="AA4203" s="35"/>
      <c r="AB4203" s="35"/>
      <c r="AC4203" s="35"/>
      <c r="AD4203" s="35"/>
      <c r="AE4203" s="35"/>
      <c r="AR4203" s="196" t="s">
        <v>676</v>
      </c>
      <c r="AT4203" s="196" t="s">
        <v>539</v>
      </c>
      <c r="AU4203" s="196" t="s">
        <v>90</v>
      </c>
      <c r="AY4203" s="18" t="s">
        <v>215</v>
      </c>
      <c r="BE4203" s="197">
        <f>IF(N4203="základní",J4203,0)</f>
        <v>0</v>
      </c>
      <c r="BF4203" s="197">
        <f>IF(N4203="snížená",J4203,0)</f>
        <v>0</v>
      </c>
      <c r="BG4203" s="197">
        <f>IF(N4203="zákl. přenesená",J4203,0)</f>
        <v>0</v>
      </c>
      <c r="BH4203" s="197">
        <f>IF(N4203="sníž. přenesená",J4203,0)</f>
        <v>0</v>
      </c>
      <c r="BI4203" s="197">
        <f>IF(N4203="nulová",J4203,0)</f>
        <v>0</v>
      </c>
      <c r="BJ4203" s="18" t="s">
        <v>88</v>
      </c>
      <c r="BK4203" s="197">
        <f>ROUND(I4203*H4203,2)</f>
        <v>0</v>
      </c>
      <c r="BL4203" s="18" t="s">
        <v>291</v>
      </c>
      <c r="BM4203" s="196" t="s">
        <v>3982</v>
      </c>
    </row>
    <row r="4204" spans="1:65" s="2" customFormat="1" ht="10.199999999999999">
      <c r="A4204" s="35"/>
      <c r="B4204" s="36"/>
      <c r="C4204" s="37"/>
      <c r="D4204" s="198" t="s">
        <v>221</v>
      </c>
      <c r="E4204" s="37"/>
      <c r="F4204" s="199" t="s">
        <v>3983</v>
      </c>
      <c r="G4204" s="37"/>
      <c r="H4204" s="37"/>
      <c r="I4204" s="200"/>
      <c r="J4204" s="37"/>
      <c r="K4204" s="37"/>
      <c r="L4204" s="40"/>
      <c r="M4204" s="201"/>
      <c r="N4204" s="202"/>
      <c r="O4204" s="72"/>
      <c r="P4204" s="72"/>
      <c r="Q4204" s="72"/>
      <c r="R4204" s="72"/>
      <c r="S4204" s="72"/>
      <c r="T4204" s="73"/>
      <c r="U4204" s="35"/>
      <c r="V4204" s="35"/>
      <c r="W4204" s="35"/>
      <c r="X4204" s="35"/>
      <c r="Y4204" s="35"/>
      <c r="Z4204" s="35"/>
      <c r="AA4204" s="35"/>
      <c r="AB4204" s="35"/>
      <c r="AC4204" s="35"/>
      <c r="AD4204" s="35"/>
      <c r="AE4204" s="35"/>
      <c r="AT4204" s="18" t="s">
        <v>221</v>
      </c>
      <c r="AU4204" s="18" t="s">
        <v>90</v>
      </c>
    </row>
    <row r="4205" spans="1:65" s="2" customFormat="1" ht="24.15" customHeight="1">
      <c r="A4205" s="35"/>
      <c r="B4205" s="36"/>
      <c r="C4205" s="185" t="s">
        <v>3984</v>
      </c>
      <c r="D4205" s="185" t="s">
        <v>216</v>
      </c>
      <c r="E4205" s="186" t="s">
        <v>3985</v>
      </c>
      <c r="F4205" s="187" t="s">
        <v>3986</v>
      </c>
      <c r="G4205" s="188" t="s">
        <v>716</v>
      </c>
      <c r="H4205" s="189">
        <v>10</v>
      </c>
      <c r="I4205" s="190"/>
      <c r="J4205" s="191">
        <f>ROUND(I4205*H4205,2)</f>
        <v>0</v>
      </c>
      <c r="K4205" s="187" t="s">
        <v>1</v>
      </c>
      <c r="L4205" s="40"/>
      <c r="M4205" s="192" t="s">
        <v>1</v>
      </c>
      <c r="N4205" s="193" t="s">
        <v>46</v>
      </c>
      <c r="O4205" s="72"/>
      <c r="P4205" s="194">
        <f>O4205*H4205</f>
        <v>0</v>
      </c>
      <c r="Q4205" s="194">
        <v>0.115</v>
      </c>
      <c r="R4205" s="194">
        <f>Q4205*H4205</f>
        <v>1.1500000000000001</v>
      </c>
      <c r="S4205" s="194">
        <v>0</v>
      </c>
      <c r="T4205" s="195">
        <f>S4205*H4205</f>
        <v>0</v>
      </c>
      <c r="U4205" s="35"/>
      <c r="V4205" s="35"/>
      <c r="W4205" s="35"/>
      <c r="X4205" s="35"/>
      <c r="Y4205" s="35"/>
      <c r="Z4205" s="35"/>
      <c r="AA4205" s="35"/>
      <c r="AB4205" s="35"/>
      <c r="AC4205" s="35"/>
      <c r="AD4205" s="35"/>
      <c r="AE4205" s="35"/>
      <c r="AR4205" s="196" t="s">
        <v>291</v>
      </c>
      <c r="AT4205" s="196" t="s">
        <v>216</v>
      </c>
      <c r="AU4205" s="196" t="s">
        <v>90</v>
      </c>
      <c r="AY4205" s="18" t="s">
        <v>215</v>
      </c>
      <c r="BE4205" s="197">
        <f>IF(N4205="základní",J4205,0)</f>
        <v>0</v>
      </c>
      <c r="BF4205" s="197">
        <f>IF(N4205="snížená",J4205,0)</f>
        <v>0</v>
      </c>
      <c r="BG4205" s="197">
        <f>IF(N4205="zákl. přenesená",J4205,0)</f>
        <v>0</v>
      </c>
      <c r="BH4205" s="197">
        <f>IF(N4205="sníž. přenesená",J4205,0)</f>
        <v>0</v>
      </c>
      <c r="BI4205" s="197">
        <f>IF(N4205="nulová",J4205,0)</f>
        <v>0</v>
      </c>
      <c r="BJ4205" s="18" t="s">
        <v>88</v>
      </c>
      <c r="BK4205" s="197">
        <f>ROUND(I4205*H4205,2)</f>
        <v>0</v>
      </c>
      <c r="BL4205" s="18" t="s">
        <v>291</v>
      </c>
      <c r="BM4205" s="196" t="s">
        <v>3987</v>
      </c>
    </row>
    <row r="4206" spans="1:65" s="2" customFormat="1" ht="24.15" customHeight="1">
      <c r="A4206" s="35"/>
      <c r="B4206" s="36"/>
      <c r="C4206" s="185" t="s">
        <v>3988</v>
      </c>
      <c r="D4206" s="185" t="s">
        <v>216</v>
      </c>
      <c r="E4206" s="186" t="s">
        <v>3989</v>
      </c>
      <c r="F4206" s="187" t="s">
        <v>3990</v>
      </c>
      <c r="G4206" s="188" t="s">
        <v>716</v>
      </c>
      <c r="H4206" s="189">
        <v>2</v>
      </c>
      <c r="I4206" s="190"/>
      <c r="J4206" s="191">
        <f>ROUND(I4206*H4206,2)</f>
        <v>0</v>
      </c>
      <c r="K4206" s="187" t="s">
        <v>1</v>
      </c>
      <c r="L4206" s="40"/>
      <c r="M4206" s="192" t="s">
        <v>1</v>
      </c>
      <c r="N4206" s="193" t="s">
        <v>46</v>
      </c>
      <c r="O4206" s="72"/>
      <c r="P4206" s="194">
        <f>O4206*H4206</f>
        <v>0</v>
      </c>
      <c r="Q4206" s="194">
        <v>8.5999999999999993E-2</v>
      </c>
      <c r="R4206" s="194">
        <f>Q4206*H4206</f>
        <v>0.17199999999999999</v>
      </c>
      <c r="S4206" s="194">
        <v>0</v>
      </c>
      <c r="T4206" s="195">
        <f>S4206*H4206</f>
        <v>0</v>
      </c>
      <c r="U4206" s="35"/>
      <c r="V4206" s="35"/>
      <c r="W4206" s="35"/>
      <c r="X4206" s="35"/>
      <c r="Y4206" s="35"/>
      <c r="Z4206" s="35"/>
      <c r="AA4206" s="35"/>
      <c r="AB4206" s="35"/>
      <c r="AC4206" s="35"/>
      <c r="AD4206" s="35"/>
      <c r="AE4206" s="35"/>
      <c r="AR4206" s="196" t="s">
        <v>291</v>
      </c>
      <c r="AT4206" s="196" t="s">
        <v>216</v>
      </c>
      <c r="AU4206" s="196" t="s">
        <v>90</v>
      </c>
      <c r="AY4206" s="18" t="s">
        <v>215</v>
      </c>
      <c r="BE4206" s="197">
        <f>IF(N4206="základní",J4206,0)</f>
        <v>0</v>
      </c>
      <c r="BF4206" s="197">
        <f>IF(N4206="snížená",J4206,0)</f>
        <v>0</v>
      </c>
      <c r="BG4206" s="197">
        <f>IF(N4206="zákl. přenesená",J4206,0)</f>
        <v>0</v>
      </c>
      <c r="BH4206" s="197">
        <f>IF(N4206="sníž. přenesená",J4206,0)</f>
        <v>0</v>
      </c>
      <c r="BI4206" s="197">
        <f>IF(N4206="nulová",J4206,0)</f>
        <v>0</v>
      </c>
      <c r="BJ4206" s="18" t="s">
        <v>88</v>
      </c>
      <c r="BK4206" s="197">
        <f>ROUND(I4206*H4206,2)</f>
        <v>0</v>
      </c>
      <c r="BL4206" s="18" t="s">
        <v>291</v>
      </c>
      <c r="BM4206" s="196" t="s">
        <v>3991</v>
      </c>
    </row>
    <row r="4207" spans="1:65" s="2" customFormat="1" ht="24.15" customHeight="1">
      <c r="A4207" s="35"/>
      <c r="B4207" s="36"/>
      <c r="C4207" s="185" t="s">
        <v>3992</v>
      </c>
      <c r="D4207" s="185" t="s">
        <v>216</v>
      </c>
      <c r="E4207" s="186" t="s">
        <v>3993</v>
      </c>
      <c r="F4207" s="187" t="s">
        <v>3994</v>
      </c>
      <c r="G4207" s="188" t="s">
        <v>716</v>
      </c>
      <c r="H4207" s="189">
        <v>1</v>
      </c>
      <c r="I4207" s="190"/>
      <c r="J4207" s="191">
        <f>ROUND(I4207*H4207,2)</f>
        <v>0</v>
      </c>
      <c r="K4207" s="187" t="s">
        <v>1</v>
      </c>
      <c r="L4207" s="40"/>
      <c r="M4207" s="192" t="s">
        <v>1</v>
      </c>
      <c r="N4207" s="193" t="s">
        <v>46</v>
      </c>
      <c r="O4207" s="72"/>
      <c r="P4207" s="194">
        <f>O4207*H4207</f>
        <v>0</v>
      </c>
      <c r="Q4207" s="194">
        <v>7.5999999999999998E-2</v>
      </c>
      <c r="R4207" s="194">
        <f>Q4207*H4207</f>
        <v>7.5999999999999998E-2</v>
      </c>
      <c r="S4207" s="194">
        <v>0</v>
      </c>
      <c r="T4207" s="195">
        <f>S4207*H4207</f>
        <v>0</v>
      </c>
      <c r="U4207" s="35"/>
      <c r="V4207" s="35"/>
      <c r="W4207" s="35"/>
      <c r="X4207" s="35"/>
      <c r="Y4207" s="35"/>
      <c r="Z4207" s="35"/>
      <c r="AA4207" s="35"/>
      <c r="AB4207" s="35"/>
      <c r="AC4207" s="35"/>
      <c r="AD4207" s="35"/>
      <c r="AE4207" s="35"/>
      <c r="AR4207" s="196" t="s">
        <v>291</v>
      </c>
      <c r="AT4207" s="196" t="s">
        <v>216</v>
      </c>
      <c r="AU4207" s="196" t="s">
        <v>90</v>
      </c>
      <c r="AY4207" s="18" t="s">
        <v>215</v>
      </c>
      <c r="BE4207" s="197">
        <f>IF(N4207="základní",J4207,0)</f>
        <v>0</v>
      </c>
      <c r="BF4207" s="197">
        <f>IF(N4207="snížená",J4207,0)</f>
        <v>0</v>
      </c>
      <c r="BG4207" s="197">
        <f>IF(N4207="zákl. přenesená",J4207,0)</f>
        <v>0</v>
      </c>
      <c r="BH4207" s="197">
        <f>IF(N4207="sníž. přenesená",J4207,0)</f>
        <v>0</v>
      </c>
      <c r="BI4207" s="197">
        <f>IF(N4207="nulová",J4207,0)</f>
        <v>0</v>
      </c>
      <c r="BJ4207" s="18" t="s">
        <v>88</v>
      </c>
      <c r="BK4207" s="197">
        <f>ROUND(I4207*H4207,2)</f>
        <v>0</v>
      </c>
      <c r="BL4207" s="18" t="s">
        <v>291</v>
      </c>
      <c r="BM4207" s="196" t="s">
        <v>3995</v>
      </c>
    </row>
    <row r="4208" spans="1:65" s="2" customFormat="1" ht="24.15" customHeight="1">
      <c r="A4208" s="35"/>
      <c r="B4208" s="36"/>
      <c r="C4208" s="185" t="s">
        <v>3996</v>
      </c>
      <c r="D4208" s="185" t="s">
        <v>216</v>
      </c>
      <c r="E4208" s="186" t="s">
        <v>3997</v>
      </c>
      <c r="F4208" s="187" t="s">
        <v>3998</v>
      </c>
      <c r="G4208" s="188" t="s">
        <v>583</v>
      </c>
      <c r="H4208" s="189">
        <v>1.5</v>
      </c>
      <c r="I4208" s="190"/>
      <c r="J4208" s="191">
        <f>ROUND(I4208*H4208,2)</f>
        <v>0</v>
      </c>
      <c r="K4208" s="187" t="s">
        <v>359</v>
      </c>
      <c r="L4208" s="40"/>
      <c r="M4208" s="192" t="s">
        <v>1</v>
      </c>
      <c r="N4208" s="193" t="s">
        <v>46</v>
      </c>
      <c r="O4208" s="72"/>
      <c r="P4208" s="194">
        <f>O4208*H4208</f>
        <v>0</v>
      </c>
      <c r="Q4208" s="194">
        <v>0</v>
      </c>
      <c r="R4208" s="194">
        <f>Q4208*H4208</f>
        <v>0</v>
      </c>
      <c r="S4208" s="194">
        <v>0</v>
      </c>
      <c r="T4208" s="195">
        <f>S4208*H4208</f>
        <v>0</v>
      </c>
      <c r="U4208" s="35"/>
      <c r="V4208" s="35"/>
      <c r="W4208" s="35"/>
      <c r="X4208" s="35"/>
      <c r="Y4208" s="35"/>
      <c r="Z4208" s="35"/>
      <c r="AA4208" s="35"/>
      <c r="AB4208" s="35"/>
      <c r="AC4208" s="35"/>
      <c r="AD4208" s="35"/>
      <c r="AE4208" s="35"/>
      <c r="AR4208" s="196" t="s">
        <v>291</v>
      </c>
      <c r="AT4208" s="196" t="s">
        <v>216</v>
      </c>
      <c r="AU4208" s="196" t="s">
        <v>90</v>
      </c>
      <c r="AY4208" s="18" t="s">
        <v>215</v>
      </c>
      <c r="BE4208" s="197">
        <f>IF(N4208="základní",J4208,0)</f>
        <v>0</v>
      </c>
      <c r="BF4208" s="197">
        <f>IF(N4208="snížená",J4208,0)</f>
        <v>0</v>
      </c>
      <c r="BG4208" s="197">
        <f>IF(N4208="zákl. přenesená",J4208,0)</f>
        <v>0</v>
      </c>
      <c r="BH4208" s="197">
        <f>IF(N4208="sníž. přenesená",J4208,0)</f>
        <v>0</v>
      </c>
      <c r="BI4208" s="197">
        <f>IF(N4208="nulová",J4208,0)</f>
        <v>0</v>
      </c>
      <c r="BJ4208" s="18" t="s">
        <v>88</v>
      </c>
      <c r="BK4208" s="197">
        <f>ROUND(I4208*H4208,2)</f>
        <v>0</v>
      </c>
      <c r="BL4208" s="18" t="s">
        <v>291</v>
      </c>
      <c r="BM4208" s="196" t="s">
        <v>3999</v>
      </c>
    </row>
    <row r="4209" spans="1:47" s="2" customFormat="1" ht="38.4">
      <c r="A4209" s="35"/>
      <c r="B4209" s="36"/>
      <c r="C4209" s="37"/>
      <c r="D4209" s="198" t="s">
        <v>221</v>
      </c>
      <c r="E4209" s="37"/>
      <c r="F4209" s="199" t="s">
        <v>4000</v>
      </c>
      <c r="G4209" s="37"/>
      <c r="H4209" s="37"/>
      <c r="I4209" s="200"/>
      <c r="J4209" s="37"/>
      <c r="K4209" s="37"/>
      <c r="L4209" s="40"/>
      <c r="M4209" s="201"/>
      <c r="N4209" s="202"/>
      <c r="O4209" s="72"/>
      <c r="P4209" s="72"/>
      <c r="Q4209" s="72"/>
      <c r="R4209" s="72"/>
      <c r="S4209" s="72"/>
      <c r="T4209" s="73"/>
      <c r="U4209" s="35"/>
      <c r="V4209" s="35"/>
      <c r="W4209" s="35"/>
      <c r="X4209" s="35"/>
      <c r="Y4209" s="35"/>
      <c r="Z4209" s="35"/>
      <c r="AA4209" s="35"/>
      <c r="AB4209" s="35"/>
      <c r="AC4209" s="35"/>
      <c r="AD4209" s="35"/>
      <c r="AE4209" s="35"/>
      <c r="AT4209" s="18" t="s">
        <v>221</v>
      </c>
      <c r="AU4209" s="18" t="s">
        <v>90</v>
      </c>
    </row>
    <row r="4210" spans="1:47" s="2" customFormat="1" ht="10.199999999999999">
      <c r="A4210" s="35"/>
      <c r="B4210" s="36"/>
      <c r="C4210" s="37"/>
      <c r="D4210" s="215" t="s">
        <v>362</v>
      </c>
      <c r="E4210" s="37"/>
      <c r="F4210" s="216" t="s">
        <v>4001</v>
      </c>
      <c r="G4210" s="37"/>
      <c r="H4210" s="37"/>
      <c r="I4210" s="200"/>
      <c r="J4210" s="37"/>
      <c r="K4210" s="37"/>
      <c r="L4210" s="40"/>
      <c r="M4210" s="270"/>
      <c r="N4210" s="271"/>
      <c r="O4210" s="205"/>
      <c r="P4210" s="205"/>
      <c r="Q4210" s="205"/>
      <c r="R4210" s="205"/>
      <c r="S4210" s="205"/>
      <c r="T4210" s="272"/>
      <c r="U4210" s="35"/>
      <c r="V4210" s="35"/>
      <c r="W4210" s="35"/>
      <c r="X4210" s="35"/>
      <c r="Y4210" s="35"/>
      <c r="Z4210" s="35"/>
      <c r="AA4210" s="35"/>
      <c r="AB4210" s="35"/>
      <c r="AC4210" s="35"/>
      <c r="AD4210" s="35"/>
      <c r="AE4210" s="35"/>
      <c r="AT4210" s="18" t="s">
        <v>362</v>
      </c>
      <c r="AU4210" s="18" t="s">
        <v>90</v>
      </c>
    </row>
    <row r="4211" spans="1:47" s="2" customFormat="1" ht="6.9" customHeight="1">
      <c r="A4211" s="35"/>
      <c r="B4211" s="55"/>
      <c r="C4211" s="56"/>
      <c r="D4211" s="56"/>
      <c r="E4211" s="56"/>
      <c r="F4211" s="56"/>
      <c r="G4211" s="56"/>
      <c r="H4211" s="56"/>
      <c r="I4211" s="56"/>
      <c r="J4211" s="56"/>
      <c r="K4211" s="56"/>
      <c r="L4211" s="40"/>
      <c r="M4211" s="35"/>
      <c r="O4211" s="35"/>
      <c r="P4211" s="35"/>
      <c r="Q4211" s="35"/>
      <c r="R4211" s="35"/>
      <c r="S4211" s="35"/>
      <c r="T4211" s="35"/>
      <c r="U4211" s="35"/>
      <c r="V4211" s="35"/>
      <c r="W4211" s="35"/>
      <c r="X4211" s="35"/>
      <c r="Y4211" s="35"/>
      <c r="Z4211" s="35"/>
      <c r="AA4211" s="35"/>
      <c r="AB4211" s="35"/>
      <c r="AC4211" s="35"/>
      <c r="AD4211" s="35"/>
      <c r="AE4211" s="35"/>
    </row>
  </sheetData>
  <sheetProtection algorithmName="SHA-512" hashValue="HGe9XOXBaldU5KyuZGqoiKKDQ1AGtq/+0dUuBR6nJA6OPB6ofqhVYpxYwW+daFz33KsPLdVIPwMqkTnk0mDpiA==" saltValue="fhh5HtbE5pOXMiriKzdNJGnG4XZHvk+EfCEb29u8JtkQd4C/UhMEhqRn9fUhzDuC2e3EcIYc2RYlCYZIyJCnwg==" spinCount="100000" sheet="1" objects="1" scenarios="1" formatColumns="0" formatRows="0" autoFilter="0"/>
  <autoFilter ref="C152:K4210"/>
  <mergeCells count="12">
    <mergeCell ref="E145:H145"/>
    <mergeCell ref="L2:V2"/>
    <mergeCell ref="E85:H85"/>
    <mergeCell ref="E87:H87"/>
    <mergeCell ref="E89:H89"/>
    <mergeCell ref="E141:H141"/>
    <mergeCell ref="E143:H143"/>
    <mergeCell ref="E7:H7"/>
    <mergeCell ref="E9:H9"/>
    <mergeCell ref="E11:H11"/>
    <mergeCell ref="E20:H20"/>
    <mergeCell ref="E29:H29"/>
  </mergeCells>
  <hyperlinks>
    <hyperlink ref="F158" r:id="rId1"/>
    <hyperlink ref="F165" r:id="rId2"/>
    <hyperlink ref="F172" r:id="rId3"/>
    <hyperlink ref="F179" r:id="rId4"/>
    <hyperlink ref="F204" r:id="rId5"/>
    <hyperlink ref="F210" r:id="rId6"/>
    <hyperlink ref="F216" r:id="rId7"/>
    <hyperlink ref="F234" r:id="rId8"/>
    <hyperlink ref="F240" r:id="rId9"/>
    <hyperlink ref="F246" r:id="rId10"/>
    <hyperlink ref="F258" r:id="rId11"/>
    <hyperlink ref="F270" r:id="rId12"/>
    <hyperlink ref="F276" r:id="rId13"/>
    <hyperlink ref="F279" r:id="rId14"/>
    <hyperlink ref="F282" r:id="rId15"/>
    <hyperlink ref="F294" r:id="rId16"/>
    <hyperlink ref="F297" r:id="rId17"/>
    <hyperlink ref="F303" r:id="rId18"/>
    <hyperlink ref="F312" r:id="rId19"/>
    <hyperlink ref="F339" r:id="rId20"/>
    <hyperlink ref="F351" r:id="rId21"/>
    <hyperlink ref="F367" r:id="rId22"/>
    <hyperlink ref="F379" r:id="rId23"/>
    <hyperlink ref="F395" r:id="rId24"/>
    <hyperlink ref="F411" r:id="rId25"/>
    <hyperlink ref="F414" r:id="rId26"/>
    <hyperlink ref="F420" r:id="rId27"/>
    <hyperlink ref="F445" r:id="rId28"/>
    <hyperlink ref="F470" r:id="rId29"/>
    <hyperlink ref="F473" r:id="rId30"/>
    <hyperlink ref="F521" r:id="rId31"/>
    <hyperlink ref="F569" r:id="rId32"/>
    <hyperlink ref="F572" r:id="rId33"/>
    <hyperlink ref="F575" r:id="rId34"/>
    <hyperlink ref="F581" r:id="rId35"/>
    <hyperlink ref="F588" r:id="rId36"/>
    <hyperlink ref="F597" r:id="rId37"/>
    <hyperlink ref="F600" r:id="rId38"/>
    <hyperlink ref="F605" r:id="rId39"/>
    <hyperlink ref="F648" r:id="rId40"/>
    <hyperlink ref="F654" r:id="rId41"/>
    <hyperlink ref="F660" r:id="rId42"/>
    <hyperlink ref="F667" r:id="rId43"/>
    <hyperlink ref="F749" r:id="rId44"/>
    <hyperlink ref="F800" r:id="rId45"/>
    <hyperlink ref="F817" r:id="rId46"/>
    <hyperlink ref="F827" r:id="rId47"/>
    <hyperlink ref="F845" r:id="rId48"/>
    <hyperlink ref="F853" r:id="rId49"/>
    <hyperlink ref="F859" r:id="rId50"/>
    <hyperlink ref="F867" r:id="rId51"/>
    <hyperlink ref="F875" r:id="rId52"/>
    <hyperlink ref="F885" r:id="rId53"/>
    <hyperlink ref="F895" r:id="rId54"/>
    <hyperlink ref="F901" r:id="rId55"/>
    <hyperlink ref="F914" r:id="rId56"/>
    <hyperlink ref="F920" r:id="rId57"/>
    <hyperlink ref="F927" r:id="rId58"/>
    <hyperlink ref="F934" r:id="rId59"/>
    <hyperlink ref="F937" r:id="rId60"/>
    <hyperlink ref="F944" r:id="rId61"/>
    <hyperlink ref="F951" r:id="rId62"/>
    <hyperlink ref="F958" r:id="rId63"/>
    <hyperlink ref="F961" r:id="rId64"/>
    <hyperlink ref="F966" r:id="rId65"/>
    <hyperlink ref="F981" r:id="rId66"/>
    <hyperlink ref="F1010" r:id="rId67"/>
    <hyperlink ref="F1028" r:id="rId68"/>
    <hyperlink ref="F1044" r:id="rId69"/>
    <hyperlink ref="F1070" r:id="rId70"/>
    <hyperlink ref="F1097" r:id="rId71"/>
    <hyperlink ref="F1111" r:id="rId72"/>
    <hyperlink ref="F1243" r:id="rId73"/>
    <hyperlink ref="F1366" r:id="rId74"/>
    <hyperlink ref="F1369" r:id="rId75"/>
    <hyperlink ref="F1377" r:id="rId76"/>
    <hyperlink ref="F1404" r:id="rId77"/>
    <hyperlink ref="F1444" r:id="rId78"/>
    <hyperlink ref="F1449" r:id="rId79"/>
    <hyperlink ref="F1454" r:id="rId80"/>
    <hyperlink ref="F1461" r:id="rId81"/>
    <hyperlink ref="F1464" r:id="rId82"/>
    <hyperlink ref="F1472" r:id="rId83"/>
    <hyperlink ref="F1475" r:id="rId84"/>
    <hyperlink ref="F1478" r:id="rId85"/>
    <hyperlink ref="F1652" r:id="rId86"/>
    <hyperlink ref="F1655" r:id="rId87"/>
    <hyperlink ref="F1660" r:id="rId88"/>
    <hyperlink ref="F1689" r:id="rId89"/>
    <hyperlink ref="F1708" r:id="rId90"/>
    <hyperlink ref="F1752" r:id="rId91"/>
    <hyperlink ref="F1755" r:id="rId92"/>
    <hyperlink ref="F1763" r:id="rId93"/>
    <hyperlink ref="F1770" r:id="rId94"/>
    <hyperlink ref="F1773" r:id="rId95"/>
    <hyperlink ref="F1776" r:id="rId96"/>
    <hyperlink ref="F1779" r:id="rId97"/>
    <hyperlink ref="F1801" r:id="rId98"/>
    <hyperlink ref="F1808" r:id="rId99"/>
    <hyperlink ref="F1811" r:id="rId100"/>
    <hyperlink ref="F1818" r:id="rId101"/>
    <hyperlink ref="F1821" r:id="rId102"/>
    <hyperlink ref="F1833" r:id="rId103"/>
    <hyperlink ref="F1838" r:id="rId104"/>
    <hyperlink ref="F1841" r:id="rId105"/>
    <hyperlink ref="F1858" r:id="rId106"/>
    <hyperlink ref="F1861" r:id="rId107"/>
    <hyperlink ref="F1864" r:id="rId108"/>
    <hyperlink ref="F1916" r:id="rId109"/>
    <hyperlink ref="F1921" r:id="rId110"/>
    <hyperlink ref="F1925" r:id="rId111"/>
    <hyperlink ref="F1931" r:id="rId112"/>
    <hyperlink ref="F1934" r:id="rId113"/>
    <hyperlink ref="F1940" r:id="rId114"/>
    <hyperlink ref="F1943" r:id="rId115"/>
    <hyperlink ref="F1949" r:id="rId116"/>
    <hyperlink ref="F1955" r:id="rId117"/>
    <hyperlink ref="F1958" r:id="rId118"/>
    <hyperlink ref="F1963" r:id="rId119"/>
    <hyperlink ref="F1966" r:id="rId120"/>
    <hyperlink ref="F1971" r:id="rId121"/>
    <hyperlink ref="F1977" r:id="rId122"/>
    <hyperlink ref="F1997" r:id="rId123"/>
    <hyperlink ref="F2017" r:id="rId124"/>
    <hyperlink ref="F2039" r:id="rId125"/>
    <hyperlink ref="F2055" r:id="rId126"/>
    <hyperlink ref="F2058" r:id="rId127"/>
    <hyperlink ref="F2136" r:id="rId128"/>
    <hyperlink ref="F2155" r:id="rId129"/>
    <hyperlink ref="F2172" r:id="rId130"/>
    <hyperlink ref="F2208" r:id="rId131"/>
    <hyperlink ref="F2216" r:id="rId132"/>
    <hyperlink ref="F2224" r:id="rId133"/>
    <hyperlink ref="F2234" r:id="rId134"/>
    <hyperlink ref="F2253" r:id="rId135"/>
    <hyperlink ref="F2258" r:id="rId136"/>
    <hyperlink ref="F2261" r:id="rId137"/>
    <hyperlink ref="F2264" r:id="rId138"/>
    <hyperlink ref="F2267" r:id="rId139"/>
    <hyperlink ref="F2272" r:id="rId140"/>
    <hyperlink ref="F2283" r:id="rId141"/>
    <hyperlink ref="F2296" r:id="rId142"/>
    <hyperlink ref="F2306" r:id="rId143"/>
    <hyperlink ref="F2312" r:id="rId144"/>
    <hyperlink ref="F2326" r:id="rId145"/>
    <hyperlink ref="F2338" r:id="rId146"/>
    <hyperlink ref="F2342" r:id="rId147"/>
    <hyperlink ref="F2347" r:id="rId148"/>
    <hyperlink ref="F2352" r:id="rId149"/>
    <hyperlink ref="F2358" r:id="rId150"/>
    <hyperlink ref="F2363" r:id="rId151"/>
    <hyperlink ref="F2374" r:id="rId152"/>
    <hyperlink ref="F2403" r:id="rId153"/>
    <hyperlink ref="F2408" r:id="rId154"/>
    <hyperlink ref="F2437" r:id="rId155"/>
    <hyperlink ref="F2448" r:id="rId156"/>
    <hyperlink ref="F2459" r:id="rId157"/>
    <hyperlink ref="F2472" r:id="rId158"/>
    <hyperlink ref="F2476" r:id="rId159"/>
    <hyperlink ref="F2493" r:id="rId160"/>
    <hyperlink ref="F2520" r:id="rId161"/>
    <hyperlink ref="F2523" r:id="rId162"/>
    <hyperlink ref="F2531" r:id="rId163"/>
    <hyperlink ref="F2548" r:id="rId164"/>
    <hyperlink ref="F2571" r:id="rId165"/>
    <hyperlink ref="F2574" r:id="rId166"/>
    <hyperlink ref="F2579" r:id="rId167"/>
    <hyperlink ref="F2585" r:id="rId168"/>
    <hyperlink ref="F2591" r:id="rId169"/>
    <hyperlink ref="F2597" r:id="rId170"/>
    <hyperlink ref="F2603" r:id="rId171"/>
    <hyperlink ref="F2611" r:id="rId172"/>
    <hyperlink ref="F2635" r:id="rId173"/>
    <hyperlink ref="F2653" r:id="rId174"/>
    <hyperlink ref="F2657" r:id="rId175"/>
    <hyperlink ref="F2668" r:id="rId176"/>
    <hyperlink ref="F2688" r:id="rId177"/>
    <hyperlink ref="F2697" r:id="rId178"/>
    <hyperlink ref="F2726" r:id="rId179"/>
    <hyperlink ref="F2758" r:id="rId180"/>
    <hyperlink ref="F2765" r:id="rId181"/>
    <hyperlink ref="F2775" r:id="rId182"/>
    <hyperlink ref="F2782" r:id="rId183"/>
    <hyperlink ref="F2792" r:id="rId184"/>
    <hyperlink ref="F2803" r:id="rId185"/>
    <hyperlink ref="F2814" r:id="rId186"/>
    <hyperlink ref="F2834" r:id="rId187"/>
    <hyperlink ref="F2851" r:id="rId188"/>
    <hyperlink ref="F2855" r:id="rId189"/>
    <hyperlink ref="F2869" r:id="rId190"/>
    <hyperlink ref="F2883" r:id="rId191"/>
    <hyperlink ref="F2890" r:id="rId192"/>
    <hyperlink ref="F2896" r:id="rId193"/>
    <hyperlink ref="F2901" r:id="rId194"/>
    <hyperlink ref="F2905" r:id="rId195"/>
    <hyperlink ref="F2915" r:id="rId196"/>
    <hyperlink ref="F2922" r:id="rId197"/>
    <hyperlink ref="F2929" r:id="rId198"/>
    <hyperlink ref="F2937" r:id="rId199"/>
    <hyperlink ref="F2947" r:id="rId200"/>
    <hyperlink ref="F2960" r:id="rId201"/>
    <hyperlink ref="F2989" r:id="rId202"/>
    <hyperlink ref="F2996" r:id="rId203"/>
    <hyperlink ref="F3014" r:id="rId204"/>
    <hyperlink ref="F3022" r:id="rId205"/>
    <hyperlink ref="F3030" r:id="rId206"/>
    <hyperlink ref="F3033" r:id="rId207"/>
    <hyperlink ref="F3037" r:id="rId208"/>
    <hyperlink ref="F3045" r:id="rId209"/>
    <hyperlink ref="F3055" r:id="rId210"/>
    <hyperlink ref="F3060" r:id="rId211"/>
    <hyperlink ref="F3066" r:id="rId212"/>
    <hyperlink ref="F3082" r:id="rId213"/>
    <hyperlink ref="F3086" r:id="rId214"/>
    <hyperlink ref="F3099" r:id="rId215"/>
    <hyperlink ref="F3110" r:id="rId216"/>
    <hyperlink ref="F3125" r:id="rId217"/>
    <hyperlink ref="F3132" r:id="rId218"/>
    <hyperlink ref="F3139" r:id="rId219"/>
    <hyperlink ref="F3154" r:id="rId220"/>
    <hyperlink ref="F3159" r:id="rId221"/>
    <hyperlink ref="F3172" r:id="rId222"/>
    <hyperlink ref="F3177" r:id="rId223"/>
    <hyperlink ref="F3182" r:id="rId224"/>
    <hyperlink ref="F3187" r:id="rId225"/>
    <hyperlink ref="F3212" r:id="rId226"/>
    <hyperlink ref="F3229" r:id="rId227"/>
    <hyperlink ref="F3254" r:id="rId228"/>
    <hyperlink ref="F3262" r:id="rId229"/>
    <hyperlink ref="F3274" r:id="rId230"/>
    <hyperlink ref="F3288" r:id="rId231"/>
    <hyperlink ref="F3296" r:id="rId232"/>
    <hyperlink ref="F3304" r:id="rId233"/>
    <hyperlink ref="F3312" r:id="rId234"/>
    <hyperlink ref="F3321" r:id="rId235"/>
    <hyperlink ref="F3324" r:id="rId236"/>
    <hyperlink ref="F3329" r:id="rId237"/>
    <hyperlink ref="F3333" r:id="rId238"/>
    <hyperlink ref="F3337" r:id="rId239"/>
    <hyperlink ref="F3341" r:id="rId240"/>
    <hyperlink ref="F3369" r:id="rId241"/>
    <hyperlink ref="F3373" r:id="rId242"/>
    <hyperlink ref="F3381" r:id="rId243"/>
    <hyperlink ref="F3384" r:id="rId244"/>
    <hyperlink ref="F3390" r:id="rId245"/>
    <hyperlink ref="F3398" r:id="rId246"/>
    <hyperlink ref="F3401" r:id="rId247"/>
    <hyperlink ref="F3439" r:id="rId248"/>
    <hyperlink ref="F3477" r:id="rId249"/>
    <hyperlink ref="F3484" r:id="rId250"/>
    <hyperlink ref="F3487" r:id="rId251"/>
    <hyperlink ref="F3491" r:id="rId252"/>
    <hyperlink ref="F3498" r:id="rId253"/>
    <hyperlink ref="F3501" r:id="rId254"/>
    <hyperlink ref="F3504" r:id="rId255"/>
    <hyperlink ref="F3515" r:id="rId256"/>
    <hyperlink ref="F3524" r:id="rId257"/>
    <hyperlink ref="F3534" r:id="rId258"/>
    <hyperlink ref="F3585" r:id="rId259"/>
    <hyperlink ref="F3591" r:id="rId260"/>
    <hyperlink ref="F3608" r:id="rId261"/>
    <hyperlink ref="F3611" r:id="rId262"/>
    <hyperlink ref="F3618" r:id="rId263"/>
    <hyperlink ref="F3622" r:id="rId264"/>
    <hyperlink ref="F3630" r:id="rId265"/>
    <hyperlink ref="F3676" r:id="rId266"/>
    <hyperlink ref="F3679" r:id="rId267"/>
    <hyperlink ref="F3684" r:id="rId268"/>
    <hyperlink ref="F3687" r:id="rId269"/>
    <hyperlink ref="F3692" r:id="rId270"/>
    <hyperlink ref="F3695" r:id="rId271"/>
    <hyperlink ref="F3699" r:id="rId272"/>
    <hyperlink ref="F3761" r:id="rId273"/>
    <hyperlink ref="F3764" r:id="rId274"/>
    <hyperlink ref="F3805" r:id="rId275"/>
    <hyperlink ref="F3811" r:id="rId276"/>
    <hyperlink ref="F3836" r:id="rId277"/>
    <hyperlink ref="F3903" r:id="rId278"/>
    <hyperlink ref="F3965" r:id="rId279"/>
    <hyperlink ref="F3968" r:id="rId280"/>
    <hyperlink ref="F3971" r:id="rId281"/>
    <hyperlink ref="F3976" r:id="rId282"/>
    <hyperlink ref="F3979" r:id="rId283"/>
    <hyperlink ref="F3983" r:id="rId284"/>
    <hyperlink ref="F3989" r:id="rId285"/>
    <hyperlink ref="F4008" r:id="rId286"/>
    <hyperlink ref="F4095" r:id="rId287"/>
    <hyperlink ref="F4101" r:id="rId288"/>
    <hyperlink ref="F4107" r:id="rId289"/>
    <hyperlink ref="F4110" r:id="rId290"/>
    <hyperlink ref="F4117" r:id="rId291"/>
    <hyperlink ref="F4191" r:id="rId292"/>
    <hyperlink ref="F4210" r:id="rId293"/>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9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518"/>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105</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317</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4002</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62.5" customHeight="1">
      <c r="A29" s="122"/>
      <c r="B29" s="123"/>
      <c r="C29" s="122"/>
      <c r="D29" s="122"/>
      <c r="E29" s="330" t="s">
        <v>4003</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ROUND(J133,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ROUND((SUM(BE133:BE517)),  2)</f>
        <v>0</v>
      </c>
      <c r="G35" s="35"/>
      <c r="H35" s="35"/>
      <c r="I35" s="131">
        <v>0.21</v>
      </c>
      <c r="J35" s="130">
        <f>ROUND(((SUM(BE133:BE517))*I35),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ROUND((SUM(BF133:BF517)),  2)</f>
        <v>0</v>
      </c>
      <c r="G36" s="35"/>
      <c r="H36" s="35"/>
      <c r="I36" s="131">
        <v>0.12</v>
      </c>
      <c r="J36" s="130">
        <f>ROUND(((SUM(BF133:BF517))*I36),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ROUND((SUM(BG133:BG517)),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ROUND((SUM(BH133:BH517)),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ROUND((SUM(BI133:BI517)),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317</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14-A - Zařízení pro vytápění staveb</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J133</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335</v>
      </c>
      <c r="E99" s="157"/>
      <c r="F99" s="157"/>
      <c r="G99" s="157"/>
      <c r="H99" s="157"/>
      <c r="I99" s="157"/>
      <c r="J99" s="158">
        <f>J134</f>
        <v>0</v>
      </c>
      <c r="K99" s="155"/>
      <c r="L99" s="159"/>
    </row>
    <row r="100" spans="1:47" s="12" customFormat="1" ht="19.95" customHeight="1">
      <c r="B100" s="208"/>
      <c r="C100" s="105"/>
      <c r="D100" s="209" t="s">
        <v>338</v>
      </c>
      <c r="E100" s="210"/>
      <c r="F100" s="210"/>
      <c r="G100" s="210"/>
      <c r="H100" s="210"/>
      <c r="I100" s="210"/>
      <c r="J100" s="211">
        <f>J135</f>
        <v>0</v>
      </c>
      <c r="K100" s="105"/>
      <c r="L100" s="212"/>
    </row>
    <row r="101" spans="1:47" s="12" customFormat="1" ht="19.95" customHeight="1">
      <c r="B101" s="208"/>
      <c r="C101" s="105"/>
      <c r="D101" s="209" t="s">
        <v>4004</v>
      </c>
      <c r="E101" s="210"/>
      <c r="F101" s="210"/>
      <c r="G101" s="210"/>
      <c r="H101" s="210"/>
      <c r="I101" s="210"/>
      <c r="J101" s="211">
        <f>J170</f>
        <v>0</v>
      </c>
      <c r="K101" s="105"/>
      <c r="L101" s="212"/>
    </row>
    <row r="102" spans="1:47" s="12" customFormat="1" ht="19.95" customHeight="1">
      <c r="B102" s="208"/>
      <c r="C102" s="105"/>
      <c r="D102" s="209" t="s">
        <v>4005</v>
      </c>
      <c r="E102" s="210"/>
      <c r="F102" s="210"/>
      <c r="G102" s="210"/>
      <c r="H102" s="210"/>
      <c r="I102" s="210"/>
      <c r="J102" s="211">
        <f>J255</f>
        <v>0</v>
      </c>
      <c r="K102" s="105"/>
      <c r="L102" s="212"/>
    </row>
    <row r="103" spans="1:47" s="12" customFormat="1" ht="19.95" customHeight="1">
      <c r="B103" s="208"/>
      <c r="C103" s="105"/>
      <c r="D103" s="209" t="s">
        <v>4006</v>
      </c>
      <c r="E103" s="210"/>
      <c r="F103" s="210"/>
      <c r="G103" s="210"/>
      <c r="H103" s="210"/>
      <c r="I103" s="210"/>
      <c r="J103" s="211">
        <f>J301</f>
        <v>0</v>
      </c>
      <c r="K103" s="105"/>
      <c r="L103" s="212"/>
    </row>
    <row r="104" spans="1:47" s="12" customFormat="1" ht="19.95" customHeight="1">
      <c r="B104" s="208"/>
      <c r="C104" s="105"/>
      <c r="D104" s="209" t="s">
        <v>4007</v>
      </c>
      <c r="E104" s="210"/>
      <c r="F104" s="210"/>
      <c r="G104" s="210"/>
      <c r="H104" s="210"/>
      <c r="I104" s="210"/>
      <c r="J104" s="211">
        <f>J376</f>
        <v>0</v>
      </c>
      <c r="K104" s="105"/>
      <c r="L104" s="212"/>
    </row>
    <row r="105" spans="1:47" s="12" customFormat="1" ht="19.95" customHeight="1">
      <c r="B105" s="208"/>
      <c r="C105" s="105"/>
      <c r="D105" s="209" t="s">
        <v>4008</v>
      </c>
      <c r="E105" s="210"/>
      <c r="F105" s="210"/>
      <c r="G105" s="210"/>
      <c r="H105" s="210"/>
      <c r="I105" s="210"/>
      <c r="J105" s="211">
        <f>J395</f>
        <v>0</v>
      </c>
      <c r="K105" s="105"/>
      <c r="L105" s="212"/>
    </row>
    <row r="106" spans="1:47" s="12" customFormat="1" ht="19.95" customHeight="1">
      <c r="B106" s="208"/>
      <c r="C106" s="105"/>
      <c r="D106" s="209" t="s">
        <v>4009</v>
      </c>
      <c r="E106" s="210"/>
      <c r="F106" s="210"/>
      <c r="G106" s="210"/>
      <c r="H106" s="210"/>
      <c r="I106" s="210"/>
      <c r="J106" s="211">
        <f>J443</f>
        <v>0</v>
      </c>
      <c r="K106" s="105"/>
      <c r="L106" s="212"/>
    </row>
    <row r="107" spans="1:47" s="12" customFormat="1" ht="19.95" customHeight="1">
      <c r="B107" s="208"/>
      <c r="C107" s="105"/>
      <c r="D107" s="209" t="s">
        <v>350</v>
      </c>
      <c r="E107" s="210"/>
      <c r="F107" s="210"/>
      <c r="G107" s="210"/>
      <c r="H107" s="210"/>
      <c r="I107" s="210"/>
      <c r="J107" s="211">
        <f>J478</f>
        <v>0</v>
      </c>
      <c r="K107" s="105"/>
      <c r="L107" s="212"/>
    </row>
    <row r="108" spans="1:47" s="9" customFormat="1" ht="24.9" customHeight="1">
      <c r="B108" s="154"/>
      <c r="C108" s="155"/>
      <c r="D108" s="156" t="s">
        <v>4010</v>
      </c>
      <c r="E108" s="157"/>
      <c r="F108" s="157"/>
      <c r="G108" s="157"/>
      <c r="H108" s="157"/>
      <c r="I108" s="157"/>
      <c r="J108" s="158">
        <f>J483</f>
        <v>0</v>
      </c>
      <c r="K108" s="155"/>
      <c r="L108" s="159"/>
    </row>
    <row r="109" spans="1:47" s="12" customFormat="1" ht="19.95" customHeight="1">
      <c r="B109" s="208"/>
      <c r="C109" s="105"/>
      <c r="D109" s="209" t="s">
        <v>4011</v>
      </c>
      <c r="E109" s="210"/>
      <c r="F109" s="210"/>
      <c r="G109" s="210"/>
      <c r="H109" s="210"/>
      <c r="I109" s="210"/>
      <c r="J109" s="211">
        <f>J484</f>
        <v>0</v>
      </c>
      <c r="K109" s="105"/>
      <c r="L109" s="212"/>
    </row>
    <row r="110" spans="1:47" s="12" customFormat="1" ht="19.95" customHeight="1">
      <c r="B110" s="208"/>
      <c r="C110" s="105"/>
      <c r="D110" s="209" t="s">
        <v>4012</v>
      </c>
      <c r="E110" s="210"/>
      <c r="F110" s="210"/>
      <c r="G110" s="210"/>
      <c r="H110" s="210"/>
      <c r="I110" s="210"/>
      <c r="J110" s="211">
        <f>J497</f>
        <v>0</v>
      </c>
      <c r="K110" s="105"/>
      <c r="L110" s="212"/>
    </row>
    <row r="111" spans="1:47" s="9" customFormat="1" ht="24.9" customHeight="1">
      <c r="B111" s="154"/>
      <c r="C111" s="155"/>
      <c r="D111" s="156" t="s">
        <v>4013</v>
      </c>
      <c r="E111" s="157"/>
      <c r="F111" s="157"/>
      <c r="G111" s="157"/>
      <c r="H111" s="157"/>
      <c r="I111" s="157"/>
      <c r="J111" s="158">
        <f>J501</f>
        <v>0</v>
      </c>
      <c r="K111" s="155"/>
      <c r="L111" s="159"/>
    </row>
    <row r="112" spans="1:47" s="2" customFormat="1" ht="21.7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31" s="2" customFormat="1" ht="6.9" customHeight="1">
      <c r="A113" s="35"/>
      <c r="B113" s="55"/>
      <c r="C113" s="56"/>
      <c r="D113" s="56"/>
      <c r="E113" s="56"/>
      <c r="F113" s="56"/>
      <c r="G113" s="56"/>
      <c r="H113" s="56"/>
      <c r="I113" s="56"/>
      <c r="J113" s="56"/>
      <c r="K113" s="56"/>
      <c r="L113" s="52"/>
      <c r="S113" s="35"/>
      <c r="T113" s="35"/>
      <c r="U113" s="35"/>
      <c r="V113" s="35"/>
      <c r="W113" s="35"/>
      <c r="X113" s="35"/>
      <c r="Y113" s="35"/>
      <c r="Z113" s="35"/>
      <c r="AA113" s="35"/>
      <c r="AB113" s="35"/>
      <c r="AC113" s="35"/>
      <c r="AD113" s="35"/>
      <c r="AE113" s="35"/>
    </row>
    <row r="117" spans="1:31" s="2" customFormat="1" ht="6.9" customHeight="1">
      <c r="A117" s="35"/>
      <c r="B117" s="57"/>
      <c r="C117" s="58"/>
      <c r="D117" s="58"/>
      <c r="E117" s="58"/>
      <c r="F117" s="58"/>
      <c r="G117" s="58"/>
      <c r="H117" s="58"/>
      <c r="I117" s="58"/>
      <c r="J117" s="58"/>
      <c r="K117" s="58"/>
      <c r="L117" s="52"/>
      <c r="S117" s="35"/>
      <c r="T117" s="35"/>
      <c r="U117" s="35"/>
      <c r="V117" s="35"/>
      <c r="W117" s="35"/>
      <c r="X117" s="35"/>
      <c r="Y117" s="35"/>
      <c r="Z117" s="35"/>
      <c r="AA117" s="35"/>
      <c r="AB117" s="35"/>
      <c r="AC117" s="35"/>
      <c r="AD117" s="35"/>
      <c r="AE117" s="35"/>
    </row>
    <row r="118" spans="1:31" s="2" customFormat="1" ht="24.9" customHeight="1">
      <c r="A118" s="35"/>
      <c r="B118" s="36"/>
      <c r="C118" s="24" t="s">
        <v>200</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6.9"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31" s="2" customFormat="1" ht="12" customHeight="1">
      <c r="A120" s="35"/>
      <c r="B120" s="36"/>
      <c r="C120" s="30" t="s">
        <v>16</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16.5" customHeight="1">
      <c r="A121" s="35"/>
      <c r="B121" s="36"/>
      <c r="C121" s="37"/>
      <c r="D121" s="37"/>
      <c r="E121" s="331" t="str">
        <f>E7</f>
        <v>Výstavba výjezdové základny ZZS KV – Velké Meziříčí</v>
      </c>
      <c r="F121" s="332"/>
      <c r="G121" s="332"/>
      <c r="H121" s="332"/>
      <c r="I121" s="37"/>
      <c r="J121" s="37"/>
      <c r="K121" s="37"/>
      <c r="L121" s="52"/>
      <c r="S121" s="35"/>
      <c r="T121" s="35"/>
      <c r="U121" s="35"/>
      <c r="V121" s="35"/>
      <c r="W121" s="35"/>
      <c r="X121" s="35"/>
      <c r="Y121" s="35"/>
      <c r="Z121" s="35"/>
      <c r="AA121" s="35"/>
      <c r="AB121" s="35"/>
      <c r="AC121" s="35"/>
      <c r="AD121" s="35"/>
      <c r="AE121" s="35"/>
    </row>
    <row r="122" spans="1:31" s="1" customFormat="1" ht="12" customHeight="1">
      <c r="B122" s="22"/>
      <c r="C122" s="30" t="s">
        <v>189</v>
      </c>
      <c r="D122" s="23"/>
      <c r="E122" s="23"/>
      <c r="F122" s="23"/>
      <c r="G122" s="23"/>
      <c r="H122" s="23"/>
      <c r="I122" s="23"/>
      <c r="J122" s="23"/>
      <c r="K122" s="23"/>
      <c r="L122" s="21"/>
    </row>
    <row r="123" spans="1:31" s="2" customFormat="1" ht="16.5" customHeight="1">
      <c r="A123" s="35"/>
      <c r="B123" s="36"/>
      <c r="C123" s="37"/>
      <c r="D123" s="37"/>
      <c r="E123" s="331" t="s">
        <v>317</v>
      </c>
      <c r="F123" s="333"/>
      <c r="G123" s="333"/>
      <c r="H123" s="333"/>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191</v>
      </c>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6.5" customHeight="1">
      <c r="A125" s="35"/>
      <c r="B125" s="36"/>
      <c r="C125" s="37"/>
      <c r="D125" s="37"/>
      <c r="E125" s="286" t="str">
        <f>E11</f>
        <v>14-A - Zařízení pro vytápění staveb</v>
      </c>
      <c r="F125" s="333"/>
      <c r="G125" s="333"/>
      <c r="H125" s="333"/>
      <c r="I125" s="37"/>
      <c r="J125" s="37"/>
      <c r="K125" s="37"/>
      <c r="L125" s="52"/>
      <c r="S125" s="35"/>
      <c r="T125" s="35"/>
      <c r="U125" s="35"/>
      <c r="V125" s="35"/>
      <c r="W125" s="35"/>
      <c r="X125" s="35"/>
      <c r="Y125" s="35"/>
      <c r="Z125" s="35"/>
      <c r="AA125" s="35"/>
      <c r="AB125" s="35"/>
      <c r="AC125" s="35"/>
      <c r="AD125" s="35"/>
      <c r="AE125" s="35"/>
    </row>
    <row r="126" spans="1:31" s="2" customFormat="1" ht="6.9"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12" customHeight="1">
      <c r="A127" s="35"/>
      <c r="B127" s="36"/>
      <c r="C127" s="30" t="s">
        <v>20</v>
      </c>
      <c r="D127" s="37"/>
      <c r="E127" s="37"/>
      <c r="F127" s="28" t="str">
        <f>F14</f>
        <v>Velké Meziříčí</v>
      </c>
      <c r="G127" s="37"/>
      <c r="H127" s="37"/>
      <c r="I127" s="30" t="s">
        <v>22</v>
      </c>
      <c r="J127" s="67" t="str">
        <f>IF(J14="","",J14)</f>
        <v>27. 3. 2025</v>
      </c>
      <c r="K127" s="37"/>
      <c r="L127" s="52"/>
      <c r="S127" s="35"/>
      <c r="T127" s="35"/>
      <c r="U127" s="35"/>
      <c r="V127" s="35"/>
      <c r="W127" s="35"/>
      <c r="X127" s="35"/>
      <c r="Y127" s="35"/>
      <c r="Z127" s="35"/>
      <c r="AA127" s="35"/>
      <c r="AB127" s="35"/>
      <c r="AC127" s="35"/>
      <c r="AD127" s="35"/>
      <c r="AE127" s="35"/>
    </row>
    <row r="128" spans="1:31" s="2" customFormat="1" ht="6.9"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2" customFormat="1" ht="25.65" customHeight="1">
      <c r="A129" s="35"/>
      <c r="B129" s="36"/>
      <c r="C129" s="30" t="s">
        <v>24</v>
      </c>
      <c r="D129" s="37"/>
      <c r="E129" s="37"/>
      <c r="F129" s="28" t="str">
        <f>E17</f>
        <v>Kraj Vysočina</v>
      </c>
      <c r="G129" s="37"/>
      <c r="H129" s="37"/>
      <c r="I129" s="30" t="s">
        <v>32</v>
      </c>
      <c r="J129" s="33" t="str">
        <f>E23</f>
        <v>PROJEKT CENTRUM NOVA s.r.o.</v>
      </c>
      <c r="K129" s="37"/>
      <c r="L129" s="52"/>
      <c r="S129" s="35"/>
      <c r="T129" s="35"/>
      <c r="U129" s="35"/>
      <c r="V129" s="35"/>
      <c r="W129" s="35"/>
      <c r="X129" s="35"/>
      <c r="Y129" s="35"/>
      <c r="Z129" s="35"/>
      <c r="AA129" s="35"/>
      <c r="AB129" s="35"/>
      <c r="AC129" s="35"/>
      <c r="AD129" s="35"/>
      <c r="AE129" s="35"/>
    </row>
    <row r="130" spans="1:65" s="2" customFormat="1" ht="15.15" customHeight="1">
      <c r="A130" s="35"/>
      <c r="B130" s="36"/>
      <c r="C130" s="30" t="s">
        <v>30</v>
      </c>
      <c r="D130" s="37"/>
      <c r="E130" s="37"/>
      <c r="F130" s="28" t="str">
        <f>IF(E20="","",E20)</f>
        <v>Vyplň údaj</v>
      </c>
      <c r="G130" s="37"/>
      <c r="H130" s="37"/>
      <c r="I130" s="30" t="s">
        <v>37</v>
      </c>
      <c r="J130" s="33" t="str">
        <f>E26</f>
        <v xml:space="preserve"> </v>
      </c>
      <c r="K130" s="37"/>
      <c r="L130" s="52"/>
      <c r="S130" s="35"/>
      <c r="T130" s="35"/>
      <c r="U130" s="35"/>
      <c r="V130" s="35"/>
      <c r="W130" s="35"/>
      <c r="X130" s="35"/>
      <c r="Y130" s="35"/>
      <c r="Z130" s="35"/>
      <c r="AA130" s="35"/>
      <c r="AB130" s="35"/>
      <c r="AC130" s="35"/>
      <c r="AD130" s="35"/>
      <c r="AE130" s="35"/>
    </row>
    <row r="131" spans="1:65" s="2" customFormat="1" ht="10.35" customHeight="1">
      <c r="A131" s="35"/>
      <c r="B131" s="36"/>
      <c r="C131" s="37"/>
      <c r="D131" s="37"/>
      <c r="E131" s="37"/>
      <c r="F131" s="37"/>
      <c r="G131" s="37"/>
      <c r="H131" s="37"/>
      <c r="I131" s="37"/>
      <c r="J131" s="37"/>
      <c r="K131" s="37"/>
      <c r="L131" s="52"/>
      <c r="S131" s="35"/>
      <c r="T131" s="35"/>
      <c r="U131" s="35"/>
      <c r="V131" s="35"/>
      <c r="W131" s="35"/>
      <c r="X131" s="35"/>
      <c r="Y131" s="35"/>
      <c r="Z131" s="35"/>
      <c r="AA131" s="35"/>
      <c r="AB131" s="35"/>
      <c r="AC131" s="35"/>
      <c r="AD131" s="35"/>
      <c r="AE131" s="35"/>
    </row>
    <row r="132" spans="1:65" s="10" customFormat="1" ht="29.25" customHeight="1">
      <c r="A132" s="160"/>
      <c r="B132" s="161"/>
      <c r="C132" s="162" t="s">
        <v>201</v>
      </c>
      <c r="D132" s="163" t="s">
        <v>66</v>
      </c>
      <c r="E132" s="163" t="s">
        <v>62</v>
      </c>
      <c r="F132" s="163" t="s">
        <v>63</v>
      </c>
      <c r="G132" s="163" t="s">
        <v>202</v>
      </c>
      <c r="H132" s="163" t="s">
        <v>203</v>
      </c>
      <c r="I132" s="163" t="s">
        <v>204</v>
      </c>
      <c r="J132" s="163" t="s">
        <v>196</v>
      </c>
      <c r="K132" s="164" t="s">
        <v>205</v>
      </c>
      <c r="L132" s="165"/>
      <c r="M132" s="76" t="s">
        <v>1</v>
      </c>
      <c r="N132" s="77" t="s">
        <v>45</v>
      </c>
      <c r="O132" s="77" t="s">
        <v>206</v>
      </c>
      <c r="P132" s="77" t="s">
        <v>207</v>
      </c>
      <c r="Q132" s="77" t="s">
        <v>208</v>
      </c>
      <c r="R132" s="77" t="s">
        <v>209</v>
      </c>
      <c r="S132" s="77" t="s">
        <v>210</v>
      </c>
      <c r="T132" s="78" t="s">
        <v>211</v>
      </c>
      <c r="U132" s="160"/>
      <c r="V132" s="160"/>
      <c r="W132" s="160"/>
      <c r="X132" s="160"/>
      <c r="Y132" s="160"/>
      <c r="Z132" s="160"/>
      <c r="AA132" s="160"/>
      <c r="AB132" s="160"/>
      <c r="AC132" s="160"/>
      <c r="AD132" s="160"/>
      <c r="AE132" s="160"/>
    </row>
    <row r="133" spans="1:65" s="2" customFormat="1" ht="22.8" customHeight="1">
      <c r="A133" s="35"/>
      <c r="B133" s="36"/>
      <c r="C133" s="83" t="s">
        <v>212</v>
      </c>
      <c r="D133" s="37"/>
      <c r="E133" s="37"/>
      <c r="F133" s="37"/>
      <c r="G133" s="37"/>
      <c r="H133" s="37"/>
      <c r="I133" s="37"/>
      <c r="J133" s="166">
        <f>BK133</f>
        <v>0</v>
      </c>
      <c r="K133" s="37"/>
      <c r="L133" s="40"/>
      <c r="M133" s="79"/>
      <c r="N133" s="167"/>
      <c r="O133" s="80"/>
      <c r="P133" s="168">
        <f>P134+P483+P501</f>
        <v>0</v>
      </c>
      <c r="Q133" s="80"/>
      <c r="R133" s="168">
        <f>R134+R483+R501</f>
        <v>2.805933</v>
      </c>
      <c r="S133" s="80"/>
      <c r="T133" s="169">
        <f>T134+T483+T501</f>
        <v>0</v>
      </c>
      <c r="U133" s="35"/>
      <c r="V133" s="35"/>
      <c r="W133" s="35"/>
      <c r="X133" s="35"/>
      <c r="Y133" s="35"/>
      <c r="Z133" s="35"/>
      <c r="AA133" s="35"/>
      <c r="AB133" s="35"/>
      <c r="AC133" s="35"/>
      <c r="AD133" s="35"/>
      <c r="AE133" s="35"/>
      <c r="AT133" s="18" t="s">
        <v>80</v>
      </c>
      <c r="AU133" s="18" t="s">
        <v>198</v>
      </c>
      <c r="BK133" s="170">
        <f>BK134+BK483+BK501</f>
        <v>0</v>
      </c>
    </row>
    <row r="134" spans="1:65" s="11" customFormat="1" ht="25.95" customHeight="1">
      <c r="B134" s="171"/>
      <c r="C134" s="172"/>
      <c r="D134" s="173" t="s">
        <v>80</v>
      </c>
      <c r="E134" s="174" t="s">
        <v>2237</v>
      </c>
      <c r="F134" s="174" t="s">
        <v>2238</v>
      </c>
      <c r="G134" s="172"/>
      <c r="H134" s="172"/>
      <c r="I134" s="175"/>
      <c r="J134" s="176">
        <f>BK134</f>
        <v>0</v>
      </c>
      <c r="K134" s="172"/>
      <c r="L134" s="177"/>
      <c r="M134" s="178"/>
      <c r="N134" s="179"/>
      <c r="O134" s="179"/>
      <c r="P134" s="180">
        <f>P135+P170+P255+P301+P376+P395+P443+P478</f>
        <v>0</v>
      </c>
      <c r="Q134" s="179"/>
      <c r="R134" s="180">
        <f>R135+R170+R255+R301+R376+R395+R443+R478</f>
        <v>2.805933</v>
      </c>
      <c r="S134" s="179"/>
      <c r="T134" s="181">
        <f>T135+T170+T255+T301+T376+T395+T443+T478</f>
        <v>0</v>
      </c>
      <c r="AR134" s="182" t="s">
        <v>90</v>
      </c>
      <c r="AT134" s="183" t="s">
        <v>80</v>
      </c>
      <c r="AU134" s="183" t="s">
        <v>81</v>
      </c>
      <c r="AY134" s="182" t="s">
        <v>215</v>
      </c>
      <c r="BK134" s="184">
        <f>BK135+BK170+BK255+BK301+BK376+BK395+BK443+BK478</f>
        <v>0</v>
      </c>
    </row>
    <row r="135" spans="1:65" s="11" customFormat="1" ht="22.8" customHeight="1">
      <c r="B135" s="171"/>
      <c r="C135" s="172"/>
      <c r="D135" s="173" t="s">
        <v>80</v>
      </c>
      <c r="E135" s="213" t="s">
        <v>2515</v>
      </c>
      <c r="F135" s="213" t="s">
        <v>2516</v>
      </c>
      <c r="G135" s="172"/>
      <c r="H135" s="172"/>
      <c r="I135" s="175"/>
      <c r="J135" s="214">
        <f>BK135</f>
        <v>0</v>
      </c>
      <c r="K135" s="172"/>
      <c r="L135" s="177"/>
      <c r="M135" s="178"/>
      <c r="N135" s="179"/>
      <c r="O135" s="179"/>
      <c r="P135" s="180">
        <f>SUM(P136:P169)</f>
        <v>0</v>
      </c>
      <c r="Q135" s="179"/>
      <c r="R135" s="180">
        <f>SUM(R136:R169)</f>
        <v>0.10279999999999999</v>
      </c>
      <c r="S135" s="179"/>
      <c r="T135" s="181">
        <f>SUM(T136:T169)</f>
        <v>0</v>
      </c>
      <c r="AR135" s="182" t="s">
        <v>90</v>
      </c>
      <c r="AT135" s="183" t="s">
        <v>80</v>
      </c>
      <c r="AU135" s="183" t="s">
        <v>88</v>
      </c>
      <c r="AY135" s="182" t="s">
        <v>215</v>
      </c>
      <c r="BK135" s="184">
        <f>SUM(BK136:BK169)</f>
        <v>0</v>
      </c>
    </row>
    <row r="136" spans="1:65" s="2" customFormat="1" ht="33" customHeight="1">
      <c r="A136" s="35"/>
      <c r="B136" s="36"/>
      <c r="C136" s="185" t="s">
        <v>88</v>
      </c>
      <c r="D136" s="185" t="s">
        <v>216</v>
      </c>
      <c r="E136" s="186" t="s">
        <v>4014</v>
      </c>
      <c r="F136" s="187" t="s">
        <v>4015</v>
      </c>
      <c r="G136" s="188" t="s">
        <v>797</v>
      </c>
      <c r="H136" s="189">
        <v>74</v>
      </c>
      <c r="I136" s="190"/>
      <c r="J136" s="191">
        <f>ROUND(I136*H136,2)</f>
        <v>0</v>
      </c>
      <c r="K136" s="187" t="s">
        <v>359</v>
      </c>
      <c r="L136" s="40"/>
      <c r="M136" s="192" t="s">
        <v>1</v>
      </c>
      <c r="N136" s="193" t="s">
        <v>46</v>
      </c>
      <c r="O136" s="72"/>
      <c r="P136" s="194">
        <f>O136*H136</f>
        <v>0</v>
      </c>
      <c r="Q136" s="194">
        <v>1.9000000000000001E-4</v>
      </c>
      <c r="R136" s="194">
        <f>Q136*H136</f>
        <v>1.4060000000000001E-2</v>
      </c>
      <c r="S136" s="194">
        <v>0</v>
      </c>
      <c r="T136" s="195">
        <f>S136*H136</f>
        <v>0</v>
      </c>
      <c r="U136" s="35"/>
      <c r="V136" s="35"/>
      <c r="W136" s="35"/>
      <c r="X136" s="35"/>
      <c r="Y136" s="35"/>
      <c r="Z136" s="35"/>
      <c r="AA136" s="35"/>
      <c r="AB136" s="35"/>
      <c r="AC136" s="35"/>
      <c r="AD136" s="35"/>
      <c r="AE136" s="35"/>
      <c r="AR136" s="196" t="s">
        <v>291</v>
      </c>
      <c r="AT136" s="196" t="s">
        <v>216</v>
      </c>
      <c r="AU136" s="196" t="s">
        <v>90</v>
      </c>
      <c r="AY136" s="18" t="s">
        <v>215</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291</v>
      </c>
      <c r="BM136" s="196" t="s">
        <v>4016</v>
      </c>
    </row>
    <row r="137" spans="1:65" s="2" customFormat="1" ht="38.4">
      <c r="A137" s="35"/>
      <c r="B137" s="36"/>
      <c r="C137" s="37"/>
      <c r="D137" s="198" t="s">
        <v>221</v>
      </c>
      <c r="E137" s="37"/>
      <c r="F137" s="199" t="s">
        <v>4017</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221</v>
      </c>
      <c r="AU137" s="18" t="s">
        <v>90</v>
      </c>
    </row>
    <row r="138" spans="1:65" s="2" customFormat="1" ht="10.199999999999999">
      <c r="A138" s="35"/>
      <c r="B138" s="36"/>
      <c r="C138" s="37"/>
      <c r="D138" s="215" t="s">
        <v>362</v>
      </c>
      <c r="E138" s="37"/>
      <c r="F138" s="216" t="s">
        <v>4018</v>
      </c>
      <c r="G138" s="37"/>
      <c r="H138" s="37"/>
      <c r="I138" s="200"/>
      <c r="J138" s="37"/>
      <c r="K138" s="37"/>
      <c r="L138" s="40"/>
      <c r="M138" s="201"/>
      <c r="N138" s="202"/>
      <c r="O138" s="72"/>
      <c r="P138" s="72"/>
      <c r="Q138" s="72"/>
      <c r="R138" s="72"/>
      <c r="S138" s="72"/>
      <c r="T138" s="73"/>
      <c r="U138" s="35"/>
      <c r="V138" s="35"/>
      <c r="W138" s="35"/>
      <c r="X138" s="35"/>
      <c r="Y138" s="35"/>
      <c r="Z138" s="35"/>
      <c r="AA138" s="35"/>
      <c r="AB138" s="35"/>
      <c r="AC138" s="35"/>
      <c r="AD138" s="35"/>
      <c r="AE138" s="35"/>
      <c r="AT138" s="18" t="s">
        <v>362</v>
      </c>
      <c r="AU138" s="18" t="s">
        <v>90</v>
      </c>
    </row>
    <row r="139" spans="1:65" s="14" customFormat="1" ht="10.199999999999999">
      <c r="B139" s="227"/>
      <c r="C139" s="228"/>
      <c r="D139" s="198" t="s">
        <v>364</v>
      </c>
      <c r="E139" s="229" t="s">
        <v>1</v>
      </c>
      <c r="F139" s="230" t="s">
        <v>4019</v>
      </c>
      <c r="G139" s="228"/>
      <c r="H139" s="231">
        <v>74</v>
      </c>
      <c r="I139" s="232"/>
      <c r="J139" s="228"/>
      <c r="K139" s="228"/>
      <c r="L139" s="233"/>
      <c r="M139" s="234"/>
      <c r="N139" s="235"/>
      <c r="O139" s="235"/>
      <c r="P139" s="235"/>
      <c r="Q139" s="235"/>
      <c r="R139" s="235"/>
      <c r="S139" s="235"/>
      <c r="T139" s="236"/>
      <c r="AT139" s="237" t="s">
        <v>364</v>
      </c>
      <c r="AU139" s="237" t="s">
        <v>90</v>
      </c>
      <c r="AV139" s="14" t="s">
        <v>90</v>
      </c>
      <c r="AW139" s="14" t="s">
        <v>36</v>
      </c>
      <c r="AX139" s="14" t="s">
        <v>88</v>
      </c>
      <c r="AY139" s="237" t="s">
        <v>215</v>
      </c>
    </row>
    <row r="140" spans="1:65" s="2" customFormat="1" ht="24.15" customHeight="1">
      <c r="A140" s="35"/>
      <c r="B140" s="36"/>
      <c r="C140" s="260" t="s">
        <v>90</v>
      </c>
      <c r="D140" s="260" t="s">
        <v>539</v>
      </c>
      <c r="E140" s="261" t="s">
        <v>4020</v>
      </c>
      <c r="F140" s="262" t="s">
        <v>4021</v>
      </c>
      <c r="G140" s="263" t="s">
        <v>797</v>
      </c>
      <c r="H140" s="264">
        <v>10</v>
      </c>
      <c r="I140" s="265"/>
      <c r="J140" s="266">
        <f>ROUND(I140*H140,2)</f>
        <v>0</v>
      </c>
      <c r="K140" s="262" t="s">
        <v>359</v>
      </c>
      <c r="L140" s="267"/>
      <c r="M140" s="268" t="s">
        <v>1</v>
      </c>
      <c r="N140" s="269" t="s">
        <v>46</v>
      </c>
      <c r="O140" s="72"/>
      <c r="P140" s="194">
        <f>O140*H140</f>
        <v>0</v>
      </c>
      <c r="Q140" s="194">
        <v>2.9E-4</v>
      </c>
      <c r="R140" s="194">
        <f>Q140*H140</f>
        <v>2.8999999999999998E-3</v>
      </c>
      <c r="S140" s="194">
        <v>0</v>
      </c>
      <c r="T140" s="195">
        <f>S140*H140</f>
        <v>0</v>
      </c>
      <c r="U140" s="35"/>
      <c r="V140" s="35"/>
      <c r="W140" s="35"/>
      <c r="X140" s="35"/>
      <c r="Y140" s="35"/>
      <c r="Z140" s="35"/>
      <c r="AA140" s="35"/>
      <c r="AB140" s="35"/>
      <c r="AC140" s="35"/>
      <c r="AD140" s="35"/>
      <c r="AE140" s="35"/>
      <c r="AR140" s="196" t="s">
        <v>676</v>
      </c>
      <c r="AT140" s="196" t="s">
        <v>539</v>
      </c>
      <c r="AU140" s="196" t="s">
        <v>90</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291</v>
      </c>
      <c r="BM140" s="196" t="s">
        <v>4022</v>
      </c>
    </row>
    <row r="141" spans="1:65" s="2" customFormat="1" ht="19.2">
      <c r="A141" s="35"/>
      <c r="B141" s="36"/>
      <c r="C141" s="37"/>
      <c r="D141" s="198" t="s">
        <v>221</v>
      </c>
      <c r="E141" s="37"/>
      <c r="F141" s="199" t="s">
        <v>4021</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90</v>
      </c>
    </row>
    <row r="142" spans="1:65" s="2" customFormat="1" ht="24.15" customHeight="1">
      <c r="A142" s="35"/>
      <c r="B142" s="36"/>
      <c r="C142" s="260" t="s">
        <v>227</v>
      </c>
      <c r="D142" s="260" t="s">
        <v>539</v>
      </c>
      <c r="E142" s="261" t="s">
        <v>4023</v>
      </c>
      <c r="F142" s="262" t="s">
        <v>4024</v>
      </c>
      <c r="G142" s="263" t="s">
        <v>797</v>
      </c>
      <c r="H142" s="264">
        <v>16</v>
      </c>
      <c r="I142" s="265"/>
      <c r="J142" s="266">
        <f>ROUND(I142*H142,2)</f>
        <v>0</v>
      </c>
      <c r="K142" s="262" t="s">
        <v>359</v>
      </c>
      <c r="L142" s="267"/>
      <c r="M142" s="268" t="s">
        <v>1</v>
      </c>
      <c r="N142" s="269" t="s">
        <v>46</v>
      </c>
      <c r="O142" s="72"/>
      <c r="P142" s="194">
        <f>O142*H142</f>
        <v>0</v>
      </c>
      <c r="Q142" s="194">
        <v>7.2000000000000005E-4</v>
      </c>
      <c r="R142" s="194">
        <f>Q142*H142</f>
        <v>1.1520000000000001E-2</v>
      </c>
      <c r="S142" s="194">
        <v>0</v>
      </c>
      <c r="T142" s="195">
        <f>S142*H142</f>
        <v>0</v>
      </c>
      <c r="U142" s="35"/>
      <c r="V142" s="35"/>
      <c r="W142" s="35"/>
      <c r="X142" s="35"/>
      <c r="Y142" s="35"/>
      <c r="Z142" s="35"/>
      <c r="AA142" s="35"/>
      <c r="AB142" s="35"/>
      <c r="AC142" s="35"/>
      <c r="AD142" s="35"/>
      <c r="AE142" s="35"/>
      <c r="AR142" s="196" t="s">
        <v>676</v>
      </c>
      <c r="AT142" s="196" t="s">
        <v>539</v>
      </c>
      <c r="AU142" s="196" t="s">
        <v>90</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291</v>
      </c>
      <c r="BM142" s="196" t="s">
        <v>4025</v>
      </c>
    </row>
    <row r="143" spans="1:65" s="2" customFormat="1" ht="19.2">
      <c r="A143" s="35"/>
      <c r="B143" s="36"/>
      <c r="C143" s="37"/>
      <c r="D143" s="198" t="s">
        <v>221</v>
      </c>
      <c r="E143" s="37"/>
      <c r="F143" s="199" t="s">
        <v>4024</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90</v>
      </c>
    </row>
    <row r="144" spans="1:65" s="2" customFormat="1" ht="24.15" customHeight="1">
      <c r="A144" s="35"/>
      <c r="B144" s="36"/>
      <c r="C144" s="260" t="s">
        <v>214</v>
      </c>
      <c r="D144" s="260" t="s">
        <v>539</v>
      </c>
      <c r="E144" s="261" t="s">
        <v>4026</v>
      </c>
      <c r="F144" s="262" t="s">
        <v>4027</v>
      </c>
      <c r="G144" s="263" t="s">
        <v>797</v>
      </c>
      <c r="H144" s="264">
        <v>48</v>
      </c>
      <c r="I144" s="265"/>
      <c r="J144" s="266">
        <f>ROUND(I144*H144,2)</f>
        <v>0</v>
      </c>
      <c r="K144" s="262" t="s">
        <v>359</v>
      </c>
      <c r="L144" s="267"/>
      <c r="M144" s="268" t="s">
        <v>1</v>
      </c>
      <c r="N144" s="269" t="s">
        <v>46</v>
      </c>
      <c r="O144" s="72"/>
      <c r="P144" s="194">
        <f>O144*H144</f>
        <v>0</v>
      </c>
      <c r="Q144" s="194">
        <v>8.3000000000000001E-4</v>
      </c>
      <c r="R144" s="194">
        <f>Q144*H144</f>
        <v>3.984E-2</v>
      </c>
      <c r="S144" s="194">
        <v>0</v>
      </c>
      <c r="T144" s="195">
        <f>S144*H144</f>
        <v>0</v>
      </c>
      <c r="U144" s="35"/>
      <c r="V144" s="35"/>
      <c r="W144" s="35"/>
      <c r="X144" s="35"/>
      <c r="Y144" s="35"/>
      <c r="Z144" s="35"/>
      <c r="AA144" s="35"/>
      <c r="AB144" s="35"/>
      <c r="AC144" s="35"/>
      <c r="AD144" s="35"/>
      <c r="AE144" s="35"/>
      <c r="AR144" s="196" t="s">
        <v>676</v>
      </c>
      <c r="AT144" s="196" t="s">
        <v>539</v>
      </c>
      <c r="AU144" s="196" t="s">
        <v>90</v>
      </c>
      <c r="AY144" s="18" t="s">
        <v>215</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291</v>
      </c>
      <c r="BM144" s="196" t="s">
        <v>4028</v>
      </c>
    </row>
    <row r="145" spans="1:65" s="2" customFormat="1" ht="19.2">
      <c r="A145" s="35"/>
      <c r="B145" s="36"/>
      <c r="C145" s="37"/>
      <c r="D145" s="198" t="s">
        <v>221</v>
      </c>
      <c r="E145" s="37"/>
      <c r="F145" s="199" t="s">
        <v>4027</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221</v>
      </c>
      <c r="AU145" s="18" t="s">
        <v>90</v>
      </c>
    </row>
    <row r="146" spans="1:65" s="2" customFormat="1" ht="16.5" customHeight="1">
      <c r="A146" s="35"/>
      <c r="B146" s="36"/>
      <c r="C146" s="260" t="s">
        <v>236</v>
      </c>
      <c r="D146" s="260" t="s">
        <v>539</v>
      </c>
      <c r="E146" s="261" t="s">
        <v>4029</v>
      </c>
      <c r="F146" s="262" t="s">
        <v>4030</v>
      </c>
      <c r="G146" s="263" t="s">
        <v>797</v>
      </c>
      <c r="H146" s="264">
        <v>74</v>
      </c>
      <c r="I146" s="265"/>
      <c r="J146" s="266">
        <f>ROUND(I146*H146,2)</f>
        <v>0</v>
      </c>
      <c r="K146" s="262" t="s">
        <v>359</v>
      </c>
      <c r="L146" s="267"/>
      <c r="M146" s="268" t="s">
        <v>1</v>
      </c>
      <c r="N146" s="269" t="s">
        <v>46</v>
      </c>
      <c r="O146" s="72"/>
      <c r="P146" s="194">
        <f>O146*H146</f>
        <v>0</v>
      </c>
      <c r="Q146" s="194">
        <v>9.0000000000000006E-5</v>
      </c>
      <c r="R146" s="194">
        <f>Q146*H146</f>
        <v>6.6600000000000001E-3</v>
      </c>
      <c r="S146" s="194">
        <v>0</v>
      </c>
      <c r="T146" s="195">
        <f>S146*H146</f>
        <v>0</v>
      </c>
      <c r="U146" s="35"/>
      <c r="V146" s="35"/>
      <c r="W146" s="35"/>
      <c r="X146" s="35"/>
      <c r="Y146" s="35"/>
      <c r="Z146" s="35"/>
      <c r="AA146" s="35"/>
      <c r="AB146" s="35"/>
      <c r="AC146" s="35"/>
      <c r="AD146" s="35"/>
      <c r="AE146" s="35"/>
      <c r="AR146" s="196" t="s">
        <v>676</v>
      </c>
      <c r="AT146" s="196" t="s">
        <v>539</v>
      </c>
      <c r="AU146" s="196" t="s">
        <v>90</v>
      </c>
      <c r="AY146" s="18" t="s">
        <v>215</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291</v>
      </c>
      <c r="BM146" s="196" t="s">
        <v>4031</v>
      </c>
    </row>
    <row r="147" spans="1:65" s="2" customFormat="1" ht="10.199999999999999">
      <c r="A147" s="35"/>
      <c r="B147" s="36"/>
      <c r="C147" s="37"/>
      <c r="D147" s="198" t="s">
        <v>221</v>
      </c>
      <c r="E147" s="37"/>
      <c r="F147" s="199" t="s">
        <v>4030</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221</v>
      </c>
      <c r="AU147" s="18" t="s">
        <v>90</v>
      </c>
    </row>
    <row r="148" spans="1:65" s="2" customFormat="1" ht="24.15" customHeight="1">
      <c r="A148" s="35"/>
      <c r="B148" s="36"/>
      <c r="C148" s="185" t="s">
        <v>241</v>
      </c>
      <c r="D148" s="185" t="s">
        <v>216</v>
      </c>
      <c r="E148" s="186" t="s">
        <v>4032</v>
      </c>
      <c r="F148" s="187" t="s">
        <v>4033</v>
      </c>
      <c r="G148" s="188" t="s">
        <v>797</v>
      </c>
      <c r="H148" s="189">
        <v>248</v>
      </c>
      <c r="I148" s="190"/>
      <c r="J148" s="191">
        <f>ROUND(I148*H148,2)</f>
        <v>0</v>
      </c>
      <c r="K148" s="187" t="s">
        <v>359</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291</v>
      </c>
      <c r="AT148" s="196" t="s">
        <v>216</v>
      </c>
      <c r="AU148" s="196" t="s">
        <v>90</v>
      </c>
      <c r="AY148" s="18" t="s">
        <v>215</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291</v>
      </c>
      <c r="BM148" s="196" t="s">
        <v>4034</v>
      </c>
    </row>
    <row r="149" spans="1:65" s="2" customFormat="1" ht="28.8">
      <c r="A149" s="35"/>
      <c r="B149" s="36"/>
      <c r="C149" s="37"/>
      <c r="D149" s="198" t="s">
        <v>221</v>
      </c>
      <c r="E149" s="37"/>
      <c r="F149" s="199" t="s">
        <v>4035</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221</v>
      </c>
      <c r="AU149" s="18" t="s">
        <v>90</v>
      </c>
    </row>
    <row r="150" spans="1:65" s="2" customFormat="1" ht="10.199999999999999">
      <c r="A150" s="35"/>
      <c r="B150" s="36"/>
      <c r="C150" s="37"/>
      <c r="D150" s="215" t="s">
        <v>362</v>
      </c>
      <c r="E150" s="37"/>
      <c r="F150" s="216" t="s">
        <v>4036</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362</v>
      </c>
      <c r="AU150" s="18" t="s">
        <v>90</v>
      </c>
    </row>
    <row r="151" spans="1:65" s="14" customFormat="1" ht="10.199999999999999">
      <c r="B151" s="227"/>
      <c r="C151" s="228"/>
      <c r="D151" s="198" t="s">
        <v>364</v>
      </c>
      <c r="E151" s="229" t="s">
        <v>1</v>
      </c>
      <c r="F151" s="230" t="s">
        <v>4037</v>
      </c>
      <c r="G151" s="228"/>
      <c r="H151" s="231">
        <v>248</v>
      </c>
      <c r="I151" s="232"/>
      <c r="J151" s="228"/>
      <c r="K151" s="228"/>
      <c r="L151" s="233"/>
      <c r="M151" s="234"/>
      <c r="N151" s="235"/>
      <c r="O151" s="235"/>
      <c r="P151" s="235"/>
      <c r="Q151" s="235"/>
      <c r="R151" s="235"/>
      <c r="S151" s="235"/>
      <c r="T151" s="236"/>
      <c r="AT151" s="237" t="s">
        <v>364</v>
      </c>
      <c r="AU151" s="237" t="s">
        <v>90</v>
      </c>
      <c r="AV151" s="14" t="s">
        <v>90</v>
      </c>
      <c r="AW151" s="14" t="s">
        <v>36</v>
      </c>
      <c r="AX151" s="14" t="s">
        <v>88</v>
      </c>
      <c r="AY151" s="237" t="s">
        <v>215</v>
      </c>
    </row>
    <row r="152" spans="1:65" s="2" customFormat="1" ht="24.15" customHeight="1">
      <c r="A152" s="35"/>
      <c r="B152" s="36"/>
      <c r="C152" s="260" t="s">
        <v>246</v>
      </c>
      <c r="D152" s="260" t="s">
        <v>539</v>
      </c>
      <c r="E152" s="261" t="s">
        <v>4038</v>
      </c>
      <c r="F152" s="262" t="s">
        <v>4039</v>
      </c>
      <c r="G152" s="263" t="s">
        <v>797</v>
      </c>
      <c r="H152" s="264">
        <v>70</v>
      </c>
      <c r="I152" s="265"/>
      <c r="J152" s="266">
        <f>ROUND(I152*H152,2)</f>
        <v>0</v>
      </c>
      <c r="K152" s="262" t="s">
        <v>359</v>
      </c>
      <c r="L152" s="267"/>
      <c r="M152" s="268" t="s">
        <v>1</v>
      </c>
      <c r="N152" s="269" t="s">
        <v>46</v>
      </c>
      <c r="O152" s="72"/>
      <c r="P152" s="194">
        <f>O152*H152</f>
        <v>0</v>
      </c>
      <c r="Q152" s="194">
        <v>5.0000000000000002E-5</v>
      </c>
      <c r="R152" s="194">
        <f>Q152*H152</f>
        <v>3.5000000000000001E-3</v>
      </c>
      <c r="S152" s="194">
        <v>0</v>
      </c>
      <c r="T152" s="195">
        <f>S152*H152</f>
        <v>0</v>
      </c>
      <c r="U152" s="35"/>
      <c r="V152" s="35"/>
      <c r="W152" s="35"/>
      <c r="X152" s="35"/>
      <c r="Y152" s="35"/>
      <c r="Z152" s="35"/>
      <c r="AA152" s="35"/>
      <c r="AB152" s="35"/>
      <c r="AC152" s="35"/>
      <c r="AD152" s="35"/>
      <c r="AE152" s="35"/>
      <c r="AR152" s="196" t="s">
        <v>676</v>
      </c>
      <c r="AT152" s="196" t="s">
        <v>539</v>
      </c>
      <c r="AU152" s="196" t="s">
        <v>90</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291</v>
      </c>
      <c r="BM152" s="196" t="s">
        <v>4040</v>
      </c>
    </row>
    <row r="153" spans="1:65" s="2" customFormat="1" ht="10.199999999999999">
      <c r="A153" s="35"/>
      <c r="B153" s="36"/>
      <c r="C153" s="37"/>
      <c r="D153" s="198" t="s">
        <v>221</v>
      </c>
      <c r="E153" s="37"/>
      <c r="F153" s="199" t="s">
        <v>4039</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90</v>
      </c>
    </row>
    <row r="154" spans="1:65" s="2" customFormat="1" ht="24.15" customHeight="1">
      <c r="A154" s="35"/>
      <c r="B154" s="36"/>
      <c r="C154" s="260" t="s">
        <v>251</v>
      </c>
      <c r="D154" s="260" t="s">
        <v>539</v>
      </c>
      <c r="E154" s="261" t="s">
        <v>4041</v>
      </c>
      <c r="F154" s="262" t="s">
        <v>4042</v>
      </c>
      <c r="G154" s="263" t="s">
        <v>797</v>
      </c>
      <c r="H154" s="264">
        <v>48</v>
      </c>
      <c r="I154" s="265"/>
      <c r="J154" s="266">
        <f>ROUND(I154*H154,2)</f>
        <v>0</v>
      </c>
      <c r="K154" s="262" t="s">
        <v>359</v>
      </c>
      <c r="L154" s="267"/>
      <c r="M154" s="268" t="s">
        <v>1</v>
      </c>
      <c r="N154" s="269" t="s">
        <v>46</v>
      </c>
      <c r="O154" s="72"/>
      <c r="P154" s="194">
        <f>O154*H154</f>
        <v>0</v>
      </c>
      <c r="Q154" s="194">
        <v>6.0000000000000002E-5</v>
      </c>
      <c r="R154" s="194">
        <f>Q154*H154</f>
        <v>2.8800000000000002E-3</v>
      </c>
      <c r="S154" s="194">
        <v>0</v>
      </c>
      <c r="T154" s="195">
        <f>S154*H154</f>
        <v>0</v>
      </c>
      <c r="U154" s="35"/>
      <c r="V154" s="35"/>
      <c r="W154" s="35"/>
      <c r="X154" s="35"/>
      <c r="Y154" s="35"/>
      <c r="Z154" s="35"/>
      <c r="AA154" s="35"/>
      <c r="AB154" s="35"/>
      <c r="AC154" s="35"/>
      <c r="AD154" s="35"/>
      <c r="AE154" s="35"/>
      <c r="AR154" s="196" t="s">
        <v>676</v>
      </c>
      <c r="AT154" s="196" t="s">
        <v>539</v>
      </c>
      <c r="AU154" s="196" t="s">
        <v>90</v>
      </c>
      <c r="AY154" s="18" t="s">
        <v>215</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291</v>
      </c>
      <c r="BM154" s="196" t="s">
        <v>4043</v>
      </c>
    </row>
    <row r="155" spans="1:65" s="2" customFormat="1" ht="10.199999999999999">
      <c r="A155" s="35"/>
      <c r="B155" s="36"/>
      <c r="C155" s="37"/>
      <c r="D155" s="198" t="s">
        <v>221</v>
      </c>
      <c r="E155" s="37"/>
      <c r="F155" s="199" t="s">
        <v>4042</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221</v>
      </c>
      <c r="AU155" s="18" t="s">
        <v>90</v>
      </c>
    </row>
    <row r="156" spans="1:65" s="2" customFormat="1" ht="24.15" customHeight="1">
      <c r="A156" s="35"/>
      <c r="B156" s="36"/>
      <c r="C156" s="260" t="s">
        <v>256</v>
      </c>
      <c r="D156" s="260" t="s">
        <v>539</v>
      </c>
      <c r="E156" s="261" t="s">
        <v>4044</v>
      </c>
      <c r="F156" s="262" t="s">
        <v>4045</v>
      </c>
      <c r="G156" s="263" t="s">
        <v>797</v>
      </c>
      <c r="H156" s="264">
        <v>72</v>
      </c>
      <c r="I156" s="265"/>
      <c r="J156" s="266">
        <f>ROUND(I156*H156,2)</f>
        <v>0</v>
      </c>
      <c r="K156" s="262" t="s">
        <v>3571</v>
      </c>
      <c r="L156" s="267"/>
      <c r="M156" s="268" t="s">
        <v>1</v>
      </c>
      <c r="N156" s="269" t="s">
        <v>46</v>
      </c>
      <c r="O156" s="72"/>
      <c r="P156" s="194">
        <f>O156*H156</f>
        <v>0</v>
      </c>
      <c r="Q156" s="194">
        <v>1.1E-4</v>
      </c>
      <c r="R156" s="194">
        <f>Q156*H156</f>
        <v>7.92E-3</v>
      </c>
      <c r="S156" s="194">
        <v>0</v>
      </c>
      <c r="T156" s="195">
        <f>S156*H156</f>
        <v>0</v>
      </c>
      <c r="U156" s="35"/>
      <c r="V156" s="35"/>
      <c r="W156" s="35"/>
      <c r="X156" s="35"/>
      <c r="Y156" s="35"/>
      <c r="Z156" s="35"/>
      <c r="AA156" s="35"/>
      <c r="AB156" s="35"/>
      <c r="AC156" s="35"/>
      <c r="AD156" s="35"/>
      <c r="AE156" s="35"/>
      <c r="AR156" s="196" t="s">
        <v>676</v>
      </c>
      <c r="AT156" s="196" t="s">
        <v>539</v>
      </c>
      <c r="AU156" s="196" t="s">
        <v>90</v>
      </c>
      <c r="AY156" s="18" t="s">
        <v>215</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291</v>
      </c>
      <c r="BM156" s="196" t="s">
        <v>4046</v>
      </c>
    </row>
    <row r="157" spans="1:65" s="2" customFormat="1" ht="10.199999999999999">
      <c r="A157" s="35"/>
      <c r="B157" s="36"/>
      <c r="C157" s="37"/>
      <c r="D157" s="198" t="s">
        <v>221</v>
      </c>
      <c r="E157" s="37"/>
      <c r="F157" s="199" t="s">
        <v>4045</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221</v>
      </c>
      <c r="AU157" s="18" t="s">
        <v>90</v>
      </c>
    </row>
    <row r="158" spans="1:65" s="2" customFormat="1" ht="24.15" customHeight="1">
      <c r="A158" s="35"/>
      <c r="B158" s="36"/>
      <c r="C158" s="260" t="s">
        <v>261</v>
      </c>
      <c r="D158" s="260" t="s">
        <v>539</v>
      </c>
      <c r="E158" s="261" t="s">
        <v>4047</v>
      </c>
      <c r="F158" s="262" t="s">
        <v>4048</v>
      </c>
      <c r="G158" s="263" t="s">
        <v>797</v>
      </c>
      <c r="H158" s="264">
        <v>40</v>
      </c>
      <c r="I158" s="265"/>
      <c r="J158" s="266">
        <f>ROUND(I158*H158,2)</f>
        <v>0</v>
      </c>
      <c r="K158" s="262" t="s">
        <v>359</v>
      </c>
      <c r="L158" s="267"/>
      <c r="M158" s="268" t="s">
        <v>1</v>
      </c>
      <c r="N158" s="269" t="s">
        <v>46</v>
      </c>
      <c r="O158" s="72"/>
      <c r="P158" s="194">
        <f>O158*H158</f>
        <v>0</v>
      </c>
      <c r="Q158" s="194">
        <v>1.2E-4</v>
      </c>
      <c r="R158" s="194">
        <f>Q158*H158</f>
        <v>4.8000000000000004E-3</v>
      </c>
      <c r="S158" s="194">
        <v>0</v>
      </c>
      <c r="T158" s="195">
        <f>S158*H158</f>
        <v>0</v>
      </c>
      <c r="U158" s="35"/>
      <c r="V158" s="35"/>
      <c r="W158" s="35"/>
      <c r="X158" s="35"/>
      <c r="Y158" s="35"/>
      <c r="Z158" s="35"/>
      <c r="AA158" s="35"/>
      <c r="AB158" s="35"/>
      <c r="AC158" s="35"/>
      <c r="AD158" s="35"/>
      <c r="AE158" s="35"/>
      <c r="AR158" s="196" t="s">
        <v>676</v>
      </c>
      <c r="AT158" s="196" t="s">
        <v>539</v>
      </c>
      <c r="AU158" s="196" t="s">
        <v>90</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291</v>
      </c>
      <c r="BM158" s="196" t="s">
        <v>4049</v>
      </c>
    </row>
    <row r="159" spans="1:65" s="2" customFormat="1" ht="10.199999999999999">
      <c r="A159" s="35"/>
      <c r="B159" s="36"/>
      <c r="C159" s="37"/>
      <c r="D159" s="198" t="s">
        <v>221</v>
      </c>
      <c r="E159" s="37"/>
      <c r="F159" s="199" t="s">
        <v>4048</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90</v>
      </c>
    </row>
    <row r="160" spans="1:65" s="2" customFormat="1" ht="24.15" customHeight="1">
      <c r="A160" s="35"/>
      <c r="B160" s="36"/>
      <c r="C160" s="260" t="s">
        <v>266</v>
      </c>
      <c r="D160" s="260" t="s">
        <v>539</v>
      </c>
      <c r="E160" s="261" t="s">
        <v>4050</v>
      </c>
      <c r="F160" s="262" t="s">
        <v>4051</v>
      </c>
      <c r="G160" s="263" t="s">
        <v>797</v>
      </c>
      <c r="H160" s="264">
        <v>18</v>
      </c>
      <c r="I160" s="265"/>
      <c r="J160" s="266">
        <f>ROUND(I160*H160,2)</f>
        <v>0</v>
      </c>
      <c r="K160" s="262" t="s">
        <v>359</v>
      </c>
      <c r="L160" s="267"/>
      <c r="M160" s="268" t="s">
        <v>1</v>
      </c>
      <c r="N160" s="269" t="s">
        <v>46</v>
      </c>
      <c r="O160" s="72"/>
      <c r="P160" s="194">
        <f>O160*H160</f>
        <v>0</v>
      </c>
      <c r="Q160" s="194">
        <v>1.3999999999999999E-4</v>
      </c>
      <c r="R160" s="194">
        <f>Q160*H160</f>
        <v>2.5199999999999997E-3</v>
      </c>
      <c r="S160" s="194">
        <v>0</v>
      </c>
      <c r="T160" s="195">
        <f>S160*H160</f>
        <v>0</v>
      </c>
      <c r="U160" s="35"/>
      <c r="V160" s="35"/>
      <c r="W160" s="35"/>
      <c r="X160" s="35"/>
      <c r="Y160" s="35"/>
      <c r="Z160" s="35"/>
      <c r="AA160" s="35"/>
      <c r="AB160" s="35"/>
      <c r="AC160" s="35"/>
      <c r="AD160" s="35"/>
      <c r="AE160" s="35"/>
      <c r="AR160" s="196" t="s">
        <v>676</v>
      </c>
      <c r="AT160" s="196" t="s">
        <v>539</v>
      </c>
      <c r="AU160" s="196" t="s">
        <v>90</v>
      </c>
      <c r="AY160" s="18" t="s">
        <v>215</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291</v>
      </c>
      <c r="BM160" s="196" t="s">
        <v>4052</v>
      </c>
    </row>
    <row r="161" spans="1:65" s="2" customFormat="1" ht="10.199999999999999">
      <c r="A161" s="35"/>
      <c r="B161" s="36"/>
      <c r="C161" s="37"/>
      <c r="D161" s="198" t="s">
        <v>221</v>
      </c>
      <c r="E161" s="37"/>
      <c r="F161" s="199" t="s">
        <v>4051</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221</v>
      </c>
      <c r="AU161" s="18" t="s">
        <v>90</v>
      </c>
    </row>
    <row r="162" spans="1:65" s="2" customFormat="1" ht="16.5" customHeight="1">
      <c r="A162" s="35"/>
      <c r="B162" s="36"/>
      <c r="C162" s="260" t="s">
        <v>8</v>
      </c>
      <c r="D162" s="260" t="s">
        <v>539</v>
      </c>
      <c r="E162" s="261" t="s">
        <v>4053</v>
      </c>
      <c r="F162" s="262" t="s">
        <v>4054</v>
      </c>
      <c r="G162" s="263" t="s">
        <v>4055</v>
      </c>
      <c r="H162" s="264">
        <v>6.2</v>
      </c>
      <c r="I162" s="265"/>
      <c r="J162" s="266">
        <f>ROUND(I162*H162,2)</f>
        <v>0</v>
      </c>
      <c r="K162" s="262" t="s">
        <v>359</v>
      </c>
      <c r="L162" s="267"/>
      <c r="M162" s="268" t="s">
        <v>1</v>
      </c>
      <c r="N162" s="269" t="s">
        <v>46</v>
      </c>
      <c r="O162" s="72"/>
      <c r="P162" s="194">
        <f>O162*H162</f>
        <v>0</v>
      </c>
      <c r="Q162" s="194">
        <v>1E-3</v>
      </c>
      <c r="R162" s="194">
        <f>Q162*H162</f>
        <v>6.2000000000000006E-3</v>
      </c>
      <c r="S162" s="194">
        <v>0</v>
      </c>
      <c r="T162" s="195">
        <f>S162*H162</f>
        <v>0</v>
      </c>
      <c r="U162" s="35"/>
      <c r="V162" s="35"/>
      <c r="W162" s="35"/>
      <c r="X162" s="35"/>
      <c r="Y162" s="35"/>
      <c r="Z162" s="35"/>
      <c r="AA162" s="35"/>
      <c r="AB162" s="35"/>
      <c r="AC162" s="35"/>
      <c r="AD162" s="35"/>
      <c r="AE162" s="35"/>
      <c r="AR162" s="196" t="s">
        <v>676</v>
      </c>
      <c r="AT162" s="196" t="s">
        <v>539</v>
      </c>
      <c r="AU162" s="196" t="s">
        <v>90</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291</v>
      </c>
      <c r="BM162" s="196" t="s">
        <v>4056</v>
      </c>
    </row>
    <row r="163" spans="1:65" s="2" customFormat="1" ht="10.199999999999999">
      <c r="A163" s="35"/>
      <c r="B163" s="36"/>
      <c r="C163" s="37"/>
      <c r="D163" s="198" t="s">
        <v>221</v>
      </c>
      <c r="E163" s="37"/>
      <c r="F163" s="199" t="s">
        <v>4054</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90</v>
      </c>
    </row>
    <row r="164" spans="1:65" s="14" customFormat="1" ht="10.199999999999999">
      <c r="B164" s="227"/>
      <c r="C164" s="228"/>
      <c r="D164" s="198" t="s">
        <v>364</v>
      </c>
      <c r="E164" s="229" t="s">
        <v>1</v>
      </c>
      <c r="F164" s="230" t="s">
        <v>4057</v>
      </c>
      <c r="G164" s="228"/>
      <c r="H164" s="231">
        <v>6.2</v>
      </c>
      <c r="I164" s="232"/>
      <c r="J164" s="228"/>
      <c r="K164" s="228"/>
      <c r="L164" s="233"/>
      <c r="M164" s="234"/>
      <c r="N164" s="235"/>
      <c r="O164" s="235"/>
      <c r="P164" s="235"/>
      <c r="Q164" s="235"/>
      <c r="R164" s="235"/>
      <c r="S164" s="235"/>
      <c r="T164" s="236"/>
      <c r="AT164" s="237" t="s">
        <v>364</v>
      </c>
      <c r="AU164" s="237" t="s">
        <v>90</v>
      </c>
      <c r="AV164" s="14" t="s">
        <v>90</v>
      </c>
      <c r="AW164" s="14" t="s">
        <v>36</v>
      </c>
      <c r="AX164" s="14" t="s">
        <v>88</v>
      </c>
      <c r="AY164" s="237" t="s">
        <v>215</v>
      </c>
    </row>
    <row r="165" spans="1:65" s="2" customFormat="1" ht="33" customHeight="1">
      <c r="A165" s="35"/>
      <c r="B165" s="36"/>
      <c r="C165" s="185" t="s">
        <v>275</v>
      </c>
      <c r="D165" s="185" t="s">
        <v>216</v>
      </c>
      <c r="E165" s="186" t="s">
        <v>4058</v>
      </c>
      <c r="F165" s="187" t="s">
        <v>4059</v>
      </c>
      <c r="G165" s="188" t="s">
        <v>716</v>
      </c>
      <c r="H165" s="189">
        <v>12</v>
      </c>
      <c r="I165" s="190"/>
      <c r="J165" s="191">
        <f>ROUND(I165*H165,2)</f>
        <v>0</v>
      </c>
      <c r="K165" s="187" t="s">
        <v>1</v>
      </c>
      <c r="L165" s="40"/>
      <c r="M165" s="192" t="s">
        <v>1</v>
      </c>
      <c r="N165" s="193" t="s">
        <v>46</v>
      </c>
      <c r="O165" s="72"/>
      <c r="P165" s="194">
        <f>O165*H165</f>
        <v>0</v>
      </c>
      <c r="Q165" s="194">
        <v>0</v>
      </c>
      <c r="R165" s="194">
        <f>Q165*H165</f>
        <v>0</v>
      </c>
      <c r="S165" s="194">
        <v>0</v>
      </c>
      <c r="T165" s="195">
        <f>S165*H165</f>
        <v>0</v>
      </c>
      <c r="U165" s="35"/>
      <c r="V165" s="35"/>
      <c r="W165" s="35"/>
      <c r="X165" s="35"/>
      <c r="Y165" s="35"/>
      <c r="Z165" s="35"/>
      <c r="AA165" s="35"/>
      <c r="AB165" s="35"/>
      <c r="AC165" s="35"/>
      <c r="AD165" s="35"/>
      <c r="AE165" s="35"/>
      <c r="AR165" s="196" t="s">
        <v>291</v>
      </c>
      <c r="AT165" s="196" t="s">
        <v>216</v>
      </c>
      <c r="AU165" s="196" t="s">
        <v>90</v>
      </c>
      <c r="AY165" s="18" t="s">
        <v>215</v>
      </c>
      <c r="BE165" s="197">
        <f>IF(N165="základní",J165,0)</f>
        <v>0</v>
      </c>
      <c r="BF165" s="197">
        <f>IF(N165="snížená",J165,0)</f>
        <v>0</v>
      </c>
      <c r="BG165" s="197">
        <f>IF(N165="zákl. přenesená",J165,0)</f>
        <v>0</v>
      </c>
      <c r="BH165" s="197">
        <f>IF(N165="sníž. přenesená",J165,0)</f>
        <v>0</v>
      </c>
      <c r="BI165" s="197">
        <f>IF(N165="nulová",J165,0)</f>
        <v>0</v>
      </c>
      <c r="BJ165" s="18" t="s">
        <v>88</v>
      </c>
      <c r="BK165" s="197">
        <f>ROUND(I165*H165,2)</f>
        <v>0</v>
      </c>
      <c r="BL165" s="18" t="s">
        <v>291</v>
      </c>
      <c r="BM165" s="196" t="s">
        <v>4060</v>
      </c>
    </row>
    <row r="166" spans="1:65" s="2" customFormat="1" ht="19.2">
      <c r="A166" s="35"/>
      <c r="B166" s="36"/>
      <c r="C166" s="37"/>
      <c r="D166" s="198" t="s">
        <v>221</v>
      </c>
      <c r="E166" s="37"/>
      <c r="F166" s="199" t="s">
        <v>4059</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221</v>
      </c>
      <c r="AU166" s="18" t="s">
        <v>90</v>
      </c>
    </row>
    <row r="167" spans="1:65" s="2" customFormat="1" ht="24.15" customHeight="1">
      <c r="A167" s="35"/>
      <c r="B167" s="36"/>
      <c r="C167" s="185" t="s">
        <v>280</v>
      </c>
      <c r="D167" s="185" t="s">
        <v>216</v>
      </c>
      <c r="E167" s="186" t="s">
        <v>4061</v>
      </c>
      <c r="F167" s="187" t="s">
        <v>4062</v>
      </c>
      <c r="G167" s="188" t="s">
        <v>583</v>
      </c>
      <c r="H167" s="189">
        <v>0.10299999999999999</v>
      </c>
      <c r="I167" s="190"/>
      <c r="J167" s="191">
        <f>ROUND(I167*H167,2)</f>
        <v>0</v>
      </c>
      <c r="K167" s="187" t="s">
        <v>359</v>
      </c>
      <c r="L167" s="40"/>
      <c r="M167" s="192" t="s">
        <v>1</v>
      </c>
      <c r="N167" s="193" t="s">
        <v>46</v>
      </c>
      <c r="O167" s="72"/>
      <c r="P167" s="194">
        <f>O167*H167</f>
        <v>0</v>
      </c>
      <c r="Q167" s="194">
        <v>0</v>
      </c>
      <c r="R167" s="194">
        <f>Q167*H167</f>
        <v>0</v>
      </c>
      <c r="S167" s="194">
        <v>0</v>
      </c>
      <c r="T167" s="195">
        <f>S167*H167</f>
        <v>0</v>
      </c>
      <c r="U167" s="35"/>
      <c r="V167" s="35"/>
      <c r="W167" s="35"/>
      <c r="X167" s="35"/>
      <c r="Y167" s="35"/>
      <c r="Z167" s="35"/>
      <c r="AA167" s="35"/>
      <c r="AB167" s="35"/>
      <c r="AC167" s="35"/>
      <c r="AD167" s="35"/>
      <c r="AE167" s="35"/>
      <c r="AR167" s="196" t="s">
        <v>291</v>
      </c>
      <c r="AT167" s="196" t="s">
        <v>216</v>
      </c>
      <c r="AU167" s="196" t="s">
        <v>90</v>
      </c>
      <c r="AY167" s="18" t="s">
        <v>215</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291</v>
      </c>
      <c r="BM167" s="196" t="s">
        <v>4063</v>
      </c>
    </row>
    <row r="168" spans="1:65" s="2" customFormat="1" ht="28.8">
      <c r="A168" s="35"/>
      <c r="B168" s="36"/>
      <c r="C168" s="37"/>
      <c r="D168" s="198" t="s">
        <v>221</v>
      </c>
      <c r="E168" s="37"/>
      <c r="F168" s="199" t="s">
        <v>4064</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221</v>
      </c>
      <c r="AU168" s="18" t="s">
        <v>90</v>
      </c>
    </row>
    <row r="169" spans="1:65" s="2" customFormat="1" ht="10.199999999999999">
      <c r="A169" s="35"/>
      <c r="B169" s="36"/>
      <c r="C169" s="37"/>
      <c r="D169" s="215" t="s">
        <v>362</v>
      </c>
      <c r="E169" s="37"/>
      <c r="F169" s="216" t="s">
        <v>4065</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362</v>
      </c>
      <c r="AU169" s="18" t="s">
        <v>90</v>
      </c>
    </row>
    <row r="170" spans="1:65" s="11" customFormat="1" ht="22.8" customHeight="1">
      <c r="B170" s="171"/>
      <c r="C170" s="172"/>
      <c r="D170" s="173" t="s">
        <v>80</v>
      </c>
      <c r="E170" s="213" t="s">
        <v>4066</v>
      </c>
      <c r="F170" s="213" t="s">
        <v>4067</v>
      </c>
      <c r="G170" s="172"/>
      <c r="H170" s="172"/>
      <c r="I170" s="175"/>
      <c r="J170" s="214">
        <f>BK170</f>
        <v>0</v>
      </c>
      <c r="K170" s="172"/>
      <c r="L170" s="177"/>
      <c r="M170" s="178"/>
      <c r="N170" s="179"/>
      <c r="O170" s="179"/>
      <c r="P170" s="180">
        <f>SUM(P171:P254)</f>
        <v>0</v>
      </c>
      <c r="Q170" s="179"/>
      <c r="R170" s="180">
        <f>SUM(R171:R254)</f>
        <v>0.75792000000000004</v>
      </c>
      <c r="S170" s="179"/>
      <c r="T170" s="181">
        <f>SUM(T171:T254)</f>
        <v>0</v>
      </c>
      <c r="AR170" s="182" t="s">
        <v>90</v>
      </c>
      <c r="AT170" s="183" t="s">
        <v>80</v>
      </c>
      <c r="AU170" s="183" t="s">
        <v>88</v>
      </c>
      <c r="AY170" s="182" t="s">
        <v>215</v>
      </c>
      <c r="BK170" s="184">
        <f>SUM(BK171:BK254)</f>
        <v>0</v>
      </c>
    </row>
    <row r="171" spans="1:65" s="2" customFormat="1" ht="24.15" customHeight="1">
      <c r="A171" s="35"/>
      <c r="B171" s="36"/>
      <c r="C171" s="185" t="s">
        <v>285</v>
      </c>
      <c r="D171" s="185" t="s">
        <v>216</v>
      </c>
      <c r="E171" s="186" t="s">
        <v>4068</v>
      </c>
      <c r="F171" s="187" t="s">
        <v>4069</v>
      </c>
      <c r="G171" s="188" t="s">
        <v>288</v>
      </c>
      <c r="H171" s="189">
        <v>1</v>
      </c>
      <c r="I171" s="190"/>
      <c r="J171" s="191">
        <f>ROUND(I171*H171,2)</f>
        <v>0</v>
      </c>
      <c r="K171" s="187" t="s">
        <v>1</v>
      </c>
      <c r="L171" s="40"/>
      <c r="M171" s="192" t="s">
        <v>1</v>
      </c>
      <c r="N171" s="193" t="s">
        <v>46</v>
      </c>
      <c r="O171" s="72"/>
      <c r="P171" s="194">
        <f>O171*H171</f>
        <v>0</v>
      </c>
      <c r="Q171" s="194">
        <v>0.15390000000000001</v>
      </c>
      <c r="R171" s="194">
        <f>Q171*H171</f>
        <v>0.15390000000000001</v>
      </c>
      <c r="S171" s="194">
        <v>0</v>
      </c>
      <c r="T171" s="195">
        <f>S171*H171</f>
        <v>0</v>
      </c>
      <c r="U171" s="35"/>
      <c r="V171" s="35"/>
      <c r="W171" s="35"/>
      <c r="X171" s="35"/>
      <c r="Y171" s="35"/>
      <c r="Z171" s="35"/>
      <c r="AA171" s="35"/>
      <c r="AB171" s="35"/>
      <c r="AC171" s="35"/>
      <c r="AD171" s="35"/>
      <c r="AE171" s="35"/>
      <c r="AR171" s="196" t="s">
        <v>291</v>
      </c>
      <c r="AT171" s="196" t="s">
        <v>216</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291</v>
      </c>
      <c r="BM171" s="196" t="s">
        <v>4070</v>
      </c>
    </row>
    <row r="172" spans="1:65" s="2" customFormat="1" ht="28.8">
      <c r="A172" s="35"/>
      <c r="B172" s="36"/>
      <c r="C172" s="37"/>
      <c r="D172" s="198" t="s">
        <v>221</v>
      </c>
      <c r="E172" s="37"/>
      <c r="F172" s="199" t="s">
        <v>4071</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221</v>
      </c>
      <c r="AU172" s="18" t="s">
        <v>90</v>
      </c>
    </row>
    <row r="173" spans="1:65" s="2" customFormat="1" ht="24.15" customHeight="1">
      <c r="A173" s="35"/>
      <c r="B173" s="36"/>
      <c r="C173" s="260" t="s">
        <v>291</v>
      </c>
      <c r="D173" s="260" t="s">
        <v>539</v>
      </c>
      <c r="E173" s="261" t="s">
        <v>4072</v>
      </c>
      <c r="F173" s="262" t="s">
        <v>4073</v>
      </c>
      <c r="G173" s="263" t="s">
        <v>288</v>
      </c>
      <c r="H173" s="264">
        <v>1</v>
      </c>
      <c r="I173" s="265"/>
      <c r="J173" s="266">
        <f>ROUND(I173*H173,2)</f>
        <v>0</v>
      </c>
      <c r="K173" s="262" t="s">
        <v>1</v>
      </c>
      <c r="L173" s="267"/>
      <c r="M173" s="268" t="s">
        <v>1</v>
      </c>
      <c r="N173" s="269" t="s">
        <v>46</v>
      </c>
      <c r="O173" s="72"/>
      <c r="P173" s="194">
        <f>O173*H173</f>
        <v>0</v>
      </c>
      <c r="Q173" s="194">
        <v>0.28000000000000003</v>
      </c>
      <c r="R173" s="194">
        <f>Q173*H173</f>
        <v>0.28000000000000003</v>
      </c>
      <c r="S173" s="194">
        <v>0</v>
      </c>
      <c r="T173" s="195">
        <f>S173*H173</f>
        <v>0</v>
      </c>
      <c r="U173" s="35"/>
      <c r="V173" s="35"/>
      <c r="W173" s="35"/>
      <c r="X173" s="35"/>
      <c r="Y173" s="35"/>
      <c r="Z173" s="35"/>
      <c r="AA173" s="35"/>
      <c r="AB173" s="35"/>
      <c r="AC173" s="35"/>
      <c r="AD173" s="35"/>
      <c r="AE173" s="35"/>
      <c r="AR173" s="196" t="s">
        <v>676</v>
      </c>
      <c r="AT173" s="196" t="s">
        <v>539</v>
      </c>
      <c r="AU173" s="196" t="s">
        <v>90</v>
      </c>
      <c r="AY173" s="18" t="s">
        <v>215</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291</v>
      </c>
      <c r="BM173" s="196" t="s">
        <v>4074</v>
      </c>
    </row>
    <row r="174" spans="1:65" s="2" customFormat="1" ht="144">
      <c r="A174" s="35"/>
      <c r="B174" s="36"/>
      <c r="C174" s="37"/>
      <c r="D174" s="198" t="s">
        <v>221</v>
      </c>
      <c r="E174" s="37"/>
      <c r="F174" s="199" t="s">
        <v>4075</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221</v>
      </c>
      <c r="AU174" s="18" t="s">
        <v>90</v>
      </c>
    </row>
    <row r="175" spans="1:65" s="2" customFormat="1" ht="16.5" customHeight="1">
      <c r="A175" s="35"/>
      <c r="B175" s="36"/>
      <c r="C175" s="260" t="s">
        <v>296</v>
      </c>
      <c r="D175" s="260" t="s">
        <v>539</v>
      </c>
      <c r="E175" s="261" t="s">
        <v>4076</v>
      </c>
      <c r="F175" s="262" t="s">
        <v>4077</v>
      </c>
      <c r="G175" s="263" t="s">
        <v>288</v>
      </c>
      <c r="H175" s="264">
        <v>1</v>
      </c>
      <c r="I175" s="265"/>
      <c r="J175" s="266">
        <f>ROUND(I175*H175,2)</f>
        <v>0</v>
      </c>
      <c r="K175" s="262" t="s">
        <v>1</v>
      </c>
      <c r="L175" s="267"/>
      <c r="M175" s="268" t="s">
        <v>1</v>
      </c>
      <c r="N175" s="269" t="s">
        <v>46</v>
      </c>
      <c r="O175" s="72"/>
      <c r="P175" s="194">
        <f>O175*H175</f>
        <v>0</v>
      </c>
      <c r="Q175" s="194">
        <v>0.01</v>
      </c>
      <c r="R175" s="194">
        <f>Q175*H175</f>
        <v>0.01</v>
      </c>
      <c r="S175" s="194">
        <v>0</v>
      </c>
      <c r="T175" s="195">
        <f>S175*H175</f>
        <v>0</v>
      </c>
      <c r="U175" s="35"/>
      <c r="V175" s="35"/>
      <c r="W175" s="35"/>
      <c r="X175" s="35"/>
      <c r="Y175" s="35"/>
      <c r="Z175" s="35"/>
      <c r="AA175" s="35"/>
      <c r="AB175" s="35"/>
      <c r="AC175" s="35"/>
      <c r="AD175" s="35"/>
      <c r="AE175" s="35"/>
      <c r="AR175" s="196" t="s">
        <v>676</v>
      </c>
      <c r="AT175" s="196" t="s">
        <v>539</v>
      </c>
      <c r="AU175" s="196" t="s">
        <v>90</v>
      </c>
      <c r="AY175" s="18" t="s">
        <v>215</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291</v>
      </c>
      <c r="BM175" s="196" t="s">
        <v>4078</v>
      </c>
    </row>
    <row r="176" spans="1:65" s="2" customFormat="1" ht="19.2">
      <c r="A176" s="35"/>
      <c r="B176" s="36"/>
      <c r="C176" s="37"/>
      <c r="D176" s="198" t="s">
        <v>221</v>
      </c>
      <c r="E176" s="37"/>
      <c r="F176" s="199" t="s">
        <v>4079</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221</v>
      </c>
      <c r="AU176" s="18" t="s">
        <v>90</v>
      </c>
    </row>
    <row r="177" spans="1:65" s="2" customFormat="1" ht="24.15" customHeight="1">
      <c r="A177" s="35"/>
      <c r="B177" s="36"/>
      <c r="C177" s="260" t="s">
        <v>300</v>
      </c>
      <c r="D177" s="260" t="s">
        <v>539</v>
      </c>
      <c r="E177" s="261" t="s">
        <v>4080</v>
      </c>
      <c r="F177" s="262" t="s">
        <v>4081</v>
      </c>
      <c r="G177" s="263" t="s">
        <v>716</v>
      </c>
      <c r="H177" s="264">
        <v>2</v>
      </c>
      <c r="I177" s="265"/>
      <c r="J177" s="266">
        <f>ROUND(I177*H177,2)</f>
        <v>0</v>
      </c>
      <c r="K177" s="262" t="s">
        <v>1</v>
      </c>
      <c r="L177" s="267"/>
      <c r="M177" s="268" t="s">
        <v>1</v>
      </c>
      <c r="N177" s="269" t="s">
        <v>46</v>
      </c>
      <c r="O177" s="72"/>
      <c r="P177" s="194">
        <f>O177*H177</f>
        <v>0</v>
      </c>
      <c r="Q177" s="194">
        <v>2E-3</v>
      </c>
      <c r="R177" s="194">
        <f>Q177*H177</f>
        <v>4.0000000000000001E-3</v>
      </c>
      <c r="S177" s="194">
        <v>0</v>
      </c>
      <c r="T177" s="195">
        <f>S177*H177</f>
        <v>0</v>
      </c>
      <c r="U177" s="35"/>
      <c r="V177" s="35"/>
      <c r="W177" s="35"/>
      <c r="X177" s="35"/>
      <c r="Y177" s="35"/>
      <c r="Z177" s="35"/>
      <c r="AA177" s="35"/>
      <c r="AB177" s="35"/>
      <c r="AC177" s="35"/>
      <c r="AD177" s="35"/>
      <c r="AE177" s="35"/>
      <c r="AR177" s="196" t="s">
        <v>676</v>
      </c>
      <c r="AT177" s="196" t="s">
        <v>539</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291</v>
      </c>
      <c r="BM177" s="196" t="s">
        <v>4082</v>
      </c>
    </row>
    <row r="178" spans="1:65" s="2" customFormat="1" ht="19.2">
      <c r="A178" s="35"/>
      <c r="B178" s="36"/>
      <c r="C178" s="37"/>
      <c r="D178" s="198" t="s">
        <v>221</v>
      </c>
      <c r="E178" s="37"/>
      <c r="F178" s="199" t="s">
        <v>4081</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90</v>
      </c>
    </row>
    <row r="179" spans="1:65" s="2" customFormat="1" ht="16.5" customHeight="1">
      <c r="A179" s="35"/>
      <c r="B179" s="36"/>
      <c r="C179" s="260" t="s">
        <v>305</v>
      </c>
      <c r="D179" s="260" t="s">
        <v>539</v>
      </c>
      <c r="E179" s="261" t="s">
        <v>4083</v>
      </c>
      <c r="F179" s="262" t="s">
        <v>4084</v>
      </c>
      <c r="G179" s="263" t="s">
        <v>716</v>
      </c>
      <c r="H179" s="264">
        <v>1</v>
      </c>
      <c r="I179" s="265"/>
      <c r="J179" s="266">
        <f>ROUND(I179*H179,2)</f>
        <v>0</v>
      </c>
      <c r="K179" s="262" t="s">
        <v>1</v>
      </c>
      <c r="L179" s="267"/>
      <c r="M179" s="268" t="s">
        <v>1</v>
      </c>
      <c r="N179" s="269" t="s">
        <v>46</v>
      </c>
      <c r="O179" s="72"/>
      <c r="P179" s="194">
        <f>O179*H179</f>
        <v>0</v>
      </c>
      <c r="Q179" s="194">
        <v>2E-3</v>
      </c>
      <c r="R179" s="194">
        <f>Q179*H179</f>
        <v>2E-3</v>
      </c>
      <c r="S179" s="194">
        <v>0</v>
      </c>
      <c r="T179" s="195">
        <f>S179*H179</f>
        <v>0</v>
      </c>
      <c r="U179" s="35"/>
      <c r="V179" s="35"/>
      <c r="W179" s="35"/>
      <c r="X179" s="35"/>
      <c r="Y179" s="35"/>
      <c r="Z179" s="35"/>
      <c r="AA179" s="35"/>
      <c r="AB179" s="35"/>
      <c r="AC179" s="35"/>
      <c r="AD179" s="35"/>
      <c r="AE179" s="35"/>
      <c r="AR179" s="196" t="s">
        <v>676</v>
      </c>
      <c r="AT179" s="196" t="s">
        <v>539</v>
      </c>
      <c r="AU179" s="196" t="s">
        <v>90</v>
      </c>
      <c r="AY179" s="18" t="s">
        <v>215</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291</v>
      </c>
      <c r="BM179" s="196" t="s">
        <v>4085</v>
      </c>
    </row>
    <row r="180" spans="1:65" s="2" customFormat="1" ht="19.2">
      <c r="A180" s="35"/>
      <c r="B180" s="36"/>
      <c r="C180" s="37"/>
      <c r="D180" s="198" t="s">
        <v>221</v>
      </c>
      <c r="E180" s="37"/>
      <c r="F180" s="199" t="s">
        <v>4086</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221</v>
      </c>
      <c r="AU180" s="18" t="s">
        <v>90</v>
      </c>
    </row>
    <row r="181" spans="1:65" s="2" customFormat="1" ht="16.5" customHeight="1">
      <c r="A181" s="35"/>
      <c r="B181" s="36"/>
      <c r="C181" s="260" t="s">
        <v>309</v>
      </c>
      <c r="D181" s="260" t="s">
        <v>539</v>
      </c>
      <c r="E181" s="261" t="s">
        <v>4087</v>
      </c>
      <c r="F181" s="262" t="s">
        <v>4088</v>
      </c>
      <c r="G181" s="263" t="s">
        <v>716</v>
      </c>
      <c r="H181" s="264">
        <v>1</v>
      </c>
      <c r="I181" s="265"/>
      <c r="J181" s="266">
        <f>ROUND(I181*H181,2)</f>
        <v>0</v>
      </c>
      <c r="K181" s="262" t="s">
        <v>1</v>
      </c>
      <c r="L181" s="267"/>
      <c r="M181" s="268" t="s">
        <v>1</v>
      </c>
      <c r="N181" s="269" t="s">
        <v>46</v>
      </c>
      <c r="O181" s="72"/>
      <c r="P181" s="194">
        <f>O181*H181</f>
        <v>0</v>
      </c>
      <c r="Q181" s="194">
        <v>1E-3</v>
      </c>
      <c r="R181" s="194">
        <f>Q181*H181</f>
        <v>1E-3</v>
      </c>
      <c r="S181" s="194">
        <v>0</v>
      </c>
      <c r="T181" s="195">
        <f>S181*H181</f>
        <v>0</v>
      </c>
      <c r="U181" s="35"/>
      <c r="V181" s="35"/>
      <c r="W181" s="35"/>
      <c r="X181" s="35"/>
      <c r="Y181" s="35"/>
      <c r="Z181" s="35"/>
      <c r="AA181" s="35"/>
      <c r="AB181" s="35"/>
      <c r="AC181" s="35"/>
      <c r="AD181" s="35"/>
      <c r="AE181" s="35"/>
      <c r="AR181" s="196" t="s">
        <v>676</v>
      </c>
      <c r="AT181" s="196" t="s">
        <v>539</v>
      </c>
      <c r="AU181" s="196" t="s">
        <v>90</v>
      </c>
      <c r="AY181" s="18" t="s">
        <v>215</v>
      </c>
      <c r="BE181" s="197">
        <f>IF(N181="základní",J181,0)</f>
        <v>0</v>
      </c>
      <c r="BF181" s="197">
        <f>IF(N181="snížená",J181,0)</f>
        <v>0</v>
      </c>
      <c r="BG181" s="197">
        <f>IF(N181="zákl. přenesená",J181,0)</f>
        <v>0</v>
      </c>
      <c r="BH181" s="197">
        <f>IF(N181="sníž. přenesená",J181,0)</f>
        <v>0</v>
      </c>
      <c r="BI181" s="197">
        <f>IF(N181="nulová",J181,0)</f>
        <v>0</v>
      </c>
      <c r="BJ181" s="18" t="s">
        <v>88</v>
      </c>
      <c r="BK181" s="197">
        <f>ROUND(I181*H181,2)</f>
        <v>0</v>
      </c>
      <c r="BL181" s="18" t="s">
        <v>291</v>
      </c>
      <c r="BM181" s="196" t="s">
        <v>4089</v>
      </c>
    </row>
    <row r="182" spans="1:65" s="2" customFormat="1" ht="10.199999999999999">
      <c r="A182" s="35"/>
      <c r="B182" s="36"/>
      <c r="C182" s="37"/>
      <c r="D182" s="198" t="s">
        <v>221</v>
      </c>
      <c r="E182" s="37"/>
      <c r="F182" s="199" t="s">
        <v>4088</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221</v>
      </c>
      <c r="AU182" s="18" t="s">
        <v>90</v>
      </c>
    </row>
    <row r="183" spans="1:65" s="2" customFormat="1" ht="24.15" customHeight="1">
      <c r="A183" s="35"/>
      <c r="B183" s="36"/>
      <c r="C183" s="260" t="s">
        <v>7</v>
      </c>
      <c r="D183" s="260" t="s">
        <v>539</v>
      </c>
      <c r="E183" s="261" t="s">
        <v>4090</v>
      </c>
      <c r="F183" s="262" t="s">
        <v>4091</v>
      </c>
      <c r="G183" s="263" t="s">
        <v>716</v>
      </c>
      <c r="H183" s="264">
        <v>1</v>
      </c>
      <c r="I183" s="265"/>
      <c r="J183" s="266">
        <f>ROUND(I183*H183,2)</f>
        <v>0</v>
      </c>
      <c r="K183" s="262" t="s">
        <v>1</v>
      </c>
      <c r="L183" s="267"/>
      <c r="M183" s="268" t="s">
        <v>1</v>
      </c>
      <c r="N183" s="269" t="s">
        <v>46</v>
      </c>
      <c r="O183" s="72"/>
      <c r="P183" s="194">
        <f>O183*H183</f>
        <v>0</v>
      </c>
      <c r="Q183" s="194">
        <v>0.01</v>
      </c>
      <c r="R183" s="194">
        <f>Q183*H183</f>
        <v>0.01</v>
      </c>
      <c r="S183" s="194">
        <v>0</v>
      </c>
      <c r="T183" s="195">
        <f>S183*H183</f>
        <v>0</v>
      </c>
      <c r="U183" s="35"/>
      <c r="V183" s="35"/>
      <c r="W183" s="35"/>
      <c r="X183" s="35"/>
      <c r="Y183" s="35"/>
      <c r="Z183" s="35"/>
      <c r="AA183" s="35"/>
      <c r="AB183" s="35"/>
      <c r="AC183" s="35"/>
      <c r="AD183" s="35"/>
      <c r="AE183" s="35"/>
      <c r="AR183" s="196" t="s">
        <v>676</v>
      </c>
      <c r="AT183" s="196" t="s">
        <v>539</v>
      </c>
      <c r="AU183" s="196" t="s">
        <v>90</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291</v>
      </c>
      <c r="BM183" s="196" t="s">
        <v>4092</v>
      </c>
    </row>
    <row r="184" spans="1:65" s="2" customFormat="1" ht="28.8">
      <c r="A184" s="35"/>
      <c r="B184" s="36"/>
      <c r="C184" s="37"/>
      <c r="D184" s="198" t="s">
        <v>221</v>
      </c>
      <c r="E184" s="37"/>
      <c r="F184" s="199" t="s">
        <v>4093</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90</v>
      </c>
    </row>
    <row r="185" spans="1:65" s="2" customFormat="1" ht="16.5" customHeight="1">
      <c r="A185" s="35"/>
      <c r="B185" s="36"/>
      <c r="C185" s="260" t="s">
        <v>538</v>
      </c>
      <c r="D185" s="260" t="s">
        <v>539</v>
      </c>
      <c r="E185" s="261" t="s">
        <v>4094</v>
      </c>
      <c r="F185" s="262" t="s">
        <v>4095</v>
      </c>
      <c r="G185" s="263" t="s">
        <v>716</v>
      </c>
      <c r="H185" s="264">
        <v>1</v>
      </c>
      <c r="I185" s="265"/>
      <c r="J185" s="266">
        <f>ROUND(I185*H185,2)</f>
        <v>0</v>
      </c>
      <c r="K185" s="262" t="s">
        <v>1</v>
      </c>
      <c r="L185" s="267"/>
      <c r="M185" s="268" t="s">
        <v>1</v>
      </c>
      <c r="N185" s="269" t="s">
        <v>46</v>
      </c>
      <c r="O185" s="72"/>
      <c r="P185" s="194">
        <f>O185*H185</f>
        <v>0</v>
      </c>
      <c r="Q185" s="194">
        <v>5.0000000000000001E-3</v>
      </c>
      <c r="R185" s="194">
        <f>Q185*H185</f>
        <v>5.0000000000000001E-3</v>
      </c>
      <c r="S185" s="194">
        <v>0</v>
      </c>
      <c r="T185" s="195">
        <f>S185*H185</f>
        <v>0</v>
      </c>
      <c r="U185" s="35"/>
      <c r="V185" s="35"/>
      <c r="W185" s="35"/>
      <c r="X185" s="35"/>
      <c r="Y185" s="35"/>
      <c r="Z185" s="35"/>
      <c r="AA185" s="35"/>
      <c r="AB185" s="35"/>
      <c r="AC185" s="35"/>
      <c r="AD185" s="35"/>
      <c r="AE185" s="35"/>
      <c r="AR185" s="196" t="s">
        <v>676</v>
      </c>
      <c r="AT185" s="196" t="s">
        <v>539</v>
      </c>
      <c r="AU185" s="196" t="s">
        <v>90</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291</v>
      </c>
      <c r="BM185" s="196" t="s">
        <v>4096</v>
      </c>
    </row>
    <row r="186" spans="1:65" s="2" customFormat="1" ht="19.2">
      <c r="A186" s="35"/>
      <c r="B186" s="36"/>
      <c r="C186" s="37"/>
      <c r="D186" s="198" t="s">
        <v>221</v>
      </c>
      <c r="E186" s="37"/>
      <c r="F186" s="199" t="s">
        <v>4097</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90</v>
      </c>
    </row>
    <row r="187" spans="1:65" s="2" customFormat="1" ht="24.15" customHeight="1">
      <c r="A187" s="35"/>
      <c r="B187" s="36"/>
      <c r="C187" s="260" t="s">
        <v>544</v>
      </c>
      <c r="D187" s="260" t="s">
        <v>539</v>
      </c>
      <c r="E187" s="261" t="s">
        <v>4098</v>
      </c>
      <c r="F187" s="262" t="s">
        <v>4099</v>
      </c>
      <c r="G187" s="263" t="s">
        <v>716</v>
      </c>
      <c r="H187" s="264">
        <v>1</v>
      </c>
      <c r="I187" s="265"/>
      <c r="J187" s="266">
        <f>ROUND(I187*H187,2)</f>
        <v>0</v>
      </c>
      <c r="K187" s="262" t="s">
        <v>1</v>
      </c>
      <c r="L187" s="267"/>
      <c r="M187" s="268" t="s">
        <v>1</v>
      </c>
      <c r="N187" s="269" t="s">
        <v>46</v>
      </c>
      <c r="O187" s="72"/>
      <c r="P187" s="194">
        <f>O187*H187</f>
        <v>0</v>
      </c>
      <c r="Q187" s="194">
        <v>1E-3</v>
      </c>
      <c r="R187" s="194">
        <f>Q187*H187</f>
        <v>1E-3</v>
      </c>
      <c r="S187" s="194">
        <v>0</v>
      </c>
      <c r="T187" s="195">
        <f>S187*H187</f>
        <v>0</v>
      </c>
      <c r="U187" s="35"/>
      <c r="V187" s="35"/>
      <c r="W187" s="35"/>
      <c r="X187" s="35"/>
      <c r="Y187" s="35"/>
      <c r="Z187" s="35"/>
      <c r="AA187" s="35"/>
      <c r="AB187" s="35"/>
      <c r="AC187" s="35"/>
      <c r="AD187" s="35"/>
      <c r="AE187" s="35"/>
      <c r="AR187" s="196" t="s">
        <v>676</v>
      </c>
      <c r="AT187" s="196" t="s">
        <v>539</v>
      </c>
      <c r="AU187" s="196" t="s">
        <v>90</v>
      </c>
      <c r="AY187" s="18" t="s">
        <v>215</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291</v>
      </c>
      <c r="BM187" s="196" t="s">
        <v>4100</v>
      </c>
    </row>
    <row r="188" spans="1:65" s="2" customFormat="1" ht="19.2">
      <c r="A188" s="35"/>
      <c r="B188" s="36"/>
      <c r="C188" s="37"/>
      <c r="D188" s="198" t="s">
        <v>221</v>
      </c>
      <c r="E188" s="37"/>
      <c r="F188" s="199" t="s">
        <v>4101</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221</v>
      </c>
      <c r="AU188" s="18" t="s">
        <v>90</v>
      </c>
    </row>
    <row r="189" spans="1:65" s="2" customFormat="1" ht="24.15" customHeight="1">
      <c r="A189" s="35"/>
      <c r="B189" s="36"/>
      <c r="C189" s="260" t="s">
        <v>553</v>
      </c>
      <c r="D189" s="260" t="s">
        <v>539</v>
      </c>
      <c r="E189" s="261" t="s">
        <v>4102</v>
      </c>
      <c r="F189" s="262" t="s">
        <v>4103</v>
      </c>
      <c r="G189" s="263" t="s">
        <v>716</v>
      </c>
      <c r="H189" s="264">
        <v>1</v>
      </c>
      <c r="I189" s="265"/>
      <c r="J189" s="266">
        <f>ROUND(I189*H189,2)</f>
        <v>0</v>
      </c>
      <c r="K189" s="262" t="s">
        <v>1</v>
      </c>
      <c r="L189" s="267"/>
      <c r="M189" s="268" t="s">
        <v>1</v>
      </c>
      <c r="N189" s="269" t="s">
        <v>46</v>
      </c>
      <c r="O189" s="72"/>
      <c r="P189" s="194">
        <f>O189*H189</f>
        <v>0</v>
      </c>
      <c r="Q189" s="194">
        <v>1E-3</v>
      </c>
      <c r="R189" s="194">
        <f>Q189*H189</f>
        <v>1E-3</v>
      </c>
      <c r="S189" s="194">
        <v>0</v>
      </c>
      <c r="T189" s="195">
        <f>S189*H189</f>
        <v>0</v>
      </c>
      <c r="U189" s="35"/>
      <c r="V189" s="35"/>
      <c r="W189" s="35"/>
      <c r="X189" s="35"/>
      <c r="Y189" s="35"/>
      <c r="Z189" s="35"/>
      <c r="AA189" s="35"/>
      <c r="AB189" s="35"/>
      <c r="AC189" s="35"/>
      <c r="AD189" s="35"/>
      <c r="AE189" s="35"/>
      <c r="AR189" s="196" t="s">
        <v>676</v>
      </c>
      <c r="AT189" s="196" t="s">
        <v>539</v>
      </c>
      <c r="AU189" s="196" t="s">
        <v>90</v>
      </c>
      <c r="AY189" s="18" t="s">
        <v>215</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291</v>
      </c>
      <c r="BM189" s="196" t="s">
        <v>4104</v>
      </c>
    </row>
    <row r="190" spans="1:65" s="2" customFormat="1" ht="28.8">
      <c r="A190" s="35"/>
      <c r="B190" s="36"/>
      <c r="C190" s="37"/>
      <c r="D190" s="198" t="s">
        <v>221</v>
      </c>
      <c r="E190" s="37"/>
      <c r="F190" s="199" t="s">
        <v>4105</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221</v>
      </c>
      <c r="AU190" s="18" t="s">
        <v>90</v>
      </c>
    </row>
    <row r="191" spans="1:65" s="2" customFormat="1" ht="24.15" customHeight="1">
      <c r="A191" s="35"/>
      <c r="B191" s="36"/>
      <c r="C191" s="260" t="s">
        <v>564</v>
      </c>
      <c r="D191" s="260" t="s">
        <v>539</v>
      </c>
      <c r="E191" s="261" t="s">
        <v>4106</v>
      </c>
      <c r="F191" s="262" t="s">
        <v>4107</v>
      </c>
      <c r="G191" s="263" t="s">
        <v>716</v>
      </c>
      <c r="H191" s="264">
        <v>1</v>
      </c>
      <c r="I191" s="265"/>
      <c r="J191" s="266">
        <f>ROUND(I191*H191,2)</f>
        <v>0</v>
      </c>
      <c r="K191" s="262" t="s">
        <v>1</v>
      </c>
      <c r="L191" s="267"/>
      <c r="M191" s="268" t="s">
        <v>1</v>
      </c>
      <c r="N191" s="269" t="s">
        <v>46</v>
      </c>
      <c r="O191" s="72"/>
      <c r="P191" s="194">
        <f>O191*H191</f>
        <v>0</v>
      </c>
      <c r="Q191" s="194">
        <v>1E-3</v>
      </c>
      <c r="R191" s="194">
        <f>Q191*H191</f>
        <v>1E-3</v>
      </c>
      <c r="S191" s="194">
        <v>0</v>
      </c>
      <c r="T191" s="195">
        <f>S191*H191</f>
        <v>0</v>
      </c>
      <c r="U191" s="35"/>
      <c r="V191" s="35"/>
      <c r="W191" s="35"/>
      <c r="X191" s="35"/>
      <c r="Y191" s="35"/>
      <c r="Z191" s="35"/>
      <c r="AA191" s="35"/>
      <c r="AB191" s="35"/>
      <c r="AC191" s="35"/>
      <c r="AD191" s="35"/>
      <c r="AE191" s="35"/>
      <c r="AR191" s="196" t="s">
        <v>676</v>
      </c>
      <c r="AT191" s="196" t="s">
        <v>539</v>
      </c>
      <c r="AU191" s="196" t="s">
        <v>90</v>
      </c>
      <c r="AY191" s="18" t="s">
        <v>215</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291</v>
      </c>
      <c r="BM191" s="196" t="s">
        <v>4108</v>
      </c>
    </row>
    <row r="192" spans="1:65" s="2" customFormat="1" ht="19.2">
      <c r="A192" s="35"/>
      <c r="B192" s="36"/>
      <c r="C192" s="37"/>
      <c r="D192" s="198" t="s">
        <v>221</v>
      </c>
      <c r="E192" s="37"/>
      <c r="F192" s="199" t="s">
        <v>4109</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221</v>
      </c>
      <c r="AU192" s="18" t="s">
        <v>90</v>
      </c>
    </row>
    <row r="193" spans="1:65" s="2" customFormat="1" ht="16.5" customHeight="1">
      <c r="A193" s="35"/>
      <c r="B193" s="36"/>
      <c r="C193" s="260" t="s">
        <v>574</v>
      </c>
      <c r="D193" s="260" t="s">
        <v>539</v>
      </c>
      <c r="E193" s="261" t="s">
        <v>4110</v>
      </c>
      <c r="F193" s="262" t="s">
        <v>4111</v>
      </c>
      <c r="G193" s="263" t="s">
        <v>716</v>
      </c>
      <c r="H193" s="264">
        <v>1</v>
      </c>
      <c r="I193" s="265"/>
      <c r="J193" s="266">
        <f>ROUND(I193*H193,2)</f>
        <v>0</v>
      </c>
      <c r="K193" s="262" t="s">
        <v>1</v>
      </c>
      <c r="L193" s="267"/>
      <c r="M193" s="268" t="s">
        <v>1</v>
      </c>
      <c r="N193" s="269" t="s">
        <v>46</v>
      </c>
      <c r="O193" s="72"/>
      <c r="P193" s="194">
        <f>O193*H193</f>
        <v>0</v>
      </c>
      <c r="Q193" s="194">
        <v>1E-3</v>
      </c>
      <c r="R193" s="194">
        <f>Q193*H193</f>
        <v>1E-3</v>
      </c>
      <c r="S193" s="194">
        <v>0</v>
      </c>
      <c r="T193" s="195">
        <f>S193*H193</f>
        <v>0</v>
      </c>
      <c r="U193" s="35"/>
      <c r="V193" s="35"/>
      <c r="W193" s="35"/>
      <c r="X193" s="35"/>
      <c r="Y193" s="35"/>
      <c r="Z193" s="35"/>
      <c r="AA193" s="35"/>
      <c r="AB193" s="35"/>
      <c r="AC193" s="35"/>
      <c r="AD193" s="35"/>
      <c r="AE193" s="35"/>
      <c r="AR193" s="196" t="s">
        <v>676</v>
      </c>
      <c r="AT193" s="196" t="s">
        <v>539</v>
      </c>
      <c r="AU193" s="196" t="s">
        <v>90</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291</v>
      </c>
      <c r="BM193" s="196" t="s">
        <v>4112</v>
      </c>
    </row>
    <row r="194" spans="1:65" s="2" customFormat="1" ht="19.2">
      <c r="A194" s="35"/>
      <c r="B194" s="36"/>
      <c r="C194" s="37"/>
      <c r="D194" s="198" t="s">
        <v>221</v>
      </c>
      <c r="E194" s="37"/>
      <c r="F194" s="199" t="s">
        <v>4113</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221</v>
      </c>
      <c r="AU194" s="18" t="s">
        <v>90</v>
      </c>
    </row>
    <row r="195" spans="1:65" s="2" customFormat="1" ht="16.5" customHeight="1">
      <c r="A195" s="35"/>
      <c r="B195" s="36"/>
      <c r="C195" s="260" t="s">
        <v>580</v>
      </c>
      <c r="D195" s="260" t="s">
        <v>539</v>
      </c>
      <c r="E195" s="261" t="s">
        <v>4114</v>
      </c>
      <c r="F195" s="262" t="s">
        <v>4115</v>
      </c>
      <c r="G195" s="263" t="s">
        <v>716</v>
      </c>
      <c r="H195" s="264">
        <v>1</v>
      </c>
      <c r="I195" s="265"/>
      <c r="J195" s="266">
        <f>ROUND(I195*H195,2)</f>
        <v>0</v>
      </c>
      <c r="K195" s="262" t="s">
        <v>1</v>
      </c>
      <c r="L195" s="267"/>
      <c r="M195" s="268" t="s">
        <v>1</v>
      </c>
      <c r="N195" s="269" t="s">
        <v>46</v>
      </c>
      <c r="O195" s="72"/>
      <c r="P195" s="194">
        <f>O195*H195</f>
        <v>0</v>
      </c>
      <c r="Q195" s="194">
        <v>1E-3</v>
      </c>
      <c r="R195" s="194">
        <f>Q195*H195</f>
        <v>1E-3</v>
      </c>
      <c r="S195" s="194">
        <v>0</v>
      </c>
      <c r="T195" s="195">
        <f>S195*H195</f>
        <v>0</v>
      </c>
      <c r="U195" s="35"/>
      <c r="V195" s="35"/>
      <c r="W195" s="35"/>
      <c r="X195" s="35"/>
      <c r="Y195" s="35"/>
      <c r="Z195" s="35"/>
      <c r="AA195" s="35"/>
      <c r="AB195" s="35"/>
      <c r="AC195" s="35"/>
      <c r="AD195" s="35"/>
      <c r="AE195" s="35"/>
      <c r="AR195" s="196" t="s">
        <v>676</v>
      </c>
      <c r="AT195" s="196" t="s">
        <v>539</v>
      </c>
      <c r="AU195" s="196" t="s">
        <v>90</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291</v>
      </c>
      <c r="BM195" s="196" t="s">
        <v>4116</v>
      </c>
    </row>
    <row r="196" spans="1:65" s="2" customFormat="1" ht="19.2">
      <c r="A196" s="35"/>
      <c r="B196" s="36"/>
      <c r="C196" s="37"/>
      <c r="D196" s="198" t="s">
        <v>221</v>
      </c>
      <c r="E196" s="37"/>
      <c r="F196" s="199" t="s">
        <v>4117</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90</v>
      </c>
    </row>
    <row r="197" spans="1:65" s="2" customFormat="1" ht="24.15" customHeight="1">
      <c r="A197" s="35"/>
      <c r="B197" s="36"/>
      <c r="C197" s="260" t="s">
        <v>589</v>
      </c>
      <c r="D197" s="260" t="s">
        <v>539</v>
      </c>
      <c r="E197" s="261" t="s">
        <v>4118</v>
      </c>
      <c r="F197" s="262" t="s">
        <v>4119</v>
      </c>
      <c r="G197" s="263" t="s">
        <v>716</v>
      </c>
      <c r="H197" s="264">
        <v>1</v>
      </c>
      <c r="I197" s="265"/>
      <c r="J197" s="266">
        <f>ROUND(I197*H197,2)</f>
        <v>0</v>
      </c>
      <c r="K197" s="262" t="s">
        <v>1</v>
      </c>
      <c r="L197" s="267"/>
      <c r="M197" s="268" t="s">
        <v>1</v>
      </c>
      <c r="N197" s="269" t="s">
        <v>46</v>
      </c>
      <c r="O197" s="72"/>
      <c r="P197" s="194">
        <f>O197*H197</f>
        <v>0</v>
      </c>
      <c r="Q197" s="194">
        <v>2E-3</v>
      </c>
      <c r="R197" s="194">
        <f>Q197*H197</f>
        <v>2E-3</v>
      </c>
      <c r="S197" s="194">
        <v>0</v>
      </c>
      <c r="T197" s="195">
        <f>S197*H197</f>
        <v>0</v>
      </c>
      <c r="U197" s="35"/>
      <c r="V197" s="35"/>
      <c r="W197" s="35"/>
      <c r="X197" s="35"/>
      <c r="Y197" s="35"/>
      <c r="Z197" s="35"/>
      <c r="AA197" s="35"/>
      <c r="AB197" s="35"/>
      <c r="AC197" s="35"/>
      <c r="AD197" s="35"/>
      <c r="AE197" s="35"/>
      <c r="AR197" s="196" t="s">
        <v>676</v>
      </c>
      <c r="AT197" s="196" t="s">
        <v>539</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291</v>
      </c>
      <c r="BM197" s="196" t="s">
        <v>4120</v>
      </c>
    </row>
    <row r="198" spans="1:65" s="2" customFormat="1" ht="28.8">
      <c r="A198" s="35"/>
      <c r="B198" s="36"/>
      <c r="C198" s="37"/>
      <c r="D198" s="198" t="s">
        <v>221</v>
      </c>
      <c r="E198" s="37"/>
      <c r="F198" s="199" t="s">
        <v>4121</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90</v>
      </c>
    </row>
    <row r="199" spans="1:65" s="2" customFormat="1" ht="24.15" customHeight="1">
      <c r="A199" s="35"/>
      <c r="B199" s="36"/>
      <c r="C199" s="260" t="s">
        <v>609</v>
      </c>
      <c r="D199" s="260" t="s">
        <v>539</v>
      </c>
      <c r="E199" s="261" t="s">
        <v>4122</v>
      </c>
      <c r="F199" s="262" t="s">
        <v>4123</v>
      </c>
      <c r="G199" s="263" t="s">
        <v>716</v>
      </c>
      <c r="H199" s="264">
        <v>1</v>
      </c>
      <c r="I199" s="265"/>
      <c r="J199" s="266">
        <f>ROUND(I199*H199,2)</f>
        <v>0</v>
      </c>
      <c r="K199" s="262" t="s">
        <v>1</v>
      </c>
      <c r="L199" s="267"/>
      <c r="M199" s="268" t="s">
        <v>1</v>
      </c>
      <c r="N199" s="269" t="s">
        <v>46</v>
      </c>
      <c r="O199" s="72"/>
      <c r="P199" s="194">
        <f>O199*H199</f>
        <v>0</v>
      </c>
      <c r="Q199" s="194">
        <v>3.0000000000000001E-3</v>
      </c>
      <c r="R199" s="194">
        <f>Q199*H199</f>
        <v>3.0000000000000001E-3</v>
      </c>
      <c r="S199" s="194">
        <v>0</v>
      </c>
      <c r="T199" s="195">
        <f>S199*H199</f>
        <v>0</v>
      </c>
      <c r="U199" s="35"/>
      <c r="V199" s="35"/>
      <c r="W199" s="35"/>
      <c r="X199" s="35"/>
      <c r="Y199" s="35"/>
      <c r="Z199" s="35"/>
      <c r="AA199" s="35"/>
      <c r="AB199" s="35"/>
      <c r="AC199" s="35"/>
      <c r="AD199" s="35"/>
      <c r="AE199" s="35"/>
      <c r="AR199" s="196" t="s">
        <v>676</v>
      </c>
      <c r="AT199" s="196" t="s">
        <v>539</v>
      </c>
      <c r="AU199" s="196" t="s">
        <v>90</v>
      </c>
      <c r="AY199" s="18" t="s">
        <v>215</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291</v>
      </c>
      <c r="BM199" s="196" t="s">
        <v>4124</v>
      </c>
    </row>
    <row r="200" spans="1:65" s="2" customFormat="1" ht="19.2">
      <c r="A200" s="35"/>
      <c r="B200" s="36"/>
      <c r="C200" s="37"/>
      <c r="D200" s="198" t="s">
        <v>221</v>
      </c>
      <c r="E200" s="37"/>
      <c r="F200" s="199" t="s">
        <v>4125</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221</v>
      </c>
      <c r="AU200" s="18" t="s">
        <v>90</v>
      </c>
    </row>
    <row r="201" spans="1:65" s="2" customFormat="1" ht="16.5" customHeight="1">
      <c r="A201" s="35"/>
      <c r="B201" s="36"/>
      <c r="C201" s="185" t="s">
        <v>625</v>
      </c>
      <c r="D201" s="185" t="s">
        <v>216</v>
      </c>
      <c r="E201" s="186" t="s">
        <v>4126</v>
      </c>
      <c r="F201" s="187" t="s">
        <v>4127</v>
      </c>
      <c r="G201" s="188" t="s">
        <v>288</v>
      </c>
      <c r="H201" s="189">
        <v>1</v>
      </c>
      <c r="I201" s="190"/>
      <c r="J201" s="191">
        <f>ROUND(I201*H201,2)</f>
        <v>0</v>
      </c>
      <c r="K201" s="187" t="s">
        <v>1</v>
      </c>
      <c r="L201" s="40"/>
      <c r="M201" s="192" t="s">
        <v>1</v>
      </c>
      <c r="N201" s="193" t="s">
        <v>46</v>
      </c>
      <c r="O201" s="72"/>
      <c r="P201" s="194">
        <f>O201*H201</f>
        <v>0</v>
      </c>
      <c r="Q201" s="194">
        <v>1.24E-3</v>
      </c>
      <c r="R201" s="194">
        <f>Q201*H201</f>
        <v>1.24E-3</v>
      </c>
      <c r="S201" s="194">
        <v>0</v>
      </c>
      <c r="T201" s="195">
        <f>S201*H201</f>
        <v>0</v>
      </c>
      <c r="U201" s="35"/>
      <c r="V201" s="35"/>
      <c r="W201" s="35"/>
      <c r="X201" s="35"/>
      <c r="Y201" s="35"/>
      <c r="Z201" s="35"/>
      <c r="AA201" s="35"/>
      <c r="AB201" s="35"/>
      <c r="AC201" s="35"/>
      <c r="AD201" s="35"/>
      <c r="AE201" s="35"/>
      <c r="AR201" s="196" t="s">
        <v>291</v>
      </c>
      <c r="AT201" s="196" t="s">
        <v>216</v>
      </c>
      <c r="AU201" s="196" t="s">
        <v>90</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291</v>
      </c>
      <c r="BM201" s="196" t="s">
        <v>4128</v>
      </c>
    </row>
    <row r="202" spans="1:65" s="2" customFormat="1" ht="10.199999999999999">
      <c r="A202" s="35"/>
      <c r="B202" s="36"/>
      <c r="C202" s="37"/>
      <c r="D202" s="198" t="s">
        <v>221</v>
      </c>
      <c r="E202" s="37"/>
      <c r="F202" s="199" t="s">
        <v>4129</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221</v>
      </c>
      <c r="AU202" s="18" t="s">
        <v>90</v>
      </c>
    </row>
    <row r="203" spans="1:65" s="2" customFormat="1" ht="24.15" customHeight="1">
      <c r="A203" s="35"/>
      <c r="B203" s="36"/>
      <c r="C203" s="260" t="s">
        <v>631</v>
      </c>
      <c r="D203" s="260" t="s">
        <v>539</v>
      </c>
      <c r="E203" s="261" t="s">
        <v>4130</v>
      </c>
      <c r="F203" s="262" t="s">
        <v>4131</v>
      </c>
      <c r="G203" s="263" t="s">
        <v>716</v>
      </c>
      <c r="H203" s="264">
        <v>1</v>
      </c>
      <c r="I203" s="265"/>
      <c r="J203" s="266">
        <f>ROUND(I203*H203,2)</f>
        <v>0</v>
      </c>
      <c r="K203" s="262" t="s">
        <v>1</v>
      </c>
      <c r="L203" s="267"/>
      <c r="M203" s="268" t="s">
        <v>1</v>
      </c>
      <c r="N203" s="269" t="s">
        <v>46</v>
      </c>
      <c r="O203" s="72"/>
      <c r="P203" s="194">
        <f>O203*H203</f>
        <v>0</v>
      </c>
      <c r="Q203" s="194">
        <v>0.17100000000000001</v>
      </c>
      <c r="R203" s="194">
        <f>Q203*H203</f>
        <v>0.17100000000000001</v>
      </c>
      <c r="S203" s="194">
        <v>0</v>
      </c>
      <c r="T203" s="195">
        <f>S203*H203</f>
        <v>0</v>
      </c>
      <c r="U203" s="35"/>
      <c r="V203" s="35"/>
      <c r="W203" s="35"/>
      <c r="X203" s="35"/>
      <c r="Y203" s="35"/>
      <c r="Z203" s="35"/>
      <c r="AA203" s="35"/>
      <c r="AB203" s="35"/>
      <c r="AC203" s="35"/>
      <c r="AD203" s="35"/>
      <c r="AE203" s="35"/>
      <c r="AR203" s="196" t="s">
        <v>676</v>
      </c>
      <c r="AT203" s="196" t="s">
        <v>539</v>
      </c>
      <c r="AU203" s="196" t="s">
        <v>90</v>
      </c>
      <c r="AY203" s="18" t="s">
        <v>215</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291</v>
      </c>
      <c r="BM203" s="196" t="s">
        <v>4132</v>
      </c>
    </row>
    <row r="204" spans="1:65" s="2" customFormat="1" ht="86.4">
      <c r="A204" s="35"/>
      <c r="B204" s="36"/>
      <c r="C204" s="37"/>
      <c r="D204" s="198" t="s">
        <v>221</v>
      </c>
      <c r="E204" s="37"/>
      <c r="F204" s="199" t="s">
        <v>4133</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221</v>
      </c>
      <c r="AU204" s="18" t="s">
        <v>90</v>
      </c>
    </row>
    <row r="205" spans="1:65" s="2" customFormat="1" ht="24.15" customHeight="1">
      <c r="A205" s="35"/>
      <c r="B205" s="36"/>
      <c r="C205" s="260" t="s">
        <v>676</v>
      </c>
      <c r="D205" s="260" t="s">
        <v>539</v>
      </c>
      <c r="E205" s="261" t="s">
        <v>4134</v>
      </c>
      <c r="F205" s="262" t="s">
        <v>4135</v>
      </c>
      <c r="G205" s="263" t="s">
        <v>716</v>
      </c>
      <c r="H205" s="264">
        <v>1</v>
      </c>
      <c r="I205" s="265"/>
      <c r="J205" s="266">
        <f>ROUND(I205*H205,2)</f>
        <v>0</v>
      </c>
      <c r="K205" s="262" t="s">
        <v>1</v>
      </c>
      <c r="L205" s="267"/>
      <c r="M205" s="268" t="s">
        <v>1</v>
      </c>
      <c r="N205" s="269" t="s">
        <v>46</v>
      </c>
      <c r="O205" s="72"/>
      <c r="P205" s="194">
        <f>O205*H205</f>
        <v>0</v>
      </c>
      <c r="Q205" s="194">
        <v>0.02</v>
      </c>
      <c r="R205" s="194">
        <f>Q205*H205</f>
        <v>0.02</v>
      </c>
      <c r="S205" s="194">
        <v>0</v>
      </c>
      <c r="T205" s="195">
        <f>S205*H205</f>
        <v>0</v>
      </c>
      <c r="U205" s="35"/>
      <c r="V205" s="35"/>
      <c r="W205" s="35"/>
      <c r="X205" s="35"/>
      <c r="Y205" s="35"/>
      <c r="Z205" s="35"/>
      <c r="AA205" s="35"/>
      <c r="AB205" s="35"/>
      <c r="AC205" s="35"/>
      <c r="AD205" s="35"/>
      <c r="AE205" s="35"/>
      <c r="AR205" s="196" t="s">
        <v>676</v>
      </c>
      <c r="AT205" s="196" t="s">
        <v>539</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291</v>
      </c>
      <c r="BM205" s="196" t="s">
        <v>4136</v>
      </c>
    </row>
    <row r="206" spans="1:65" s="2" customFormat="1" ht="19.2">
      <c r="A206" s="35"/>
      <c r="B206" s="36"/>
      <c r="C206" s="37"/>
      <c r="D206" s="198" t="s">
        <v>221</v>
      </c>
      <c r="E206" s="37"/>
      <c r="F206" s="199" t="s">
        <v>4135</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90</v>
      </c>
    </row>
    <row r="207" spans="1:65" s="2" customFormat="1" ht="24.15" customHeight="1">
      <c r="A207" s="35"/>
      <c r="B207" s="36"/>
      <c r="C207" s="185" t="s">
        <v>711</v>
      </c>
      <c r="D207" s="185" t="s">
        <v>216</v>
      </c>
      <c r="E207" s="186" t="s">
        <v>4137</v>
      </c>
      <c r="F207" s="187" t="s">
        <v>4138</v>
      </c>
      <c r="G207" s="188" t="s">
        <v>288</v>
      </c>
      <c r="H207" s="189">
        <v>1</v>
      </c>
      <c r="I207" s="190"/>
      <c r="J207" s="191">
        <f>ROUND(I207*H207,2)</f>
        <v>0</v>
      </c>
      <c r="K207" s="187" t="s">
        <v>359</v>
      </c>
      <c r="L207" s="40"/>
      <c r="M207" s="192" t="s">
        <v>1</v>
      </c>
      <c r="N207" s="193" t="s">
        <v>46</v>
      </c>
      <c r="O207" s="72"/>
      <c r="P207" s="194">
        <f>O207*H207</f>
        <v>0</v>
      </c>
      <c r="Q207" s="194">
        <v>3.7000000000000002E-3</v>
      </c>
      <c r="R207" s="194">
        <f>Q207*H207</f>
        <v>3.7000000000000002E-3</v>
      </c>
      <c r="S207" s="194">
        <v>0</v>
      </c>
      <c r="T207" s="195">
        <f>S207*H207</f>
        <v>0</v>
      </c>
      <c r="U207" s="35"/>
      <c r="V207" s="35"/>
      <c r="W207" s="35"/>
      <c r="X207" s="35"/>
      <c r="Y207" s="35"/>
      <c r="Z207" s="35"/>
      <c r="AA207" s="35"/>
      <c r="AB207" s="35"/>
      <c r="AC207" s="35"/>
      <c r="AD207" s="35"/>
      <c r="AE207" s="35"/>
      <c r="AR207" s="196" t="s">
        <v>291</v>
      </c>
      <c r="AT207" s="196" t="s">
        <v>216</v>
      </c>
      <c r="AU207" s="196" t="s">
        <v>90</v>
      </c>
      <c r="AY207" s="18" t="s">
        <v>215</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291</v>
      </c>
      <c r="BM207" s="196" t="s">
        <v>4139</v>
      </c>
    </row>
    <row r="208" spans="1:65" s="2" customFormat="1" ht="19.2">
      <c r="A208" s="35"/>
      <c r="B208" s="36"/>
      <c r="C208" s="37"/>
      <c r="D208" s="198" t="s">
        <v>221</v>
      </c>
      <c r="E208" s="37"/>
      <c r="F208" s="199" t="s">
        <v>4140</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221</v>
      </c>
      <c r="AU208" s="18" t="s">
        <v>90</v>
      </c>
    </row>
    <row r="209" spans="1:65" s="2" customFormat="1" ht="10.199999999999999">
      <c r="A209" s="35"/>
      <c r="B209" s="36"/>
      <c r="C209" s="37"/>
      <c r="D209" s="215" t="s">
        <v>362</v>
      </c>
      <c r="E209" s="37"/>
      <c r="F209" s="216" t="s">
        <v>4141</v>
      </c>
      <c r="G209" s="37"/>
      <c r="H209" s="37"/>
      <c r="I209" s="200"/>
      <c r="J209" s="37"/>
      <c r="K209" s="37"/>
      <c r="L209" s="40"/>
      <c r="M209" s="201"/>
      <c r="N209" s="202"/>
      <c r="O209" s="72"/>
      <c r="P209" s="72"/>
      <c r="Q209" s="72"/>
      <c r="R209" s="72"/>
      <c r="S209" s="72"/>
      <c r="T209" s="73"/>
      <c r="U209" s="35"/>
      <c r="V209" s="35"/>
      <c r="W209" s="35"/>
      <c r="X209" s="35"/>
      <c r="Y209" s="35"/>
      <c r="Z209" s="35"/>
      <c r="AA209" s="35"/>
      <c r="AB209" s="35"/>
      <c r="AC209" s="35"/>
      <c r="AD209" s="35"/>
      <c r="AE209" s="35"/>
      <c r="AT209" s="18" t="s">
        <v>362</v>
      </c>
      <c r="AU209" s="18" t="s">
        <v>90</v>
      </c>
    </row>
    <row r="210" spans="1:65" s="2" customFormat="1" ht="24.15" customHeight="1">
      <c r="A210" s="35"/>
      <c r="B210" s="36"/>
      <c r="C210" s="185" t="s">
        <v>713</v>
      </c>
      <c r="D210" s="185" t="s">
        <v>216</v>
      </c>
      <c r="E210" s="186" t="s">
        <v>4142</v>
      </c>
      <c r="F210" s="187" t="s">
        <v>4143</v>
      </c>
      <c r="G210" s="188" t="s">
        <v>288</v>
      </c>
      <c r="H210" s="189">
        <v>3</v>
      </c>
      <c r="I210" s="190"/>
      <c r="J210" s="191">
        <f>ROUND(I210*H210,2)</f>
        <v>0</v>
      </c>
      <c r="K210" s="187" t="s">
        <v>359</v>
      </c>
      <c r="L210" s="40"/>
      <c r="M210" s="192" t="s">
        <v>1</v>
      </c>
      <c r="N210" s="193" t="s">
        <v>46</v>
      </c>
      <c r="O210" s="72"/>
      <c r="P210" s="194">
        <f>O210*H210</f>
        <v>0</v>
      </c>
      <c r="Q210" s="194">
        <v>3.8E-3</v>
      </c>
      <c r="R210" s="194">
        <f>Q210*H210</f>
        <v>1.14E-2</v>
      </c>
      <c r="S210" s="194">
        <v>0</v>
      </c>
      <c r="T210" s="195">
        <f>S210*H210</f>
        <v>0</v>
      </c>
      <c r="U210" s="35"/>
      <c r="V210" s="35"/>
      <c r="W210" s="35"/>
      <c r="X210" s="35"/>
      <c r="Y210" s="35"/>
      <c r="Z210" s="35"/>
      <c r="AA210" s="35"/>
      <c r="AB210" s="35"/>
      <c r="AC210" s="35"/>
      <c r="AD210" s="35"/>
      <c r="AE210" s="35"/>
      <c r="AR210" s="196" t="s">
        <v>291</v>
      </c>
      <c r="AT210" s="196" t="s">
        <v>216</v>
      </c>
      <c r="AU210" s="196" t="s">
        <v>90</v>
      </c>
      <c r="AY210" s="18" t="s">
        <v>215</v>
      </c>
      <c r="BE210" s="197">
        <f>IF(N210="základní",J210,0)</f>
        <v>0</v>
      </c>
      <c r="BF210" s="197">
        <f>IF(N210="snížená",J210,0)</f>
        <v>0</v>
      </c>
      <c r="BG210" s="197">
        <f>IF(N210="zákl. přenesená",J210,0)</f>
        <v>0</v>
      </c>
      <c r="BH210" s="197">
        <f>IF(N210="sníž. přenesená",J210,0)</f>
        <v>0</v>
      </c>
      <c r="BI210" s="197">
        <f>IF(N210="nulová",J210,0)</f>
        <v>0</v>
      </c>
      <c r="BJ210" s="18" t="s">
        <v>88</v>
      </c>
      <c r="BK210" s="197">
        <f>ROUND(I210*H210,2)</f>
        <v>0</v>
      </c>
      <c r="BL210" s="18" t="s">
        <v>291</v>
      </c>
      <c r="BM210" s="196" t="s">
        <v>4144</v>
      </c>
    </row>
    <row r="211" spans="1:65" s="2" customFormat="1" ht="19.2">
      <c r="A211" s="35"/>
      <c r="B211" s="36"/>
      <c r="C211" s="37"/>
      <c r="D211" s="198" t="s">
        <v>221</v>
      </c>
      <c r="E211" s="37"/>
      <c r="F211" s="199" t="s">
        <v>4145</v>
      </c>
      <c r="G211" s="37"/>
      <c r="H211" s="37"/>
      <c r="I211" s="200"/>
      <c r="J211" s="37"/>
      <c r="K211" s="37"/>
      <c r="L211" s="40"/>
      <c r="M211" s="201"/>
      <c r="N211" s="202"/>
      <c r="O211" s="72"/>
      <c r="P211" s="72"/>
      <c r="Q211" s="72"/>
      <c r="R211" s="72"/>
      <c r="S211" s="72"/>
      <c r="T211" s="73"/>
      <c r="U211" s="35"/>
      <c r="V211" s="35"/>
      <c r="W211" s="35"/>
      <c r="X211" s="35"/>
      <c r="Y211" s="35"/>
      <c r="Z211" s="35"/>
      <c r="AA211" s="35"/>
      <c r="AB211" s="35"/>
      <c r="AC211" s="35"/>
      <c r="AD211" s="35"/>
      <c r="AE211" s="35"/>
      <c r="AT211" s="18" t="s">
        <v>221</v>
      </c>
      <c r="AU211" s="18" t="s">
        <v>90</v>
      </c>
    </row>
    <row r="212" spans="1:65" s="2" customFormat="1" ht="10.199999999999999">
      <c r="A212" s="35"/>
      <c r="B212" s="36"/>
      <c r="C212" s="37"/>
      <c r="D212" s="215" t="s">
        <v>362</v>
      </c>
      <c r="E212" s="37"/>
      <c r="F212" s="216" t="s">
        <v>4146</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362</v>
      </c>
      <c r="AU212" s="18" t="s">
        <v>90</v>
      </c>
    </row>
    <row r="213" spans="1:65" s="2" customFormat="1" ht="21.75" customHeight="1">
      <c r="A213" s="35"/>
      <c r="B213" s="36"/>
      <c r="C213" s="185" t="s">
        <v>720</v>
      </c>
      <c r="D213" s="185" t="s">
        <v>216</v>
      </c>
      <c r="E213" s="186" t="s">
        <v>4147</v>
      </c>
      <c r="F213" s="187" t="s">
        <v>4148</v>
      </c>
      <c r="G213" s="188" t="s">
        <v>716</v>
      </c>
      <c r="H213" s="189">
        <v>1</v>
      </c>
      <c r="I213" s="190"/>
      <c r="J213" s="191">
        <f>ROUND(I213*H213,2)</f>
        <v>0</v>
      </c>
      <c r="K213" s="187" t="s">
        <v>1</v>
      </c>
      <c r="L213" s="40"/>
      <c r="M213" s="192" t="s">
        <v>1</v>
      </c>
      <c r="N213" s="193" t="s">
        <v>46</v>
      </c>
      <c r="O213" s="72"/>
      <c r="P213" s="194">
        <f>O213*H213</f>
        <v>0</v>
      </c>
      <c r="Q213" s="194">
        <v>1E-3</v>
      </c>
      <c r="R213" s="194">
        <f>Q213*H213</f>
        <v>1E-3</v>
      </c>
      <c r="S213" s="194">
        <v>0</v>
      </c>
      <c r="T213" s="195">
        <f>S213*H213</f>
        <v>0</v>
      </c>
      <c r="U213" s="35"/>
      <c r="V213" s="35"/>
      <c r="W213" s="35"/>
      <c r="X213" s="35"/>
      <c r="Y213" s="35"/>
      <c r="Z213" s="35"/>
      <c r="AA213" s="35"/>
      <c r="AB213" s="35"/>
      <c r="AC213" s="35"/>
      <c r="AD213" s="35"/>
      <c r="AE213" s="35"/>
      <c r="AR213" s="196" t="s">
        <v>291</v>
      </c>
      <c r="AT213" s="196" t="s">
        <v>216</v>
      </c>
      <c r="AU213" s="196" t="s">
        <v>90</v>
      </c>
      <c r="AY213" s="18" t="s">
        <v>215</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291</v>
      </c>
      <c r="BM213" s="196" t="s">
        <v>4149</v>
      </c>
    </row>
    <row r="214" spans="1:65" s="2" customFormat="1" ht="10.199999999999999">
      <c r="A214" s="35"/>
      <c r="B214" s="36"/>
      <c r="C214" s="37"/>
      <c r="D214" s="198" t="s">
        <v>221</v>
      </c>
      <c r="E214" s="37"/>
      <c r="F214" s="199" t="s">
        <v>4148</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221</v>
      </c>
      <c r="AU214" s="18" t="s">
        <v>90</v>
      </c>
    </row>
    <row r="215" spans="1:65" s="2" customFormat="1" ht="21.75" customHeight="1">
      <c r="A215" s="35"/>
      <c r="B215" s="36"/>
      <c r="C215" s="260" t="s">
        <v>727</v>
      </c>
      <c r="D215" s="260" t="s">
        <v>539</v>
      </c>
      <c r="E215" s="261" t="s">
        <v>4150</v>
      </c>
      <c r="F215" s="262" t="s">
        <v>4151</v>
      </c>
      <c r="G215" s="263" t="s">
        <v>716</v>
      </c>
      <c r="H215" s="264">
        <v>1</v>
      </c>
      <c r="I215" s="265"/>
      <c r="J215" s="266">
        <f>ROUND(I215*H215,2)</f>
        <v>0</v>
      </c>
      <c r="K215" s="262" t="s">
        <v>1</v>
      </c>
      <c r="L215" s="267"/>
      <c r="M215" s="268" t="s">
        <v>1</v>
      </c>
      <c r="N215" s="269" t="s">
        <v>46</v>
      </c>
      <c r="O215" s="72"/>
      <c r="P215" s="194">
        <f>O215*H215</f>
        <v>0</v>
      </c>
      <c r="Q215" s="194">
        <v>2.2499999999999999E-2</v>
      </c>
      <c r="R215" s="194">
        <f>Q215*H215</f>
        <v>2.2499999999999999E-2</v>
      </c>
      <c r="S215" s="194">
        <v>0</v>
      </c>
      <c r="T215" s="195">
        <f>S215*H215</f>
        <v>0</v>
      </c>
      <c r="U215" s="35"/>
      <c r="V215" s="35"/>
      <c r="W215" s="35"/>
      <c r="X215" s="35"/>
      <c r="Y215" s="35"/>
      <c r="Z215" s="35"/>
      <c r="AA215" s="35"/>
      <c r="AB215" s="35"/>
      <c r="AC215" s="35"/>
      <c r="AD215" s="35"/>
      <c r="AE215" s="35"/>
      <c r="AR215" s="196" t="s">
        <v>676</v>
      </c>
      <c r="AT215" s="196" t="s">
        <v>539</v>
      </c>
      <c r="AU215" s="196" t="s">
        <v>90</v>
      </c>
      <c r="AY215" s="18" t="s">
        <v>215</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291</v>
      </c>
      <c r="BM215" s="196" t="s">
        <v>4152</v>
      </c>
    </row>
    <row r="216" spans="1:65" s="2" customFormat="1" ht="67.2">
      <c r="A216" s="35"/>
      <c r="B216" s="36"/>
      <c r="C216" s="37"/>
      <c r="D216" s="198" t="s">
        <v>221</v>
      </c>
      <c r="E216" s="37"/>
      <c r="F216" s="199" t="s">
        <v>4153</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221</v>
      </c>
      <c r="AU216" s="18" t="s">
        <v>90</v>
      </c>
    </row>
    <row r="217" spans="1:65" s="2" customFormat="1" ht="16.5" customHeight="1">
      <c r="A217" s="35"/>
      <c r="B217" s="36"/>
      <c r="C217" s="185" t="s">
        <v>735</v>
      </c>
      <c r="D217" s="185" t="s">
        <v>216</v>
      </c>
      <c r="E217" s="186" t="s">
        <v>4154</v>
      </c>
      <c r="F217" s="187" t="s">
        <v>4155</v>
      </c>
      <c r="G217" s="188" t="s">
        <v>288</v>
      </c>
      <c r="H217" s="189">
        <v>1</v>
      </c>
      <c r="I217" s="190"/>
      <c r="J217" s="191">
        <f>ROUND(I217*H217,2)</f>
        <v>0</v>
      </c>
      <c r="K217" s="187" t="s">
        <v>359</v>
      </c>
      <c r="L217" s="40"/>
      <c r="M217" s="192" t="s">
        <v>1</v>
      </c>
      <c r="N217" s="193" t="s">
        <v>46</v>
      </c>
      <c r="O217" s="72"/>
      <c r="P217" s="194">
        <f>O217*H217</f>
        <v>0</v>
      </c>
      <c r="Q217" s="194">
        <v>1.14E-3</v>
      </c>
      <c r="R217" s="194">
        <f>Q217*H217</f>
        <v>1.14E-3</v>
      </c>
      <c r="S217" s="194">
        <v>0</v>
      </c>
      <c r="T217" s="195">
        <f>S217*H217</f>
        <v>0</v>
      </c>
      <c r="U217" s="35"/>
      <c r="V217" s="35"/>
      <c r="W217" s="35"/>
      <c r="X217" s="35"/>
      <c r="Y217" s="35"/>
      <c r="Z217" s="35"/>
      <c r="AA217" s="35"/>
      <c r="AB217" s="35"/>
      <c r="AC217" s="35"/>
      <c r="AD217" s="35"/>
      <c r="AE217" s="35"/>
      <c r="AR217" s="196" t="s">
        <v>291</v>
      </c>
      <c r="AT217" s="196" t="s">
        <v>216</v>
      </c>
      <c r="AU217" s="196" t="s">
        <v>90</v>
      </c>
      <c r="AY217" s="18" t="s">
        <v>215</v>
      </c>
      <c r="BE217" s="197">
        <f>IF(N217="základní",J217,0)</f>
        <v>0</v>
      </c>
      <c r="BF217" s="197">
        <f>IF(N217="snížená",J217,0)</f>
        <v>0</v>
      </c>
      <c r="BG217" s="197">
        <f>IF(N217="zákl. přenesená",J217,0)</f>
        <v>0</v>
      </c>
      <c r="BH217" s="197">
        <f>IF(N217="sníž. přenesená",J217,0)</f>
        <v>0</v>
      </c>
      <c r="BI217" s="197">
        <f>IF(N217="nulová",J217,0)</f>
        <v>0</v>
      </c>
      <c r="BJ217" s="18" t="s">
        <v>88</v>
      </c>
      <c r="BK217" s="197">
        <f>ROUND(I217*H217,2)</f>
        <v>0</v>
      </c>
      <c r="BL217" s="18" t="s">
        <v>291</v>
      </c>
      <c r="BM217" s="196" t="s">
        <v>4156</v>
      </c>
    </row>
    <row r="218" spans="1:65" s="2" customFormat="1" ht="10.199999999999999">
      <c r="A218" s="35"/>
      <c r="B218" s="36"/>
      <c r="C218" s="37"/>
      <c r="D218" s="198" t="s">
        <v>221</v>
      </c>
      <c r="E218" s="37"/>
      <c r="F218" s="199" t="s">
        <v>4157</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221</v>
      </c>
      <c r="AU218" s="18" t="s">
        <v>90</v>
      </c>
    </row>
    <row r="219" spans="1:65" s="2" customFormat="1" ht="10.199999999999999">
      <c r="A219" s="35"/>
      <c r="B219" s="36"/>
      <c r="C219" s="37"/>
      <c r="D219" s="215" t="s">
        <v>362</v>
      </c>
      <c r="E219" s="37"/>
      <c r="F219" s="216" t="s">
        <v>4158</v>
      </c>
      <c r="G219" s="37"/>
      <c r="H219" s="37"/>
      <c r="I219" s="200"/>
      <c r="J219" s="37"/>
      <c r="K219" s="37"/>
      <c r="L219" s="40"/>
      <c r="M219" s="201"/>
      <c r="N219" s="202"/>
      <c r="O219" s="72"/>
      <c r="P219" s="72"/>
      <c r="Q219" s="72"/>
      <c r="R219" s="72"/>
      <c r="S219" s="72"/>
      <c r="T219" s="73"/>
      <c r="U219" s="35"/>
      <c r="V219" s="35"/>
      <c r="W219" s="35"/>
      <c r="X219" s="35"/>
      <c r="Y219" s="35"/>
      <c r="Z219" s="35"/>
      <c r="AA219" s="35"/>
      <c r="AB219" s="35"/>
      <c r="AC219" s="35"/>
      <c r="AD219" s="35"/>
      <c r="AE219" s="35"/>
      <c r="AT219" s="18" t="s">
        <v>362</v>
      </c>
      <c r="AU219" s="18" t="s">
        <v>90</v>
      </c>
    </row>
    <row r="220" spans="1:65" s="2" customFormat="1" ht="16.5" customHeight="1">
      <c r="A220" s="35"/>
      <c r="B220" s="36"/>
      <c r="C220" s="260" t="s">
        <v>745</v>
      </c>
      <c r="D220" s="260" t="s">
        <v>539</v>
      </c>
      <c r="E220" s="261" t="s">
        <v>4159</v>
      </c>
      <c r="F220" s="262" t="s">
        <v>4160</v>
      </c>
      <c r="G220" s="263" t="s">
        <v>288</v>
      </c>
      <c r="H220" s="264">
        <v>1</v>
      </c>
      <c r="I220" s="265"/>
      <c r="J220" s="266">
        <f>ROUND(I220*H220,2)</f>
        <v>0</v>
      </c>
      <c r="K220" s="262" t="s">
        <v>1</v>
      </c>
      <c r="L220" s="267"/>
      <c r="M220" s="268" t="s">
        <v>1</v>
      </c>
      <c r="N220" s="269" t="s">
        <v>46</v>
      </c>
      <c r="O220" s="72"/>
      <c r="P220" s="194">
        <f>O220*H220</f>
        <v>0</v>
      </c>
      <c r="Q220" s="194">
        <v>1E-3</v>
      </c>
      <c r="R220" s="194">
        <f>Q220*H220</f>
        <v>1E-3</v>
      </c>
      <c r="S220" s="194">
        <v>0</v>
      </c>
      <c r="T220" s="195">
        <f>S220*H220</f>
        <v>0</v>
      </c>
      <c r="U220" s="35"/>
      <c r="V220" s="35"/>
      <c r="W220" s="35"/>
      <c r="X220" s="35"/>
      <c r="Y220" s="35"/>
      <c r="Z220" s="35"/>
      <c r="AA220" s="35"/>
      <c r="AB220" s="35"/>
      <c r="AC220" s="35"/>
      <c r="AD220" s="35"/>
      <c r="AE220" s="35"/>
      <c r="AR220" s="196" t="s">
        <v>676</v>
      </c>
      <c r="AT220" s="196" t="s">
        <v>539</v>
      </c>
      <c r="AU220" s="196" t="s">
        <v>90</v>
      </c>
      <c r="AY220" s="18" t="s">
        <v>215</v>
      </c>
      <c r="BE220" s="197">
        <f>IF(N220="základní",J220,0)</f>
        <v>0</v>
      </c>
      <c r="BF220" s="197">
        <f>IF(N220="snížená",J220,0)</f>
        <v>0</v>
      </c>
      <c r="BG220" s="197">
        <f>IF(N220="zákl. přenesená",J220,0)</f>
        <v>0</v>
      </c>
      <c r="BH220" s="197">
        <f>IF(N220="sníž. přenesená",J220,0)</f>
        <v>0</v>
      </c>
      <c r="BI220" s="197">
        <f>IF(N220="nulová",J220,0)</f>
        <v>0</v>
      </c>
      <c r="BJ220" s="18" t="s">
        <v>88</v>
      </c>
      <c r="BK220" s="197">
        <f>ROUND(I220*H220,2)</f>
        <v>0</v>
      </c>
      <c r="BL220" s="18" t="s">
        <v>291</v>
      </c>
      <c r="BM220" s="196" t="s">
        <v>4161</v>
      </c>
    </row>
    <row r="221" spans="1:65" s="2" customFormat="1" ht="10.199999999999999">
      <c r="A221" s="35"/>
      <c r="B221" s="36"/>
      <c r="C221" s="37"/>
      <c r="D221" s="198" t="s">
        <v>221</v>
      </c>
      <c r="E221" s="37"/>
      <c r="F221" s="199" t="s">
        <v>4160</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221</v>
      </c>
      <c r="AU221" s="18" t="s">
        <v>90</v>
      </c>
    </row>
    <row r="222" spans="1:65" s="2" customFormat="1" ht="16.5" customHeight="1">
      <c r="A222" s="35"/>
      <c r="B222" s="36"/>
      <c r="C222" s="185" t="s">
        <v>751</v>
      </c>
      <c r="D222" s="185" t="s">
        <v>216</v>
      </c>
      <c r="E222" s="186" t="s">
        <v>4162</v>
      </c>
      <c r="F222" s="187" t="s">
        <v>4163</v>
      </c>
      <c r="G222" s="188" t="s">
        <v>288</v>
      </c>
      <c r="H222" s="189">
        <v>1</v>
      </c>
      <c r="I222" s="190"/>
      <c r="J222" s="191">
        <f>ROUND(I222*H222,2)</f>
        <v>0</v>
      </c>
      <c r="K222" s="187" t="s">
        <v>1</v>
      </c>
      <c r="L222" s="40"/>
      <c r="M222" s="192" t="s">
        <v>1</v>
      </c>
      <c r="N222" s="193" t="s">
        <v>46</v>
      </c>
      <c r="O222" s="72"/>
      <c r="P222" s="194">
        <f>O222*H222</f>
        <v>0</v>
      </c>
      <c r="Q222" s="194">
        <v>1.24E-3</v>
      </c>
      <c r="R222" s="194">
        <f>Q222*H222</f>
        <v>1.24E-3</v>
      </c>
      <c r="S222" s="194">
        <v>0</v>
      </c>
      <c r="T222" s="195">
        <f>S222*H222</f>
        <v>0</v>
      </c>
      <c r="U222" s="35"/>
      <c r="V222" s="35"/>
      <c r="W222" s="35"/>
      <c r="X222" s="35"/>
      <c r="Y222" s="35"/>
      <c r="Z222" s="35"/>
      <c r="AA222" s="35"/>
      <c r="AB222" s="35"/>
      <c r="AC222" s="35"/>
      <c r="AD222" s="35"/>
      <c r="AE222" s="35"/>
      <c r="AR222" s="196" t="s">
        <v>291</v>
      </c>
      <c r="AT222" s="196" t="s">
        <v>216</v>
      </c>
      <c r="AU222" s="196" t="s">
        <v>90</v>
      </c>
      <c r="AY222" s="18" t="s">
        <v>215</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291</v>
      </c>
      <c r="BM222" s="196" t="s">
        <v>4164</v>
      </c>
    </row>
    <row r="223" spans="1:65" s="2" customFormat="1" ht="10.199999999999999">
      <c r="A223" s="35"/>
      <c r="B223" s="36"/>
      <c r="C223" s="37"/>
      <c r="D223" s="198" t="s">
        <v>221</v>
      </c>
      <c r="E223" s="37"/>
      <c r="F223" s="199" t="s">
        <v>4163</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221</v>
      </c>
      <c r="AU223" s="18" t="s">
        <v>90</v>
      </c>
    </row>
    <row r="224" spans="1:65" s="2" customFormat="1" ht="16.5" customHeight="1">
      <c r="A224" s="35"/>
      <c r="B224" s="36"/>
      <c r="C224" s="260" t="s">
        <v>758</v>
      </c>
      <c r="D224" s="260" t="s">
        <v>539</v>
      </c>
      <c r="E224" s="261" t="s">
        <v>4165</v>
      </c>
      <c r="F224" s="262" t="s">
        <v>4166</v>
      </c>
      <c r="G224" s="263" t="s">
        <v>288</v>
      </c>
      <c r="H224" s="264">
        <v>1</v>
      </c>
      <c r="I224" s="265"/>
      <c r="J224" s="266">
        <f>ROUND(I224*H224,2)</f>
        <v>0</v>
      </c>
      <c r="K224" s="262" t="s">
        <v>1</v>
      </c>
      <c r="L224" s="267"/>
      <c r="M224" s="268" t="s">
        <v>1</v>
      </c>
      <c r="N224" s="269" t="s">
        <v>46</v>
      </c>
      <c r="O224" s="72"/>
      <c r="P224" s="194">
        <f>O224*H224</f>
        <v>0</v>
      </c>
      <c r="Q224" s="194">
        <v>1.2E-2</v>
      </c>
      <c r="R224" s="194">
        <f>Q224*H224</f>
        <v>1.2E-2</v>
      </c>
      <c r="S224" s="194">
        <v>0</v>
      </c>
      <c r="T224" s="195">
        <f>S224*H224</f>
        <v>0</v>
      </c>
      <c r="U224" s="35"/>
      <c r="V224" s="35"/>
      <c r="W224" s="35"/>
      <c r="X224" s="35"/>
      <c r="Y224" s="35"/>
      <c r="Z224" s="35"/>
      <c r="AA224" s="35"/>
      <c r="AB224" s="35"/>
      <c r="AC224" s="35"/>
      <c r="AD224" s="35"/>
      <c r="AE224" s="35"/>
      <c r="AR224" s="196" t="s">
        <v>676</v>
      </c>
      <c r="AT224" s="196" t="s">
        <v>539</v>
      </c>
      <c r="AU224" s="196" t="s">
        <v>90</v>
      </c>
      <c r="AY224" s="18" t="s">
        <v>215</v>
      </c>
      <c r="BE224" s="197">
        <f>IF(N224="základní",J224,0)</f>
        <v>0</v>
      </c>
      <c r="BF224" s="197">
        <f>IF(N224="snížená",J224,0)</f>
        <v>0</v>
      </c>
      <c r="BG224" s="197">
        <f>IF(N224="zákl. přenesená",J224,0)</f>
        <v>0</v>
      </c>
      <c r="BH224" s="197">
        <f>IF(N224="sníž. přenesená",J224,0)</f>
        <v>0</v>
      </c>
      <c r="BI224" s="197">
        <f>IF(N224="nulová",J224,0)</f>
        <v>0</v>
      </c>
      <c r="BJ224" s="18" t="s">
        <v>88</v>
      </c>
      <c r="BK224" s="197">
        <f>ROUND(I224*H224,2)</f>
        <v>0</v>
      </c>
      <c r="BL224" s="18" t="s">
        <v>291</v>
      </c>
      <c r="BM224" s="196" t="s">
        <v>4167</v>
      </c>
    </row>
    <row r="225" spans="1:65" s="2" customFormat="1" ht="48">
      <c r="A225" s="35"/>
      <c r="B225" s="36"/>
      <c r="C225" s="37"/>
      <c r="D225" s="198" t="s">
        <v>221</v>
      </c>
      <c r="E225" s="37"/>
      <c r="F225" s="199" t="s">
        <v>4168</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221</v>
      </c>
      <c r="AU225" s="18" t="s">
        <v>90</v>
      </c>
    </row>
    <row r="226" spans="1:65" s="2" customFormat="1" ht="16.5" customHeight="1">
      <c r="A226" s="35"/>
      <c r="B226" s="36"/>
      <c r="C226" s="260" t="s">
        <v>794</v>
      </c>
      <c r="D226" s="260" t="s">
        <v>539</v>
      </c>
      <c r="E226" s="261" t="s">
        <v>4169</v>
      </c>
      <c r="F226" s="262" t="s">
        <v>4170</v>
      </c>
      <c r="G226" s="263" t="s">
        <v>716</v>
      </c>
      <c r="H226" s="264">
        <v>1</v>
      </c>
      <c r="I226" s="265"/>
      <c r="J226" s="266">
        <f>ROUND(I226*H226,2)</f>
        <v>0</v>
      </c>
      <c r="K226" s="262" t="s">
        <v>1</v>
      </c>
      <c r="L226" s="267"/>
      <c r="M226" s="268" t="s">
        <v>1</v>
      </c>
      <c r="N226" s="269" t="s">
        <v>46</v>
      </c>
      <c r="O226" s="72"/>
      <c r="P226" s="194">
        <f>O226*H226</f>
        <v>0</v>
      </c>
      <c r="Q226" s="194">
        <v>1E-3</v>
      </c>
      <c r="R226" s="194">
        <f>Q226*H226</f>
        <v>1E-3</v>
      </c>
      <c r="S226" s="194">
        <v>0</v>
      </c>
      <c r="T226" s="195">
        <f>S226*H226</f>
        <v>0</v>
      </c>
      <c r="U226" s="35"/>
      <c r="V226" s="35"/>
      <c r="W226" s="35"/>
      <c r="X226" s="35"/>
      <c r="Y226" s="35"/>
      <c r="Z226" s="35"/>
      <c r="AA226" s="35"/>
      <c r="AB226" s="35"/>
      <c r="AC226" s="35"/>
      <c r="AD226" s="35"/>
      <c r="AE226" s="35"/>
      <c r="AR226" s="196" t="s">
        <v>676</v>
      </c>
      <c r="AT226" s="196" t="s">
        <v>539</v>
      </c>
      <c r="AU226" s="196" t="s">
        <v>90</v>
      </c>
      <c r="AY226" s="18" t="s">
        <v>215</v>
      </c>
      <c r="BE226" s="197">
        <f>IF(N226="základní",J226,0)</f>
        <v>0</v>
      </c>
      <c r="BF226" s="197">
        <f>IF(N226="snížená",J226,0)</f>
        <v>0</v>
      </c>
      <c r="BG226" s="197">
        <f>IF(N226="zákl. přenesená",J226,0)</f>
        <v>0</v>
      </c>
      <c r="BH226" s="197">
        <f>IF(N226="sníž. přenesená",J226,0)</f>
        <v>0</v>
      </c>
      <c r="BI226" s="197">
        <f>IF(N226="nulová",J226,0)</f>
        <v>0</v>
      </c>
      <c r="BJ226" s="18" t="s">
        <v>88</v>
      </c>
      <c r="BK226" s="197">
        <f>ROUND(I226*H226,2)</f>
        <v>0</v>
      </c>
      <c r="BL226" s="18" t="s">
        <v>291</v>
      </c>
      <c r="BM226" s="196" t="s">
        <v>4171</v>
      </c>
    </row>
    <row r="227" spans="1:65" s="2" customFormat="1" ht="10.199999999999999">
      <c r="A227" s="35"/>
      <c r="B227" s="36"/>
      <c r="C227" s="37"/>
      <c r="D227" s="198" t="s">
        <v>221</v>
      </c>
      <c r="E227" s="37"/>
      <c r="F227" s="199" t="s">
        <v>4170</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221</v>
      </c>
      <c r="AU227" s="18" t="s">
        <v>90</v>
      </c>
    </row>
    <row r="228" spans="1:65" s="2" customFormat="1" ht="16.5" customHeight="1">
      <c r="A228" s="35"/>
      <c r="B228" s="36"/>
      <c r="C228" s="260" t="s">
        <v>802</v>
      </c>
      <c r="D228" s="260" t="s">
        <v>539</v>
      </c>
      <c r="E228" s="261" t="s">
        <v>4172</v>
      </c>
      <c r="F228" s="262" t="s">
        <v>4173</v>
      </c>
      <c r="G228" s="263" t="s">
        <v>288</v>
      </c>
      <c r="H228" s="264">
        <v>1</v>
      </c>
      <c r="I228" s="265"/>
      <c r="J228" s="266">
        <f>ROUND(I228*H228,2)</f>
        <v>0</v>
      </c>
      <c r="K228" s="262" t="s">
        <v>1</v>
      </c>
      <c r="L228" s="267"/>
      <c r="M228" s="268" t="s">
        <v>1</v>
      </c>
      <c r="N228" s="269" t="s">
        <v>46</v>
      </c>
      <c r="O228" s="72"/>
      <c r="P228" s="194">
        <f>O228*H228</f>
        <v>0</v>
      </c>
      <c r="Q228" s="194">
        <v>8.9999999999999993E-3</v>
      </c>
      <c r="R228" s="194">
        <f>Q228*H228</f>
        <v>8.9999999999999993E-3</v>
      </c>
      <c r="S228" s="194">
        <v>0</v>
      </c>
      <c r="T228" s="195">
        <f>S228*H228</f>
        <v>0</v>
      </c>
      <c r="U228" s="35"/>
      <c r="V228" s="35"/>
      <c r="W228" s="35"/>
      <c r="X228" s="35"/>
      <c r="Y228" s="35"/>
      <c r="Z228" s="35"/>
      <c r="AA228" s="35"/>
      <c r="AB228" s="35"/>
      <c r="AC228" s="35"/>
      <c r="AD228" s="35"/>
      <c r="AE228" s="35"/>
      <c r="AR228" s="196" t="s">
        <v>676</v>
      </c>
      <c r="AT228" s="196" t="s">
        <v>539</v>
      </c>
      <c r="AU228" s="196" t="s">
        <v>90</v>
      </c>
      <c r="AY228" s="18" t="s">
        <v>215</v>
      </c>
      <c r="BE228" s="197">
        <f>IF(N228="základní",J228,0)</f>
        <v>0</v>
      </c>
      <c r="BF228" s="197">
        <f>IF(N228="snížená",J228,0)</f>
        <v>0</v>
      </c>
      <c r="BG228" s="197">
        <f>IF(N228="zákl. přenesená",J228,0)</f>
        <v>0</v>
      </c>
      <c r="BH228" s="197">
        <f>IF(N228="sníž. přenesená",J228,0)</f>
        <v>0</v>
      </c>
      <c r="BI228" s="197">
        <f>IF(N228="nulová",J228,0)</f>
        <v>0</v>
      </c>
      <c r="BJ228" s="18" t="s">
        <v>88</v>
      </c>
      <c r="BK228" s="197">
        <f>ROUND(I228*H228,2)</f>
        <v>0</v>
      </c>
      <c r="BL228" s="18" t="s">
        <v>291</v>
      </c>
      <c r="BM228" s="196" t="s">
        <v>4174</v>
      </c>
    </row>
    <row r="229" spans="1:65" s="2" customFormat="1" ht="10.199999999999999">
      <c r="A229" s="35"/>
      <c r="B229" s="36"/>
      <c r="C229" s="37"/>
      <c r="D229" s="198" t="s">
        <v>221</v>
      </c>
      <c r="E229" s="37"/>
      <c r="F229" s="199" t="s">
        <v>4173</v>
      </c>
      <c r="G229" s="37"/>
      <c r="H229" s="37"/>
      <c r="I229" s="200"/>
      <c r="J229" s="37"/>
      <c r="K229" s="37"/>
      <c r="L229" s="40"/>
      <c r="M229" s="201"/>
      <c r="N229" s="202"/>
      <c r="O229" s="72"/>
      <c r="P229" s="72"/>
      <c r="Q229" s="72"/>
      <c r="R229" s="72"/>
      <c r="S229" s="72"/>
      <c r="T229" s="73"/>
      <c r="U229" s="35"/>
      <c r="V229" s="35"/>
      <c r="W229" s="35"/>
      <c r="X229" s="35"/>
      <c r="Y229" s="35"/>
      <c r="Z229" s="35"/>
      <c r="AA229" s="35"/>
      <c r="AB229" s="35"/>
      <c r="AC229" s="35"/>
      <c r="AD229" s="35"/>
      <c r="AE229" s="35"/>
      <c r="AT229" s="18" t="s">
        <v>221</v>
      </c>
      <c r="AU229" s="18" t="s">
        <v>90</v>
      </c>
    </row>
    <row r="230" spans="1:65" s="2" customFormat="1" ht="37.799999999999997" customHeight="1">
      <c r="A230" s="35"/>
      <c r="B230" s="36"/>
      <c r="C230" s="185" t="s">
        <v>808</v>
      </c>
      <c r="D230" s="185" t="s">
        <v>216</v>
      </c>
      <c r="E230" s="186" t="s">
        <v>4175</v>
      </c>
      <c r="F230" s="187" t="s">
        <v>4176</v>
      </c>
      <c r="G230" s="188" t="s">
        <v>288</v>
      </c>
      <c r="H230" s="189">
        <v>1</v>
      </c>
      <c r="I230" s="190"/>
      <c r="J230" s="191">
        <f>ROUND(I230*H230,2)</f>
        <v>0</v>
      </c>
      <c r="K230" s="187" t="s">
        <v>359</v>
      </c>
      <c r="L230" s="40"/>
      <c r="M230" s="192" t="s">
        <v>1</v>
      </c>
      <c r="N230" s="193" t="s">
        <v>46</v>
      </c>
      <c r="O230" s="72"/>
      <c r="P230" s="194">
        <f>O230*H230</f>
        <v>0</v>
      </c>
      <c r="Q230" s="194">
        <v>8.0099999999999998E-3</v>
      </c>
      <c r="R230" s="194">
        <f>Q230*H230</f>
        <v>8.0099999999999998E-3</v>
      </c>
      <c r="S230" s="194">
        <v>0</v>
      </c>
      <c r="T230" s="195">
        <f>S230*H230</f>
        <v>0</v>
      </c>
      <c r="U230" s="35"/>
      <c r="V230" s="35"/>
      <c r="W230" s="35"/>
      <c r="X230" s="35"/>
      <c r="Y230" s="35"/>
      <c r="Z230" s="35"/>
      <c r="AA230" s="35"/>
      <c r="AB230" s="35"/>
      <c r="AC230" s="35"/>
      <c r="AD230" s="35"/>
      <c r="AE230" s="35"/>
      <c r="AR230" s="196" t="s">
        <v>291</v>
      </c>
      <c r="AT230" s="196" t="s">
        <v>216</v>
      </c>
      <c r="AU230" s="196" t="s">
        <v>90</v>
      </c>
      <c r="AY230" s="18" t="s">
        <v>215</v>
      </c>
      <c r="BE230" s="197">
        <f>IF(N230="základní",J230,0)</f>
        <v>0</v>
      </c>
      <c r="BF230" s="197">
        <f>IF(N230="snížená",J230,0)</f>
        <v>0</v>
      </c>
      <c r="BG230" s="197">
        <f>IF(N230="zákl. přenesená",J230,0)</f>
        <v>0</v>
      </c>
      <c r="BH230" s="197">
        <f>IF(N230="sníž. přenesená",J230,0)</f>
        <v>0</v>
      </c>
      <c r="BI230" s="197">
        <f>IF(N230="nulová",J230,0)</f>
        <v>0</v>
      </c>
      <c r="BJ230" s="18" t="s">
        <v>88</v>
      </c>
      <c r="BK230" s="197">
        <f>ROUND(I230*H230,2)</f>
        <v>0</v>
      </c>
      <c r="BL230" s="18" t="s">
        <v>291</v>
      </c>
      <c r="BM230" s="196" t="s">
        <v>4177</v>
      </c>
    </row>
    <row r="231" spans="1:65" s="2" customFormat="1" ht="28.8">
      <c r="A231" s="35"/>
      <c r="B231" s="36"/>
      <c r="C231" s="37"/>
      <c r="D231" s="198" t="s">
        <v>221</v>
      </c>
      <c r="E231" s="37"/>
      <c r="F231" s="199" t="s">
        <v>4178</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221</v>
      </c>
      <c r="AU231" s="18" t="s">
        <v>90</v>
      </c>
    </row>
    <row r="232" spans="1:65" s="2" customFormat="1" ht="10.199999999999999">
      <c r="A232" s="35"/>
      <c r="B232" s="36"/>
      <c r="C232" s="37"/>
      <c r="D232" s="215" t="s">
        <v>362</v>
      </c>
      <c r="E232" s="37"/>
      <c r="F232" s="216" t="s">
        <v>4179</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362</v>
      </c>
      <c r="AU232" s="18" t="s">
        <v>90</v>
      </c>
    </row>
    <row r="233" spans="1:65" s="2" customFormat="1" ht="24.15" customHeight="1">
      <c r="A233" s="35"/>
      <c r="B233" s="36"/>
      <c r="C233" s="185" t="s">
        <v>816</v>
      </c>
      <c r="D233" s="185" t="s">
        <v>216</v>
      </c>
      <c r="E233" s="186" t="s">
        <v>4180</v>
      </c>
      <c r="F233" s="187" t="s">
        <v>4181</v>
      </c>
      <c r="G233" s="188" t="s">
        <v>716</v>
      </c>
      <c r="H233" s="189">
        <v>1</v>
      </c>
      <c r="I233" s="190"/>
      <c r="J233" s="191">
        <f>ROUND(I233*H233,2)</f>
        <v>0</v>
      </c>
      <c r="K233" s="187" t="s">
        <v>359</v>
      </c>
      <c r="L233" s="40"/>
      <c r="M233" s="192" t="s">
        <v>1</v>
      </c>
      <c r="N233" s="193" t="s">
        <v>46</v>
      </c>
      <c r="O233" s="72"/>
      <c r="P233" s="194">
        <f>O233*H233</f>
        <v>0</v>
      </c>
      <c r="Q233" s="194">
        <v>6.7000000000000002E-4</v>
      </c>
      <c r="R233" s="194">
        <f>Q233*H233</f>
        <v>6.7000000000000002E-4</v>
      </c>
      <c r="S233" s="194">
        <v>0</v>
      </c>
      <c r="T233" s="195">
        <f>S233*H233</f>
        <v>0</v>
      </c>
      <c r="U233" s="35"/>
      <c r="V233" s="35"/>
      <c r="W233" s="35"/>
      <c r="X233" s="35"/>
      <c r="Y233" s="35"/>
      <c r="Z233" s="35"/>
      <c r="AA233" s="35"/>
      <c r="AB233" s="35"/>
      <c r="AC233" s="35"/>
      <c r="AD233" s="35"/>
      <c r="AE233" s="35"/>
      <c r="AR233" s="196" t="s">
        <v>291</v>
      </c>
      <c r="AT233" s="196" t="s">
        <v>216</v>
      </c>
      <c r="AU233" s="196" t="s">
        <v>90</v>
      </c>
      <c r="AY233" s="18" t="s">
        <v>215</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291</v>
      </c>
      <c r="BM233" s="196" t="s">
        <v>4182</v>
      </c>
    </row>
    <row r="234" spans="1:65" s="2" customFormat="1" ht="28.8">
      <c r="A234" s="35"/>
      <c r="B234" s="36"/>
      <c r="C234" s="37"/>
      <c r="D234" s="198" t="s">
        <v>221</v>
      </c>
      <c r="E234" s="37"/>
      <c r="F234" s="199" t="s">
        <v>4183</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221</v>
      </c>
      <c r="AU234" s="18" t="s">
        <v>90</v>
      </c>
    </row>
    <row r="235" spans="1:65" s="2" customFormat="1" ht="10.199999999999999">
      <c r="A235" s="35"/>
      <c r="B235" s="36"/>
      <c r="C235" s="37"/>
      <c r="D235" s="215" t="s">
        <v>362</v>
      </c>
      <c r="E235" s="37"/>
      <c r="F235" s="216" t="s">
        <v>4184</v>
      </c>
      <c r="G235" s="37"/>
      <c r="H235" s="37"/>
      <c r="I235" s="200"/>
      <c r="J235" s="37"/>
      <c r="K235" s="37"/>
      <c r="L235" s="40"/>
      <c r="M235" s="201"/>
      <c r="N235" s="202"/>
      <c r="O235" s="72"/>
      <c r="P235" s="72"/>
      <c r="Q235" s="72"/>
      <c r="R235" s="72"/>
      <c r="S235" s="72"/>
      <c r="T235" s="73"/>
      <c r="U235" s="35"/>
      <c r="V235" s="35"/>
      <c r="W235" s="35"/>
      <c r="X235" s="35"/>
      <c r="Y235" s="35"/>
      <c r="Z235" s="35"/>
      <c r="AA235" s="35"/>
      <c r="AB235" s="35"/>
      <c r="AC235" s="35"/>
      <c r="AD235" s="35"/>
      <c r="AE235" s="35"/>
      <c r="AT235" s="18" t="s">
        <v>362</v>
      </c>
      <c r="AU235" s="18" t="s">
        <v>90</v>
      </c>
    </row>
    <row r="236" spans="1:65" s="2" customFormat="1" ht="33" customHeight="1">
      <c r="A236" s="35"/>
      <c r="B236" s="36"/>
      <c r="C236" s="185" t="s">
        <v>876</v>
      </c>
      <c r="D236" s="185" t="s">
        <v>216</v>
      </c>
      <c r="E236" s="186" t="s">
        <v>4185</v>
      </c>
      <c r="F236" s="187" t="s">
        <v>4186</v>
      </c>
      <c r="G236" s="188" t="s">
        <v>288</v>
      </c>
      <c r="H236" s="189">
        <v>1</v>
      </c>
      <c r="I236" s="190"/>
      <c r="J236" s="191">
        <f>ROUND(I236*H236,2)</f>
        <v>0</v>
      </c>
      <c r="K236" s="187" t="s">
        <v>359</v>
      </c>
      <c r="L236" s="40"/>
      <c r="M236" s="192" t="s">
        <v>1</v>
      </c>
      <c r="N236" s="193" t="s">
        <v>46</v>
      </c>
      <c r="O236" s="72"/>
      <c r="P236" s="194">
        <f>O236*H236</f>
        <v>0</v>
      </c>
      <c r="Q236" s="194">
        <v>2.5400000000000002E-3</v>
      </c>
      <c r="R236" s="194">
        <f>Q236*H236</f>
        <v>2.5400000000000002E-3</v>
      </c>
      <c r="S236" s="194">
        <v>0</v>
      </c>
      <c r="T236" s="195">
        <f>S236*H236</f>
        <v>0</v>
      </c>
      <c r="U236" s="35"/>
      <c r="V236" s="35"/>
      <c r="W236" s="35"/>
      <c r="X236" s="35"/>
      <c r="Y236" s="35"/>
      <c r="Z236" s="35"/>
      <c r="AA236" s="35"/>
      <c r="AB236" s="35"/>
      <c r="AC236" s="35"/>
      <c r="AD236" s="35"/>
      <c r="AE236" s="35"/>
      <c r="AR236" s="196" t="s">
        <v>291</v>
      </c>
      <c r="AT236" s="196" t="s">
        <v>216</v>
      </c>
      <c r="AU236" s="196" t="s">
        <v>90</v>
      </c>
      <c r="AY236" s="18" t="s">
        <v>215</v>
      </c>
      <c r="BE236" s="197">
        <f>IF(N236="základní",J236,0)</f>
        <v>0</v>
      </c>
      <c r="BF236" s="197">
        <f>IF(N236="snížená",J236,0)</f>
        <v>0</v>
      </c>
      <c r="BG236" s="197">
        <f>IF(N236="zákl. přenesená",J236,0)</f>
        <v>0</v>
      </c>
      <c r="BH236" s="197">
        <f>IF(N236="sníž. přenesená",J236,0)</f>
        <v>0</v>
      </c>
      <c r="BI236" s="197">
        <f>IF(N236="nulová",J236,0)</f>
        <v>0</v>
      </c>
      <c r="BJ236" s="18" t="s">
        <v>88</v>
      </c>
      <c r="BK236" s="197">
        <f>ROUND(I236*H236,2)</f>
        <v>0</v>
      </c>
      <c r="BL236" s="18" t="s">
        <v>291</v>
      </c>
      <c r="BM236" s="196" t="s">
        <v>4187</v>
      </c>
    </row>
    <row r="237" spans="1:65" s="2" customFormat="1" ht="48">
      <c r="A237" s="35"/>
      <c r="B237" s="36"/>
      <c r="C237" s="37"/>
      <c r="D237" s="198" t="s">
        <v>221</v>
      </c>
      <c r="E237" s="37"/>
      <c r="F237" s="199" t="s">
        <v>4188</v>
      </c>
      <c r="G237" s="37"/>
      <c r="H237" s="37"/>
      <c r="I237" s="200"/>
      <c r="J237" s="37"/>
      <c r="K237" s="37"/>
      <c r="L237" s="40"/>
      <c r="M237" s="201"/>
      <c r="N237" s="202"/>
      <c r="O237" s="72"/>
      <c r="P237" s="72"/>
      <c r="Q237" s="72"/>
      <c r="R237" s="72"/>
      <c r="S237" s="72"/>
      <c r="T237" s="73"/>
      <c r="U237" s="35"/>
      <c r="V237" s="35"/>
      <c r="W237" s="35"/>
      <c r="X237" s="35"/>
      <c r="Y237" s="35"/>
      <c r="Z237" s="35"/>
      <c r="AA237" s="35"/>
      <c r="AB237" s="35"/>
      <c r="AC237" s="35"/>
      <c r="AD237" s="35"/>
      <c r="AE237" s="35"/>
      <c r="AT237" s="18" t="s">
        <v>221</v>
      </c>
      <c r="AU237" s="18" t="s">
        <v>90</v>
      </c>
    </row>
    <row r="238" spans="1:65" s="2" customFormat="1" ht="10.199999999999999">
      <c r="A238" s="35"/>
      <c r="B238" s="36"/>
      <c r="C238" s="37"/>
      <c r="D238" s="215" t="s">
        <v>362</v>
      </c>
      <c r="E238" s="37"/>
      <c r="F238" s="216" t="s">
        <v>4189</v>
      </c>
      <c r="G238" s="37"/>
      <c r="H238" s="37"/>
      <c r="I238" s="200"/>
      <c r="J238" s="37"/>
      <c r="K238" s="37"/>
      <c r="L238" s="40"/>
      <c r="M238" s="201"/>
      <c r="N238" s="202"/>
      <c r="O238" s="72"/>
      <c r="P238" s="72"/>
      <c r="Q238" s="72"/>
      <c r="R238" s="72"/>
      <c r="S238" s="72"/>
      <c r="T238" s="73"/>
      <c r="U238" s="35"/>
      <c r="V238" s="35"/>
      <c r="W238" s="35"/>
      <c r="X238" s="35"/>
      <c r="Y238" s="35"/>
      <c r="Z238" s="35"/>
      <c r="AA238" s="35"/>
      <c r="AB238" s="35"/>
      <c r="AC238" s="35"/>
      <c r="AD238" s="35"/>
      <c r="AE238" s="35"/>
      <c r="AT238" s="18" t="s">
        <v>362</v>
      </c>
      <c r="AU238" s="18" t="s">
        <v>90</v>
      </c>
    </row>
    <row r="239" spans="1:65" s="2" customFormat="1" ht="33" customHeight="1">
      <c r="A239" s="35"/>
      <c r="B239" s="36"/>
      <c r="C239" s="185" t="s">
        <v>901</v>
      </c>
      <c r="D239" s="185" t="s">
        <v>216</v>
      </c>
      <c r="E239" s="186" t="s">
        <v>4190</v>
      </c>
      <c r="F239" s="187" t="s">
        <v>4191</v>
      </c>
      <c r="G239" s="188" t="s">
        <v>288</v>
      </c>
      <c r="H239" s="189">
        <v>1</v>
      </c>
      <c r="I239" s="190"/>
      <c r="J239" s="191">
        <f>ROUND(I239*H239,2)</f>
        <v>0</v>
      </c>
      <c r="K239" s="187" t="s">
        <v>359</v>
      </c>
      <c r="L239" s="40"/>
      <c r="M239" s="192" t="s">
        <v>1</v>
      </c>
      <c r="N239" s="193" t="s">
        <v>46</v>
      </c>
      <c r="O239" s="72"/>
      <c r="P239" s="194">
        <f>O239*H239</f>
        <v>0</v>
      </c>
      <c r="Q239" s="194">
        <v>7.8799999999999999E-3</v>
      </c>
      <c r="R239" s="194">
        <f>Q239*H239</f>
        <v>7.8799999999999999E-3</v>
      </c>
      <c r="S239" s="194">
        <v>0</v>
      </c>
      <c r="T239" s="195">
        <f>S239*H239</f>
        <v>0</v>
      </c>
      <c r="U239" s="35"/>
      <c r="V239" s="35"/>
      <c r="W239" s="35"/>
      <c r="X239" s="35"/>
      <c r="Y239" s="35"/>
      <c r="Z239" s="35"/>
      <c r="AA239" s="35"/>
      <c r="AB239" s="35"/>
      <c r="AC239" s="35"/>
      <c r="AD239" s="35"/>
      <c r="AE239" s="35"/>
      <c r="AR239" s="196" t="s">
        <v>291</v>
      </c>
      <c r="AT239" s="196" t="s">
        <v>216</v>
      </c>
      <c r="AU239" s="196" t="s">
        <v>90</v>
      </c>
      <c r="AY239" s="18" t="s">
        <v>215</v>
      </c>
      <c r="BE239" s="197">
        <f>IF(N239="základní",J239,0)</f>
        <v>0</v>
      </c>
      <c r="BF239" s="197">
        <f>IF(N239="snížená",J239,0)</f>
        <v>0</v>
      </c>
      <c r="BG239" s="197">
        <f>IF(N239="zákl. přenesená",J239,0)</f>
        <v>0</v>
      </c>
      <c r="BH239" s="197">
        <f>IF(N239="sníž. přenesená",J239,0)</f>
        <v>0</v>
      </c>
      <c r="BI239" s="197">
        <f>IF(N239="nulová",J239,0)</f>
        <v>0</v>
      </c>
      <c r="BJ239" s="18" t="s">
        <v>88</v>
      </c>
      <c r="BK239" s="197">
        <f>ROUND(I239*H239,2)</f>
        <v>0</v>
      </c>
      <c r="BL239" s="18" t="s">
        <v>291</v>
      </c>
      <c r="BM239" s="196" t="s">
        <v>4192</v>
      </c>
    </row>
    <row r="240" spans="1:65" s="2" customFormat="1" ht="48">
      <c r="A240" s="35"/>
      <c r="B240" s="36"/>
      <c r="C240" s="37"/>
      <c r="D240" s="198" t="s">
        <v>221</v>
      </c>
      <c r="E240" s="37"/>
      <c r="F240" s="199" t="s">
        <v>4193</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221</v>
      </c>
      <c r="AU240" s="18" t="s">
        <v>90</v>
      </c>
    </row>
    <row r="241" spans="1:65" s="2" customFormat="1" ht="10.199999999999999">
      <c r="A241" s="35"/>
      <c r="B241" s="36"/>
      <c r="C241" s="37"/>
      <c r="D241" s="215" t="s">
        <v>362</v>
      </c>
      <c r="E241" s="37"/>
      <c r="F241" s="216" t="s">
        <v>4194</v>
      </c>
      <c r="G241" s="37"/>
      <c r="H241" s="37"/>
      <c r="I241" s="200"/>
      <c r="J241" s="37"/>
      <c r="K241" s="37"/>
      <c r="L241" s="40"/>
      <c r="M241" s="201"/>
      <c r="N241" s="202"/>
      <c r="O241" s="72"/>
      <c r="P241" s="72"/>
      <c r="Q241" s="72"/>
      <c r="R241" s="72"/>
      <c r="S241" s="72"/>
      <c r="T241" s="73"/>
      <c r="U241" s="35"/>
      <c r="V241" s="35"/>
      <c r="W241" s="35"/>
      <c r="X241" s="35"/>
      <c r="Y241" s="35"/>
      <c r="Z241" s="35"/>
      <c r="AA241" s="35"/>
      <c r="AB241" s="35"/>
      <c r="AC241" s="35"/>
      <c r="AD241" s="35"/>
      <c r="AE241" s="35"/>
      <c r="AT241" s="18" t="s">
        <v>362</v>
      </c>
      <c r="AU241" s="18" t="s">
        <v>90</v>
      </c>
    </row>
    <row r="242" spans="1:65" s="2" customFormat="1" ht="16.5" customHeight="1">
      <c r="A242" s="35"/>
      <c r="B242" s="36"/>
      <c r="C242" s="185" t="s">
        <v>912</v>
      </c>
      <c r="D242" s="185" t="s">
        <v>216</v>
      </c>
      <c r="E242" s="186" t="s">
        <v>4195</v>
      </c>
      <c r="F242" s="187" t="s">
        <v>4196</v>
      </c>
      <c r="G242" s="188" t="s">
        <v>288</v>
      </c>
      <c r="H242" s="189">
        <v>1</v>
      </c>
      <c r="I242" s="190"/>
      <c r="J242" s="191">
        <f>ROUND(I242*H242,2)</f>
        <v>0</v>
      </c>
      <c r="K242" s="187" t="s">
        <v>1</v>
      </c>
      <c r="L242" s="40"/>
      <c r="M242" s="192" t="s">
        <v>1</v>
      </c>
      <c r="N242" s="193" t="s">
        <v>46</v>
      </c>
      <c r="O242" s="72"/>
      <c r="P242" s="194">
        <f>O242*H242</f>
        <v>0</v>
      </c>
      <c r="Q242" s="194">
        <v>0</v>
      </c>
      <c r="R242" s="194">
        <f>Q242*H242</f>
        <v>0</v>
      </c>
      <c r="S242" s="194">
        <v>0</v>
      </c>
      <c r="T242" s="195">
        <f>S242*H242</f>
        <v>0</v>
      </c>
      <c r="U242" s="35"/>
      <c r="V242" s="35"/>
      <c r="W242" s="35"/>
      <c r="X242" s="35"/>
      <c r="Y242" s="35"/>
      <c r="Z242" s="35"/>
      <c r="AA242" s="35"/>
      <c r="AB242" s="35"/>
      <c r="AC242" s="35"/>
      <c r="AD242" s="35"/>
      <c r="AE242" s="35"/>
      <c r="AR242" s="196" t="s">
        <v>291</v>
      </c>
      <c r="AT242" s="196" t="s">
        <v>216</v>
      </c>
      <c r="AU242" s="196" t="s">
        <v>90</v>
      </c>
      <c r="AY242" s="18" t="s">
        <v>215</v>
      </c>
      <c r="BE242" s="197">
        <f>IF(N242="základní",J242,0)</f>
        <v>0</v>
      </c>
      <c r="BF242" s="197">
        <f>IF(N242="snížená",J242,0)</f>
        <v>0</v>
      </c>
      <c r="BG242" s="197">
        <f>IF(N242="zákl. přenesená",J242,0)</f>
        <v>0</v>
      </c>
      <c r="BH242" s="197">
        <f>IF(N242="sníž. přenesená",J242,0)</f>
        <v>0</v>
      </c>
      <c r="BI242" s="197">
        <f>IF(N242="nulová",J242,0)</f>
        <v>0</v>
      </c>
      <c r="BJ242" s="18" t="s">
        <v>88</v>
      </c>
      <c r="BK242" s="197">
        <f>ROUND(I242*H242,2)</f>
        <v>0</v>
      </c>
      <c r="BL242" s="18" t="s">
        <v>291</v>
      </c>
      <c r="BM242" s="196" t="s">
        <v>4197</v>
      </c>
    </row>
    <row r="243" spans="1:65" s="2" customFormat="1" ht="10.199999999999999">
      <c r="A243" s="35"/>
      <c r="B243" s="36"/>
      <c r="C243" s="37"/>
      <c r="D243" s="198" t="s">
        <v>221</v>
      </c>
      <c r="E243" s="37"/>
      <c r="F243" s="199" t="s">
        <v>4196</v>
      </c>
      <c r="G243" s="37"/>
      <c r="H243" s="37"/>
      <c r="I243" s="200"/>
      <c r="J243" s="37"/>
      <c r="K243" s="37"/>
      <c r="L243" s="40"/>
      <c r="M243" s="201"/>
      <c r="N243" s="202"/>
      <c r="O243" s="72"/>
      <c r="P243" s="72"/>
      <c r="Q243" s="72"/>
      <c r="R243" s="72"/>
      <c r="S243" s="72"/>
      <c r="T243" s="73"/>
      <c r="U243" s="35"/>
      <c r="V243" s="35"/>
      <c r="W243" s="35"/>
      <c r="X243" s="35"/>
      <c r="Y243" s="35"/>
      <c r="Z243" s="35"/>
      <c r="AA243" s="35"/>
      <c r="AB243" s="35"/>
      <c r="AC243" s="35"/>
      <c r="AD243" s="35"/>
      <c r="AE243" s="35"/>
      <c r="AT243" s="18" t="s">
        <v>221</v>
      </c>
      <c r="AU243" s="18" t="s">
        <v>90</v>
      </c>
    </row>
    <row r="244" spans="1:65" s="2" customFormat="1" ht="16.5" customHeight="1">
      <c r="A244" s="35"/>
      <c r="B244" s="36"/>
      <c r="C244" s="185" t="s">
        <v>920</v>
      </c>
      <c r="D244" s="185" t="s">
        <v>216</v>
      </c>
      <c r="E244" s="186" t="s">
        <v>4198</v>
      </c>
      <c r="F244" s="187" t="s">
        <v>4199</v>
      </c>
      <c r="G244" s="188" t="s">
        <v>288</v>
      </c>
      <c r="H244" s="189">
        <v>1</v>
      </c>
      <c r="I244" s="190"/>
      <c r="J244" s="191">
        <f>ROUND(I244*H244,2)</f>
        <v>0</v>
      </c>
      <c r="K244" s="187" t="s">
        <v>1</v>
      </c>
      <c r="L244" s="40"/>
      <c r="M244" s="192" t="s">
        <v>1</v>
      </c>
      <c r="N244" s="193" t="s">
        <v>46</v>
      </c>
      <c r="O244" s="72"/>
      <c r="P244" s="194">
        <f>O244*H244</f>
        <v>0</v>
      </c>
      <c r="Q244" s="194">
        <v>0</v>
      </c>
      <c r="R244" s="194">
        <f>Q244*H244</f>
        <v>0</v>
      </c>
      <c r="S244" s="194">
        <v>0</v>
      </c>
      <c r="T244" s="195">
        <f>S244*H244</f>
        <v>0</v>
      </c>
      <c r="U244" s="35"/>
      <c r="V244" s="35"/>
      <c r="W244" s="35"/>
      <c r="X244" s="35"/>
      <c r="Y244" s="35"/>
      <c r="Z244" s="35"/>
      <c r="AA244" s="35"/>
      <c r="AB244" s="35"/>
      <c r="AC244" s="35"/>
      <c r="AD244" s="35"/>
      <c r="AE244" s="35"/>
      <c r="AR244" s="196" t="s">
        <v>291</v>
      </c>
      <c r="AT244" s="196" t="s">
        <v>216</v>
      </c>
      <c r="AU244" s="196" t="s">
        <v>90</v>
      </c>
      <c r="AY244" s="18" t="s">
        <v>215</v>
      </c>
      <c r="BE244" s="197">
        <f>IF(N244="základní",J244,0)</f>
        <v>0</v>
      </c>
      <c r="BF244" s="197">
        <f>IF(N244="snížená",J244,0)</f>
        <v>0</v>
      </c>
      <c r="BG244" s="197">
        <f>IF(N244="zákl. přenesená",J244,0)</f>
        <v>0</v>
      </c>
      <c r="BH244" s="197">
        <f>IF(N244="sníž. přenesená",J244,0)</f>
        <v>0</v>
      </c>
      <c r="BI244" s="197">
        <f>IF(N244="nulová",J244,0)</f>
        <v>0</v>
      </c>
      <c r="BJ244" s="18" t="s">
        <v>88</v>
      </c>
      <c r="BK244" s="197">
        <f>ROUND(I244*H244,2)</f>
        <v>0</v>
      </c>
      <c r="BL244" s="18" t="s">
        <v>291</v>
      </c>
      <c r="BM244" s="196" t="s">
        <v>4200</v>
      </c>
    </row>
    <row r="245" spans="1:65" s="2" customFormat="1" ht="38.4">
      <c r="A245" s="35"/>
      <c r="B245" s="36"/>
      <c r="C245" s="37"/>
      <c r="D245" s="198" t="s">
        <v>221</v>
      </c>
      <c r="E245" s="37"/>
      <c r="F245" s="199" t="s">
        <v>4201</v>
      </c>
      <c r="G245" s="37"/>
      <c r="H245" s="37"/>
      <c r="I245" s="200"/>
      <c r="J245" s="37"/>
      <c r="K245" s="37"/>
      <c r="L245" s="40"/>
      <c r="M245" s="201"/>
      <c r="N245" s="202"/>
      <c r="O245" s="72"/>
      <c r="P245" s="72"/>
      <c r="Q245" s="72"/>
      <c r="R245" s="72"/>
      <c r="S245" s="72"/>
      <c r="T245" s="73"/>
      <c r="U245" s="35"/>
      <c r="V245" s="35"/>
      <c r="W245" s="35"/>
      <c r="X245" s="35"/>
      <c r="Y245" s="35"/>
      <c r="Z245" s="35"/>
      <c r="AA245" s="35"/>
      <c r="AB245" s="35"/>
      <c r="AC245" s="35"/>
      <c r="AD245" s="35"/>
      <c r="AE245" s="35"/>
      <c r="AT245" s="18" t="s">
        <v>221</v>
      </c>
      <c r="AU245" s="18" t="s">
        <v>90</v>
      </c>
    </row>
    <row r="246" spans="1:65" s="2" customFormat="1" ht="37.799999999999997" customHeight="1">
      <c r="A246" s="35"/>
      <c r="B246" s="36"/>
      <c r="C246" s="185" t="s">
        <v>925</v>
      </c>
      <c r="D246" s="185" t="s">
        <v>216</v>
      </c>
      <c r="E246" s="186" t="s">
        <v>4202</v>
      </c>
      <c r="F246" s="187" t="s">
        <v>4203</v>
      </c>
      <c r="G246" s="188" t="s">
        <v>716</v>
      </c>
      <c r="H246" s="189">
        <v>1</v>
      </c>
      <c r="I246" s="190"/>
      <c r="J246" s="191">
        <f>ROUND(I246*H246,2)</f>
        <v>0</v>
      </c>
      <c r="K246" s="187" t="s">
        <v>1</v>
      </c>
      <c r="L246" s="40"/>
      <c r="M246" s="192" t="s">
        <v>1</v>
      </c>
      <c r="N246" s="193" t="s">
        <v>46</v>
      </c>
      <c r="O246" s="72"/>
      <c r="P246" s="194">
        <f>O246*H246</f>
        <v>0</v>
      </c>
      <c r="Q246" s="194">
        <v>0</v>
      </c>
      <c r="R246" s="194">
        <f>Q246*H246</f>
        <v>0</v>
      </c>
      <c r="S246" s="194">
        <v>0</v>
      </c>
      <c r="T246" s="195">
        <f>S246*H246</f>
        <v>0</v>
      </c>
      <c r="U246" s="35"/>
      <c r="V246" s="35"/>
      <c r="W246" s="35"/>
      <c r="X246" s="35"/>
      <c r="Y246" s="35"/>
      <c r="Z246" s="35"/>
      <c r="AA246" s="35"/>
      <c r="AB246" s="35"/>
      <c r="AC246" s="35"/>
      <c r="AD246" s="35"/>
      <c r="AE246" s="35"/>
      <c r="AR246" s="196" t="s">
        <v>291</v>
      </c>
      <c r="AT246" s="196" t="s">
        <v>216</v>
      </c>
      <c r="AU246" s="196" t="s">
        <v>90</v>
      </c>
      <c r="AY246" s="18" t="s">
        <v>215</v>
      </c>
      <c r="BE246" s="197">
        <f>IF(N246="základní",J246,0)</f>
        <v>0</v>
      </c>
      <c r="BF246" s="197">
        <f>IF(N246="snížená",J246,0)</f>
        <v>0</v>
      </c>
      <c r="BG246" s="197">
        <f>IF(N246="zákl. přenesená",J246,0)</f>
        <v>0</v>
      </c>
      <c r="BH246" s="197">
        <f>IF(N246="sníž. přenesená",J246,0)</f>
        <v>0</v>
      </c>
      <c r="BI246" s="197">
        <f>IF(N246="nulová",J246,0)</f>
        <v>0</v>
      </c>
      <c r="BJ246" s="18" t="s">
        <v>88</v>
      </c>
      <c r="BK246" s="197">
        <f>ROUND(I246*H246,2)</f>
        <v>0</v>
      </c>
      <c r="BL246" s="18" t="s">
        <v>291</v>
      </c>
      <c r="BM246" s="196" t="s">
        <v>4204</v>
      </c>
    </row>
    <row r="247" spans="1:65" s="2" customFormat="1" ht="19.2">
      <c r="A247" s="35"/>
      <c r="B247" s="36"/>
      <c r="C247" s="37"/>
      <c r="D247" s="198" t="s">
        <v>221</v>
      </c>
      <c r="E247" s="37"/>
      <c r="F247" s="199" t="s">
        <v>4203</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221</v>
      </c>
      <c r="AU247" s="18" t="s">
        <v>90</v>
      </c>
    </row>
    <row r="248" spans="1:65" s="2" customFormat="1" ht="24.15" customHeight="1">
      <c r="A248" s="35"/>
      <c r="B248" s="36"/>
      <c r="C248" s="260" t="s">
        <v>934</v>
      </c>
      <c r="D248" s="260" t="s">
        <v>539</v>
      </c>
      <c r="E248" s="261" t="s">
        <v>4205</v>
      </c>
      <c r="F248" s="262" t="s">
        <v>4206</v>
      </c>
      <c r="G248" s="263" t="s">
        <v>716</v>
      </c>
      <c r="H248" s="264">
        <v>1</v>
      </c>
      <c r="I248" s="265"/>
      <c r="J248" s="266">
        <f>ROUND(I248*H248,2)</f>
        <v>0</v>
      </c>
      <c r="K248" s="262" t="s">
        <v>1</v>
      </c>
      <c r="L248" s="267"/>
      <c r="M248" s="268" t="s">
        <v>1</v>
      </c>
      <c r="N248" s="269" t="s">
        <v>46</v>
      </c>
      <c r="O248" s="72"/>
      <c r="P248" s="194">
        <f>O248*H248</f>
        <v>0</v>
      </c>
      <c r="Q248" s="194">
        <v>3.3E-3</v>
      </c>
      <c r="R248" s="194">
        <f>Q248*H248</f>
        <v>3.3E-3</v>
      </c>
      <c r="S248" s="194">
        <v>0</v>
      </c>
      <c r="T248" s="195">
        <f>S248*H248</f>
        <v>0</v>
      </c>
      <c r="U248" s="35"/>
      <c r="V248" s="35"/>
      <c r="W248" s="35"/>
      <c r="X248" s="35"/>
      <c r="Y248" s="35"/>
      <c r="Z248" s="35"/>
      <c r="AA248" s="35"/>
      <c r="AB248" s="35"/>
      <c r="AC248" s="35"/>
      <c r="AD248" s="35"/>
      <c r="AE248" s="35"/>
      <c r="AR248" s="196" t="s">
        <v>676</v>
      </c>
      <c r="AT248" s="196" t="s">
        <v>539</v>
      </c>
      <c r="AU248" s="196" t="s">
        <v>90</v>
      </c>
      <c r="AY248" s="18" t="s">
        <v>215</v>
      </c>
      <c r="BE248" s="197">
        <f>IF(N248="základní",J248,0)</f>
        <v>0</v>
      </c>
      <c r="BF248" s="197">
        <f>IF(N248="snížená",J248,0)</f>
        <v>0</v>
      </c>
      <c r="BG248" s="197">
        <f>IF(N248="zákl. přenesená",J248,0)</f>
        <v>0</v>
      </c>
      <c r="BH248" s="197">
        <f>IF(N248="sníž. přenesená",J248,0)</f>
        <v>0</v>
      </c>
      <c r="BI248" s="197">
        <f>IF(N248="nulová",J248,0)</f>
        <v>0</v>
      </c>
      <c r="BJ248" s="18" t="s">
        <v>88</v>
      </c>
      <c r="BK248" s="197">
        <f>ROUND(I248*H248,2)</f>
        <v>0</v>
      </c>
      <c r="BL248" s="18" t="s">
        <v>291</v>
      </c>
      <c r="BM248" s="196" t="s">
        <v>4207</v>
      </c>
    </row>
    <row r="249" spans="1:65" s="2" customFormat="1" ht="355.2">
      <c r="A249" s="35"/>
      <c r="B249" s="36"/>
      <c r="C249" s="37"/>
      <c r="D249" s="198" t="s">
        <v>221</v>
      </c>
      <c r="E249" s="37"/>
      <c r="F249" s="199" t="s">
        <v>4208</v>
      </c>
      <c r="G249" s="37"/>
      <c r="H249" s="37"/>
      <c r="I249" s="200"/>
      <c r="J249" s="37"/>
      <c r="K249" s="37"/>
      <c r="L249" s="40"/>
      <c r="M249" s="201"/>
      <c r="N249" s="202"/>
      <c r="O249" s="72"/>
      <c r="P249" s="72"/>
      <c r="Q249" s="72"/>
      <c r="R249" s="72"/>
      <c r="S249" s="72"/>
      <c r="T249" s="73"/>
      <c r="U249" s="35"/>
      <c r="V249" s="35"/>
      <c r="W249" s="35"/>
      <c r="X249" s="35"/>
      <c r="Y249" s="35"/>
      <c r="Z249" s="35"/>
      <c r="AA249" s="35"/>
      <c r="AB249" s="35"/>
      <c r="AC249" s="35"/>
      <c r="AD249" s="35"/>
      <c r="AE249" s="35"/>
      <c r="AT249" s="18" t="s">
        <v>221</v>
      </c>
      <c r="AU249" s="18" t="s">
        <v>90</v>
      </c>
    </row>
    <row r="250" spans="1:65" s="2" customFormat="1" ht="21.75" customHeight="1">
      <c r="A250" s="35"/>
      <c r="B250" s="36"/>
      <c r="C250" s="260" t="s">
        <v>939</v>
      </c>
      <c r="D250" s="260" t="s">
        <v>539</v>
      </c>
      <c r="E250" s="261" t="s">
        <v>4209</v>
      </c>
      <c r="F250" s="262" t="s">
        <v>4210</v>
      </c>
      <c r="G250" s="263" t="s">
        <v>716</v>
      </c>
      <c r="H250" s="264">
        <v>1</v>
      </c>
      <c r="I250" s="265"/>
      <c r="J250" s="266">
        <f>ROUND(I250*H250,2)</f>
        <v>0</v>
      </c>
      <c r="K250" s="262" t="s">
        <v>1</v>
      </c>
      <c r="L250" s="267"/>
      <c r="M250" s="268" t="s">
        <v>1</v>
      </c>
      <c r="N250" s="269" t="s">
        <v>46</v>
      </c>
      <c r="O250" s="72"/>
      <c r="P250" s="194">
        <f>O250*H250</f>
        <v>0</v>
      </c>
      <c r="Q250" s="194">
        <v>3.3999999999999998E-3</v>
      </c>
      <c r="R250" s="194">
        <f>Q250*H250</f>
        <v>3.3999999999999998E-3</v>
      </c>
      <c r="S250" s="194">
        <v>0</v>
      </c>
      <c r="T250" s="195">
        <f>S250*H250</f>
        <v>0</v>
      </c>
      <c r="U250" s="35"/>
      <c r="V250" s="35"/>
      <c r="W250" s="35"/>
      <c r="X250" s="35"/>
      <c r="Y250" s="35"/>
      <c r="Z250" s="35"/>
      <c r="AA250" s="35"/>
      <c r="AB250" s="35"/>
      <c r="AC250" s="35"/>
      <c r="AD250" s="35"/>
      <c r="AE250" s="35"/>
      <c r="AR250" s="196" t="s">
        <v>676</v>
      </c>
      <c r="AT250" s="196" t="s">
        <v>539</v>
      </c>
      <c r="AU250" s="196" t="s">
        <v>90</v>
      </c>
      <c r="AY250" s="18" t="s">
        <v>215</v>
      </c>
      <c r="BE250" s="197">
        <f>IF(N250="základní",J250,0)</f>
        <v>0</v>
      </c>
      <c r="BF250" s="197">
        <f>IF(N250="snížená",J250,0)</f>
        <v>0</v>
      </c>
      <c r="BG250" s="197">
        <f>IF(N250="zákl. přenesená",J250,0)</f>
        <v>0</v>
      </c>
      <c r="BH250" s="197">
        <f>IF(N250="sníž. přenesená",J250,0)</f>
        <v>0</v>
      </c>
      <c r="BI250" s="197">
        <f>IF(N250="nulová",J250,0)</f>
        <v>0</v>
      </c>
      <c r="BJ250" s="18" t="s">
        <v>88</v>
      </c>
      <c r="BK250" s="197">
        <f>ROUND(I250*H250,2)</f>
        <v>0</v>
      </c>
      <c r="BL250" s="18" t="s">
        <v>291</v>
      </c>
      <c r="BM250" s="196" t="s">
        <v>4211</v>
      </c>
    </row>
    <row r="251" spans="1:65" s="2" customFormat="1" ht="48">
      <c r="A251" s="35"/>
      <c r="B251" s="36"/>
      <c r="C251" s="37"/>
      <c r="D251" s="198" t="s">
        <v>221</v>
      </c>
      <c r="E251" s="37"/>
      <c r="F251" s="199" t="s">
        <v>4212</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221</v>
      </c>
      <c r="AU251" s="18" t="s">
        <v>90</v>
      </c>
    </row>
    <row r="252" spans="1:65" s="2" customFormat="1" ht="21.75" customHeight="1">
      <c r="A252" s="35"/>
      <c r="B252" s="36"/>
      <c r="C252" s="185" t="s">
        <v>944</v>
      </c>
      <c r="D252" s="185" t="s">
        <v>216</v>
      </c>
      <c r="E252" s="186" t="s">
        <v>4213</v>
      </c>
      <c r="F252" s="187" t="s">
        <v>4214</v>
      </c>
      <c r="G252" s="188" t="s">
        <v>583</v>
      </c>
      <c r="H252" s="189">
        <v>0.75800000000000001</v>
      </c>
      <c r="I252" s="190"/>
      <c r="J252" s="191">
        <f>ROUND(I252*H252,2)</f>
        <v>0</v>
      </c>
      <c r="K252" s="187" t="s">
        <v>359</v>
      </c>
      <c r="L252" s="40"/>
      <c r="M252" s="192" t="s">
        <v>1</v>
      </c>
      <c r="N252" s="193" t="s">
        <v>46</v>
      </c>
      <c r="O252" s="72"/>
      <c r="P252" s="194">
        <f>O252*H252</f>
        <v>0</v>
      </c>
      <c r="Q252" s="194">
        <v>0</v>
      </c>
      <c r="R252" s="194">
        <f>Q252*H252</f>
        <v>0</v>
      </c>
      <c r="S252" s="194">
        <v>0</v>
      </c>
      <c r="T252" s="195">
        <f>S252*H252</f>
        <v>0</v>
      </c>
      <c r="U252" s="35"/>
      <c r="V252" s="35"/>
      <c r="W252" s="35"/>
      <c r="X252" s="35"/>
      <c r="Y252" s="35"/>
      <c r="Z252" s="35"/>
      <c r="AA252" s="35"/>
      <c r="AB252" s="35"/>
      <c r="AC252" s="35"/>
      <c r="AD252" s="35"/>
      <c r="AE252" s="35"/>
      <c r="AR252" s="196" t="s">
        <v>291</v>
      </c>
      <c r="AT252" s="196" t="s">
        <v>216</v>
      </c>
      <c r="AU252" s="196" t="s">
        <v>90</v>
      </c>
      <c r="AY252" s="18" t="s">
        <v>215</v>
      </c>
      <c r="BE252" s="197">
        <f>IF(N252="základní",J252,0)</f>
        <v>0</v>
      </c>
      <c r="BF252" s="197">
        <f>IF(N252="snížená",J252,0)</f>
        <v>0</v>
      </c>
      <c r="BG252" s="197">
        <f>IF(N252="zákl. přenesená",J252,0)</f>
        <v>0</v>
      </c>
      <c r="BH252" s="197">
        <f>IF(N252="sníž. přenesená",J252,0)</f>
        <v>0</v>
      </c>
      <c r="BI252" s="197">
        <f>IF(N252="nulová",J252,0)</f>
        <v>0</v>
      </c>
      <c r="BJ252" s="18" t="s">
        <v>88</v>
      </c>
      <c r="BK252" s="197">
        <f>ROUND(I252*H252,2)</f>
        <v>0</v>
      </c>
      <c r="BL252" s="18" t="s">
        <v>291</v>
      </c>
      <c r="BM252" s="196" t="s">
        <v>4215</v>
      </c>
    </row>
    <row r="253" spans="1:65" s="2" customFormat="1" ht="28.8">
      <c r="A253" s="35"/>
      <c r="B253" s="36"/>
      <c r="C253" s="37"/>
      <c r="D253" s="198" t="s">
        <v>221</v>
      </c>
      <c r="E253" s="37"/>
      <c r="F253" s="199" t="s">
        <v>4216</v>
      </c>
      <c r="G253" s="37"/>
      <c r="H253" s="37"/>
      <c r="I253" s="200"/>
      <c r="J253" s="37"/>
      <c r="K253" s="37"/>
      <c r="L253" s="40"/>
      <c r="M253" s="201"/>
      <c r="N253" s="202"/>
      <c r="O253" s="72"/>
      <c r="P253" s="72"/>
      <c r="Q253" s="72"/>
      <c r="R253" s="72"/>
      <c r="S253" s="72"/>
      <c r="T253" s="73"/>
      <c r="U253" s="35"/>
      <c r="V253" s="35"/>
      <c r="W253" s="35"/>
      <c r="X253" s="35"/>
      <c r="Y253" s="35"/>
      <c r="Z253" s="35"/>
      <c r="AA253" s="35"/>
      <c r="AB253" s="35"/>
      <c r="AC253" s="35"/>
      <c r="AD253" s="35"/>
      <c r="AE253" s="35"/>
      <c r="AT253" s="18" t="s">
        <v>221</v>
      </c>
      <c r="AU253" s="18" t="s">
        <v>90</v>
      </c>
    </row>
    <row r="254" spans="1:65" s="2" customFormat="1" ht="10.199999999999999">
      <c r="A254" s="35"/>
      <c r="B254" s="36"/>
      <c r="C254" s="37"/>
      <c r="D254" s="215" t="s">
        <v>362</v>
      </c>
      <c r="E254" s="37"/>
      <c r="F254" s="216" t="s">
        <v>4217</v>
      </c>
      <c r="G254" s="37"/>
      <c r="H254" s="37"/>
      <c r="I254" s="200"/>
      <c r="J254" s="37"/>
      <c r="K254" s="37"/>
      <c r="L254" s="40"/>
      <c r="M254" s="201"/>
      <c r="N254" s="202"/>
      <c r="O254" s="72"/>
      <c r="P254" s="72"/>
      <c r="Q254" s="72"/>
      <c r="R254" s="72"/>
      <c r="S254" s="72"/>
      <c r="T254" s="73"/>
      <c r="U254" s="35"/>
      <c r="V254" s="35"/>
      <c r="W254" s="35"/>
      <c r="X254" s="35"/>
      <c r="Y254" s="35"/>
      <c r="Z254" s="35"/>
      <c r="AA254" s="35"/>
      <c r="AB254" s="35"/>
      <c r="AC254" s="35"/>
      <c r="AD254" s="35"/>
      <c r="AE254" s="35"/>
      <c r="AT254" s="18" t="s">
        <v>362</v>
      </c>
      <c r="AU254" s="18" t="s">
        <v>90</v>
      </c>
    </row>
    <row r="255" spans="1:65" s="11" customFormat="1" ht="22.8" customHeight="1">
      <c r="B255" s="171"/>
      <c r="C255" s="172"/>
      <c r="D255" s="173" t="s">
        <v>80</v>
      </c>
      <c r="E255" s="213" t="s">
        <v>4218</v>
      </c>
      <c r="F255" s="213" t="s">
        <v>4219</v>
      </c>
      <c r="G255" s="172"/>
      <c r="H255" s="172"/>
      <c r="I255" s="175"/>
      <c r="J255" s="214">
        <f>BK255</f>
        <v>0</v>
      </c>
      <c r="K255" s="172"/>
      <c r="L255" s="177"/>
      <c r="M255" s="178"/>
      <c r="N255" s="179"/>
      <c r="O255" s="179"/>
      <c r="P255" s="180">
        <f>SUM(P256:P300)</f>
        <v>0</v>
      </c>
      <c r="Q255" s="179"/>
      <c r="R255" s="180">
        <f>SUM(R256:R300)</f>
        <v>0.39784000000000003</v>
      </c>
      <c r="S255" s="179"/>
      <c r="T255" s="181">
        <f>SUM(T256:T300)</f>
        <v>0</v>
      </c>
      <c r="AR255" s="182" t="s">
        <v>90</v>
      </c>
      <c r="AT255" s="183" t="s">
        <v>80</v>
      </c>
      <c r="AU255" s="183" t="s">
        <v>88</v>
      </c>
      <c r="AY255" s="182" t="s">
        <v>215</v>
      </c>
      <c r="BK255" s="184">
        <f>SUM(BK256:BK300)</f>
        <v>0</v>
      </c>
    </row>
    <row r="256" spans="1:65" s="2" customFormat="1" ht="24.15" customHeight="1">
      <c r="A256" s="35"/>
      <c r="B256" s="36"/>
      <c r="C256" s="185" t="s">
        <v>952</v>
      </c>
      <c r="D256" s="185" t="s">
        <v>216</v>
      </c>
      <c r="E256" s="186" t="s">
        <v>4220</v>
      </c>
      <c r="F256" s="187" t="s">
        <v>4221</v>
      </c>
      <c r="G256" s="188" t="s">
        <v>797</v>
      </c>
      <c r="H256" s="189">
        <v>70</v>
      </c>
      <c r="I256" s="190"/>
      <c r="J256" s="191">
        <f>ROUND(I256*H256,2)</f>
        <v>0</v>
      </c>
      <c r="K256" s="187" t="s">
        <v>359</v>
      </c>
      <c r="L256" s="40"/>
      <c r="M256" s="192" t="s">
        <v>1</v>
      </c>
      <c r="N256" s="193" t="s">
        <v>46</v>
      </c>
      <c r="O256" s="72"/>
      <c r="P256" s="194">
        <f>O256*H256</f>
        <v>0</v>
      </c>
      <c r="Q256" s="194">
        <v>4.6000000000000001E-4</v>
      </c>
      <c r="R256" s="194">
        <f>Q256*H256</f>
        <v>3.2199999999999999E-2</v>
      </c>
      <c r="S256" s="194">
        <v>0</v>
      </c>
      <c r="T256" s="195">
        <f>S256*H256</f>
        <v>0</v>
      </c>
      <c r="U256" s="35"/>
      <c r="V256" s="35"/>
      <c r="W256" s="35"/>
      <c r="X256" s="35"/>
      <c r="Y256" s="35"/>
      <c r="Z256" s="35"/>
      <c r="AA256" s="35"/>
      <c r="AB256" s="35"/>
      <c r="AC256" s="35"/>
      <c r="AD256" s="35"/>
      <c r="AE256" s="35"/>
      <c r="AR256" s="196" t="s">
        <v>291</v>
      </c>
      <c r="AT256" s="196" t="s">
        <v>216</v>
      </c>
      <c r="AU256" s="196" t="s">
        <v>90</v>
      </c>
      <c r="AY256" s="18" t="s">
        <v>215</v>
      </c>
      <c r="BE256" s="197">
        <f>IF(N256="základní",J256,0)</f>
        <v>0</v>
      </c>
      <c r="BF256" s="197">
        <f>IF(N256="snížená",J256,0)</f>
        <v>0</v>
      </c>
      <c r="BG256" s="197">
        <f>IF(N256="zákl. přenesená",J256,0)</f>
        <v>0</v>
      </c>
      <c r="BH256" s="197">
        <f>IF(N256="sníž. přenesená",J256,0)</f>
        <v>0</v>
      </c>
      <c r="BI256" s="197">
        <f>IF(N256="nulová",J256,0)</f>
        <v>0</v>
      </c>
      <c r="BJ256" s="18" t="s">
        <v>88</v>
      </c>
      <c r="BK256" s="197">
        <f>ROUND(I256*H256,2)</f>
        <v>0</v>
      </c>
      <c r="BL256" s="18" t="s">
        <v>291</v>
      </c>
      <c r="BM256" s="196" t="s">
        <v>4222</v>
      </c>
    </row>
    <row r="257" spans="1:65" s="2" customFormat="1" ht="19.2">
      <c r="A257" s="35"/>
      <c r="B257" s="36"/>
      <c r="C257" s="37"/>
      <c r="D257" s="198" t="s">
        <v>221</v>
      </c>
      <c r="E257" s="37"/>
      <c r="F257" s="199" t="s">
        <v>4223</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221</v>
      </c>
      <c r="AU257" s="18" t="s">
        <v>90</v>
      </c>
    </row>
    <row r="258" spans="1:65" s="2" customFormat="1" ht="10.199999999999999">
      <c r="A258" s="35"/>
      <c r="B258" s="36"/>
      <c r="C258" s="37"/>
      <c r="D258" s="215" t="s">
        <v>362</v>
      </c>
      <c r="E258" s="37"/>
      <c r="F258" s="216" t="s">
        <v>4224</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362</v>
      </c>
      <c r="AU258" s="18" t="s">
        <v>90</v>
      </c>
    </row>
    <row r="259" spans="1:65" s="14" customFormat="1" ht="10.199999999999999">
      <c r="B259" s="227"/>
      <c r="C259" s="228"/>
      <c r="D259" s="198" t="s">
        <v>364</v>
      </c>
      <c r="E259" s="229" t="s">
        <v>1</v>
      </c>
      <c r="F259" s="230" t="s">
        <v>4225</v>
      </c>
      <c r="G259" s="228"/>
      <c r="H259" s="231">
        <v>70</v>
      </c>
      <c r="I259" s="232"/>
      <c r="J259" s="228"/>
      <c r="K259" s="228"/>
      <c r="L259" s="233"/>
      <c r="M259" s="234"/>
      <c r="N259" s="235"/>
      <c r="O259" s="235"/>
      <c r="P259" s="235"/>
      <c r="Q259" s="235"/>
      <c r="R259" s="235"/>
      <c r="S259" s="235"/>
      <c r="T259" s="236"/>
      <c r="AT259" s="237" t="s">
        <v>364</v>
      </c>
      <c r="AU259" s="237" t="s">
        <v>90</v>
      </c>
      <c r="AV259" s="14" t="s">
        <v>90</v>
      </c>
      <c r="AW259" s="14" t="s">
        <v>36</v>
      </c>
      <c r="AX259" s="14" t="s">
        <v>88</v>
      </c>
      <c r="AY259" s="237" t="s">
        <v>215</v>
      </c>
    </row>
    <row r="260" spans="1:65" s="2" customFormat="1" ht="24.15" customHeight="1">
      <c r="A260" s="35"/>
      <c r="B260" s="36"/>
      <c r="C260" s="185" t="s">
        <v>959</v>
      </c>
      <c r="D260" s="185" t="s">
        <v>216</v>
      </c>
      <c r="E260" s="186" t="s">
        <v>4226</v>
      </c>
      <c r="F260" s="187" t="s">
        <v>4227</v>
      </c>
      <c r="G260" s="188" t="s">
        <v>797</v>
      </c>
      <c r="H260" s="189">
        <v>48</v>
      </c>
      <c r="I260" s="190"/>
      <c r="J260" s="191">
        <f>ROUND(I260*H260,2)</f>
        <v>0</v>
      </c>
      <c r="K260" s="187" t="s">
        <v>359</v>
      </c>
      <c r="L260" s="40"/>
      <c r="M260" s="192" t="s">
        <v>1</v>
      </c>
      <c r="N260" s="193" t="s">
        <v>46</v>
      </c>
      <c r="O260" s="72"/>
      <c r="P260" s="194">
        <f>O260*H260</f>
        <v>0</v>
      </c>
      <c r="Q260" s="194">
        <v>5.5000000000000003E-4</v>
      </c>
      <c r="R260" s="194">
        <f>Q260*H260</f>
        <v>2.64E-2</v>
      </c>
      <c r="S260" s="194">
        <v>0</v>
      </c>
      <c r="T260" s="195">
        <f>S260*H260</f>
        <v>0</v>
      </c>
      <c r="U260" s="35"/>
      <c r="V260" s="35"/>
      <c r="W260" s="35"/>
      <c r="X260" s="35"/>
      <c r="Y260" s="35"/>
      <c r="Z260" s="35"/>
      <c r="AA260" s="35"/>
      <c r="AB260" s="35"/>
      <c r="AC260" s="35"/>
      <c r="AD260" s="35"/>
      <c r="AE260" s="35"/>
      <c r="AR260" s="196" t="s">
        <v>291</v>
      </c>
      <c r="AT260" s="196" t="s">
        <v>216</v>
      </c>
      <c r="AU260" s="196" t="s">
        <v>90</v>
      </c>
      <c r="AY260" s="18" t="s">
        <v>215</v>
      </c>
      <c r="BE260" s="197">
        <f>IF(N260="základní",J260,0)</f>
        <v>0</v>
      </c>
      <c r="BF260" s="197">
        <f>IF(N260="snížená",J260,0)</f>
        <v>0</v>
      </c>
      <c r="BG260" s="197">
        <f>IF(N260="zákl. přenesená",J260,0)</f>
        <v>0</v>
      </c>
      <c r="BH260" s="197">
        <f>IF(N260="sníž. přenesená",J260,0)</f>
        <v>0</v>
      </c>
      <c r="BI260" s="197">
        <f>IF(N260="nulová",J260,0)</f>
        <v>0</v>
      </c>
      <c r="BJ260" s="18" t="s">
        <v>88</v>
      </c>
      <c r="BK260" s="197">
        <f>ROUND(I260*H260,2)</f>
        <v>0</v>
      </c>
      <c r="BL260" s="18" t="s">
        <v>291</v>
      </c>
      <c r="BM260" s="196" t="s">
        <v>4228</v>
      </c>
    </row>
    <row r="261" spans="1:65" s="2" customFormat="1" ht="19.2">
      <c r="A261" s="35"/>
      <c r="B261" s="36"/>
      <c r="C261" s="37"/>
      <c r="D261" s="198" t="s">
        <v>221</v>
      </c>
      <c r="E261" s="37"/>
      <c r="F261" s="199" t="s">
        <v>4229</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221</v>
      </c>
      <c r="AU261" s="18" t="s">
        <v>90</v>
      </c>
    </row>
    <row r="262" spans="1:65" s="2" customFormat="1" ht="10.199999999999999">
      <c r="A262" s="35"/>
      <c r="B262" s="36"/>
      <c r="C262" s="37"/>
      <c r="D262" s="215" t="s">
        <v>362</v>
      </c>
      <c r="E262" s="37"/>
      <c r="F262" s="216" t="s">
        <v>4230</v>
      </c>
      <c r="G262" s="37"/>
      <c r="H262" s="37"/>
      <c r="I262" s="200"/>
      <c r="J262" s="37"/>
      <c r="K262" s="37"/>
      <c r="L262" s="40"/>
      <c r="M262" s="201"/>
      <c r="N262" s="202"/>
      <c r="O262" s="72"/>
      <c r="P262" s="72"/>
      <c r="Q262" s="72"/>
      <c r="R262" s="72"/>
      <c r="S262" s="72"/>
      <c r="T262" s="73"/>
      <c r="U262" s="35"/>
      <c r="V262" s="35"/>
      <c r="W262" s="35"/>
      <c r="X262" s="35"/>
      <c r="Y262" s="35"/>
      <c r="Z262" s="35"/>
      <c r="AA262" s="35"/>
      <c r="AB262" s="35"/>
      <c r="AC262" s="35"/>
      <c r="AD262" s="35"/>
      <c r="AE262" s="35"/>
      <c r="AT262" s="18" t="s">
        <v>362</v>
      </c>
      <c r="AU262" s="18" t="s">
        <v>90</v>
      </c>
    </row>
    <row r="263" spans="1:65" s="14" customFormat="1" ht="10.199999999999999">
      <c r="B263" s="227"/>
      <c r="C263" s="228"/>
      <c r="D263" s="198" t="s">
        <v>364</v>
      </c>
      <c r="E263" s="229" t="s">
        <v>1</v>
      </c>
      <c r="F263" s="230" t="s">
        <v>4231</v>
      </c>
      <c r="G263" s="228"/>
      <c r="H263" s="231">
        <v>48</v>
      </c>
      <c r="I263" s="232"/>
      <c r="J263" s="228"/>
      <c r="K263" s="228"/>
      <c r="L263" s="233"/>
      <c r="M263" s="234"/>
      <c r="N263" s="235"/>
      <c r="O263" s="235"/>
      <c r="P263" s="235"/>
      <c r="Q263" s="235"/>
      <c r="R263" s="235"/>
      <c r="S263" s="235"/>
      <c r="T263" s="236"/>
      <c r="AT263" s="237" t="s">
        <v>364</v>
      </c>
      <c r="AU263" s="237" t="s">
        <v>90</v>
      </c>
      <c r="AV263" s="14" t="s">
        <v>90</v>
      </c>
      <c r="AW263" s="14" t="s">
        <v>36</v>
      </c>
      <c r="AX263" s="14" t="s">
        <v>88</v>
      </c>
      <c r="AY263" s="237" t="s">
        <v>215</v>
      </c>
    </row>
    <row r="264" spans="1:65" s="2" customFormat="1" ht="24.15" customHeight="1">
      <c r="A264" s="35"/>
      <c r="B264" s="36"/>
      <c r="C264" s="185" t="s">
        <v>968</v>
      </c>
      <c r="D264" s="185" t="s">
        <v>216</v>
      </c>
      <c r="E264" s="186" t="s">
        <v>4232</v>
      </c>
      <c r="F264" s="187" t="s">
        <v>4233</v>
      </c>
      <c r="G264" s="188" t="s">
        <v>797</v>
      </c>
      <c r="H264" s="189">
        <v>72</v>
      </c>
      <c r="I264" s="190"/>
      <c r="J264" s="191">
        <f>ROUND(I264*H264,2)</f>
        <v>0</v>
      </c>
      <c r="K264" s="187" t="s">
        <v>359</v>
      </c>
      <c r="L264" s="40"/>
      <c r="M264" s="192" t="s">
        <v>1</v>
      </c>
      <c r="N264" s="193" t="s">
        <v>46</v>
      </c>
      <c r="O264" s="72"/>
      <c r="P264" s="194">
        <f>O264*H264</f>
        <v>0</v>
      </c>
      <c r="Q264" s="194">
        <v>6.9999999999999999E-4</v>
      </c>
      <c r="R264" s="194">
        <f>Q264*H264</f>
        <v>5.04E-2</v>
      </c>
      <c r="S264" s="194">
        <v>0</v>
      </c>
      <c r="T264" s="195">
        <f>S264*H264</f>
        <v>0</v>
      </c>
      <c r="U264" s="35"/>
      <c r="V264" s="35"/>
      <c r="W264" s="35"/>
      <c r="X264" s="35"/>
      <c r="Y264" s="35"/>
      <c r="Z264" s="35"/>
      <c r="AA264" s="35"/>
      <c r="AB264" s="35"/>
      <c r="AC264" s="35"/>
      <c r="AD264" s="35"/>
      <c r="AE264" s="35"/>
      <c r="AR264" s="196" t="s">
        <v>291</v>
      </c>
      <c r="AT264" s="196" t="s">
        <v>216</v>
      </c>
      <c r="AU264" s="196" t="s">
        <v>90</v>
      </c>
      <c r="AY264" s="18" t="s">
        <v>215</v>
      </c>
      <c r="BE264" s="197">
        <f>IF(N264="základní",J264,0)</f>
        <v>0</v>
      </c>
      <c r="BF264" s="197">
        <f>IF(N264="snížená",J264,0)</f>
        <v>0</v>
      </c>
      <c r="BG264" s="197">
        <f>IF(N264="zákl. přenesená",J264,0)</f>
        <v>0</v>
      </c>
      <c r="BH264" s="197">
        <f>IF(N264="sníž. přenesená",J264,0)</f>
        <v>0</v>
      </c>
      <c r="BI264" s="197">
        <f>IF(N264="nulová",J264,0)</f>
        <v>0</v>
      </c>
      <c r="BJ264" s="18" t="s">
        <v>88</v>
      </c>
      <c r="BK264" s="197">
        <f>ROUND(I264*H264,2)</f>
        <v>0</v>
      </c>
      <c r="BL264" s="18" t="s">
        <v>291</v>
      </c>
      <c r="BM264" s="196" t="s">
        <v>4234</v>
      </c>
    </row>
    <row r="265" spans="1:65" s="2" customFormat="1" ht="19.2">
      <c r="A265" s="35"/>
      <c r="B265" s="36"/>
      <c r="C265" s="37"/>
      <c r="D265" s="198" t="s">
        <v>221</v>
      </c>
      <c r="E265" s="37"/>
      <c r="F265" s="199" t="s">
        <v>4235</v>
      </c>
      <c r="G265" s="37"/>
      <c r="H265" s="37"/>
      <c r="I265" s="200"/>
      <c r="J265" s="37"/>
      <c r="K265" s="37"/>
      <c r="L265" s="40"/>
      <c r="M265" s="201"/>
      <c r="N265" s="202"/>
      <c r="O265" s="72"/>
      <c r="P265" s="72"/>
      <c r="Q265" s="72"/>
      <c r="R265" s="72"/>
      <c r="S265" s="72"/>
      <c r="T265" s="73"/>
      <c r="U265" s="35"/>
      <c r="V265" s="35"/>
      <c r="W265" s="35"/>
      <c r="X265" s="35"/>
      <c r="Y265" s="35"/>
      <c r="Z265" s="35"/>
      <c r="AA265" s="35"/>
      <c r="AB265" s="35"/>
      <c r="AC265" s="35"/>
      <c r="AD265" s="35"/>
      <c r="AE265" s="35"/>
      <c r="AT265" s="18" t="s">
        <v>221</v>
      </c>
      <c r="AU265" s="18" t="s">
        <v>90</v>
      </c>
    </row>
    <row r="266" spans="1:65" s="2" customFormat="1" ht="10.199999999999999">
      <c r="A266" s="35"/>
      <c r="B266" s="36"/>
      <c r="C266" s="37"/>
      <c r="D266" s="215" t="s">
        <v>362</v>
      </c>
      <c r="E266" s="37"/>
      <c r="F266" s="216" t="s">
        <v>4236</v>
      </c>
      <c r="G266" s="37"/>
      <c r="H266" s="37"/>
      <c r="I266" s="200"/>
      <c r="J266" s="37"/>
      <c r="K266" s="37"/>
      <c r="L266" s="40"/>
      <c r="M266" s="201"/>
      <c r="N266" s="202"/>
      <c r="O266" s="72"/>
      <c r="P266" s="72"/>
      <c r="Q266" s="72"/>
      <c r="R266" s="72"/>
      <c r="S266" s="72"/>
      <c r="T266" s="73"/>
      <c r="U266" s="35"/>
      <c r="V266" s="35"/>
      <c r="W266" s="35"/>
      <c r="X266" s="35"/>
      <c r="Y266" s="35"/>
      <c r="Z266" s="35"/>
      <c r="AA266" s="35"/>
      <c r="AB266" s="35"/>
      <c r="AC266" s="35"/>
      <c r="AD266" s="35"/>
      <c r="AE266" s="35"/>
      <c r="AT266" s="18" t="s">
        <v>362</v>
      </c>
      <c r="AU266" s="18" t="s">
        <v>90</v>
      </c>
    </row>
    <row r="267" spans="1:65" s="14" customFormat="1" ht="10.199999999999999">
      <c r="B267" s="227"/>
      <c r="C267" s="228"/>
      <c r="D267" s="198" t="s">
        <v>364</v>
      </c>
      <c r="E267" s="229" t="s">
        <v>1</v>
      </c>
      <c r="F267" s="230" t="s">
        <v>4237</v>
      </c>
      <c r="G267" s="228"/>
      <c r="H267" s="231">
        <v>72</v>
      </c>
      <c r="I267" s="232"/>
      <c r="J267" s="228"/>
      <c r="K267" s="228"/>
      <c r="L267" s="233"/>
      <c r="M267" s="234"/>
      <c r="N267" s="235"/>
      <c r="O267" s="235"/>
      <c r="P267" s="235"/>
      <c r="Q267" s="235"/>
      <c r="R267" s="235"/>
      <c r="S267" s="235"/>
      <c r="T267" s="236"/>
      <c r="AT267" s="237" t="s">
        <v>364</v>
      </c>
      <c r="AU267" s="237" t="s">
        <v>90</v>
      </c>
      <c r="AV267" s="14" t="s">
        <v>90</v>
      </c>
      <c r="AW267" s="14" t="s">
        <v>36</v>
      </c>
      <c r="AX267" s="14" t="s">
        <v>88</v>
      </c>
      <c r="AY267" s="237" t="s">
        <v>215</v>
      </c>
    </row>
    <row r="268" spans="1:65" s="2" customFormat="1" ht="24.15" customHeight="1">
      <c r="A268" s="35"/>
      <c r="B268" s="36"/>
      <c r="C268" s="185" t="s">
        <v>977</v>
      </c>
      <c r="D268" s="185" t="s">
        <v>216</v>
      </c>
      <c r="E268" s="186" t="s">
        <v>4238</v>
      </c>
      <c r="F268" s="187" t="s">
        <v>4239</v>
      </c>
      <c r="G268" s="188" t="s">
        <v>797</v>
      </c>
      <c r="H268" s="189">
        <v>50</v>
      </c>
      <c r="I268" s="190"/>
      <c r="J268" s="191">
        <f>ROUND(I268*H268,2)</f>
        <v>0</v>
      </c>
      <c r="K268" s="187" t="s">
        <v>359</v>
      </c>
      <c r="L268" s="40"/>
      <c r="M268" s="192" t="s">
        <v>1</v>
      </c>
      <c r="N268" s="193" t="s">
        <v>46</v>
      </c>
      <c r="O268" s="72"/>
      <c r="P268" s="194">
        <f>O268*H268</f>
        <v>0</v>
      </c>
      <c r="Q268" s="194">
        <v>1.24E-3</v>
      </c>
      <c r="R268" s="194">
        <f>Q268*H268</f>
        <v>6.2E-2</v>
      </c>
      <c r="S268" s="194">
        <v>0</v>
      </c>
      <c r="T268" s="195">
        <f>S268*H268</f>
        <v>0</v>
      </c>
      <c r="U268" s="35"/>
      <c r="V268" s="35"/>
      <c r="W268" s="35"/>
      <c r="X268" s="35"/>
      <c r="Y268" s="35"/>
      <c r="Z268" s="35"/>
      <c r="AA268" s="35"/>
      <c r="AB268" s="35"/>
      <c r="AC268" s="35"/>
      <c r="AD268" s="35"/>
      <c r="AE268" s="35"/>
      <c r="AR268" s="196" t="s">
        <v>291</v>
      </c>
      <c r="AT268" s="196" t="s">
        <v>216</v>
      </c>
      <c r="AU268" s="196" t="s">
        <v>90</v>
      </c>
      <c r="AY268" s="18" t="s">
        <v>215</v>
      </c>
      <c r="BE268" s="197">
        <f>IF(N268="základní",J268,0)</f>
        <v>0</v>
      </c>
      <c r="BF268" s="197">
        <f>IF(N268="snížená",J268,0)</f>
        <v>0</v>
      </c>
      <c r="BG268" s="197">
        <f>IF(N268="zákl. přenesená",J268,0)</f>
        <v>0</v>
      </c>
      <c r="BH268" s="197">
        <f>IF(N268="sníž. přenesená",J268,0)</f>
        <v>0</v>
      </c>
      <c r="BI268" s="197">
        <f>IF(N268="nulová",J268,0)</f>
        <v>0</v>
      </c>
      <c r="BJ268" s="18" t="s">
        <v>88</v>
      </c>
      <c r="BK268" s="197">
        <f>ROUND(I268*H268,2)</f>
        <v>0</v>
      </c>
      <c r="BL268" s="18" t="s">
        <v>291</v>
      </c>
      <c r="BM268" s="196" t="s">
        <v>4240</v>
      </c>
    </row>
    <row r="269" spans="1:65" s="2" customFormat="1" ht="19.2">
      <c r="A269" s="35"/>
      <c r="B269" s="36"/>
      <c r="C269" s="37"/>
      <c r="D269" s="198" t="s">
        <v>221</v>
      </c>
      <c r="E269" s="37"/>
      <c r="F269" s="199" t="s">
        <v>4241</v>
      </c>
      <c r="G269" s="37"/>
      <c r="H269" s="37"/>
      <c r="I269" s="200"/>
      <c r="J269" s="37"/>
      <c r="K269" s="37"/>
      <c r="L269" s="40"/>
      <c r="M269" s="201"/>
      <c r="N269" s="202"/>
      <c r="O269" s="72"/>
      <c r="P269" s="72"/>
      <c r="Q269" s="72"/>
      <c r="R269" s="72"/>
      <c r="S269" s="72"/>
      <c r="T269" s="73"/>
      <c r="U269" s="35"/>
      <c r="V269" s="35"/>
      <c r="W269" s="35"/>
      <c r="X269" s="35"/>
      <c r="Y269" s="35"/>
      <c r="Z269" s="35"/>
      <c r="AA269" s="35"/>
      <c r="AB269" s="35"/>
      <c r="AC269" s="35"/>
      <c r="AD269" s="35"/>
      <c r="AE269" s="35"/>
      <c r="AT269" s="18" t="s">
        <v>221</v>
      </c>
      <c r="AU269" s="18" t="s">
        <v>90</v>
      </c>
    </row>
    <row r="270" spans="1:65" s="2" customFormat="1" ht="10.199999999999999">
      <c r="A270" s="35"/>
      <c r="B270" s="36"/>
      <c r="C270" s="37"/>
      <c r="D270" s="215" t="s">
        <v>362</v>
      </c>
      <c r="E270" s="37"/>
      <c r="F270" s="216" t="s">
        <v>4242</v>
      </c>
      <c r="G270" s="37"/>
      <c r="H270" s="37"/>
      <c r="I270" s="200"/>
      <c r="J270" s="37"/>
      <c r="K270" s="37"/>
      <c r="L270" s="40"/>
      <c r="M270" s="201"/>
      <c r="N270" s="202"/>
      <c r="O270" s="72"/>
      <c r="P270" s="72"/>
      <c r="Q270" s="72"/>
      <c r="R270" s="72"/>
      <c r="S270" s="72"/>
      <c r="T270" s="73"/>
      <c r="U270" s="35"/>
      <c r="V270" s="35"/>
      <c r="W270" s="35"/>
      <c r="X270" s="35"/>
      <c r="Y270" s="35"/>
      <c r="Z270" s="35"/>
      <c r="AA270" s="35"/>
      <c r="AB270" s="35"/>
      <c r="AC270" s="35"/>
      <c r="AD270" s="35"/>
      <c r="AE270" s="35"/>
      <c r="AT270" s="18" t="s">
        <v>362</v>
      </c>
      <c r="AU270" s="18" t="s">
        <v>90</v>
      </c>
    </row>
    <row r="271" spans="1:65" s="14" customFormat="1" ht="10.199999999999999">
      <c r="B271" s="227"/>
      <c r="C271" s="228"/>
      <c r="D271" s="198" t="s">
        <v>364</v>
      </c>
      <c r="E271" s="229" t="s">
        <v>1</v>
      </c>
      <c r="F271" s="230" t="s">
        <v>4243</v>
      </c>
      <c r="G271" s="228"/>
      <c r="H271" s="231">
        <v>50</v>
      </c>
      <c r="I271" s="232"/>
      <c r="J271" s="228"/>
      <c r="K271" s="228"/>
      <c r="L271" s="233"/>
      <c r="M271" s="234"/>
      <c r="N271" s="235"/>
      <c r="O271" s="235"/>
      <c r="P271" s="235"/>
      <c r="Q271" s="235"/>
      <c r="R271" s="235"/>
      <c r="S271" s="235"/>
      <c r="T271" s="236"/>
      <c r="AT271" s="237" t="s">
        <v>364</v>
      </c>
      <c r="AU271" s="237" t="s">
        <v>90</v>
      </c>
      <c r="AV271" s="14" t="s">
        <v>90</v>
      </c>
      <c r="AW271" s="14" t="s">
        <v>36</v>
      </c>
      <c r="AX271" s="14" t="s">
        <v>88</v>
      </c>
      <c r="AY271" s="237" t="s">
        <v>215</v>
      </c>
    </row>
    <row r="272" spans="1:65" s="2" customFormat="1" ht="24.15" customHeight="1">
      <c r="A272" s="35"/>
      <c r="B272" s="36"/>
      <c r="C272" s="185" t="s">
        <v>988</v>
      </c>
      <c r="D272" s="185" t="s">
        <v>216</v>
      </c>
      <c r="E272" s="186" t="s">
        <v>4244</v>
      </c>
      <c r="F272" s="187" t="s">
        <v>4245</v>
      </c>
      <c r="G272" s="188" t="s">
        <v>797</v>
      </c>
      <c r="H272" s="189">
        <v>18</v>
      </c>
      <c r="I272" s="190"/>
      <c r="J272" s="191">
        <f>ROUND(I272*H272,2)</f>
        <v>0</v>
      </c>
      <c r="K272" s="187" t="s">
        <v>359</v>
      </c>
      <c r="L272" s="40"/>
      <c r="M272" s="192" t="s">
        <v>1</v>
      </c>
      <c r="N272" s="193" t="s">
        <v>46</v>
      </c>
      <c r="O272" s="72"/>
      <c r="P272" s="194">
        <f>O272*H272</f>
        <v>0</v>
      </c>
      <c r="Q272" s="194">
        <v>1.6100000000000001E-3</v>
      </c>
      <c r="R272" s="194">
        <f>Q272*H272</f>
        <v>2.8980000000000002E-2</v>
      </c>
      <c r="S272" s="194">
        <v>0</v>
      </c>
      <c r="T272" s="195">
        <f>S272*H272</f>
        <v>0</v>
      </c>
      <c r="U272" s="35"/>
      <c r="V272" s="35"/>
      <c r="W272" s="35"/>
      <c r="X272" s="35"/>
      <c r="Y272" s="35"/>
      <c r="Z272" s="35"/>
      <c r="AA272" s="35"/>
      <c r="AB272" s="35"/>
      <c r="AC272" s="35"/>
      <c r="AD272" s="35"/>
      <c r="AE272" s="35"/>
      <c r="AR272" s="196" t="s">
        <v>291</v>
      </c>
      <c r="AT272" s="196" t="s">
        <v>216</v>
      </c>
      <c r="AU272" s="196" t="s">
        <v>90</v>
      </c>
      <c r="AY272" s="18" t="s">
        <v>215</v>
      </c>
      <c r="BE272" s="197">
        <f>IF(N272="základní",J272,0)</f>
        <v>0</v>
      </c>
      <c r="BF272" s="197">
        <f>IF(N272="snížená",J272,0)</f>
        <v>0</v>
      </c>
      <c r="BG272" s="197">
        <f>IF(N272="zákl. přenesená",J272,0)</f>
        <v>0</v>
      </c>
      <c r="BH272" s="197">
        <f>IF(N272="sníž. přenesená",J272,0)</f>
        <v>0</v>
      </c>
      <c r="BI272" s="197">
        <f>IF(N272="nulová",J272,0)</f>
        <v>0</v>
      </c>
      <c r="BJ272" s="18" t="s">
        <v>88</v>
      </c>
      <c r="BK272" s="197">
        <f>ROUND(I272*H272,2)</f>
        <v>0</v>
      </c>
      <c r="BL272" s="18" t="s">
        <v>291</v>
      </c>
      <c r="BM272" s="196" t="s">
        <v>4246</v>
      </c>
    </row>
    <row r="273" spans="1:65" s="2" customFormat="1" ht="19.2">
      <c r="A273" s="35"/>
      <c r="B273" s="36"/>
      <c r="C273" s="37"/>
      <c r="D273" s="198" t="s">
        <v>221</v>
      </c>
      <c r="E273" s="37"/>
      <c r="F273" s="199" t="s">
        <v>4247</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221</v>
      </c>
      <c r="AU273" s="18" t="s">
        <v>90</v>
      </c>
    </row>
    <row r="274" spans="1:65" s="2" customFormat="1" ht="10.199999999999999">
      <c r="A274" s="35"/>
      <c r="B274" s="36"/>
      <c r="C274" s="37"/>
      <c r="D274" s="215" t="s">
        <v>362</v>
      </c>
      <c r="E274" s="37"/>
      <c r="F274" s="216" t="s">
        <v>4248</v>
      </c>
      <c r="G274" s="37"/>
      <c r="H274" s="37"/>
      <c r="I274" s="200"/>
      <c r="J274" s="37"/>
      <c r="K274" s="37"/>
      <c r="L274" s="40"/>
      <c r="M274" s="201"/>
      <c r="N274" s="202"/>
      <c r="O274" s="72"/>
      <c r="P274" s="72"/>
      <c r="Q274" s="72"/>
      <c r="R274" s="72"/>
      <c r="S274" s="72"/>
      <c r="T274" s="73"/>
      <c r="U274" s="35"/>
      <c r="V274" s="35"/>
      <c r="W274" s="35"/>
      <c r="X274" s="35"/>
      <c r="Y274" s="35"/>
      <c r="Z274" s="35"/>
      <c r="AA274" s="35"/>
      <c r="AB274" s="35"/>
      <c r="AC274" s="35"/>
      <c r="AD274" s="35"/>
      <c r="AE274" s="35"/>
      <c r="AT274" s="18" t="s">
        <v>362</v>
      </c>
      <c r="AU274" s="18" t="s">
        <v>90</v>
      </c>
    </row>
    <row r="275" spans="1:65" s="14" customFormat="1" ht="10.199999999999999">
      <c r="B275" s="227"/>
      <c r="C275" s="228"/>
      <c r="D275" s="198" t="s">
        <v>364</v>
      </c>
      <c r="E275" s="229" t="s">
        <v>1</v>
      </c>
      <c r="F275" s="230" t="s">
        <v>4249</v>
      </c>
      <c r="G275" s="228"/>
      <c r="H275" s="231">
        <v>18</v>
      </c>
      <c r="I275" s="232"/>
      <c r="J275" s="228"/>
      <c r="K275" s="228"/>
      <c r="L275" s="233"/>
      <c r="M275" s="234"/>
      <c r="N275" s="235"/>
      <c r="O275" s="235"/>
      <c r="P275" s="235"/>
      <c r="Q275" s="235"/>
      <c r="R275" s="235"/>
      <c r="S275" s="235"/>
      <c r="T275" s="236"/>
      <c r="AT275" s="237" t="s">
        <v>364</v>
      </c>
      <c r="AU275" s="237" t="s">
        <v>90</v>
      </c>
      <c r="AV275" s="14" t="s">
        <v>90</v>
      </c>
      <c r="AW275" s="14" t="s">
        <v>36</v>
      </c>
      <c r="AX275" s="14" t="s">
        <v>88</v>
      </c>
      <c r="AY275" s="237" t="s">
        <v>215</v>
      </c>
    </row>
    <row r="276" spans="1:65" s="2" customFormat="1" ht="24.15" customHeight="1">
      <c r="A276" s="35"/>
      <c r="B276" s="36"/>
      <c r="C276" s="185" t="s">
        <v>999</v>
      </c>
      <c r="D276" s="185" t="s">
        <v>216</v>
      </c>
      <c r="E276" s="186" t="s">
        <v>4250</v>
      </c>
      <c r="F276" s="187" t="s">
        <v>4251</v>
      </c>
      <c r="G276" s="188" t="s">
        <v>797</v>
      </c>
      <c r="H276" s="189">
        <v>16</v>
      </c>
      <c r="I276" s="190"/>
      <c r="J276" s="191">
        <f>ROUND(I276*H276,2)</f>
        <v>0</v>
      </c>
      <c r="K276" s="187" t="s">
        <v>359</v>
      </c>
      <c r="L276" s="40"/>
      <c r="M276" s="192" t="s">
        <v>1</v>
      </c>
      <c r="N276" s="193" t="s">
        <v>46</v>
      </c>
      <c r="O276" s="72"/>
      <c r="P276" s="194">
        <f>O276*H276</f>
        <v>0</v>
      </c>
      <c r="Q276" s="194">
        <v>1.9599999999999999E-3</v>
      </c>
      <c r="R276" s="194">
        <f>Q276*H276</f>
        <v>3.1359999999999999E-2</v>
      </c>
      <c r="S276" s="194">
        <v>0</v>
      </c>
      <c r="T276" s="195">
        <f>S276*H276</f>
        <v>0</v>
      </c>
      <c r="U276" s="35"/>
      <c r="V276" s="35"/>
      <c r="W276" s="35"/>
      <c r="X276" s="35"/>
      <c r="Y276" s="35"/>
      <c r="Z276" s="35"/>
      <c r="AA276" s="35"/>
      <c r="AB276" s="35"/>
      <c r="AC276" s="35"/>
      <c r="AD276" s="35"/>
      <c r="AE276" s="35"/>
      <c r="AR276" s="196" t="s">
        <v>291</v>
      </c>
      <c r="AT276" s="196" t="s">
        <v>216</v>
      </c>
      <c r="AU276" s="196" t="s">
        <v>90</v>
      </c>
      <c r="AY276" s="18" t="s">
        <v>215</v>
      </c>
      <c r="BE276" s="197">
        <f>IF(N276="základní",J276,0)</f>
        <v>0</v>
      </c>
      <c r="BF276" s="197">
        <f>IF(N276="snížená",J276,0)</f>
        <v>0</v>
      </c>
      <c r="BG276" s="197">
        <f>IF(N276="zákl. přenesená",J276,0)</f>
        <v>0</v>
      </c>
      <c r="BH276" s="197">
        <f>IF(N276="sníž. přenesená",J276,0)</f>
        <v>0</v>
      </c>
      <c r="BI276" s="197">
        <f>IF(N276="nulová",J276,0)</f>
        <v>0</v>
      </c>
      <c r="BJ276" s="18" t="s">
        <v>88</v>
      </c>
      <c r="BK276" s="197">
        <f>ROUND(I276*H276,2)</f>
        <v>0</v>
      </c>
      <c r="BL276" s="18" t="s">
        <v>291</v>
      </c>
      <c r="BM276" s="196" t="s">
        <v>4252</v>
      </c>
    </row>
    <row r="277" spans="1:65" s="2" customFormat="1" ht="19.2">
      <c r="A277" s="35"/>
      <c r="B277" s="36"/>
      <c r="C277" s="37"/>
      <c r="D277" s="198" t="s">
        <v>221</v>
      </c>
      <c r="E277" s="37"/>
      <c r="F277" s="199" t="s">
        <v>4253</v>
      </c>
      <c r="G277" s="37"/>
      <c r="H277" s="37"/>
      <c r="I277" s="200"/>
      <c r="J277" s="37"/>
      <c r="K277" s="37"/>
      <c r="L277" s="40"/>
      <c r="M277" s="201"/>
      <c r="N277" s="202"/>
      <c r="O277" s="72"/>
      <c r="P277" s="72"/>
      <c r="Q277" s="72"/>
      <c r="R277" s="72"/>
      <c r="S277" s="72"/>
      <c r="T277" s="73"/>
      <c r="U277" s="35"/>
      <c r="V277" s="35"/>
      <c r="W277" s="35"/>
      <c r="X277" s="35"/>
      <c r="Y277" s="35"/>
      <c r="Z277" s="35"/>
      <c r="AA277" s="35"/>
      <c r="AB277" s="35"/>
      <c r="AC277" s="35"/>
      <c r="AD277" s="35"/>
      <c r="AE277" s="35"/>
      <c r="AT277" s="18" t="s">
        <v>221</v>
      </c>
      <c r="AU277" s="18" t="s">
        <v>90</v>
      </c>
    </row>
    <row r="278" spans="1:65" s="2" customFormat="1" ht="10.199999999999999">
      <c r="A278" s="35"/>
      <c r="B278" s="36"/>
      <c r="C278" s="37"/>
      <c r="D278" s="215" t="s">
        <v>362</v>
      </c>
      <c r="E278" s="37"/>
      <c r="F278" s="216" t="s">
        <v>4254</v>
      </c>
      <c r="G278" s="37"/>
      <c r="H278" s="37"/>
      <c r="I278" s="200"/>
      <c r="J278" s="37"/>
      <c r="K278" s="37"/>
      <c r="L278" s="40"/>
      <c r="M278" s="201"/>
      <c r="N278" s="202"/>
      <c r="O278" s="72"/>
      <c r="P278" s="72"/>
      <c r="Q278" s="72"/>
      <c r="R278" s="72"/>
      <c r="S278" s="72"/>
      <c r="T278" s="73"/>
      <c r="U278" s="35"/>
      <c r="V278" s="35"/>
      <c r="W278" s="35"/>
      <c r="X278" s="35"/>
      <c r="Y278" s="35"/>
      <c r="Z278" s="35"/>
      <c r="AA278" s="35"/>
      <c r="AB278" s="35"/>
      <c r="AC278" s="35"/>
      <c r="AD278" s="35"/>
      <c r="AE278" s="35"/>
      <c r="AT278" s="18" t="s">
        <v>362</v>
      </c>
      <c r="AU278" s="18" t="s">
        <v>90</v>
      </c>
    </row>
    <row r="279" spans="1:65" s="14" customFormat="1" ht="10.199999999999999">
      <c r="B279" s="227"/>
      <c r="C279" s="228"/>
      <c r="D279" s="198" t="s">
        <v>364</v>
      </c>
      <c r="E279" s="229" t="s">
        <v>1</v>
      </c>
      <c r="F279" s="230" t="s">
        <v>4255</v>
      </c>
      <c r="G279" s="228"/>
      <c r="H279" s="231">
        <v>16</v>
      </c>
      <c r="I279" s="232"/>
      <c r="J279" s="228"/>
      <c r="K279" s="228"/>
      <c r="L279" s="233"/>
      <c r="M279" s="234"/>
      <c r="N279" s="235"/>
      <c r="O279" s="235"/>
      <c r="P279" s="235"/>
      <c r="Q279" s="235"/>
      <c r="R279" s="235"/>
      <c r="S279" s="235"/>
      <c r="T279" s="236"/>
      <c r="AT279" s="237" t="s">
        <v>364</v>
      </c>
      <c r="AU279" s="237" t="s">
        <v>90</v>
      </c>
      <c r="AV279" s="14" t="s">
        <v>90</v>
      </c>
      <c r="AW279" s="14" t="s">
        <v>36</v>
      </c>
      <c r="AX279" s="14" t="s">
        <v>88</v>
      </c>
      <c r="AY279" s="237" t="s">
        <v>215</v>
      </c>
    </row>
    <row r="280" spans="1:65" s="2" customFormat="1" ht="21.75" customHeight="1">
      <c r="A280" s="35"/>
      <c r="B280" s="36"/>
      <c r="C280" s="185" t="s">
        <v>1006</v>
      </c>
      <c r="D280" s="185" t="s">
        <v>216</v>
      </c>
      <c r="E280" s="186" t="s">
        <v>4256</v>
      </c>
      <c r="F280" s="187" t="s">
        <v>4257</v>
      </c>
      <c r="G280" s="188" t="s">
        <v>797</v>
      </c>
      <c r="H280" s="189">
        <v>48</v>
      </c>
      <c r="I280" s="190"/>
      <c r="J280" s="191">
        <f>ROUND(I280*H280,2)</f>
        <v>0</v>
      </c>
      <c r="K280" s="187" t="s">
        <v>359</v>
      </c>
      <c r="L280" s="40"/>
      <c r="M280" s="192" t="s">
        <v>1</v>
      </c>
      <c r="N280" s="193" t="s">
        <v>46</v>
      </c>
      <c r="O280" s="72"/>
      <c r="P280" s="194">
        <f>O280*H280</f>
        <v>0</v>
      </c>
      <c r="Q280" s="194">
        <v>3.4399999999999999E-3</v>
      </c>
      <c r="R280" s="194">
        <f>Q280*H280</f>
        <v>0.16511999999999999</v>
      </c>
      <c r="S280" s="194">
        <v>0</v>
      </c>
      <c r="T280" s="195">
        <f>S280*H280</f>
        <v>0</v>
      </c>
      <c r="U280" s="35"/>
      <c r="V280" s="35"/>
      <c r="W280" s="35"/>
      <c r="X280" s="35"/>
      <c r="Y280" s="35"/>
      <c r="Z280" s="35"/>
      <c r="AA280" s="35"/>
      <c r="AB280" s="35"/>
      <c r="AC280" s="35"/>
      <c r="AD280" s="35"/>
      <c r="AE280" s="35"/>
      <c r="AR280" s="196" t="s">
        <v>291</v>
      </c>
      <c r="AT280" s="196" t="s">
        <v>216</v>
      </c>
      <c r="AU280" s="196" t="s">
        <v>90</v>
      </c>
      <c r="AY280" s="18" t="s">
        <v>215</v>
      </c>
      <c r="BE280" s="197">
        <f>IF(N280="základní",J280,0)</f>
        <v>0</v>
      </c>
      <c r="BF280" s="197">
        <f>IF(N280="snížená",J280,0)</f>
        <v>0</v>
      </c>
      <c r="BG280" s="197">
        <f>IF(N280="zákl. přenesená",J280,0)</f>
        <v>0</v>
      </c>
      <c r="BH280" s="197">
        <f>IF(N280="sníž. přenesená",J280,0)</f>
        <v>0</v>
      </c>
      <c r="BI280" s="197">
        <f>IF(N280="nulová",J280,0)</f>
        <v>0</v>
      </c>
      <c r="BJ280" s="18" t="s">
        <v>88</v>
      </c>
      <c r="BK280" s="197">
        <f>ROUND(I280*H280,2)</f>
        <v>0</v>
      </c>
      <c r="BL280" s="18" t="s">
        <v>291</v>
      </c>
      <c r="BM280" s="196" t="s">
        <v>4258</v>
      </c>
    </row>
    <row r="281" spans="1:65" s="2" customFormat="1" ht="19.2">
      <c r="A281" s="35"/>
      <c r="B281" s="36"/>
      <c r="C281" s="37"/>
      <c r="D281" s="198" t="s">
        <v>221</v>
      </c>
      <c r="E281" s="37"/>
      <c r="F281" s="199" t="s">
        <v>4259</v>
      </c>
      <c r="G281" s="37"/>
      <c r="H281" s="37"/>
      <c r="I281" s="200"/>
      <c r="J281" s="37"/>
      <c r="K281" s="37"/>
      <c r="L281" s="40"/>
      <c r="M281" s="201"/>
      <c r="N281" s="202"/>
      <c r="O281" s="72"/>
      <c r="P281" s="72"/>
      <c r="Q281" s="72"/>
      <c r="R281" s="72"/>
      <c r="S281" s="72"/>
      <c r="T281" s="73"/>
      <c r="U281" s="35"/>
      <c r="V281" s="35"/>
      <c r="W281" s="35"/>
      <c r="X281" s="35"/>
      <c r="Y281" s="35"/>
      <c r="Z281" s="35"/>
      <c r="AA281" s="35"/>
      <c r="AB281" s="35"/>
      <c r="AC281" s="35"/>
      <c r="AD281" s="35"/>
      <c r="AE281" s="35"/>
      <c r="AT281" s="18" t="s">
        <v>221</v>
      </c>
      <c r="AU281" s="18" t="s">
        <v>90</v>
      </c>
    </row>
    <row r="282" spans="1:65" s="2" customFormat="1" ht="10.199999999999999">
      <c r="A282" s="35"/>
      <c r="B282" s="36"/>
      <c r="C282" s="37"/>
      <c r="D282" s="215" t="s">
        <v>362</v>
      </c>
      <c r="E282" s="37"/>
      <c r="F282" s="216" t="s">
        <v>4260</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362</v>
      </c>
      <c r="AU282" s="18" t="s">
        <v>90</v>
      </c>
    </row>
    <row r="283" spans="1:65" s="14" customFormat="1" ht="10.199999999999999">
      <c r="B283" s="227"/>
      <c r="C283" s="228"/>
      <c r="D283" s="198" t="s">
        <v>364</v>
      </c>
      <c r="E283" s="229" t="s">
        <v>1</v>
      </c>
      <c r="F283" s="230" t="s">
        <v>4231</v>
      </c>
      <c r="G283" s="228"/>
      <c r="H283" s="231">
        <v>48</v>
      </c>
      <c r="I283" s="232"/>
      <c r="J283" s="228"/>
      <c r="K283" s="228"/>
      <c r="L283" s="233"/>
      <c r="M283" s="234"/>
      <c r="N283" s="235"/>
      <c r="O283" s="235"/>
      <c r="P283" s="235"/>
      <c r="Q283" s="235"/>
      <c r="R283" s="235"/>
      <c r="S283" s="235"/>
      <c r="T283" s="236"/>
      <c r="AT283" s="237" t="s">
        <v>364</v>
      </c>
      <c r="AU283" s="237" t="s">
        <v>90</v>
      </c>
      <c r="AV283" s="14" t="s">
        <v>90</v>
      </c>
      <c r="AW283" s="14" t="s">
        <v>36</v>
      </c>
      <c r="AX283" s="14" t="s">
        <v>88</v>
      </c>
      <c r="AY283" s="237" t="s">
        <v>215</v>
      </c>
    </row>
    <row r="284" spans="1:65" s="2" customFormat="1" ht="16.5" customHeight="1">
      <c r="A284" s="35"/>
      <c r="B284" s="36"/>
      <c r="C284" s="185" t="s">
        <v>1014</v>
      </c>
      <c r="D284" s="185" t="s">
        <v>216</v>
      </c>
      <c r="E284" s="186" t="s">
        <v>4261</v>
      </c>
      <c r="F284" s="187" t="s">
        <v>4262</v>
      </c>
      <c r="G284" s="188" t="s">
        <v>797</v>
      </c>
      <c r="H284" s="189">
        <v>258</v>
      </c>
      <c r="I284" s="190"/>
      <c r="J284" s="191">
        <f>ROUND(I284*H284,2)</f>
        <v>0</v>
      </c>
      <c r="K284" s="187" t="s">
        <v>359</v>
      </c>
      <c r="L284" s="40"/>
      <c r="M284" s="192" t="s">
        <v>1</v>
      </c>
      <c r="N284" s="193" t="s">
        <v>46</v>
      </c>
      <c r="O284" s="72"/>
      <c r="P284" s="194">
        <f>O284*H284</f>
        <v>0</v>
      </c>
      <c r="Q284" s="194">
        <v>0</v>
      </c>
      <c r="R284" s="194">
        <f>Q284*H284</f>
        <v>0</v>
      </c>
      <c r="S284" s="194">
        <v>0</v>
      </c>
      <c r="T284" s="195">
        <f>S284*H284</f>
        <v>0</v>
      </c>
      <c r="U284" s="35"/>
      <c r="V284" s="35"/>
      <c r="W284" s="35"/>
      <c r="X284" s="35"/>
      <c r="Y284" s="35"/>
      <c r="Z284" s="35"/>
      <c r="AA284" s="35"/>
      <c r="AB284" s="35"/>
      <c r="AC284" s="35"/>
      <c r="AD284" s="35"/>
      <c r="AE284" s="35"/>
      <c r="AR284" s="196" t="s">
        <v>291</v>
      </c>
      <c r="AT284" s="196" t="s">
        <v>216</v>
      </c>
      <c r="AU284" s="196" t="s">
        <v>90</v>
      </c>
      <c r="AY284" s="18" t="s">
        <v>215</v>
      </c>
      <c r="BE284" s="197">
        <f>IF(N284="základní",J284,0)</f>
        <v>0</v>
      </c>
      <c r="BF284" s="197">
        <f>IF(N284="snížená",J284,0)</f>
        <v>0</v>
      </c>
      <c r="BG284" s="197">
        <f>IF(N284="zákl. přenesená",J284,0)</f>
        <v>0</v>
      </c>
      <c r="BH284" s="197">
        <f>IF(N284="sníž. přenesená",J284,0)</f>
        <v>0</v>
      </c>
      <c r="BI284" s="197">
        <f>IF(N284="nulová",J284,0)</f>
        <v>0</v>
      </c>
      <c r="BJ284" s="18" t="s">
        <v>88</v>
      </c>
      <c r="BK284" s="197">
        <f>ROUND(I284*H284,2)</f>
        <v>0</v>
      </c>
      <c r="BL284" s="18" t="s">
        <v>291</v>
      </c>
      <c r="BM284" s="196" t="s">
        <v>4263</v>
      </c>
    </row>
    <row r="285" spans="1:65" s="2" customFormat="1" ht="10.199999999999999">
      <c r="A285" s="35"/>
      <c r="B285" s="36"/>
      <c r="C285" s="37"/>
      <c r="D285" s="198" t="s">
        <v>221</v>
      </c>
      <c r="E285" s="37"/>
      <c r="F285" s="199" t="s">
        <v>4264</v>
      </c>
      <c r="G285" s="37"/>
      <c r="H285" s="37"/>
      <c r="I285" s="200"/>
      <c r="J285" s="37"/>
      <c r="K285" s="37"/>
      <c r="L285" s="40"/>
      <c r="M285" s="201"/>
      <c r="N285" s="202"/>
      <c r="O285" s="72"/>
      <c r="P285" s="72"/>
      <c r="Q285" s="72"/>
      <c r="R285" s="72"/>
      <c r="S285" s="72"/>
      <c r="T285" s="73"/>
      <c r="U285" s="35"/>
      <c r="V285" s="35"/>
      <c r="W285" s="35"/>
      <c r="X285" s="35"/>
      <c r="Y285" s="35"/>
      <c r="Z285" s="35"/>
      <c r="AA285" s="35"/>
      <c r="AB285" s="35"/>
      <c r="AC285" s="35"/>
      <c r="AD285" s="35"/>
      <c r="AE285" s="35"/>
      <c r="AT285" s="18" t="s">
        <v>221</v>
      </c>
      <c r="AU285" s="18" t="s">
        <v>90</v>
      </c>
    </row>
    <row r="286" spans="1:65" s="2" customFormat="1" ht="10.199999999999999">
      <c r="A286" s="35"/>
      <c r="B286" s="36"/>
      <c r="C286" s="37"/>
      <c r="D286" s="215" t="s">
        <v>362</v>
      </c>
      <c r="E286" s="37"/>
      <c r="F286" s="216" t="s">
        <v>4265</v>
      </c>
      <c r="G286" s="37"/>
      <c r="H286" s="37"/>
      <c r="I286" s="200"/>
      <c r="J286" s="37"/>
      <c r="K286" s="37"/>
      <c r="L286" s="40"/>
      <c r="M286" s="201"/>
      <c r="N286" s="202"/>
      <c r="O286" s="72"/>
      <c r="P286" s="72"/>
      <c r="Q286" s="72"/>
      <c r="R286" s="72"/>
      <c r="S286" s="72"/>
      <c r="T286" s="73"/>
      <c r="U286" s="35"/>
      <c r="V286" s="35"/>
      <c r="W286" s="35"/>
      <c r="X286" s="35"/>
      <c r="Y286" s="35"/>
      <c r="Z286" s="35"/>
      <c r="AA286" s="35"/>
      <c r="AB286" s="35"/>
      <c r="AC286" s="35"/>
      <c r="AD286" s="35"/>
      <c r="AE286" s="35"/>
      <c r="AT286" s="18" t="s">
        <v>362</v>
      </c>
      <c r="AU286" s="18" t="s">
        <v>90</v>
      </c>
    </row>
    <row r="287" spans="1:65" s="14" customFormat="1" ht="10.199999999999999">
      <c r="B287" s="227"/>
      <c r="C287" s="228"/>
      <c r="D287" s="198" t="s">
        <v>364</v>
      </c>
      <c r="E287" s="229" t="s">
        <v>1</v>
      </c>
      <c r="F287" s="230" t="s">
        <v>4266</v>
      </c>
      <c r="G287" s="228"/>
      <c r="H287" s="231">
        <v>258</v>
      </c>
      <c r="I287" s="232"/>
      <c r="J287" s="228"/>
      <c r="K287" s="228"/>
      <c r="L287" s="233"/>
      <c r="M287" s="234"/>
      <c r="N287" s="235"/>
      <c r="O287" s="235"/>
      <c r="P287" s="235"/>
      <c r="Q287" s="235"/>
      <c r="R287" s="235"/>
      <c r="S287" s="235"/>
      <c r="T287" s="236"/>
      <c r="AT287" s="237" t="s">
        <v>364</v>
      </c>
      <c r="AU287" s="237" t="s">
        <v>90</v>
      </c>
      <c r="AV287" s="14" t="s">
        <v>90</v>
      </c>
      <c r="AW287" s="14" t="s">
        <v>36</v>
      </c>
      <c r="AX287" s="14" t="s">
        <v>88</v>
      </c>
      <c r="AY287" s="237" t="s">
        <v>215</v>
      </c>
    </row>
    <row r="288" spans="1:65" s="2" customFormat="1" ht="24.15" customHeight="1">
      <c r="A288" s="35"/>
      <c r="B288" s="36"/>
      <c r="C288" s="185" t="s">
        <v>1022</v>
      </c>
      <c r="D288" s="185" t="s">
        <v>216</v>
      </c>
      <c r="E288" s="186" t="s">
        <v>4267</v>
      </c>
      <c r="F288" s="187" t="s">
        <v>4268</v>
      </c>
      <c r="G288" s="188" t="s">
        <v>797</v>
      </c>
      <c r="H288" s="189">
        <v>66</v>
      </c>
      <c r="I288" s="190"/>
      <c r="J288" s="191">
        <f>ROUND(I288*H288,2)</f>
        <v>0</v>
      </c>
      <c r="K288" s="187" t="s">
        <v>359</v>
      </c>
      <c r="L288" s="40"/>
      <c r="M288" s="192" t="s">
        <v>1</v>
      </c>
      <c r="N288" s="193" t="s">
        <v>46</v>
      </c>
      <c r="O288" s="72"/>
      <c r="P288" s="194">
        <f>O288*H288</f>
        <v>0</v>
      </c>
      <c r="Q288" s="194">
        <v>0</v>
      </c>
      <c r="R288" s="194">
        <f>Q288*H288</f>
        <v>0</v>
      </c>
      <c r="S288" s="194">
        <v>0</v>
      </c>
      <c r="T288" s="195">
        <f>S288*H288</f>
        <v>0</v>
      </c>
      <c r="U288" s="35"/>
      <c r="V288" s="35"/>
      <c r="W288" s="35"/>
      <c r="X288" s="35"/>
      <c r="Y288" s="35"/>
      <c r="Z288" s="35"/>
      <c r="AA288" s="35"/>
      <c r="AB288" s="35"/>
      <c r="AC288" s="35"/>
      <c r="AD288" s="35"/>
      <c r="AE288" s="35"/>
      <c r="AR288" s="196" t="s">
        <v>291</v>
      </c>
      <c r="AT288" s="196" t="s">
        <v>216</v>
      </c>
      <c r="AU288" s="196" t="s">
        <v>90</v>
      </c>
      <c r="AY288" s="18" t="s">
        <v>215</v>
      </c>
      <c r="BE288" s="197">
        <f>IF(N288="základní",J288,0)</f>
        <v>0</v>
      </c>
      <c r="BF288" s="197">
        <f>IF(N288="snížená",J288,0)</f>
        <v>0</v>
      </c>
      <c r="BG288" s="197">
        <f>IF(N288="zákl. přenesená",J288,0)</f>
        <v>0</v>
      </c>
      <c r="BH288" s="197">
        <f>IF(N288="sníž. přenesená",J288,0)</f>
        <v>0</v>
      </c>
      <c r="BI288" s="197">
        <f>IF(N288="nulová",J288,0)</f>
        <v>0</v>
      </c>
      <c r="BJ288" s="18" t="s">
        <v>88</v>
      </c>
      <c r="BK288" s="197">
        <f>ROUND(I288*H288,2)</f>
        <v>0</v>
      </c>
      <c r="BL288" s="18" t="s">
        <v>291</v>
      </c>
      <c r="BM288" s="196" t="s">
        <v>4269</v>
      </c>
    </row>
    <row r="289" spans="1:65" s="2" customFormat="1" ht="19.2">
      <c r="A289" s="35"/>
      <c r="B289" s="36"/>
      <c r="C289" s="37"/>
      <c r="D289" s="198" t="s">
        <v>221</v>
      </c>
      <c r="E289" s="37"/>
      <c r="F289" s="199" t="s">
        <v>4270</v>
      </c>
      <c r="G289" s="37"/>
      <c r="H289" s="37"/>
      <c r="I289" s="200"/>
      <c r="J289" s="37"/>
      <c r="K289" s="37"/>
      <c r="L289" s="40"/>
      <c r="M289" s="201"/>
      <c r="N289" s="202"/>
      <c r="O289" s="72"/>
      <c r="P289" s="72"/>
      <c r="Q289" s="72"/>
      <c r="R289" s="72"/>
      <c r="S289" s="72"/>
      <c r="T289" s="73"/>
      <c r="U289" s="35"/>
      <c r="V289" s="35"/>
      <c r="W289" s="35"/>
      <c r="X289" s="35"/>
      <c r="Y289" s="35"/>
      <c r="Z289" s="35"/>
      <c r="AA289" s="35"/>
      <c r="AB289" s="35"/>
      <c r="AC289" s="35"/>
      <c r="AD289" s="35"/>
      <c r="AE289" s="35"/>
      <c r="AT289" s="18" t="s">
        <v>221</v>
      </c>
      <c r="AU289" s="18" t="s">
        <v>90</v>
      </c>
    </row>
    <row r="290" spans="1:65" s="2" customFormat="1" ht="10.199999999999999">
      <c r="A290" s="35"/>
      <c r="B290" s="36"/>
      <c r="C290" s="37"/>
      <c r="D290" s="215" t="s">
        <v>362</v>
      </c>
      <c r="E290" s="37"/>
      <c r="F290" s="216" t="s">
        <v>4271</v>
      </c>
      <c r="G290" s="37"/>
      <c r="H290" s="37"/>
      <c r="I290" s="200"/>
      <c r="J290" s="37"/>
      <c r="K290" s="37"/>
      <c r="L290" s="40"/>
      <c r="M290" s="201"/>
      <c r="N290" s="202"/>
      <c r="O290" s="72"/>
      <c r="P290" s="72"/>
      <c r="Q290" s="72"/>
      <c r="R290" s="72"/>
      <c r="S290" s="72"/>
      <c r="T290" s="73"/>
      <c r="U290" s="35"/>
      <c r="V290" s="35"/>
      <c r="W290" s="35"/>
      <c r="X290" s="35"/>
      <c r="Y290" s="35"/>
      <c r="Z290" s="35"/>
      <c r="AA290" s="35"/>
      <c r="AB290" s="35"/>
      <c r="AC290" s="35"/>
      <c r="AD290" s="35"/>
      <c r="AE290" s="35"/>
      <c r="AT290" s="18" t="s">
        <v>362</v>
      </c>
      <c r="AU290" s="18" t="s">
        <v>90</v>
      </c>
    </row>
    <row r="291" spans="1:65" s="14" customFormat="1" ht="10.199999999999999">
      <c r="B291" s="227"/>
      <c r="C291" s="228"/>
      <c r="D291" s="198" t="s">
        <v>364</v>
      </c>
      <c r="E291" s="229" t="s">
        <v>1</v>
      </c>
      <c r="F291" s="230" t="s">
        <v>4272</v>
      </c>
      <c r="G291" s="228"/>
      <c r="H291" s="231">
        <v>66</v>
      </c>
      <c r="I291" s="232"/>
      <c r="J291" s="228"/>
      <c r="K291" s="228"/>
      <c r="L291" s="233"/>
      <c r="M291" s="234"/>
      <c r="N291" s="235"/>
      <c r="O291" s="235"/>
      <c r="P291" s="235"/>
      <c r="Q291" s="235"/>
      <c r="R291" s="235"/>
      <c r="S291" s="235"/>
      <c r="T291" s="236"/>
      <c r="AT291" s="237" t="s">
        <v>364</v>
      </c>
      <c r="AU291" s="237" t="s">
        <v>90</v>
      </c>
      <c r="AV291" s="14" t="s">
        <v>90</v>
      </c>
      <c r="AW291" s="14" t="s">
        <v>36</v>
      </c>
      <c r="AX291" s="14" t="s">
        <v>88</v>
      </c>
      <c r="AY291" s="237" t="s">
        <v>215</v>
      </c>
    </row>
    <row r="292" spans="1:65" s="2" customFormat="1" ht="21.75" customHeight="1">
      <c r="A292" s="35"/>
      <c r="B292" s="36"/>
      <c r="C292" s="185" t="s">
        <v>1030</v>
      </c>
      <c r="D292" s="185" t="s">
        <v>216</v>
      </c>
      <c r="E292" s="186" t="s">
        <v>4273</v>
      </c>
      <c r="F292" s="187" t="s">
        <v>4274</v>
      </c>
      <c r="G292" s="188" t="s">
        <v>288</v>
      </c>
      <c r="H292" s="189">
        <v>1</v>
      </c>
      <c r="I292" s="190"/>
      <c r="J292" s="191">
        <f>ROUND(I292*H292,2)</f>
        <v>0</v>
      </c>
      <c r="K292" s="187" t="s">
        <v>1</v>
      </c>
      <c r="L292" s="40"/>
      <c r="M292" s="192" t="s">
        <v>1</v>
      </c>
      <c r="N292" s="193" t="s">
        <v>46</v>
      </c>
      <c r="O292" s="72"/>
      <c r="P292" s="194">
        <f>O292*H292</f>
        <v>0</v>
      </c>
      <c r="Q292" s="194">
        <v>0</v>
      </c>
      <c r="R292" s="194">
        <f>Q292*H292</f>
        <v>0</v>
      </c>
      <c r="S292" s="194">
        <v>0</v>
      </c>
      <c r="T292" s="195">
        <f>S292*H292</f>
        <v>0</v>
      </c>
      <c r="U292" s="35"/>
      <c r="V292" s="35"/>
      <c r="W292" s="35"/>
      <c r="X292" s="35"/>
      <c r="Y292" s="35"/>
      <c r="Z292" s="35"/>
      <c r="AA292" s="35"/>
      <c r="AB292" s="35"/>
      <c r="AC292" s="35"/>
      <c r="AD292" s="35"/>
      <c r="AE292" s="35"/>
      <c r="AR292" s="196" t="s">
        <v>291</v>
      </c>
      <c r="AT292" s="196" t="s">
        <v>216</v>
      </c>
      <c r="AU292" s="196" t="s">
        <v>90</v>
      </c>
      <c r="AY292" s="18" t="s">
        <v>215</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291</v>
      </c>
      <c r="BM292" s="196" t="s">
        <v>4275</v>
      </c>
    </row>
    <row r="293" spans="1:65" s="2" customFormat="1" ht="10.199999999999999">
      <c r="A293" s="35"/>
      <c r="B293" s="36"/>
      <c r="C293" s="37"/>
      <c r="D293" s="198" t="s">
        <v>221</v>
      </c>
      <c r="E293" s="37"/>
      <c r="F293" s="199" t="s">
        <v>4274</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221</v>
      </c>
      <c r="AU293" s="18" t="s">
        <v>90</v>
      </c>
    </row>
    <row r="294" spans="1:65" s="2" customFormat="1" ht="21.75" customHeight="1">
      <c r="A294" s="35"/>
      <c r="B294" s="36"/>
      <c r="C294" s="260" t="s">
        <v>1037</v>
      </c>
      <c r="D294" s="260" t="s">
        <v>539</v>
      </c>
      <c r="E294" s="261" t="s">
        <v>4276</v>
      </c>
      <c r="F294" s="262" t="s">
        <v>4277</v>
      </c>
      <c r="G294" s="263" t="s">
        <v>288</v>
      </c>
      <c r="H294" s="264">
        <v>1</v>
      </c>
      <c r="I294" s="265"/>
      <c r="J294" s="266">
        <f>ROUND(I294*H294,2)</f>
        <v>0</v>
      </c>
      <c r="K294" s="262" t="s">
        <v>1</v>
      </c>
      <c r="L294" s="267"/>
      <c r="M294" s="268" t="s">
        <v>1</v>
      </c>
      <c r="N294" s="269" t="s">
        <v>46</v>
      </c>
      <c r="O294" s="72"/>
      <c r="P294" s="194">
        <f>O294*H294</f>
        <v>0</v>
      </c>
      <c r="Q294" s="194">
        <v>6.8999999999999997E-4</v>
      </c>
      <c r="R294" s="194">
        <f>Q294*H294</f>
        <v>6.8999999999999997E-4</v>
      </c>
      <c r="S294" s="194">
        <v>0</v>
      </c>
      <c r="T294" s="195">
        <f>S294*H294</f>
        <v>0</v>
      </c>
      <c r="U294" s="35"/>
      <c r="V294" s="35"/>
      <c r="W294" s="35"/>
      <c r="X294" s="35"/>
      <c r="Y294" s="35"/>
      <c r="Z294" s="35"/>
      <c r="AA294" s="35"/>
      <c r="AB294" s="35"/>
      <c r="AC294" s="35"/>
      <c r="AD294" s="35"/>
      <c r="AE294" s="35"/>
      <c r="AR294" s="196" t="s">
        <v>676</v>
      </c>
      <c r="AT294" s="196" t="s">
        <v>539</v>
      </c>
      <c r="AU294" s="196" t="s">
        <v>90</v>
      </c>
      <c r="AY294" s="18" t="s">
        <v>215</v>
      </c>
      <c r="BE294" s="197">
        <f>IF(N294="základní",J294,0)</f>
        <v>0</v>
      </c>
      <c r="BF294" s="197">
        <f>IF(N294="snížená",J294,0)</f>
        <v>0</v>
      </c>
      <c r="BG294" s="197">
        <f>IF(N294="zákl. přenesená",J294,0)</f>
        <v>0</v>
      </c>
      <c r="BH294" s="197">
        <f>IF(N294="sníž. přenesená",J294,0)</f>
        <v>0</v>
      </c>
      <c r="BI294" s="197">
        <f>IF(N294="nulová",J294,0)</f>
        <v>0</v>
      </c>
      <c r="BJ294" s="18" t="s">
        <v>88</v>
      </c>
      <c r="BK294" s="197">
        <f>ROUND(I294*H294,2)</f>
        <v>0</v>
      </c>
      <c r="BL294" s="18" t="s">
        <v>291</v>
      </c>
      <c r="BM294" s="196" t="s">
        <v>4278</v>
      </c>
    </row>
    <row r="295" spans="1:65" s="2" customFormat="1" ht="10.199999999999999">
      <c r="A295" s="35"/>
      <c r="B295" s="36"/>
      <c r="C295" s="37"/>
      <c r="D295" s="198" t="s">
        <v>221</v>
      </c>
      <c r="E295" s="37"/>
      <c r="F295" s="199" t="s">
        <v>4277</v>
      </c>
      <c r="G295" s="37"/>
      <c r="H295" s="37"/>
      <c r="I295" s="200"/>
      <c r="J295" s="37"/>
      <c r="K295" s="37"/>
      <c r="L295" s="40"/>
      <c r="M295" s="201"/>
      <c r="N295" s="202"/>
      <c r="O295" s="72"/>
      <c r="P295" s="72"/>
      <c r="Q295" s="72"/>
      <c r="R295" s="72"/>
      <c r="S295" s="72"/>
      <c r="T295" s="73"/>
      <c r="U295" s="35"/>
      <c r="V295" s="35"/>
      <c r="W295" s="35"/>
      <c r="X295" s="35"/>
      <c r="Y295" s="35"/>
      <c r="Z295" s="35"/>
      <c r="AA295" s="35"/>
      <c r="AB295" s="35"/>
      <c r="AC295" s="35"/>
      <c r="AD295" s="35"/>
      <c r="AE295" s="35"/>
      <c r="AT295" s="18" t="s">
        <v>221</v>
      </c>
      <c r="AU295" s="18" t="s">
        <v>90</v>
      </c>
    </row>
    <row r="296" spans="1:65" s="2" customFormat="1" ht="24.15" customHeight="1">
      <c r="A296" s="35"/>
      <c r="B296" s="36"/>
      <c r="C296" s="260" t="s">
        <v>1043</v>
      </c>
      <c r="D296" s="260" t="s">
        <v>539</v>
      </c>
      <c r="E296" s="261" t="s">
        <v>4279</v>
      </c>
      <c r="F296" s="262" t="s">
        <v>4280</v>
      </c>
      <c r="G296" s="263" t="s">
        <v>288</v>
      </c>
      <c r="H296" s="264">
        <v>1</v>
      </c>
      <c r="I296" s="265"/>
      <c r="J296" s="266">
        <f>ROUND(I296*H296,2)</f>
        <v>0</v>
      </c>
      <c r="K296" s="262" t="s">
        <v>1</v>
      </c>
      <c r="L296" s="267"/>
      <c r="M296" s="268" t="s">
        <v>1</v>
      </c>
      <c r="N296" s="269" t="s">
        <v>46</v>
      </c>
      <c r="O296" s="72"/>
      <c r="P296" s="194">
        <f>O296*H296</f>
        <v>0</v>
      </c>
      <c r="Q296" s="194">
        <v>6.8999999999999997E-4</v>
      </c>
      <c r="R296" s="194">
        <f>Q296*H296</f>
        <v>6.8999999999999997E-4</v>
      </c>
      <c r="S296" s="194">
        <v>0</v>
      </c>
      <c r="T296" s="195">
        <f>S296*H296</f>
        <v>0</v>
      </c>
      <c r="U296" s="35"/>
      <c r="V296" s="35"/>
      <c r="W296" s="35"/>
      <c r="X296" s="35"/>
      <c r="Y296" s="35"/>
      <c r="Z296" s="35"/>
      <c r="AA296" s="35"/>
      <c r="AB296" s="35"/>
      <c r="AC296" s="35"/>
      <c r="AD296" s="35"/>
      <c r="AE296" s="35"/>
      <c r="AR296" s="196" t="s">
        <v>676</v>
      </c>
      <c r="AT296" s="196" t="s">
        <v>539</v>
      </c>
      <c r="AU296" s="196" t="s">
        <v>90</v>
      </c>
      <c r="AY296" s="18" t="s">
        <v>215</v>
      </c>
      <c r="BE296" s="197">
        <f>IF(N296="základní",J296,0)</f>
        <v>0</v>
      </c>
      <c r="BF296" s="197">
        <f>IF(N296="snížená",J296,0)</f>
        <v>0</v>
      </c>
      <c r="BG296" s="197">
        <f>IF(N296="zákl. přenesená",J296,0)</f>
        <v>0</v>
      </c>
      <c r="BH296" s="197">
        <f>IF(N296="sníž. přenesená",J296,0)</f>
        <v>0</v>
      </c>
      <c r="BI296" s="197">
        <f>IF(N296="nulová",J296,0)</f>
        <v>0</v>
      </c>
      <c r="BJ296" s="18" t="s">
        <v>88</v>
      </c>
      <c r="BK296" s="197">
        <f>ROUND(I296*H296,2)</f>
        <v>0</v>
      </c>
      <c r="BL296" s="18" t="s">
        <v>291</v>
      </c>
      <c r="BM296" s="196" t="s">
        <v>4281</v>
      </c>
    </row>
    <row r="297" spans="1:65" s="2" customFormat="1" ht="19.2">
      <c r="A297" s="35"/>
      <c r="B297" s="36"/>
      <c r="C297" s="37"/>
      <c r="D297" s="198" t="s">
        <v>221</v>
      </c>
      <c r="E297" s="37"/>
      <c r="F297" s="199" t="s">
        <v>4280</v>
      </c>
      <c r="G297" s="37"/>
      <c r="H297" s="37"/>
      <c r="I297" s="200"/>
      <c r="J297" s="37"/>
      <c r="K297" s="37"/>
      <c r="L297" s="40"/>
      <c r="M297" s="201"/>
      <c r="N297" s="202"/>
      <c r="O297" s="72"/>
      <c r="P297" s="72"/>
      <c r="Q297" s="72"/>
      <c r="R297" s="72"/>
      <c r="S297" s="72"/>
      <c r="T297" s="73"/>
      <c r="U297" s="35"/>
      <c r="V297" s="35"/>
      <c r="W297" s="35"/>
      <c r="X297" s="35"/>
      <c r="Y297" s="35"/>
      <c r="Z297" s="35"/>
      <c r="AA297" s="35"/>
      <c r="AB297" s="35"/>
      <c r="AC297" s="35"/>
      <c r="AD297" s="35"/>
      <c r="AE297" s="35"/>
      <c r="AT297" s="18" t="s">
        <v>221</v>
      </c>
      <c r="AU297" s="18" t="s">
        <v>90</v>
      </c>
    </row>
    <row r="298" spans="1:65" s="2" customFormat="1" ht="24.15" customHeight="1">
      <c r="A298" s="35"/>
      <c r="B298" s="36"/>
      <c r="C298" s="185" t="s">
        <v>1068</v>
      </c>
      <c r="D298" s="185" t="s">
        <v>216</v>
      </c>
      <c r="E298" s="186" t="s">
        <v>4282</v>
      </c>
      <c r="F298" s="187" t="s">
        <v>4283</v>
      </c>
      <c r="G298" s="188" t="s">
        <v>583</v>
      </c>
      <c r="H298" s="189">
        <v>0.39800000000000002</v>
      </c>
      <c r="I298" s="190"/>
      <c r="J298" s="191">
        <f>ROUND(I298*H298,2)</f>
        <v>0</v>
      </c>
      <c r="K298" s="187" t="s">
        <v>359</v>
      </c>
      <c r="L298" s="40"/>
      <c r="M298" s="192" t="s">
        <v>1</v>
      </c>
      <c r="N298" s="193" t="s">
        <v>46</v>
      </c>
      <c r="O298" s="72"/>
      <c r="P298" s="194">
        <f>O298*H298</f>
        <v>0</v>
      </c>
      <c r="Q298" s="194">
        <v>0</v>
      </c>
      <c r="R298" s="194">
        <f>Q298*H298</f>
        <v>0</v>
      </c>
      <c r="S298" s="194">
        <v>0</v>
      </c>
      <c r="T298" s="195">
        <f>S298*H298</f>
        <v>0</v>
      </c>
      <c r="U298" s="35"/>
      <c r="V298" s="35"/>
      <c r="W298" s="35"/>
      <c r="X298" s="35"/>
      <c r="Y298" s="35"/>
      <c r="Z298" s="35"/>
      <c r="AA298" s="35"/>
      <c r="AB298" s="35"/>
      <c r="AC298" s="35"/>
      <c r="AD298" s="35"/>
      <c r="AE298" s="35"/>
      <c r="AR298" s="196" t="s">
        <v>291</v>
      </c>
      <c r="AT298" s="196" t="s">
        <v>216</v>
      </c>
      <c r="AU298" s="196" t="s">
        <v>90</v>
      </c>
      <c r="AY298" s="18" t="s">
        <v>215</v>
      </c>
      <c r="BE298" s="197">
        <f>IF(N298="základní",J298,0)</f>
        <v>0</v>
      </c>
      <c r="BF298" s="197">
        <f>IF(N298="snížená",J298,0)</f>
        <v>0</v>
      </c>
      <c r="BG298" s="197">
        <f>IF(N298="zákl. přenesená",J298,0)</f>
        <v>0</v>
      </c>
      <c r="BH298" s="197">
        <f>IF(N298="sníž. přenesená",J298,0)</f>
        <v>0</v>
      </c>
      <c r="BI298" s="197">
        <f>IF(N298="nulová",J298,0)</f>
        <v>0</v>
      </c>
      <c r="BJ298" s="18" t="s">
        <v>88</v>
      </c>
      <c r="BK298" s="197">
        <f>ROUND(I298*H298,2)</f>
        <v>0</v>
      </c>
      <c r="BL298" s="18" t="s">
        <v>291</v>
      </c>
      <c r="BM298" s="196" t="s">
        <v>4284</v>
      </c>
    </row>
    <row r="299" spans="1:65" s="2" customFormat="1" ht="28.8">
      <c r="A299" s="35"/>
      <c r="B299" s="36"/>
      <c r="C299" s="37"/>
      <c r="D299" s="198" t="s">
        <v>221</v>
      </c>
      <c r="E299" s="37"/>
      <c r="F299" s="199" t="s">
        <v>4285</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221</v>
      </c>
      <c r="AU299" s="18" t="s">
        <v>90</v>
      </c>
    </row>
    <row r="300" spans="1:65" s="2" customFormat="1" ht="10.199999999999999">
      <c r="A300" s="35"/>
      <c r="B300" s="36"/>
      <c r="C300" s="37"/>
      <c r="D300" s="215" t="s">
        <v>362</v>
      </c>
      <c r="E300" s="37"/>
      <c r="F300" s="216" t="s">
        <v>4286</v>
      </c>
      <c r="G300" s="37"/>
      <c r="H300" s="37"/>
      <c r="I300" s="200"/>
      <c r="J300" s="37"/>
      <c r="K300" s="37"/>
      <c r="L300" s="40"/>
      <c r="M300" s="201"/>
      <c r="N300" s="202"/>
      <c r="O300" s="72"/>
      <c r="P300" s="72"/>
      <c r="Q300" s="72"/>
      <c r="R300" s="72"/>
      <c r="S300" s="72"/>
      <c r="T300" s="73"/>
      <c r="U300" s="35"/>
      <c r="V300" s="35"/>
      <c r="W300" s="35"/>
      <c r="X300" s="35"/>
      <c r="Y300" s="35"/>
      <c r="Z300" s="35"/>
      <c r="AA300" s="35"/>
      <c r="AB300" s="35"/>
      <c r="AC300" s="35"/>
      <c r="AD300" s="35"/>
      <c r="AE300" s="35"/>
      <c r="AT300" s="18" t="s">
        <v>362</v>
      </c>
      <c r="AU300" s="18" t="s">
        <v>90</v>
      </c>
    </row>
    <row r="301" spans="1:65" s="11" customFormat="1" ht="22.8" customHeight="1">
      <c r="B301" s="171"/>
      <c r="C301" s="172"/>
      <c r="D301" s="173" t="s">
        <v>80</v>
      </c>
      <c r="E301" s="213" t="s">
        <v>4287</v>
      </c>
      <c r="F301" s="213" t="s">
        <v>4288</v>
      </c>
      <c r="G301" s="172"/>
      <c r="H301" s="172"/>
      <c r="I301" s="175"/>
      <c r="J301" s="214">
        <f>BK301</f>
        <v>0</v>
      </c>
      <c r="K301" s="172"/>
      <c r="L301" s="177"/>
      <c r="M301" s="178"/>
      <c r="N301" s="179"/>
      <c r="O301" s="179"/>
      <c r="P301" s="180">
        <f>SUM(P302:P375)</f>
        <v>0</v>
      </c>
      <c r="Q301" s="179"/>
      <c r="R301" s="180">
        <f>SUM(R302:R375)</f>
        <v>5.6059999999999992E-2</v>
      </c>
      <c r="S301" s="179"/>
      <c r="T301" s="181">
        <f>SUM(T302:T375)</f>
        <v>0</v>
      </c>
      <c r="AR301" s="182" t="s">
        <v>90</v>
      </c>
      <c r="AT301" s="183" t="s">
        <v>80</v>
      </c>
      <c r="AU301" s="183" t="s">
        <v>88</v>
      </c>
      <c r="AY301" s="182" t="s">
        <v>215</v>
      </c>
      <c r="BK301" s="184">
        <f>SUM(BK302:BK375)</f>
        <v>0</v>
      </c>
    </row>
    <row r="302" spans="1:65" s="2" customFormat="1" ht="24.15" customHeight="1">
      <c r="A302" s="35"/>
      <c r="B302" s="36"/>
      <c r="C302" s="185" t="s">
        <v>1074</v>
      </c>
      <c r="D302" s="185" t="s">
        <v>216</v>
      </c>
      <c r="E302" s="186" t="s">
        <v>4289</v>
      </c>
      <c r="F302" s="187" t="s">
        <v>4290</v>
      </c>
      <c r="G302" s="188" t="s">
        <v>716</v>
      </c>
      <c r="H302" s="189">
        <v>8</v>
      </c>
      <c r="I302" s="190"/>
      <c r="J302" s="191">
        <f>ROUND(I302*H302,2)</f>
        <v>0</v>
      </c>
      <c r="K302" s="187" t="s">
        <v>359</v>
      </c>
      <c r="L302" s="40"/>
      <c r="M302" s="192" t="s">
        <v>1</v>
      </c>
      <c r="N302" s="193" t="s">
        <v>46</v>
      </c>
      <c r="O302" s="72"/>
      <c r="P302" s="194">
        <f>O302*H302</f>
        <v>0</v>
      </c>
      <c r="Q302" s="194">
        <v>1.3999999999999999E-4</v>
      </c>
      <c r="R302" s="194">
        <f>Q302*H302</f>
        <v>1.1199999999999999E-3</v>
      </c>
      <c r="S302" s="194">
        <v>0</v>
      </c>
      <c r="T302" s="195">
        <f>S302*H302</f>
        <v>0</v>
      </c>
      <c r="U302" s="35"/>
      <c r="V302" s="35"/>
      <c r="W302" s="35"/>
      <c r="X302" s="35"/>
      <c r="Y302" s="35"/>
      <c r="Z302" s="35"/>
      <c r="AA302" s="35"/>
      <c r="AB302" s="35"/>
      <c r="AC302" s="35"/>
      <c r="AD302" s="35"/>
      <c r="AE302" s="35"/>
      <c r="AR302" s="196" t="s">
        <v>291</v>
      </c>
      <c r="AT302" s="196" t="s">
        <v>216</v>
      </c>
      <c r="AU302" s="196" t="s">
        <v>90</v>
      </c>
      <c r="AY302" s="18" t="s">
        <v>215</v>
      </c>
      <c r="BE302" s="197">
        <f>IF(N302="základní",J302,0)</f>
        <v>0</v>
      </c>
      <c r="BF302" s="197">
        <f>IF(N302="snížená",J302,0)</f>
        <v>0</v>
      </c>
      <c r="BG302" s="197">
        <f>IF(N302="zákl. přenesená",J302,0)</f>
        <v>0</v>
      </c>
      <c r="BH302" s="197">
        <f>IF(N302="sníž. přenesená",J302,0)</f>
        <v>0</v>
      </c>
      <c r="BI302" s="197">
        <f>IF(N302="nulová",J302,0)</f>
        <v>0</v>
      </c>
      <c r="BJ302" s="18" t="s">
        <v>88</v>
      </c>
      <c r="BK302" s="197">
        <f>ROUND(I302*H302,2)</f>
        <v>0</v>
      </c>
      <c r="BL302" s="18" t="s">
        <v>291</v>
      </c>
      <c r="BM302" s="196" t="s">
        <v>4291</v>
      </c>
    </row>
    <row r="303" spans="1:65" s="2" customFormat="1" ht="19.2">
      <c r="A303" s="35"/>
      <c r="B303" s="36"/>
      <c r="C303" s="37"/>
      <c r="D303" s="198" t="s">
        <v>221</v>
      </c>
      <c r="E303" s="37"/>
      <c r="F303" s="199" t="s">
        <v>4292</v>
      </c>
      <c r="G303" s="37"/>
      <c r="H303" s="37"/>
      <c r="I303" s="200"/>
      <c r="J303" s="37"/>
      <c r="K303" s="37"/>
      <c r="L303" s="40"/>
      <c r="M303" s="201"/>
      <c r="N303" s="202"/>
      <c r="O303" s="72"/>
      <c r="P303" s="72"/>
      <c r="Q303" s="72"/>
      <c r="R303" s="72"/>
      <c r="S303" s="72"/>
      <c r="T303" s="73"/>
      <c r="U303" s="35"/>
      <c r="V303" s="35"/>
      <c r="W303" s="35"/>
      <c r="X303" s="35"/>
      <c r="Y303" s="35"/>
      <c r="Z303" s="35"/>
      <c r="AA303" s="35"/>
      <c r="AB303" s="35"/>
      <c r="AC303" s="35"/>
      <c r="AD303" s="35"/>
      <c r="AE303" s="35"/>
      <c r="AT303" s="18" t="s">
        <v>221</v>
      </c>
      <c r="AU303" s="18" t="s">
        <v>90</v>
      </c>
    </row>
    <row r="304" spans="1:65" s="2" customFormat="1" ht="10.199999999999999">
      <c r="A304" s="35"/>
      <c r="B304" s="36"/>
      <c r="C304" s="37"/>
      <c r="D304" s="215" t="s">
        <v>362</v>
      </c>
      <c r="E304" s="37"/>
      <c r="F304" s="216" t="s">
        <v>4293</v>
      </c>
      <c r="G304" s="37"/>
      <c r="H304" s="37"/>
      <c r="I304" s="200"/>
      <c r="J304" s="37"/>
      <c r="K304" s="37"/>
      <c r="L304" s="40"/>
      <c r="M304" s="201"/>
      <c r="N304" s="202"/>
      <c r="O304" s="72"/>
      <c r="P304" s="72"/>
      <c r="Q304" s="72"/>
      <c r="R304" s="72"/>
      <c r="S304" s="72"/>
      <c r="T304" s="73"/>
      <c r="U304" s="35"/>
      <c r="V304" s="35"/>
      <c r="W304" s="35"/>
      <c r="X304" s="35"/>
      <c r="Y304" s="35"/>
      <c r="Z304" s="35"/>
      <c r="AA304" s="35"/>
      <c r="AB304" s="35"/>
      <c r="AC304" s="35"/>
      <c r="AD304" s="35"/>
      <c r="AE304" s="35"/>
      <c r="AT304" s="18" t="s">
        <v>362</v>
      </c>
      <c r="AU304" s="18" t="s">
        <v>90</v>
      </c>
    </row>
    <row r="305" spans="1:65" s="2" customFormat="1" ht="24.15" customHeight="1">
      <c r="A305" s="35"/>
      <c r="B305" s="36"/>
      <c r="C305" s="185" t="s">
        <v>1081</v>
      </c>
      <c r="D305" s="185" t="s">
        <v>216</v>
      </c>
      <c r="E305" s="186" t="s">
        <v>4294</v>
      </c>
      <c r="F305" s="187" t="s">
        <v>4295</v>
      </c>
      <c r="G305" s="188" t="s">
        <v>716</v>
      </c>
      <c r="H305" s="189">
        <v>8</v>
      </c>
      <c r="I305" s="190"/>
      <c r="J305" s="191">
        <f>ROUND(I305*H305,2)</f>
        <v>0</v>
      </c>
      <c r="K305" s="187" t="s">
        <v>359</v>
      </c>
      <c r="L305" s="40"/>
      <c r="M305" s="192" t="s">
        <v>1</v>
      </c>
      <c r="N305" s="193" t="s">
        <v>46</v>
      </c>
      <c r="O305" s="72"/>
      <c r="P305" s="194">
        <f>O305*H305</f>
        <v>0</v>
      </c>
      <c r="Q305" s="194">
        <v>6.9999999999999999E-4</v>
      </c>
      <c r="R305" s="194">
        <f>Q305*H305</f>
        <v>5.5999999999999999E-3</v>
      </c>
      <c r="S305" s="194">
        <v>0</v>
      </c>
      <c r="T305" s="195">
        <f>S305*H305</f>
        <v>0</v>
      </c>
      <c r="U305" s="35"/>
      <c r="V305" s="35"/>
      <c r="W305" s="35"/>
      <c r="X305" s="35"/>
      <c r="Y305" s="35"/>
      <c r="Z305" s="35"/>
      <c r="AA305" s="35"/>
      <c r="AB305" s="35"/>
      <c r="AC305" s="35"/>
      <c r="AD305" s="35"/>
      <c r="AE305" s="35"/>
      <c r="AR305" s="196" t="s">
        <v>291</v>
      </c>
      <c r="AT305" s="196" t="s">
        <v>216</v>
      </c>
      <c r="AU305" s="196" t="s">
        <v>90</v>
      </c>
      <c r="AY305" s="18" t="s">
        <v>215</v>
      </c>
      <c r="BE305" s="197">
        <f>IF(N305="základní",J305,0)</f>
        <v>0</v>
      </c>
      <c r="BF305" s="197">
        <f>IF(N305="snížená",J305,0)</f>
        <v>0</v>
      </c>
      <c r="BG305" s="197">
        <f>IF(N305="zákl. přenesená",J305,0)</f>
        <v>0</v>
      </c>
      <c r="BH305" s="197">
        <f>IF(N305="sníž. přenesená",J305,0)</f>
        <v>0</v>
      </c>
      <c r="BI305" s="197">
        <f>IF(N305="nulová",J305,0)</f>
        <v>0</v>
      </c>
      <c r="BJ305" s="18" t="s">
        <v>88</v>
      </c>
      <c r="BK305" s="197">
        <f>ROUND(I305*H305,2)</f>
        <v>0</v>
      </c>
      <c r="BL305" s="18" t="s">
        <v>291</v>
      </c>
      <c r="BM305" s="196" t="s">
        <v>4296</v>
      </c>
    </row>
    <row r="306" spans="1:65" s="2" customFormat="1" ht="19.2">
      <c r="A306" s="35"/>
      <c r="B306" s="36"/>
      <c r="C306" s="37"/>
      <c r="D306" s="198" t="s">
        <v>221</v>
      </c>
      <c r="E306" s="37"/>
      <c r="F306" s="199" t="s">
        <v>4297</v>
      </c>
      <c r="G306" s="37"/>
      <c r="H306" s="37"/>
      <c r="I306" s="200"/>
      <c r="J306" s="37"/>
      <c r="K306" s="37"/>
      <c r="L306" s="40"/>
      <c r="M306" s="201"/>
      <c r="N306" s="202"/>
      <c r="O306" s="72"/>
      <c r="P306" s="72"/>
      <c r="Q306" s="72"/>
      <c r="R306" s="72"/>
      <c r="S306" s="72"/>
      <c r="T306" s="73"/>
      <c r="U306" s="35"/>
      <c r="V306" s="35"/>
      <c r="W306" s="35"/>
      <c r="X306" s="35"/>
      <c r="Y306" s="35"/>
      <c r="Z306" s="35"/>
      <c r="AA306" s="35"/>
      <c r="AB306" s="35"/>
      <c r="AC306" s="35"/>
      <c r="AD306" s="35"/>
      <c r="AE306" s="35"/>
      <c r="AT306" s="18" t="s">
        <v>221</v>
      </c>
      <c r="AU306" s="18" t="s">
        <v>90</v>
      </c>
    </row>
    <row r="307" spans="1:65" s="2" customFormat="1" ht="10.199999999999999">
      <c r="A307" s="35"/>
      <c r="B307" s="36"/>
      <c r="C307" s="37"/>
      <c r="D307" s="215" t="s">
        <v>362</v>
      </c>
      <c r="E307" s="37"/>
      <c r="F307" s="216" t="s">
        <v>4298</v>
      </c>
      <c r="G307" s="37"/>
      <c r="H307" s="37"/>
      <c r="I307" s="200"/>
      <c r="J307" s="37"/>
      <c r="K307" s="37"/>
      <c r="L307" s="40"/>
      <c r="M307" s="201"/>
      <c r="N307" s="202"/>
      <c r="O307" s="72"/>
      <c r="P307" s="72"/>
      <c r="Q307" s="72"/>
      <c r="R307" s="72"/>
      <c r="S307" s="72"/>
      <c r="T307" s="73"/>
      <c r="U307" s="35"/>
      <c r="V307" s="35"/>
      <c r="W307" s="35"/>
      <c r="X307" s="35"/>
      <c r="Y307" s="35"/>
      <c r="Z307" s="35"/>
      <c r="AA307" s="35"/>
      <c r="AB307" s="35"/>
      <c r="AC307" s="35"/>
      <c r="AD307" s="35"/>
      <c r="AE307" s="35"/>
      <c r="AT307" s="18" t="s">
        <v>362</v>
      </c>
      <c r="AU307" s="18" t="s">
        <v>90</v>
      </c>
    </row>
    <row r="308" spans="1:65" s="2" customFormat="1" ht="24.15" customHeight="1">
      <c r="A308" s="35"/>
      <c r="B308" s="36"/>
      <c r="C308" s="185" t="s">
        <v>1094</v>
      </c>
      <c r="D308" s="185" t="s">
        <v>216</v>
      </c>
      <c r="E308" s="186" t="s">
        <v>4299</v>
      </c>
      <c r="F308" s="187" t="s">
        <v>4300</v>
      </c>
      <c r="G308" s="188" t="s">
        <v>716</v>
      </c>
      <c r="H308" s="189">
        <v>4</v>
      </c>
      <c r="I308" s="190"/>
      <c r="J308" s="191">
        <f>ROUND(I308*H308,2)</f>
        <v>0</v>
      </c>
      <c r="K308" s="187" t="s">
        <v>359</v>
      </c>
      <c r="L308" s="40"/>
      <c r="M308" s="192" t="s">
        <v>1</v>
      </c>
      <c r="N308" s="193" t="s">
        <v>46</v>
      </c>
      <c r="O308" s="72"/>
      <c r="P308" s="194">
        <f>O308*H308</f>
        <v>0</v>
      </c>
      <c r="Q308" s="194">
        <v>2.4000000000000001E-4</v>
      </c>
      <c r="R308" s="194">
        <f>Q308*H308</f>
        <v>9.6000000000000002E-4</v>
      </c>
      <c r="S308" s="194">
        <v>0</v>
      </c>
      <c r="T308" s="195">
        <f>S308*H308</f>
        <v>0</v>
      </c>
      <c r="U308" s="35"/>
      <c r="V308" s="35"/>
      <c r="W308" s="35"/>
      <c r="X308" s="35"/>
      <c r="Y308" s="35"/>
      <c r="Z308" s="35"/>
      <c r="AA308" s="35"/>
      <c r="AB308" s="35"/>
      <c r="AC308" s="35"/>
      <c r="AD308" s="35"/>
      <c r="AE308" s="35"/>
      <c r="AR308" s="196" t="s">
        <v>291</v>
      </c>
      <c r="AT308" s="196" t="s">
        <v>216</v>
      </c>
      <c r="AU308" s="196" t="s">
        <v>90</v>
      </c>
      <c r="AY308" s="18" t="s">
        <v>215</v>
      </c>
      <c r="BE308" s="197">
        <f>IF(N308="základní",J308,0)</f>
        <v>0</v>
      </c>
      <c r="BF308" s="197">
        <f>IF(N308="snížená",J308,0)</f>
        <v>0</v>
      </c>
      <c r="BG308" s="197">
        <f>IF(N308="zákl. přenesená",J308,0)</f>
        <v>0</v>
      </c>
      <c r="BH308" s="197">
        <f>IF(N308="sníž. přenesená",J308,0)</f>
        <v>0</v>
      </c>
      <c r="BI308" s="197">
        <f>IF(N308="nulová",J308,0)</f>
        <v>0</v>
      </c>
      <c r="BJ308" s="18" t="s">
        <v>88</v>
      </c>
      <c r="BK308" s="197">
        <f>ROUND(I308*H308,2)</f>
        <v>0</v>
      </c>
      <c r="BL308" s="18" t="s">
        <v>291</v>
      </c>
      <c r="BM308" s="196" t="s">
        <v>4301</v>
      </c>
    </row>
    <row r="309" spans="1:65" s="2" customFormat="1" ht="19.2">
      <c r="A309" s="35"/>
      <c r="B309" s="36"/>
      <c r="C309" s="37"/>
      <c r="D309" s="198" t="s">
        <v>221</v>
      </c>
      <c r="E309" s="37"/>
      <c r="F309" s="199" t="s">
        <v>4302</v>
      </c>
      <c r="G309" s="37"/>
      <c r="H309" s="37"/>
      <c r="I309" s="200"/>
      <c r="J309" s="37"/>
      <c r="K309" s="37"/>
      <c r="L309" s="40"/>
      <c r="M309" s="201"/>
      <c r="N309" s="202"/>
      <c r="O309" s="72"/>
      <c r="P309" s="72"/>
      <c r="Q309" s="72"/>
      <c r="R309" s="72"/>
      <c r="S309" s="72"/>
      <c r="T309" s="73"/>
      <c r="U309" s="35"/>
      <c r="V309" s="35"/>
      <c r="W309" s="35"/>
      <c r="X309" s="35"/>
      <c r="Y309" s="35"/>
      <c r="Z309" s="35"/>
      <c r="AA309" s="35"/>
      <c r="AB309" s="35"/>
      <c r="AC309" s="35"/>
      <c r="AD309" s="35"/>
      <c r="AE309" s="35"/>
      <c r="AT309" s="18" t="s">
        <v>221</v>
      </c>
      <c r="AU309" s="18" t="s">
        <v>90</v>
      </c>
    </row>
    <row r="310" spans="1:65" s="2" customFormat="1" ht="10.199999999999999">
      <c r="A310" s="35"/>
      <c r="B310" s="36"/>
      <c r="C310" s="37"/>
      <c r="D310" s="215" t="s">
        <v>362</v>
      </c>
      <c r="E310" s="37"/>
      <c r="F310" s="216" t="s">
        <v>4303</v>
      </c>
      <c r="G310" s="37"/>
      <c r="H310" s="37"/>
      <c r="I310" s="200"/>
      <c r="J310" s="37"/>
      <c r="K310" s="37"/>
      <c r="L310" s="40"/>
      <c r="M310" s="201"/>
      <c r="N310" s="202"/>
      <c r="O310" s="72"/>
      <c r="P310" s="72"/>
      <c r="Q310" s="72"/>
      <c r="R310" s="72"/>
      <c r="S310" s="72"/>
      <c r="T310" s="73"/>
      <c r="U310" s="35"/>
      <c r="V310" s="35"/>
      <c r="W310" s="35"/>
      <c r="X310" s="35"/>
      <c r="Y310" s="35"/>
      <c r="Z310" s="35"/>
      <c r="AA310" s="35"/>
      <c r="AB310" s="35"/>
      <c r="AC310" s="35"/>
      <c r="AD310" s="35"/>
      <c r="AE310" s="35"/>
      <c r="AT310" s="18" t="s">
        <v>362</v>
      </c>
      <c r="AU310" s="18" t="s">
        <v>90</v>
      </c>
    </row>
    <row r="311" spans="1:65" s="2" customFormat="1" ht="24.15" customHeight="1">
      <c r="A311" s="35"/>
      <c r="B311" s="36"/>
      <c r="C311" s="185" t="s">
        <v>1108</v>
      </c>
      <c r="D311" s="185" t="s">
        <v>216</v>
      </c>
      <c r="E311" s="186" t="s">
        <v>4304</v>
      </c>
      <c r="F311" s="187" t="s">
        <v>4305</v>
      </c>
      <c r="G311" s="188" t="s">
        <v>716</v>
      </c>
      <c r="H311" s="189">
        <v>8</v>
      </c>
      <c r="I311" s="190"/>
      <c r="J311" s="191">
        <f>ROUND(I311*H311,2)</f>
        <v>0</v>
      </c>
      <c r="K311" s="187" t="s">
        <v>359</v>
      </c>
      <c r="L311" s="40"/>
      <c r="M311" s="192" t="s">
        <v>1</v>
      </c>
      <c r="N311" s="193" t="s">
        <v>46</v>
      </c>
      <c r="O311" s="72"/>
      <c r="P311" s="194">
        <f>O311*H311</f>
        <v>0</v>
      </c>
      <c r="Q311" s="194">
        <v>2.3000000000000001E-4</v>
      </c>
      <c r="R311" s="194">
        <f>Q311*H311</f>
        <v>1.8400000000000001E-3</v>
      </c>
      <c r="S311" s="194">
        <v>0</v>
      </c>
      <c r="T311" s="195">
        <f>S311*H311</f>
        <v>0</v>
      </c>
      <c r="U311" s="35"/>
      <c r="V311" s="35"/>
      <c r="W311" s="35"/>
      <c r="X311" s="35"/>
      <c r="Y311" s="35"/>
      <c r="Z311" s="35"/>
      <c r="AA311" s="35"/>
      <c r="AB311" s="35"/>
      <c r="AC311" s="35"/>
      <c r="AD311" s="35"/>
      <c r="AE311" s="35"/>
      <c r="AR311" s="196" t="s">
        <v>291</v>
      </c>
      <c r="AT311" s="196" t="s">
        <v>216</v>
      </c>
      <c r="AU311" s="196" t="s">
        <v>90</v>
      </c>
      <c r="AY311" s="18" t="s">
        <v>215</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291</v>
      </c>
      <c r="BM311" s="196" t="s">
        <v>4306</v>
      </c>
    </row>
    <row r="312" spans="1:65" s="2" customFormat="1" ht="19.2">
      <c r="A312" s="35"/>
      <c r="B312" s="36"/>
      <c r="C312" s="37"/>
      <c r="D312" s="198" t="s">
        <v>221</v>
      </c>
      <c r="E312" s="37"/>
      <c r="F312" s="199" t="s">
        <v>4307</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221</v>
      </c>
      <c r="AU312" s="18" t="s">
        <v>90</v>
      </c>
    </row>
    <row r="313" spans="1:65" s="2" customFormat="1" ht="10.199999999999999">
      <c r="A313" s="35"/>
      <c r="B313" s="36"/>
      <c r="C313" s="37"/>
      <c r="D313" s="215" t="s">
        <v>362</v>
      </c>
      <c r="E313" s="37"/>
      <c r="F313" s="216" t="s">
        <v>4308</v>
      </c>
      <c r="G313" s="37"/>
      <c r="H313" s="37"/>
      <c r="I313" s="200"/>
      <c r="J313" s="37"/>
      <c r="K313" s="37"/>
      <c r="L313" s="40"/>
      <c r="M313" s="201"/>
      <c r="N313" s="202"/>
      <c r="O313" s="72"/>
      <c r="P313" s="72"/>
      <c r="Q313" s="72"/>
      <c r="R313" s="72"/>
      <c r="S313" s="72"/>
      <c r="T313" s="73"/>
      <c r="U313" s="35"/>
      <c r="V313" s="35"/>
      <c r="W313" s="35"/>
      <c r="X313" s="35"/>
      <c r="Y313" s="35"/>
      <c r="Z313" s="35"/>
      <c r="AA313" s="35"/>
      <c r="AB313" s="35"/>
      <c r="AC313" s="35"/>
      <c r="AD313" s="35"/>
      <c r="AE313" s="35"/>
      <c r="AT313" s="18" t="s">
        <v>362</v>
      </c>
      <c r="AU313" s="18" t="s">
        <v>90</v>
      </c>
    </row>
    <row r="314" spans="1:65" s="2" customFormat="1" ht="21.75" customHeight="1">
      <c r="A314" s="35"/>
      <c r="B314" s="36"/>
      <c r="C314" s="185" t="s">
        <v>1120</v>
      </c>
      <c r="D314" s="185" t="s">
        <v>216</v>
      </c>
      <c r="E314" s="186" t="s">
        <v>4309</v>
      </c>
      <c r="F314" s="187" t="s">
        <v>4310</v>
      </c>
      <c r="G314" s="188" t="s">
        <v>716</v>
      </c>
      <c r="H314" s="189">
        <v>1</v>
      </c>
      <c r="I314" s="190"/>
      <c r="J314" s="191">
        <f>ROUND(I314*H314,2)</f>
        <v>0</v>
      </c>
      <c r="K314" s="187" t="s">
        <v>359</v>
      </c>
      <c r="L314" s="40"/>
      <c r="M314" s="192" t="s">
        <v>1</v>
      </c>
      <c r="N314" s="193" t="s">
        <v>46</v>
      </c>
      <c r="O314" s="72"/>
      <c r="P314" s="194">
        <f>O314*H314</f>
        <v>0</v>
      </c>
      <c r="Q314" s="194">
        <v>1.8000000000000001E-4</v>
      </c>
      <c r="R314" s="194">
        <f>Q314*H314</f>
        <v>1.8000000000000001E-4</v>
      </c>
      <c r="S314" s="194">
        <v>0</v>
      </c>
      <c r="T314" s="195">
        <f>S314*H314</f>
        <v>0</v>
      </c>
      <c r="U314" s="35"/>
      <c r="V314" s="35"/>
      <c r="W314" s="35"/>
      <c r="X314" s="35"/>
      <c r="Y314" s="35"/>
      <c r="Z314" s="35"/>
      <c r="AA314" s="35"/>
      <c r="AB314" s="35"/>
      <c r="AC314" s="35"/>
      <c r="AD314" s="35"/>
      <c r="AE314" s="35"/>
      <c r="AR314" s="196" t="s">
        <v>291</v>
      </c>
      <c r="AT314" s="196" t="s">
        <v>216</v>
      </c>
      <c r="AU314" s="196" t="s">
        <v>90</v>
      </c>
      <c r="AY314" s="18" t="s">
        <v>215</v>
      </c>
      <c r="BE314" s="197">
        <f>IF(N314="základní",J314,0)</f>
        <v>0</v>
      </c>
      <c r="BF314" s="197">
        <f>IF(N314="snížená",J314,0)</f>
        <v>0</v>
      </c>
      <c r="BG314" s="197">
        <f>IF(N314="zákl. přenesená",J314,0)</f>
        <v>0</v>
      </c>
      <c r="BH314" s="197">
        <f>IF(N314="sníž. přenesená",J314,0)</f>
        <v>0</v>
      </c>
      <c r="BI314" s="197">
        <f>IF(N314="nulová",J314,0)</f>
        <v>0</v>
      </c>
      <c r="BJ314" s="18" t="s">
        <v>88</v>
      </c>
      <c r="BK314" s="197">
        <f>ROUND(I314*H314,2)</f>
        <v>0</v>
      </c>
      <c r="BL314" s="18" t="s">
        <v>291</v>
      </c>
      <c r="BM314" s="196" t="s">
        <v>4311</v>
      </c>
    </row>
    <row r="315" spans="1:65" s="2" customFormat="1" ht="10.199999999999999">
      <c r="A315" s="35"/>
      <c r="B315" s="36"/>
      <c r="C315" s="37"/>
      <c r="D315" s="198" t="s">
        <v>221</v>
      </c>
      <c r="E315" s="37"/>
      <c r="F315" s="199" t="s">
        <v>4312</v>
      </c>
      <c r="G315" s="37"/>
      <c r="H315" s="37"/>
      <c r="I315" s="200"/>
      <c r="J315" s="37"/>
      <c r="K315" s="37"/>
      <c r="L315" s="40"/>
      <c r="M315" s="201"/>
      <c r="N315" s="202"/>
      <c r="O315" s="72"/>
      <c r="P315" s="72"/>
      <c r="Q315" s="72"/>
      <c r="R315" s="72"/>
      <c r="S315" s="72"/>
      <c r="T315" s="73"/>
      <c r="U315" s="35"/>
      <c r="V315" s="35"/>
      <c r="W315" s="35"/>
      <c r="X315" s="35"/>
      <c r="Y315" s="35"/>
      <c r="Z315" s="35"/>
      <c r="AA315" s="35"/>
      <c r="AB315" s="35"/>
      <c r="AC315" s="35"/>
      <c r="AD315" s="35"/>
      <c r="AE315" s="35"/>
      <c r="AT315" s="18" t="s">
        <v>221</v>
      </c>
      <c r="AU315" s="18" t="s">
        <v>90</v>
      </c>
    </row>
    <row r="316" spans="1:65" s="2" customFormat="1" ht="10.199999999999999">
      <c r="A316" s="35"/>
      <c r="B316" s="36"/>
      <c r="C316" s="37"/>
      <c r="D316" s="215" t="s">
        <v>362</v>
      </c>
      <c r="E316" s="37"/>
      <c r="F316" s="216" t="s">
        <v>4313</v>
      </c>
      <c r="G316" s="37"/>
      <c r="H316" s="37"/>
      <c r="I316" s="200"/>
      <c r="J316" s="37"/>
      <c r="K316" s="37"/>
      <c r="L316" s="40"/>
      <c r="M316" s="201"/>
      <c r="N316" s="202"/>
      <c r="O316" s="72"/>
      <c r="P316" s="72"/>
      <c r="Q316" s="72"/>
      <c r="R316" s="72"/>
      <c r="S316" s="72"/>
      <c r="T316" s="73"/>
      <c r="U316" s="35"/>
      <c r="V316" s="35"/>
      <c r="W316" s="35"/>
      <c r="X316" s="35"/>
      <c r="Y316" s="35"/>
      <c r="Z316" s="35"/>
      <c r="AA316" s="35"/>
      <c r="AB316" s="35"/>
      <c r="AC316" s="35"/>
      <c r="AD316" s="35"/>
      <c r="AE316" s="35"/>
      <c r="AT316" s="18" t="s">
        <v>362</v>
      </c>
      <c r="AU316" s="18" t="s">
        <v>90</v>
      </c>
    </row>
    <row r="317" spans="1:65" s="2" customFormat="1" ht="21.75" customHeight="1">
      <c r="A317" s="35"/>
      <c r="B317" s="36"/>
      <c r="C317" s="185" t="s">
        <v>1129</v>
      </c>
      <c r="D317" s="185" t="s">
        <v>216</v>
      </c>
      <c r="E317" s="186" t="s">
        <v>4314</v>
      </c>
      <c r="F317" s="187" t="s">
        <v>4315</v>
      </c>
      <c r="G317" s="188" t="s">
        <v>716</v>
      </c>
      <c r="H317" s="189">
        <v>1</v>
      </c>
      <c r="I317" s="190"/>
      <c r="J317" s="191">
        <f>ROUND(I317*H317,2)</f>
        <v>0</v>
      </c>
      <c r="K317" s="187" t="s">
        <v>359</v>
      </c>
      <c r="L317" s="40"/>
      <c r="M317" s="192" t="s">
        <v>1</v>
      </c>
      <c r="N317" s="193" t="s">
        <v>46</v>
      </c>
      <c r="O317" s="72"/>
      <c r="P317" s="194">
        <f>O317*H317</f>
        <v>0</v>
      </c>
      <c r="Q317" s="194">
        <v>5.2999999999999998E-4</v>
      </c>
      <c r="R317" s="194">
        <f>Q317*H317</f>
        <v>5.2999999999999998E-4</v>
      </c>
      <c r="S317" s="194">
        <v>0</v>
      </c>
      <c r="T317" s="195">
        <f>S317*H317</f>
        <v>0</v>
      </c>
      <c r="U317" s="35"/>
      <c r="V317" s="35"/>
      <c r="W317" s="35"/>
      <c r="X317" s="35"/>
      <c r="Y317" s="35"/>
      <c r="Z317" s="35"/>
      <c r="AA317" s="35"/>
      <c r="AB317" s="35"/>
      <c r="AC317" s="35"/>
      <c r="AD317" s="35"/>
      <c r="AE317" s="35"/>
      <c r="AR317" s="196" t="s">
        <v>291</v>
      </c>
      <c r="AT317" s="196" t="s">
        <v>216</v>
      </c>
      <c r="AU317" s="196" t="s">
        <v>90</v>
      </c>
      <c r="AY317" s="18" t="s">
        <v>215</v>
      </c>
      <c r="BE317" s="197">
        <f>IF(N317="základní",J317,0)</f>
        <v>0</v>
      </c>
      <c r="BF317" s="197">
        <f>IF(N317="snížená",J317,0)</f>
        <v>0</v>
      </c>
      <c r="BG317" s="197">
        <f>IF(N317="zákl. přenesená",J317,0)</f>
        <v>0</v>
      </c>
      <c r="BH317" s="197">
        <f>IF(N317="sníž. přenesená",J317,0)</f>
        <v>0</v>
      </c>
      <c r="BI317" s="197">
        <f>IF(N317="nulová",J317,0)</f>
        <v>0</v>
      </c>
      <c r="BJ317" s="18" t="s">
        <v>88</v>
      </c>
      <c r="BK317" s="197">
        <f>ROUND(I317*H317,2)</f>
        <v>0</v>
      </c>
      <c r="BL317" s="18" t="s">
        <v>291</v>
      </c>
      <c r="BM317" s="196" t="s">
        <v>4316</v>
      </c>
    </row>
    <row r="318" spans="1:65" s="2" customFormat="1" ht="10.199999999999999">
      <c r="A318" s="35"/>
      <c r="B318" s="36"/>
      <c r="C318" s="37"/>
      <c r="D318" s="198" t="s">
        <v>221</v>
      </c>
      <c r="E318" s="37"/>
      <c r="F318" s="199" t="s">
        <v>4317</v>
      </c>
      <c r="G318" s="37"/>
      <c r="H318" s="37"/>
      <c r="I318" s="200"/>
      <c r="J318" s="37"/>
      <c r="K318" s="37"/>
      <c r="L318" s="40"/>
      <c r="M318" s="201"/>
      <c r="N318" s="202"/>
      <c r="O318" s="72"/>
      <c r="P318" s="72"/>
      <c r="Q318" s="72"/>
      <c r="R318" s="72"/>
      <c r="S318" s="72"/>
      <c r="T318" s="73"/>
      <c r="U318" s="35"/>
      <c r="V318" s="35"/>
      <c r="W318" s="35"/>
      <c r="X318" s="35"/>
      <c r="Y318" s="35"/>
      <c r="Z318" s="35"/>
      <c r="AA318" s="35"/>
      <c r="AB318" s="35"/>
      <c r="AC318" s="35"/>
      <c r="AD318" s="35"/>
      <c r="AE318" s="35"/>
      <c r="AT318" s="18" t="s">
        <v>221</v>
      </c>
      <c r="AU318" s="18" t="s">
        <v>90</v>
      </c>
    </row>
    <row r="319" spans="1:65" s="2" customFormat="1" ht="10.199999999999999">
      <c r="A319" s="35"/>
      <c r="B319" s="36"/>
      <c r="C319" s="37"/>
      <c r="D319" s="215" t="s">
        <v>362</v>
      </c>
      <c r="E319" s="37"/>
      <c r="F319" s="216" t="s">
        <v>4318</v>
      </c>
      <c r="G319" s="37"/>
      <c r="H319" s="37"/>
      <c r="I319" s="200"/>
      <c r="J319" s="37"/>
      <c r="K319" s="37"/>
      <c r="L319" s="40"/>
      <c r="M319" s="201"/>
      <c r="N319" s="202"/>
      <c r="O319" s="72"/>
      <c r="P319" s="72"/>
      <c r="Q319" s="72"/>
      <c r="R319" s="72"/>
      <c r="S319" s="72"/>
      <c r="T319" s="73"/>
      <c r="U319" s="35"/>
      <c r="V319" s="35"/>
      <c r="W319" s="35"/>
      <c r="X319" s="35"/>
      <c r="Y319" s="35"/>
      <c r="Z319" s="35"/>
      <c r="AA319" s="35"/>
      <c r="AB319" s="35"/>
      <c r="AC319" s="35"/>
      <c r="AD319" s="35"/>
      <c r="AE319" s="35"/>
      <c r="AT319" s="18" t="s">
        <v>362</v>
      </c>
      <c r="AU319" s="18" t="s">
        <v>90</v>
      </c>
    </row>
    <row r="320" spans="1:65" s="2" customFormat="1" ht="21.75" customHeight="1">
      <c r="A320" s="35"/>
      <c r="B320" s="36"/>
      <c r="C320" s="185" t="s">
        <v>1152</v>
      </c>
      <c r="D320" s="185" t="s">
        <v>216</v>
      </c>
      <c r="E320" s="186" t="s">
        <v>4319</v>
      </c>
      <c r="F320" s="187" t="s">
        <v>4320</v>
      </c>
      <c r="G320" s="188" t="s">
        <v>716</v>
      </c>
      <c r="H320" s="189">
        <v>1</v>
      </c>
      <c r="I320" s="190"/>
      <c r="J320" s="191">
        <f>ROUND(I320*H320,2)</f>
        <v>0</v>
      </c>
      <c r="K320" s="187" t="s">
        <v>359</v>
      </c>
      <c r="L320" s="40"/>
      <c r="M320" s="192" t="s">
        <v>1</v>
      </c>
      <c r="N320" s="193" t="s">
        <v>46</v>
      </c>
      <c r="O320" s="72"/>
      <c r="P320" s="194">
        <f>O320*H320</f>
        <v>0</v>
      </c>
      <c r="Q320" s="194">
        <v>6.9999999999999999E-4</v>
      </c>
      <c r="R320" s="194">
        <f>Q320*H320</f>
        <v>6.9999999999999999E-4</v>
      </c>
      <c r="S320" s="194">
        <v>0</v>
      </c>
      <c r="T320" s="195">
        <f>S320*H320</f>
        <v>0</v>
      </c>
      <c r="U320" s="35"/>
      <c r="V320" s="35"/>
      <c r="W320" s="35"/>
      <c r="X320" s="35"/>
      <c r="Y320" s="35"/>
      <c r="Z320" s="35"/>
      <c r="AA320" s="35"/>
      <c r="AB320" s="35"/>
      <c r="AC320" s="35"/>
      <c r="AD320" s="35"/>
      <c r="AE320" s="35"/>
      <c r="AR320" s="196" t="s">
        <v>291</v>
      </c>
      <c r="AT320" s="196" t="s">
        <v>216</v>
      </c>
      <c r="AU320" s="196" t="s">
        <v>90</v>
      </c>
      <c r="AY320" s="18" t="s">
        <v>215</v>
      </c>
      <c r="BE320" s="197">
        <f>IF(N320="základní",J320,0)</f>
        <v>0</v>
      </c>
      <c r="BF320" s="197">
        <f>IF(N320="snížená",J320,0)</f>
        <v>0</v>
      </c>
      <c r="BG320" s="197">
        <f>IF(N320="zákl. přenesená",J320,0)</f>
        <v>0</v>
      </c>
      <c r="BH320" s="197">
        <f>IF(N320="sníž. přenesená",J320,0)</f>
        <v>0</v>
      </c>
      <c r="BI320" s="197">
        <f>IF(N320="nulová",J320,0)</f>
        <v>0</v>
      </c>
      <c r="BJ320" s="18" t="s">
        <v>88</v>
      </c>
      <c r="BK320" s="197">
        <f>ROUND(I320*H320,2)</f>
        <v>0</v>
      </c>
      <c r="BL320" s="18" t="s">
        <v>291</v>
      </c>
      <c r="BM320" s="196" t="s">
        <v>4321</v>
      </c>
    </row>
    <row r="321" spans="1:65" s="2" customFormat="1" ht="10.199999999999999">
      <c r="A321" s="35"/>
      <c r="B321" s="36"/>
      <c r="C321" s="37"/>
      <c r="D321" s="198" t="s">
        <v>221</v>
      </c>
      <c r="E321" s="37"/>
      <c r="F321" s="199" t="s">
        <v>4322</v>
      </c>
      <c r="G321" s="37"/>
      <c r="H321" s="37"/>
      <c r="I321" s="200"/>
      <c r="J321" s="37"/>
      <c r="K321" s="37"/>
      <c r="L321" s="40"/>
      <c r="M321" s="201"/>
      <c r="N321" s="202"/>
      <c r="O321" s="72"/>
      <c r="P321" s="72"/>
      <c r="Q321" s="72"/>
      <c r="R321" s="72"/>
      <c r="S321" s="72"/>
      <c r="T321" s="73"/>
      <c r="U321" s="35"/>
      <c r="V321" s="35"/>
      <c r="W321" s="35"/>
      <c r="X321" s="35"/>
      <c r="Y321" s="35"/>
      <c r="Z321" s="35"/>
      <c r="AA321" s="35"/>
      <c r="AB321" s="35"/>
      <c r="AC321" s="35"/>
      <c r="AD321" s="35"/>
      <c r="AE321" s="35"/>
      <c r="AT321" s="18" t="s">
        <v>221</v>
      </c>
      <c r="AU321" s="18" t="s">
        <v>90</v>
      </c>
    </row>
    <row r="322" spans="1:65" s="2" customFormat="1" ht="10.199999999999999">
      <c r="A322" s="35"/>
      <c r="B322" s="36"/>
      <c r="C322" s="37"/>
      <c r="D322" s="215" t="s">
        <v>362</v>
      </c>
      <c r="E322" s="37"/>
      <c r="F322" s="216" t="s">
        <v>4323</v>
      </c>
      <c r="G322" s="37"/>
      <c r="H322" s="37"/>
      <c r="I322" s="200"/>
      <c r="J322" s="37"/>
      <c r="K322" s="37"/>
      <c r="L322" s="40"/>
      <c r="M322" s="201"/>
      <c r="N322" s="202"/>
      <c r="O322" s="72"/>
      <c r="P322" s="72"/>
      <c r="Q322" s="72"/>
      <c r="R322" s="72"/>
      <c r="S322" s="72"/>
      <c r="T322" s="73"/>
      <c r="U322" s="35"/>
      <c r="V322" s="35"/>
      <c r="W322" s="35"/>
      <c r="X322" s="35"/>
      <c r="Y322" s="35"/>
      <c r="Z322" s="35"/>
      <c r="AA322" s="35"/>
      <c r="AB322" s="35"/>
      <c r="AC322" s="35"/>
      <c r="AD322" s="35"/>
      <c r="AE322" s="35"/>
      <c r="AT322" s="18" t="s">
        <v>362</v>
      </c>
      <c r="AU322" s="18" t="s">
        <v>90</v>
      </c>
    </row>
    <row r="323" spans="1:65" s="2" customFormat="1" ht="21.75" customHeight="1">
      <c r="A323" s="35"/>
      <c r="B323" s="36"/>
      <c r="C323" s="185" t="s">
        <v>1164</v>
      </c>
      <c r="D323" s="185" t="s">
        <v>216</v>
      </c>
      <c r="E323" s="186" t="s">
        <v>4324</v>
      </c>
      <c r="F323" s="187" t="s">
        <v>4325</v>
      </c>
      <c r="G323" s="188" t="s">
        <v>716</v>
      </c>
      <c r="H323" s="189">
        <v>3</v>
      </c>
      <c r="I323" s="190"/>
      <c r="J323" s="191">
        <f>ROUND(I323*H323,2)</f>
        <v>0</v>
      </c>
      <c r="K323" s="187" t="s">
        <v>359</v>
      </c>
      <c r="L323" s="40"/>
      <c r="M323" s="192" t="s">
        <v>1</v>
      </c>
      <c r="N323" s="193" t="s">
        <v>46</v>
      </c>
      <c r="O323" s="72"/>
      <c r="P323" s="194">
        <f>O323*H323</f>
        <v>0</v>
      </c>
      <c r="Q323" s="194">
        <v>7.7999999999999999E-4</v>
      </c>
      <c r="R323" s="194">
        <f>Q323*H323</f>
        <v>2.3400000000000001E-3</v>
      </c>
      <c r="S323" s="194">
        <v>0</v>
      </c>
      <c r="T323" s="195">
        <f>S323*H323</f>
        <v>0</v>
      </c>
      <c r="U323" s="35"/>
      <c r="V323" s="35"/>
      <c r="W323" s="35"/>
      <c r="X323" s="35"/>
      <c r="Y323" s="35"/>
      <c r="Z323" s="35"/>
      <c r="AA323" s="35"/>
      <c r="AB323" s="35"/>
      <c r="AC323" s="35"/>
      <c r="AD323" s="35"/>
      <c r="AE323" s="35"/>
      <c r="AR323" s="196" t="s">
        <v>291</v>
      </c>
      <c r="AT323" s="196" t="s">
        <v>216</v>
      </c>
      <c r="AU323" s="196" t="s">
        <v>90</v>
      </c>
      <c r="AY323" s="18" t="s">
        <v>215</v>
      </c>
      <c r="BE323" s="197">
        <f>IF(N323="základní",J323,0)</f>
        <v>0</v>
      </c>
      <c r="BF323" s="197">
        <f>IF(N323="snížená",J323,0)</f>
        <v>0</v>
      </c>
      <c r="BG323" s="197">
        <f>IF(N323="zákl. přenesená",J323,0)</f>
        <v>0</v>
      </c>
      <c r="BH323" s="197">
        <f>IF(N323="sníž. přenesená",J323,0)</f>
        <v>0</v>
      </c>
      <c r="BI323" s="197">
        <f>IF(N323="nulová",J323,0)</f>
        <v>0</v>
      </c>
      <c r="BJ323" s="18" t="s">
        <v>88</v>
      </c>
      <c r="BK323" s="197">
        <f>ROUND(I323*H323,2)</f>
        <v>0</v>
      </c>
      <c r="BL323" s="18" t="s">
        <v>291</v>
      </c>
      <c r="BM323" s="196" t="s">
        <v>4326</v>
      </c>
    </row>
    <row r="324" spans="1:65" s="2" customFormat="1" ht="10.199999999999999">
      <c r="A324" s="35"/>
      <c r="B324" s="36"/>
      <c r="C324" s="37"/>
      <c r="D324" s="198" t="s">
        <v>221</v>
      </c>
      <c r="E324" s="37"/>
      <c r="F324" s="199" t="s">
        <v>4327</v>
      </c>
      <c r="G324" s="37"/>
      <c r="H324" s="37"/>
      <c r="I324" s="200"/>
      <c r="J324" s="37"/>
      <c r="K324" s="37"/>
      <c r="L324" s="40"/>
      <c r="M324" s="201"/>
      <c r="N324" s="202"/>
      <c r="O324" s="72"/>
      <c r="P324" s="72"/>
      <c r="Q324" s="72"/>
      <c r="R324" s="72"/>
      <c r="S324" s="72"/>
      <c r="T324" s="73"/>
      <c r="U324" s="35"/>
      <c r="V324" s="35"/>
      <c r="W324" s="35"/>
      <c r="X324" s="35"/>
      <c r="Y324" s="35"/>
      <c r="Z324" s="35"/>
      <c r="AA324" s="35"/>
      <c r="AB324" s="35"/>
      <c r="AC324" s="35"/>
      <c r="AD324" s="35"/>
      <c r="AE324" s="35"/>
      <c r="AT324" s="18" t="s">
        <v>221</v>
      </c>
      <c r="AU324" s="18" t="s">
        <v>90</v>
      </c>
    </row>
    <row r="325" spans="1:65" s="2" customFormat="1" ht="10.199999999999999">
      <c r="A325" s="35"/>
      <c r="B325" s="36"/>
      <c r="C325" s="37"/>
      <c r="D325" s="215" t="s">
        <v>362</v>
      </c>
      <c r="E325" s="37"/>
      <c r="F325" s="216" t="s">
        <v>4328</v>
      </c>
      <c r="G325" s="37"/>
      <c r="H325" s="37"/>
      <c r="I325" s="200"/>
      <c r="J325" s="37"/>
      <c r="K325" s="37"/>
      <c r="L325" s="40"/>
      <c r="M325" s="201"/>
      <c r="N325" s="202"/>
      <c r="O325" s="72"/>
      <c r="P325" s="72"/>
      <c r="Q325" s="72"/>
      <c r="R325" s="72"/>
      <c r="S325" s="72"/>
      <c r="T325" s="73"/>
      <c r="U325" s="35"/>
      <c r="V325" s="35"/>
      <c r="W325" s="35"/>
      <c r="X325" s="35"/>
      <c r="Y325" s="35"/>
      <c r="Z325" s="35"/>
      <c r="AA325" s="35"/>
      <c r="AB325" s="35"/>
      <c r="AC325" s="35"/>
      <c r="AD325" s="35"/>
      <c r="AE325" s="35"/>
      <c r="AT325" s="18" t="s">
        <v>362</v>
      </c>
      <c r="AU325" s="18" t="s">
        <v>90</v>
      </c>
    </row>
    <row r="326" spans="1:65" s="2" customFormat="1" ht="24.15" customHeight="1">
      <c r="A326" s="35"/>
      <c r="B326" s="36"/>
      <c r="C326" s="185" t="s">
        <v>1170</v>
      </c>
      <c r="D326" s="185" t="s">
        <v>216</v>
      </c>
      <c r="E326" s="186" t="s">
        <v>4329</v>
      </c>
      <c r="F326" s="187" t="s">
        <v>4330</v>
      </c>
      <c r="G326" s="188" t="s">
        <v>716</v>
      </c>
      <c r="H326" s="189">
        <v>3</v>
      </c>
      <c r="I326" s="190"/>
      <c r="J326" s="191">
        <f>ROUND(I326*H326,2)</f>
        <v>0</v>
      </c>
      <c r="K326" s="187" t="s">
        <v>359</v>
      </c>
      <c r="L326" s="40"/>
      <c r="M326" s="192" t="s">
        <v>1</v>
      </c>
      <c r="N326" s="193" t="s">
        <v>46</v>
      </c>
      <c r="O326" s="72"/>
      <c r="P326" s="194">
        <f>O326*H326</f>
        <v>0</v>
      </c>
      <c r="Q326" s="194">
        <v>3.6000000000000002E-4</v>
      </c>
      <c r="R326" s="194">
        <f>Q326*H326</f>
        <v>1.08E-3</v>
      </c>
      <c r="S326" s="194">
        <v>0</v>
      </c>
      <c r="T326" s="195">
        <f>S326*H326</f>
        <v>0</v>
      </c>
      <c r="U326" s="35"/>
      <c r="V326" s="35"/>
      <c r="W326" s="35"/>
      <c r="X326" s="35"/>
      <c r="Y326" s="35"/>
      <c r="Z326" s="35"/>
      <c r="AA326" s="35"/>
      <c r="AB326" s="35"/>
      <c r="AC326" s="35"/>
      <c r="AD326" s="35"/>
      <c r="AE326" s="35"/>
      <c r="AR326" s="196" t="s">
        <v>291</v>
      </c>
      <c r="AT326" s="196" t="s">
        <v>216</v>
      </c>
      <c r="AU326" s="196" t="s">
        <v>90</v>
      </c>
      <c r="AY326" s="18" t="s">
        <v>215</v>
      </c>
      <c r="BE326" s="197">
        <f>IF(N326="základní",J326,0)</f>
        <v>0</v>
      </c>
      <c r="BF326" s="197">
        <f>IF(N326="snížená",J326,0)</f>
        <v>0</v>
      </c>
      <c r="BG326" s="197">
        <f>IF(N326="zákl. přenesená",J326,0)</f>
        <v>0</v>
      </c>
      <c r="BH326" s="197">
        <f>IF(N326="sníž. přenesená",J326,0)</f>
        <v>0</v>
      </c>
      <c r="BI326" s="197">
        <f>IF(N326="nulová",J326,0)</f>
        <v>0</v>
      </c>
      <c r="BJ326" s="18" t="s">
        <v>88</v>
      </c>
      <c r="BK326" s="197">
        <f>ROUND(I326*H326,2)</f>
        <v>0</v>
      </c>
      <c r="BL326" s="18" t="s">
        <v>291</v>
      </c>
      <c r="BM326" s="196" t="s">
        <v>4331</v>
      </c>
    </row>
    <row r="327" spans="1:65" s="2" customFormat="1" ht="19.2">
      <c r="A327" s="35"/>
      <c r="B327" s="36"/>
      <c r="C327" s="37"/>
      <c r="D327" s="198" t="s">
        <v>221</v>
      </c>
      <c r="E327" s="37"/>
      <c r="F327" s="199" t="s">
        <v>4332</v>
      </c>
      <c r="G327" s="37"/>
      <c r="H327" s="37"/>
      <c r="I327" s="200"/>
      <c r="J327" s="37"/>
      <c r="K327" s="37"/>
      <c r="L327" s="40"/>
      <c r="M327" s="201"/>
      <c r="N327" s="202"/>
      <c r="O327" s="72"/>
      <c r="P327" s="72"/>
      <c r="Q327" s="72"/>
      <c r="R327" s="72"/>
      <c r="S327" s="72"/>
      <c r="T327" s="73"/>
      <c r="U327" s="35"/>
      <c r="V327" s="35"/>
      <c r="W327" s="35"/>
      <c r="X327" s="35"/>
      <c r="Y327" s="35"/>
      <c r="Z327" s="35"/>
      <c r="AA327" s="35"/>
      <c r="AB327" s="35"/>
      <c r="AC327" s="35"/>
      <c r="AD327" s="35"/>
      <c r="AE327" s="35"/>
      <c r="AT327" s="18" t="s">
        <v>221</v>
      </c>
      <c r="AU327" s="18" t="s">
        <v>90</v>
      </c>
    </row>
    <row r="328" spans="1:65" s="2" customFormat="1" ht="10.199999999999999">
      <c r="A328" s="35"/>
      <c r="B328" s="36"/>
      <c r="C328" s="37"/>
      <c r="D328" s="215" t="s">
        <v>362</v>
      </c>
      <c r="E328" s="37"/>
      <c r="F328" s="216" t="s">
        <v>4333</v>
      </c>
      <c r="G328" s="37"/>
      <c r="H328" s="37"/>
      <c r="I328" s="200"/>
      <c r="J328" s="37"/>
      <c r="K328" s="37"/>
      <c r="L328" s="40"/>
      <c r="M328" s="201"/>
      <c r="N328" s="202"/>
      <c r="O328" s="72"/>
      <c r="P328" s="72"/>
      <c r="Q328" s="72"/>
      <c r="R328" s="72"/>
      <c r="S328" s="72"/>
      <c r="T328" s="73"/>
      <c r="U328" s="35"/>
      <c r="V328" s="35"/>
      <c r="W328" s="35"/>
      <c r="X328" s="35"/>
      <c r="Y328" s="35"/>
      <c r="Z328" s="35"/>
      <c r="AA328" s="35"/>
      <c r="AB328" s="35"/>
      <c r="AC328" s="35"/>
      <c r="AD328" s="35"/>
      <c r="AE328" s="35"/>
      <c r="AT328" s="18" t="s">
        <v>362</v>
      </c>
      <c r="AU328" s="18" t="s">
        <v>90</v>
      </c>
    </row>
    <row r="329" spans="1:65" s="2" customFormat="1" ht="24.15" customHeight="1">
      <c r="A329" s="35"/>
      <c r="B329" s="36"/>
      <c r="C329" s="185" t="s">
        <v>1176</v>
      </c>
      <c r="D329" s="185" t="s">
        <v>216</v>
      </c>
      <c r="E329" s="186" t="s">
        <v>4334</v>
      </c>
      <c r="F329" s="187" t="s">
        <v>4335</v>
      </c>
      <c r="G329" s="188" t="s">
        <v>716</v>
      </c>
      <c r="H329" s="189">
        <v>9</v>
      </c>
      <c r="I329" s="190"/>
      <c r="J329" s="191">
        <f>ROUND(I329*H329,2)</f>
        <v>0</v>
      </c>
      <c r="K329" s="187" t="s">
        <v>359</v>
      </c>
      <c r="L329" s="40"/>
      <c r="M329" s="192" t="s">
        <v>1</v>
      </c>
      <c r="N329" s="193" t="s">
        <v>46</v>
      </c>
      <c r="O329" s="72"/>
      <c r="P329" s="194">
        <f>O329*H329</f>
        <v>0</v>
      </c>
      <c r="Q329" s="194">
        <v>2.2000000000000001E-4</v>
      </c>
      <c r="R329" s="194">
        <f>Q329*H329</f>
        <v>1.98E-3</v>
      </c>
      <c r="S329" s="194">
        <v>0</v>
      </c>
      <c r="T329" s="195">
        <f>S329*H329</f>
        <v>0</v>
      </c>
      <c r="U329" s="35"/>
      <c r="V329" s="35"/>
      <c r="W329" s="35"/>
      <c r="X329" s="35"/>
      <c r="Y329" s="35"/>
      <c r="Z329" s="35"/>
      <c r="AA329" s="35"/>
      <c r="AB329" s="35"/>
      <c r="AC329" s="35"/>
      <c r="AD329" s="35"/>
      <c r="AE329" s="35"/>
      <c r="AR329" s="196" t="s">
        <v>291</v>
      </c>
      <c r="AT329" s="196" t="s">
        <v>216</v>
      </c>
      <c r="AU329" s="196" t="s">
        <v>90</v>
      </c>
      <c r="AY329" s="18" t="s">
        <v>215</v>
      </c>
      <c r="BE329" s="197">
        <f>IF(N329="základní",J329,0)</f>
        <v>0</v>
      </c>
      <c r="BF329" s="197">
        <f>IF(N329="snížená",J329,0)</f>
        <v>0</v>
      </c>
      <c r="BG329" s="197">
        <f>IF(N329="zákl. přenesená",J329,0)</f>
        <v>0</v>
      </c>
      <c r="BH329" s="197">
        <f>IF(N329="sníž. přenesená",J329,0)</f>
        <v>0</v>
      </c>
      <c r="BI329" s="197">
        <f>IF(N329="nulová",J329,0)</f>
        <v>0</v>
      </c>
      <c r="BJ329" s="18" t="s">
        <v>88</v>
      </c>
      <c r="BK329" s="197">
        <f>ROUND(I329*H329,2)</f>
        <v>0</v>
      </c>
      <c r="BL329" s="18" t="s">
        <v>291</v>
      </c>
      <c r="BM329" s="196" t="s">
        <v>4336</v>
      </c>
    </row>
    <row r="330" spans="1:65" s="2" customFormat="1" ht="19.2">
      <c r="A330" s="35"/>
      <c r="B330" s="36"/>
      <c r="C330" s="37"/>
      <c r="D330" s="198" t="s">
        <v>221</v>
      </c>
      <c r="E330" s="37"/>
      <c r="F330" s="199" t="s">
        <v>4337</v>
      </c>
      <c r="G330" s="37"/>
      <c r="H330" s="37"/>
      <c r="I330" s="200"/>
      <c r="J330" s="37"/>
      <c r="K330" s="37"/>
      <c r="L330" s="40"/>
      <c r="M330" s="201"/>
      <c r="N330" s="202"/>
      <c r="O330" s="72"/>
      <c r="P330" s="72"/>
      <c r="Q330" s="72"/>
      <c r="R330" s="72"/>
      <c r="S330" s="72"/>
      <c r="T330" s="73"/>
      <c r="U330" s="35"/>
      <c r="V330" s="35"/>
      <c r="W330" s="35"/>
      <c r="X330" s="35"/>
      <c r="Y330" s="35"/>
      <c r="Z330" s="35"/>
      <c r="AA330" s="35"/>
      <c r="AB330" s="35"/>
      <c r="AC330" s="35"/>
      <c r="AD330" s="35"/>
      <c r="AE330" s="35"/>
      <c r="AT330" s="18" t="s">
        <v>221</v>
      </c>
      <c r="AU330" s="18" t="s">
        <v>90</v>
      </c>
    </row>
    <row r="331" spans="1:65" s="2" customFormat="1" ht="10.199999999999999">
      <c r="A331" s="35"/>
      <c r="B331" s="36"/>
      <c r="C331" s="37"/>
      <c r="D331" s="215" t="s">
        <v>362</v>
      </c>
      <c r="E331" s="37"/>
      <c r="F331" s="216" t="s">
        <v>4338</v>
      </c>
      <c r="G331" s="37"/>
      <c r="H331" s="37"/>
      <c r="I331" s="200"/>
      <c r="J331" s="37"/>
      <c r="K331" s="37"/>
      <c r="L331" s="40"/>
      <c r="M331" s="201"/>
      <c r="N331" s="202"/>
      <c r="O331" s="72"/>
      <c r="P331" s="72"/>
      <c r="Q331" s="72"/>
      <c r="R331" s="72"/>
      <c r="S331" s="72"/>
      <c r="T331" s="73"/>
      <c r="U331" s="35"/>
      <c r="V331" s="35"/>
      <c r="W331" s="35"/>
      <c r="X331" s="35"/>
      <c r="Y331" s="35"/>
      <c r="Z331" s="35"/>
      <c r="AA331" s="35"/>
      <c r="AB331" s="35"/>
      <c r="AC331" s="35"/>
      <c r="AD331" s="35"/>
      <c r="AE331" s="35"/>
      <c r="AT331" s="18" t="s">
        <v>362</v>
      </c>
      <c r="AU331" s="18" t="s">
        <v>90</v>
      </c>
    </row>
    <row r="332" spans="1:65" s="2" customFormat="1" ht="24.15" customHeight="1">
      <c r="A332" s="35"/>
      <c r="B332" s="36"/>
      <c r="C332" s="185" t="s">
        <v>1184</v>
      </c>
      <c r="D332" s="185" t="s">
        <v>216</v>
      </c>
      <c r="E332" s="186" t="s">
        <v>4339</v>
      </c>
      <c r="F332" s="187" t="s">
        <v>4340</v>
      </c>
      <c r="G332" s="188" t="s">
        <v>716</v>
      </c>
      <c r="H332" s="189">
        <v>8</v>
      </c>
      <c r="I332" s="190"/>
      <c r="J332" s="191">
        <f>ROUND(I332*H332,2)</f>
        <v>0</v>
      </c>
      <c r="K332" s="187" t="s">
        <v>359</v>
      </c>
      <c r="L332" s="40"/>
      <c r="M332" s="192" t="s">
        <v>1</v>
      </c>
      <c r="N332" s="193" t="s">
        <v>46</v>
      </c>
      <c r="O332" s="72"/>
      <c r="P332" s="194">
        <f>O332*H332</f>
        <v>0</v>
      </c>
      <c r="Q332" s="194">
        <v>2.7E-4</v>
      </c>
      <c r="R332" s="194">
        <f>Q332*H332</f>
        <v>2.16E-3</v>
      </c>
      <c r="S332" s="194">
        <v>0</v>
      </c>
      <c r="T332" s="195">
        <f>S332*H332</f>
        <v>0</v>
      </c>
      <c r="U332" s="35"/>
      <c r="V332" s="35"/>
      <c r="W332" s="35"/>
      <c r="X332" s="35"/>
      <c r="Y332" s="35"/>
      <c r="Z332" s="35"/>
      <c r="AA332" s="35"/>
      <c r="AB332" s="35"/>
      <c r="AC332" s="35"/>
      <c r="AD332" s="35"/>
      <c r="AE332" s="35"/>
      <c r="AR332" s="196" t="s">
        <v>291</v>
      </c>
      <c r="AT332" s="196" t="s">
        <v>216</v>
      </c>
      <c r="AU332" s="196" t="s">
        <v>90</v>
      </c>
      <c r="AY332" s="18" t="s">
        <v>215</v>
      </c>
      <c r="BE332" s="197">
        <f>IF(N332="základní",J332,0)</f>
        <v>0</v>
      </c>
      <c r="BF332" s="197">
        <f>IF(N332="snížená",J332,0)</f>
        <v>0</v>
      </c>
      <c r="BG332" s="197">
        <f>IF(N332="zákl. přenesená",J332,0)</f>
        <v>0</v>
      </c>
      <c r="BH332" s="197">
        <f>IF(N332="sníž. přenesená",J332,0)</f>
        <v>0</v>
      </c>
      <c r="BI332" s="197">
        <f>IF(N332="nulová",J332,0)</f>
        <v>0</v>
      </c>
      <c r="BJ332" s="18" t="s">
        <v>88</v>
      </c>
      <c r="BK332" s="197">
        <f>ROUND(I332*H332,2)</f>
        <v>0</v>
      </c>
      <c r="BL332" s="18" t="s">
        <v>291</v>
      </c>
      <c r="BM332" s="196" t="s">
        <v>4341</v>
      </c>
    </row>
    <row r="333" spans="1:65" s="2" customFormat="1" ht="19.2">
      <c r="A333" s="35"/>
      <c r="B333" s="36"/>
      <c r="C333" s="37"/>
      <c r="D333" s="198" t="s">
        <v>221</v>
      </c>
      <c r="E333" s="37"/>
      <c r="F333" s="199" t="s">
        <v>4342</v>
      </c>
      <c r="G333" s="37"/>
      <c r="H333" s="37"/>
      <c r="I333" s="200"/>
      <c r="J333" s="37"/>
      <c r="K333" s="37"/>
      <c r="L333" s="40"/>
      <c r="M333" s="201"/>
      <c r="N333" s="202"/>
      <c r="O333" s="72"/>
      <c r="P333" s="72"/>
      <c r="Q333" s="72"/>
      <c r="R333" s="72"/>
      <c r="S333" s="72"/>
      <c r="T333" s="73"/>
      <c r="U333" s="35"/>
      <c r="V333" s="35"/>
      <c r="W333" s="35"/>
      <c r="X333" s="35"/>
      <c r="Y333" s="35"/>
      <c r="Z333" s="35"/>
      <c r="AA333" s="35"/>
      <c r="AB333" s="35"/>
      <c r="AC333" s="35"/>
      <c r="AD333" s="35"/>
      <c r="AE333" s="35"/>
      <c r="AT333" s="18" t="s">
        <v>221</v>
      </c>
      <c r="AU333" s="18" t="s">
        <v>90</v>
      </c>
    </row>
    <row r="334" spans="1:65" s="2" customFormat="1" ht="10.199999999999999">
      <c r="A334" s="35"/>
      <c r="B334" s="36"/>
      <c r="C334" s="37"/>
      <c r="D334" s="215" t="s">
        <v>362</v>
      </c>
      <c r="E334" s="37"/>
      <c r="F334" s="216" t="s">
        <v>4343</v>
      </c>
      <c r="G334" s="37"/>
      <c r="H334" s="37"/>
      <c r="I334" s="200"/>
      <c r="J334" s="37"/>
      <c r="K334" s="37"/>
      <c r="L334" s="40"/>
      <c r="M334" s="201"/>
      <c r="N334" s="202"/>
      <c r="O334" s="72"/>
      <c r="P334" s="72"/>
      <c r="Q334" s="72"/>
      <c r="R334" s="72"/>
      <c r="S334" s="72"/>
      <c r="T334" s="73"/>
      <c r="U334" s="35"/>
      <c r="V334" s="35"/>
      <c r="W334" s="35"/>
      <c r="X334" s="35"/>
      <c r="Y334" s="35"/>
      <c r="Z334" s="35"/>
      <c r="AA334" s="35"/>
      <c r="AB334" s="35"/>
      <c r="AC334" s="35"/>
      <c r="AD334" s="35"/>
      <c r="AE334" s="35"/>
      <c r="AT334" s="18" t="s">
        <v>362</v>
      </c>
      <c r="AU334" s="18" t="s">
        <v>90</v>
      </c>
    </row>
    <row r="335" spans="1:65" s="2" customFormat="1" ht="24.15" customHeight="1">
      <c r="A335" s="35"/>
      <c r="B335" s="36"/>
      <c r="C335" s="185" t="s">
        <v>1188</v>
      </c>
      <c r="D335" s="185" t="s">
        <v>216</v>
      </c>
      <c r="E335" s="186" t="s">
        <v>4344</v>
      </c>
      <c r="F335" s="187" t="s">
        <v>4345</v>
      </c>
      <c r="G335" s="188" t="s">
        <v>716</v>
      </c>
      <c r="H335" s="189">
        <v>1</v>
      </c>
      <c r="I335" s="190"/>
      <c r="J335" s="191">
        <f>ROUND(I335*H335,2)</f>
        <v>0</v>
      </c>
      <c r="K335" s="187" t="s">
        <v>359</v>
      </c>
      <c r="L335" s="40"/>
      <c r="M335" s="192" t="s">
        <v>1</v>
      </c>
      <c r="N335" s="193" t="s">
        <v>46</v>
      </c>
      <c r="O335" s="72"/>
      <c r="P335" s="194">
        <f>O335*H335</f>
        <v>0</v>
      </c>
      <c r="Q335" s="194">
        <v>5.6999999999999998E-4</v>
      </c>
      <c r="R335" s="194">
        <f>Q335*H335</f>
        <v>5.6999999999999998E-4</v>
      </c>
      <c r="S335" s="194">
        <v>0</v>
      </c>
      <c r="T335" s="195">
        <f>S335*H335</f>
        <v>0</v>
      </c>
      <c r="U335" s="35"/>
      <c r="V335" s="35"/>
      <c r="W335" s="35"/>
      <c r="X335" s="35"/>
      <c r="Y335" s="35"/>
      <c r="Z335" s="35"/>
      <c r="AA335" s="35"/>
      <c r="AB335" s="35"/>
      <c r="AC335" s="35"/>
      <c r="AD335" s="35"/>
      <c r="AE335" s="35"/>
      <c r="AR335" s="196" t="s">
        <v>291</v>
      </c>
      <c r="AT335" s="196" t="s">
        <v>216</v>
      </c>
      <c r="AU335" s="196" t="s">
        <v>90</v>
      </c>
      <c r="AY335" s="18" t="s">
        <v>215</v>
      </c>
      <c r="BE335" s="197">
        <f>IF(N335="základní",J335,0)</f>
        <v>0</v>
      </c>
      <c r="BF335" s="197">
        <f>IF(N335="snížená",J335,0)</f>
        <v>0</v>
      </c>
      <c r="BG335" s="197">
        <f>IF(N335="zákl. přenesená",J335,0)</f>
        <v>0</v>
      </c>
      <c r="BH335" s="197">
        <f>IF(N335="sníž. přenesená",J335,0)</f>
        <v>0</v>
      </c>
      <c r="BI335" s="197">
        <f>IF(N335="nulová",J335,0)</f>
        <v>0</v>
      </c>
      <c r="BJ335" s="18" t="s">
        <v>88</v>
      </c>
      <c r="BK335" s="197">
        <f>ROUND(I335*H335,2)</f>
        <v>0</v>
      </c>
      <c r="BL335" s="18" t="s">
        <v>291</v>
      </c>
      <c r="BM335" s="196" t="s">
        <v>4346</v>
      </c>
    </row>
    <row r="336" spans="1:65" s="2" customFormat="1" ht="19.2">
      <c r="A336" s="35"/>
      <c r="B336" s="36"/>
      <c r="C336" s="37"/>
      <c r="D336" s="198" t="s">
        <v>221</v>
      </c>
      <c r="E336" s="37"/>
      <c r="F336" s="199" t="s">
        <v>4347</v>
      </c>
      <c r="G336" s="37"/>
      <c r="H336" s="37"/>
      <c r="I336" s="200"/>
      <c r="J336" s="37"/>
      <c r="K336" s="37"/>
      <c r="L336" s="40"/>
      <c r="M336" s="201"/>
      <c r="N336" s="202"/>
      <c r="O336" s="72"/>
      <c r="P336" s="72"/>
      <c r="Q336" s="72"/>
      <c r="R336" s="72"/>
      <c r="S336" s="72"/>
      <c r="T336" s="73"/>
      <c r="U336" s="35"/>
      <c r="V336" s="35"/>
      <c r="W336" s="35"/>
      <c r="X336" s="35"/>
      <c r="Y336" s="35"/>
      <c r="Z336" s="35"/>
      <c r="AA336" s="35"/>
      <c r="AB336" s="35"/>
      <c r="AC336" s="35"/>
      <c r="AD336" s="35"/>
      <c r="AE336" s="35"/>
      <c r="AT336" s="18" t="s">
        <v>221</v>
      </c>
      <c r="AU336" s="18" t="s">
        <v>90</v>
      </c>
    </row>
    <row r="337" spans="1:65" s="2" customFormat="1" ht="10.199999999999999">
      <c r="A337" s="35"/>
      <c r="B337" s="36"/>
      <c r="C337" s="37"/>
      <c r="D337" s="215" t="s">
        <v>362</v>
      </c>
      <c r="E337" s="37"/>
      <c r="F337" s="216" t="s">
        <v>4348</v>
      </c>
      <c r="G337" s="37"/>
      <c r="H337" s="37"/>
      <c r="I337" s="200"/>
      <c r="J337" s="37"/>
      <c r="K337" s="37"/>
      <c r="L337" s="40"/>
      <c r="M337" s="201"/>
      <c r="N337" s="202"/>
      <c r="O337" s="72"/>
      <c r="P337" s="72"/>
      <c r="Q337" s="72"/>
      <c r="R337" s="72"/>
      <c r="S337" s="72"/>
      <c r="T337" s="73"/>
      <c r="U337" s="35"/>
      <c r="V337" s="35"/>
      <c r="W337" s="35"/>
      <c r="X337" s="35"/>
      <c r="Y337" s="35"/>
      <c r="Z337" s="35"/>
      <c r="AA337" s="35"/>
      <c r="AB337" s="35"/>
      <c r="AC337" s="35"/>
      <c r="AD337" s="35"/>
      <c r="AE337" s="35"/>
      <c r="AT337" s="18" t="s">
        <v>362</v>
      </c>
      <c r="AU337" s="18" t="s">
        <v>90</v>
      </c>
    </row>
    <row r="338" spans="1:65" s="2" customFormat="1" ht="24.15" customHeight="1">
      <c r="A338" s="35"/>
      <c r="B338" s="36"/>
      <c r="C338" s="185" t="s">
        <v>1192</v>
      </c>
      <c r="D338" s="185" t="s">
        <v>216</v>
      </c>
      <c r="E338" s="186" t="s">
        <v>4349</v>
      </c>
      <c r="F338" s="187" t="s">
        <v>4350</v>
      </c>
      <c r="G338" s="188" t="s">
        <v>716</v>
      </c>
      <c r="H338" s="189">
        <v>1</v>
      </c>
      <c r="I338" s="190"/>
      <c r="J338" s="191">
        <f>ROUND(I338*H338,2)</f>
        <v>0</v>
      </c>
      <c r="K338" s="187" t="s">
        <v>359</v>
      </c>
      <c r="L338" s="40"/>
      <c r="M338" s="192" t="s">
        <v>1</v>
      </c>
      <c r="N338" s="193" t="s">
        <v>46</v>
      </c>
      <c r="O338" s="72"/>
      <c r="P338" s="194">
        <f>O338*H338</f>
        <v>0</v>
      </c>
      <c r="Q338" s="194">
        <v>1.24E-3</v>
      </c>
      <c r="R338" s="194">
        <f>Q338*H338</f>
        <v>1.24E-3</v>
      </c>
      <c r="S338" s="194">
        <v>0</v>
      </c>
      <c r="T338" s="195">
        <f>S338*H338</f>
        <v>0</v>
      </c>
      <c r="U338" s="35"/>
      <c r="V338" s="35"/>
      <c r="W338" s="35"/>
      <c r="X338" s="35"/>
      <c r="Y338" s="35"/>
      <c r="Z338" s="35"/>
      <c r="AA338" s="35"/>
      <c r="AB338" s="35"/>
      <c r="AC338" s="35"/>
      <c r="AD338" s="35"/>
      <c r="AE338" s="35"/>
      <c r="AR338" s="196" t="s">
        <v>291</v>
      </c>
      <c r="AT338" s="196" t="s">
        <v>216</v>
      </c>
      <c r="AU338" s="196" t="s">
        <v>90</v>
      </c>
      <c r="AY338" s="18" t="s">
        <v>215</v>
      </c>
      <c r="BE338" s="197">
        <f>IF(N338="základní",J338,0)</f>
        <v>0</v>
      </c>
      <c r="BF338" s="197">
        <f>IF(N338="snížená",J338,0)</f>
        <v>0</v>
      </c>
      <c r="BG338" s="197">
        <f>IF(N338="zákl. přenesená",J338,0)</f>
        <v>0</v>
      </c>
      <c r="BH338" s="197">
        <f>IF(N338="sníž. přenesená",J338,0)</f>
        <v>0</v>
      </c>
      <c r="BI338" s="197">
        <f>IF(N338="nulová",J338,0)</f>
        <v>0</v>
      </c>
      <c r="BJ338" s="18" t="s">
        <v>88</v>
      </c>
      <c r="BK338" s="197">
        <f>ROUND(I338*H338,2)</f>
        <v>0</v>
      </c>
      <c r="BL338" s="18" t="s">
        <v>291</v>
      </c>
      <c r="BM338" s="196" t="s">
        <v>4351</v>
      </c>
    </row>
    <row r="339" spans="1:65" s="2" customFormat="1" ht="19.2">
      <c r="A339" s="35"/>
      <c r="B339" s="36"/>
      <c r="C339" s="37"/>
      <c r="D339" s="198" t="s">
        <v>221</v>
      </c>
      <c r="E339" s="37"/>
      <c r="F339" s="199" t="s">
        <v>4352</v>
      </c>
      <c r="G339" s="37"/>
      <c r="H339" s="37"/>
      <c r="I339" s="200"/>
      <c r="J339" s="37"/>
      <c r="K339" s="37"/>
      <c r="L339" s="40"/>
      <c r="M339" s="201"/>
      <c r="N339" s="202"/>
      <c r="O339" s="72"/>
      <c r="P339" s="72"/>
      <c r="Q339" s="72"/>
      <c r="R339" s="72"/>
      <c r="S339" s="72"/>
      <c r="T339" s="73"/>
      <c r="U339" s="35"/>
      <c r="V339" s="35"/>
      <c r="W339" s="35"/>
      <c r="X339" s="35"/>
      <c r="Y339" s="35"/>
      <c r="Z339" s="35"/>
      <c r="AA339" s="35"/>
      <c r="AB339" s="35"/>
      <c r="AC339" s="35"/>
      <c r="AD339" s="35"/>
      <c r="AE339" s="35"/>
      <c r="AT339" s="18" t="s">
        <v>221</v>
      </c>
      <c r="AU339" s="18" t="s">
        <v>90</v>
      </c>
    </row>
    <row r="340" spans="1:65" s="2" customFormat="1" ht="10.199999999999999">
      <c r="A340" s="35"/>
      <c r="B340" s="36"/>
      <c r="C340" s="37"/>
      <c r="D340" s="215" t="s">
        <v>362</v>
      </c>
      <c r="E340" s="37"/>
      <c r="F340" s="216" t="s">
        <v>4353</v>
      </c>
      <c r="G340" s="37"/>
      <c r="H340" s="37"/>
      <c r="I340" s="200"/>
      <c r="J340" s="37"/>
      <c r="K340" s="37"/>
      <c r="L340" s="40"/>
      <c r="M340" s="201"/>
      <c r="N340" s="202"/>
      <c r="O340" s="72"/>
      <c r="P340" s="72"/>
      <c r="Q340" s="72"/>
      <c r="R340" s="72"/>
      <c r="S340" s="72"/>
      <c r="T340" s="73"/>
      <c r="U340" s="35"/>
      <c r="V340" s="35"/>
      <c r="W340" s="35"/>
      <c r="X340" s="35"/>
      <c r="Y340" s="35"/>
      <c r="Z340" s="35"/>
      <c r="AA340" s="35"/>
      <c r="AB340" s="35"/>
      <c r="AC340" s="35"/>
      <c r="AD340" s="35"/>
      <c r="AE340" s="35"/>
      <c r="AT340" s="18" t="s">
        <v>362</v>
      </c>
      <c r="AU340" s="18" t="s">
        <v>90</v>
      </c>
    </row>
    <row r="341" spans="1:65" s="2" customFormat="1" ht="37.799999999999997" customHeight="1">
      <c r="A341" s="35"/>
      <c r="B341" s="36"/>
      <c r="C341" s="185" t="s">
        <v>1201</v>
      </c>
      <c r="D341" s="185" t="s">
        <v>216</v>
      </c>
      <c r="E341" s="186" t="s">
        <v>4354</v>
      </c>
      <c r="F341" s="187" t="s">
        <v>4355</v>
      </c>
      <c r="G341" s="188" t="s">
        <v>716</v>
      </c>
      <c r="H341" s="189">
        <v>2</v>
      </c>
      <c r="I341" s="190"/>
      <c r="J341" s="191">
        <f>ROUND(I341*H341,2)</f>
        <v>0</v>
      </c>
      <c r="K341" s="187" t="s">
        <v>359</v>
      </c>
      <c r="L341" s="40"/>
      <c r="M341" s="192" t="s">
        <v>1</v>
      </c>
      <c r="N341" s="193" t="s">
        <v>46</v>
      </c>
      <c r="O341" s="72"/>
      <c r="P341" s="194">
        <f>O341*H341</f>
        <v>0</v>
      </c>
      <c r="Q341" s="194">
        <v>1.73E-3</v>
      </c>
      <c r="R341" s="194">
        <f>Q341*H341</f>
        <v>3.46E-3</v>
      </c>
      <c r="S341" s="194">
        <v>0</v>
      </c>
      <c r="T341" s="195">
        <f>S341*H341</f>
        <v>0</v>
      </c>
      <c r="U341" s="35"/>
      <c r="V341" s="35"/>
      <c r="W341" s="35"/>
      <c r="X341" s="35"/>
      <c r="Y341" s="35"/>
      <c r="Z341" s="35"/>
      <c r="AA341" s="35"/>
      <c r="AB341" s="35"/>
      <c r="AC341" s="35"/>
      <c r="AD341" s="35"/>
      <c r="AE341" s="35"/>
      <c r="AR341" s="196" t="s">
        <v>291</v>
      </c>
      <c r="AT341" s="196" t="s">
        <v>216</v>
      </c>
      <c r="AU341" s="196" t="s">
        <v>90</v>
      </c>
      <c r="AY341" s="18" t="s">
        <v>215</v>
      </c>
      <c r="BE341" s="197">
        <f>IF(N341="základní",J341,0)</f>
        <v>0</v>
      </c>
      <c r="BF341" s="197">
        <f>IF(N341="snížená",J341,0)</f>
        <v>0</v>
      </c>
      <c r="BG341" s="197">
        <f>IF(N341="zákl. přenesená",J341,0)</f>
        <v>0</v>
      </c>
      <c r="BH341" s="197">
        <f>IF(N341="sníž. přenesená",J341,0)</f>
        <v>0</v>
      </c>
      <c r="BI341" s="197">
        <f>IF(N341="nulová",J341,0)</f>
        <v>0</v>
      </c>
      <c r="BJ341" s="18" t="s">
        <v>88</v>
      </c>
      <c r="BK341" s="197">
        <f>ROUND(I341*H341,2)</f>
        <v>0</v>
      </c>
      <c r="BL341" s="18" t="s">
        <v>291</v>
      </c>
      <c r="BM341" s="196" t="s">
        <v>4356</v>
      </c>
    </row>
    <row r="342" spans="1:65" s="2" customFormat="1" ht="28.8">
      <c r="A342" s="35"/>
      <c r="B342" s="36"/>
      <c r="C342" s="37"/>
      <c r="D342" s="198" t="s">
        <v>221</v>
      </c>
      <c r="E342" s="37"/>
      <c r="F342" s="199" t="s">
        <v>4357</v>
      </c>
      <c r="G342" s="37"/>
      <c r="H342" s="37"/>
      <c r="I342" s="200"/>
      <c r="J342" s="37"/>
      <c r="K342" s="37"/>
      <c r="L342" s="40"/>
      <c r="M342" s="201"/>
      <c r="N342" s="202"/>
      <c r="O342" s="72"/>
      <c r="P342" s="72"/>
      <c r="Q342" s="72"/>
      <c r="R342" s="72"/>
      <c r="S342" s="72"/>
      <c r="T342" s="73"/>
      <c r="U342" s="35"/>
      <c r="V342" s="35"/>
      <c r="W342" s="35"/>
      <c r="X342" s="35"/>
      <c r="Y342" s="35"/>
      <c r="Z342" s="35"/>
      <c r="AA342" s="35"/>
      <c r="AB342" s="35"/>
      <c r="AC342" s="35"/>
      <c r="AD342" s="35"/>
      <c r="AE342" s="35"/>
      <c r="AT342" s="18" t="s">
        <v>221</v>
      </c>
      <c r="AU342" s="18" t="s">
        <v>90</v>
      </c>
    </row>
    <row r="343" spans="1:65" s="2" customFormat="1" ht="10.199999999999999">
      <c r="A343" s="35"/>
      <c r="B343" s="36"/>
      <c r="C343" s="37"/>
      <c r="D343" s="215" t="s">
        <v>362</v>
      </c>
      <c r="E343" s="37"/>
      <c r="F343" s="216" t="s">
        <v>4358</v>
      </c>
      <c r="G343" s="37"/>
      <c r="H343" s="37"/>
      <c r="I343" s="200"/>
      <c r="J343" s="37"/>
      <c r="K343" s="37"/>
      <c r="L343" s="40"/>
      <c r="M343" s="201"/>
      <c r="N343" s="202"/>
      <c r="O343" s="72"/>
      <c r="P343" s="72"/>
      <c r="Q343" s="72"/>
      <c r="R343" s="72"/>
      <c r="S343" s="72"/>
      <c r="T343" s="73"/>
      <c r="U343" s="35"/>
      <c r="V343" s="35"/>
      <c r="W343" s="35"/>
      <c r="X343" s="35"/>
      <c r="Y343" s="35"/>
      <c r="Z343" s="35"/>
      <c r="AA343" s="35"/>
      <c r="AB343" s="35"/>
      <c r="AC343" s="35"/>
      <c r="AD343" s="35"/>
      <c r="AE343" s="35"/>
      <c r="AT343" s="18" t="s">
        <v>362</v>
      </c>
      <c r="AU343" s="18" t="s">
        <v>90</v>
      </c>
    </row>
    <row r="344" spans="1:65" s="2" customFormat="1" ht="21.75" customHeight="1">
      <c r="A344" s="35"/>
      <c r="B344" s="36"/>
      <c r="C344" s="185" t="s">
        <v>1288</v>
      </c>
      <c r="D344" s="185" t="s">
        <v>216</v>
      </c>
      <c r="E344" s="186" t="s">
        <v>4359</v>
      </c>
      <c r="F344" s="187" t="s">
        <v>4360</v>
      </c>
      <c r="G344" s="188" t="s">
        <v>716</v>
      </c>
      <c r="H344" s="189">
        <v>3</v>
      </c>
      <c r="I344" s="190"/>
      <c r="J344" s="191">
        <f>ROUND(I344*H344,2)</f>
        <v>0</v>
      </c>
      <c r="K344" s="187" t="s">
        <v>359</v>
      </c>
      <c r="L344" s="40"/>
      <c r="M344" s="192" t="s">
        <v>1</v>
      </c>
      <c r="N344" s="193" t="s">
        <v>46</v>
      </c>
      <c r="O344" s="72"/>
      <c r="P344" s="194">
        <f>O344*H344</f>
        <v>0</v>
      </c>
      <c r="Q344" s="194">
        <v>3.4000000000000002E-4</v>
      </c>
      <c r="R344" s="194">
        <f>Q344*H344</f>
        <v>1.0200000000000001E-3</v>
      </c>
      <c r="S344" s="194">
        <v>0</v>
      </c>
      <c r="T344" s="195">
        <f>S344*H344</f>
        <v>0</v>
      </c>
      <c r="U344" s="35"/>
      <c r="V344" s="35"/>
      <c r="W344" s="35"/>
      <c r="X344" s="35"/>
      <c r="Y344" s="35"/>
      <c r="Z344" s="35"/>
      <c r="AA344" s="35"/>
      <c r="AB344" s="35"/>
      <c r="AC344" s="35"/>
      <c r="AD344" s="35"/>
      <c r="AE344" s="35"/>
      <c r="AR344" s="196" t="s">
        <v>291</v>
      </c>
      <c r="AT344" s="196" t="s">
        <v>216</v>
      </c>
      <c r="AU344" s="196" t="s">
        <v>90</v>
      </c>
      <c r="AY344" s="18" t="s">
        <v>215</v>
      </c>
      <c r="BE344" s="197">
        <f>IF(N344="základní",J344,0)</f>
        <v>0</v>
      </c>
      <c r="BF344" s="197">
        <f>IF(N344="snížená",J344,0)</f>
        <v>0</v>
      </c>
      <c r="BG344" s="197">
        <f>IF(N344="zákl. přenesená",J344,0)</f>
        <v>0</v>
      </c>
      <c r="BH344" s="197">
        <f>IF(N344="sníž. přenesená",J344,0)</f>
        <v>0</v>
      </c>
      <c r="BI344" s="197">
        <f>IF(N344="nulová",J344,0)</f>
        <v>0</v>
      </c>
      <c r="BJ344" s="18" t="s">
        <v>88</v>
      </c>
      <c r="BK344" s="197">
        <f>ROUND(I344*H344,2)</f>
        <v>0</v>
      </c>
      <c r="BL344" s="18" t="s">
        <v>291</v>
      </c>
      <c r="BM344" s="196" t="s">
        <v>4361</v>
      </c>
    </row>
    <row r="345" spans="1:65" s="2" customFormat="1" ht="19.2">
      <c r="A345" s="35"/>
      <c r="B345" s="36"/>
      <c r="C345" s="37"/>
      <c r="D345" s="198" t="s">
        <v>221</v>
      </c>
      <c r="E345" s="37"/>
      <c r="F345" s="199" t="s">
        <v>4362</v>
      </c>
      <c r="G345" s="37"/>
      <c r="H345" s="37"/>
      <c r="I345" s="200"/>
      <c r="J345" s="37"/>
      <c r="K345" s="37"/>
      <c r="L345" s="40"/>
      <c r="M345" s="201"/>
      <c r="N345" s="202"/>
      <c r="O345" s="72"/>
      <c r="P345" s="72"/>
      <c r="Q345" s="72"/>
      <c r="R345" s="72"/>
      <c r="S345" s="72"/>
      <c r="T345" s="73"/>
      <c r="U345" s="35"/>
      <c r="V345" s="35"/>
      <c r="W345" s="35"/>
      <c r="X345" s="35"/>
      <c r="Y345" s="35"/>
      <c r="Z345" s="35"/>
      <c r="AA345" s="35"/>
      <c r="AB345" s="35"/>
      <c r="AC345" s="35"/>
      <c r="AD345" s="35"/>
      <c r="AE345" s="35"/>
      <c r="AT345" s="18" t="s">
        <v>221</v>
      </c>
      <c r="AU345" s="18" t="s">
        <v>90</v>
      </c>
    </row>
    <row r="346" spans="1:65" s="2" customFormat="1" ht="10.199999999999999">
      <c r="A346" s="35"/>
      <c r="B346" s="36"/>
      <c r="C346" s="37"/>
      <c r="D346" s="215" t="s">
        <v>362</v>
      </c>
      <c r="E346" s="37"/>
      <c r="F346" s="216" t="s">
        <v>4363</v>
      </c>
      <c r="G346" s="37"/>
      <c r="H346" s="37"/>
      <c r="I346" s="200"/>
      <c r="J346" s="37"/>
      <c r="K346" s="37"/>
      <c r="L346" s="40"/>
      <c r="M346" s="201"/>
      <c r="N346" s="202"/>
      <c r="O346" s="72"/>
      <c r="P346" s="72"/>
      <c r="Q346" s="72"/>
      <c r="R346" s="72"/>
      <c r="S346" s="72"/>
      <c r="T346" s="73"/>
      <c r="U346" s="35"/>
      <c r="V346" s="35"/>
      <c r="W346" s="35"/>
      <c r="X346" s="35"/>
      <c r="Y346" s="35"/>
      <c r="Z346" s="35"/>
      <c r="AA346" s="35"/>
      <c r="AB346" s="35"/>
      <c r="AC346" s="35"/>
      <c r="AD346" s="35"/>
      <c r="AE346" s="35"/>
      <c r="AT346" s="18" t="s">
        <v>362</v>
      </c>
      <c r="AU346" s="18" t="s">
        <v>90</v>
      </c>
    </row>
    <row r="347" spans="1:65" s="2" customFormat="1" ht="21.75" customHeight="1">
      <c r="A347" s="35"/>
      <c r="B347" s="36"/>
      <c r="C347" s="185" t="s">
        <v>1349</v>
      </c>
      <c r="D347" s="185" t="s">
        <v>216</v>
      </c>
      <c r="E347" s="186" t="s">
        <v>4364</v>
      </c>
      <c r="F347" s="187" t="s">
        <v>4365</v>
      </c>
      <c r="G347" s="188" t="s">
        <v>716</v>
      </c>
      <c r="H347" s="189">
        <v>4</v>
      </c>
      <c r="I347" s="190"/>
      <c r="J347" s="191">
        <f>ROUND(I347*H347,2)</f>
        <v>0</v>
      </c>
      <c r="K347" s="187" t="s">
        <v>359</v>
      </c>
      <c r="L347" s="40"/>
      <c r="M347" s="192" t="s">
        <v>1</v>
      </c>
      <c r="N347" s="193" t="s">
        <v>46</v>
      </c>
      <c r="O347" s="72"/>
      <c r="P347" s="194">
        <f>O347*H347</f>
        <v>0</v>
      </c>
      <c r="Q347" s="194">
        <v>5.0000000000000001E-4</v>
      </c>
      <c r="R347" s="194">
        <f>Q347*H347</f>
        <v>2E-3</v>
      </c>
      <c r="S347" s="194">
        <v>0</v>
      </c>
      <c r="T347" s="195">
        <f>S347*H347</f>
        <v>0</v>
      </c>
      <c r="U347" s="35"/>
      <c r="V347" s="35"/>
      <c r="W347" s="35"/>
      <c r="X347" s="35"/>
      <c r="Y347" s="35"/>
      <c r="Z347" s="35"/>
      <c r="AA347" s="35"/>
      <c r="AB347" s="35"/>
      <c r="AC347" s="35"/>
      <c r="AD347" s="35"/>
      <c r="AE347" s="35"/>
      <c r="AR347" s="196" t="s">
        <v>291</v>
      </c>
      <c r="AT347" s="196" t="s">
        <v>216</v>
      </c>
      <c r="AU347" s="196" t="s">
        <v>90</v>
      </c>
      <c r="AY347" s="18" t="s">
        <v>215</v>
      </c>
      <c r="BE347" s="197">
        <f>IF(N347="základní",J347,0)</f>
        <v>0</v>
      </c>
      <c r="BF347" s="197">
        <f>IF(N347="snížená",J347,0)</f>
        <v>0</v>
      </c>
      <c r="BG347" s="197">
        <f>IF(N347="zákl. přenesená",J347,0)</f>
        <v>0</v>
      </c>
      <c r="BH347" s="197">
        <f>IF(N347="sníž. přenesená",J347,0)</f>
        <v>0</v>
      </c>
      <c r="BI347" s="197">
        <f>IF(N347="nulová",J347,0)</f>
        <v>0</v>
      </c>
      <c r="BJ347" s="18" t="s">
        <v>88</v>
      </c>
      <c r="BK347" s="197">
        <f>ROUND(I347*H347,2)</f>
        <v>0</v>
      </c>
      <c r="BL347" s="18" t="s">
        <v>291</v>
      </c>
      <c r="BM347" s="196" t="s">
        <v>4366</v>
      </c>
    </row>
    <row r="348" spans="1:65" s="2" customFormat="1" ht="19.2">
      <c r="A348" s="35"/>
      <c r="B348" s="36"/>
      <c r="C348" s="37"/>
      <c r="D348" s="198" t="s">
        <v>221</v>
      </c>
      <c r="E348" s="37"/>
      <c r="F348" s="199" t="s">
        <v>4367</v>
      </c>
      <c r="G348" s="37"/>
      <c r="H348" s="37"/>
      <c r="I348" s="200"/>
      <c r="J348" s="37"/>
      <c r="K348" s="37"/>
      <c r="L348" s="40"/>
      <c r="M348" s="201"/>
      <c r="N348" s="202"/>
      <c r="O348" s="72"/>
      <c r="P348" s="72"/>
      <c r="Q348" s="72"/>
      <c r="R348" s="72"/>
      <c r="S348" s="72"/>
      <c r="T348" s="73"/>
      <c r="U348" s="35"/>
      <c r="V348" s="35"/>
      <c r="W348" s="35"/>
      <c r="X348" s="35"/>
      <c r="Y348" s="35"/>
      <c r="Z348" s="35"/>
      <c r="AA348" s="35"/>
      <c r="AB348" s="35"/>
      <c r="AC348" s="35"/>
      <c r="AD348" s="35"/>
      <c r="AE348" s="35"/>
      <c r="AT348" s="18" t="s">
        <v>221</v>
      </c>
      <c r="AU348" s="18" t="s">
        <v>90</v>
      </c>
    </row>
    <row r="349" spans="1:65" s="2" customFormat="1" ht="10.199999999999999">
      <c r="A349" s="35"/>
      <c r="B349" s="36"/>
      <c r="C349" s="37"/>
      <c r="D349" s="215" t="s">
        <v>362</v>
      </c>
      <c r="E349" s="37"/>
      <c r="F349" s="216" t="s">
        <v>4368</v>
      </c>
      <c r="G349" s="37"/>
      <c r="H349" s="37"/>
      <c r="I349" s="200"/>
      <c r="J349" s="37"/>
      <c r="K349" s="37"/>
      <c r="L349" s="40"/>
      <c r="M349" s="201"/>
      <c r="N349" s="202"/>
      <c r="O349" s="72"/>
      <c r="P349" s="72"/>
      <c r="Q349" s="72"/>
      <c r="R349" s="72"/>
      <c r="S349" s="72"/>
      <c r="T349" s="73"/>
      <c r="U349" s="35"/>
      <c r="V349" s="35"/>
      <c r="W349" s="35"/>
      <c r="X349" s="35"/>
      <c r="Y349" s="35"/>
      <c r="Z349" s="35"/>
      <c r="AA349" s="35"/>
      <c r="AB349" s="35"/>
      <c r="AC349" s="35"/>
      <c r="AD349" s="35"/>
      <c r="AE349" s="35"/>
      <c r="AT349" s="18" t="s">
        <v>362</v>
      </c>
      <c r="AU349" s="18" t="s">
        <v>90</v>
      </c>
    </row>
    <row r="350" spans="1:65" s="2" customFormat="1" ht="24.15" customHeight="1">
      <c r="A350" s="35"/>
      <c r="B350" s="36"/>
      <c r="C350" s="185" t="s">
        <v>1355</v>
      </c>
      <c r="D350" s="185" t="s">
        <v>216</v>
      </c>
      <c r="E350" s="186" t="s">
        <v>4369</v>
      </c>
      <c r="F350" s="187" t="s">
        <v>4370</v>
      </c>
      <c r="G350" s="188" t="s">
        <v>716</v>
      </c>
      <c r="H350" s="189">
        <v>4</v>
      </c>
      <c r="I350" s="190"/>
      <c r="J350" s="191">
        <f>ROUND(I350*H350,2)</f>
        <v>0</v>
      </c>
      <c r="K350" s="187" t="s">
        <v>359</v>
      </c>
      <c r="L350" s="40"/>
      <c r="M350" s="192" t="s">
        <v>1</v>
      </c>
      <c r="N350" s="193" t="s">
        <v>46</v>
      </c>
      <c r="O350" s="72"/>
      <c r="P350" s="194">
        <f>O350*H350</f>
        <v>0</v>
      </c>
      <c r="Q350" s="194">
        <v>1.07E-3</v>
      </c>
      <c r="R350" s="194">
        <f>Q350*H350</f>
        <v>4.28E-3</v>
      </c>
      <c r="S350" s="194">
        <v>0</v>
      </c>
      <c r="T350" s="195">
        <f>S350*H350</f>
        <v>0</v>
      </c>
      <c r="U350" s="35"/>
      <c r="V350" s="35"/>
      <c r="W350" s="35"/>
      <c r="X350" s="35"/>
      <c r="Y350" s="35"/>
      <c r="Z350" s="35"/>
      <c r="AA350" s="35"/>
      <c r="AB350" s="35"/>
      <c r="AC350" s="35"/>
      <c r="AD350" s="35"/>
      <c r="AE350" s="35"/>
      <c r="AR350" s="196" t="s">
        <v>291</v>
      </c>
      <c r="AT350" s="196" t="s">
        <v>216</v>
      </c>
      <c r="AU350" s="196" t="s">
        <v>90</v>
      </c>
      <c r="AY350" s="18" t="s">
        <v>215</v>
      </c>
      <c r="BE350" s="197">
        <f>IF(N350="základní",J350,0)</f>
        <v>0</v>
      </c>
      <c r="BF350" s="197">
        <f>IF(N350="snížená",J350,0)</f>
        <v>0</v>
      </c>
      <c r="BG350" s="197">
        <f>IF(N350="zákl. přenesená",J350,0)</f>
        <v>0</v>
      </c>
      <c r="BH350" s="197">
        <f>IF(N350="sníž. přenesená",J350,0)</f>
        <v>0</v>
      </c>
      <c r="BI350" s="197">
        <f>IF(N350="nulová",J350,0)</f>
        <v>0</v>
      </c>
      <c r="BJ350" s="18" t="s">
        <v>88</v>
      </c>
      <c r="BK350" s="197">
        <f>ROUND(I350*H350,2)</f>
        <v>0</v>
      </c>
      <c r="BL350" s="18" t="s">
        <v>291</v>
      </c>
      <c r="BM350" s="196" t="s">
        <v>4371</v>
      </c>
    </row>
    <row r="351" spans="1:65" s="2" customFormat="1" ht="19.2">
      <c r="A351" s="35"/>
      <c r="B351" s="36"/>
      <c r="C351" s="37"/>
      <c r="D351" s="198" t="s">
        <v>221</v>
      </c>
      <c r="E351" s="37"/>
      <c r="F351" s="199" t="s">
        <v>4372</v>
      </c>
      <c r="G351" s="37"/>
      <c r="H351" s="37"/>
      <c r="I351" s="200"/>
      <c r="J351" s="37"/>
      <c r="K351" s="37"/>
      <c r="L351" s="40"/>
      <c r="M351" s="201"/>
      <c r="N351" s="202"/>
      <c r="O351" s="72"/>
      <c r="P351" s="72"/>
      <c r="Q351" s="72"/>
      <c r="R351" s="72"/>
      <c r="S351" s="72"/>
      <c r="T351" s="73"/>
      <c r="U351" s="35"/>
      <c r="V351" s="35"/>
      <c r="W351" s="35"/>
      <c r="X351" s="35"/>
      <c r="Y351" s="35"/>
      <c r="Z351" s="35"/>
      <c r="AA351" s="35"/>
      <c r="AB351" s="35"/>
      <c r="AC351" s="35"/>
      <c r="AD351" s="35"/>
      <c r="AE351" s="35"/>
      <c r="AT351" s="18" t="s">
        <v>221</v>
      </c>
      <c r="AU351" s="18" t="s">
        <v>90</v>
      </c>
    </row>
    <row r="352" spans="1:65" s="2" customFormat="1" ht="10.199999999999999">
      <c r="A352" s="35"/>
      <c r="B352" s="36"/>
      <c r="C352" s="37"/>
      <c r="D352" s="215" t="s">
        <v>362</v>
      </c>
      <c r="E352" s="37"/>
      <c r="F352" s="216" t="s">
        <v>4373</v>
      </c>
      <c r="G352" s="37"/>
      <c r="H352" s="37"/>
      <c r="I352" s="200"/>
      <c r="J352" s="37"/>
      <c r="K352" s="37"/>
      <c r="L352" s="40"/>
      <c r="M352" s="201"/>
      <c r="N352" s="202"/>
      <c r="O352" s="72"/>
      <c r="P352" s="72"/>
      <c r="Q352" s="72"/>
      <c r="R352" s="72"/>
      <c r="S352" s="72"/>
      <c r="T352" s="73"/>
      <c r="U352" s="35"/>
      <c r="V352" s="35"/>
      <c r="W352" s="35"/>
      <c r="X352" s="35"/>
      <c r="Y352" s="35"/>
      <c r="Z352" s="35"/>
      <c r="AA352" s="35"/>
      <c r="AB352" s="35"/>
      <c r="AC352" s="35"/>
      <c r="AD352" s="35"/>
      <c r="AE352" s="35"/>
      <c r="AT352" s="18" t="s">
        <v>362</v>
      </c>
      <c r="AU352" s="18" t="s">
        <v>90</v>
      </c>
    </row>
    <row r="353" spans="1:65" s="2" customFormat="1" ht="21.75" customHeight="1">
      <c r="A353" s="35"/>
      <c r="B353" s="36"/>
      <c r="C353" s="185" t="s">
        <v>1363</v>
      </c>
      <c r="D353" s="185" t="s">
        <v>216</v>
      </c>
      <c r="E353" s="186" t="s">
        <v>4374</v>
      </c>
      <c r="F353" s="187" t="s">
        <v>4375</v>
      </c>
      <c r="G353" s="188" t="s">
        <v>716</v>
      </c>
      <c r="H353" s="189">
        <v>6</v>
      </c>
      <c r="I353" s="190"/>
      <c r="J353" s="191">
        <f>ROUND(I353*H353,2)</f>
        <v>0</v>
      </c>
      <c r="K353" s="187" t="s">
        <v>359</v>
      </c>
      <c r="L353" s="40"/>
      <c r="M353" s="192" t="s">
        <v>1</v>
      </c>
      <c r="N353" s="193" t="s">
        <v>46</v>
      </c>
      <c r="O353" s="72"/>
      <c r="P353" s="194">
        <f>O353*H353</f>
        <v>0</v>
      </c>
      <c r="Q353" s="194">
        <v>1.6800000000000001E-3</v>
      </c>
      <c r="R353" s="194">
        <f>Q353*H353</f>
        <v>1.008E-2</v>
      </c>
      <c r="S353" s="194">
        <v>0</v>
      </c>
      <c r="T353" s="195">
        <f>S353*H353</f>
        <v>0</v>
      </c>
      <c r="U353" s="35"/>
      <c r="V353" s="35"/>
      <c r="W353" s="35"/>
      <c r="X353" s="35"/>
      <c r="Y353" s="35"/>
      <c r="Z353" s="35"/>
      <c r="AA353" s="35"/>
      <c r="AB353" s="35"/>
      <c r="AC353" s="35"/>
      <c r="AD353" s="35"/>
      <c r="AE353" s="35"/>
      <c r="AR353" s="196" t="s">
        <v>291</v>
      </c>
      <c r="AT353" s="196" t="s">
        <v>216</v>
      </c>
      <c r="AU353" s="196" t="s">
        <v>90</v>
      </c>
      <c r="AY353" s="18" t="s">
        <v>215</v>
      </c>
      <c r="BE353" s="197">
        <f>IF(N353="základní",J353,0)</f>
        <v>0</v>
      </c>
      <c r="BF353" s="197">
        <f>IF(N353="snížená",J353,0)</f>
        <v>0</v>
      </c>
      <c r="BG353" s="197">
        <f>IF(N353="zákl. přenesená",J353,0)</f>
        <v>0</v>
      </c>
      <c r="BH353" s="197">
        <f>IF(N353="sníž. přenesená",J353,0)</f>
        <v>0</v>
      </c>
      <c r="BI353" s="197">
        <f>IF(N353="nulová",J353,0)</f>
        <v>0</v>
      </c>
      <c r="BJ353" s="18" t="s">
        <v>88</v>
      </c>
      <c r="BK353" s="197">
        <f>ROUND(I353*H353,2)</f>
        <v>0</v>
      </c>
      <c r="BL353" s="18" t="s">
        <v>291</v>
      </c>
      <c r="BM353" s="196" t="s">
        <v>4376</v>
      </c>
    </row>
    <row r="354" spans="1:65" s="2" customFormat="1" ht="19.2">
      <c r="A354" s="35"/>
      <c r="B354" s="36"/>
      <c r="C354" s="37"/>
      <c r="D354" s="198" t="s">
        <v>221</v>
      </c>
      <c r="E354" s="37"/>
      <c r="F354" s="199" t="s">
        <v>4377</v>
      </c>
      <c r="G354" s="37"/>
      <c r="H354" s="37"/>
      <c r="I354" s="200"/>
      <c r="J354" s="37"/>
      <c r="K354" s="37"/>
      <c r="L354" s="40"/>
      <c r="M354" s="201"/>
      <c r="N354" s="202"/>
      <c r="O354" s="72"/>
      <c r="P354" s="72"/>
      <c r="Q354" s="72"/>
      <c r="R354" s="72"/>
      <c r="S354" s="72"/>
      <c r="T354" s="73"/>
      <c r="U354" s="35"/>
      <c r="V354" s="35"/>
      <c r="W354" s="35"/>
      <c r="X354" s="35"/>
      <c r="Y354" s="35"/>
      <c r="Z354" s="35"/>
      <c r="AA354" s="35"/>
      <c r="AB354" s="35"/>
      <c r="AC354" s="35"/>
      <c r="AD354" s="35"/>
      <c r="AE354" s="35"/>
      <c r="AT354" s="18" t="s">
        <v>221</v>
      </c>
      <c r="AU354" s="18" t="s">
        <v>90</v>
      </c>
    </row>
    <row r="355" spans="1:65" s="2" customFormat="1" ht="10.199999999999999">
      <c r="A355" s="35"/>
      <c r="B355" s="36"/>
      <c r="C355" s="37"/>
      <c r="D355" s="215" t="s">
        <v>362</v>
      </c>
      <c r="E355" s="37"/>
      <c r="F355" s="216" t="s">
        <v>4378</v>
      </c>
      <c r="G355" s="37"/>
      <c r="H355" s="37"/>
      <c r="I355" s="200"/>
      <c r="J355" s="37"/>
      <c r="K355" s="37"/>
      <c r="L355" s="40"/>
      <c r="M355" s="201"/>
      <c r="N355" s="202"/>
      <c r="O355" s="72"/>
      <c r="P355" s="72"/>
      <c r="Q355" s="72"/>
      <c r="R355" s="72"/>
      <c r="S355" s="72"/>
      <c r="T355" s="73"/>
      <c r="U355" s="35"/>
      <c r="V355" s="35"/>
      <c r="W355" s="35"/>
      <c r="X355" s="35"/>
      <c r="Y355" s="35"/>
      <c r="Z355" s="35"/>
      <c r="AA355" s="35"/>
      <c r="AB355" s="35"/>
      <c r="AC355" s="35"/>
      <c r="AD355" s="35"/>
      <c r="AE355" s="35"/>
      <c r="AT355" s="18" t="s">
        <v>362</v>
      </c>
      <c r="AU355" s="18" t="s">
        <v>90</v>
      </c>
    </row>
    <row r="356" spans="1:65" s="2" customFormat="1" ht="33" customHeight="1">
      <c r="A356" s="35"/>
      <c r="B356" s="36"/>
      <c r="C356" s="185" t="s">
        <v>1385</v>
      </c>
      <c r="D356" s="185" t="s">
        <v>216</v>
      </c>
      <c r="E356" s="186" t="s">
        <v>4379</v>
      </c>
      <c r="F356" s="187" t="s">
        <v>4380</v>
      </c>
      <c r="G356" s="188" t="s">
        <v>716</v>
      </c>
      <c r="H356" s="189">
        <v>1</v>
      </c>
      <c r="I356" s="190"/>
      <c r="J356" s="191">
        <f>ROUND(I356*H356,2)</f>
        <v>0</v>
      </c>
      <c r="K356" s="187" t="s">
        <v>1</v>
      </c>
      <c r="L356" s="40"/>
      <c r="M356" s="192" t="s">
        <v>1</v>
      </c>
      <c r="N356" s="193" t="s">
        <v>46</v>
      </c>
      <c r="O356" s="72"/>
      <c r="P356" s="194">
        <f>O356*H356</f>
        <v>0</v>
      </c>
      <c r="Q356" s="194">
        <v>1.4599999999999999E-3</v>
      </c>
      <c r="R356" s="194">
        <f>Q356*H356</f>
        <v>1.4599999999999999E-3</v>
      </c>
      <c r="S356" s="194">
        <v>0</v>
      </c>
      <c r="T356" s="195">
        <f>S356*H356</f>
        <v>0</v>
      </c>
      <c r="U356" s="35"/>
      <c r="V356" s="35"/>
      <c r="W356" s="35"/>
      <c r="X356" s="35"/>
      <c r="Y356" s="35"/>
      <c r="Z356" s="35"/>
      <c r="AA356" s="35"/>
      <c r="AB356" s="35"/>
      <c r="AC356" s="35"/>
      <c r="AD356" s="35"/>
      <c r="AE356" s="35"/>
      <c r="AR356" s="196" t="s">
        <v>291</v>
      </c>
      <c r="AT356" s="196" t="s">
        <v>216</v>
      </c>
      <c r="AU356" s="196" t="s">
        <v>90</v>
      </c>
      <c r="AY356" s="18" t="s">
        <v>215</v>
      </c>
      <c r="BE356" s="197">
        <f>IF(N356="základní",J356,0)</f>
        <v>0</v>
      </c>
      <c r="BF356" s="197">
        <f>IF(N356="snížená",J356,0)</f>
        <v>0</v>
      </c>
      <c r="BG356" s="197">
        <f>IF(N356="zákl. přenesená",J356,0)</f>
        <v>0</v>
      </c>
      <c r="BH356" s="197">
        <f>IF(N356="sníž. přenesená",J356,0)</f>
        <v>0</v>
      </c>
      <c r="BI356" s="197">
        <f>IF(N356="nulová",J356,0)</f>
        <v>0</v>
      </c>
      <c r="BJ356" s="18" t="s">
        <v>88</v>
      </c>
      <c r="BK356" s="197">
        <f>ROUND(I356*H356,2)</f>
        <v>0</v>
      </c>
      <c r="BL356" s="18" t="s">
        <v>291</v>
      </c>
      <c r="BM356" s="196" t="s">
        <v>4381</v>
      </c>
    </row>
    <row r="357" spans="1:65" s="2" customFormat="1" ht="28.8">
      <c r="A357" s="35"/>
      <c r="B357" s="36"/>
      <c r="C357" s="37"/>
      <c r="D357" s="198" t="s">
        <v>221</v>
      </c>
      <c r="E357" s="37"/>
      <c r="F357" s="199" t="s">
        <v>4382</v>
      </c>
      <c r="G357" s="37"/>
      <c r="H357" s="37"/>
      <c r="I357" s="200"/>
      <c r="J357" s="37"/>
      <c r="K357" s="37"/>
      <c r="L357" s="40"/>
      <c r="M357" s="201"/>
      <c r="N357" s="202"/>
      <c r="O357" s="72"/>
      <c r="P357" s="72"/>
      <c r="Q357" s="72"/>
      <c r="R357" s="72"/>
      <c r="S357" s="72"/>
      <c r="T357" s="73"/>
      <c r="U357" s="35"/>
      <c r="V357" s="35"/>
      <c r="W357" s="35"/>
      <c r="X357" s="35"/>
      <c r="Y357" s="35"/>
      <c r="Z357" s="35"/>
      <c r="AA357" s="35"/>
      <c r="AB357" s="35"/>
      <c r="AC357" s="35"/>
      <c r="AD357" s="35"/>
      <c r="AE357" s="35"/>
      <c r="AT357" s="18" t="s">
        <v>221</v>
      </c>
      <c r="AU357" s="18" t="s">
        <v>90</v>
      </c>
    </row>
    <row r="358" spans="1:65" s="2" customFormat="1" ht="24.15" customHeight="1">
      <c r="A358" s="35"/>
      <c r="B358" s="36"/>
      <c r="C358" s="185" t="s">
        <v>1418</v>
      </c>
      <c r="D358" s="185" t="s">
        <v>216</v>
      </c>
      <c r="E358" s="186" t="s">
        <v>4383</v>
      </c>
      <c r="F358" s="187" t="s">
        <v>4384</v>
      </c>
      <c r="G358" s="188" t="s">
        <v>716</v>
      </c>
      <c r="H358" s="189">
        <v>7</v>
      </c>
      <c r="I358" s="190"/>
      <c r="J358" s="191">
        <f>ROUND(I358*H358,2)</f>
        <v>0</v>
      </c>
      <c r="K358" s="187" t="s">
        <v>359</v>
      </c>
      <c r="L358" s="40"/>
      <c r="M358" s="192" t="s">
        <v>1</v>
      </c>
      <c r="N358" s="193" t="s">
        <v>46</v>
      </c>
      <c r="O358" s="72"/>
      <c r="P358" s="194">
        <f>O358*H358</f>
        <v>0</v>
      </c>
      <c r="Q358" s="194">
        <v>5.1999999999999995E-4</v>
      </c>
      <c r="R358" s="194">
        <f>Q358*H358</f>
        <v>3.6399999999999996E-3</v>
      </c>
      <c r="S358" s="194">
        <v>0</v>
      </c>
      <c r="T358" s="195">
        <f>S358*H358</f>
        <v>0</v>
      </c>
      <c r="U358" s="35"/>
      <c r="V358" s="35"/>
      <c r="W358" s="35"/>
      <c r="X358" s="35"/>
      <c r="Y358" s="35"/>
      <c r="Z358" s="35"/>
      <c r="AA358" s="35"/>
      <c r="AB358" s="35"/>
      <c r="AC358" s="35"/>
      <c r="AD358" s="35"/>
      <c r="AE358" s="35"/>
      <c r="AR358" s="196" t="s">
        <v>291</v>
      </c>
      <c r="AT358" s="196" t="s">
        <v>216</v>
      </c>
      <c r="AU358" s="196" t="s">
        <v>90</v>
      </c>
      <c r="AY358" s="18" t="s">
        <v>215</v>
      </c>
      <c r="BE358" s="197">
        <f>IF(N358="základní",J358,0)</f>
        <v>0</v>
      </c>
      <c r="BF358" s="197">
        <f>IF(N358="snížená",J358,0)</f>
        <v>0</v>
      </c>
      <c r="BG358" s="197">
        <f>IF(N358="zákl. přenesená",J358,0)</f>
        <v>0</v>
      </c>
      <c r="BH358" s="197">
        <f>IF(N358="sníž. přenesená",J358,0)</f>
        <v>0</v>
      </c>
      <c r="BI358" s="197">
        <f>IF(N358="nulová",J358,0)</f>
        <v>0</v>
      </c>
      <c r="BJ358" s="18" t="s">
        <v>88</v>
      </c>
      <c r="BK358" s="197">
        <f>ROUND(I358*H358,2)</f>
        <v>0</v>
      </c>
      <c r="BL358" s="18" t="s">
        <v>291</v>
      </c>
      <c r="BM358" s="196" t="s">
        <v>4385</v>
      </c>
    </row>
    <row r="359" spans="1:65" s="2" customFormat="1" ht="19.2">
      <c r="A359" s="35"/>
      <c r="B359" s="36"/>
      <c r="C359" s="37"/>
      <c r="D359" s="198" t="s">
        <v>221</v>
      </c>
      <c r="E359" s="37"/>
      <c r="F359" s="199" t="s">
        <v>4386</v>
      </c>
      <c r="G359" s="37"/>
      <c r="H359" s="37"/>
      <c r="I359" s="200"/>
      <c r="J359" s="37"/>
      <c r="K359" s="37"/>
      <c r="L359" s="40"/>
      <c r="M359" s="201"/>
      <c r="N359" s="202"/>
      <c r="O359" s="72"/>
      <c r="P359" s="72"/>
      <c r="Q359" s="72"/>
      <c r="R359" s="72"/>
      <c r="S359" s="72"/>
      <c r="T359" s="73"/>
      <c r="U359" s="35"/>
      <c r="V359" s="35"/>
      <c r="W359" s="35"/>
      <c r="X359" s="35"/>
      <c r="Y359" s="35"/>
      <c r="Z359" s="35"/>
      <c r="AA359" s="35"/>
      <c r="AB359" s="35"/>
      <c r="AC359" s="35"/>
      <c r="AD359" s="35"/>
      <c r="AE359" s="35"/>
      <c r="AT359" s="18" t="s">
        <v>221</v>
      </c>
      <c r="AU359" s="18" t="s">
        <v>90</v>
      </c>
    </row>
    <row r="360" spans="1:65" s="2" customFormat="1" ht="10.199999999999999">
      <c r="A360" s="35"/>
      <c r="B360" s="36"/>
      <c r="C360" s="37"/>
      <c r="D360" s="215" t="s">
        <v>362</v>
      </c>
      <c r="E360" s="37"/>
      <c r="F360" s="216" t="s">
        <v>4387</v>
      </c>
      <c r="G360" s="37"/>
      <c r="H360" s="37"/>
      <c r="I360" s="200"/>
      <c r="J360" s="37"/>
      <c r="K360" s="37"/>
      <c r="L360" s="40"/>
      <c r="M360" s="201"/>
      <c r="N360" s="202"/>
      <c r="O360" s="72"/>
      <c r="P360" s="72"/>
      <c r="Q360" s="72"/>
      <c r="R360" s="72"/>
      <c r="S360" s="72"/>
      <c r="T360" s="73"/>
      <c r="U360" s="35"/>
      <c r="V360" s="35"/>
      <c r="W360" s="35"/>
      <c r="X360" s="35"/>
      <c r="Y360" s="35"/>
      <c r="Z360" s="35"/>
      <c r="AA360" s="35"/>
      <c r="AB360" s="35"/>
      <c r="AC360" s="35"/>
      <c r="AD360" s="35"/>
      <c r="AE360" s="35"/>
      <c r="AT360" s="18" t="s">
        <v>362</v>
      </c>
      <c r="AU360" s="18" t="s">
        <v>90</v>
      </c>
    </row>
    <row r="361" spans="1:65" s="2" customFormat="1" ht="24.15" customHeight="1">
      <c r="A361" s="35"/>
      <c r="B361" s="36"/>
      <c r="C361" s="185" t="s">
        <v>1425</v>
      </c>
      <c r="D361" s="185" t="s">
        <v>216</v>
      </c>
      <c r="E361" s="186" t="s">
        <v>4388</v>
      </c>
      <c r="F361" s="187" t="s">
        <v>4389</v>
      </c>
      <c r="G361" s="188" t="s">
        <v>716</v>
      </c>
      <c r="H361" s="189">
        <v>2</v>
      </c>
      <c r="I361" s="190"/>
      <c r="J361" s="191">
        <f>ROUND(I361*H361,2)</f>
        <v>0</v>
      </c>
      <c r="K361" s="187" t="s">
        <v>359</v>
      </c>
      <c r="L361" s="40"/>
      <c r="M361" s="192" t="s">
        <v>1</v>
      </c>
      <c r="N361" s="193" t="s">
        <v>46</v>
      </c>
      <c r="O361" s="72"/>
      <c r="P361" s="194">
        <f>O361*H361</f>
        <v>0</v>
      </c>
      <c r="Q361" s="194">
        <v>1.47E-3</v>
      </c>
      <c r="R361" s="194">
        <f>Q361*H361</f>
        <v>2.9399999999999999E-3</v>
      </c>
      <c r="S361" s="194">
        <v>0</v>
      </c>
      <c r="T361" s="195">
        <f>S361*H361</f>
        <v>0</v>
      </c>
      <c r="U361" s="35"/>
      <c r="V361" s="35"/>
      <c r="W361" s="35"/>
      <c r="X361" s="35"/>
      <c r="Y361" s="35"/>
      <c r="Z361" s="35"/>
      <c r="AA361" s="35"/>
      <c r="AB361" s="35"/>
      <c r="AC361" s="35"/>
      <c r="AD361" s="35"/>
      <c r="AE361" s="35"/>
      <c r="AR361" s="196" t="s">
        <v>291</v>
      </c>
      <c r="AT361" s="196" t="s">
        <v>216</v>
      </c>
      <c r="AU361" s="196" t="s">
        <v>90</v>
      </c>
      <c r="AY361" s="18" t="s">
        <v>215</v>
      </c>
      <c r="BE361" s="197">
        <f>IF(N361="základní",J361,0)</f>
        <v>0</v>
      </c>
      <c r="BF361" s="197">
        <f>IF(N361="snížená",J361,0)</f>
        <v>0</v>
      </c>
      <c r="BG361" s="197">
        <f>IF(N361="zákl. přenesená",J361,0)</f>
        <v>0</v>
      </c>
      <c r="BH361" s="197">
        <f>IF(N361="sníž. přenesená",J361,0)</f>
        <v>0</v>
      </c>
      <c r="BI361" s="197">
        <f>IF(N361="nulová",J361,0)</f>
        <v>0</v>
      </c>
      <c r="BJ361" s="18" t="s">
        <v>88</v>
      </c>
      <c r="BK361" s="197">
        <f>ROUND(I361*H361,2)</f>
        <v>0</v>
      </c>
      <c r="BL361" s="18" t="s">
        <v>291</v>
      </c>
      <c r="BM361" s="196" t="s">
        <v>4390</v>
      </c>
    </row>
    <row r="362" spans="1:65" s="2" customFormat="1" ht="19.2">
      <c r="A362" s="35"/>
      <c r="B362" s="36"/>
      <c r="C362" s="37"/>
      <c r="D362" s="198" t="s">
        <v>221</v>
      </c>
      <c r="E362" s="37"/>
      <c r="F362" s="199" t="s">
        <v>4391</v>
      </c>
      <c r="G362" s="37"/>
      <c r="H362" s="37"/>
      <c r="I362" s="200"/>
      <c r="J362" s="37"/>
      <c r="K362" s="37"/>
      <c r="L362" s="40"/>
      <c r="M362" s="201"/>
      <c r="N362" s="202"/>
      <c r="O362" s="72"/>
      <c r="P362" s="72"/>
      <c r="Q362" s="72"/>
      <c r="R362" s="72"/>
      <c r="S362" s="72"/>
      <c r="T362" s="73"/>
      <c r="U362" s="35"/>
      <c r="V362" s="35"/>
      <c r="W362" s="35"/>
      <c r="X362" s="35"/>
      <c r="Y362" s="35"/>
      <c r="Z362" s="35"/>
      <c r="AA362" s="35"/>
      <c r="AB362" s="35"/>
      <c r="AC362" s="35"/>
      <c r="AD362" s="35"/>
      <c r="AE362" s="35"/>
      <c r="AT362" s="18" t="s">
        <v>221</v>
      </c>
      <c r="AU362" s="18" t="s">
        <v>90</v>
      </c>
    </row>
    <row r="363" spans="1:65" s="2" customFormat="1" ht="10.199999999999999">
      <c r="A363" s="35"/>
      <c r="B363" s="36"/>
      <c r="C363" s="37"/>
      <c r="D363" s="215" t="s">
        <v>362</v>
      </c>
      <c r="E363" s="37"/>
      <c r="F363" s="216" t="s">
        <v>4392</v>
      </c>
      <c r="G363" s="37"/>
      <c r="H363" s="37"/>
      <c r="I363" s="200"/>
      <c r="J363" s="37"/>
      <c r="K363" s="37"/>
      <c r="L363" s="40"/>
      <c r="M363" s="201"/>
      <c r="N363" s="202"/>
      <c r="O363" s="72"/>
      <c r="P363" s="72"/>
      <c r="Q363" s="72"/>
      <c r="R363" s="72"/>
      <c r="S363" s="72"/>
      <c r="T363" s="73"/>
      <c r="U363" s="35"/>
      <c r="V363" s="35"/>
      <c r="W363" s="35"/>
      <c r="X363" s="35"/>
      <c r="Y363" s="35"/>
      <c r="Z363" s="35"/>
      <c r="AA363" s="35"/>
      <c r="AB363" s="35"/>
      <c r="AC363" s="35"/>
      <c r="AD363" s="35"/>
      <c r="AE363" s="35"/>
      <c r="AT363" s="18" t="s">
        <v>362</v>
      </c>
      <c r="AU363" s="18" t="s">
        <v>90</v>
      </c>
    </row>
    <row r="364" spans="1:65" s="2" customFormat="1" ht="16.5" customHeight="1">
      <c r="A364" s="35"/>
      <c r="B364" s="36"/>
      <c r="C364" s="185" t="s">
        <v>1431</v>
      </c>
      <c r="D364" s="185" t="s">
        <v>216</v>
      </c>
      <c r="E364" s="186" t="s">
        <v>4393</v>
      </c>
      <c r="F364" s="187" t="s">
        <v>4394</v>
      </c>
      <c r="G364" s="188" t="s">
        <v>716</v>
      </c>
      <c r="H364" s="189">
        <v>8</v>
      </c>
      <c r="I364" s="190"/>
      <c r="J364" s="191">
        <f>ROUND(I364*H364,2)</f>
        <v>0</v>
      </c>
      <c r="K364" s="187" t="s">
        <v>359</v>
      </c>
      <c r="L364" s="40"/>
      <c r="M364" s="192" t="s">
        <v>1</v>
      </c>
      <c r="N364" s="193" t="s">
        <v>46</v>
      </c>
      <c r="O364" s="72"/>
      <c r="P364" s="194">
        <f>O364*H364</f>
        <v>0</v>
      </c>
      <c r="Q364" s="194">
        <v>2.1000000000000001E-4</v>
      </c>
      <c r="R364" s="194">
        <f>Q364*H364</f>
        <v>1.6800000000000001E-3</v>
      </c>
      <c r="S364" s="194">
        <v>0</v>
      </c>
      <c r="T364" s="195">
        <f>S364*H364</f>
        <v>0</v>
      </c>
      <c r="U364" s="35"/>
      <c r="V364" s="35"/>
      <c r="W364" s="35"/>
      <c r="X364" s="35"/>
      <c r="Y364" s="35"/>
      <c r="Z364" s="35"/>
      <c r="AA364" s="35"/>
      <c r="AB364" s="35"/>
      <c r="AC364" s="35"/>
      <c r="AD364" s="35"/>
      <c r="AE364" s="35"/>
      <c r="AR364" s="196" t="s">
        <v>291</v>
      </c>
      <c r="AT364" s="196" t="s">
        <v>216</v>
      </c>
      <c r="AU364" s="196" t="s">
        <v>90</v>
      </c>
      <c r="AY364" s="18" t="s">
        <v>215</v>
      </c>
      <c r="BE364" s="197">
        <f>IF(N364="základní",J364,0)</f>
        <v>0</v>
      </c>
      <c r="BF364" s="197">
        <f>IF(N364="snížená",J364,0)</f>
        <v>0</v>
      </c>
      <c r="BG364" s="197">
        <f>IF(N364="zákl. přenesená",J364,0)</f>
        <v>0</v>
      </c>
      <c r="BH364" s="197">
        <f>IF(N364="sníž. přenesená",J364,0)</f>
        <v>0</v>
      </c>
      <c r="BI364" s="197">
        <f>IF(N364="nulová",J364,0)</f>
        <v>0</v>
      </c>
      <c r="BJ364" s="18" t="s">
        <v>88</v>
      </c>
      <c r="BK364" s="197">
        <f>ROUND(I364*H364,2)</f>
        <v>0</v>
      </c>
      <c r="BL364" s="18" t="s">
        <v>291</v>
      </c>
      <c r="BM364" s="196" t="s">
        <v>4395</v>
      </c>
    </row>
    <row r="365" spans="1:65" s="2" customFormat="1" ht="10.199999999999999">
      <c r="A365" s="35"/>
      <c r="B365" s="36"/>
      <c r="C365" s="37"/>
      <c r="D365" s="198" t="s">
        <v>221</v>
      </c>
      <c r="E365" s="37"/>
      <c r="F365" s="199" t="s">
        <v>4396</v>
      </c>
      <c r="G365" s="37"/>
      <c r="H365" s="37"/>
      <c r="I365" s="200"/>
      <c r="J365" s="37"/>
      <c r="K365" s="37"/>
      <c r="L365" s="40"/>
      <c r="M365" s="201"/>
      <c r="N365" s="202"/>
      <c r="O365" s="72"/>
      <c r="P365" s="72"/>
      <c r="Q365" s="72"/>
      <c r="R365" s="72"/>
      <c r="S365" s="72"/>
      <c r="T365" s="73"/>
      <c r="U365" s="35"/>
      <c r="V365" s="35"/>
      <c r="W365" s="35"/>
      <c r="X365" s="35"/>
      <c r="Y365" s="35"/>
      <c r="Z365" s="35"/>
      <c r="AA365" s="35"/>
      <c r="AB365" s="35"/>
      <c r="AC365" s="35"/>
      <c r="AD365" s="35"/>
      <c r="AE365" s="35"/>
      <c r="AT365" s="18" t="s">
        <v>221</v>
      </c>
      <c r="AU365" s="18" t="s">
        <v>90</v>
      </c>
    </row>
    <row r="366" spans="1:65" s="2" customFormat="1" ht="10.199999999999999">
      <c r="A366" s="35"/>
      <c r="B366" s="36"/>
      <c r="C366" s="37"/>
      <c r="D366" s="215" t="s">
        <v>362</v>
      </c>
      <c r="E366" s="37"/>
      <c r="F366" s="216" t="s">
        <v>4397</v>
      </c>
      <c r="G366" s="37"/>
      <c r="H366" s="37"/>
      <c r="I366" s="200"/>
      <c r="J366" s="37"/>
      <c r="K366" s="37"/>
      <c r="L366" s="40"/>
      <c r="M366" s="201"/>
      <c r="N366" s="202"/>
      <c r="O366" s="72"/>
      <c r="P366" s="72"/>
      <c r="Q366" s="72"/>
      <c r="R366" s="72"/>
      <c r="S366" s="72"/>
      <c r="T366" s="73"/>
      <c r="U366" s="35"/>
      <c r="V366" s="35"/>
      <c r="W366" s="35"/>
      <c r="X366" s="35"/>
      <c r="Y366" s="35"/>
      <c r="Z366" s="35"/>
      <c r="AA366" s="35"/>
      <c r="AB366" s="35"/>
      <c r="AC366" s="35"/>
      <c r="AD366" s="35"/>
      <c r="AE366" s="35"/>
      <c r="AT366" s="18" t="s">
        <v>362</v>
      </c>
      <c r="AU366" s="18" t="s">
        <v>90</v>
      </c>
    </row>
    <row r="367" spans="1:65" s="2" customFormat="1" ht="16.5" customHeight="1">
      <c r="A367" s="35"/>
      <c r="B367" s="36"/>
      <c r="C367" s="185" t="s">
        <v>1435</v>
      </c>
      <c r="D367" s="185" t="s">
        <v>216</v>
      </c>
      <c r="E367" s="186" t="s">
        <v>4398</v>
      </c>
      <c r="F367" s="187" t="s">
        <v>4399</v>
      </c>
      <c r="G367" s="188" t="s">
        <v>716</v>
      </c>
      <c r="H367" s="189">
        <v>13</v>
      </c>
      <c r="I367" s="190"/>
      <c r="J367" s="191">
        <f>ROUND(I367*H367,2)</f>
        <v>0</v>
      </c>
      <c r="K367" s="187" t="s">
        <v>359</v>
      </c>
      <c r="L367" s="40"/>
      <c r="M367" s="192" t="s">
        <v>1</v>
      </c>
      <c r="N367" s="193" t="s">
        <v>46</v>
      </c>
      <c r="O367" s="72"/>
      <c r="P367" s="194">
        <f>O367*H367</f>
        <v>0</v>
      </c>
      <c r="Q367" s="194">
        <v>2.4000000000000001E-4</v>
      </c>
      <c r="R367" s="194">
        <f>Q367*H367</f>
        <v>3.1199999999999999E-3</v>
      </c>
      <c r="S367" s="194">
        <v>0</v>
      </c>
      <c r="T367" s="195">
        <f>S367*H367</f>
        <v>0</v>
      </c>
      <c r="U367" s="35"/>
      <c r="V367" s="35"/>
      <c r="W367" s="35"/>
      <c r="X367" s="35"/>
      <c r="Y367" s="35"/>
      <c r="Z367" s="35"/>
      <c r="AA367" s="35"/>
      <c r="AB367" s="35"/>
      <c r="AC367" s="35"/>
      <c r="AD367" s="35"/>
      <c r="AE367" s="35"/>
      <c r="AR367" s="196" t="s">
        <v>291</v>
      </c>
      <c r="AT367" s="196" t="s">
        <v>216</v>
      </c>
      <c r="AU367" s="196" t="s">
        <v>90</v>
      </c>
      <c r="AY367" s="18" t="s">
        <v>215</v>
      </c>
      <c r="BE367" s="197">
        <f>IF(N367="základní",J367,0)</f>
        <v>0</v>
      </c>
      <c r="BF367" s="197">
        <f>IF(N367="snížená",J367,0)</f>
        <v>0</v>
      </c>
      <c r="BG367" s="197">
        <f>IF(N367="zákl. přenesená",J367,0)</f>
        <v>0</v>
      </c>
      <c r="BH367" s="197">
        <f>IF(N367="sníž. přenesená",J367,0)</f>
        <v>0</v>
      </c>
      <c r="BI367" s="197">
        <f>IF(N367="nulová",J367,0)</f>
        <v>0</v>
      </c>
      <c r="BJ367" s="18" t="s">
        <v>88</v>
      </c>
      <c r="BK367" s="197">
        <f>ROUND(I367*H367,2)</f>
        <v>0</v>
      </c>
      <c r="BL367" s="18" t="s">
        <v>291</v>
      </c>
      <c r="BM367" s="196" t="s">
        <v>4400</v>
      </c>
    </row>
    <row r="368" spans="1:65" s="2" customFormat="1" ht="10.199999999999999">
      <c r="A368" s="35"/>
      <c r="B368" s="36"/>
      <c r="C368" s="37"/>
      <c r="D368" s="198" t="s">
        <v>221</v>
      </c>
      <c r="E368" s="37"/>
      <c r="F368" s="199" t="s">
        <v>4401</v>
      </c>
      <c r="G368" s="37"/>
      <c r="H368" s="37"/>
      <c r="I368" s="200"/>
      <c r="J368" s="37"/>
      <c r="K368" s="37"/>
      <c r="L368" s="40"/>
      <c r="M368" s="201"/>
      <c r="N368" s="202"/>
      <c r="O368" s="72"/>
      <c r="P368" s="72"/>
      <c r="Q368" s="72"/>
      <c r="R368" s="72"/>
      <c r="S368" s="72"/>
      <c r="T368" s="73"/>
      <c r="U368" s="35"/>
      <c r="V368" s="35"/>
      <c r="W368" s="35"/>
      <c r="X368" s="35"/>
      <c r="Y368" s="35"/>
      <c r="Z368" s="35"/>
      <c r="AA368" s="35"/>
      <c r="AB368" s="35"/>
      <c r="AC368" s="35"/>
      <c r="AD368" s="35"/>
      <c r="AE368" s="35"/>
      <c r="AT368" s="18" t="s">
        <v>221</v>
      </c>
      <c r="AU368" s="18" t="s">
        <v>90</v>
      </c>
    </row>
    <row r="369" spans="1:65" s="2" customFormat="1" ht="10.199999999999999">
      <c r="A369" s="35"/>
      <c r="B369" s="36"/>
      <c r="C369" s="37"/>
      <c r="D369" s="215" t="s">
        <v>362</v>
      </c>
      <c r="E369" s="37"/>
      <c r="F369" s="216" t="s">
        <v>4402</v>
      </c>
      <c r="G369" s="37"/>
      <c r="H369" s="37"/>
      <c r="I369" s="200"/>
      <c r="J369" s="37"/>
      <c r="K369" s="37"/>
      <c r="L369" s="40"/>
      <c r="M369" s="201"/>
      <c r="N369" s="202"/>
      <c r="O369" s="72"/>
      <c r="P369" s="72"/>
      <c r="Q369" s="72"/>
      <c r="R369" s="72"/>
      <c r="S369" s="72"/>
      <c r="T369" s="73"/>
      <c r="U369" s="35"/>
      <c r="V369" s="35"/>
      <c r="W369" s="35"/>
      <c r="X369" s="35"/>
      <c r="Y369" s="35"/>
      <c r="Z369" s="35"/>
      <c r="AA369" s="35"/>
      <c r="AB369" s="35"/>
      <c r="AC369" s="35"/>
      <c r="AD369" s="35"/>
      <c r="AE369" s="35"/>
      <c r="AT369" s="18" t="s">
        <v>362</v>
      </c>
      <c r="AU369" s="18" t="s">
        <v>90</v>
      </c>
    </row>
    <row r="370" spans="1:65" s="2" customFormat="1" ht="16.5" customHeight="1">
      <c r="A370" s="35"/>
      <c r="B370" s="36"/>
      <c r="C370" s="185" t="s">
        <v>1441</v>
      </c>
      <c r="D370" s="185" t="s">
        <v>216</v>
      </c>
      <c r="E370" s="186" t="s">
        <v>4403</v>
      </c>
      <c r="F370" s="187" t="s">
        <v>4404</v>
      </c>
      <c r="G370" s="188" t="s">
        <v>716</v>
      </c>
      <c r="H370" s="189">
        <v>8</v>
      </c>
      <c r="I370" s="190"/>
      <c r="J370" s="191">
        <f>ROUND(I370*H370,2)</f>
        <v>0</v>
      </c>
      <c r="K370" s="187" t="s">
        <v>359</v>
      </c>
      <c r="L370" s="40"/>
      <c r="M370" s="192" t="s">
        <v>1</v>
      </c>
      <c r="N370" s="193" t="s">
        <v>46</v>
      </c>
      <c r="O370" s="72"/>
      <c r="P370" s="194">
        <f>O370*H370</f>
        <v>0</v>
      </c>
      <c r="Q370" s="194">
        <v>2.5999999999999998E-4</v>
      </c>
      <c r="R370" s="194">
        <f>Q370*H370</f>
        <v>2.0799999999999998E-3</v>
      </c>
      <c r="S370" s="194">
        <v>0</v>
      </c>
      <c r="T370" s="195">
        <f>S370*H370</f>
        <v>0</v>
      </c>
      <c r="U370" s="35"/>
      <c r="V370" s="35"/>
      <c r="W370" s="35"/>
      <c r="X370" s="35"/>
      <c r="Y370" s="35"/>
      <c r="Z370" s="35"/>
      <c r="AA370" s="35"/>
      <c r="AB370" s="35"/>
      <c r="AC370" s="35"/>
      <c r="AD370" s="35"/>
      <c r="AE370" s="35"/>
      <c r="AR370" s="196" t="s">
        <v>291</v>
      </c>
      <c r="AT370" s="196" t="s">
        <v>216</v>
      </c>
      <c r="AU370" s="196" t="s">
        <v>90</v>
      </c>
      <c r="AY370" s="18" t="s">
        <v>215</v>
      </c>
      <c r="BE370" s="197">
        <f>IF(N370="základní",J370,0)</f>
        <v>0</v>
      </c>
      <c r="BF370" s="197">
        <f>IF(N370="snížená",J370,0)</f>
        <v>0</v>
      </c>
      <c r="BG370" s="197">
        <f>IF(N370="zákl. přenesená",J370,0)</f>
        <v>0</v>
      </c>
      <c r="BH370" s="197">
        <f>IF(N370="sníž. přenesená",J370,0)</f>
        <v>0</v>
      </c>
      <c r="BI370" s="197">
        <f>IF(N370="nulová",J370,0)</f>
        <v>0</v>
      </c>
      <c r="BJ370" s="18" t="s">
        <v>88</v>
      </c>
      <c r="BK370" s="197">
        <f>ROUND(I370*H370,2)</f>
        <v>0</v>
      </c>
      <c r="BL370" s="18" t="s">
        <v>291</v>
      </c>
      <c r="BM370" s="196" t="s">
        <v>4405</v>
      </c>
    </row>
    <row r="371" spans="1:65" s="2" customFormat="1" ht="10.199999999999999">
      <c r="A371" s="35"/>
      <c r="B371" s="36"/>
      <c r="C371" s="37"/>
      <c r="D371" s="198" t="s">
        <v>221</v>
      </c>
      <c r="E371" s="37"/>
      <c r="F371" s="199" t="s">
        <v>4406</v>
      </c>
      <c r="G371" s="37"/>
      <c r="H371" s="37"/>
      <c r="I371" s="200"/>
      <c r="J371" s="37"/>
      <c r="K371" s="37"/>
      <c r="L371" s="40"/>
      <c r="M371" s="201"/>
      <c r="N371" s="202"/>
      <c r="O371" s="72"/>
      <c r="P371" s="72"/>
      <c r="Q371" s="72"/>
      <c r="R371" s="72"/>
      <c r="S371" s="72"/>
      <c r="T371" s="73"/>
      <c r="U371" s="35"/>
      <c r="V371" s="35"/>
      <c r="W371" s="35"/>
      <c r="X371" s="35"/>
      <c r="Y371" s="35"/>
      <c r="Z371" s="35"/>
      <c r="AA371" s="35"/>
      <c r="AB371" s="35"/>
      <c r="AC371" s="35"/>
      <c r="AD371" s="35"/>
      <c r="AE371" s="35"/>
      <c r="AT371" s="18" t="s">
        <v>221</v>
      </c>
      <c r="AU371" s="18" t="s">
        <v>90</v>
      </c>
    </row>
    <row r="372" spans="1:65" s="2" customFormat="1" ht="10.199999999999999">
      <c r="A372" s="35"/>
      <c r="B372" s="36"/>
      <c r="C372" s="37"/>
      <c r="D372" s="215" t="s">
        <v>362</v>
      </c>
      <c r="E372" s="37"/>
      <c r="F372" s="216" t="s">
        <v>4407</v>
      </c>
      <c r="G372" s="37"/>
      <c r="H372" s="37"/>
      <c r="I372" s="200"/>
      <c r="J372" s="37"/>
      <c r="K372" s="37"/>
      <c r="L372" s="40"/>
      <c r="M372" s="201"/>
      <c r="N372" s="202"/>
      <c r="O372" s="72"/>
      <c r="P372" s="72"/>
      <c r="Q372" s="72"/>
      <c r="R372" s="72"/>
      <c r="S372" s="72"/>
      <c r="T372" s="73"/>
      <c r="U372" s="35"/>
      <c r="V372" s="35"/>
      <c r="W372" s="35"/>
      <c r="X372" s="35"/>
      <c r="Y372" s="35"/>
      <c r="Z372" s="35"/>
      <c r="AA372" s="35"/>
      <c r="AB372" s="35"/>
      <c r="AC372" s="35"/>
      <c r="AD372" s="35"/>
      <c r="AE372" s="35"/>
      <c r="AT372" s="18" t="s">
        <v>362</v>
      </c>
      <c r="AU372" s="18" t="s">
        <v>90</v>
      </c>
    </row>
    <row r="373" spans="1:65" s="2" customFormat="1" ht="21.75" customHeight="1">
      <c r="A373" s="35"/>
      <c r="B373" s="36"/>
      <c r="C373" s="185" t="s">
        <v>1451</v>
      </c>
      <c r="D373" s="185" t="s">
        <v>216</v>
      </c>
      <c r="E373" s="186" t="s">
        <v>4408</v>
      </c>
      <c r="F373" s="187" t="s">
        <v>4409</v>
      </c>
      <c r="G373" s="188" t="s">
        <v>583</v>
      </c>
      <c r="H373" s="189">
        <v>5.6000000000000001E-2</v>
      </c>
      <c r="I373" s="190"/>
      <c r="J373" s="191">
        <f>ROUND(I373*H373,2)</f>
        <v>0</v>
      </c>
      <c r="K373" s="187" t="s">
        <v>359</v>
      </c>
      <c r="L373" s="40"/>
      <c r="M373" s="192" t="s">
        <v>1</v>
      </c>
      <c r="N373" s="193" t="s">
        <v>46</v>
      </c>
      <c r="O373" s="72"/>
      <c r="P373" s="194">
        <f>O373*H373</f>
        <v>0</v>
      </c>
      <c r="Q373" s="194">
        <v>0</v>
      </c>
      <c r="R373" s="194">
        <f>Q373*H373</f>
        <v>0</v>
      </c>
      <c r="S373" s="194">
        <v>0</v>
      </c>
      <c r="T373" s="195">
        <f>S373*H373</f>
        <v>0</v>
      </c>
      <c r="U373" s="35"/>
      <c r="V373" s="35"/>
      <c r="W373" s="35"/>
      <c r="X373" s="35"/>
      <c r="Y373" s="35"/>
      <c r="Z373" s="35"/>
      <c r="AA373" s="35"/>
      <c r="AB373" s="35"/>
      <c r="AC373" s="35"/>
      <c r="AD373" s="35"/>
      <c r="AE373" s="35"/>
      <c r="AR373" s="196" t="s">
        <v>291</v>
      </c>
      <c r="AT373" s="196" t="s">
        <v>216</v>
      </c>
      <c r="AU373" s="196" t="s">
        <v>90</v>
      </c>
      <c r="AY373" s="18" t="s">
        <v>215</v>
      </c>
      <c r="BE373" s="197">
        <f>IF(N373="základní",J373,0)</f>
        <v>0</v>
      </c>
      <c r="BF373" s="197">
        <f>IF(N373="snížená",J373,0)</f>
        <v>0</v>
      </c>
      <c r="BG373" s="197">
        <f>IF(N373="zákl. přenesená",J373,0)</f>
        <v>0</v>
      </c>
      <c r="BH373" s="197">
        <f>IF(N373="sníž. přenesená",J373,0)</f>
        <v>0</v>
      </c>
      <c r="BI373" s="197">
        <f>IF(N373="nulová",J373,0)</f>
        <v>0</v>
      </c>
      <c r="BJ373" s="18" t="s">
        <v>88</v>
      </c>
      <c r="BK373" s="197">
        <f>ROUND(I373*H373,2)</f>
        <v>0</v>
      </c>
      <c r="BL373" s="18" t="s">
        <v>291</v>
      </c>
      <c r="BM373" s="196" t="s">
        <v>4410</v>
      </c>
    </row>
    <row r="374" spans="1:65" s="2" customFormat="1" ht="28.8">
      <c r="A374" s="35"/>
      <c r="B374" s="36"/>
      <c r="C374" s="37"/>
      <c r="D374" s="198" t="s">
        <v>221</v>
      </c>
      <c r="E374" s="37"/>
      <c r="F374" s="199" t="s">
        <v>4411</v>
      </c>
      <c r="G374" s="37"/>
      <c r="H374" s="37"/>
      <c r="I374" s="200"/>
      <c r="J374" s="37"/>
      <c r="K374" s="37"/>
      <c r="L374" s="40"/>
      <c r="M374" s="201"/>
      <c r="N374" s="202"/>
      <c r="O374" s="72"/>
      <c r="P374" s="72"/>
      <c r="Q374" s="72"/>
      <c r="R374" s="72"/>
      <c r="S374" s="72"/>
      <c r="T374" s="73"/>
      <c r="U374" s="35"/>
      <c r="V374" s="35"/>
      <c r="W374" s="35"/>
      <c r="X374" s="35"/>
      <c r="Y374" s="35"/>
      <c r="Z374" s="35"/>
      <c r="AA374" s="35"/>
      <c r="AB374" s="35"/>
      <c r="AC374" s="35"/>
      <c r="AD374" s="35"/>
      <c r="AE374" s="35"/>
      <c r="AT374" s="18" t="s">
        <v>221</v>
      </c>
      <c r="AU374" s="18" t="s">
        <v>90</v>
      </c>
    </row>
    <row r="375" spans="1:65" s="2" customFormat="1" ht="10.199999999999999">
      <c r="A375" s="35"/>
      <c r="B375" s="36"/>
      <c r="C375" s="37"/>
      <c r="D375" s="215" t="s">
        <v>362</v>
      </c>
      <c r="E375" s="37"/>
      <c r="F375" s="216" t="s">
        <v>4412</v>
      </c>
      <c r="G375" s="37"/>
      <c r="H375" s="37"/>
      <c r="I375" s="200"/>
      <c r="J375" s="37"/>
      <c r="K375" s="37"/>
      <c r="L375" s="40"/>
      <c r="M375" s="201"/>
      <c r="N375" s="202"/>
      <c r="O375" s="72"/>
      <c r="P375" s="72"/>
      <c r="Q375" s="72"/>
      <c r="R375" s="72"/>
      <c r="S375" s="72"/>
      <c r="T375" s="73"/>
      <c r="U375" s="35"/>
      <c r="V375" s="35"/>
      <c r="W375" s="35"/>
      <c r="X375" s="35"/>
      <c r="Y375" s="35"/>
      <c r="Z375" s="35"/>
      <c r="AA375" s="35"/>
      <c r="AB375" s="35"/>
      <c r="AC375" s="35"/>
      <c r="AD375" s="35"/>
      <c r="AE375" s="35"/>
      <c r="AT375" s="18" t="s">
        <v>362</v>
      </c>
      <c r="AU375" s="18" t="s">
        <v>90</v>
      </c>
    </row>
    <row r="376" spans="1:65" s="11" customFormat="1" ht="22.8" customHeight="1">
      <c r="B376" s="171"/>
      <c r="C376" s="172"/>
      <c r="D376" s="173" t="s">
        <v>80</v>
      </c>
      <c r="E376" s="213" t="s">
        <v>4413</v>
      </c>
      <c r="F376" s="213" t="s">
        <v>4414</v>
      </c>
      <c r="G376" s="172"/>
      <c r="H376" s="172"/>
      <c r="I376" s="175"/>
      <c r="J376" s="214">
        <f>BK376</f>
        <v>0</v>
      </c>
      <c r="K376" s="172"/>
      <c r="L376" s="177"/>
      <c r="M376" s="178"/>
      <c r="N376" s="179"/>
      <c r="O376" s="179"/>
      <c r="P376" s="180">
        <f>SUM(P377:P394)</f>
        <v>0</v>
      </c>
      <c r="Q376" s="179"/>
      <c r="R376" s="180">
        <f>SUM(R377:R394)</f>
        <v>0.40168999999999999</v>
      </c>
      <c r="S376" s="179"/>
      <c r="T376" s="181">
        <f>SUM(T377:T394)</f>
        <v>0</v>
      </c>
      <c r="AR376" s="182" t="s">
        <v>90</v>
      </c>
      <c r="AT376" s="183" t="s">
        <v>80</v>
      </c>
      <c r="AU376" s="183" t="s">
        <v>88</v>
      </c>
      <c r="AY376" s="182" t="s">
        <v>215</v>
      </c>
      <c r="BK376" s="184">
        <f>SUM(BK377:BK394)</f>
        <v>0</v>
      </c>
    </row>
    <row r="377" spans="1:65" s="2" customFormat="1" ht="37.799999999999997" customHeight="1">
      <c r="A377" s="35"/>
      <c r="B377" s="36"/>
      <c r="C377" s="185" t="s">
        <v>1457</v>
      </c>
      <c r="D377" s="185" t="s">
        <v>216</v>
      </c>
      <c r="E377" s="186" t="s">
        <v>4415</v>
      </c>
      <c r="F377" s="187" t="s">
        <v>4416</v>
      </c>
      <c r="G377" s="188" t="s">
        <v>716</v>
      </c>
      <c r="H377" s="189">
        <v>2</v>
      </c>
      <c r="I377" s="190"/>
      <c r="J377" s="191">
        <f>ROUND(I377*H377,2)</f>
        <v>0</v>
      </c>
      <c r="K377" s="187" t="s">
        <v>359</v>
      </c>
      <c r="L377" s="40"/>
      <c r="M377" s="192" t="s">
        <v>1</v>
      </c>
      <c r="N377" s="193" t="s">
        <v>46</v>
      </c>
      <c r="O377" s="72"/>
      <c r="P377" s="194">
        <f>O377*H377</f>
        <v>0</v>
      </c>
      <c r="Q377" s="194">
        <v>2.6800000000000001E-2</v>
      </c>
      <c r="R377" s="194">
        <f>Q377*H377</f>
        <v>5.3600000000000002E-2</v>
      </c>
      <c r="S377" s="194">
        <v>0</v>
      </c>
      <c r="T377" s="195">
        <f>S377*H377</f>
        <v>0</v>
      </c>
      <c r="U377" s="35"/>
      <c r="V377" s="35"/>
      <c r="W377" s="35"/>
      <c r="X377" s="35"/>
      <c r="Y377" s="35"/>
      <c r="Z377" s="35"/>
      <c r="AA377" s="35"/>
      <c r="AB377" s="35"/>
      <c r="AC377" s="35"/>
      <c r="AD377" s="35"/>
      <c r="AE377" s="35"/>
      <c r="AR377" s="196" t="s">
        <v>291</v>
      </c>
      <c r="AT377" s="196" t="s">
        <v>216</v>
      </c>
      <c r="AU377" s="196" t="s">
        <v>90</v>
      </c>
      <c r="AY377" s="18" t="s">
        <v>215</v>
      </c>
      <c r="BE377" s="197">
        <f>IF(N377="základní",J377,0)</f>
        <v>0</v>
      </c>
      <c r="BF377" s="197">
        <f>IF(N377="snížená",J377,0)</f>
        <v>0</v>
      </c>
      <c r="BG377" s="197">
        <f>IF(N377="zákl. přenesená",J377,0)</f>
        <v>0</v>
      </c>
      <c r="BH377" s="197">
        <f>IF(N377="sníž. přenesená",J377,0)</f>
        <v>0</v>
      </c>
      <c r="BI377" s="197">
        <f>IF(N377="nulová",J377,0)</f>
        <v>0</v>
      </c>
      <c r="BJ377" s="18" t="s">
        <v>88</v>
      </c>
      <c r="BK377" s="197">
        <f>ROUND(I377*H377,2)</f>
        <v>0</v>
      </c>
      <c r="BL377" s="18" t="s">
        <v>291</v>
      </c>
      <c r="BM377" s="196" t="s">
        <v>4417</v>
      </c>
    </row>
    <row r="378" spans="1:65" s="2" customFormat="1" ht="28.8">
      <c r="A378" s="35"/>
      <c r="B378" s="36"/>
      <c r="C378" s="37"/>
      <c r="D378" s="198" t="s">
        <v>221</v>
      </c>
      <c r="E378" s="37"/>
      <c r="F378" s="199" t="s">
        <v>4418</v>
      </c>
      <c r="G378" s="37"/>
      <c r="H378" s="37"/>
      <c r="I378" s="200"/>
      <c r="J378" s="37"/>
      <c r="K378" s="37"/>
      <c r="L378" s="40"/>
      <c r="M378" s="201"/>
      <c r="N378" s="202"/>
      <c r="O378" s="72"/>
      <c r="P378" s="72"/>
      <c r="Q378" s="72"/>
      <c r="R378" s="72"/>
      <c r="S378" s="72"/>
      <c r="T378" s="73"/>
      <c r="U378" s="35"/>
      <c r="V378" s="35"/>
      <c r="W378" s="35"/>
      <c r="X378" s="35"/>
      <c r="Y378" s="35"/>
      <c r="Z378" s="35"/>
      <c r="AA378" s="35"/>
      <c r="AB378" s="35"/>
      <c r="AC378" s="35"/>
      <c r="AD378" s="35"/>
      <c r="AE378" s="35"/>
      <c r="AT378" s="18" t="s">
        <v>221</v>
      </c>
      <c r="AU378" s="18" t="s">
        <v>90</v>
      </c>
    </row>
    <row r="379" spans="1:65" s="2" customFormat="1" ht="10.199999999999999">
      <c r="A379" s="35"/>
      <c r="B379" s="36"/>
      <c r="C379" s="37"/>
      <c r="D379" s="215" t="s">
        <v>362</v>
      </c>
      <c r="E379" s="37"/>
      <c r="F379" s="216" t="s">
        <v>4419</v>
      </c>
      <c r="G379" s="37"/>
      <c r="H379" s="37"/>
      <c r="I379" s="200"/>
      <c r="J379" s="37"/>
      <c r="K379" s="37"/>
      <c r="L379" s="40"/>
      <c r="M379" s="201"/>
      <c r="N379" s="202"/>
      <c r="O379" s="72"/>
      <c r="P379" s="72"/>
      <c r="Q379" s="72"/>
      <c r="R379" s="72"/>
      <c r="S379" s="72"/>
      <c r="T379" s="73"/>
      <c r="U379" s="35"/>
      <c r="V379" s="35"/>
      <c r="W379" s="35"/>
      <c r="X379" s="35"/>
      <c r="Y379" s="35"/>
      <c r="Z379" s="35"/>
      <c r="AA379" s="35"/>
      <c r="AB379" s="35"/>
      <c r="AC379" s="35"/>
      <c r="AD379" s="35"/>
      <c r="AE379" s="35"/>
      <c r="AT379" s="18" t="s">
        <v>362</v>
      </c>
      <c r="AU379" s="18" t="s">
        <v>90</v>
      </c>
    </row>
    <row r="380" spans="1:65" s="2" customFormat="1" ht="37.799999999999997" customHeight="1">
      <c r="A380" s="35"/>
      <c r="B380" s="36"/>
      <c r="C380" s="185" t="s">
        <v>1463</v>
      </c>
      <c r="D380" s="185" t="s">
        <v>216</v>
      </c>
      <c r="E380" s="186" t="s">
        <v>4420</v>
      </c>
      <c r="F380" s="187" t="s">
        <v>4421</v>
      </c>
      <c r="G380" s="188" t="s">
        <v>716</v>
      </c>
      <c r="H380" s="189">
        <v>1</v>
      </c>
      <c r="I380" s="190"/>
      <c r="J380" s="191">
        <f>ROUND(I380*H380,2)</f>
        <v>0</v>
      </c>
      <c r="K380" s="187" t="s">
        <v>359</v>
      </c>
      <c r="L380" s="40"/>
      <c r="M380" s="192" t="s">
        <v>1</v>
      </c>
      <c r="N380" s="193" t="s">
        <v>46</v>
      </c>
      <c r="O380" s="72"/>
      <c r="P380" s="194">
        <f>O380*H380</f>
        <v>0</v>
      </c>
      <c r="Q380" s="194">
        <v>2.2290000000000001E-2</v>
      </c>
      <c r="R380" s="194">
        <f>Q380*H380</f>
        <v>2.2290000000000001E-2</v>
      </c>
      <c r="S380" s="194">
        <v>0</v>
      </c>
      <c r="T380" s="195">
        <f>S380*H380</f>
        <v>0</v>
      </c>
      <c r="U380" s="35"/>
      <c r="V380" s="35"/>
      <c r="W380" s="35"/>
      <c r="X380" s="35"/>
      <c r="Y380" s="35"/>
      <c r="Z380" s="35"/>
      <c r="AA380" s="35"/>
      <c r="AB380" s="35"/>
      <c r="AC380" s="35"/>
      <c r="AD380" s="35"/>
      <c r="AE380" s="35"/>
      <c r="AR380" s="196" t="s">
        <v>291</v>
      </c>
      <c r="AT380" s="196" t="s">
        <v>216</v>
      </c>
      <c r="AU380" s="196" t="s">
        <v>90</v>
      </c>
      <c r="AY380" s="18" t="s">
        <v>215</v>
      </c>
      <c r="BE380" s="197">
        <f>IF(N380="základní",J380,0)</f>
        <v>0</v>
      </c>
      <c r="BF380" s="197">
        <f>IF(N380="snížená",J380,0)</f>
        <v>0</v>
      </c>
      <c r="BG380" s="197">
        <f>IF(N380="zákl. přenesená",J380,0)</f>
        <v>0</v>
      </c>
      <c r="BH380" s="197">
        <f>IF(N380="sníž. přenesená",J380,0)</f>
        <v>0</v>
      </c>
      <c r="BI380" s="197">
        <f>IF(N380="nulová",J380,0)</f>
        <v>0</v>
      </c>
      <c r="BJ380" s="18" t="s">
        <v>88</v>
      </c>
      <c r="BK380" s="197">
        <f>ROUND(I380*H380,2)</f>
        <v>0</v>
      </c>
      <c r="BL380" s="18" t="s">
        <v>291</v>
      </c>
      <c r="BM380" s="196" t="s">
        <v>4422</v>
      </c>
    </row>
    <row r="381" spans="1:65" s="2" customFormat="1" ht="28.8">
      <c r="A381" s="35"/>
      <c r="B381" s="36"/>
      <c r="C381" s="37"/>
      <c r="D381" s="198" t="s">
        <v>221</v>
      </c>
      <c r="E381" s="37"/>
      <c r="F381" s="199" t="s">
        <v>4423</v>
      </c>
      <c r="G381" s="37"/>
      <c r="H381" s="37"/>
      <c r="I381" s="200"/>
      <c r="J381" s="37"/>
      <c r="K381" s="37"/>
      <c r="L381" s="40"/>
      <c r="M381" s="201"/>
      <c r="N381" s="202"/>
      <c r="O381" s="72"/>
      <c r="P381" s="72"/>
      <c r="Q381" s="72"/>
      <c r="R381" s="72"/>
      <c r="S381" s="72"/>
      <c r="T381" s="73"/>
      <c r="U381" s="35"/>
      <c r="V381" s="35"/>
      <c r="W381" s="35"/>
      <c r="X381" s="35"/>
      <c r="Y381" s="35"/>
      <c r="Z381" s="35"/>
      <c r="AA381" s="35"/>
      <c r="AB381" s="35"/>
      <c r="AC381" s="35"/>
      <c r="AD381" s="35"/>
      <c r="AE381" s="35"/>
      <c r="AT381" s="18" t="s">
        <v>221</v>
      </c>
      <c r="AU381" s="18" t="s">
        <v>90</v>
      </c>
    </row>
    <row r="382" spans="1:65" s="2" customFormat="1" ht="10.199999999999999">
      <c r="A382" s="35"/>
      <c r="B382" s="36"/>
      <c r="C382" s="37"/>
      <c r="D382" s="215" t="s">
        <v>362</v>
      </c>
      <c r="E382" s="37"/>
      <c r="F382" s="216" t="s">
        <v>4424</v>
      </c>
      <c r="G382" s="37"/>
      <c r="H382" s="37"/>
      <c r="I382" s="200"/>
      <c r="J382" s="37"/>
      <c r="K382" s="37"/>
      <c r="L382" s="40"/>
      <c r="M382" s="201"/>
      <c r="N382" s="202"/>
      <c r="O382" s="72"/>
      <c r="P382" s="72"/>
      <c r="Q382" s="72"/>
      <c r="R382" s="72"/>
      <c r="S382" s="72"/>
      <c r="T382" s="73"/>
      <c r="U382" s="35"/>
      <c r="V382" s="35"/>
      <c r="W382" s="35"/>
      <c r="X382" s="35"/>
      <c r="Y382" s="35"/>
      <c r="Z382" s="35"/>
      <c r="AA382" s="35"/>
      <c r="AB382" s="35"/>
      <c r="AC382" s="35"/>
      <c r="AD382" s="35"/>
      <c r="AE382" s="35"/>
      <c r="AT382" s="18" t="s">
        <v>362</v>
      </c>
      <c r="AU382" s="18" t="s">
        <v>90</v>
      </c>
    </row>
    <row r="383" spans="1:65" s="2" customFormat="1" ht="37.799999999999997" customHeight="1">
      <c r="A383" s="35"/>
      <c r="B383" s="36"/>
      <c r="C383" s="185" t="s">
        <v>1553</v>
      </c>
      <c r="D383" s="185" t="s">
        <v>216</v>
      </c>
      <c r="E383" s="186" t="s">
        <v>4425</v>
      </c>
      <c r="F383" s="187" t="s">
        <v>4426</v>
      </c>
      <c r="G383" s="188" t="s">
        <v>716</v>
      </c>
      <c r="H383" s="189">
        <v>5</v>
      </c>
      <c r="I383" s="190"/>
      <c r="J383" s="191">
        <f>ROUND(I383*H383,2)</f>
        <v>0</v>
      </c>
      <c r="K383" s="187" t="s">
        <v>359</v>
      </c>
      <c r="L383" s="40"/>
      <c r="M383" s="192" t="s">
        <v>1</v>
      </c>
      <c r="N383" s="193" t="s">
        <v>46</v>
      </c>
      <c r="O383" s="72"/>
      <c r="P383" s="194">
        <f>O383*H383</f>
        <v>0</v>
      </c>
      <c r="Q383" s="194">
        <v>5.4960000000000002E-2</v>
      </c>
      <c r="R383" s="194">
        <f>Q383*H383</f>
        <v>0.27479999999999999</v>
      </c>
      <c r="S383" s="194">
        <v>0</v>
      </c>
      <c r="T383" s="195">
        <f>S383*H383</f>
        <v>0</v>
      </c>
      <c r="U383" s="35"/>
      <c r="V383" s="35"/>
      <c r="W383" s="35"/>
      <c r="X383" s="35"/>
      <c r="Y383" s="35"/>
      <c r="Z383" s="35"/>
      <c r="AA383" s="35"/>
      <c r="AB383" s="35"/>
      <c r="AC383" s="35"/>
      <c r="AD383" s="35"/>
      <c r="AE383" s="35"/>
      <c r="AR383" s="196" t="s">
        <v>291</v>
      </c>
      <c r="AT383" s="196" t="s">
        <v>216</v>
      </c>
      <c r="AU383" s="196" t="s">
        <v>90</v>
      </c>
      <c r="AY383" s="18" t="s">
        <v>215</v>
      </c>
      <c r="BE383" s="197">
        <f>IF(N383="základní",J383,0)</f>
        <v>0</v>
      </c>
      <c r="BF383" s="197">
        <f>IF(N383="snížená",J383,0)</f>
        <v>0</v>
      </c>
      <c r="BG383" s="197">
        <f>IF(N383="zákl. přenesená",J383,0)</f>
        <v>0</v>
      </c>
      <c r="BH383" s="197">
        <f>IF(N383="sníž. přenesená",J383,0)</f>
        <v>0</v>
      </c>
      <c r="BI383" s="197">
        <f>IF(N383="nulová",J383,0)</f>
        <v>0</v>
      </c>
      <c r="BJ383" s="18" t="s">
        <v>88</v>
      </c>
      <c r="BK383" s="197">
        <f>ROUND(I383*H383,2)</f>
        <v>0</v>
      </c>
      <c r="BL383" s="18" t="s">
        <v>291</v>
      </c>
      <c r="BM383" s="196" t="s">
        <v>4427</v>
      </c>
    </row>
    <row r="384" spans="1:65" s="2" customFormat="1" ht="28.8">
      <c r="A384" s="35"/>
      <c r="B384" s="36"/>
      <c r="C384" s="37"/>
      <c r="D384" s="198" t="s">
        <v>221</v>
      </c>
      <c r="E384" s="37"/>
      <c r="F384" s="199" t="s">
        <v>4428</v>
      </c>
      <c r="G384" s="37"/>
      <c r="H384" s="37"/>
      <c r="I384" s="200"/>
      <c r="J384" s="37"/>
      <c r="K384" s="37"/>
      <c r="L384" s="40"/>
      <c r="M384" s="201"/>
      <c r="N384" s="202"/>
      <c r="O384" s="72"/>
      <c r="P384" s="72"/>
      <c r="Q384" s="72"/>
      <c r="R384" s="72"/>
      <c r="S384" s="72"/>
      <c r="T384" s="73"/>
      <c r="U384" s="35"/>
      <c r="V384" s="35"/>
      <c r="W384" s="35"/>
      <c r="X384" s="35"/>
      <c r="Y384" s="35"/>
      <c r="Z384" s="35"/>
      <c r="AA384" s="35"/>
      <c r="AB384" s="35"/>
      <c r="AC384" s="35"/>
      <c r="AD384" s="35"/>
      <c r="AE384" s="35"/>
      <c r="AT384" s="18" t="s">
        <v>221</v>
      </c>
      <c r="AU384" s="18" t="s">
        <v>90</v>
      </c>
    </row>
    <row r="385" spans="1:65" s="2" customFormat="1" ht="10.199999999999999">
      <c r="A385" s="35"/>
      <c r="B385" s="36"/>
      <c r="C385" s="37"/>
      <c r="D385" s="215" t="s">
        <v>362</v>
      </c>
      <c r="E385" s="37"/>
      <c r="F385" s="216" t="s">
        <v>4429</v>
      </c>
      <c r="G385" s="37"/>
      <c r="H385" s="37"/>
      <c r="I385" s="200"/>
      <c r="J385" s="37"/>
      <c r="K385" s="37"/>
      <c r="L385" s="40"/>
      <c r="M385" s="201"/>
      <c r="N385" s="202"/>
      <c r="O385" s="72"/>
      <c r="P385" s="72"/>
      <c r="Q385" s="72"/>
      <c r="R385" s="72"/>
      <c r="S385" s="72"/>
      <c r="T385" s="73"/>
      <c r="U385" s="35"/>
      <c r="V385" s="35"/>
      <c r="W385" s="35"/>
      <c r="X385" s="35"/>
      <c r="Y385" s="35"/>
      <c r="Z385" s="35"/>
      <c r="AA385" s="35"/>
      <c r="AB385" s="35"/>
      <c r="AC385" s="35"/>
      <c r="AD385" s="35"/>
      <c r="AE385" s="35"/>
      <c r="AT385" s="18" t="s">
        <v>362</v>
      </c>
      <c r="AU385" s="18" t="s">
        <v>90</v>
      </c>
    </row>
    <row r="386" spans="1:65" s="2" customFormat="1" ht="24.15" customHeight="1">
      <c r="A386" s="35"/>
      <c r="B386" s="36"/>
      <c r="C386" s="185" t="s">
        <v>1559</v>
      </c>
      <c r="D386" s="185" t="s">
        <v>216</v>
      </c>
      <c r="E386" s="186" t="s">
        <v>4430</v>
      </c>
      <c r="F386" s="187" t="s">
        <v>4431</v>
      </c>
      <c r="G386" s="188" t="s">
        <v>716</v>
      </c>
      <c r="H386" s="189">
        <v>2</v>
      </c>
      <c r="I386" s="190"/>
      <c r="J386" s="191">
        <f>ROUND(I386*H386,2)</f>
        <v>0</v>
      </c>
      <c r="K386" s="187" t="s">
        <v>1</v>
      </c>
      <c r="L386" s="40"/>
      <c r="M386" s="192" t="s">
        <v>1</v>
      </c>
      <c r="N386" s="193" t="s">
        <v>46</v>
      </c>
      <c r="O386" s="72"/>
      <c r="P386" s="194">
        <f>O386*H386</f>
        <v>0</v>
      </c>
      <c r="Q386" s="194">
        <v>2.5499999999999998E-2</v>
      </c>
      <c r="R386" s="194">
        <f>Q386*H386</f>
        <v>5.0999999999999997E-2</v>
      </c>
      <c r="S386" s="194">
        <v>0</v>
      </c>
      <c r="T386" s="195">
        <f>S386*H386</f>
        <v>0</v>
      </c>
      <c r="U386" s="35"/>
      <c r="V386" s="35"/>
      <c r="W386" s="35"/>
      <c r="X386" s="35"/>
      <c r="Y386" s="35"/>
      <c r="Z386" s="35"/>
      <c r="AA386" s="35"/>
      <c r="AB386" s="35"/>
      <c r="AC386" s="35"/>
      <c r="AD386" s="35"/>
      <c r="AE386" s="35"/>
      <c r="AR386" s="196" t="s">
        <v>291</v>
      </c>
      <c r="AT386" s="196" t="s">
        <v>216</v>
      </c>
      <c r="AU386" s="196" t="s">
        <v>90</v>
      </c>
      <c r="AY386" s="18" t="s">
        <v>215</v>
      </c>
      <c r="BE386" s="197">
        <f>IF(N386="základní",J386,0)</f>
        <v>0</v>
      </c>
      <c r="BF386" s="197">
        <f>IF(N386="snížená",J386,0)</f>
        <v>0</v>
      </c>
      <c r="BG386" s="197">
        <f>IF(N386="zákl. přenesená",J386,0)</f>
        <v>0</v>
      </c>
      <c r="BH386" s="197">
        <f>IF(N386="sníž. přenesená",J386,0)</f>
        <v>0</v>
      </c>
      <c r="BI386" s="197">
        <f>IF(N386="nulová",J386,0)</f>
        <v>0</v>
      </c>
      <c r="BJ386" s="18" t="s">
        <v>88</v>
      </c>
      <c r="BK386" s="197">
        <f>ROUND(I386*H386,2)</f>
        <v>0</v>
      </c>
      <c r="BL386" s="18" t="s">
        <v>291</v>
      </c>
      <c r="BM386" s="196" t="s">
        <v>4432</v>
      </c>
    </row>
    <row r="387" spans="1:65" s="2" customFormat="1" ht="19.2">
      <c r="A387" s="35"/>
      <c r="B387" s="36"/>
      <c r="C387" s="37"/>
      <c r="D387" s="198" t="s">
        <v>221</v>
      </c>
      <c r="E387" s="37"/>
      <c r="F387" s="199" t="s">
        <v>4433</v>
      </c>
      <c r="G387" s="37"/>
      <c r="H387" s="37"/>
      <c r="I387" s="200"/>
      <c r="J387" s="37"/>
      <c r="K387" s="37"/>
      <c r="L387" s="40"/>
      <c r="M387" s="201"/>
      <c r="N387" s="202"/>
      <c r="O387" s="72"/>
      <c r="P387" s="72"/>
      <c r="Q387" s="72"/>
      <c r="R387" s="72"/>
      <c r="S387" s="72"/>
      <c r="T387" s="73"/>
      <c r="U387" s="35"/>
      <c r="V387" s="35"/>
      <c r="W387" s="35"/>
      <c r="X387" s="35"/>
      <c r="Y387" s="35"/>
      <c r="Z387" s="35"/>
      <c r="AA387" s="35"/>
      <c r="AB387" s="35"/>
      <c r="AC387" s="35"/>
      <c r="AD387" s="35"/>
      <c r="AE387" s="35"/>
      <c r="AT387" s="18" t="s">
        <v>221</v>
      </c>
      <c r="AU387" s="18" t="s">
        <v>90</v>
      </c>
    </row>
    <row r="388" spans="1:65" s="2" customFormat="1" ht="16.5" customHeight="1">
      <c r="A388" s="35"/>
      <c r="B388" s="36"/>
      <c r="C388" s="185" t="s">
        <v>1566</v>
      </c>
      <c r="D388" s="185" t="s">
        <v>216</v>
      </c>
      <c r="E388" s="186" t="s">
        <v>4434</v>
      </c>
      <c r="F388" s="187" t="s">
        <v>4435</v>
      </c>
      <c r="G388" s="188" t="s">
        <v>523</v>
      </c>
      <c r="H388" s="189">
        <v>380</v>
      </c>
      <c r="I388" s="190"/>
      <c r="J388" s="191">
        <f>ROUND(I388*H388,2)</f>
        <v>0</v>
      </c>
      <c r="K388" s="187" t="s">
        <v>359</v>
      </c>
      <c r="L388" s="40"/>
      <c r="M388" s="192" t="s">
        <v>1</v>
      </c>
      <c r="N388" s="193" t="s">
        <v>46</v>
      </c>
      <c r="O388" s="72"/>
      <c r="P388" s="194">
        <f>O388*H388</f>
        <v>0</v>
      </c>
      <c r="Q388" s="194">
        <v>0</v>
      </c>
      <c r="R388" s="194">
        <f>Q388*H388</f>
        <v>0</v>
      </c>
      <c r="S388" s="194">
        <v>0</v>
      </c>
      <c r="T388" s="195">
        <f>S388*H388</f>
        <v>0</v>
      </c>
      <c r="U388" s="35"/>
      <c r="V388" s="35"/>
      <c r="W388" s="35"/>
      <c r="X388" s="35"/>
      <c r="Y388" s="35"/>
      <c r="Z388" s="35"/>
      <c r="AA388" s="35"/>
      <c r="AB388" s="35"/>
      <c r="AC388" s="35"/>
      <c r="AD388" s="35"/>
      <c r="AE388" s="35"/>
      <c r="AR388" s="196" t="s">
        <v>291</v>
      </c>
      <c r="AT388" s="196" t="s">
        <v>216</v>
      </c>
      <c r="AU388" s="196" t="s">
        <v>90</v>
      </c>
      <c r="AY388" s="18" t="s">
        <v>215</v>
      </c>
      <c r="BE388" s="197">
        <f>IF(N388="základní",J388,0)</f>
        <v>0</v>
      </c>
      <c r="BF388" s="197">
        <f>IF(N388="snížená",J388,0)</f>
        <v>0</v>
      </c>
      <c r="BG388" s="197">
        <f>IF(N388="zákl. přenesená",J388,0)</f>
        <v>0</v>
      </c>
      <c r="BH388" s="197">
        <f>IF(N388="sníž. přenesená",J388,0)</f>
        <v>0</v>
      </c>
      <c r="BI388" s="197">
        <f>IF(N388="nulová",J388,0)</f>
        <v>0</v>
      </c>
      <c r="BJ388" s="18" t="s">
        <v>88</v>
      </c>
      <c r="BK388" s="197">
        <f>ROUND(I388*H388,2)</f>
        <v>0</v>
      </c>
      <c r="BL388" s="18" t="s">
        <v>291</v>
      </c>
      <c r="BM388" s="196" t="s">
        <v>4436</v>
      </c>
    </row>
    <row r="389" spans="1:65" s="2" customFormat="1" ht="19.2">
      <c r="A389" s="35"/>
      <c r="B389" s="36"/>
      <c r="C389" s="37"/>
      <c r="D389" s="198" t="s">
        <v>221</v>
      </c>
      <c r="E389" s="37"/>
      <c r="F389" s="199" t="s">
        <v>4437</v>
      </c>
      <c r="G389" s="37"/>
      <c r="H389" s="37"/>
      <c r="I389" s="200"/>
      <c r="J389" s="37"/>
      <c r="K389" s="37"/>
      <c r="L389" s="40"/>
      <c r="M389" s="201"/>
      <c r="N389" s="202"/>
      <c r="O389" s="72"/>
      <c r="P389" s="72"/>
      <c r="Q389" s="72"/>
      <c r="R389" s="72"/>
      <c r="S389" s="72"/>
      <c r="T389" s="73"/>
      <c r="U389" s="35"/>
      <c r="V389" s="35"/>
      <c r="W389" s="35"/>
      <c r="X389" s="35"/>
      <c r="Y389" s="35"/>
      <c r="Z389" s="35"/>
      <c r="AA389" s="35"/>
      <c r="AB389" s="35"/>
      <c r="AC389" s="35"/>
      <c r="AD389" s="35"/>
      <c r="AE389" s="35"/>
      <c r="AT389" s="18" t="s">
        <v>221</v>
      </c>
      <c r="AU389" s="18" t="s">
        <v>90</v>
      </c>
    </row>
    <row r="390" spans="1:65" s="2" customFormat="1" ht="10.199999999999999">
      <c r="A390" s="35"/>
      <c r="B390" s="36"/>
      <c r="C390" s="37"/>
      <c r="D390" s="215" t="s">
        <v>362</v>
      </c>
      <c r="E390" s="37"/>
      <c r="F390" s="216" t="s">
        <v>4438</v>
      </c>
      <c r="G390" s="37"/>
      <c r="H390" s="37"/>
      <c r="I390" s="200"/>
      <c r="J390" s="37"/>
      <c r="K390" s="37"/>
      <c r="L390" s="40"/>
      <c r="M390" s="201"/>
      <c r="N390" s="202"/>
      <c r="O390" s="72"/>
      <c r="P390" s="72"/>
      <c r="Q390" s="72"/>
      <c r="R390" s="72"/>
      <c r="S390" s="72"/>
      <c r="T390" s="73"/>
      <c r="U390" s="35"/>
      <c r="V390" s="35"/>
      <c r="W390" s="35"/>
      <c r="X390" s="35"/>
      <c r="Y390" s="35"/>
      <c r="Z390" s="35"/>
      <c r="AA390" s="35"/>
      <c r="AB390" s="35"/>
      <c r="AC390" s="35"/>
      <c r="AD390" s="35"/>
      <c r="AE390" s="35"/>
      <c r="AT390" s="18" t="s">
        <v>362</v>
      </c>
      <c r="AU390" s="18" t="s">
        <v>90</v>
      </c>
    </row>
    <row r="391" spans="1:65" s="14" customFormat="1" ht="10.199999999999999">
      <c r="B391" s="227"/>
      <c r="C391" s="228"/>
      <c r="D391" s="198" t="s">
        <v>364</v>
      </c>
      <c r="E391" s="229" t="s">
        <v>1</v>
      </c>
      <c r="F391" s="230" t="s">
        <v>4439</v>
      </c>
      <c r="G391" s="228"/>
      <c r="H391" s="231">
        <v>380</v>
      </c>
      <c r="I391" s="232"/>
      <c r="J391" s="228"/>
      <c r="K391" s="228"/>
      <c r="L391" s="233"/>
      <c r="M391" s="234"/>
      <c r="N391" s="235"/>
      <c r="O391" s="235"/>
      <c r="P391" s="235"/>
      <c r="Q391" s="235"/>
      <c r="R391" s="235"/>
      <c r="S391" s="235"/>
      <c r="T391" s="236"/>
      <c r="AT391" s="237" t="s">
        <v>364</v>
      </c>
      <c r="AU391" s="237" t="s">
        <v>90</v>
      </c>
      <c r="AV391" s="14" t="s">
        <v>90</v>
      </c>
      <c r="AW391" s="14" t="s">
        <v>36</v>
      </c>
      <c r="AX391" s="14" t="s">
        <v>88</v>
      </c>
      <c r="AY391" s="237" t="s">
        <v>215</v>
      </c>
    </row>
    <row r="392" spans="1:65" s="2" customFormat="1" ht="24.15" customHeight="1">
      <c r="A392" s="35"/>
      <c r="B392" s="36"/>
      <c r="C392" s="185" t="s">
        <v>1574</v>
      </c>
      <c r="D392" s="185" t="s">
        <v>216</v>
      </c>
      <c r="E392" s="186" t="s">
        <v>4440</v>
      </c>
      <c r="F392" s="187" t="s">
        <v>4441</v>
      </c>
      <c r="G392" s="188" t="s">
        <v>583</v>
      </c>
      <c r="H392" s="189">
        <v>0.40200000000000002</v>
      </c>
      <c r="I392" s="190"/>
      <c r="J392" s="191">
        <f>ROUND(I392*H392,2)</f>
        <v>0</v>
      </c>
      <c r="K392" s="187" t="s">
        <v>359</v>
      </c>
      <c r="L392" s="40"/>
      <c r="M392" s="192" t="s">
        <v>1</v>
      </c>
      <c r="N392" s="193" t="s">
        <v>46</v>
      </c>
      <c r="O392" s="72"/>
      <c r="P392" s="194">
        <f>O392*H392</f>
        <v>0</v>
      </c>
      <c r="Q392" s="194">
        <v>0</v>
      </c>
      <c r="R392" s="194">
        <f>Q392*H392</f>
        <v>0</v>
      </c>
      <c r="S392" s="194">
        <v>0</v>
      </c>
      <c r="T392" s="195">
        <f>S392*H392</f>
        <v>0</v>
      </c>
      <c r="U392" s="35"/>
      <c r="V392" s="35"/>
      <c r="W392" s="35"/>
      <c r="X392" s="35"/>
      <c r="Y392" s="35"/>
      <c r="Z392" s="35"/>
      <c r="AA392" s="35"/>
      <c r="AB392" s="35"/>
      <c r="AC392" s="35"/>
      <c r="AD392" s="35"/>
      <c r="AE392" s="35"/>
      <c r="AR392" s="196" t="s">
        <v>291</v>
      </c>
      <c r="AT392" s="196" t="s">
        <v>216</v>
      </c>
      <c r="AU392" s="196" t="s">
        <v>90</v>
      </c>
      <c r="AY392" s="18" t="s">
        <v>215</v>
      </c>
      <c r="BE392" s="197">
        <f>IF(N392="základní",J392,0)</f>
        <v>0</v>
      </c>
      <c r="BF392" s="197">
        <f>IF(N392="snížená",J392,0)</f>
        <v>0</v>
      </c>
      <c r="BG392" s="197">
        <f>IF(N392="zákl. přenesená",J392,0)</f>
        <v>0</v>
      </c>
      <c r="BH392" s="197">
        <f>IF(N392="sníž. přenesená",J392,0)</f>
        <v>0</v>
      </c>
      <c r="BI392" s="197">
        <f>IF(N392="nulová",J392,0)</f>
        <v>0</v>
      </c>
      <c r="BJ392" s="18" t="s">
        <v>88</v>
      </c>
      <c r="BK392" s="197">
        <f>ROUND(I392*H392,2)</f>
        <v>0</v>
      </c>
      <c r="BL392" s="18" t="s">
        <v>291</v>
      </c>
      <c r="BM392" s="196" t="s">
        <v>4442</v>
      </c>
    </row>
    <row r="393" spans="1:65" s="2" customFormat="1" ht="28.8">
      <c r="A393" s="35"/>
      <c r="B393" s="36"/>
      <c r="C393" s="37"/>
      <c r="D393" s="198" t="s">
        <v>221</v>
      </c>
      <c r="E393" s="37"/>
      <c r="F393" s="199" t="s">
        <v>4443</v>
      </c>
      <c r="G393" s="37"/>
      <c r="H393" s="37"/>
      <c r="I393" s="200"/>
      <c r="J393" s="37"/>
      <c r="K393" s="37"/>
      <c r="L393" s="40"/>
      <c r="M393" s="201"/>
      <c r="N393" s="202"/>
      <c r="O393" s="72"/>
      <c r="P393" s="72"/>
      <c r="Q393" s="72"/>
      <c r="R393" s="72"/>
      <c r="S393" s="72"/>
      <c r="T393" s="73"/>
      <c r="U393" s="35"/>
      <c r="V393" s="35"/>
      <c r="W393" s="35"/>
      <c r="X393" s="35"/>
      <c r="Y393" s="35"/>
      <c r="Z393" s="35"/>
      <c r="AA393" s="35"/>
      <c r="AB393" s="35"/>
      <c r="AC393" s="35"/>
      <c r="AD393" s="35"/>
      <c r="AE393" s="35"/>
      <c r="AT393" s="18" t="s">
        <v>221</v>
      </c>
      <c r="AU393" s="18" t="s">
        <v>90</v>
      </c>
    </row>
    <row r="394" spans="1:65" s="2" customFormat="1" ht="10.199999999999999">
      <c r="A394" s="35"/>
      <c r="B394" s="36"/>
      <c r="C394" s="37"/>
      <c r="D394" s="215" t="s">
        <v>362</v>
      </c>
      <c r="E394" s="37"/>
      <c r="F394" s="216" t="s">
        <v>4444</v>
      </c>
      <c r="G394" s="37"/>
      <c r="H394" s="37"/>
      <c r="I394" s="200"/>
      <c r="J394" s="37"/>
      <c r="K394" s="37"/>
      <c r="L394" s="40"/>
      <c r="M394" s="201"/>
      <c r="N394" s="202"/>
      <c r="O394" s="72"/>
      <c r="P394" s="72"/>
      <c r="Q394" s="72"/>
      <c r="R394" s="72"/>
      <c r="S394" s="72"/>
      <c r="T394" s="73"/>
      <c r="U394" s="35"/>
      <c r="V394" s="35"/>
      <c r="W394" s="35"/>
      <c r="X394" s="35"/>
      <c r="Y394" s="35"/>
      <c r="Z394" s="35"/>
      <c r="AA394" s="35"/>
      <c r="AB394" s="35"/>
      <c r="AC394" s="35"/>
      <c r="AD394" s="35"/>
      <c r="AE394" s="35"/>
      <c r="AT394" s="18" t="s">
        <v>362</v>
      </c>
      <c r="AU394" s="18" t="s">
        <v>90</v>
      </c>
    </row>
    <row r="395" spans="1:65" s="11" customFormat="1" ht="22.8" customHeight="1">
      <c r="B395" s="171"/>
      <c r="C395" s="172"/>
      <c r="D395" s="173" t="s">
        <v>80</v>
      </c>
      <c r="E395" s="213" t="s">
        <v>4445</v>
      </c>
      <c r="F395" s="213" t="s">
        <v>4446</v>
      </c>
      <c r="G395" s="172"/>
      <c r="H395" s="172"/>
      <c r="I395" s="175"/>
      <c r="J395" s="214">
        <f>BK395</f>
        <v>0</v>
      </c>
      <c r="K395" s="172"/>
      <c r="L395" s="177"/>
      <c r="M395" s="178"/>
      <c r="N395" s="179"/>
      <c r="O395" s="179"/>
      <c r="P395" s="180">
        <f>SUM(P396:P442)</f>
        <v>0</v>
      </c>
      <c r="Q395" s="179"/>
      <c r="R395" s="180">
        <f>SUM(R396:R442)</f>
        <v>1.055863</v>
      </c>
      <c r="S395" s="179"/>
      <c r="T395" s="181">
        <f>SUM(T396:T442)</f>
        <v>0</v>
      </c>
      <c r="AR395" s="182" t="s">
        <v>90</v>
      </c>
      <c r="AT395" s="183" t="s">
        <v>80</v>
      </c>
      <c r="AU395" s="183" t="s">
        <v>88</v>
      </c>
      <c r="AY395" s="182" t="s">
        <v>215</v>
      </c>
      <c r="BK395" s="184">
        <f>SUM(BK396:BK442)</f>
        <v>0</v>
      </c>
    </row>
    <row r="396" spans="1:65" s="2" customFormat="1" ht="37.799999999999997" customHeight="1">
      <c r="A396" s="35"/>
      <c r="B396" s="36"/>
      <c r="C396" s="185" t="s">
        <v>1579</v>
      </c>
      <c r="D396" s="185" t="s">
        <v>216</v>
      </c>
      <c r="E396" s="186" t="s">
        <v>4447</v>
      </c>
      <c r="F396" s="187" t="s">
        <v>4448</v>
      </c>
      <c r="G396" s="188" t="s">
        <v>797</v>
      </c>
      <c r="H396" s="189">
        <v>2395.0500000000002</v>
      </c>
      <c r="I396" s="190"/>
      <c r="J396" s="191">
        <f>ROUND(I396*H396,2)</f>
        <v>0</v>
      </c>
      <c r="K396" s="187" t="s">
        <v>359</v>
      </c>
      <c r="L396" s="40"/>
      <c r="M396" s="192" t="s">
        <v>1</v>
      </c>
      <c r="N396" s="193" t="s">
        <v>46</v>
      </c>
      <c r="O396" s="72"/>
      <c r="P396" s="194">
        <f>O396*H396</f>
        <v>0</v>
      </c>
      <c r="Q396" s="194">
        <v>1.2999999999999999E-4</v>
      </c>
      <c r="R396" s="194">
        <f>Q396*H396</f>
        <v>0.31135649999999998</v>
      </c>
      <c r="S396" s="194">
        <v>0</v>
      </c>
      <c r="T396" s="195">
        <f>S396*H396</f>
        <v>0</v>
      </c>
      <c r="U396" s="35"/>
      <c r="V396" s="35"/>
      <c r="W396" s="35"/>
      <c r="X396" s="35"/>
      <c r="Y396" s="35"/>
      <c r="Z396" s="35"/>
      <c r="AA396" s="35"/>
      <c r="AB396" s="35"/>
      <c r="AC396" s="35"/>
      <c r="AD396" s="35"/>
      <c r="AE396" s="35"/>
      <c r="AR396" s="196" t="s">
        <v>291</v>
      </c>
      <c r="AT396" s="196" t="s">
        <v>216</v>
      </c>
      <c r="AU396" s="196" t="s">
        <v>90</v>
      </c>
      <c r="AY396" s="18" t="s">
        <v>215</v>
      </c>
      <c r="BE396" s="197">
        <f>IF(N396="základní",J396,0)</f>
        <v>0</v>
      </c>
      <c r="BF396" s="197">
        <f>IF(N396="snížená",J396,0)</f>
        <v>0</v>
      </c>
      <c r="BG396" s="197">
        <f>IF(N396="zákl. přenesená",J396,0)</f>
        <v>0</v>
      </c>
      <c r="BH396" s="197">
        <f>IF(N396="sníž. přenesená",J396,0)</f>
        <v>0</v>
      </c>
      <c r="BI396" s="197">
        <f>IF(N396="nulová",J396,0)</f>
        <v>0</v>
      </c>
      <c r="BJ396" s="18" t="s">
        <v>88</v>
      </c>
      <c r="BK396" s="197">
        <f>ROUND(I396*H396,2)</f>
        <v>0</v>
      </c>
      <c r="BL396" s="18" t="s">
        <v>291</v>
      </c>
      <c r="BM396" s="196" t="s">
        <v>4449</v>
      </c>
    </row>
    <row r="397" spans="1:65" s="2" customFormat="1" ht="28.8">
      <c r="A397" s="35"/>
      <c r="B397" s="36"/>
      <c r="C397" s="37"/>
      <c r="D397" s="198" t="s">
        <v>221</v>
      </c>
      <c r="E397" s="37"/>
      <c r="F397" s="199" t="s">
        <v>4450</v>
      </c>
      <c r="G397" s="37"/>
      <c r="H397" s="37"/>
      <c r="I397" s="200"/>
      <c r="J397" s="37"/>
      <c r="K397" s="37"/>
      <c r="L397" s="40"/>
      <c r="M397" s="201"/>
      <c r="N397" s="202"/>
      <c r="O397" s="72"/>
      <c r="P397" s="72"/>
      <c r="Q397" s="72"/>
      <c r="R397" s="72"/>
      <c r="S397" s="72"/>
      <c r="T397" s="73"/>
      <c r="U397" s="35"/>
      <c r="V397" s="35"/>
      <c r="W397" s="35"/>
      <c r="X397" s="35"/>
      <c r="Y397" s="35"/>
      <c r="Z397" s="35"/>
      <c r="AA397" s="35"/>
      <c r="AB397" s="35"/>
      <c r="AC397" s="35"/>
      <c r="AD397" s="35"/>
      <c r="AE397" s="35"/>
      <c r="AT397" s="18" t="s">
        <v>221</v>
      </c>
      <c r="AU397" s="18" t="s">
        <v>90</v>
      </c>
    </row>
    <row r="398" spans="1:65" s="2" customFormat="1" ht="10.199999999999999">
      <c r="A398" s="35"/>
      <c r="B398" s="36"/>
      <c r="C398" s="37"/>
      <c r="D398" s="215" t="s">
        <v>362</v>
      </c>
      <c r="E398" s="37"/>
      <c r="F398" s="216" t="s">
        <v>4451</v>
      </c>
      <c r="G398" s="37"/>
      <c r="H398" s="37"/>
      <c r="I398" s="200"/>
      <c r="J398" s="37"/>
      <c r="K398" s="37"/>
      <c r="L398" s="40"/>
      <c r="M398" s="201"/>
      <c r="N398" s="202"/>
      <c r="O398" s="72"/>
      <c r="P398" s="72"/>
      <c r="Q398" s="72"/>
      <c r="R398" s="72"/>
      <c r="S398" s="72"/>
      <c r="T398" s="73"/>
      <c r="U398" s="35"/>
      <c r="V398" s="35"/>
      <c r="W398" s="35"/>
      <c r="X398" s="35"/>
      <c r="Y398" s="35"/>
      <c r="Z398" s="35"/>
      <c r="AA398" s="35"/>
      <c r="AB398" s="35"/>
      <c r="AC398" s="35"/>
      <c r="AD398" s="35"/>
      <c r="AE398" s="35"/>
      <c r="AT398" s="18" t="s">
        <v>362</v>
      </c>
      <c r="AU398" s="18" t="s">
        <v>90</v>
      </c>
    </row>
    <row r="399" spans="1:65" s="14" customFormat="1" ht="10.199999999999999">
      <c r="B399" s="227"/>
      <c r="C399" s="228"/>
      <c r="D399" s="198" t="s">
        <v>364</v>
      </c>
      <c r="E399" s="229" t="s">
        <v>1</v>
      </c>
      <c r="F399" s="230" t="s">
        <v>4452</v>
      </c>
      <c r="G399" s="228"/>
      <c r="H399" s="231">
        <v>2395.0500000000002</v>
      </c>
      <c r="I399" s="232"/>
      <c r="J399" s="228"/>
      <c r="K399" s="228"/>
      <c r="L399" s="233"/>
      <c r="M399" s="234"/>
      <c r="N399" s="235"/>
      <c r="O399" s="235"/>
      <c r="P399" s="235"/>
      <c r="Q399" s="235"/>
      <c r="R399" s="235"/>
      <c r="S399" s="235"/>
      <c r="T399" s="236"/>
      <c r="AT399" s="237" t="s">
        <v>364</v>
      </c>
      <c r="AU399" s="237" t="s">
        <v>90</v>
      </c>
      <c r="AV399" s="14" t="s">
        <v>90</v>
      </c>
      <c r="AW399" s="14" t="s">
        <v>36</v>
      </c>
      <c r="AX399" s="14" t="s">
        <v>88</v>
      </c>
      <c r="AY399" s="237" t="s">
        <v>215</v>
      </c>
    </row>
    <row r="400" spans="1:65" s="2" customFormat="1" ht="37.799999999999997" customHeight="1">
      <c r="A400" s="35"/>
      <c r="B400" s="36"/>
      <c r="C400" s="185" t="s">
        <v>1598</v>
      </c>
      <c r="D400" s="185" t="s">
        <v>216</v>
      </c>
      <c r="E400" s="186" t="s">
        <v>4453</v>
      </c>
      <c r="F400" s="187" t="s">
        <v>4454</v>
      </c>
      <c r="G400" s="188" t="s">
        <v>523</v>
      </c>
      <c r="H400" s="189">
        <v>385.35</v>
      </c>
      <c r="I400" s="190"/>
      <c r="J400" s="191">
        <f>ROUND(I400*H400,2)</f>
        <v>0</v>
      </c>
      <c r="K400" s="187" t="s">
        <v>359</v>
      </c>
      <c r="L400" s="40"/>
      <c r="M400" s="192" t="s">
        <v>1</v>
      </c>
      <c r="N400" s="193" t="s">
        <v>46</v>
      </c>
      <c r="O400" s="72"/>
      <c r="P400" s="194">
        <f>O400*H400</f>
        <v>0</v>
      </c>
      <c r="Q400" s="194">
        <v>1.2099999999999999E-3</v>
      </c>
      <c r="R400" s="194">
        <f>Q400*H400</f>
        <v>0.46627350000000001</v>
      </c>
      <c r="S400" s="194">
        <v>0</v>
      </c>
      <c r="T400" s="195">
        <f>S400*H400</f>
        <v>0</v>
      </c>
      <c r="U400" s="35"/>
      <c r="V400" s="35"/>
      <c r="W400" s="35"/>
      <c r="X400" s="35"/>
      <c r="Y400" s="35"/>
      <c r="Z400" s="35"/>
      <c r="AA400" s="35"/>
      <c r="AB400" s="35"/>
      <c r="AC400" s="35"/>
      <c r="AD400" s="35"/>
      <c r="AE400" s="35"/>
      <c r="AR400" s="196" t="s">
        <v>291</v>
      </c>
      <c r="AT400" s="196" t="s">
        <v>216</v>
      </c>
      <c r="AU400" s="196" t="s">
        <v>90</v>
      </c>
      <c r="AY400" s="18" t="s">
        <v>215</v>
      </c>
      <c r="BE400" s="197">
        <f>IF(N400="základní",J400,0)</f>
        <v>0</v>
      </c>
      <c r="BF400" s="197">
        <f>IF(N400="snížená",J400,0)</f>
        <v>0</v>
      </c>
      <c r="BG400" s="197">
        <f>IF(N400="zákl. přenesená",J400,0)</f>
        <v>0</v>
      </c>
      <c r="BH400" s="197">
        <f>IF(N400="sníž. přenesená",J400,0)</f>
        <v>0</v>
      </c>
      <c r="BI400" s="197">
        <f>IF(N400="nulová",J400,0)</f>
        <v>0</v>
      </c>
      <c r="BJ400" s="18" t="s">
        <v>88</v>
      </c>
      <c r="BK400" s="197">
        <f>ROUND(I400*H400,2)</f>
        <v>0</v>
      </c>
      <c r="BL400" s="18" t="s">
        <v>291</v>
      </c>
      <c r="BM400" s="196" t="s">
        <v>4455</v>
      </c>
    </row>
    <row r="401" spans="1:65" s="2" customFormat="1" ht="19.2">
      <c r="A401" s="35"/>
      <c r="B401" s="36"/>
      <c r="C401" s="37"/>
      <c r="D401" s="198" t="s">
        <v>221</v>
      </c>
      <c r="E401" s="37"/>
      <c r="F401" s="199" t="s">
        <v>4456</v>
      </c>
      <c r="G401" s="37"/>
      <c r="H401" s="37"/>
      <c r="I401" s="200"/>
      <c r="J401" s="37"/>
      <c r="K401" s="37"/>
      <c r="L401" s="40"/>
      <c r="M401" s="201"/>
      <c r="N401" s="202"/>
      <c r="O401" s="72"/>
      <c r="P401" s="72"/>
      <c r="Q401" s="72"/>
      <c r="R401" s="72"/>
      <c r="S401" s="72"/>
      <c r="T401" s="73"/>
      <c r="U401" s="35"/>
      <c r="V401" s="35"/>
      <c r="W401" s="35"/>
      <c r="X401" s="35"/>
      <c r="Y401" s="35"/>
      <c r="Z401" s="35"/>
      <c r="AA401" s="35"/>
      <c r="AB401" s="35"/>
      <c r="AC401" s="35"/>
      <c r="AD401" s="35"/>
      <c r="AE401" s="35"/>
      <c r="AT401" s="18" t="s">
        <v>221</v>
      </c>
      <c r="AU401" s="18" t="s">
        <v>90</v>
      </c>
    </row>
    <row r="402" spans="1:65" s="2" customFormat="1" ht="10.199999999999999">
      <c r="A402" s="35"/>
      <c r="B402" s="36"/>
      <c r="C402" s="37"/>
      <c r="D402" s="215" t="s">
        <v>362</v>
      </c>
      <c r="E402" s="37"/>
      <c r="F402" s="216" t="s">
        <v>4457</v>
      </c>
      <c r="G402" s="37"/>
      <c r="H402" s="37"/>
      <c r="I402" s="200"/>
      <c r="J402" s="37"/>
      <c r="K402" s="37"/>
      <c r="L402" s="40"/>
      <c r="M402" s="201"/>
      <c r="N402" s="202"/>
      <c r="O402" s="72"/>
      <c r="P402" s="72"/>
      <c r="Q402" s="72"/>
      <c r="R402" s="72"/>
      <c r="S402" s="72"/>
      <c r="T402" s="73"/>
      <c r="U402" s="35"/>
      <c r="V402" s="35"/>
      <c r="W402" s="35"/>
      <c r="X402" s="35"/>
      <c r="Y402" s="35"/>
      <c r="Z402" s="35"/>
      <c r="AA402" s="35"/>
      <c r="AB402" s="35"/>
      <c r="AC402" s="35"/>
      <c r="AD402" s="35"/>
      <c r="AE402" s="35"/>
      <c r="AT402" s="18" t="s">
        <v>362</v>
      </c>
      <c r="AU402" s="18" t="s">
        <v>90</v>
      </c>
    </row>
    <row r="403" spans="1:65" s="14" customFormat="1" ht="10.199999999999999">
      <c r="B403" s="227"/>
      <c r="C403" s="228"/>
      <c r="D403" s="198" t="s">
        <v>364</v>
      </c>
      <c r="E403" s="229" t="s">
        <v>1</v>
      </c>
      <c r="F403" s="230" t="s">
        <v>4458</v>
      </c>
      <c r="G403" s="228"/>
      <c r="H403" s="231">
        <v>385.35</v>
      </c>
      <c r="I403" s="232"/>
      <c r="J403" s="228"/>
      <c r="K403" s="228"/>
      <c r="L403" s="233"/>
      <c r="M403" s="234"/>
      <c r="N403" s="235"/>
      <c r="O403" s="235"/>
      <c r="P403" s="235"/>
      <c r="Q403" s="235"/>
      <c r="R403" s="235"/>
      <c r="S403" s="235"/>
      <c r="T403" s="236"/>
      <c r="AT403" s="237" t="s">
        <v>364</v>
      </c>
      <c r="AU403" s="237" t="s">
        <v>90</v>
      </c>
      <c r="AV403" s="14" t="s">
        <v>90</v>
      </c>
      <c r="AW403" s="14" t="s">
        <v>36</v>
      </c>
      <c r="AX403" s="14" t="s">
        <v>88</v>
      </c>
      <c r="AY403" s="237" t="s">
        <v>215</v>
      </c>
    </row>
    <row r="404" spans="1:65" s="2" customFormat="1" ht="24.15" customHeight="1">
      <c r="A404" s="35"/>
      <c r="B404" s="36"/>
      <c r="C404" s="185" t="s">
        <v>1603</v>
      </c>
      <c r="D404" s="185" t="s">
        <v>216</v>
      </c>
      <c r="E404" s="186" t="s">
        <v>4459</v>
      </c>
      <c r="F404" s="187" t="s">
        <v>4460</v>
      </c>
      <c r="G404" s="188" t="s">
        <v>797</v>
      </c>
      <c r="H404" s="189">
        <v>494.55</v>
      </c>
      <c r="I404" s="190"/>
      <c r="J404" s="191">
        <f>ROUND(I404*H404,2)</f>
        <v>0</v>
      </c>
      <c r="K404" s="187" t="s">
        <v>359</v>
      </c>
      <c r="L404" s="40"/>
      <c r="M404" s="192" t="s">
        <v>1</v>
      </c>
      <c r="N404" s="193" t="s">
        <v>46</v>
      </c>
      <c r="O404" s="72"/>
      <c r="P404" s="194">
        <f>O404*H404</f>
        <v>0</v>
      </c>
      <c r="Q404" s="194">
        <v>6.0000000000000002E-5</v>
      </c>
      <c r="R404" s="194">
        <f>Q404*H404</f>
        <v>2.9673000000000001E-2</v>
      </c>
      <c r="S404" s="194">
        <v>0</v>
      </c>
      <c r="T404" s="195">
        <f>S404*H404</f>
        <v>0</v>
      </c>
      <c r="U404" s="35"/>
      <c r="V404" s="35"/>
      <c r="W404" s="35"/>
      <c r="X404" s="35"/>
      <c r="Y404" s="35"/>
      <c r="Z404" s="35"/>
      <c r="AA404" s="35"/>
      <c r="AB404" s="35"/>
      <c r="AC404" s="35"/>
      <c r="AD404" s="35"/>
      <c r="AE404" s="35"/>
      <c r="AR404" s="196" t="s">
        <v>291</v>
      </c>
      <c r="AT404" s="196" t="s">
        <v>216</v>
      </c>
      <c r="AU404" s="196" t="s">
        <v>90</v>
      </c>
      <c r="AY404" s="18" t="s">
        <v>215</v>
      </c>
      <c r="BE404" s="197">
        <f>IF(N404="základní",J404,0)</f>
        <v>0</v>
      </c>
      <c r="BF404" s="197">
        <f>IF(N404="snížená",J404,0)</f>
        <v>0</v>
      </c>
      <c r="BG404" s="197">
        <f>IF(N404="zákl. přenesená",J404,0)</f>
        <v>0</v>
      </c>
      <c r="BH404" s="197">
        <f>IF(N404="sníž. přenesená",J404,0)</f>
        <v>0</v>
      </c>
      <c r="BI404" s="197">
        <f>IF(N404="nulová",J404,0)</f>
        <v>0</v>
      </c>
      <c r="BJ404" s="18" t="s">
        <v>88</v>
      </c>
      <c r="BK404" s="197">
        <f>ROUND(I404*H404,2)</f>
        <v>0</v>
      </c>
      <c r="BL404" s="18" t="s">
        <v>291</v>
      </c>
      <c r="BM404" s="196" t="s">
        <v>4461</v>
      </c>
    </row>
    <row r="405" spans="1:65" s="2" customFormat="1" ht="19.2">
      <c r="A405" s="35"/>
      <c r="B405" s="36"/>
      <c r="C405" s="37"/>
      <c r="D405" s="198" t="s">
        <v>221</v>
      </c>
      <c r="E405" s="37"/>
      <c r="F405" s="199" t="s">
        <v>4462</v>
      </c>
      <c r="G405" s="37"/>
      <c r="H405" s="37"/>
      <c r="I405" s="200"/>
      <c r="J405" s="37"/>
      <c r="K405" s="37"/>
      <c r="L405" s="40"/>
      <c r="M405" s="201"/>
      <c r="N405" s="202"/>
      <c r="O405" s="72"/>
      <c r="P405" s="72"/>
      <c r="Q405" s="72"/>
      <c r="R405" s="72"/>
      <c r="S405" s="72"/>
      <c r="T405" s="73"/>
      <c r="U405" s="35"/>
      <c r="V405" s="35"/>
      <c r="W405" s="35"/>
      <c r="X405" s="35"/>
      <c r="Y405" s="35"/>
      <c r="Z405" s="35"/>
      <c r="AA405" s="35"/>
      <c r="AB405" s="35"/>
      <c r="AC405" s="35"/>
      <c r="AD405" s="35"/>
      <c r="AE405" s="35"/>
      <c r="AT405" s="18" t="s">
        <v>221</v>
      </c>
      <c r="AU405" s="18" t="s">
        <v>90</v>
      </c>
    </row>
    <row r="406" spans="1:65" s="2" customFormat="1" ht="10.199999999999999">
      <c r="A406" s="35"/>
      <c r="B406" s="36"/>
      <c r="C406" s="37"/>
      <c r="D406" s="215" t="s">
        <v>362</v>
      </c>
      <c r="E406" s="37"/>
      <c r="F406" s="216" t="s">
        <v>4463</v>
      </c>
      <c r="G406" s="37"/>
      <c r="H406" s="37"/>
      <c r="I406" s="200"/>
      <c r="J406" s="37"/>
      <c r="K406" s="37"/>
      <c r="L406" s="40"/>
      <c r="M406" s="201"/>
      <c r="N406" s="202"/>
      <c r="O406" s="72"/>
      <c r="P406" s="72"/>
      <c r="Q406" s="72"/>
      <c r="R406" s="72"/>
      <c r="S406" s="72"/>
      <c r="T406" s="73"/>
      <c r="U406" s="35"/>
      <c r="V406" s="35"/>
      <c r="W406" s="35"/>
      <c r="X406" s="35"/>
      <c r="Y406" s="35"/>
      <c r="Z406" s="35"/>
      <c r="AA406" s="35"/>
      <c r="AB406" s="35"/>
      <c r="AC406" s="35"/>
      <c r="AD406" s="35"/>
      <c r="AE406" s="35"/>
      <c r="AT406" s="18" t="s">
        <v>362</v>
      </c>
      <c r="AU406" s="18" t="s">
        <v>90</v>
      </c>
    </row>
    <row r="407" spans="1:65" s="14" customFormat="1" ht="10.199999999999999">
      <c r="B407" s="227"/>
      <c r="C407" s="228"/>
      <c r="D407" s="198" t="s">
        <v>364</v>
      </c>
      <c r="E407" s="229" t="s">
        <v>1</v>
      </c>
      <c r="F407" s="230" t="s">
        <v>4464</v>
      </c>
      <c r="G407" s="228"/>
      <c r="H407" s="231">
        <v>494.55</v>
      </c>
      <c r="I407" s="232"/>
      <c r="J407" s="228"/>
      <c r="K407" s="228"/>
      <c r="L407" s="233"/>
      <c r="M407" s="234"/>
      <c r="N407" s="235"/>
      <c r="O407" s="235"/>
      <c r="P407" s="235"/>
      <c r="Q407" s="235"/>
      <c r="R407" s="235"/>
      <c r="S407" s="235"/>
      <c r="T407" s="236"/>
      <c r="AT407" s="237" t="s">
        <v>364</v>
      </c>
      <c r="AU407" s="237" t="s">
        <v>90</v>
      </c>
      <c r="AV407" s="14" t="s">
        <v>90</v>
      </c>
      <c r="AW407" s="14" t="s">
        <v>36</v>
      </c>
      <c r="AX407" s="14" t="s">
        <v>88</v>
      </c>
      <c r="AY407" s="237" t="s">
        <v>215</v>
      </c>
    </row>
    <row r="408" spans="1:65" s="2" customFormat="1" ht="24.15" customHeight="1">
      <c r="A408" s="35"/>
      <c r="B408" s="36"/>
      <c r="C408" s="185" t="s">
        <v>1623</v>
      </c>
      <c r="D408" s="185" t="s">
        <v>216</v>
      </c>
      <c r="E408" s="186" t="s">
        <v>4465</v>
      </c>
      <c r="F408" s="187" t="s">
        <v>4466</v>
      </c>
      <c r="G408" s="188" t="s">
        <v>797</v>
      </c>
      <c r="H408" s="189">
        <v>60</v>
      </c>
      <c r="I408" s="190"/>
      <c r="J408" s="191">
        <f>ROUND(I408*H408,2)</f>
        <v>0</v>
      </c>
      <c r="K408" s="187" t="s">
        <v>359</v>
      </c>
      <c r="L408" s="40"/>
      <c r="M408" s="192" t="s">
        <v>1</v>
      </c>
      <c r="N408" s="193" t="s">
        <v>46</v>
      </c>
      <c r="O408" s="72"/>
      <c r="P408" s="194">
        <f>O408*H408</f>
        <v>0</v>
      </c>
      <c r="Q408" s="194">
        <v>1E-4</v>
      </c>
      <c r="R408" s="194">
        <f>Q408*H408</f>
        <v>6.0000000000000001E-3</v>
      </c>
      <c r="S408" s="194">
        <v>0</v>
      </c>
      <c r="T408" s="195">
        <f>S408*H408</f>
        <v>0</v>
      </c>
      <c r="U408" s="35"/>
      <c r="V408" s="35"/>
      <c r="W408" s="35"/>
      <c r="X408" s="35"/>
      <c r="Y408" s="35"/>
      <c r="Z408" s="35"/>
      <c r="AA408" s="35"/>
      <c r="AB408" s="35"/>
      <c r="AC408" s="35"/>
      <c r="AD408" s="35"/>
      <c r="AE408" s="35"/>
      <c r="AR408" s="196" t="s">
        <v>291</v>
      </c>
      <c r="AT408" s="196" t="s">
        <v>216</v>
      </c>
      <c r="AU408" s="196" t="s">
        <v>90</v>
      </c>
      <c r="AY408" s="18" t="s">
        <v>215</v>
      </c>
      <c r="BE408" s="197">
        <f>IF(N408="základní",J408,0)</f>
        <v>0</v>
      </c>
      <c r="BF408" s="197">
        <f>IF(N408="snížená",J408,0)</f>
        <v>0</v>
      </c>
      <c r="BG408" s="197">
        <f>IF(N408="zákl. přenesená",J408,0)</f>
        <v>0</v>
      </c>
      <c r="BH408" s="197">
        <f>IF(N408="sníž. přenesená",J408,0)</f>
        <v>0</v>
      </c>
      <c r="BI408" s="197">
        <f>IF(N408="nulová",J408,0)</f>
        <v>0</v>
      </c>
      <c r="BJ408" s="18" t="s">
        <v>88</v>
      </c>
      <c r="BK408" s="197">
        <f>ROUND(I408*H408,2)</f>
        <v>0</v>
      </c>
      <c r="BL408" s="18" t="s">
        <v>291</v>
      </c>
      <c r="BM408" s="196" t="s">
        <v>4467</v>
      </c>
    </row>
    <row r="409" spans="1:65" s="2" customFormat="1" ht="19.2">
      <c r="A409" s="35"/>
      <c r="B409" s="36"/>
      <c r="C409" s="37"/>
      <c r="D409" s="198" t="s">
        <v>221</v>
      </c>
      <c r="E409" s="37"/>
      <c r="F409" s="199" t="s">
        <v>4468</v>
      </c>
      <c r="G409" s="37"/>
      <c r="H409" s="37"/>
      <c r="I409" s="200"/>
      <c r="J409" s="37"/>
      <c r="K409" s="37"/>
      <c r="L409" s="40"/>
      <c r="M409" s="201"/>
      <c r="N409" s="202"/>
      <c r="O409" s="72"/>
      <c r="P409" s="72"/>
      <c r="Q409" s="72"/>
      <c r="R409" s="72"/>
      <c r="S409" s="72"/>
      <c r="T409" s="73"/>
      <c r="U409" s="35"/>
      <c r="V409" s="35"/>
      <c r="W409" s="35"/>
      <c r="X409" s="35"/>
      <c r="Y409" s="35"/>
      <c r="Z409" s="35"/>
      <c r="AA409" s="35"/>
      <c r="AB409" s="35"/>
      <c r="AC409" s="35"/>
      <c r="AD409" s="35"/>
      <c r="AE409" s="35"/>
      <c r="AT409" s="18" t="s">
        <v>221</v>
      </c>
      <c r="AU409" s="18" t="s">
        <v>90</v>
      </c>
    </row>
    <row r="410" spans="1:65" s="2" customFormat="1" ht="10.199999999999999">
      <c r="A410" s="35"/>
      <c r="B410" s="36"/>
      <c r="C410" s="37"/>
      <c r="D410" s="215" t="s">
        <v>362</v>
      </c>
      <c r="E410" s="37"/>
      <c r="F410" s="216" t="s">
        <v>4469</v>
      </c>
      <c r="G410" s="37"/>
      <c r="H410" s="37"/>
      <c r="I410" s="200"/>
      <c r="J410" s="37"/>
      <c r="K410" s="37"/>
      <c r="L410" s="40"/>
      <c r="M410" s="201"/>
      <c r="N410" s="202"/>
      <c r="O410" s="72"/>
      <c r="P410" s="72"/>
      <c r="Q410" s="72"/>
      <c r="R410" s="72"/>
      <c r="S410" s="72"/>
      <c r="T410" s="73"/>
      <c r="U410" s="35"/>
      <c r="V410" s="35"/>
      <c r="W410" s="35"/>
      <c r="X410" s="35"/>
      <c r="Y410" s="35"/>
      <c r="Z410" s="35"/>
      <c r="AA410" s="35"/>
      <c r="AB410" s="35"/>
      <c r="AC410" s="35"/>
      <c r="AD410" s="35"/>
      <c r="AE410" s="35"/>
      <c r="AT410" s="18" t="s">
        <v>362</v>
      </c>
      <c r="AU410" s="18" t="s">
        <v>90</v>
      </c>
    </row>
    <row r="411" spans="1:65" s="2" customFormat="1" ht="21.75" customHeight="1">
      <c r="A411" s="35"/>
      <c r="B411" s="36"/>
      <c r="C411" s="185" t="s">
        <v>1643</v>
      </c>
      <c r="D411" s="185" t="s">
        <v>216</v>
      </c>
      <c r="E411" s="186" t="s">
        <v>4470</v>
      </c>
      <c r="F411" s="187" t="s">
        <v>4471</v>
      </c>
      <c r="G411" s="188" t="s">
        <v>797</v>
      </c>
      <c r="H411" s="189">
        <v>26</v>
      </c>
      <c r="I411" s="190"/>
      <c r="J411" s="191">
        <f>ROUND(I411*H411,2)</f>
        <v>0</v>
      </c>
      <c r="K411" s="187" t="s">
        <v>359</v>
      </c>
      <c r="L411" s="40"/>
      <c r="M411" s="192" t="s">
        <v>1</v>
      </c>
      <c r="N411" s="193" t="s">
        <v>46</v>
      </c>
      <c r="O411" s="72"/>
      <c r="P411" s="194">
        <f>O411*H411</f>
        <v>0</v>
      </c>
      <c r="Q411" s="194">
        <v>6.0000000000000002E-5</v>
      </c>
      <c r="R411" s="194">
        <f>Q411*H411</f>
        <v>1.56E-3</v>
      </c>
      <c r="S411" s="194">
        <v>0</v>
      </c>
      <c r="T411" s="195">
        <f>S411*H411</f>
        <v>0</v>
      </c>
      <c r="U411" s="35"/>
      <c r="V411" s="35"/>
      <c r="W411" s="35"/>
      <c r="X411" s="35"/>
      <c r="Y411" s="35"/>
      <c r="Z411" s="35"/>
      <c r="AA411" s="35"/>
      <c r="AB411" s="35"/>
      <c r="AC411" s="35"/>
      <c r="AD411" s="35"/>
      <c r="AE411" s="35"/>
      <c r="AR411" s="196" t="s">
        <v>291</v>
      </c>
      <c r="AT411" s="196" t="s">
        <v>216</v>
      </c>
      <c r="AU411" s="196" t="s">
        <v>90</v>
      </c>
      <c r="AY411" s="18" t="s">
        <v>215</v>
      </c>
      <c r="BE411" s="197">
        <f>IF(N411="základní",J411,0)</f>
        <v>0</v>
      </c>
      <c r="BF411" s="197">
        <f>IF(N411="snížená",J411,0)</f>
        <v>0</v>
      </c>
      <c r="BG411" s="197">
        <f>IF(N411="zákl. přenesená",J411,0)</f>
        <v>0</v>
      </c>
      <c r="BH411" s="197">
        <f>IF(N411="sníž. přenesená",J411,0)</f>
        <v>0</v>
      </c>
      <c r="BI411" s="197">
        <f>IF(N411="nulová",J411,0)</f>
        <v>0</v>
      </c>
      <c r="BJ411" s="18" t="s">
        <v>88</v>
      </c>
      <c r="BK411" s="197">
        <f>ROUND(I411*H411,2)</f>
        <v>0</v>
      </c>
      <c r="BL411" s="18" t="s">
        <v>291</v>
      </c>
      <c r="BM411" s="196" t="s">
        <v>4472</v>
      </c>
    </row>
    <row r="412" spans="1:65" s="2" customFormat="1" ht="19.2">
      <c r="A412" s="35"/>
      <c r="B412" s="36"/>
      <c r="C412" s="37"/>
      <c r="D412" s="198" t="s">
        <v>221</v>
      </c>
      <c r="E412" s="37"/>
      <c r="F412" s="199" t="s">
        <v>4473</v>
      </c>
      <c r="G412" s="37"/>
      <c r="H412" s="37"/>
      <c r="I412" s="200"/>
      <c r="J412" s="37"/>
      <c r="K412" s="37"/>
      <c r="L412" s="40"/>
      <c r="M412" s="201"/>
      <c r="N412" s="202"/>
      <c r="O412" s="72"/>
      <c r="P412" s="72"/>
      <c r="Q412" s="72"/>
      <c r="R412" s="72"/>
      <c r="S412" s="72"/>
      <c r="T412" s="73"/>
      <c r="U412" s="35"/>
      <c r="V412" s="35"/>
      <c r="W412" s="35"/>
      <c r="X412" s="35"/>
      <c r="Y412" s="35"/>
      <c r="Z412" s="35"/>
      <c r="AA412" s="35"/>
      <c r="AB412" s="35"/>
      <c r="AC412" s="35"/>
      <c r="AD412" s="35"/>
      <c r="AE412" s="35"/>
      <c r="AT412" s="18" t="s">
        <v>221</v>
      </c>
      <c r="AU412" s="18" t="s">
        <v>90</v>
      </c>
    </row>
    <row r="413" spans="1:65" s="2" customFormat="1" ht="10.199999999999999">
      <c r="A413" s="35"/>
      <c r="B413" s="36"/>
      <c r="C413" s="37"/>
      <c r="D413" s="215" t="s">
        <v>362</v>
      </c>
      <c r="E413" s="37"/>
      <c r="F413" s="216" t="s">
        <v>4474</v>
      </c>
      <c r="G413" s="37"/>
      <c r="H413" s="37"/>
      <c r="I413" s="200"/>
      <c r="J413" s="37"/>
      <c r="K413" s="37"/>
      <c r="L413" s="40"/>
      <c r="M413" s="201"/>
      <c r="N413" s="202"/>
      <c r="O413" s="72"/>
      <c r="P413" s="72"/>
      <c r="Q413" s="72"/>
      <c r="R413" s="72"/>
      <c r="S413" s="72"/>
      <c r="T413" s="73"/>
      <c r="U413" s="35"/>
      <c r="V413" s="35"/>
      <c r="W413" s="35"/>
      <c r="X413" s="35"/>
      <c r="Y413" s="35"/>
      <c r="Z413" s="35"/>
      <c r="AA413" s="35"/>
      <c r="AB413" s="35"/>
      <c r="AC413" s="35"/>
      <c r="AD413" s="35"/>
      <c r="AE413" s="35"/>
      <c r="AT413" s="18" t="s">
        <v>362</v>
      </c>
      <c r="AU413" s="18" t="s">
        <v>90</v>
      </c>
    </row>
    <row r="414" spans="1:65" s="2" customFormat="1" ht="24.15" customHeight="1">
      <c r="A414" s="35"/>
      <c r="B414" s="36"/>
      <c r="C414" s="185" t="s">
        <v>1649</v>
      </c>
      <c r="D414" s="185" t="s">
        <v>216</v>
      </c>
      <c r="E414" s="186" t="s">
        <v>4475</v>
      </c>
      <c r="F414" s="187" t="s">
        <v>4476</v>
      </c>
      <c r="G414" s="188" t="s">
        <v>716</v>
      </c>
      <c r="H414" s="189">
        <v>1</v>
      </c>
      <c r="I414" s="190"/>
      <c r="J414" s="191">
        <f>ROUND(I414*H414,2)</f>
        <v>0</v>
      </c>
      <c r="K414" s="187" t="s">
        <v>359</v>
      </c>
      <c r="L414" s="40"/>
      <c r="M414" s="192" t="s">
        <v>1</v>
      </c>
      <c r="N414" s="193" t="s">
        <v>46</v>
      </c>
      <c r="O414" s="72"/>
      <c r="P414" s="194">
        <f>O414*H414</f>
        <v>0</v>
      </c>
      <c r="Q414" s="194">
        <v>5.0400000000000002E-3</v>
      </c>
      <c r="R414" s="194">
        <f>Q414*H414</f>
        <v>5.0400000000000002E-3</v>
      </c>
      <c r="S414" s="194">
        <v>0</v>
      </c>
      <c r="T414" s="195">
        <f>S414*H414</f>
        <v>0</v>
      </c>
      <c r="U414" s="35"/>
      <c r="V414" s="35"/>
      <c r="W414" s="35"/>
      <c r="X414" s="35"/>
      <c r="Y414" s="35"/>
      <c r="Z414" s="35"/>
      <c r="AA414" s="35"/>
      <c r="AB414" s="35"/>
      <c r="AC414" s="35"/>
      <c r="AD414" s="35"/>
      <c r="AE414" s="35"/>
      <c r="AR414" s="196" t="s">
        <v>291</v>
      </c>
      <c r="AT414" s="196" t="s">
        <v>216</v>
      </c>
      <c r="AU414" s="196" t="s">
        <v>90</v>
      </c>
      <c r="AY414" s="18" t="s">
        <v>215</v>
      </c>
      <c r="BE414" s="197">
        <f>IF(N414="základní",J414,0)</f>
        <v>0</v>
      </c>
      <c r="BF414" s="197">
        <f>IF(N414="snížená",J414,0)</f>
        <v>0</v>
      </c>
      <c r="BG414" s="197">
        <f>IF(N414="zákl. přenesená",J414,0)</f>
        <v>0</v>
      </c>
      <c r="BH414" s="197">
        <f>IF(N414="sníž. přenesená",J414,0)</f>
        <v>0</v>
      </c>
      <c r="BI414" s="197">
        <f>IF(N414="nulová",J414,0)</f>
        <v>0</v>
      </c>
      <c r="BJ414" s="18" t="s">
        <v>88</v>
      </c>
      <c r="BK414" s="197">
        <f>ROUND(I414*H414,2)</f>
        <v>0</v>
      </c>
      <c r="BL414" s="18" t="s">
        <v>291</v>
      </c>
      <c r="BM414" s="196" t="s">
        <v>4477</v>
      </c>
    </row>
    <row r="415" spans="1:65" s="2" customFormat="1" ht="19.2">
      <c r="A415" s="35"/>
      <c r="B415" s="36"/>
      <c r="C415" s="37"/>
      <c r="D415" s="198" t="s">
        <v>221</v>
      </c>
      <c r="E415" s="37"/>
      <c r="F415" s="199" t="s">
        <v>4478</v>
      </c>
      <c r="G415" s="37"/>
      <c r="H415" s="37"/>
      <c r="I415" s="200"/>
      <c r="J415" s="37"/>
      <c r="K415" s="37"/>
      <c r="L415" s="40"/>
      <c r="M415" s="201"/>
      <c r="N415" s="202"/>
      <c r="O415" s="72"/>
      <c r="P415" s="72"/>
      <c r="Q415" s="72"/>
      <c r="R415" s="72"/>
      <c r="S415" s="72"/>
      <c r="T415" s="73"/>
      <c r="U415" s="35"/>
      <c r="V415" s="35"/>
      <c r="W415" s="35"/>
      <c r="X415" s="35"/>
      <c r="Y415" s="35"/>
      <c r="Z415" s="35"/>
      <c r="AA415" s="35"/>
      <c r="AB415" s="35"/>
      <c r="AC415" s="35"/>
      <c r="AD415" s="35"/>
      <c r="AE415" s="35"/>
      <c r="AT415" s="18" t="s">
        <v>221</v>
      </c>
      <c r="AU415" s="18" t="s">
        <v>90</v>
      </c>
    </row>
    <row r="416" spans="1:65" s="2" customFormat="1" ht="10.199999999999999">
      <c r="A416" s="35"/>
      <c r="B416" s="36"/>
      <c r="C416" s="37"/>
      <c r="D416" s="215" t="s">
        <v>362</v>
      </c>
      <c r="E416" s="37"/>
      <c r="F416" s="216" t="s">
        <v>4479</v>
      </c>
      <c r="G416" s="37"/>
      <c r="H416" s="37"/>
      <c r="I416" s="200"/>
      <c r="J416" s="37"/>
      <c r="K416" s="37"/>
      <c r="L416" s="40"/>
      <c r="M416" s="201"/>
      <c r="N416" s="202"/>
      <c r="O416" s="72"/>
      <c r="P416" s="72"/>
      <c r="Q416" s="72"/>
      <c r="R416" s="72"/>
      <c r="S416" s="72"/>
      <c r="T416" s="73"/>
      <c r="U416" s="35"/>
      <c r="V416" s="35"/>
      <c r="W416" s="35"/>
      <c r="X416" s="35"/>
      <c r="Y416" s="35"/>
      <c r="Z416" s="35"/>
      <c r="AA416" s="35"/>
      <c r="AB416" s="35"/>
      <c r="AC416" s="35"/>
      <c r="AD416" s="35"/>
      <c r="AE416" s="35"/>
      <c r="AT416" s="18" t="s">
        <v>362</v>
      </c>
      <c r="AU416" s="18" t="s">
        <v>90</v>
      </c>
    </row>
    <row r="417" spans="1:65" s="2" customFormat="1" ht="24.15" customHeight="1">
      <c r="A417" s="35"/>
      <c r="B417" s="36"/>
      <c r="C417" s="185" t="s">
        <v>1658</v>
      </c>
      <c r="D417" s="185" t="s">
        <v>216</v>
      </c>
      <c r="E417" s="186" t="s">
        <v>4480</v>
      </c>
      <c r="F417" s="187" t="s">
        <v>4481</v>
      </c>
      <c r="G417" s="188" t="s">
        <v>716</v>
      </c>
      <c r="H417" s="189">
        <v>3</v>
      </c>
      <c r="I417" s="190"/>
      <c r="J417" s="191">
        <f>ROUND(I417*H417,2)</f>
        <v>0</v>
      </c>
      <c r="K417" s="187" t="s">
        <v>359</v>
      </c>
      <c r="L417" s="40"/>
      <c r="M417" s="192" t="s">
        <v>1</v>
      </c>
      <c r="N417" s="193" t="s">
        <v>46</v>
      </c>
      <c r="O417" s="72"/>
      <c r="P417" s="194">
        <f>O417*H417</f>
        <v>0</v>
      </c>
      <c r="Q417" s="194">
        <v>5.8799999999999998E-3</v>
      </c>
      <c r="R417" s="194">
        <f>Q417*H417</f>
        <v>1.7639999999999999E-2</v>
      </c>
      <c r="S417" s="194">
        <v>0</v>
      </c>
      <c r="T417" s="195">
        <f>S417*H417</f>
        <v>0</v>
      </c>
      <c r="U417" s="35"/>
      <c r="V417" s="35"/>
      <c r="W417" s="35"/>
      <c r="X417" s="35"/>
      <c r="Y417" s="35"/>
      <c r="Z417" s="35"/>
      <c r="AA417" s="35"/>
      <c r="AB417" s="35"/>
      <c r="AC417" s="35"/>
      <c r="AD417" s="35"/>
      <c r="AE417" s="35"/>
      <c r="AR417" s="196" t="s">
        <v>291</v>
      </c>
      <c r="AT417" s="196" t="s">
        <v>216</v>
      </c>
      <c r="AU417" s="196" t="s">
        <v>90</v>
      </c>
      <c r="AY417" s="18" t="s">
        <v>215</v>
      </c>
      <c r="BE417" s="197">
        <f>IF(N417="základní",J417,0)</f>
        <v>0</v>
      </c>
      <c r="BF417" s="197">
        <f>IF(N417="snížená",J417,0)</f>
        <v>0</v>
      </c>
      <c r="BG417" s="197">
        <f>IF(N417="zákl. přenesená",J417,0)</f>
        <v>0</v>
      </c>
      <c r="BH417" s="197">
        <f>IF(N417="sníž. přenesená",J417,0)</f>
        <v>0</v>
      </c>
      <c r="BI417" s="197">
        <f>IF(N417="nulová",J417,0)</f>
        <v>0</v>
      </c>
      <c r="BJ417" s="18" t="s">
        <v>88</v>
      </c>
      <c r="BK417" s="197">
        <f>ROUND(I417*H417,2)</f>
        <v>0</v>
      </c>
      <c r="BL417" s="18" t="s">
        <v>291</v>
      </c>
      <c r="BM417" s="196" t="s">
        <v>4482</v>
      </c>
    </row>
    <row r="418" spans="1:65" s="2" customFormat="1" ht="19.2">
      <c r="A418" s="35"/>
      <c r="B418" s="36"/>
      <c r="C418" s="37"/>
      <c r="D418" s="198" t="s">
        <v>221</v>
      </c>
      <c r="E418" s="37"/>
      <c r="F418" s="199" t="s">
        <v>4483</v>
      </c>
      <c r="G418" s="37"/>
      <c r="H418" s="37"/>
      <c r="I418" s="200"/>
      <c r="J418" s="37"/>
      <c r="K418" s="37"/>
      <c r="L418" s="40"/>
      <c r="M418" s="201"/>
      <c r="N418" s="202"/>
      <c r="O418" s="72"/>
      <c r="P418" s="72"/>
      <c r="Q418" s="72"/>
      <c r="R418" s="72"/>
      <c r="S418" s="72"/>
      <c r="T418" s="73"/>
      <c r="U418" s="35"/>
      <c r="V418" s="35"/>
      <c r="W418" s="35"/>
      <c r="X418" s="35"/>
      <c r="Y418" s="35"/>
      <c r="Z418" s="35"/>
      <c r="AA418" s="35"/>
      <c r="AB418" s="35"/>
      <c r="AC418" s="35"/>
      <c r="AD418" s="35"/>
      <c r="AE418" s="35"/>
      <c r="AT418" s="18" t="s">
        <v>221</v>
      </c>
      <c r="AU418" s="18" t="s">
        <v>90</v>
      </c>
    </row>
    <row r="419" spans="1:65" s="2" customFormat="1" ht="10.199999999999999">
      <c r="A419" s="35"/>
      <c r="B419" s="36"/>
      <c r="C419" s="37"/>
      <c r="D419" s="215" t="s">
        <v>362</v>
      </c>
      <c r="E419" s="37"/>
      <c r="F419" s="216" t="s">
        <v>4484</v>
      </c>
      <c r="G419" s="37"/>
      <c r="H419" s="37"/>
      <c r="I419" s="200"/>
      <c r="J419" s="37"/>
      <c r="K419" s="37"/>
      <c r="L419" s="40"/>
      <c r="M419" s="201"/>
      <c r="N419" s="202"/>
      <c r="O419" s="72"/>
      <c r="P419" s="72"/>
      <c r="Q419" s="72"/>
      <c r="R419" s="72"/>
      <c r="S419" s="72"/>
      <c r="T419" s="73"/>
      <c r="U419" s="35"/>
      <c r="V419" s="35"/>
      <c r="W419" s="35"/>
      <c r="X419" s="35"/>
      <c r="Y419" s="35"/>
      <c r="Z419" s="35"/>
      <c r="AA419" s="35"/>
      <c r="AB419" s="35"/>
      <c r="AC419" s="35"/>
      <c r="AD419" s="35"/>
      <c r="AE419" s="35"/>
      <c r="AT419" s="18" t="s">
        <v>362</v>
      </c>
      <c r="AU419" s="18" t="s">
        <v>90</v>
      </c>
    </row>
    <row r="420" spans="1:65" s="2" customFormat="1" ht="33" customHeight="1">
      <c r="A420" s="35"/>
      <c r="B420" s="36"/>
      <c r="C420" s="185" t="s">
        <v>1664</v>
      </c>
      <c r="D420" s="185" t="s">
        <v>216</v>
      </c>
      <c r="E420" s="186" t="s">
        <v>4485</v>
      </c>
      <c r="F420" s="187" t="s">
        <v>4486</v>
      </c>
      <c r="G420" s="188" t="s">
        <v>716</v>
      </c>
      <c r="H420" s="189">
        <v>52</v>
      </c>
      <c r="I420" s="190"/>
      <c r="J420" s="191">
        <f>ROUND(I420*H420,2)</f>
        <v>0</v>
      </c>
      <c r="K420" s="187" t="s">
        <v>359</v>
      </c>
      <c r="L420" s="40"/>
      <c r="M420" s="192" t="s">
        <v>1</v>
      </c>
      <c r="N420" s="193" t="s">
        <v>46</v>
      </c>
      <c r="O420" s="72"/>
      <c r="P420" s="194">
        <f>O420*H420</f>
        <v>0</v>
      </c>
      <c r="Q420" s="194">
        <v>6.9999999999999994E-5</v>
      </c>
      <c r="R420" s="194">
        <f>Q420*H420</f>
        <v>3.6399999999999996E-3</v>
      </c>
      <c r="S420" s="194">
        <v>0</v>
      </c>
      <c r="T420" s="195">
        <f>S420*H420</f>
        <v>0</v>
      </c>
      <c r="U420" s="35"/>
      <c r="V420" s="35"/>
      <c r="W420" s="35"/>
      <c r="X420" s="35"/>
      <c r="Y420" s="35"/>
      <c r="Z420" s="35"/>
      <c r="AA420" s="35"/>
      <c r="AB420" s="35"/>
      <c r="AC420" s="35"/>
      <c r="AD420" s="35"/>
      <c r="AE420" s="35"/>
      <c r="AR420" s="196" t="s">
        <v>291</v>
      </c>
      <c r="AT420" s="196" t="s">
        <v>216</v>
      </c>
      <c r="AU420" s="196" t="s">
        <v>90</v>
      </c>
      <c r="AY420" s="18" t="s">
        <v>215</v>
      </c>
      <c r="BE420" s="197">
        <f>IF(N420="základní",J420,0)</f>
        <v>0</v>
      </c>
      <c r="BF420" s="197">
        <f>IF(N420="snížená",J420,0)</f>
        <v>0</v>
      </c>
      <c r="BG420" s="197">
        <f>IF(N420="zákl. přenesená",J420,0)</f>
        <v>0</v>
      </c>
      <c r="BH420" s="197">
        <f>IF(N420="sníž. přenesená",J420,0)</f>
        <v>0</v>
      </c>
      <c r="BI420" s="197">
        <f>IF(N420="nulová",J420,0)</f>
        <v>0</v>
      </c>
      <c r="BJ420" s="18" t="s">
        <v>88</v>
      </c>
      <c r="BK420" s="197">
        <f>ROUND(I420*H420,2)</f>
        <v>0</v>
      </c>
      <c r="BL420" s="18" t="s">
        <v>291</v>
      </c>
      <c r="BM420" s="196" t="s">
        <v>4487</v>
      </c>
    </row>
    <row r="421" spans="1:65" s="2" customFormat="1" ht="19.2">
      <c r="A421" s="35"/>
      <c r="B421" s="36"/>
      <c r="C421" s="37"/>
      <c r="D421" s="198" t="s">
        <v>221</v>
      </c>
      <c r="E421" s="37"/>
      <c r="F421" s="199" t="s">
        <v>4488</v>
      </c>
      <c r="G421" s="37"/>
      <c r="H421" s="37"/>
      <c r="I421" s="200"/>
      <c r="J421" s="37"/>
      <c r="K421" s="37"/>
      <c r="L421" s="40"/>
      <c r="M421" s="201"/>
      <c r="N421" s="202"/>
      <c r="O421" s="72"/>
      <c r="P421" s="72"/>
      <c r="Q421" s="72"/>
      <c r="R421" s="72"/>
      <c r="S421" s="72"/>
      <c r="T421" s="73"/>
      <c r="U421" s="35"/>
      <c r="V421" s="35"/>
      <c r="W421" s="35"/>
      <c r="X421" s="35"/>
      <c r="Y421" s="35"/>
      <c r="Z421" s="35"/>
      <c r="AA421" s="35"/>
      <c r="AB421" s="35"/>
      <c r="AC421" s="35"/>
      <c r="AD421" s="35"/>
      <c r="AE421" s="35"/>
      <c r="AT421" s="18" t="s">
        <v>221</v>
      </c>
      <c r="AU421" s="18" t="s">
        <v>90</v>
      </c>
    </row>
    <row r="422" spans="1:65" s="2" customFormat="1" ht="10.199999999999999">
      <c r="A422" s="35"/>
      <c r="B422" s="36"/>
      <c r="C422" s="37"/>
      <c r="D422" s="215" t="s">
        <v>362</v>
      </c>
      <c r="E422" s="37"/>
      <c r="F422" s="216" t="s">
        <v>4489</v>
      </c>
      <c r="G422" s="37"/>
      <c r="H422" s="37"/>
      <c r="I422" s="200"/>
      <c r="J422" s="37"/>
      <c r="K422" s="37"/>
      <c r="L422" s="40"/>
      <c r="M422" s="201"/>
      <c r="N422" s="202"/>
      <c r="O422" s="72"/>
      <c r="P422" s="72"/>
      <c r="Q422" s="72"/>
      <c r="R422" s="72"/>
      <c r="S422" s="72"/>
      <c r="T422" s="73"/>
      <c r="U422" s="35"/>
      <c r="V422" s="35"/>
      <c r="W422" s="35"/>
      <c r="X422" s="35"/>
      <c r="Y422" s="35"/>
      <c r="Z422" s="35"/>
      <c r="AA422" s="35"/>
      <c r="AB422" s="35"/>
      <c r="AC422" s="35"/>
      <c r="AD422" s="35"/>
      <c r="AE422" s="35"/>
      <c r="AT422" s="18" t="s">
        <v>362</v>
      </c>
      <c r="AU422" s="18" t="s">
        <v>90</v>
      </c>
    </row>
    <row r="423" spans="1:65" s="14" customFormat="1" ht="10.199999999999999">
      <c r="B423" s="227"/>
      <c r="C423" s="228"/>
      <c r="D423" s="198" t="s">
        <v>364</v>
      </c>
      <c r="E423" s="229" t="s">
        <v>1</v>
      </c>
      <c r="F423" s="230" t="s">
        <v>4490</v>
      </c>
      <c r="G423" s="228"/>
      <c r="H423" s="231">
        <v>52</v>
      </c>
      <c r="I423" s="232"/>
      <c r="J423" s="228"/>
      <c r="K423" s="228"/>
      <c r="L423" s="233"/>
      <c r="M423" s="234"/>
      <c r="N423" s="235"/>
      <c r="O423" s="235"/>
      <c r="P423" s="235"/>
      <c r="Q423" s="235"/>
      <c r="R423" s="235"/>
      <c r="S423" s="235"/>
      <c r="T423" s="236"/>
      <c r="AT423" s="237" t="s">
        <v>364</v>
      </c>
      <c r="AU423" s="237" t="s">
        <v>90</v>
      </c>
      <c r="AV423" s="14" t="s">
        <v>90</v>
      </c>
      <c r="AW423" s="14" t="s">
        <v>36</v>
      </c>
      <c r="AX423" s="14" t="s">
        <v>88</v>
      </c>
      <c r="AY423" s="237" t="s">
        <v>215</v>
      </c>
    </row>
    <row r="424" spans="1:65" s="2" customFormat="1" ht="24.15" customHeight="1">
      <c r="A424" s="35"/>
      <c r="B424" s="36"/>
      <c r="C424" s="185" t="s">
        <v>1669</v>
      </c>
      <c r="D424" s="185" t="s">
        <v>216</v>
      </c>
      <c r="E424" s="186" t="s">
        <v>4491</v>
      </c>
      <c r="F424" s="187" t="s">
        <v>4492</v>
      </c>
      <c r="G424" s="188" t="s">
        <v>716</v>
      </c>
      <c r="H424" s="189">
        <v>4</v>
      </c>
      <c r="I424" s="190"/>
      <c r="J424" s="191">
        <f>ROUND(I424*H424,2)</f>
        <v>0</v>
      </c>
      <c r="K424" s="187" t="s">
        <v>359</v>
      </c>
      <c r="L424" s="40"/>
      <c r="M424" s="192" t="s">
        <v>1</v>
      </c>
      <c r="N424" s="193" t="s">
        <v>46</v>
      </c>
      <c r="O424" s="72"/>
      <c r="P424" s="194">
        <f>O424*H424</f>
        <v>0</v>
      </c>
      <c r="Q424" s="194">
        <v>1.32E-2</v>
      </c>
      <c r="R424" s="194">
        <f>Q424*H424</f>
        <v>5.28E-2</v>
      </c>
      <c r="S424" s="194">
        <v>0</v>
      </c>
      <c r="T424" s="195">
        <f>S424*H424</f>
        <v>0</v>
      </c>
      <c r="U424" s="35"/>
      <c r="V424" s="35"/>
      <c r="W424" s="35"/>
      <c r="X424" s="35"/>
      <c r="Y424" s="35"/>
      <c r="Z424" s="35"/>
      <c r="AA424" s="35"/>
      <c r="AB424" s="35"/>
      <c r="AC424" s="35"/>
      <c r="AD424" s="35"/>
      <c r="AE424" s="35"/>
      <c r="AR424" s="196" t="s">
        <v>291</v>
      </c>
      <c r="AT424" s="196" t="s">
        <v>216</v>
      </c>
      <c r="AU424" s="196" t="s">
        <v>90</v>
      </c>
      <c r="AY424" s="18" t="s">
        <v>215</v>
      </c>
      <c r="BE424" s="197">
        <f>IF(N424="základní",J424,0)</f>
        <v>0</v>
      </c>
      <c r="BF424" s="197">
        <f>IF(N424="snížená",J424,0)</f>
        <v>0</v>
      </c>
      <c r="BG424" s="197">
        <f>IF(N424="zákl. přenesená",J424,0)</f>
        <v>0</v>
      </c>
      <c r="BH424" s="197">
        <f>IF(N424="sníž. přenesená",J424,0)</f>
        <v>0</v>
      </c>
      <c r="BI424" s="197">
        <f>IF(N424="nulová",J424,0)</f>
        <v>0</v>
      </c>
      <c r="BJ424" s="18" t="s">
        <v>88</v>
      </c>
      <c r="BK424" s="197">
        <f>ROUND(I424*H424,2)</f>
        <v>0</v>
      </c>
      <c r="BL424" s="18" t="s">
        <v>291</v>
      </c>
      <c r="BM424" s="196" t="s">
        <v>4493</v>
      </c>
    </row>
    <row r="425" spans="1:65" s="2" customFormat="1" ht="19.2">
      <c r="A425" s="35"/>
      <c r="B425" s="36"/>
      <c r="C425" s="37"/>
      <c r="D425" s="198" t="s">
        <v>221</v>
      </c>
      <c r="E425" s="37"/>
      <c r="F425" s="199" t="s">
        <v>4494</v>
      </c>
      <c r="G425" s="37"/>
      <c r="H425" s="37"/>
      <c r="I425" s="200"/>
      <c r="J425" s="37"/>
      <c r="K425" s="37"/>
      <c r="L425" s="40"/>
      <c r="M425" s="201"/>
      <c r="N425" s="202"/>
      <c r="O425" s="72"/>
      <c r="P425" s="72"/>
      <c r="Q425" s="72"/>
      <c r="R425" s="72"/>
      <c r="S425" s="72"/>
      <c r="T425" s="73"/>
      <c r="U425" s="35"/>
      <c r="V425" s="35"/>
      <c r="W425" s="35"/>
      <c r="X425" s="35"/>
      <c r="Y425" s="35"/>
      <c r="Z425" s="35"/>
      <c r="AA425" s="35"/>
      <c r="AB425" s="35"/>
      <c r="AC425" s="35"/>
      <c r="AD425" s="35"/>
      <c r="AE425" s="35"/>
      <c r="AT425" s="18" t="s">
        <v>221</v>
      </c>
      <c r="AU425" s="18" t="s">
        <v>90</v>
      </c>
    </row>
    <row r="426" spans="1:65" s="2" customFormat="1" ht="10.199999999999999">
      <c r="A426" s="35"/>
      <c r="B426" s="36"/>
      <c r="C426" s="37"/>
      <c r="D426" s="215" t="s">
        <v>362</v>
      </c>
      <c r="E426" s="37"/>
      <c r="F426" s="216" t="s">
        <v>4495</v>
      </c>
      <c r="G426" s="37"/>
      <c r="H426" s="37"/>
      <c r="I426" s="200"/>
      <c r="J426" s="37"/>
      <c r="K426" s="37"/>
      <c r="L426" s="40"/>
      <c r="M426" s="201"/>
      <c r="N426" s="202"/>
      <c r="O426" s="72"/>
      <c r="P426" s="72"/>
      <c r="Q426" s="72"/>
      <c r="R426" s="72"/>
      <c r="S426" s="72"/>
      <c r="T426" s="73"/>
      <c r="U426" s="35"/>
      <c r="V426" s="35"/>
      <c r="W426" s="35"/>
      <c r="X426" s="35"/>
      <c r="Y426" s="35"/>
      <c r="Z426" s="35"/>
      <c r="AA426" s="35"/>
      <c r="AB426" s="35"/>
      <c r="AC426" s="35"/>
      <c r="AD426" s="35"/>
      <c r="AE426" s="35"/>
      <c r="AT426" s="18" t="s">
        <v>362</v>
      </c>
      <c r="AU426" s="18" t="s">
        <v>90</v>
      </c>
    </row>
    <row r="427" spans="1:65" s="2" customFormat="1" ht="24.15" customHeight="1">
      <c r="A427" s="35"/>
      <c r="B427" s="36"/>
      <c r="C427" s="260" t="s">
        <v>1675</v>
      </c>
      <c r="D427" s="260" t="s">
        <v>539</v>
      </c>
      <c r="E427" s="261" t="s">
        <v>4496</v>
      </c>
      <c r="F427" s="262" t="s">
        <v>4497</v>
      </c>
      <c r="G427" s="263" t="s">
        <v>716</v>
      </c>
      <c r="H427" s="264">
        <v>4</v>
      </c>
      <c r="I427" s="265"/>
      <c r="J427" s="266">
        <f>ROUND(I427*H427,2)</f>
        <v>0</v>
      </c>
      <c r="K427" s="262" t="s">
        <v>359</v>
      </c>
      <c r="L427" s="267"/>
      <c r="M427" s="268" t="s">
        <v>1</v>
      </c>
      <c r="N427" s="269" t="s">
        <v>46</v>
      </c>
      <c r="O427" s="72"/>
      <c r="P427" s="194">
        <f>O427*H427</f>
        <v>0</v>
      </c>
      <c r="Q427" s="194">
        <v>4.4000000000000002E-4</v>
      </c>
      <c r="R427" s="194">
        <f>Q427*H427</f>
        <v>1.7600000000000001E-3</v>
      </c>
      <c r="S427" s="194">
        <v>0</v>
      </c>
      <c r="T427" s="195">
        <f>S427*H427</f>
        <v>0</v>
      </c>
      <c r="U427" s="35"/>
      <c r="V427" s="35"/>
      <c r="W427" s="35"/>
      <c r="X427" s="35"/>
      <c r="Y427" s="35"/>
      <c r="Z427" s="35"/>
      <c r="AA427" s="35"/>
      <c r="AB427" s="35"/>
      <c r="AC427" s="35"/>
      <c r="AD427" s="35"/>
      <c r="AE427" s="35"/>
      <c r="AR427" s="196" t="s">
        <v>676</v>
      </c>
      <c r="AT427" s="196" t="s">
        <v>539</v>
      </c>
      <c r="AU427" s="196" t="s">
        <v>90</v>
      </c>
      <c r="AY427" s="18" t="s">
        <v>215</v>
      </c>
      <c r="BE427" s="197">
        <f>IF(N427="základní",J427,0)</f>
        <v>0</v>
      </c>
      <c r="BF427" s="197">
        <f>IF(N427="snížená",J427,0)</f>
        <v>0</v>
      </c>
      <c r="BG427" s="197">
        <f>IF(N427="zákl. přenesená",J427,0)</f>
        <v>0</v>
      </c>
      <c r="BH427" s="197">
        <f>IF(N427="sníž. přenesená",J427,0)</f>
        <v>0</v>
      </c>
      <c r="BI427" s="197">
        <f>IF(N427="nulová",J427,0)</f>
        <v>0</v>
      </c>
      <c r="BJ427" s="18" t="s">
        <v>88</v>
      </c>
      <c r="BK427" s="197">
        <f>ROUND(I427*H427,2)</f>
        <v>0</v>
      </c>
      <c r="BL427" s="18" t="s">
        <v>291</v>
      </c>
      <c r="BM427" s="196" t="s">
        <v>4498</v>
      </c>
    </row>
    <row r="428" spans="1:65" s="2" customFormat="1" ht="19.2">
      <c r="A428" s="35"/>
      <c r="B428" s="36"/>
      <c r="C428" s="37"/>
      <c r="D428" s="198" t="s">
        <v>221</v>
      </c>
      <c r="E428" s="37"/>
      <c r="F428" s="199" t="s">
        <v>4497</v>
      </c>
      <c r="G428" s="37"/>
      <c r="H428" s="37"/>
      <c r="I428" s="200"/>
      <c r="J428" s="37"/>
      <c r="K428" s="37"/>
      <c r="L428" s="40"/>
      <c r="M428" s="201"/>
      <c r="N428" s="202"/>
      <c r="O428" s="72"/>
      <c r="P428" s="72"/>
      <c r="Q428" s="72"/>
      <c r="R428" s="72"/>
      <c r="S428" s="72"/>
      <c r="T428" s="73"/>
      <c r="U428" s="35"/>
      <c r="V428" s="35"/>
      <c r="W428" s="35"/>
      <c r="X428" s="35"/>
      <c r="Y428" s="35"/>
      <c r="Z428" s="35"/>
      <c r="AA428" s="35"/>
      <c r="AB428" s="35"/>
      <c r="AC428" s="35"/>
      <c r="AD428" s="35"/>
      <c r="AE428" s="35"/>
      <c r="AT428" s="18" t="s">
        <v>221</v>
      </c>
      <c r="AU428" s="18" t="s">
        <v>90</v>
      </c>
    </row>
    <row r="429" spans="1:65" s="2" customFormat="1" ht="24.15" customHeight="1">
      <c r="A429" s="35"/>
      <c r="B429" s="36"/>
      <c r="C429" s="260" t="s">
        <v>1681</v>
      </c>
      <c r="D429" s="260" t="s">
        <v>539</v>
      </c>
      <c r="E429" s="261" t="s">
        <v>4499</v>
      </c>
      <c r="F429" s="262" t="s">
        <v>4500</v>
      </c>
      <c r="G429" s="263" t="s">
        <v>716</v>
      </c>
      <c r="H429" s="264">
        <v>4</v>
      </c>
      <c r="I429" s="265"/>
      <c r="J429" s="266">
        <f>ROUND(I429*H429,2)</f>
        <v>0</v>
      </c>
      <c r="K429" s="262" t="s">
        <v>359</v>
      </c>
      <c r="L429" s="267"/>
      <c r="M429" s="268" t="s">
        <v>1</v>
      </c>
      <c r="N429" s="269" t="s">
        <v>46</v>
      </c>
      <c r="O429" s="72"/>
      <c r="P429" s="194">
        <f>O429*H429</f>
        <v>0</v>
      </c>
      <c r="Q429" s="194">
        <v>6.8000000000000005E-4</v>
      </c>
      <c r="R429" s="194">
        <f>Q429*H429</f>
        <v>2.7200000000000002E-3</v>
      </c>
      <c r="S429" s="194">
        <v>0</v>
      </c>
      <c r="T429" s="195">
        <f>S429*H429</f>
        <v>0</v>
      </c>
      <c r="U429" s="35"/>
      <c r="V429" s="35"/>
      <c r="W429" s="35"/>
      <c r="X429" s="35"/>
      <c r="Y429" s="35"/>
      <c r="Z429" s="35"/>
      <c r="AA429" s="35"/>
      <c r="AB429" s="35"/>
      <c r="AC429" s="35"/>
      <c r="AD429" s="35"/>
      <c r="AE429" s="35"/>
      <c r="AR429" s="196" t="s">
        <v>676</v>
      </c>
      <c r="AT429" s="196" t="s">
        <v>539</v>
      </c>
      <c r="AU429" s="196" t="s">
        <v>90</v>
      </c>
      <c r="AY429" s="18" t="s">
        <v>215</v>
      </c>
      <c r="BE429" s="197">
        <f>IF(N429="základní",J429,0)</f>
        <v>0</v>
      </c>
      <c r="BF429" s="197">
        <f>IF(N429="snížená",J429,0)</f>
        <v>0</v>
      </c>
      <c r="BG429" s="197">
        <f>IF(N429="zákl. přenesená",J429,0)</f>
        <v>0</v>
      </c>
      <c r="BH429" s="197">
        <f>IF(N429="sníž. přenesená",J429,0)</f>
        <v>0</v>
      </c>
      <c r="BI429" s="197">
        <f>IF(N429="nulová",J429,0)</f>
        <v>0</v>
      </c>
      <c r="BJ429" s="18" t="s">
        <v>88</v>
      </c>
      <c r="BK429" s="197">
        <f>ROUND(I429*H429,2)</f>
        <v>0</v>
      </c>
      <c r="BL429" s="18" t="s">
        <v>291</v>
      </c>
      <c r="BM429" s="196" t="s">
        <v>4501</v>
      </c>
    </row>
    <row r="430" spans="1:65" s="2" customFormat="1" ht="10.199999999999999">
      <c r="A430" s="35"/>
      <c r="B430" s="36"/>
      <c r="C430" s="37"/>
      <c r="D430" s="198" t="s">
        <v>221</v>
      </c>
      <c r="E430" s="37"/>
      <c r="F430" s="199" t="s">
        <v>4500</v>
      </c>
      <c r="G430" s="37"/>
      <c r="H430" s="37"/>
      <c r="I430" s="200"/>
      <c r="J430" s="37"/>
      <c r="K430" s="37"/>
      <c r="L430" s="40"/>
      <c r="M430" s="201"/>
      <c r="N430" s="202"/>
      <c r="O430" s="72"/>
      <c r="P430" s="72"/>
      <c r="Q430" s="72"/>
      <c r="R430" s="72"/>
      <c r="S430" s="72"/>
      <c r="T430" s="73"/>
      <c r="U430" s="35"/>
      <c r="V430" s="35"/>
      <c r="W430" s="35"/>
      <c r="X430" s="35"/>
      <c r="Y430" s="35"/>
      <c r="Z430" s="35"/>
      <c r="AA430" s="35"/>
      <c r="AB430" s="35"/>
      <c r="AC430" s="35"/>
      <c r="AD430" s="35"/>
      <c r="AE430" s="35"/>
      <c r="AT430" s="18" t="s">
        <v>221</v>
      </c>
      <c r="AU430" s="18" t="s">
        <v>90</v>
      </c>
    </row>
    <row r="431" spans="1:65" s="2" customFormat="1" ht="24.15" customHeight="1">
      <c r="A431" s="35"/>
      <c r="B431" s="36"/>
      <c r="C431" s="185" t="s">
        <v>1687</v>
      </c>
      <c r="D431" s="185" t="s">
        <v>216</v>
      </c>
      <c r="E431" s="186" t="s">
        <v>4502</v>
      </c>
      <c r="F431" s="187" t="s">
        <v>4503</v>
      </c>
      <c r="G431" s="188" t="s">
        <v>716</v>
      </c>
      <c r="H431" s="189">
        <v>15</v>
      </c>
      <c r="I431" s="190"/>
      <c r="J431" s="191">
        <f>ROUND(I431*H431,2)</f>
        <v>0</v>
      </c>
      <c r="K431" s="187" t="s">
        <v>359</v>
      </c>
      <c r="L431" s="40"/>
      <c r="M431" s="192" t="s">
        <v>1</v>
      </c>
      <c r="N431" s="193" t="s">
        <v>46</v>
      </c>
      <c r="O431" s="72"/>
      <c r="P431" s="194">
        <f>O431*H431</f>
        <v>0</v>
      </c>
      <c r="Q431" s="194">
        <v>1.2E-4</v>
      </c>
      <c r="R431" s="194">
        <f>Q431*H431</f>
        <v>1.8E-3</v>
      </c>
      <c r="S431" s="194">
        <v>0</v>
      </c>
      <c r="T431" s="195">
        <f>S431*H431</f>
        <v>0</v>
      </c>
      <c r="U431" s="35"/>
      <c r="V431" s="35"/>
      <c r="W431" s="35"/>
      <c r="X431" s="35"/>
      <c r="Y431" s="35"/>
      <c r="Z431" s="35"/>
      <c r="AA431" s="35"/>
      <c r="AB431" s="35"/>
      <c r="AC431" s="35"/>
      <c r="AD431" s="35"/>
      <c r="AE431" s="35"/>
      <c r="AR431" s="196" t="s">
        <v>291</v>
      </c>
      <c r="AT431" s="196" t="s">
        <v>216</v>
      </c>
      <c r="AU431" s="196" t="s">
        <v>90</v>
      </c>
      <c r="AY431" s="18" t="s">
        <v>215</v>
      </c>
      <c r="BE431" s="197">
        <f>IF(N431="základní",J431,0)</f>
        <v>0</v>
      </c>
      <c r="BF431" s="197">
        <f>IF(N431="snížená",J431,0)</f>
        <v>0</v>
      </c>
      <c r="BG431" s="197">
        <f>IF(N431="zákl. přenesená",J431,0)</f>
        <v>0</v>
      </c>
      <c r="BH431" s="197">
        <f>IF(N431="sníž. přenesená",J431,0)</f>
        <v>0</v>
      </c>
      <c r="BI431" s="197">
        <f>IF(N431="nulová",J431,0)</f>
        <v>0</v>
      </c>
      <c r="BJ431" s="18" t="s">
        <v>88</v>
      </c>
      <c r="BK431" s="197">
        <f>ROUND(I431*H431,2)</f>
        <v>0</v>
      </c>
      <c r="BL431" s="18" t="s">
        <v>291</v>
      </c>
      <c r="BM431" s="196" t="s">
        <v>4504</v>
      </c>
    </row>
    <row r="432" spans="1:65" s="2" customFormat="1" ht="19.2">
      <c r="A432" s="35"/>
      <c r="B432" s="36"/>
      <c r="C432" s="37"/>
      <c r="D432" s="198" t="s">
        <v>221</v>
      </c>
      <c r="E432" s="37"/>
      <c r="F432" s="199" t="s">
        <v>4505</v>
      </c>
      <c r="G432" s="37"/>
      <c r="H432" s="37"/>
      <c r="I432" s="200"/>
      <c r="J432" s="37"/>
      <c r="K432" s="37"/>
      <c r="L432" s="40"/>
      <c r="M432" s="201"/>
      <c r="N432" s="202"/>
      <c r="O432" s="72"/>
      <c r="P432" s="72"/>
      <c r="Q432" s="72"/>
      <c r="R432" s="72"/>
      <c r="S432" s="72"/>
      <c r="T432" s="73"/>
      <c r="U432" s="35"/>
      <c r="V432" s="35"/>
      <c r="W432" s="35"/>
      <c r="X432" s="35"/>
      <c r="Y432" s="35"/>
      <c r="Z432" s="35"/>
      <c r="AA432" s="35"/>
      <c r="AB432" s="35"/>
      <c r="AC432" s="35"/>
      <c r="AD432" s="35"/>
      <c r="AE432" s="35"/>
      <c r="AT432" s="18" t="s">
        <v>221</v>
      </c>
      <c r="AU432" s="18" t="s">
        <v>90</v>
      </c>
    </row>
    <row r="433" spans="1:65" s="2" customFormat="1" ht="10.199999999999999">
      <c r="A433" s="35"/>
      <c r="B433" s="36"/>
      <c r="C433" s="37"/>
      <c r="D433" s="215" t="s">
        <v>362</v>
      </c>
      <c r="E433" s="37"/>
      <c r="F433" s="216" t="s">
        <v>4506</v>
      </c>
      <c r="G433" s="37"/>
      <c r="H433" s="37"/>
      <c r="I433" s="200"/>
      <c r="J433" s="37"/>
      <c r="K433" s="37"/>
      <c r="L433" s="40"/>
      <c r="M433" s="201"/>
      <c r="N433" s="202"/>
      <c r="O433" s="72"/>
      <c r="P433" s="72"/>
      <c r="Q433" s="72"/>
      <c r="R433" s="72"/>
      <c r="S433" s="72"/>
      <c r="T433" s="73"/>
      <c r="U433" s="35"/>
      <c r="V433" s="35"/>
      <c r="W433" s="35"/>
      <c r="X433" s="35"/>
      <c r="Y433" s="35"/>
      <c r="Z433" s="35"/>
      <c r="AA433" s="35"/>
      <c r="AB433" s="35"/>
      <c r="AC433" s="35"/>
      <c r="AD433" s="35"/>
      <c r="AE433" s="35"/>
      <c r="AT433" s="18" t="s">
        <v>362</v>
      </c>
      <c r="AU433" s="18" t="s">
        <v>90</v>
      </c>
    </row>
    <row r="434" spans="1:65" s="14" customFormat="1" ht="10.199999999999999">
      <c r="B434" s="227"/>
      <c r="C434" s="228"/>
      <c r="D434" s="198" t="s">
        <v>364</v>
      </c>
      <c r="E434" s="229" t="s">
        <v>1</v>
      </c>
      <c r="F434" s="230" t="s">
        <v>4507</v>
      </c>
      <c r="G434" s="228"/>
      <c r="H434" s="231">
        <v>15</v>
      </c>
      <c r="I434" s="232"/>
      <c r="J434" s="228"/>
      <c r="K434" s="228"/>
      <c r="L434" s="233"/>
      <c r="M434" s="234"/>
      <c r="N434" s="235"/>
      <c r="O434" s="235"/>
      <c r="P434" s="235"/>
      <c r="Q434" s="235"/>
      <c r="R434" s="235"/>
      <c r="S434" s="235"/>
      <c r="T434" s="236"/>
      <c r="AT434" s="237" t="s">
        <v>364</v>
      </c>
      <c r="AU434" s="237" t="s">
        <v>90</v>
      </c>
      <c r="AV434" s="14" t="s">
        <v>90</v>
      </c>
      <c r="AW434" s="14" t="s">
        <v>36</v>
      </c>
      <c r="AX434" s="14" t="s">
        <v>88</v>
      </c>
      <c r="AY434" s="237" t="s">
        <v>215</v>
      </c>
    </row>
    <row r="435" spans="1:65" s="2" customFormat="1" ht="24.15" customHeight="1">
      <c r="A435" s="35"/>
      <c r="B435" s="36"/>
      <c r="C435" s="185" t="s">
        <v>1693</v>
      </c>
      <c r="D435" s="185" t="s">
        <v>216</v>
      </c>
      <c r="E435" s="186" t="s">
        <v>4508</v>
      </c>
      <c r="F435" s="187" t="s">
        <v>4509</v>
      </c>
      <c r="G435" s="188" t="s">
        <v>716</v>
      </c>
      <c r="H435" s="189">
        <v>4</v>
      </c>
      <c r="I435" s="190"/>
      <c r="J435" s="191">
        <f>ROUND(I435*H435,2)</f>
        <v>0</v>
      </c>
      <c r="K435" s="187" t="s">
        <v>359</v>
      </c>
      <c r="L435" s="40"/>
      <c r="M435" s="192" t="s">
        <v>1</v>
      </c>
      <c r="N435" s="193" t="s">
        <v>46</v>
      </c>
      <c r="O435" s="72"/>
      <c r="P435" s="194">
        <f>O435*H435</f>
        <v>0</v>
      </c>
      <c r="Q435" s="194">
        <v>4.0000000000000002E-4</v>
      </c>
      <c r="R435" s="194">
        <f>Q435*H435</f>
        <v>1.6000000000000001E-3</v>
      </c>
      <c r="S435" s="194">
        <v>0</v>
      </c>
      <c r="T435" s="195">
        <f>S435*H435</f>
        <v>0</v>
      </c>
      <c r="U435" s="35"/>
      <c r="V435" s="35"/>
      <c r="W435" s="35"/>
      <c r="X435" s="35"/>
      <c r="Y435" s="35"/>
      <c r="Z435" s="35"/>
      <c r="AA435" s="35"/>
      <c r="AB435" s="35"/>
      <c r="AC435" s="35"/>
      <c r="AD435" s="35"/>
      <c r="AE435" s="35"/>
      <c r="AR435" s="196" t="s">
        <v>291</v>
      </c>
      <c r="AT435" s="196" t="s">
        <v>216</v>
      </c>
      <c r="AU435" s="196" t="s">
        <v>90</v>
      </c>
      <c r="AY435" s="18" t="s">
        <v>215</v>
      </c>
      <c r="BE435" s="197">
        <f>IF(N435="základní",J435,0)</f>
        <v>0</v>
      </c>
      <c r="BF435" s="197">
        <f>IF(N435="snížená",J435,0)</f>
        <v>0</v>
      </c>
      <c r="BG435" s="197">
        <f>IF(N435="zákl. přenesená",J435,0)</f>
        <v>0</v>
      </c>
      <c r="BH435" s="197">
        <f>IF(N435="sníž. přenesená",J435,0)</f>
        <v>0</v>
      </c>
      <c r="BI435" s="197">
        <f>IF(N435="nulová",J435,0)</f>
        <v>0</v>
      </c>
      <c r="BJ435" s="18" t="s">
        <v>88</v>
      </c>
      <c r="BK435" s="197">
        <f>ROUND(I435*H435,2)</f>
        <v>0</v>
      </c>
      <c r="BL435" s="18" t="s">
        <v>291</v>
      </c>
      <c r="BM435" s="196" t="s">
        <v>4510</v>
      </c>
    </row>
    <row r="436" spans="1:65" s="2" customFormat="1" ht="19.2">
      <c r="A436" s="35"/>
      <c r="B436" s="36"/>
      <c r="C436" s="37"/>
      <c r="D436" s="198" t="s">
        <v>221</v>
      </c>
      <c r="E436" s="37"/>
      <c r="F436" s="199" t="s">
        <v>4511</v>
      </c>
      <c r="G436" s="37"/>
      <c r="H436" s="37"/>
      <c r="I436" s="200"/>
      <c r="J436" s="37"/>
      <c r="K436" s="37"/>
      <c r="L436" s="40"/>
      <c r="M436" s="201"/>
      <c r="N436" s="202"/>
      <c r="O436" s="72"/>
      <c r="P436" s="72"/>
      <c r="Q436" s="72"/>
      <c r="R436" s="72"/>
      <c r="S436" s="72"/>
      <c r="T436" s="73"/>
      <c r="U436" s="35"/>
      <c r="V436" s="35"/>
      <c r="W436" s="35"/>
      <c r="X436" s="35"/>
      <c r="Y436" s="35"/>
      <c r="Z436" s="35"/>
      <c r="AA436" s="35"/>
      <c r="AB436" s="35"/>
      <c r="AC436" s="35"/>
      <c r="AD436" s="35"/>
      <c r="AE436" s="35"/>
      <c r="AT436" s="18" t="s">
        <v>221</v>
      </c>
      <c r="AU436" s="18" t="s">
        <v>90</v>
      </c>
    </row>
    <row r="437" spans="1:65" s="2" customFormat="1" ht="10.199999999999999">
      <c r="A437" s="35"/>
      <c r="B437" s="36"/>
      <c r="C437" s="37"/>
      <c r="D437" s="215" t="s">
        <v>362</v>
      </c>
      <c r="E437" s="37"/>
      <c r="F437" s="216" t="s">
        <v>4512</v>
      </c>
      <c r="G437" s="37"/>
      <c r="H437" s="37"/>
      <c r="I437" s="200"/>
      <c r="J437" s="37"/>
      <c r="K437" s="37"/>
      <c r="L437" s="40"/>
      <c r="M437" s="201"/>
      <c r="N437" s="202"/>
      <c r="O437" s="72"/>
      <c r="P437" s="72"/>
      <c r="Q437" s="72"/>
      <c r="R437" s="72"/>
      <c r="S437" s="72"/>
      <c r="T437" s="73"/>
      <c r="U437" s="35"/>
      <c r="V437" s="35"/>
      <c r="W437" s="35"/>
      <c r="X437" s="35"/>
      <c r="Y437" s="35"/>
      <c r="Z437" s="35"/>
      <c r="AA437" s="35"/>
      <c r="AB437" s="35"/>
      <c r="AC437" s="35"/>
      <c r="AD437" s="35"/>
      <c r="AE437" s="35"/>
      <c r="AT437" s="18" t="s">
        <v>362</v>
      </c>
      <c r="AU437" s="18" t="s">
        <v>90</v>
      </c>
    </row>
    <row r="438" spans="1:65" s="2" customFormat="1" ht="16.5" customHeight="1">
      <c r="A438" s="35"/>
      <c r="B438" s="36"/>
      <c r="C438" s="260" t="s">
        <v>1699</v>
      </c>
      <c r="D438" s="260" t="s">
        <v>539</v>
      </c>
      <c r="E438" s="261" t="s">
        <v>4513</v>
      </c>
      <c r="F438" s="262" t="s">
        <v>4514</v>
      </c>
      <c r="G438" s="263" t="s">
        <v>4055</v>
      </c>
      <c r="H438" s="264">
        <v>154</v>
      </c>
      <c r="I438" s="265"/>
      <c r="J438" s="266">
        <f>ROUND(I438*H438,2)</f>
        <v>0</v>
      </c>
      <c r="K438" s="262" t="s">
        <v>359</v>
      </c>
      <c r="L438" s="267"/>
      <c r="M438" s="268" t="s">
        <v>1</v>
      </c>
      <c r="N438" s="269" t="s">
        <v>46</v>
      </c>
      <c r="O438" s="72"/>
      <c r="P438" s="194">
        <f>O438*H438</f>
        <v>0</v>
      </c>
      <c r="Q438" s="194">
        <v>1E-3</v>
      </c>
      <c r="R438" s="194">
        <f>Q438*H438</f>
        <v>0.154</v>
      </c>
      <c r="S438" s="194">
        <v>0</v>
      </c>
      <c r="T438" s="195">
        <f>S438*H438</f>
        <v>0</v>
      </c>
      <c r="U438" s="35"/>
      <c r="V438" s="35"/>
      <c r="W438" s="35"/>
      <c r="X438" s="35"/>
      <c r="Y438" s="35"/>
      <c r="Z438" s="35"/>
      <c r="AA438" s="35"/>
      <c r="AB438" s="35"/>
      <c r="AC438" s="35"/>
      <c r="AD438" s="35"/>
      <c r="AE438" s="35"/>
      <c r="AR438" s="196" t="s">
        <v>676</v>
      </c>
      <c r="AT438" s="196" t="s">
        <v>539</v>
      </c>
      <c r="AU438" s="196" t="s">
        <v>90</v>
      </c>
      <c r="AY438" s="18" t="s">
        <v>215</v>
      </c>
      <c r="BE438" s="197">
        <f>IF(N438="základní",J438,0)</f>
        <v>0</v>
      </c>
      <c r="BF438" s="197">
        <f>IF(N438="snížená",J438,0)</f>
        <v>0</v>
      </c>
      <c r="BG438" s="197">
        <f>IF(N438="zákl. přenesená",J438,0)</f>
        <v>0</v>
      </c>
      <c r="BH438" s="197">
        <f>IF(N438="sníž. přenesená",J438,0)</f>
        <v>0</v>
      </c>
      <c r="BI438" s="197">
        <f>IF(N438="nulová",J438,0)</f>
        <v>0</v>
      </c>
      <c r="BJ438" s="18" t="s">
        <v>88</v>
      </c>
      <c r="BK438" s="197">
        <f>ROUND(I438*H438,2)</f>
        <v>0</v>
      </c>
      <c r="BL438" s="18" t="s">
        <v>291</v>
      </c>
      <c r="BM438" s="196" t="s">
        <v>4515</v>
      </c>
    </row>
    <row r="439" spans="1:65" s="2" customFormat="1" ht="10.199999999999999">
      <c r="A439" s="35"/>
      <c r="B439" s="36"/>
      <c r="C439" s="37"/>
      <c r="D439" s="198" t="s">
        <v>221</v>
      </c>
      <c r="E439" s="37"/>
      <c r="F439" s="199" t="s">
        <v>4514</v>
      </c>
      <c r="G439" s="37"/>
      <c r="H439" s="37"/>
      <c r="I439" s="200"/>
      <c r="J439" s="37"/>
      <c r="K439" s="37"/>
      <c r="L439" s="40"/>
      <c r="M439" s="201"/>
      <c r="N439" s="202"/>
      <c r="O439" s="72"/>
      <c r="P439" s="72"/>
      <c r="Q439" s="72"/>
      <c r="R439" s="72"/>
      <c r="S439" s="72"/>
      <c r="T439" s="73"/>
      <c r="U439" s="35"/>
      <c r="V439" s="35"/>
      <c r="W439" s="35"/>
      <c r="X439" s="35"/>
      <c r="Y439" s="35"/>
      <c r="Z439" s="35"/>
      <c r="AA439" s="35"/>
      <c r="AB439" s="35"/>
      <c r="AC439" s="35"/>
      <c r="AD439" s="35"/>
      <c r="AE439" s="35"/>
      <c r="AT439" s="18" t="s">
        <v>221</v>
      </c>
      <c r="AU439" s="18" t="s">
        <v>90</v>
      </c>
    </row>
    <row r="440" spans="1:65" s="2" customFormat="1" ht="24.15" customHeight="1">
      <c r="A440" s="35"/>
      <c r="B440" s="36"/>
      <c r="C440" s="185" t="s">
        <v>1704</v>
      </c>
      <c r="D440" s="185" t="s">
        <v>216</v>
      </c>
      <c r="E440" s="186" t="s">
        <v>4516</v>
      </c>
      <c r="F440" s="187" t="s">
        <v>4517</v>
      </c>
      <c r="G440" s="188" t="s">
        <v>583</v>
      </c>
      <c r="H440" s="189">
        <v>1.056</v>
      </c>
      <c r="I440" s="190"/>
      <c r="J440" s="191">
        <f>ROUND(I440*H440,2)</f>
        <v>0</v>
      </c>
      <c r="K440" s="187" t="s">
        <v>359</v>
      </c>
      <c r="L440" s="40"/>
      <c r="M440" s="192" t="s">
        <v>1</v>
      </c>
      <c r="N440" s="193" t="s">
        <v>46</v>
      </c>
      <c r="O440" s="72"/>
      <c r="P440" s="194">
        <f>O440*H440</f>
        <v>0</v>
      </c>
      <c r="Q440" s="194">
        <v>0</v>
      </c>
      <c r="R440" s="194">
        <f>Q440*H440</f>
        <v>0</v>
      </c>
      <c r="S440" s="194">
        <v>0</v>
      </c>
      <c r="T440" s="195">
        <f>S440*H440</f>
        <v>0</v>
      </c>
      <c r="U440" s="35"/>
      <c r="V440" s="35"/>
      <c r="W440" s="35"/>
      <c r="X440" s="35"/>
      <c r="Y440" s="35"/>
      <c r="Z440" s="35"/>
      <c r="AA440" s="35"/>
      <c r="AB440" s="35"/>
      <c r="AC440" s="35"/>
      <c r="AD440" s="35"/>
      <c r="AE440" s="35"/>
      <c r="AR440" s="196" t="s">
        <v>291</v>
      </c>
      <c r="AT440" s="196" t="s">
        <v>216</v>
      </c>
      <c r="AU440" s="196" t="s">
        <v>90</v>
      </c>
      <c r="AY440" s="18" t="s">
        <v>215</v>
      </c>
      <c r="BE440" s="197">
        <f>IF(N440="základní",J440,0)</f>
        <v>0</v>
      </c>
      <c r="BF440" s="197">
        <f>IF(N440="snížená",J440,0)</f>
        <v>0</v>
      </c>
      <c r="BG440" s="197">
        <f>IF(N440="zákl. přenesená",J440,0)</f>
        <v>0</v>
      </c>
      <c r="BH440" s="197">
        <f>IF(N440="sníž. přenesená",J440,0)</f>
        <v>0</v>
      </c>
      <c r="BI440" s="197">
        <f>IF(N440="nulová",J440,0)</f>
        <v>0</v>
      </c>
      <c r="BJ440" s="18" t="s">
        <v>88</v>
      </c>
      <c r="BK440" s="197">
        <f>ROUND(I440*H440,2)</f>
        <v>0</v>
      </c>
      <c r="BL440" s="18" t="s">
        <v>291</v>
      </c>
      <c r="BM440" s="196" t="s">
        <v>4518</v>
      </c>
    </row>
    <row r="441" spans="1:65" s="2" customFormat="1" ht="28.8">
      <c r="A441" s="35"/>
      <c r="B441" s="36"/>
      <c r="C441" s="37"/>
      <c r="D441" s="198" t="s">
        <v>221</v>
      </c>
      <c r="E441" s="37"/>
      <c r="F441" s="199" t="s">
        <v>4519</v>
      </c>
      <c r="G441" s="37"/>
      <c r="H441" s="37"/>
      <c r="I441" s="200"/>
      <c r="J441" s="37"/>
      <c r="K441" s="37"/>
      <c r="L441" s="40"/>
      <c r="M441" s="201"/>
      <c r="N441" s="202"/>
      <c r="O441" s="72"/>
      <c r="P441" s="72"/>
      <c r="Q441" s="72"/>
      <c r="R441" s="72"/>
      <c r="S441" s="72"/>
      <c r="T441" s="73"/>
      <c r="U441" s="35"/>
      <c r="V441" s="35"/>
      <c r="W441" s="35"/>
      <c r="X441" s="35"/>
      <c r="Y441" s="35"/>
      <c r="Z441" s="35"/>
      <c r="AA441" s="35"/>
      <c r="AB441" s="35"/>
      <c r="AC441" s="35"/>
      <c r="AD441" s="35"/>
      <c r="AE441" s="35"/>
      <c r="AT441" s="18" t="s">
        <v>221</v>
      </c>
      <c r="AU441" s="18" t="s">
        <v>90</v>
      </c>
    </row>
    <row r="442" spans="1:65" s="2" customFormat="1" ht="10.199999999999999">
      <c r="A442" s="35"/>
      <c r="B442" s="36"/>
      <c r="C442" s="37"/>
      <c r="D442" s="215" t="s">
        <v>362</v>
      </c>
      <c r="E442" s="37"/>
      <c r="F442" s="216" t="s">
        <v>4520</v>
      </c>
      <c r="G442" s="37"/>
      <c r="H442" s="37"/>
      <c r="I442" s="200"/>
      <c r="J442" s="37"/>
      <c r="K442" s="37"/>
      <c r="L442" s="40"/>
      <c r="M442" s="201"/>
      <c r="N442" s="202"/>
      <c r="O442" s="72"/>
      <c r="P442" s="72"/>
      <c r="Q442" s="72"/>
      <c r="R442" s="72"/>
      <c r="S442" s="72"/>
      <c r="T442" s="73"/>
      <c r="U442" s="35"/>
      <c r="V442" s="35"/>
      <c r="W442" s="35"/>
      <c r="X442" s="35"/>
      <c r="Y442" s="35"/>
      <c r="Z442" s="35"/>
      <c r="AA442" s="35"/>
      <c r="AB442" s="35"/>
      <c r="AC442" s="35"/>
      <c r="AD442" s="35"/>
      <c r="AE442" s="35"/>
      <c r="AT442" s="18" t="s">
        <v>362</v>
      </c>
      <c r="AU442" s="18" t="s">
        <v>90</v>
      </c>
    </row>
    <row r="443" spans="1:65" s="11" customFormat="1" ht="22.8" customHeight="1">
      <c r="B443" s="171"/>
      <c r="C443" s="172"/>
      <c r="D443" s="173" t="s">
        <v>80</v>
      </c>
      <c r="E443" s="213" t="s">
        <v>4521</v>
      </c>
      <c r="F443" s="213" t="s">
        <v>4522</v>
      </c>
      <c r="G443" s="172"/>
      <c r="H443" s="172"/>
      <c r="I443" s="175"/>
      <c r="J443" s="214">
        <f>BK443</f>
        <v>0</v>
      </c>
      <c r="K443" s="172"/>
      <c r="L443" s="177"/>
      <c r="M443" s="178"/>
      <c r="N443" s="179"/>
      <c r="O443" s="179"/>
      <c r="P443" s="180">
        <f>SUM(P444:P477)</f>
        <v>0</v>
      </c>
      <c r="Q443" s="179"/>
      <c r="R443" s="180">
        <f>SUM(R444:R477)</f>
        <v>2.7279999999999999E-2</v>
      </c>
      <c r="S443" s="179"/>
      <c r="T443" s="181">
        <f>SUM(T444:T477)</f>
        <v>0</v>
      </c>
      <c r="AR443" s="182" t="s">
        <v>90</v>
      </c>
      <c r="AT443" s="183" t="s">
        <v>80</v>
      </c>
      <c r="AU443" s="183" t="s">
        <v>88</v>
      </c>
      <c r="AY443" s="182" t="s">
        <v>215</v>
      </c>
      <c r="BK443" s="184">
        <f>SUM(BK444:BK477)</f>
        <v>0</v>
      </c>
    </row>
    <row r="444" spans="1:65" s="2" customFormat="1" ht="24.15" customHeight="1">
      <c r="A444" s="35"/>
      <c r="B444" s="36"/>
      <c r="C444" s="185" t="s">
        <v>1710</v>
      </c>
      <c r="D444" s="185" t="s">
        <v>216</v>
      </c>
      <c r="E444" s="186" t="s">
        <v>4523</v>
      </c>
      <c r="F444" s="187" t="s">
        <v>4524</v>
      </c>
      <c r="G444" s="188" t="s">
        <v>797</v>
      </c>
      <c r="H444" s="189">
        <v>20</v>
      </c>
      <c r="I444" s="190"/>
      <c r="J444" s="191">
        <f>ROUND(I444*H444,2)</f>
        <v>0</v>
      </c>
      <c r="K444" s="187" t="s">
        <v>359</v>
      </c>
      <c r="L444" s="40"/>
      <c r="M444" s="192" t="s">
        <v>1</v>
      </c>
      <c r="N444" s="193" t="s">
        <v>46</v>
      </c>
      <c r="O444" s="72"/>
      <c r="P444" s="194">
        <f>O444*H444</f>
        <v>0</v>
      </c>
      <c r="Q444" s="194">
        <v>0</v>
      </c>
      <c r="R444" s="194">
        <f>Q444*H444</f>
        <v>0</v>
      </c>
      <c r="S444" s="194">
        <v>0</v>
      </c>
      <c r="T444" s="195">
        <f>S444*H444</f>
        <v>0</v>
      </c>
      <c r="U444" s="35"/>
      <c r="V444" s="35"/>
      <c r="W444" s="35"/>
      <c r="X444" s="35"/>
      <c r="Y444" s="35"/>
      <c r="Z444" s="35"/>
      <c r="AA444" s="35"/>
      <c r="AB444" s="35"/>
      <c r="AC444" s="35"/>
      <c r="AD444" s="35"/>
      <c r="AE444" s="35"/>
      <c r="AR444" s="196" t="s">
        <v>291</v>
      </c>
      <c r="AT444" s="196" t="s">
        <v>216</v>
      </c>
      <c r="AU444" s="196" t="s">
        <v>90</v>
      </c>
      <c r="AY444" s="18" t="s">
        <v>215</v>
      </c>
      <c r="BE444" s="197">
        <f>IF(N444="základní",J444,0)</f>
        <v>0</v>
      </c>
      <c r="BF444" s="197">
        <f>IF(N444="snížená",J444,0)</f>
        <v>0</v>
      </c>
      <c r="BG444" s="197">
        <f>IF(N444="zákl. přenesená",J444,0)</f>
        <v>0</v>
      </c>
      <c r="BH444" s="197">
        <f>IF(N444="sníž. přenesená",J444,0)</f>
        <v>0</v>
      </c>
      <c r="BI444" s="197">
        <f>IF(N444="nulová",J444,0)</f>
        <v>0</v>
      </c>
      <c r="BJ444" s="18" t="s">
        <v>88</v>
      </c>
      <c r="BK444" s="197">
        <f>ROUND(I444*H444,2)</f>
        <v>0</v>
      </c>
      <c r="BL444" s="18" t="s">
        <v>291</v>
      </c>
      <c r="BM444" s="196" t="s">
        <v>4525</v>
      </c>
    </row>
    <row r="445" spans="1:65" s="2" customFormat="1" ht="28.8">
      <c r="A445" s="35"/>
      <c r="B445" s="36"/>
      <c r="C445" s="37"/>
      <c r="D445" s="198" t="s">
        <v>221</v>
      </c>
      <c r="E445" s="37"/>
      <c r="F445" s="199" t="s">
        <v>4526</v>
      </c>
      <c r="G445" s="37"/>
      <c r="H445" s="37"/>
      <c r="I445" s="200"/>
      <c r="J445" s="37"/>
      <c r="K445" s="37"/>
      <c r="L445" s="40"/>
      <c r="M445" s="201"/>
      <c r="N445" s="202"/>
      <c r="O445" s="72"/>
      <c r="P445" s="72"/>
      <c r="Q445" s="72"/>
      <c r="R445" s="72"/>
      <c r="S445" s="72"/>
      <c r="T445" s="73"/>
      <c r="U445" s="35"/>
      <c r="V445" s="35"/>
      <c r="W445" s="35"/>
      <c r="X445" s="35"/>
      <c r="Y445" s="35"/>
      <c r="Z445" s="35"/>
      <c r="AA445" s="35"/>
      <c r="AB445" s="35"/>
      <c r="AC445" s="35"/>
      <c r="AD445" s="35"/>
      <c r="AE445" s="35"/>
      <c r="AT445" s="18" t="s">
        <v>221</v>
      </c>
      <c r="AU445" s="18" t="s">
        <v>90</v>
      </c>
    </row>
    <row r="446" spans="1:65" s="2" customFormat="1" ht="10.199999999999999">
      <c r="A446" s="35"/>
      <c r="B446" s="36"/>
      <c r="C446" s="37"/>
      <c r="D446" s="215" t="s">
        <v>362</v>
      </c>
      <c r="E446" s="37"/>
      <c r="F446" s="216" t="s">
        <v>4527</v>
      </c>
      <c r="G446" s="37"/>
      <c r="H446" s="37"/>
      <c r="I446" s="200"/>
      <c r="J446" s="37"/>
      <c r="K446" s="37"/>
      <c r="L446" s="40"/>
      <c r="M446" s="201"/>
      <c r="N446" s="202"/>
      <c r="O446" s="72"/>
      <c r="P446" s="72"/>
      <c r="Q446" s="72"/>
      <c r="R446" s="72"/>
      <c r="S446" s="72"/>
      <c r="T446" s="73"/>
      <c r="U446" s="35"/>
      <c r="V446" s="35"/>
      <c r="W446" s="35"/>
      <c r="X446" s="35"/>
      <c r="Y446" s="35"/>
      <c r="Z446" s="35"/>
      <c r="AA446" s="35"/>
      <c r="AB446" s="35"/>
      <c r="AC446" s="35"/>
      <c r="AD446" s="35"/>
      <c r="AE446" s="35"/>
      <c r="AT446" s="18" t="s">
        <v>362</v>
      </c>
      <c r="AU446" s="18" t="s">
        <v>90</v>
      </c>
    </row>
    <row r="447" spans="1:65" s="2" customFormat="1" ht="16.5" customHeight="1">
      <c r="A447" s="35"/>
      <c r="B447" s="36"/>
      <c r="C447" s="260" t="s">
        <v>1719</v>
      </c>
      <c r="D447" s="260" t="s">
        <v>539</v>
      </c>
      <c r="E447" s="261" t="s">
        <v>4528</v>
      </c>
      <c r="F447" s="262" t="s">
        <v>4529</v>
      </c>
      <c r="G447" s="263" t="s">
        <v>797</v>
      </c>
      <c r="H447" s="264">
        <v>20</v>
      </c>
      <c r="I447" s="265"/>
      <c r="J447" s="266">
        <f>ROUND(I447*H447,2)</f>
        <v>0</v>
      </c>
      <c r="K447" s="262" t="s">
        <v>359</v>
      </c>
      <c r="L447" s="267"/>
      <c r="M447" s="268" t="s">
        <v>1</v>
      </c>
      <c r="N447" s="269" t="s">
        <v>46</v>
      </c>
      <c r="O447" s="72"/>
      <c r="P447" s="194">
        <f>O447*H447</f>
        <v>0</v>
      </c>
      <c r="Q447" s="194">
        <v>5.4000000000000001E-4</v>
      </c>
      <c r="R447" s="194">
        <f>Q447*H447</f>
        <v>1.0800000000000001E-2</v>
      </c>
      <c r="S447" s="194">
        <v>0</v>
      </c>
      <c r="T447" s="195">
        <f>S447*H447</f>
        <v>0</v>
      </c>
      <c r="U447" s="35"/>
      <c r="V447" s="35"/>
      <c r="W447" s="35"/>
      <c r="X447" s="35"/>
      <c r="Y447" s="35"/>
      <c r="Z447" s="35"/>
      <c r="AA447" s="35"/>
      <c r="AB447" s="35"/>
      <c r="AC447" s="35"/>
      <c r="AD447" s="35"/>
      <c r="AE447" s="35"/>
      <c r="AR447" s="196" t="s">
        <v>676</v>
      </c>
      <c r="AT447" s="196" t="s">
        <v>539</v>
      </c>
      <c r="AU447" s="196" t="s">
        <v>90</v>
      </c>
      <c r="AY447" s="18" t="s">
        <v>215</v>
      </c>
      <c r="BE447" s="197">
        <f>IF(N447="základní",J447,0)</f>
        <v>0</v>
      </c>
      <c r="BF447" s="197">
        <f>IF(N447="snížená",J447,0)</f>
        <v>0</v>
      </c>
      <c r="BG447" s="197">
        <f>IF(N447="zákl. přenesená",J447,0)</f>
        <v>0</v>
      </c>
      <c r="BH447" s="197">
        <f>IF(N447="sníž. přenesená",J447,0)</f>
        <v>0</v>
      </c>
      <c r="BI447" s="197">
        <f>IF(N447="nulová",J447,0)</f>
        <v>0</v>
      </c>
      <c r="BJ447" s="18" t="s">
        <v>88</v>
      </c>
      <c r="BK447" s="197">
        <f>ROUND(I447*H447,2)</f>
        <v>0</v>
      </c>
      <c r="BL447" s="18" t="s">
        <v>291</v>
      </c>
      <c r="BM447" s="196" t="s">
        <v>4530</v>
      </c>
    </row>
    <row r="448" spans="1:65" s="2" customFormat="1" ht="10.199999999999999">
      <c r="A448" s="35"/>
      <c r="B448" s="36"/>
      <c r="C448" s="37"/>
      <c r="D448" s="198" t="s">
        <v>221</v>
      </c>
      <c r="E448" s="37"/>
      <c r="F448" s="199" t="s">
        <v>4529</v>
      </c>
      <c r="G448" s="37"/>
      <c r="H448" s="37"/>
      <c r="I448" s="200"/>
      <c r="J448" s="37"/>
      <c r="K448" s="37"/>
      <c r="L448" s="40"/>
      <c r="M448" s="201"/>
      <c r="N448" s="202"/>
      <c r="O448" s="72"/>
      <c r="P448" s="72"/>
      <c r="Q448" s="72"/>
      <c r="R448" s="72"/>
      <c r="S448" s="72"/>
      <c r="T448" s="73"/>
      <c r="U448" s="35"/>
      <c r="V448" s="35"/>
      <c r="W448" s="35"/>
      <c r="X448" s="35"/>
      <c r="Y448" s="35"/>
      <c r="Z448" s="35"/>
      <c r="AA448" s="35"/>
      <c r="AB448" s="35"/>
      <c r="AC448" s="35"/>
      <c r="AD448" s="35"/>
      <c r="AE448" s="35"/>
      <c r="AT448" s="18" t="s">
        <v>221</v>
      </c>
      <c r="AU448" s="18" t="s">
        <v>90</v>
      </c>
    </row>
    <row r="449" spans="1:65" s="2" customFormat="1" ht="24.15" customHeight="1">
      <c r="A449" s="35"/>
      <c r="B449" s="36"/>
      <c r="C449" s="185" t="s">
        <v>1725</v>
      </c>
      <c r="D449" s="185" t="s">
        <v>216</v>
      </c>
      <c r="E449" s="186" t="s">
        <v>4531</v>
      </c>
      <c r="F449" s="187" t="s">
        <v>4532</v>
      </c>
      <c r="G449" s="188" t="s">
        <v>797</v>
      </c>
      <c r="H449" s="189">
        <v>30</v>
      </c>
      <c r="I449" s="190"/>
      <c r="J449" s="191">
        <f>ROUND(I449*H449,2)</f>
        <v>0</v>
      </c>
      <c r="K449" s="187" t="s">
        <v>359</v>
      </c>
      <c r="L449" s="40"/>
      <c r="M449" s="192" t="s">
        <v>1</v>
      </c>
      <c r="N449" s="193" t="s">
        <v>46</v>
      </c>
      <c r="O449" s="72"/>
      <c r="P449" s="194">
        <f>O449*H449</f>
        <v>0</v>
      </c>
      <c r="Q449" s="194">
        <v>0</v>
      </c>
      <c r="R449" s="194">
        <f>Q449*H449</f>
        <v>0</v>
      </c>
      <c r="S449" s="194">
        <v>0</v>
      </c>
      <c r="T449" s="195">
        <f>S449*H449</f>
        <v>0</v>
      </c>
      <c r="U449" s="35"/>
      <c r="V449" s="35"/>
      <c r="W449" s="35"/>
      <c r="X449" s="35"/>
      <c r="Y449" s="35"/>
      <c r="Z449" s="35"/>
      <c r="AA449" s="35"/>
      <c r="AB449" s="35"/>
      <c r="AC449" s="35"/>
      <c r="AD449" s="35"/>
      <c r="AE449" s="35"/>
      <c r="AR449" s="196" t="s">
        <v>291</v>
      </c>
      <c r="AT449" s="196" t="s">
        <v>216</v>
      </c>
      <c r="AU449" s="196" t="s">
        <v>90</v>
      </c>
      <c r="AY449" s="18" t="s">
        <v>215</v>
      </c>
      <c r="BE449" s="197">
        <f>IF(N449="základní",J449,0)</f>
        <v>0</v>
      </c>
      <c r="BF449" s="197">
        <f>IF(N449="snížená",J449,0)</f>
        <v>0</v>
      </c>
      <c r="BG449" s="197">
        <f>IF(N449="zákl. přenesená",J449,0)</f>
        <v>0</v>
      </c>
      <c r="BH449" s="197">
        <f>IF(N449="sníž. přenesená",J449,0)</f>
        <v>0</v>
      </c>
      <c r="BI449" s="197">
        <f>IF(N449="nulová",J449,0)</f>
        <v>0</v>
      </c>
      <c r="BJ449" s="18" t="s">
        <v>88</v>
      </c>
      <c r="BK449" s="197">
        <f>ROUND(I449*H449,2)</f>
        <v>0</v>
      </c>
      <c r="BL449" s="18" t="s">
        <v>291</v>
      </c>
      <c r="BM449" s="196" t="s">
        <v>4533</v>
      </c>
    </row>
    <row r="450" spans="1:65" s="2" customFormat="1" ht="28.8">
      <c r="A450" s="35"/>
      <c r="B450" s="36"/>
      <c r="C450" s="37"/>
      <c r="D450" s="198" t="s">
        <v>221</v>
      </c>
      <c r="E450" s="37"/>
      <c r="F450" s="199" t="s">
        <v>4534</v>
      </c>
      <c r="G450" s="37"/>
      <c r="H450" s="37"/>
      <c r="I450" s="200"/>
      <c r="J450" s="37"/>
      <c r="K450" s="37"/>
      <c r="L450" s="40"/>
      <c r="M450" s="201"/>
      <c r="N450" s="202"/>
      <c r="O450" s="72"/>
      <c r="P450" s="72"/>
      <c r="Q450" s="72"/>
      <c r="R450" s="72"/>
      <c r="S450" s="72"/>
      <c r="T450" s="73"/>
      <c r="U450" s="35"/>
      <c r="V450" s="35"/>
      <c r="W450" s="35"/>
      <c r="X450" s="35"/>
      <c r="Y450" s="35"/>
      <c r="Z450" s="35"/>
      <c r="AA450" s="35"/>
      <c r="AB450" s="35"/>
      <c r="AC450" s="35"/>
      <c r="AD450" s="35"/>
      <c r="AE450" s="35"/>
      <c r="AT450" s="18" t="s">
        <v>221</v>
      </c>
      <c r="AU450" s="18" t="s">
        <v>90</v>
      </c>
    </row>
    <row r="451" spans="1:65" s="2" customFormat="1" ht="10.199999999999999">
      <c r="A451" s="35"/>
      <c r="B451" s="36"/>
      <c r="C451" s="37"/>
      <c r="D451" s="215" t="s">
        <v>362</v>
      </c>
      <c r="E451" s="37"/>
      <c r="F451" s="216" t="s">
        <v>4535</v>
      </c>
      <c r="G451" s="37"/>
      <c r="H451" s="37"/>
      <c r="I451" s="200"/>
      <c r="J451" s="37"/>
      <c r="K451" s="37"/>
      <c r="L451" s="40"/>
      <c r="M451" s="201"/>
      <c r="N451" s="202"/>
      <c r="O451" s="72"/>
      <c r="P451" s="72"/>
      <c r="Q451" s="72"/>
      <c r="R451" s="72"/>
      <c r="S451" s="72"/>
      <c r="T451" s="73"/>
      <c r="U451" s="35"/>
      <c r="V451" s="35"/>
      <c r="W451" s="35"/>
      <c r="X451" s="35"/>
      <c r="Y451" s="35"/>
      <c r="Z451" s="35"/>
      <c r="AA451" s="35"/>
      <c r="AB451" s="35"/>
      <c r="AC451" s="35"/>
      <c r="AD451" s="35"/>
      <c r="AE451" s="35"/>
      <c r="AT451" s="18" t="s">
        <v>362</v>
      </c>
      <c r="AU451" s="18" t="s">
        <v>90</v>
      </c>
    </row>
    <row r="452" spans="1:65" s="2" customFormat="1" ht="24.15" customHeight="1">
      <c r="A452" s="35"/>
      <c r="B452" s="36"/>
      <c r="C452" s="260" t="s">
        <v>1733</v>
      </c>
      <c r="D452" s="260" t="s">
        <v>539</v>
      </c>
      <c r="E452" s="261" t="s">
        <v>4536</v>
      </c>
      <c r="F452" s="262" t="s">
        <v>4537</v>
      </c>
      <c r="G452" s="263" t="s">
        <v>797</v>
      </c>
      <c r="H452" s="264">
        <v>30</v>
      </c>
      <c r="I452" s="265"/>
      <c r="J452" s="266">
        <f>ROUND(I452*H452,2)</f>
        <v>0</v>
      </c>
      <c r="K452" s="262" t="s">
        <v>359</v>
      </c>
      <c r="L452" s="267"/>
      <c r="M452" s="268" t="s">
        <v>1</v>
      </c>
      <c r="N452" s="269" t="s">
        <v>46</v>
      </c>
      <c r="O452" s="72"/>
      <c r="P452" s="194">
        <f>O452*H452</f>
        <v>0</v>
      </c>
      <c r="Q452" s="194">
        <v>1.2E-4</v>
      </c>
      <c r="R452" s="194">
        <f>Q452*H452</f>
        <v>3.5999999999999999E-3</v>
      </c>
      <c r="S452" s="194">
        <v>0</v>
      </c>
      <c r="T452" s="195">
        <f>S452*H452</f>
        <v>0</v>
      </c>
      <c r="U452" s="35"/>
      <c r="V452" s="35"/>
      <c r="W452" s="35"/>
      <c r="X452" s="35"/>
      <c r="Y452" s="35"/>
      <c r="Z452" s="35"/>
      <c r="AA452" s="35"/>
      <c r="AB452" s="35"/>
      <c r="AC452" s="35"/>
      <c r="AD452" s="35"/>
      <c r="AE452" s="35"/>
      <c r="AR452" s="196" t="s">
        <v>676</v>
      </c>
      <c r="AT452" s="196" t="s">
        <v>539</v>
      </c>
      <c r="AU452" s="196" t="s">
        <v>90</v>
      </c>
      <c r="AY452" s="18" t="s">
        <v>215</v>
      </c>
      <c r="BE452" s="197">
        <f>IF(N452="základní",J452,0)</f>
        <v>0</v>
      </c>
      <c r="BF452" s="197">
        <f>IF(N452="snížená",J452,0)</f>
        <v>0</v>
      </c>
      <c r="BG452" s="197">
        <f>IF(N452="zákl. přenesená",J452,0)</f>
        <v>0</v>
      </c>
      <c r="BH452" s="197">
        <f>IF(N452="sníž. přenesená",J452,0)</f>
        <v>0</v>
      </c>
      <c r="BI452" s="197">
        <f>IF(N452="nulová",J452,0)</f>
        <v>0</v>
      </c>
      <c r="BJ452" s="18" t="s">
        <v>88</v>
      </c>
      <c r="BK452" s="197">
        <f>ROUND(I452*H452,2)</f>
        <v>0</v>
      </c>
      <c r="BL452" s="18" t="s">
        <v>291</v>
      </c>
      <c r="BM452" s="196" t="s">
        <v>4538</v>
      </c>
    </row>
    <row r="453" spans="1:65" s="2" customFormat="1" ht="19.2">
      <c r="A453" s="35"/>
      <c r="B453" s="36"/>
      <c r="C453" s="37"/>
      <c r="D453" s="198" t="s">
        <v>221</v>
      </c>
      <c r="E453" s="37"/>
      <c r="F453" s="199" t="s">
        <v>4537</v>
      </c>
      <c r="G453" s="37"/>
      <c r="H453" s="37"/>
      <c r="I453" s="200"/>
      <c r="J453" s="37"/>
      <c r="K453" s="37"/>
      <c r="L453" s="40"/>
      <c r="M453" s="201"/>
      <c r="N453" s="202"/>
      <c r="O453" s="72"/>
      <c r="P453" s="72"/>
      <c r="Q453" s="72"/>
      <c r="R453" s="72"/>
      <c r="S453" s="72"/>
      <c r="T453" s="73"/>
      <c r="U453" s="35"/>
      <c r="V453" s="35"/>
      <c r="W453" s="35"/>
      <c r="X453" s="35"/>
      <c r="Y453" s="35"/>
      <c r="Z453" s="35"/>
      <c r="AA453" s="35"/>
      <c r="AB453" s="35"/>
      <c r="AC453" s="35"/>
      <c r="AD453" s="35"/>
      <c r="AE453" s="35"/>
      <c r="AT453" s="18" t="s">
        <v>221</v>
      </c>
      <c r="AU453" s="18" t="s">
        <v>90</v>
      </c>
    </row>
    <row r="454" spans="1:65" s="2" customFormat="1" ht="24.15" customHeight="1">
      <c r="A454" s="35"/>
      <c r="B454" s="36"/>
      <c r="C454" s="185" t="s">
        <v>1739</v>
      </c>
      <c r="D454" s="185" t="s">
        <v>216</v>
      </c>
      <c r="E454" s="186" t="s">
        <v>4539</v>
      </c>
      <c r="F454" s="187" t="s">
        <v>4540</v>
      </c>
      <c r="G454" s="188" t="s">
        <v>797</v>
      </c>
      <c r="H454" s="189">
        <v>52</v>
      </c>
      <c r="I454" s="190"/>
      <c r="J454" s="191">
        <f>ROUND(I454*H454,2)</f>
        <v>0</v>
      </c>
      <c r="K454" s="187" t="s">
        <v>359</v>
      </c>
      <c r="L454" s="40"/>
      <c r="M454" s="192" t="s">
        <v>1</v>
      </c>
      <c r="N454" s="193" t="s">
        <v>46</v>
      </c>
      <c r="O454" s="72"/>
      <c r="P454" s="194">
        <f>O454*H454</f>
        <v>0</v>
      </c>
      <c r="Q454" s="194">
        <v>0</v>
      </c>
      <c r="R454" s="194">
        <f>Q454*H454</f>
        <v>0</v>
      </c>
      <c r="S454" s="194">
        <v>0</v>
      </c>
      <c r="T454" s="195">
        <f>S454*H454</f>
        <v>0</v>
      </c>
      <c r="U454" s="35"/>
      <c r="V454" s="35"/>
      <c r="W454" s="35"/>
      <c r="X454" s="35"/>
      <c r="Y454" s="35"/>
      <c r="Z454" s="35"/>
      <c r="AA454" s="35"/>
      <c r="AB454" s="35"/>
      <c r="AC454" s="35"/>
      <c r="AD454" s="35"/>
      <c r="AE454" s="35"/>
      <c r="AR454" s="196" t="s">
        <v>291</v>
      </c>
      <c r="AT454" s="196" t="s">
        <v>216</v>
      </c>
      <c r="AU454" s="196" t="s">
        <v>90</v>
      </c>
      <c r="AY454" s="18" t="s">
        <v>215</v>
      </c>
      <c r="BE454" s="197">
        <f>IF(N454="základní",J454,0)</f>
        <v>0</v>
      </c>
      <c r="BF454" s="197">
        <f>IF(N454="snížená",J454,0)</f>
        <v>0</v>
      </c>
      <c r="BG454" s="197">
        <f>IF(N454="zákl. přenesená",J454,0)</f>
        <v>0</v>
      </c>
      <c r="BH454" s="197">
        <f>IF(N454="sníž. přenesená",J454,0)</f>
        <v>0</v>
      </c>
      <c r="BI454" s="197">
        <f>IF(N454="nulová",J454,0)</f>
        <v>0</v>
      </c>
      <c r="BJ454" s="18" t="s">
        <v>88</v>
      </c>
      <c r="BK454" s="197">
        <f>ROUND(I454*H454,2)</f>
        <v>0</v>
      </c>
      <c r="BL454" s="18" t="s">
        <v>291</v>
      </c>
      <c r="BM454" s="196" t="s">
        <v>4541</v>
      </c>
    </row>
    <row r="455" spans="1:65" s="2" customFormat="1" ht="28.8">
      <c r="A455" s="35"/>
      <c r="B455" s="36"/>
      <c r="C455" s="37"/>
      <c r="D455" s="198" t="s">
        <v>221</v>
      </c>
      <c r="E455" s="37"/>
      <c r="F455" s="199" t="s">
        <v>4542</v>
      </c>
      <c r="G455" s="37"/>
      <c r="H455" s="37"/>
      <c r="I455" s="200"/>
      <c r="J455" s="37"/>
      <c r="K455" s="37"/>
      <c r="L455" s="40"/>
      <c r="M455" s="201"/>
      <c r="N455" s="202"/>
      <c r="O455" s="72"/>
      <c r="P455" s="72"/>
      <c r="Q455" s="72"/>
      <c r="R455" s="72"/>
      <c r="S455" s="72"/>
      <c r="T455" s="73"/>
      <c r="U455" s="35"/>
      <c r="V455" s="35"/>
      <c r="W455" s="35"/>
      <c r="X455" s="35"/>
      <c r="Y455" s="35"/>
      <c r="Z455" s="35"/>
      <c r="AA455" s="35"/>
      <c r="AB455" s="35"/>
      <c r="AC455" s="35"/>
      <c r="AD455" s="35"/>
      <c r="AE455" s="35"/>
      <c r="AT455" s="18" t="s">
        <v>221</v>
      </c>
      <c r="AU455" s="18" t="s">
        <v>90</v>
      </c>
    </row>
    <row r="456" spans="1:65" s="2" customFormat="1" ht="10.199999999999999">
      <c r="A456" s="35"/>
      <c r="B456" s="36"/>
      <c r="C456" s="37"/>
      <c r="D456" s="215" t="s">
        <v>362</v>
      </c>
      <c r="E456" s="37"/>
      <c r="F456" s="216" t="s">
        <v>4543</v>
      </c>
      <c r="G456" s="37"/>
      <c r="H456" s="37"/>
      <c r="I456" s="200"/>
      <c r="J456" s="37"/>
      <c r="K456" s="37"/>
      <c r="L456" s="40"/>
      <c r="M456" s="201"/>
      <c r="N456" s="202"/>
      <c r="O456" s="72"/>
      <c r="P456" s="72"/>
      <c r="Q456" s="72"/>
      <c r="R456" s="72"/>
      <c r="S456" s="72"/>
      <c r="T456" s="73"/>
      <c r="U456" s="35"/>
      <c r="V456" s="35"/>
      <c r="W456" s="35"/>
      <c r="X456" s="35"/>
      <c r="Y456" s="35"/>
      <c r="Z456" s="35"/>
      <c r="AA456" s="35"/>
      <c r="AB456" s="35"/>
      <c r="AC456" s="35"/>
      <c r="AD456" s="35"/>
      <c r="AE456" s="35"/>
      <c r="AT456" s="18" t="s">
        <v>362</v>
      </c>
      <c r="AU456" s="18" t="s">
        <v>90</v>
      </c>
    </row>
    <row r="457" spans="1:65" s="2" customFormat="1" ht="24.15" customHeight="1">
      <c r="A457" s="35"/>
      <c r="B457" s="36"/>
      <c r="C457" s="260" t="s">
        <v>1742</v>
      </c>
      <c r="D457" s="260" t="s">
        <v>539</v>
      </c>
      <c r="E457" s="261" t="s">
        <v>4544</v>
      </c>
      <c r="F457" s="262" t="s">
        <v>4545</v>
      </c>
      <c r="G457" s="263" t="s">
        <v>797</v>
      </c>
      <c r="H457" s="264">
        <v>52</v>
      </c>
      <c r="I457" s="265"/>
      <c r="J457" s="266">
        <f>ROUND(I457*H457,2)</f>
        <v>0</v>
      </c>
      <c r="K457" s="262" t="s">
        <v>359</v>
      </c>
      <c r="L457" s="267"/>
      <c r="M457" s="268" t="s">
        <v>1</v>
      </c>
      <c r="N457" s="269" t="s">
        <v>46</v>
      </c>
      <c r="O457" s="72"/>
      <c r="P457" s="194">
        <f>O457*H457</f>
        <v>0</v>
      </c>
      <c r="Q457" s="194">
        <v>1.3999999999999999E-4</v>
      </c>
      <c r="R457" s="194">
        <f>Q457*H457</f>
        <v>7.2799999999999991E-3</v>
      </c>
      <c r="S457" s="194">
        <v>0</v>
      </c>
      <c r="T457" s="195">
        <f>S457*H457</f>
        <v>0</v>
      </c>
      <c r="U457" s="35"/>
      <c r="V457" s="35"/>
      <c r="W457" s="35"/>
      <c r="X457" s="35"/>
      <c r="Y457" s="35"/>
      <c r="Z457" s="35"/>
      <c r="AA457" s="35"/>
      <c r="AB457" s="35"/>
      <c r="AC457" s="35"/>
      <c r="AD457" s="35"/>
      <c r="AE457" s="35"/>
      <c r="AR457" s="196" t="s">
        <v>676</v>
      </c>
      <c r="AT457" s="196" t="s">
        <v>539</v>
      </c>
      <c r="AU457" s="196" t="s">
        <v>90</v>
      </c>
      <c r="AY457" s="18" t="s">
        <v>215</v>
      </c>
      <c r="BE457" s="197">
        <f>IF(N457="základní",J457,0)</f>
        <v>0</v>
      </c>
      <c r="BF457" s="197">
        <f>IF(N457="snížená",J457,0)</f>
        <v>0</v>
      </c>
      <c r="BG457" s="197">
        <f>IF(N457="zákl. přenesená",J457,0)</f>
        <v>0</v>
      </c>
      <c r="BH457" s="197">
        <f>IF(N457="sníž. přenesená",J457,0)</f>
        <v>0</v>
      </c>
      <c r="BI457" s="197">
        <f>IF(N457="nulová",J457,0)</f>
        <v>0</v>
      </c>
      <c r="BJ457" s="18" t="s">
        <v>88</v>
      </c>
      <c r="BK457" s="197">
        <f>ROUND(I457*H457,2)</f>
        <v>0</v>
      </c>
      <c r="BL457" s="18" t="s">
        <v>291</v>
      </c>
      <c r="BM457" s="196" t="s">
        <v>4546</v>
      </c>
    </row>
    <row r="458" spans="1:65" s="2" customFormat="1" ht="19.2">
      <c r="A458" s="35"/>
      <c r="B458" s="36"/>
      <c r="C458" s="37"/>
      <c r="D458" s="198" t="s">
        <v>221</v>
      </c>
      <c r="E458" s="37"/>
      <c r="F458" s="199" t="s">
        <v>4545</v>
      </c>
      <c r="G458" s="37"/>
      <c r="H458" s="37"/>
      <c r="I458" s="200"/>
      <c r="J458" s="37"/>
      <c r="K458" s="37"/>
      <c r="L458" s="40"/>
      <c r="M458" s="201"/>
      <c r="N458" s="202"/>
      <c r="O458" s="72"/>
      <c r="P458" s="72"/>
      <c r="Q458" s="72"/>
      <c r="R458" s="72"/>
      <c r="S458" s="72"/>
      <c r="T458" s="73"/>
      <c r="U458" s="35"/>
      <c r="V458" s="35"/>
      <c r="W458" s="35"/>
      <c r="X458" s="35"/>
      <c r="Y458" s="35"/>
      <c r="Z458" s="35"/>
      <c r="AA458" s="35"/>
      <c r="AB458" s="35"/>
      <c r="AC458" s="35"/>
      <c r="AD458" s="35"/>
      <c r="AE458" s="35"/>
      <c r="AT458" s="18" t="s">
        <v>221</v>
      </c>
      <c r="AU458" s="18" t="s">
        <v>90</v>
      </c>
    </row>
    <row r="459" spans="1:65" s="14" customFormat="1" ht="10.199999999999999">
      <c r="B459" s="227"/>
      <c r="C459" s="228"/>
      <c r="D459" s="198" t="s">
        <v>364</v>
      </c>
      <c r="E459" s="229" t="s">
        <v>1</v>
      </c>
      <c r="F459" s="230" t="s">
        <v>4547</v>
      </c>
      <c r="G459" s="228"/>
      <c r="H459" s="231">
        <v>52</v>
      </c>
      <c r="I459" s="232"/>
      <c r="J459" s="228"/>
      <c r="K459" s="228"/>
      <c r="L459" s="233"/>
      <c r="M459" s="234"/>
      <c r="N459" s="235"/>
      <c r="O459" s="235"/>
      <c r="P459" s="235"/>
      <c r="Q459" s="235"/>
      <c r="R459" s="235"/>
      <c r="S459" s="235"/>
      <c r="T459" s="236"/>
      <c r="AT459" s="237" t="s">
        <v>364</v>
      </c>
      <c r="AU459" s="237" t="s">
        <v>90</v>
      </c>
      <c r="AV459" s="14" t="s">
        <v>90</v>
      </c>
      <c r="AW459" s="14" t="s">
        <v>36</v>
      </c>
      <c r="AX459" s="14" t="s">
        <v>88</v>
      </c>
      <c r="AY459" s="237" t="s">
        <v>215</v>
      </c>
    </row>
    <row r="460" spans="1:65" s="2" customFormat="1" ht="24.15" customHeight="1">
      <c r="A460" s="35"/>
      <c r="B460" s="36"/>
      <c r="C460" s="185" t="s">
        <v>1744</v>
      </c>
      <c r="D460" s="185" t="s">
        <v>216</v>
      </c>
      <c r="E460" s="186" t="s">
        <v>4548</v>
      </c>
      <c r="F460" s="187" t="s">
        <v>4549</v>
      </c>
      <c r="G460" s="188" t="s">
        <v>797</v>
      </c>
      <c r="H460" s="189">
        <v>80</v>
      </c>
      <c r="I460" s="190"/>
      <c r="J460" s="191">
        <f>ROUND(I460*H460,2)</f>
        <v>0</v>
      </c>
      <c r="K460" s="187" t="s">
        <v>359</v>
      </c>
      <c r="L460" s="40"/>
      <c r="M460" s="192" t="s">
        <v>1</v>
      </c>
      <c r="N460" s="193" t="s">
        <v>46</v>
      </c>
      <c r="O460" s="72"/>
      <c r="P460" s="194">
        <f>O460*H460</f>
        <v>0</v>
      </c>
      <c r="Q460" s="194">
        <v>0</v>
      </c>
      <c r="R460" s="194">
        <f>Q460*H460</f>
        <v>0</v>
      </c>
      <c r="S460" s="194">
        <v>0</v>
      </c>
      <c r="T460" s="195">
        <f>S460*H460</f>
        <v>0</v>
      </c>
      <c r="U460" s="35"/>
      <c r="V460" s="35"/>
      <c r="W460" s="35"/>
      <c r="X460" s="35"/>
      <c r="Y460" s="35"/>
      <c r="Z460" s="35"/>
      <c r="AA460" s="35"/>
      <c r="AB460" s="35"/>
      <c r="AC460" s="35"/>
      <c r="AD460" s="35"/>
      <c r="AE460" s="35"/>
      <c r="AR460" s="196" t="s">
        <v>291</v>
      </c>
      <c r="AT460" s="196" t="s">
        <v>216</v>
      </c>
      <c r="AU460" s="196" t="s">
        <v>90</v>
      </c>
      <c r="AY460" s="18" t="s">
        <v>215</v>
      </c>
      <c r="BE460" s="197">
        <f>IF(N460="základní",J460,0)</f>
        <v>0</v>
      </c>
      <c r="BF460" s="197">
        <f>IF(N460="snížená",J460,0)</f>
        <v>0</v>
      </c>
      <c r="BG460" s="197">
        <f>IF(N460="zákl. přenesená",J460,0)</f>
        <v>0</v>
      </c>
      <c r="BH460" s="197">
        <f>IF(N460="sníž. přenesená",J460,0)</f>
        <v>0</v>
      </c>
      <c r="BI460" s="197">
        <f>IF(N460="nulová",J460,0)</f>
        <v>0</v>
      </c>
      <c r="BJ460" s="18" t="s">
        <v>88</v>
      </c>
      <c r="BK460" s="197">
        <f>ROUND(I460*H460,2)</f>
        <v>0</v>
      </c>
      <c r="BL460" s="18" t="s">
        <v>291</v>
      </c>
      <c r="BM460" s="196" t="s">
        <v>4550</v>
      </c>
    </row>
    <row r="461" spans="1:65" s="2" customFormat="1" ht="28.8">
      <c r="A461" s="35"/>
      <c r="B461" s="36"/>
      <c r="C461" s="37"/>
      <c r="D461" s="198" t="s">
        <v>221</v>
      </c>
      <c r="E461" s="37"/>
      <c r="F461" s="199" t="s">
        <v>4551</v>
      </c>
      <c r="G461" s="37"/>
      <c r="H461" s="37"/>
      <c r="I461" s="200"/>
      <c r="J461" s="37"/>
      <c r="K461" s="37"/>
      <c r="L461" s="40"/>
      <c r="M461" s="201"/>
      <c r="N461" s="202"/>
      <c r="O461" s="72"/>
      <c r="P461" s="72"/>
      <c r="Q461" s="72"/>
      <c r="R461" s="72"/>
      <c r="S461" s="72"/>
      <c r="T461" s="73"/>
      <c r="U461" s="35"/>
      <c r="V461" s="35"/>
      <c r="W461" s="35"/>
      <c r="X461" s="35"/>
      <c r="Y461" s="35"/>
      <c r="Z461" s="35"/>
      <c r="AA461" s="35"/>
      <c r="AB461" s="35"/>
      <c r="AC461" s="35"/>
      <c r="AD461" s="35"/>
      <c r="AE461" s="35"/>
      <c r="AT461" s="18" t="s">
        <v>221</v>
      </c>
      <c r="AU461" s="18" t="s">
        <v>90</v>
      </c>
    </row>
    <row r="462" spans="1:65" s="2" customFormat="1" ht="10.199999999999999">
      <c r="A462" s="35"/>
      <c r="B462" s="36"/>
      <c r="C462" s="37"/>
      <c r="D462" s="215" t="s">
        <v>362</v>
      </c>
      <c r="E462" s="37"/>
      <c r="F462" s="216" t="s">
        <v>4552</v>
      </c>
      <c r="G462" s="37"/>
      <c r="H462" s="37"/>
      <c r="I462" s="200"/>
      <c r="J462" s="37"/>
      <c r="K462" s="37"/>
      <c r="L462" s="40"/>
      <c r="M462" s="201"/>
      <c r="N462" s="202"/>
      <c r="O462" s="72"/>
      <c r="P462" s="72"/>
      <c r="Q462" s="72"/>
      <c r="R462" s="72"/>
      <c r="S462" s="72"/>
      <c r="T462" s="73"/>
      <c r="U462" s="35"/>
      <c r="V462" s="35"/>
      <c r="W462" s="35"/>
      <c r="X462" s="35"/>
      <c r="Y462" s="35"/>
      <c r="Z462" s="35"/>
      <c r="AA462" s="35"/>
      <c r="AB462" s="35"/>
      <c r="AC462" s="35"/>
      <c r="AD462" s="35"/>
      <c r="AE462" s="35"/>
      <c r="AT462" s="18" t="s">
        <v>362</v>
      </c>
      <c r="AU462" s="18" t="s">
        <v>90</v>
      </c>
    </row>
    <row r="463" spans="1:65" s="2" customFormat="1" ht="37.799999999999997" customHeight="1">
      <c r="A463" s="35"/>
      <c r="B463" s="36"/>
      <c r="C463" s="260" t="s">
        <v>1760</v>
      </c>
      <c r="D463" s="260" t="s">
        <v>539</v>
      </c>
      <c r="E463" s="261" t="s">
        <v>4553</v>
      </c>
      <c r="F463" s="262" t="s">
        <v>4554</v>
      </c>
      <c r="G463" s="263" t="s">
        <v>797</v>
      </c>
      <c r="H463" s="264">
        <v>80</v>
      </c>
      <c r="I463" s="265"/>
      <c r="J463" s="266">
        <f>ROUND(I463*H463,2)</f>
        <v>0</v>
      </c>
      <c r="K463" s="262" t="s">
        <v>359</v>
      </c>
      <c r="L463" s="267"/>
      <c r="M463" s="268" t="s">
        <v>1</v>
      </c>
      <c r="N463" s="269" t="s">
        <v>46</v>
      </c>
      <c r="O463" s="72"/>
      <c r="P463" s="194">
        <f>O463*H463</f>
        <v>0</v>
      </c>
      <c r="Q463" s="194">
        <v>6.9999999999999994E-5</v>
      </c>
      <c r="R463" s="194">
        <f>Q463*H463</f>
        <v>5.5999999999999991E-3</v>
      </c>
      <c r="S463" s="194">
        <v>0</v>
      </c>
      <c r="T463" s="195">
        <f>S463*H463</f>
        <v>0</v>
      </c>
      <c r="U463" s="35"/>
      <c r="V463" s="35"/>
      <c r="W463" s="35"/>
      <c r="X463" s="35"/>
      <c r="Y463" s="35"/>
      <c r="Z463" s="35"/>
      <c r="AA463" s="35"/>
      <c r="AB463" s="35"/>
      <c r="AC463" s="35"/>
      <c r="AD463" s="35"/>
      <c r="AE463" s="35"/>
      <c r="AR463" s="196" t="s">
        <v>676</v>
      </c>
      <c r="AT463" s="196" t="s">
        <v>539</v>
      </c>
      <c r="AU463" s="196" t="s">
        <v>90</v>
      </c>
      <c r="AY463" s="18" t="s">
        <v>215</v>
      </c>
      <c r="BE463" s="197">
        <f>IF(N463="základní",J463,0)</f>
        <v>0</v>
      </c>
      <c r="BF463" s="197">
        <f>IF(N463="snížená",J463,0)</f>
        <v>0</v>
      </c>
      <c r="BG463" s="197">
        <f>IF(N463="zákl. přenesená",J463,0)</f>
        <v>0</v>
      </c>
      <c r="BH463" s="197">
        <f>IF(N463="sníž. přenesená",J463,0)</f>
        <v>0</v>
      </c>
      <c r="BI463" s="197">
        <f>IF(N463="nulová",J463,0)</f>
        <v>0</v>
      </c>
      <c r="BJ463" s="18" t="s">
        <v>88</v>
      </c>
      <c r="BK463" s="197">
        <f>ROUND(I463*H463,2)</f>
        <v>0</v>
      </c>
      <c r="BL463" s="18" t="s">
        <v>291</v>
      </c>
      <c r="BM463" s="196" t="s">
        <v>4555</v>
      </c>
    </row>
    <row r="464" spans="1:65" s="2" customFormat="1" ht="28.8">
      <c r="A464" s="35"/>
      <c r="B464" s="36"/>
      <c r="C464" s="37"/>
      <c r="D464" s="198" t="s">
        <v>221</v>
      </c>
      <c r="E464" s="37"/>
      <c r="F464" s="199" t="s">
        <v>4554</v>
      </c>
      <c r="G464" s="37"/>
      <c r="H464" s="37"/>
      <c r="I464" s="200"/>
      <c r="J464" s="37"/>
      <c r="K464" s="37"/>
      <c r="L464" s="40"/>
      <c r="M464" s="201"/>
      <c r="N464" s="202"/>
      <c r="O464" s="72"/>
      <c r="P464" s="72"/>
      <c r="Q464" s="72"/>
      <c r="R464" s="72"/>
      <c r="S464" s="72"/>
      <c r="T464" s="73"/>
      <c r="U464" s="35"/>
      <c r="V464" s="35"/>
      <c r="W464" s="35"/>
      <c r="X464" s="35"/>
      <c r="Y464" s="35"/>
      <c r="Z464" s="35"/>
      <c r="AA464" s="35"/>
      <c r="AB464" s="35"/>
      <c r="AC464" s="35"/>
      <c r="AD464" s="35"/>
      <c r="AE464" s="35"/>
      <c r="AT464" s="18" t="s">
        <v>221</v>
      </c>
      <c r="AU464" s="18" t="s">
        <v>90</v>
      </c>
    </row>
    <row r="465" spans="1:65" s="14" customFormat="1" ht="10.199999999999999">
      <c r="B465" s="227"/>
      <c r="C465" s="228"/>
      <c r="D465" s="198" t="s">
        <v>364</v>
      </c>
      <c r="E465" s="229" t="s">
        <v>1</v>
      </c>
      <c r="F465" s="230" t="s">
        <v>4556</v>
      </c>
      <c r="G465" s="228"/>
      <c r="H465" s="231">
        <v>80</v>
      </c>
      <c r="I465" s="232"/>
      <c r="J465" s="228"/>
      <c r="K465" s="228"/>
      <c r="L465" s="233"/>
      <c r="M465" s="234"/>
      <c r="N465" s="235"/>
      <c r="O465" s="235"/>
      <c r="P465" s="235"/>
      <c r="Q465" s="235"/>
      <c r="R465" s="235"/>
      <c r="S465" s="235"/>
      <c r="T465" s="236"/>
      <c r="AT465" s="237" t="s">
        <v>364</v>
      </c>
      <c r="AU465" s="237" t="s">
        <v>90</v>
      </c>
      <c r="AV465" s="14" t="s">
        <v>90</v>
      </c>
      <c r="AW465" s="14" t="s">
        <v>36</v>
      </c>
      <c r="AX465" s="14" t="s">
        <v>88</v>
      </c>
      <c r="AY465" s="237" t="s">
        <v>215</v>
      </c>
    </row>
    <row r="466" spans="1:65" s="2" customFormat="1" ht="21.75" customHeight="1">
      <c r="A466" s="35"/>
      <c r="B466" s="36"/>
      <c r="C466" s="185" t="s">
        <v>1762</v>
      </c>
      <c r="D466" s="185" t="s">
        <v>216</v>
      </c>
      <c r="E466" s="186" t="s">
        <v>4557</v>
      </c>
      <c r="F466" s="187" t="s">
        <v>4558</v>
      </c>
      <c r="G466" s="188" t="s">
        <v>716</v>
      </c>
      <c r="H466" s="189">
        <v>16</v>
      </c>
      <c r="I466" s="190"/>
      <c r="J466" s="191">
        <f>ROUND(I466*H466,2)</f>
        <v>0</v>
      </c>
      <c r="K466" s="187" t="s">
        <v>359</v>
      </c>
      <c r="L466" s="40"/>
      <c r="M466" s="192" t="s">
        <v>1</v>
      </c>
      <c r="N466" s="193" t="s">
        <v>46</v>
      </c>
      <c r="O466" s="72"/>
      <c r="P466" s="194">
        <f>O466*H466</f>
        <v>0</v>
      </c>
      <c r="Q466" s="194">
        <v>0</v>
      </c>
      <c r="R466" s="194">
        <f>Q466*H466</f>
        <v>0</v>
      </c>
      <c r="S466" s="194">
        <v>0</v>
      </c>
      <c r="T466" s="195">
        <f>S466*H466</f>
        <v>0</v>
      </c>
      <c r="U466" s="35"/>
      <c r="V466" s="35"/>
      <c r="W466" s="35"/>
      <c r="X466" s="35"/>
      <c r="Y466" s="35"/>
      <c r="Z466" s="35"/>
      <c r="AA466" s="35"/>
      <c r="AB466" s="35"/>
      <c r="AC466" s="35"/>
      <c r="AD466" s="35"/>
      <c r="AE466" s="35"/>
      <c r="AR466" s="196" t="s">
        <v>291</v>
      </c>
      <c r="AT466" s="196" t="s">
        <v>216</v>
      </c>
      <c r="AU466" s="196" t="s">
        <v>90</v>
      </c>
      <c r="AY466" s="18" t="s">
        <v>215</v>
      </c>
      <c r="BE466" s="197">
        <f>IF(N466="základní",J466,0)</f>
        <v>0</v>
      </c>
      <c r="BF466" s="197">
        <f>IF(N466="snížená",J466,0)</f>
        <v>0</v>
      </c>
      <c r="BG466" s="197">
        <f>IF(N466="zákl. přenesená",J466,0)</f>
        <v>0</v>
      </c>
      <c r="BH466" s="197">
        <f>IF(N466="sníž. přenesená",J466,0)</f>
        <v>0</v>
      </c>
      <c r="BI466" s="197">
        <f>IF(N466="nulová",J466,0)</f>
        <v>0</v>
      </c>
      <c r="BJ466" s="18" t="s">
        <v>88</v>
      </c>
      <c r="BK466" s="197">
        <f>ROUND(I466*H466,2)</f>
        <v>0</v>
      </c>
      <c r="BL466" s="18" t="s">
        <v>291</v>
      </c>
      <c r="BM466" s="196" t="s">
        <v>4559</v>
      </c>
    </row>
    <row r="467" spans="1:65" s="2" customFormat="1" ht="19.2">
      <c r="A467" s="35"/>
      <c r="B467" s="36"/>
      <c r="C467" s="37"/>
      <c r="D467" s="198" t="s">
        <v>221</v>
      </c>
      <c r="E467" s="37"/>
      <c r="F467" s="199" t="s">
        <v>4560</v>
      </c>
      <c r="G467" s="37"/>
      <c r="H467" s="37"/>
      <c r="I467" s="200"/>
      <c r="J467" s="37"/>
      <c r="K467" s="37"/>
      <c r="L467" s="40"/>
      <c r="M467" s="201"/>
      <c r="N467" s="202"/>
      <c r="O467" s="72"/>
      <c r="P467" s="72"/>
      <c r="Q467" s="72"/>
      <c r="R467" s="72"/>
      <c r="S467" s="72"/>
      <c r="T467" s="73"/>
      <c r="U467" s="35"/>
      <c r="V467" s="35"/>
      <c r="W467" s="35"/>
      <c r="X467" s="35"/>
      <c r="Y467" s="35"/>
      <c r="Z467" s="35"/>
      <c r="AA467" s="35"/>
      <c r="AB467" s="35"/>
      <c r="AC467" s="35"/>
      <c r="AD467" s="35"/>
      <c r="AE467" s="35"/>
      <c r="AT467" s="18" t="s">
        <v>221</v>
      </c>
      <c r="AU467" s="18" t="s">
        <v>90</v>
      </c>
    </row>
    <row r="468" spans="1:65" s="2" customFormat="1" ht="10.199999999999999">
      <c r="A468" s="35"/>
      <c r="B468" s="36"/>
      <c r="C468" s="37"/>
      <c r="D468" s="215" t="s">
        <v>362</v>
      </c>
      <c r="E468" s="37"/>
      <c r="F468" s="216" t="s">
        <v>4561</v>
      </c>
      <c r="G468" s="37"/>
      <c r="H468" s="37"/>
      <c r="I468" s="200"/>
      <c r="J468" s="37"/>
      <c r="K468" s="37"/>
      <c r="L468" s="40"/>
      <c r="M468" s="201"/>
      <c r="N468" s="202"/>
      <c r="O468" s="72"/>
      <c r="P468" s="72"/>
      <c r="Q468" s="72"/>
      <c r="R468" s="72"/>
      <c r="S468" s="72"/>
      <c r="T468" s="73"/>
      <c r="U468" s="35"/>
      <c r="V468" s="35"/>
      <c r="W468" s="35"/>
      <c r="X468" s="35"/>
      <c r="Y468" s="35"/>
      <c r="Z468" s="35"/>
      <c r="AA468" s="35"/>
      <c r="AB468" s="35"/>
      <c r="AC468" s="35"/>
      <c r="AD468" s="35"/>
      <c r="AE468" s="35"/>
      <c r="AT468" s="18" t="s">
        <v>362</v>
      </c>
      <c r="AU468" s="18" t="s">
        <v>90</v>
      </c>
    </row>
    <row r="469" spans="1:65" s="2" customFormat="1" ht="24.15" customHeight="1">
      <c r="A469" s="35"/>
      <c r="B469" s="36"/>
      <c r="C469" s="185" t="s">
        <v>1764</v>
      </c>
      <c r="D469" s="185" t="s">
        <v>216</v>
      </c>
      <c r="E469" s="186" t="s">
        <v>4562</v>
      </c>
      <c r="F469" s="187" t="s">
        <v>4563</v>
      </c>
      <c r="G469" s="188" t="s">
        <v>716</v>
      </c>
      <c r="H469" s="189">
        <v>4</v>
      </c>
      <c r="I469" s="190"/>
      <c r="J469" s="191">
        <f>ROUND(I469*H469,2)</f>
        <v>0</v>
      </c>
      <c r="K469" s="187" t="s">
        <v>359</v>
      </c>
      <c r="L469" s="40"/>
      <c r="M469" s="192" t="s">
        <v>1</v>
      </c>
      <c r="N469" s="193" t="s">
        <v>46</v>
      </c>
      <c r="O469" s="72"/>
      <c r="P469" s="194">
        <f>O469*H469</f>
        <v>0</v>
      </c>
      <c r="Q469" s="194">
        <v>0</v>
      </c>
      <c r="R469" s="194">
        <f>Q469*H469</f>
        <v>0</v>
      </c>
      <c r="S469" s="194">
        <v>0</v>
      </c>
      <c r="T469" s="195">
        <f>S469*H469</f>
        <v>0</v>
      </c>
      <c r="U469" s="35"/>
      <c r="V469" s="35"/>
      <c r="W469" s="35"/>
      <c r="X469" s="35"/>
      <c r="Y469" s="35"/>
      <c r="Z469" s="35"/>
      <c r="AA469" s="35"/>
      <c r="AB469" s="35"/>
      <c r="AC469" s="35"/>
      <c r="AD469" s="35"/>
      <c r="AE469" s="35"/>
      <c r="AR469" s="196" t="s">
        <v>291</v>
      </c>
      <c r="AT469" s="196" t="s">
        <v>216</v>
      </c>
      <c r="AU469" s="196" t="s">
        <v>90</v>
      </c>
      <c r="AY469" s="18" t="s">
        <v>215</v>
      </c>
      <c r="BE469" s="197">
        <f>IF(N469="základní",J469,0)</f>
        <v>0</v>
      </c>
      <c r="BF469" s="197">
        <f>IF(N469="snížená",J469,0)</f>
        <v>0</v>
      </c>
      <c r="BG469" s="197">
        <f>IF(N469="zákl. přenesená",J469,0)</f>
        <v>0</v>
      </c>
      <c r="BH469" s="197">
        <f>IF(N469="sníž. přenesená",J469,0)</f>
        <v>0</v>
      </c>
      <c r="BI469" s="197">
        <f>IF(N469="nulová",J469,0)</f>
        <v>0</v>
      </c>
      <c r="BJ469" s="18" t="s">
        <v>88</v>
      </c>
      <c r="BK469" s="197">
        <f>ROUND(I469*H469,2)</f>
        <v>0</v>
      </c>
      <c r="BL469" s="18" t="s">
        <v>291</v>
      </c>
      <c r="BM469" s="196" t="s">
        <v>4564</v>
      </c>
    </row>
    <row r="470" spans="1:65" s="2" customFormat="1" ht="19.2">
      <c r="A470" s="35"/>
      <c r="B470" s="36"/>
      <c r="C470" s="37"/>
      <c r="D470" s="198" t="s">
        <v>221</v>
      </c>
      <c r="E470" s="37"/>
      <c r="F470" s="199" t="s">
        <v>4565</v>
      </c>
      <c r="G470" s="37"/>
      <c r="H470" s="37"/>
      <c r="I470" s="200"/>
      <c r="J470" s="37"/>
      <c r="K470" s="37"/>
      <c r="L470" s="40"/>
      <c r="M470" s="201"/>
      <c r="N470" s="202"/>
      <c r="O470" s="72"/>
      <c r="P470" s="72"/>
      <c r="Q470" s="72"/>
      <c r="R470" s="72"/>
      <c r="S470" s="72"/>
      <c r="T470" s="73"/>
      <c r="U470" s="35"/>
      <c r="V470" s="35"/>
      <c r="W470" s="35"/>
      <c r="X470" s="35"/>
      <c r="Y470" s="35"/>
      <c r="Z470" s="35"/>
      <c r="AA470" s="35"/>
      <c r="AB470" s="35"/>
      <c r="AC470" s="35"/>
      <c r="AD470" s="35"/>
      <c r="AE470" s="35"/>
      <c r="AT470" s="18" t="s">
        <v>221</v>
      </c>
      <c r="AU470" s="18" t="s">
        <v>90</v>
      </c>
    </row>
    <row r="471" spans="1:65" s="2" customFormat="1" ht="10.199999999999999">
      <c r="A471" s="35"/>
      <c r="B471" s="36"/>
      <c r="C471" s="37"/>
      <c r="D471" s="215" t="s">
        <v>362</v>
      </c>
      <c r="E471" s="37"/>
      <c r="F471" s="216" t="s">
        <v>4566</v>
      </c>
      <c r="G471" s="37"/>
      <c r="H471" s="37"/>
      <c r="I471" s="200"/>
      <c r="J471" s="37"/>
      <c r="K471" s="37"/>
      <c r="L471" s="40"/>
      <c r="M471" s="201"/>
      <c r="N471" s="202"/>
      <c r="O471" s="72"/>
      <c r="P471" s="72"/>
      <c r="Q471" s="72"/>
      <c r="R471" s="72"/>
      <c r="S471" s="72"/>
      <c r="T471" s="73"/>
      <c r="U471" s="35"/>
      <c r="V471" s="35"/>
      <c r="W471" s="35"/>
      <c r="X471" s="35"/>
      <c r="Y471" s="35"/>
      <c r="Z471" s="35"/>
      <c r="AA471" s="35"/>
      <c r="AB471" s="35"/>
      <c r="AC471" s="35"/>
      <c r="AD471" s="35"/>
      <c r="AE471" s="35"/>
      <c r="AT471" s="18" t="s">
        <v>362</v>
      </c>
      <c r="AU471" s="18" t="s">
        <v>90</v>
      </c>
    </row>
    <row r="472" spans="1:65" s="2" customFormat="1" ht="24.15" customHeight="1">
      <c r="A472" s="35"/>
      <c r="B472" s="36"/>
      <c r="C472" s="185" t="s">
        <v>1774</v>
      </c>
      <c r="D472" s="185" t="s">
        <v>216</v>
      </c>
      <c r="E472" s="186" t="s">
        <v>4567</v>
      </c>
      <c r="F472" s="187" t="s">
        <v>4568</v>
      </c>
      <c r="G472" s="188" t="s">
        <v>716</v>
      </c>
      <c r="H472" s="189">
        <v>6</v>
      </c>
      <c r="I472" s="190"/>
      <c r="J472" s="191">
        <f>ROUND(I472*H472,2)</f>
        <v>0</v>
      </c>
      <c r="K472" s="187" t="s">
        <v>359</v>
      </c>
      <c r="L472" s="40"/>
      <c r="M472" s="192" t="s">
        <v>1</v>
      </c>
      <c r="N472" s="193" t="s">
        <v>46</v>
      </c>
      <c r="O472" s="72"/>
      <c r="P472" s="194">
        <f>O472*H472</f>
        <v>0</v>
      </c>
      <c r="Q472" s="194">
        <v>0</v>
      </c>
      <c r="R472" s="194">
        <f>Q472*H472</f>
        <v>0</v>
      </c>
      <c r="S472" s="194">
        <v>0</v>
      </c>
      <c r="T472" s="195">
        <f>S472*H472</f>
        <v>0</v>
      </c>
      <c r="U472" s="35"/>
      <c r="V472" s="35"/>
      <c r="W472" s="35"/>
      <c r="X472" s="35"/>
      <c r="Y472" s="35"/>
      <c r="Z472" s="35"/>
      <c r="AA472" s="35"/>
      <c r="AB472" s="35"/>
      <c r="AC472" s="35"/>
      <c r="AD472" s="35"/>
      <c r="AE472" s="35"/>
      <c r="AR472" s="196" t="s">
        <v>291</v>
      </c>
      <c r="AT472" s="196" t="s">
        <v>216</v>
      </c>
      <c r="AU472" s="196" t="s">
        <v>90</v>
      </c>
      <c r="AY472" s="18" t="s">
        <v>215</v>
      </c>
      <c r="BE472" s="197">
        <f>IF(N472="základní",J472,0)</f>
        <v>0</v>
      </c>
      <c r="BF472" s="197">
        <f>IF(N472="snížená",J472,0)</f>
        <v>0</v>
      </c>
      <c r="BG472" s="197">
        <f>IF(N472="zákl. přenesená",J472,0)</f>
        <v>0</v>
      </c>
      <c r="BH472" s="197">
        <f>IF(N472="sníž. přenesená",J472,0)</f>
        <v>0</v>
      </c>
      <c r="BI472" s="197">
        <f>IF(N472="nulová",J472,0)</f>
        <v>0</v>
      </c>
      <c r="BJ472" s="18" t="s">
        <v>88</v>
      </c>
      <c r="BK472" s="197">
        <f>ROUND(I472*H472,2)</f>
        <v>0</v>
      </c>
      <c r="BL472" s="18" t="s">
        <v>291</v>
      </c>
      <c r="BM472" s="196" t="s">
        <v>4569</v>
      </c>
    </row>
    <row r="473" spans="1:65" s="2" customFormat="1" ht="19.2">
      <c r="A473" s="35"/>
      <c r="B473" s="36"/>
      <c r="C473" s="37"/>
      <c r="D473" s="198" t="s">
        <v>221</v>
      </c>
      <c r="E473" s="37"/>
      <c r="F473" s="199" t="s">
        <v>4570</v>
      </c>
      <c r="G473" s="37"/>
      <c r="H473" s="37"/>
      <c r="I473" s="200"/>
      <c r="J473" s="37"/>
      <c r="K473" s="37"/>
      <c r="L473" s="40"/>
      <c r="M473" s="201"/>
      <c r="N473" s="202"/>
      <c r="O473" s="72"/>
      <c r="P473" s="72"/>
      <c r="Q473" s="72"/>
      <c r="R473" s="72"/>
      <c r="S473" s="72"/>
      <c r="T473" s="73"/>
      <c r="U473" s="35"/>
      <c r="V473" s="35"/>
      <c r="W473" s="35"/>
      <c r="X473" s="35"/>
      <c r="Y473" s="35"/>
      <c r="Z473" s="35"/>
      <c r="AA473" s="35"/>
      <c r="AB473" s="35"/>
      <c r="AC473" s="35"/>
      <c r="AD473" s="35"/>
      <c r="AE473" s="35"/>
      <c r="AT473" s="18" t="s">
        <v>221</v>
      </c>
      <c r="AU473" s="18" t="s">
        <v>90</v>
      </c>
    </row>
    <row r="474" spans="1:65" s="2" customFormat="1" ht="10.199999999999999">
      <c r="A474" s="35"/>
      <c r="B474" s="36"/>
      <c r="C474" s="37"/>
      <c r="D474" s="215" t="s">
        <v>362</v>
      </c>
      <c r="E474" s="37"/>
      <c r="F474" s="216" t="s">
        <v>4571</v>
      </c>
      <c r="G474" s="37"/>
      <c r="H474" s="37"/>
      <c r="I474" s="200"/>
      <c r="J474" s="37"/>
      <c r="K474" s="37"/>
      <c r="L474" s="40"/>
      <c r="M474" s="201"/>
      <c r="N474" s="202"/>
      <c r="O474" s="72"/>
      <c r="P474" s="72"/>
      <c r="Q474" s="72"/>
      <c r="R474" s="72"/>
      <c r="S474" s="72"/>
      <c r="T474" s="73"/>
      <c r="U474" s="35"/>
      <c r="V474" s="35"/>
      <c r="W474" s="35"/>
      <c r="X474" s="35"/>
      <c r="Y474" s="35"/>
      <c r="Z474" s="35"/>
      <c r="AA474" s="35"/>
      <c r="AB474" s="35"/>
      <c r="AC474" s="35"/>
      <c r="AD474" s="35"/>
      <c r="AE474" s="35"/>
      <c r="AT474" s="18" t="s">
        <v>362</v>
      </c>
      <c r="AU474" s="18" t="s">
        <v>90</v>
      </c>
    </row>
    <row r="475" spans="1:65" s="2" customFormat="1" ht="24.15" customHeight="1">
      <c r="A475" s="35"/>
      <c r="B475" s="36"/>
      <c r="C475" s="185" t="s">
        <v>1785</v>
      </c>
      <c r="D475" s="185" t="s">
        <v>216</v>
      </c>
      <c r="E475" s="186" t="s">
        <v>4572</v>
      </c>
      <c r="F475" s="187" t="s">
        <v>4573</v>
      </c>
      <c r="G475" s="188" t="s">
        <v>583</v>
      </c>
      <c r="H475" s="189">
        <v>2.7E-2</v>
      </c>
      <c r="I475" s="190"/>
      <c r="J475" s="191">
        <f>ROUND(I475*H475,2)</f>
        <v>0</v>
      </c>
      <c r="K475" s="187" t="s">
        <v>359</v>
      </c>
      <c r="L475" s="40"/>
      <c r="M475" s="192" t="s">
        <v>1</v>
      </c>
      <c r="N475" s="193" t="s">
        <v>46</v>
      </c>
      <c r="O475" s="72"/>
      <c r="P475" s="194">
        <f>O475*H475</f>
        <v>0</v>
      </c>
      <c r="Q475" s="194">
        <v>0</v>
      </c>
      <c r="R475" s="194">
        <f>Q475*H475</f>
        <v>0</v>
      </c>
      <c r="S475" s="194">
        <v>0</v>
      </c>
      <c r="T475" s="195">
        <f>S475*H475</f>
        <v>0</v>
      </c>
      <c r="U475" s="35"/>
      <c r="V475" s="35"/>
      <c r="W475" s="35"/>
      <c r="X475" s="35"/>
      <c r="Y475" s="35"/>
      <c r="Z475" s="35"/>
      <c r="AA475" s="35"/>
      <c r="AB475" s="35"/>
      <c r="AC475" s="35"/>
      <c r="AD475" s="35"/>
      <c r="AE475" s="35"/>
      <c r="AR475" s="196" t="s">
        <v>291</v>
      </c>
      <c r="AT475" s="196" t="s">
        <v>216</v>
      </c>
      <c r="AU475" s="196" t="s">
        <v>90</v>
      </c>
      <c r="AY475" s="18" t="s">
        <v>215</v>
      </c>
      <c r="BE475" s="197">
        <f>IF(N475="základní",J475,0)</f>
        <v>0</v>
      </c>
      <c r="BF475" s="197">
        <f>IF(N475="snížená",J475,0)</f>
        <v>0</v>
      </c>
      <c r="BG475" s="197">
        <f>IF(N475="zákl. přenesená",J475,0)</f>
        <v>0</v>
      </c>
      <c r="BH475" s="197">
        <f>IF(N475="sníž. přenesená",J475,0)</f>
        <v>0</v>
      </c>
      <c r="BI475" s="197">
        <f>IF(N475="nulová",J475,0)</f>
        <v>0</v>
      </c>
      <c r="BJ475" s="18" t="s">
        <v>88</v>
      </c>
      <c r="BK475" s="197">
        <f>ROUND(I475*H475,2)</f>
        <v>0</v>
      </c>
      <c r="BL475" s="18" t="s">
        <v>291</v>
      </c>
      <c r="BM475" s="196" t="s">
        <v>4574</v>
      </c>
    </row>
    <row r="476" spans="1:65" s="2" customFormat="1" ht="28.8">
      <c r="A476" s="35"/>
      <c r="B476" s="36"/>
      <c r="C476" s="37"/>
      <c r="D476" s="198" t="s">
        <v>221</v>
      </c>
      <c r="E476" s="37"/>
      <c r="F476" s="199" t="s">
        <v>4575</v>
      </c>
      <c r="G476" s="37"/>
      <c r="H476" s="37"/>
      <c r="I476" s="200"/>
      <c r="J476" s="37"/>
      <c r="K476" s="37"/>
      <c r="L476" s="40"/>
      <c r="M476" s="201"/>
      <c r="N476" s="202"/>
      <c r="O476" s="72"/>
      <c r="P476" s="72"/>
      <c r="Q476" s="72"/>
      <c r="R476" s="72"/>
      <c r="S476" s="72"/>
      <c r="T476" s="73"/>
      <c r="U476" s="35"/>
      <c r="V476" s="35"/>
      <c r="W476" s="35"/>
      <c r="X476" s="35"/>
      <c r="Y476" s="35"/>
      <c r="Z476" s="35"/>
      <c r="AA476" s="35"/>
      <c r="AB476" s="35"/>
      <c r="AC476" s="35"/>
      <c r="AD476" s="35"/>
      <c r="AE476" s="35"/>
      <c r="AT476" s="18" t="s">
        <v>221</v>
      </c>
      <c r="AU476" s="18" t="s">
        <v>90</v>
      </c>
    </row>
    <row r="477" spans="1:65" s="2" customFormat="1" ht="10.199999999999999">
      <c r="A477" s="35"/>
      <c r="B477" s="36"/>
      <c r="C477" s="37"/>
      <c r="D477" s="215" t="s">
        <v>362</v>
      </c>
      <c r="E477" s="37"/>
      <c r="F477" s="216" t="s">
        <v>4576</v>
      </c>
      <c r="G477" s="37"/>
      <c r="H477" s="37"/>
      <c r="I477" s="200"/>
      <c r="J477" s="37"/>
      <c r="K477" s="37"/>
      <c r="L477" s="40"/>
      <c r="M477" s="201"/>
      <c r="N477" s="202"/>
      <c r="O477" s="72"/>
      <c r="P477" s="72"/>
      <c r="Q477" s="72"/>
      <c r="R477" s="72"/>
      <c r="S477" s="72"/>
      <c r="T477" s="73"/>
      <c r="U477" s="35"/>
      <c r="V477" s="35"/>
      <c r="W477" s="35"/>
      <c r="X477" s="35"/>
      <c r="Y477" s="35"/>
      <c r="Z477" s="35"/>
      <c r="AA477" s="35"/>
      <c r="AB477" s="35"/>
      <c r="AC477" s="35"/>
      <c r="AD477" s="35"/>
      <c r="AE477" s="35"/>
      <c r="AT477" s="18" t="s">
        <v>362</v>
      </c>
      <c r="AU477" s="18" t="s">
        <v>90</v>
      </c>
    </row>
    <row r="478" spans="1:65" s="11" customFormat="1" ht="22.8" customHeight="1">
      <c r="B478" s="171"/>
      <c r="C478" s="172"/>
      <c r="D478" s="173" t="s">
        <v>80</v>
      </c>
      <c r="E478" s="213" t="s">
        <v>3800</v>
      </c>
      <c r="F478" s="213" t="s">
        <v>3801</v>
      </c>
      <c r="G478" s="172"/>
      <c r="H478" s="172"/>
      <c r="I478" s="175"/>
      <c r="J478" s="214">
        <f>BK478</f>
        <v>0</v>
      </c>
      <c r="K478" s="172"/>
      <c r="L478" s="177"/>
      <c r="M478" s="178"/>
      <c r="N478" s="179"/>
      <c r="O478" s="179"/>
      <c r="P478" s="180">
        <f>SUM(P479:P482)</f>
        <v>0</v>
      </c>
      <c r="Q478" s="179"/>
      <c r="R478" s="180">
        <f>SUM(R479:R482)</f>
        <v>6.4800000000000005E-3</v>
      </c>
      <c r="S478" s="179"/>
      <c r="T478" s="181">
        <f>SUM(T479:T482)</f>
        <v>0</v>
      </c>
      <c r="AR478" s="182" t="s">
        <v>90</v>
      </c>
      <c r="AT478" s="183" t="s">
        <v>80</v>
      </c>
      <c r="AU478" s="183" t="s">
        <v>88</v>
      </c>
      <c r="AY478" s="182" t="s">
        <v>215</v>
      </c>
      <c r="BK478" s="184">
        <f>SUM(BK479:BK482)</f>
        <v>0</v>
      </c>
    </row>
    <row r="479" spans="1:65" s="2" customFormat="1" ht="24.15" customHeight="1">
      <c r="A479" s="35"/>
      <c r="B479" s="36"/>
      <c r="C479" s="185" t="s">
        <v>1801</v>
      </c>
      <c r="D479" s="185" t="s">
        <v>216</v>
      </c>
      <c r="E479" s="186" t="s">
        <v>4577</v>
      </c>
      <c r="F479" s="187" t="s">
        <v>4578</v>
      </c>
      <c r="G479" s="188" t="s">
        <v>797</v>
      </c>
      <c r="H479" s="189">
        <v>324</v>
      </c>
      <c r="I479" s="190"/>
      <c r="J479" s="191">
        <f>ROUND(I479*H479,2)</f>
        <v>0</v>
      </c>
      <c r="K479" s="187" t="s">
        <v>359</v>
      </c>
      <c r="L479" s="40"/>
      <c r="M479" s="192" t="s">
        <v>1</v>
      </c>
      <c r="N479" s="193" t="s">
        <v>46</v>
      </c>
      <c r="O479" s="72"/>
      <c r="P479" s="194">
        <f>O479*H479</f>
        <v>0</v>
      </c>
      <c r="Q479" s="194">
        <v>2.0000000000000002E-5</v>
      </c>
      <c r="R479" s="194">
        <f>Q479*H479</f>
        <v>6.4800000000000005E-3</v>
      </c>
      <c r="S479" s="194">
        <v>0</v>
      </c>
      <c r="T479" s="195">
        <f>S479*H479</f>
        <v>0</v>
      </c>
      <c r="U479" s="35"/>
      <c r="V479" s="35"/>
      <c r="W479" s="35"/>
      <c r="X479" s="35"/>
      <c r="Y479" s="35"/>
      <c r="Z479" s="35"/>
      <c r="AA479" s="35"/>
      <c r="AB479" s="35"/>
      <c r="AC479" s="35"/>
      <c r="AD479" s="35"/>
      <c r="AE479" s="35"/>
      <c r="AR479" s="196" t="s">
        <v>291</v>
      </c>
      <c r="AT479" s="196" t="s">
        <v>216</v>
      </c>
      <c r="AU479" s="196" t="s">
        <v>90</v>
      </c>
      <c r="AY479" s="18" t="s">
        <v>215</v>
      </c>
      <c r="BE479" s="197">
        <f>IF(N479="základní",J479,0)</f>
        <v>0</v>
      </c>
      <c r="BF479" s="197">
        <f>IF(N479="snížená",J479,0)</f>
        <v>0</v>
      </c>
      <c r="BG479" s="197">
        <f>IF(N479="zákl. přenesená",J479,0)</f>
        <v>0</v>
      </c>
      <c r="BH479" s="197">
        <f>IF(N479="sníž. přenesená",J479,0)</f>
        <v>0</v>
      </c>
      <c r="BI479" s="197">
        <f>IF(N479="nulová",J479,0)</f>
        <v>0</v>
      </c>
      <c r="BJ479" s="18" t="s">
        <v>88</v>
      </c>
      <c r="BK479" s="197">
        <f>ROUND(I479*H479,2)</f>
        <v>0</v>
      </c>
      <c r="BL479" s="18" t="s">
        <v>291</v>
      </c>
      <c r="BM479" s="196" t="s">
        <v>4579</v>
      </c>
    </row>
    <row r="480" spans="1:65" s="2" customFormat="1" ht="19.2">
      <c r="A480" s="35"/>
      <c r="B480" s="36"/>
      <c r="C480" s="37"/>
      <c r="D480" s="198" t="s">
        <v>221</v>
      </c>
      <c r="E480" s="37"/>
      <c r="F480" s="199" t="s">
        <v>4580</v>
      </c>
      <c r="G480" s="37"/>
      <c r="H480" s="37"/>
      <c r="I480" s="200"/>
      <c r="J480" s="37"/>
      <c r="K480" s="37"/>
      <c r="L480" s="40"/>
      <c r="M480" s="201"/>
      <c r="N480" s="202"/>
      <c r="O480" s="72"/>
      <c r="P480" s="72"/>
      <c r="Q480" s="72"/>
      <c r="R480" s="72"/>
      <c r="S480" s="72"/>
      <c r="T480" s="73"/>
      <c r="U480" s="35"/>
      <c r="V480" s="35"/>
      <c r="W480" s="35"/>
      <c r="X480" s="35"/>
      <c r="Y480" s="35"/>
      <c r="Z480" s="35"/>
      <c r="AA480" s="35"/>
      <c r="AB480" s="35"/>
      <c r="AC480" s="35"/>
      <c r="AD480" s="35"/>
      <c r="AE480" s="35"/>
      <c r="AT480" s="18" t="s">
        <v>221</v>
      </c>
      <c r="AU480" s="18" t="s">
        <v>90</v>
      </c>
    </row>
    <row r="481" spans="1:65" s="2" customFormat="1" ht="10.199999999999999">
      <c r="A481" s="35"/>
      <c r="B481" s="36"/>
      <c r="C481" s="37"/>
      <c r="D481" s="215" t="s">
        <v>362</v>
      </c>
      <c r="E481" s="37"/>
      <c r="F481" s="216" t="s">
        <v>4581</v>
      </c>
      <c r="G481" s="37"/>
      <c r="H481" s="37"/>
      <c r="I481" s="200"/>
      <c r="J481" s="37"/>
      <c r="K481" s="37"/>
      <c r="L481" s="40"/>
      <c r="M481" s="201"/>
      <c r="N481" s="202"/>
      <c r="O481" s="72"/>
      <c r="P481" s="72"/>
      <c r="Q481" s="72"/>
      <c r="R481" s="72"/>
      <c r="S481" s="72"/>
      <c r="T481" s="73"/>
      <c r="U481" s="35"/>
      <c r="V481" s="35"/>
      <c r="W481" s="35"/>
      <c r="X481" s="35"/>
      <c r="Y481" s="35"/>
      <c r="Z481" s="35"/>
      <c r="AA481" s="35"/>
      <c r="AB481" s="35"/>
      <c r="AC481" s="35"/>
      <c r="AD481" s="35"/>
      <c r="AE481" s="35"/>
      <c r="AT481" s="18" t="s">
        <v>362</v>
      </c>
      <c r="AU481" s="18" t="s">
        <v>90</v>
      </c>
    </row>
    <row r="482" spans="1:65" s="14" customFormat="1" ht="10.199999999999999">
      <c r="B482" s="227"/>
      <c r="C482" s="228"/>
      <c r="D482" s="198" t="s">
        <v>364</v>
      </c>
      <c r="E482" s="229" t="s">
        <v>1</v>
      </c>
      <c r="F482" s="230" t="s">
        <v>4582</v>
      </c>
      <c r="G482" s="228"/>
      <c r="H482" s="231">
        <v>324</v>
      </c>
      <c r="I482" s="232"/>
      <c r="J482" s="228"/>
      <c r="K482" s="228"/>
      <c r="L482" s="233"/>
      <c r="M482" s="234"/>
      <c r="N482" s="235"/>
      <c r="O482" s="235"/>
      <c r="P482" s="235"/>
      <c r="Q482" s="235"/>
      <c r="R482" s="235"/>
      <c r="S482" s="235"/>
      <c r="T482" s="236"/>
      <c r="AT482" s="237" t="s">
        <v>364</v>
      </c>
      <c r="AU482" s="237" t="s">
        <v>90</v>
      </c>
      <c r="AV482" s="14" t="s">
        <v>90</v>
      </c>
      <c r="AW482" s="14" t="s">
        <v>36</v>
      </c>
      <c r="AX482" s="14" t="s">
        <v>88</v>
      </c>
      <c r="AY482" s="237" t="s">
        <v>215</v>
      </c>
    </row>
    <row r="483" spans="1:65" s="11" customFormat="1" ht="25.95" customHeight="1">
      <c r="B483" s="171"/>
      <c r="C483" s="172"/>
      <c r="D483" s="173" t="s">
        <v>80</v>
      </c>
      <c r="E483" s="174" t="s">
        <v>539</v>
      </c>
      <c r="F483" s="174" t="s">
        <v>4583</v>
      </c>
      <c r="G483" s="172"/>
      <c r="H483" s="172"/>
      <c r="I483" s="175"/>
      <c r="J483" s="176">
        <f>BK483</f>
        <v>0</v>
      </c>
      <c r="K483" s="172"/>
      <c r="L483" s="177"/>
      <c r="M483" s="178"/>
      <c r="N483" s="179"/>
      <c r="O483" s="179"/>
      <c r="P483" s="180">
        <f>P484+P497</f>
        <v>0</v>
      </c>
      <c r="Q483" s="179"/>
      <c r="R483" s="180">
        <f>R484+R497</f>
        <v>0</v>
      </c>
      <c r="S483" s="179"/>
      <c r="T483" s="181">
        <f>T484+T497</f>
        <v>0</v>
      </c>
      <c r="AR483" s="182" t="s">
        <v>227</v>
      </c>
      <c r="AT483" s="183" t="s">
        <v>80</v>
      </c>
      <c r="AU483" s="183" t="s">
        <v>81</v>
      </c>
      <c r="AY483" s="182" t="s">
        <v>215</v>
      </c>
      <c r="BK483" s="184">
        <f>BK484+BK497</f>
        <v>0</v>
      </c>
    </row>
    <row r="484" spans="1:65" s="11" customFormat="1" ht="22.8" customHeight="1">
      <c r="B484" s="171"/>
      <c r="C484" s="172"/>
      <c r="D484" s="173" t="s">
        <v>80</v>
      </c>
      <c r="E484" s="213" t="s">
        <v>4584</v>
      </c>
      <c r="F484" s="213" t="s">
        <v>4585</v>
      </c>
      <c r="G484" s="172"/>
      <c r="H484" s="172"/>
      <c r="I484" s="175"/>
      <c r="J484" s="214">
        <f>BK484</f>
        <v>0</v>
      </c>
      <c r="K484" s="172"/>
      <c r="L484" s="177"/>
      <c r="M484" s="178"/>
      <c r="N484" s="179"/>
      <c r="O484" s="179"/>
      <c r="P484" s="180">
        <f>SUM(P485:P496)</f>
        <v>0</v>
      </c>
      <c r="Q484" s="179"/>
      <c r="R484" s="180">
        <f>SUM(R485:R496)</f>
        <v>0</v>
      </c>
      <c r="S484" s="179"/>
      <c r="T484" s="181">
        <f>SUM(T485:T496)</f>
        <v>0</v>
      </c>
      <c r="AR484" s="182" t="s">
        <v>227</v>
      </c>
      <c r="AT484" s="183" t="s">
        <v>80</v>
      </c>
      <c r="AU484" s="183" t="s">
        <v>88</v>
      </c>
      <c r="AY484" s="182" t="s">
        <v>215</v>
      </c>
      <c r="BK484" s="184">
        <f>SUM(BK485:BK496)</f>
        <v>0</v>
      </c>
    </row>
    <row r="485" spans="1:65" s="2" customFormat="1" ht="16.5" customHeight="1">
      <c r="A485" s="35"/>
      <c r="B485" s="36"/>
      <c r="C485" s="185" t="s">
        <v>1806</v>
      </c>
      <c r="D485" s="185" t="s">
        <v>216</v>
      </c>
      <c r="E485" s="186" t="s">
        <v>4586</v>
      </c>
      <c r="F485" s="187" t="s">
        <v>4587</v>
      </c>
      <c r="G485" s="188" t="s">
        <v>716</v>
      </c>
      <c r="H485" s="189">
        <v>3</v>
      </c>
      <c r="I485" s="190"/>
      <c r="J485" s="191">
        <f>ROUND(I485*H485,2)</f>
        <v>0</v>
      </c>
      <c r="K485" s="187" t="s">
        <v>359</v>
      </c>
      <c r="L485" s="40"/>
      <c r="M485" s="192" t="s">
        <v>1</v>
      </c>
      <c r="N485" s="193" t="s">
        <v>46</v>
      </c>
      <c r="O485" s="72"/>
      <c r="P485" s="194">
        <f>O485*H485</f>
        <v>0</v>
      </c>
      <c r="Q485" s="194">
        <v>0</v>
      </c>
      <c r="R485" s="194">
        <f>Q485*H485</f>
        <v>0</v>
      </c>
      <c r="S485" s="194">
        <v>0</v>
      </c>
      <c r="T485" s="195">
        <f>S485*H485</f>
        <v>0</v>
      </c>
      <c r="U485" s="35"/>
      <c r="V485" s="35"/>
      <c r="W485" s="35"/>
      <c r="X485" s="35"/>
      <c r="Y485" s="35"/>
      <c r="Z485" s="35"/>
      <c r="AA485" s="35"/>
      <c r="AB485" s="35"/>
      <c r="AC485" s="35"/>
      <c r="AD485" s="35"/>
      <c r="AE485" s="35"/>
      <c r="AR485" s="196" t="s">
        <v>1043</v>
      </c>
      <c r="AT485" s="196" t="s">
        <v>216</v>
      </c>
      <c r="AU485" s="196" t="s">
        <v>90</v>
      </c>
      <c r="AY485" s="18" t="s">
        <v>215</v>
      </c>
      <c r="BE485" s="197">
        <f>IF(N485="základní",J485,0)</f>
        <v>0</v>
      </c>
      <c r="BF485" s="197">
        <f>IF(N485="snížená",J485,0)</f>
        <v>0</v>
      </c>
      <c r="BG485" s="197">
        <f>IF(N485="zákl. přenesená",J485,0)</f>
        <v>0</v>
      </c>
      <c r="BH485" s="197">
        <f>IF(N485="sníž. přenesená",J485,0)</f>
        <v>0</v>
      </c>
      <c r="BI485" s="197">
        <f>IF(N485="nulová",J485,0)</f>
        <v>0</v>
      </c>
      <c r="BJ485" s="18" t="s">
        <v>88</v>
      </c>
      <c r="BK485" s="197">
        <f>ROUND(I485*H485,2)</f>
        <v>0</v>
      </c>
      <c r="BL485" s="18" t="s">
        <v>1043</v>
      </c>
      <c r="BM485" s="196" t="s">
        <v>4588</v>
      </c>
    </row>
    <row r="486" spans="1:65" s="2" customFormat="1" ht="10.199999999999999">
      <c r="A486" s="35"/>
      <c r="B486" s="36"/>
      <c r="C486" s="37"/>
      <c r="D486" s="198" t="s">
        <v>221</v>
      </c>
      <c r="E486" s="37"/>
      <c r="F486" s="199" t="s">
        <v>4589</v>
      </c>
      <c r="G486" s="37"/>
      <c r="H486" s="37"/>
      <c r="I486" s="200"/>
      <c r="J486" s="37"/>
      <c r="K486" s="37"/>
      <c r="L486" s="40"/>
      <c r="M486" s="201"/>
      <c r="N486" s="202"/>
      <c r="O486" s="72"/>
      <c r="P486" s="72"/>
      <c r="Q486" s="72"/>
      <c r="R486" s="72"/>
      <c r="S486" s="72"/>
      <c r="T486" s="73"/>
      <c r="U486" s="35"/>
      <c r="V486" s="35"/>
      <c r="W486" s="35"/>
      <c r="X486" s="35"/>
      <c r="Y486" s="35"/>
      <c r="Z486" s="35"/>
      <c r="AA486" s="35"/>
      <c r="AB486" s="35"/>
      <c r="AC486" s="35"/>
      <c r="AD486" s="35"/>
      <c r="AE486" s="35"/>
      <c r="AT486" s="18" t="s">
        <v>221</v>
      </c>
      <c r="AU486" s="18" t="s">
        <v>90</v>
      </c>
    </row>
    <row r="487" spans="1:65" s="2" customFormat="1" ht="10.199999999999999">
      <c r="A487" s="35"/>
      <c r="B487" s="36"/>
      <c r="C487" s="37"/>
      <c r="D487" s="215" t="s">
        <v>362</v>
      </c>
      <c r="E487" s="37"/>
      <c r="F487" s="216" t="s">
        <v>4590</v>
      </c>
      <c r="G487" s="37"/>
      <c r="H487" s="37"/>
      <c r="I487" s="200"/>
      <c r="J487" s="37"/>
      <c r="K487" s="37"/>
      <c r="L487" s="40"/>
      <c r="M487" s="201"/>
      <c r="N487" s="202"/>
      <c r="O487" s="72"/>
      <c r="P487" s="72"/>
      <c r="Q487" s="72"/>
      <c r="R487" s="72"/>
      <c r="S487" s="72"/>
      <c r="T487" s="73"/>
      <c r="U487" s="35"/>
      <c r="V487" s="35"/>
      <c r="W487" s="35"/>
      <c r="X487" s="35"/>
      <c r="Y487" s="35"/>
      <c r="Z487" s="35"/>
      <c r="AA487" s="35"/>
      <c r="AB487" s="35"/>
      <c r="AC487" s="35"/>
      <c r="AD487" s="35"/>
      <c r="AE487" s="35"/>
      <c r="AT487" s="18" t="s">
        <v>362</v>
      </c>
      <c r="AU487" s="18" t="s">
        <v>90</v>
      </c>
    </row>
    <row r="488" spans="1:65" s="2" customFormat="1" ht="24.15" customHeight="1">
      <c r="A488" s="35"/>
      <c r="B488" s="36"/>
      <c r="C488" s="185" t="s">
        <v>1810</v>
      </c>
      <c r="D488" s="185" t="s">
        <v>216</v>
      </c>
      <c r="E488" s="186" t="s">
        <v>4591</v>
      </c>
      <c r="F488" s="187" t="s">
        <v>4592</v>
      </c>
      <c r="G488" s="188" t="s">
        <v>797</v>
      </c>
      <c r="H488" s="189">
        <v>260</v>
      </c>
      <c r="I488" s="190"/>
      <c r="J488" s="191">
        <f>ROUND(I488*H488,2)</f>
        <v>0</v>
      </c>
      <c r="K488" s="187" t="s">
        <v>359</v>
      </c>
      <c r="L488" s="40"/>
      <c r="M488" s="192" t="s">
        <v>1</v>
      </c>
      <c r="N488" s="193" t="s">
        <v>46</v>
      </c>
      <c r="O488" s="72"/>
      <c r="P488" s="194">
        <f>O488*H488</f>
        <v>0</v>
      </c>
      <c r="Q488" s="194">
        <v>0</v>
      </c>
      <c r="R488" s="194">
        <f>Q488*H488</f>
        <v>0</v>
      </c>
      <c r="S488" s="194">
        <v>0</v>
      </c>
      <c r="T488" s="195">
        <f>S488*H488</f>
        <v>0</v>
      </c>
      <c r="U488" s="35"/>
      <c r="V488" s="35"/>
      <c r="W488" s="35"/>
      <c r="X488" s="35"/>
      <c r="Y488" s="35"/>
      <c r="Z488" s="35"/>
      <c r="AA488" s="35"/>
      <c r="AB488" s="35"/>
      <c r="AC488" s="35"/>
      <c r="AD488" s="35"/>
      <c r="AE488" s="35"/>
      <c r="AR488" s="196" t="s">
        <v>1043</v>
      </c>
      <c r="AT488" s="196" t="s">
        <v>216</v>
      </c>
      <c r="AU488" s="196" t="s">
        <v>90</v>
      </c>
      <c r="AY488" s="18" t="s">
        <v>215</v>
      </c>
      <c r="BE488" s="197">
        <f>IF(N488="základní",J488,0)</f>
        <v>0</v>
      </c>
      <c r="BF488" s="197">
        <f>IF(N488="snížená",J488,0)</f>
        <v>0</v>
      </c>
      <c r="BG488" s="197">
        <f>IF(N488="zákl. přenesená",J488,0)</f>
        <v>0</v>
      </c>
      <c r="BH488" s="197">
        <f>IF(N488="sníž. přenesená",J488,0)</f>
        <v>0</v>
      </c>
      <c r="BI488" s="197">
        <f>IF(N488="nulová",J488,0)</f>
        <v>0</v>
      </c>
      <c r="BJ488" s="18" t="s">
        <v>88</v>
      </c>
      <c r="BK488" s="197">
        <f>ROUND(I488*H488,2)</f>
        <v>0</v>
      </c>
      <c r="BL488" s="18" t="s">
        <v>1043</v>
      </c>
      <c r="BM488" s="196" t="s">
        <v>4593</v>
      </c>
    </row>
    <row r="489" spans="1:65" s="2" customFormat="1" ht="10.199999999999999">
      <c r="A489" s="35"/>
      <c r="B489" s="36"/>
      <c r="C489" s="37"/>
      <c r="D489" s="198" t="s">
        <v>221</v>
      </c>
      <c r="E489" s="37"/>
      <c r="F489" s="199" t="s">
        <v>4592</v>
      </c>
      <c r="G489" s="37"/>
      <c r="H489" s="37"/>
      <c r="I489" s="200"/>
      <c r="J489" s="37"/>
      <c r="K489" s="37"/>
      <c r="L489" s="40"/>
      <c r="M489" s="201"/>
      <c r="N489" s="202"/>
      <c r="O489" s="72"/>
      <c r="P489" s="72"/>
      <c r="Q489" s="72"/>
      <c r="R489" s="72"/>
      <c r="S489" s="72"/>
      <c r="T489" s="73"/>
      <c r="U489" s="35"/>
      <c r="V489" s="35"/>
      <c r="W489" s="35"/>
      <c r="X489" s="35"/>
      <c r="Y489" s="35"/>
      <c r="Z489" s="35"/>
      <c r="AA489" s="35"/>
      <c r="AB489" s="35"/>
      <c r="AC489" s="35"/>
      <c r="AD489" s="35"/>
      <c r="AE489" s="35"/>
      <c r="AT489" s="18" t="s">
        <v>221</v>
      </c>
      <c r="AU489" s="18" t="s">
        <v>90</v>
      </c>
    </row>
    <row r="490" spans="1:65" s="2" customFormat="1" ht="10.199999999999999">
      <c r="A490" s="35"/>
      <c r="B490" s="36"/>
      <c r="C490" s="37"/>
      <c r="D490" s="215" t="s">
        <v>362</v>
      </c>
      <c r="E490" s="37"/>
      <c r="F490" s="216" t="s">
        <v>4594</v>
      </c>
      <c r="G490" s="37"/>
      <c r="H490" s="37"/>
      <c r="I490" s="200"/>
      <c r="J490" s="37"/>
      <c r="K490" s="37"/>
      <c r="L490" s="40"/>
      <c r="M490" s="201"/>
      <c r="N490" s="202"/>
      <c r="O490" s="72"/>
      <c r="P490" s="72"/>
      <c r="Q490" s="72"/>
      <c r="R490" s="72"/>
      <c r="S490" s="72"/>
      <c r="T490" s="73"/>
      <c r="U490" s="35"/>
      <c r="V490" s="35"/>
      <c r="W490" s="35"/>
      <c r="X490" s="35"/>
      <c r="Y490" s="35"/>
      <c r="Z490" s="35"/>
      <c r="AA490" s="35"/>
      <c r="AB490" s="35"/>
      <c r="AC490" s="35"/>
      <c r="AD490" s="35"/>
      <c r="AE490" s="35"/>
      <c r="AT490" s="18" t="s">
        <v>362</v>
      </c>
      <c r="AU490" s="18" t="s">
        <v>90</v>
      </c>
    </row>
    <row r="491" spans="1:65" s="2" customFormat="1" ht="24.15" customHeight="1">
      <c r="A491" s="35"/>
      <c r="B491" s="36"/>
      <c r="C491" s="185" t="s">
        <v>1812</v>
      </c>
      <c r="D491" s="185" t="s">
        <v>216</v>
      </c>
      <c r="E491" s="186" t="s">
        <v>4595</v>
      </c>
      <c r="F491" s="187" t="s">
        <v>4596</v>
      </c>
      <c r="G491" s="188" t="s">
        <v>797</v>
      </c>
      <c r="H491" s="189">
        <v>16</v>
      </c>
      <c r="I491" s="190"/>
      <c r="J491" s="191">
        <f>ROUND(I491*H491,2)</f>
        <v>0</v>
      </c>
      <c r="K491" s="187" t="s">
        <v>359</v>
      </c>
      <c r="L491" s="40"/>
      <c r="M491" s="192" t="s">
        <v>1</v>
      </c>
      <c r="N491" s="193" t="s">
        <v>46</v>
      </c>
      <c r="O491" s="72"/>
      <c r="P491" s="194">
        <f>O491*H491</f>
        <v>0</v>
      </c>
      <c r="Q491" s="194">
        <v>0</v>
      </c>
      <c r="R491" s="194">
        <f>Q491*H491</f>
        <v>0</v>
      </c>
      <c r="S491" s="194">
        <v>0</v>
      </c>
      <c r="T491" s="195">
        <f>S491*H491</f>
        <v>0</v>
      </c>
      <c r="U491" s="35"/>
      <c r="V491" s="35"/>
      <c r="W491" s="35"/>
      <c r="X491" s="35"/>
      <c r="Y491" s="35"/>
      <c r="Z491" s="35"/>
      <c r="AA491" s="35"/>
      <c r="AB491" s="35"/>
      <c r="AC491" s="35"/>
      <c r="AD491" s="35"/>
      <c r="AE491" s="35"/>
      <c r="AR491" s="196" t="s">
        <v>1043</v>
      </c>
      <c r="AT491" s="196" t="s">
        <v>216</v>
      </c>
      <c r="AU491" s="196" t="s">
        <v>90</v>
      </c>
      <c r="AY491" s="18" t="s">
        <v>215</v>
      </c>
      <c r="BE491" s="197">
        <f>IF(N491="základní",J491,0)</f>
        <v>0</v>
      </c>
      <c r="BF491" s="197">
        <f>IF(N491="snížená",J491,0)</f>
        <v>0</v>
      </c>
      <c r="BG491" s="197">
        <f>IF(N491="zákl. přenesená",J491,0)</f>
        <v>0</v>
      </c>
      <c r="BH491" s="197">
        <f>IF(N491="sníž. přenesená",J491,0)</f>
        <v>0</v>
      </c>
      <c r="BI491" s="197">
        <f>IF(N491="nulová",J491,0)</f>
        <v>0</v>
      </c>
      <c r="BJ491" s="18" t="s">
        <v>88</v>
      </c>
      <c r="BK491" s="197">
        <f>ROUND(I491*H491,2)</f>
        <v>0</v>
      </c>
      <c r="BL491" s="18" t="s">
        <v>1043</v>
      </c>
      <c r="BM491" s="196" t="s">
        <v>4597</v>
      </c>
    </row>
    <row r="492" spans="1:65" s="2" customFormat="1" ht="10.199999999999999">
      <c r="A492" s="35"/>
      <c r="B492" s="36"/>
      <c r="C492" s="37"/>
      <c r="D492" s="198" t="s">
        <v>221</v>
      </c>
      <c r="E492" s="37"/>
      <c r="F492" s="199" t="s">
        <v>4596</v>
      </c>
      <c r="G492" s="37"/>
      <c r="H492" s="37"/>
      <c r="I492" s="200"/>
      <c r="J492" s="37"/>
      <c r="K492" s="37"/>
      <c r="L492" s="40"/>
      <c r="M492" s="201"/>
      <c r="N492" s="202"/>
      <c r="O492" s="72"/>
      <c r="P492" s="72"/>
      <c r="Q492" s="72"/>
      <c r="R492" s="72"/>
      <c r="S492" s="72"/>
      <c r="T492" s="73"/>
      <c r="U492" s="35"/>
      <c r="V492" s="35"/>
      <c r="W492" s="35"/>
      <c r="X492" s="35"/>
      <c r="Y492" s="35"/>
      <c r="Z492" s="35"/>
      <c r="AA492" s="35"/>
      <c r="AB492" s="35"/>
      <c r="AC492" s="35"/>
      <c r="AD492" s="35"/>
      <c r="AE492" s="35"/>
      <c r="AT492" s="18" t="s">
        <v>221</v>
      </c>
      <c r="AU492" s="18" t="s">
        <v>90</v>
      </c>
    </row>
    <row r="493" spans="1:65" s="2" customFormat="1" ht="10.199999999999999">
      <c r="A493" s="35"/>
      <c r="B493" s="36"/>
      <c r="C493" s="37"/>
      <c r="D493" s="215" t="s">
        <v>362</v>
      </c>
      <c r="E493" s="37"/>
      <c r="F493" s="216" t="s">
        <v>4598</v>
      </c>
      <c r="G493" s="37"/>
      <c r="H493" s="37"/>
      <c r="I493" s="200"/>
      <c r="J493" s="37"/>
      <c r="K493" s="37"/>
      <c r="L493" s="40"/>
      <c r="M493" s="201"/>
      <c r="N493" s="202"/>
      <c r="O493" s="72"/>
      <c r="P493" s="72"/>
      <c r="Q493" s="72"/>
      <c r="R493" s="72"/>
      <c r="S493" s="72"/>
      <c r="T493" s="73"/>
      <c r="U493" s="35"/>
      <c r="V493" s="35"/>
      <c r="W493" s="35"/>
      <c r="X493" s="35"/>
      <c r="Y493" s="35"/>
      <c r="Z493" s="35"/>
      <c r="AA493" s="35"/>
      <c r="AB493" s="35"/>
      <c r="AC493" s="35"/>
      <c r="AD493" s="35"/>
      <c r="AE493" s="35"/>
      <c r="AT493" s="18" t="s">
        <v>362</v>
      </c>
      <c r="AU493" s="18" t="s">
        <v>90</v>
      </c>
    </row>
    <row r="494" spans="1:65" s="2" customFormat="1" ht="24.15" customHeight="1">
      <c r="A494" s="35"/>
      <c r="B494" s="36"/>
      <c r="C494" s="185" t="s">
        <v>1819</v>
      </c>
      <c r="D494" s="185" t="s">
        <v>216</v>
      </c>
      <c r="E494" s="186" t="s">
        <v>4599</v>
      </c>
      <c r="F494" s="187" t="s">
        <v>4600</v>
      </c>
      <c r="G494" s="188" t="s">
        <v>797</v>
      </c>
      <c r="H494" s="189">
        <v>48</v>
      </c>
      <c r="I494" s="190"/>
      <c r="J494" s="191">
        <f>ROUND(I494*H494,2)</f>
        <v>0</v>
      </c>
      <c r="K494" s="187" t="s">
        <v>359</v>
      </c>
      <c r="L494" s="40"/>
      <c r="M494" s="192" t="s">
        <v>1</v>
      </c>
      <c r="N494" s="193" t="s">
        <v>46</v>
      </c>
      <c r="O494" s="72"/>
      <c r="P494" s="194">
        <f>O494*H494</f>
        <v>0</v>
      </c>
      <c r="Q494" s="194">
        <v>0</v>
      </c>
      <c r="R494" s="194">
        <f>Q494*H494</f>
        <v>0</v>
      </c>
      <c r="S494" s="194">
        <v>0</v>
      </c>
      <c r="T494" s="195">
        <f>S494*H494</f>
        <v>0</v>
      </c>
      <c r="U494" s="35"/>
      <c r="V494" s="35"/>
      <c r="W494" s="35"/>
      <c r="X494" s="35"/>
      <c r="Y494" s="35"/>
      <c r="Z494" s="35"/>
      <c r="AA494" s="35"/>
      <c r="AB494" s="35"/>
      <c r="AC494" s="35"/>
      <c r="AD494" s="35"/>
      <c r="AE494" s="35"/>
      <c r="AR494" s="196" t="s">
        <v>1043</v>
      </c>
      <c r="AT494" s="196" t="s">
        <v>216</v>
      </c>
      <c r="AU494" s="196" t="s">
        <v>90</v>
      </c>
      <c r="AY494" s="18" t="s">
        <v>215</v>
      </c>
      <c r="BE494" s="197">
        <f>IF(N494="základní",J494,0)</f>
        <v>0</v>
      </c>
      <c r="BF494" s="197">
        <f>IF(N494="snížená",J494,0)</f>
        <v>0</v>
      </c>
      <c r="BG494" s="197">
        <f>IF(N494="zákl. přenesená",J494,0)</f>
        <v>0</v>
      </c>
      <c r="BH494" s="197">
        <f>IF(N494="sníž. přenesená",J494,0)</f>
        <v>0</v>
      </c>
      <c r="BI494" s="197">
        <f>IF(N494="nulová",J494,0)</f>
        <v>0</v>
      </c>
      <c r="BJ494" s="18" t="s">
        <v>88</v>
      </c>
      <c r="BK494" s="197">
        <f>ROUND(I494*H494,2)</f>
        <v>0</v>
      </c>
      <c r="BL494" s="18" t="s">
        <v>1043</v>
      </c>
      <c r="BM494" s="196" t="s">
        <v>4601</v>
      </c>
    </row>
    <row r="495" spans="1:65" s="2" customFormat="1" ht="10.199999999999999">
      <c r="A495" s="35"/>
      <c r="B495" s="36"/>
      <c r="C495" s="37"/>
      <c r="D495" s="198" t="s">
        <v>221</v>
      </c>
      <c r="E495" s="37"/>
      <c r="F495" s="199" t="s">
        <v>4600</v>
      </c>
      <c r="G495" s="37"/>
      <c r="H495" s="37"/>
      <c r="I495" s="200"/>
      <c r="J495" s="37"/>
      <c r="K495" s="37"/>
      <c r="L495" s="40"/>
      <c r="M495" s="201"/>
      <c r="N495" s="202"/>
      <c r="O495" s="72"/>
      <c r="P495" s="72"/>
      <c r="Q495" s="72"/>
      <c r="R495" s="72"/>
      <c r="S495" s="72"/>
      <c r="T495" s="73"/>
      <c r="U495" s="35"/>
      <c r="V495" s="35"/>
      <c r="W495" s="35"/>
      <c r="X495" s="35"/>
      <c r="Y495" s="35"/>
      <c r="Z495" s="35"/>
      <c r="AA495" s="35"/>
      <c r="AB495" s="35"/>
      <c r="AC495" s="35"/>
      <c r="AD495" s="35"/>
      <c r="AE495" s="35"/>
      <c r="AT495" s="18" t="s">
        <v>221</v>
      </c>
      <c r="AU495" s="18" t="s">
        <v>90</v>
      </c>
    </row>
    <row r="496" spans="1:65" s="2" customFormat="1" ht="10.199999999999999">
      <c r="A496" s="35"/>
      <c r="B496" s="36"/>
      <c r="C496" s="37"/>
      <c r="D496" s="215" t="s">
        <v>362</v>
      </c>
      <c r="E496" s="37"/>
      <c r="F496" s="216" t="s">
        <v>4602</v>
      </c>
      <c r="G496" s="37"/>
      <c r="H496" s="37"/>
      <c r="I496" s="200"/>
      <c r="J496" s="37"/>
      <c r="K496" s="37"/>
      <c r="L496" s="40"/>
      <c r="M496" s="201"/>
      <c r="N496" s="202"/>
      <c r="O496" s="72"/>
      <c r="P496" s="72"/>
      <c r="Q496" s="72"/>
      <c r="R496" s="72"/>
      <c r="S496" s="72"/>
      <c r="T496" s="73"/>
      <c r="U496" s="35"/>
      <c r="V496" s="35"/>
      <c r="W496" s="35"/>
      <c r="X496" s="35"/>
      <c r="Y496" s="35"/>
      <c r="Z496" s="35"/>
      <c r="AA496" s="35"/>
      <c r="AB496" s="35"/>
      <c r="AC496" s="35"/>
      <c r="AD496" s="35"/>
      <c r="AE496" s="35"/>
      <c r="AT496" s="18" t="s">
        <v>362</v>
      </c>
      <c r="AU496" s="18" t="s">
        <v>90</v>
      </c>
    </row>
    <row r="497" spans="1:65" s="11" customFormat="1" ht="22.8" customHeight="1">
      <c r="B497" s="171"/>
      <c r="C497" s="172"/>
      <c r="D497" s="173" t="s">
        <v>80</v>
      </c>
      <c r="E497" s="213" t="s">
        <v>4603</v>
      </c>
      <c r="F497" s="213" t="s">
        <v>4604</v>
      </c>
      <c r="G497" s="172"/>
      <c r="H497" s="172"/>
      <c r="I497" s="175"/>
      <c r="J497" s="214">
        <f>BK497</f>
        <v>0</v>
      </c>
      <c r="K497" s="172"/>
      <c r="L497" s="177"/>
      <c r="M497" s="178"/>
      <c r="N497" s="179"/>
      <c r="O497" s="179"/>
      <c r="P497" s="180">
        <f>SUM(P498:P500)</f>
        <v>0</v>
      </c>
      <c r="Q497" s="179"/>
      <c r="R497" s="180">
        <f>SUM(R498:R500)</f>
        <v>0</v>
      </c>
      <c r="S497" s="179"/>
      <c r="T497" s="181">
        <f>SUM(T498:T500)</f>
        <v>0</v>
      </c>
      <c r="AR497" s="182" t="s">
        <v>227</v>
      </c>
      <c r="AT497" s="183" t="s">
        <v>80</v>
      </c>
      <c r="AU497" s="183" t="s">
        <v>88</v>
      </c>
      <c r="AY497" s="182" t="s">
        <v>215</v>
      </c>
      <c r="BK497" s="184">
        <f>SUM(BK498:BK500)</f>
        <v>0</v>
      </c>
    </row>
    <row r="498" spans="1:65" s="2" customFormat="1" ht="21.75" customHeight="1">
      <c r="A498" s="35"/>
      <c r="B498" s="36"/>
      <c r="C498" s="185" t="s">
        <v>1827</v>
      </c>
      <c r="D498" s="185" t="s">
        <v>216</v>
      </c>
      <c r="E498" s="186" t="s">
        <v>4605</v>
      </c>
      <c r="F498" s="187" t="s">
        <v>4606</v>
      </c>
      <c r="G498" s="188" t="s">
        <v>716</v>
      </c>
      <c r="H498" s="189">
        <v>1</v>
      </c>
      <c r="I498" s="190"/>
      <c r="J498" s="191">
        <f>ROUND(I498*H498,2)</f>
        <v>0</v>
      </c>
      <c r="K498" s="187" t="s">
        <v>359</v>
      </c>
      <c r="L498" s="40"/>
      <c r="M498" s="192" t="s">
        <v>1</v>
      </c>
      <c r="N498" s="193" t="s">
        <v>46</v>
      </c>
      <c r="O498" s="72"/>
      <c r="P498" s="194">
        <f>O498*H498</f>
        <v>0</v>
      </c>
      <c r="Q498" s="194">
        <v>0</v>
      </c>
      <c r="R498" s="194">
        <f>Q498*H498</f>
        <v>0</v>
      </c>
      <c r="S498" s="194">
        <v>0</v>
      </c>
      <c r="T498" s="195">
        <f>S498*H498</f>
        <v>0</v>
      </c>
      <c r="U498" s="35"/>
      <c r="V498" s="35"/>
      <c r="W498" s="35"/>
      <c r="X498" s="35"/>
      <c r="Y498" s="35"/>
      <c r="Z498" s="35"/>
      <c r="AA498" s="35"/>
      <c r="AB498" s="35"/>
      <c r="AC498" s="35"/>
      <c r="AD498" s="35"/>
      <c r="AE498" s="35"/>
      <c r="AR498" s="196" t="s">
        <v>1043</v>
      </c>
      <c r="AT498" s="196" t="s">
        <v>216</v>
      </c>
      <c r="AU498" s="196" t="s">
        <v>90</v>
      </c>
      <c r="AY498" s="18" t="s">
        <v>215</v>
      </c>
      <c r="BE498" s="197">
        <f>IF(N498="základní",J498,0)</f>
        <v>0</v>
      </c>
      <c r="BF498" s="197">
        <f>IF(N498="snížená",J498,0)</f>
        <v>0</v>
      </c>
      <c r="BG498" s="197">
        <f>IF(N498="zákl. přenesená",J498,0)</f>
        <v>0</v>
      </c>
      <c r="BH498" s="197">
        <f>IF(N498="sníž. přenesená",J498,0)</f>
        <v>0</v>
      </c>
      <c r="BI498" s="197">
        <f>IF(N498="nulová",J498,0)</f>
        <v>0</v>
      </c>
      <c r="BJ498" s="18" t="s">
        <v>88</v>
      </c>
      <c r="BK498" s="197">
        <f>ROUND(I498*H498,2)</f>
        <v>0</v>
      </c>
      <c r="BL498" s="18" t="s">
        <v>1043</v>
      </c>
      <c r="BM498" s="196" t="s">
        <v>4607</v>
      </c>
    </row>
    <row r="499" spans="1:65" s="2" customFormat="1" ht="10.199999999999999">
      <c r="A499" s="35"/>
      <c r="B499" s="36"/>
      <c r="C499" s="37"/>
      <c r="D499" s="198" t="s">
        <v>221</v>
      </c>
      <c r="E499" s="37"/>
      <c r="F499" s="199" t="s">
        <v>4608</v>
      </c>
      <c r="G499" s="37"/>
      <c r="H499" s="37"/>
      <c r="I499" s="200"/>
      <c r="J499" s="37"/>
      <c r="K499" s="37"/>
      <c r="L499" s="40"/>
      <c r="M499" s="201"/>
      <c r="N499" s="202"/>
      <c r="O499" s="72"/>
      <c r="P499" s="72"/>
      <c r="Q499" s="72"/>
      <c r="R499" s="72"/>
      <c r="S499" s="72"/>
      <c r="T499" s="73"/>
      <c r="U499" s="35"/>
      <c r="V499" s="35"/>
      <c r="W499" s="35"/>
      <c r="X499" s="35"/>
      <c r="Y499" s="35"/>
      <c r="Z499" s="35"/>
      <c r="AA499" s="35"/>
      <c r="AB499" s="35"/>
      <c r="AC499" s="35"/>
      <c r="AD499" s="35"/>
      <c r="AE499" s="35"/>
      <c r="AT499" s="18" t="s">
        <v>221</v>
      </c>
      <c r="AU499" s="18" t="s">
        <v>90</v>
      </c>
    </row>
    <row r="500" spans="1:65" s="2" customFormat="1" ht="10.199999999999999">
      <c r="A500" s="35"/>
      <c r="B500" s="36"/>
      <c r="C500" s="37"/>
      <c r="D500" s="215" t="s">
        <v>362</v>
      </c>
      <c r="E500" s="37"/>
      <c r="F500" s="216" t="s">
        <v>4609</v>
      </c>
      <c r="G500" s="37"/>
      <c r="H500" s="37"/>
      <c r="I500" s="200"/>
      <c r="J500" s="37"/>
      <c r="K500" s="37"/>
      <c r="L500" s="40"/>
      <c r="M500" s="201"/>
      <c r="N500" s="202"/>
      <c r="O500" s="72"/>
      <c r="P500" s="72"/>
      <c r="Q500" s="72"/>
      <c r="R500" s="72"/>
      <c r="S500" s="72"/>
      <c r="T500" s="73"/>
      <c r="U500" s="35"/>
      <c r="V500" s="35"/>
      <c r="W500" s="35"/>
      <c r="X500" s="35"/>
      <c r="Y500" s="35"/>
      <c r="Z500" s="35"/>
      <c r="AA500" s="35"/>
      <c r="AB500" s="35"/>
      <c r="AC500" s="35"/>
      <c r="AD500" s="35"/>
      <c r="AE500" s="35"/>
      <c r="AT500" s="18" t="s">
        <v>362</v>
      </c>
      <c r="AU500" s="18" t="s">
        <v>90</v>
      </c>
    </row>
    <row r="501" spans="1:65" s="11" customFormat="1" ht="25.95" customHeight="1">
      <c r="B501" s="171"/>
      <c r="C501" s="172"/>
      <c r="D501" s="173" t="s">
        <v>80</v>
      </c>
      <c r="E501" s="174" t="s">
        <v>4610</v>
      </c>
      <c r="F501" s="174" t="s">
        <v>4611</v>
      </c>
      <c r="G501" s="172"/>
      <c r="H501" s="172"/>
      <c r="I501" s="175"/>
      <c r="J501" s="176">
        <f>BK501</f>
        <v>0</v>
      </c>
      <c r="K501" s="172"/>
      <c r="L501" s="177"/>
      <c r="M501" s="178"/>
      <c r="N501" s="179"/>
      <c r="O501" s="179"/>
      <c r="P501" s="180">
        <f>SUM(P502:P517)</f>
        <v>0</v>
      </c>
      <c r="Q501" s="179"/>
      <c r="R501" s="180">
        <f>SUM(R502:R517)</f>
        <v>0</v>
      </c>
      <c r="S501" s="179"/>
      <c r="T501" s="181">
        <f>SUM(T502:T517)</f>
        <v>0</v>
      </c>
      <c r="AR501" s="182" t="s">
        <v>214</v>
      </c>
      <c r="AT501" s="183" t="s">
        <v>80</v>
      </c>
      <c r="AU501" s="183" t="s">
        <v>81</v>
      </c>
      <c r="AY501" s="182" t="s">
        <v>215</v>
      </c>
      <c r="BK501" s="184">
        <f>SUM(BK502:BK517)</f>
        <v>0</v>
      </c>
    </row>
    <row r="502" spans="1:65" s="2" customFormat="1" ht="16.5" customHeight="1">
      <c r="A502" s="35"/>
      <c r="B502" s="36"/>
      <c r="C502" s="185" t="s">
        <v>1833</v>
      </c>
      <c r="D502" s="185" t="s">
        <v>216</v>
      </c>
      <c r="E502" s="186" t="s">
        <v>4612</v>
      </c>
      <c r="F502" s="187" t="s">
        <v>4613</v>
      </c>
      <c r="G502" s="188" t="s">
        <v>4614</v>
      </c>
      <c r="H502" s="189">
        <v>8</v>
      </c>
      <c r="I502" s="190"/>
      <c r="J502" s="191">
        <f>ROUND(I502*H502,2)</f>
        <v>0</v>
      </c>
      <c r="K502" s="187" t="s">
        <v>1</v>
      </c>
      <c r="L502" s="40"/>
      <c r="M502" s="192" t="s">
        <v>1</v>
      </c>
      <c r="N502" s="193" t="s">
        <v>46</v>
      </c>
      <c r="O502" s="72"/>
      <c r="P502" s="194">
        <f>O502*H502</f>
        <v>0</v>
      </c>
      <c r="Q502" s="194">
        <v>0</v>
      </c>
      <c r="R502" s="194">
        <f>Q502*H502</f>
        <v>0</v>
      </c>
      <c r="S502" s="194">
        <v>0</v>
      </c>
      <c r="T502" s="195">
        <f>S502*H502</f>
        <v>0</v>
      </c>
      <c r="U502" s="35"/>
      <c r="V502" s="35"/>
      <c r="W502" s="35"/>
      <c r="X502" s="35"/>
      <c r="Y502" s="35"/>
      <c r="Z502" s="35"/>
      <c r="AA502" s="35"/>
      <c r="AB502" s="35"/>
      <c r="AC502" s="35"/>
      <c r="AD502" s="35"/>
      <c r="AE502" s="35"/>
      <c r="AR502" s="196" t="s">
        <v>291</v>
      </c>
      <c r="AT502" s="196" t="s">
        <v>216</v>
      </c>
      <c r="AU502" s="196" t="s">
        <v>88</v>
      </c>
      <c r="AY502" s="18" t="s">
        <v>215</v>
      </c>
      <c r="BE502" s="197">
        <f>IF(N502="základní",J502,0)</f>
        <v>0</v>
      </c>
      <c r="BF502" s="197">
        <f>IF(N502="snížená",J502,0)</f>
        <v>0</v>
      </c>
      <c r="BG502" s="197">
        <f>IF(N502="zákl. přenesená",J502,0)</f>
        <v>0</v>
      </c>
      <c r="BH502" s="197">
        <f>IF(N502="sníž. přenesená",J502,0)</f>
        <v>0</v>
      </c>
      <c r="BI502" s="197">
        <f>IF(N502="nulová",J502,0)</f>
        <v>0</v>
      </c>
      <c r="BJ502" s="18" t="s">
        <v>88</v>
      </c>
      <c r="BK502" s="197">
        <f>ROUND(I502*H502,2)</f>
        <v>0</v>
      </c>
      <c r="BL502" s="18" t="s">
        <v>291</v>
      </c>
      <c r="BM502" s="196" t="s">
        <v>4615</v>
      </c>
    </row>
    <row r="503" spans="1:65" s="2" customFormat="1" ht="10.199999999999999">
      <c r="A503" s="35"/>
      <c r="B503" s="36"/>
      <c r="C503" s="37"/>
      <c r="D503" s="198" t="s">
        <v>221</v>
      </c>
      <c r="E503" s="37"/>
      <c r="F503" s="199" t="s">
        <v>4613</v>
      </c>
      <c r="G503" s="37"/>
      <c r="H503" s="37"/>
      <c r="I503" s="200"/>
      <c r="J503" s="37"/>
      <c r="K503" s="37"/>
      <c r="L503" s="40"/>
      <c r="M503" s="201"/>
      <c r="N503" s="202"/>
      <c r="O503" s="72"/>
      <c r="P503" s="72"/>
      <c r="Q503" s="72"/>
      <c r="R503" s="72"/>
      <c r="S503" s="72"/>
      <c r="T503" s="73"/>
      <c r="U503" s="35"/>
      <c r="V503" s="35"/>
      <c r="W503" s="35"/>
      <c r="X503" s="35"/>
      <c r="Y503" s="35"/>
      <c r="Z503" s="35"/>
      <c r="AA503" s="35"/>
      <c r="AB503" s="35"/>
      <c r="AC503" s="35"/>
      <c r="AD503" s="35"/>
      <c r="AE503" s="35"/>
      <c r="AT503" s="18" t="s">
        <v>221</v>
      </c>
      <c r="AU503" s="18" t="s">
        <v>88</v>
      </c>
    </row>
    <row r="504" spans="1:65" s="2" customFormat="1" ht="24.15" customHeight="1">
      <c r="A504" s="35"/>
      <c r="B504" s="36"/>
      <c r="C504" s="185" t="s">
        <v>1840</v>
      </c>
      <c r="D504" s="185" t="s">
        <v>216</v>
      </c>
      <c r="E504" s="186" t="s">
        <v>4616</v>
      </c>
      <c r="F504" s="187" t="s">
        <v>4617</v>
      </c>
      <c r="G504" s="188" t="s">
        <v>4614</v>
      </c>
      <c r="H504" s="189">
        <v>8</v>
      </c>
      <c r="I504" s="190"/>
      <c r="J504" s="191">
        <f>ROUND(I504*H504,2)</f>
        <v>0</v>
      </c>
      <c r="K504" s="187" t="s">
        <v>1</v>
      </c>
      <c r="L504" s="40"/>
      <c r="M504" s="192" t="s">
        <v>1</v>
      </c>
      <c r="N504" s="193" t="s">
        <v>46</v>
      </c>
      <c r="O504" s="72"/>
      <c r="P504" s="194">
        <f>O504*H504</f>
        <v>0</v>
      </c>
      <c r="Q504" s="194">
        <v>0</v>
      </c>
      <c r="R504" s="194">
        <f>Q504*H504</f>
        <v>0</v>
      </c>
      <c r="S504" s="194">
        <v>0</v>
      </c>
      <c r="T504" s="195">
        <f>S504*H504</f>
        <v>0</v>
      </c>
      <c r="U504" s="35"/>
      <c r="V504" s="35"/>
      <c r="W504" s="35"/>
      <c r="X504" s="35"/>
      <c r="Y504" s="35"/>
      <c r="Z504" s="35"/>
      <c r="AA504" s="35"/>
      <c r="AB504" s="35"/>
      <c r="AC504" s="35"/>
      <c r="AD504" s="35"/>
      <c r="AE504" s="35"/>
      <c r="AR504" s="196" t="s">
        <v>291</v>
      </c>
      <c r="AT504" s="196" t="s">
        <v>216</v>
      </c>
      <c r="AU504" s="196" t="s">
        <v>88</v>
      </c>
      <c r="AY504" s="18" t="s">
        <v>215</v>
      </c>
      <c r="BE504" s="197">
        <f>IF(N504="základní",J504,0)</f>
        <v>0</v>
      </c>
      <c r="BF504" s="197">
        <f>IF(N504="snížená",J504,0)</f>
        <v>0</v>
      </c>
      <c r="BG504" s="197">
        <f>IF(N504="zákl. přenesená",J504,0)</f>
        <v>0</v>
      </c>
      <c r="BH504" s="197">
        <f>IF(N504="sníž. přenesená",J504,0)</f>
        <v>0</v>
      </c>
      <c r="BI504" s="197">
        <f>IF(N504="nulová",J504,0)</f>
        <v>0</v>
      </c>
      <c r="BJ504" s="18" t="s">
        <v>88</v>
      </c>
      <c r="BK504" s="197">
        <f>ROUND(I504*H504,2)</f>
        <v>0</v>
      </c>
      <c r="BL504" s="18" t="s">
        <v>291</v>
      </c>
      <c r="BM504" s="196" t="s">
        <v>4618</v>
      </c>
    </row>
    <row r="505" spans="1:65" s="2" customFormat="1" ht="10.199999999999999">
      <c r="A505" s="35"/>
      <c r="B505" s="36"/>
      <c r="C505" s="37"/>
      <c r="D505" s="198" t="s">
        <v>221</v>
      </c>
      <c r="E505" s="37"/>
      <c r="F505" s="199" t="s">
        <v>4617</v>
      </c>
      <c r="G505" s="37"/>
      <c r="H505" s="37"/>
      <c r="I505" s="200"/>
      <c r="J505" s="37"/>
      <c r="K505" s="37"/>
      <c r="L505" s="40"/>
      <c r="M505" s="201"/>
      <c r="N505" s="202"/>
      <c r="O505" s="72"/>
      <c r="P505" s="72"/>
      <c r="Q505" s="72"/>
      <c r="R505" s="72"/>
      <c r="S505" s="72"/>
      <c r="T505" s="73"/>
      <c r="U505" s="35"/>
      <c r="V505" s="35"/>
      <c r="W505" s="35"/>
      <c r="X505" s="35"/>
      <c r="Y505" s="35"/>
      <c r="Z505" s="35"/>
      <c r="AA505" s="35"/>
      <c r="AB505" s="35"/>
      <c r="AC505" s="35"/>
      <c r="AD505" s="35"/>
      <c r="AE505" s="35"/>
      <c r="AT505" s="18" t="s">
        <v>221</v>
      </c>
      <c r="AU505" s="18" t="s">
        <v>88</v>
      </c>
    </row>
    <row r="506" spans="1:65" s="2" customFormat="1" ht="16.5" customHeight="1">
      <c r="A506" s="35"/>
      <c r="B506" s="36"/>
      <c r="C506" s="185" t="s">
        <v>1846</v>
      </c>
      <c r="D506" s="185" t="s">
        <v>216</v>
      </c>
      <c r="E506" s="186" t="s">
        <v>4619</v>
      </c>
      <c r="F506" s="187" t="s">
        <v>4620</v>
      </c>
      <c r="G506" s="188" t="s">
        <v>4614</v>
      </c>
      <c r="H506" s="189">
        <v>14</v>
      </c>
      <c r="I506" s="190"/>
      <c r="J506" s="191">
        <f>ROUND(I506*H506,2)</f>
        <v>0</v>
      </c>
      <c r="K506" s="187" t="s">
        <v>1</v>
      </c>
      <c r="L506" s="40"/>
      <c r="M506" s="192" t="s">
        <v>1</v>
      </c>
      <c r="N506" s="193" t="s">
        <v>46</v>
      </c>
      <c r="O506" s="72"/>
      <c r="P506" s="194">
        <f>O506*H506</f>
        <v>0</v>
      </c>
      <c r="Q506" s="194">
        <v>0</v>
      </c>
      <c r="R506" s="194">
        <f>Q506*H506</f>
        <v>0</v>
      </c>
      <c r="S506" s="194">
        <v>0</v>
      </c>
      <c r="T506" s="195">
        <f>S506*H506</f>
        <v>0</v>
      </c>
      <c r="U506" s="35"/>
      <c r="V506" s="35"/>
      <c r="W506" s="35"/>
      <c r="X506" s="35"/>
      <c r="Y506" s="35"/>
      <c r="Z506" s="35"/>
      <c r="AA506" s="35"/>
      <c r="AB506" s="35"/>
      <c r="AC506" s="35"/>
      <c r="AD506" s="35"/>
      <c r="AE506" s="35"/>
      <c r="AR506" s="196" t="s">
        <v>291</v>
      </c>
      <c r="AT506" s="196" t="s">
        <v>216</v>
      </c>
      <c r="AU506" s="196" t="s">
        <v>88</v>
      </c>
      <c r="AY506" s="18" t="s">
        <v>215</v>
      </c>
      <c r="BE506" s="197">
        <f>IF(N506="základní",J506,0)</f>
        <v>0</v>
      </c>
      <c r="BF506" s="197">
        <f>IF(N506="snížená",J506,0)</f>
        <v>0</v>
      </c>
      <c r="BG506" s="197">
        <f>IF(N506="zákl. přenesená",J506,0)</f>
        <v>0</v>
      </c>
      <c r="BH506" s="197">
        <f>IF(N506="sníž. přenesená",J506,0)</f>
        <v>0</v>
      </c>
      <c r="BI506" s="197">
        <f>IF(N506="nulová",J506,0)</f>
        <v>0</v>
      </c>
      <c r="BJ506" s="18" t="s">
        <v>88</v>
      </c>
      <c r="BK506" s="197">
        <f>ROUND(I506*H506,2)</f>
        <v>0</v>
      </c>
      <c r="BL506" s="18" t="s">
        <v>291</v>
      </c>
      <c r="BM506" s="196" t="s">
        <v>4621</v>
      </c>
    </row>
    <row r="507" spans="1:65" s="2" customFormat="1" ht="10.199999999999999">
      <c r="A507" s="35"/>
      <c r="B507" s="36"/>
      <c r="C507" s="37"/>
      <c r="D507" s="198" t="s">
        <v>221</v>
      </c>
      <c r="E507" s="37"/>
      <c r="F507" s="199" t="s">
        <v>4620</v>
      </c>
      <c r="G507" s="37"/>
      <c r="H507" s="37"/>
      <c r="I507" s="200"/>
      <c r="J507" s="37"/>
      <c r="K507" s="37"/>
      <c r="L507" s="40"/>
      <c r="M507" s="201"/>
      <c r="N507" s="202"/>
      <c r="O507" s="72"/>
      <c r="P507" s="72"/>
      <c r="Q507" s="72"/>
      <c r="R507" s="72"/>
      <c r="S507" s="72"/>
      <c r="T507" s="73"/>
      <c r="U507" s="35"/>
      <c r="V507" s="35"/>
      <c r="W507" s="35"/>
      <c r="X507" s="35"/>
      <c r="Y507" s="35"/>
      <c r="Z507" s="35"/>
      <c r="AA507" s="35"/>
      <c r="AB507" s="35"/>
      <c r="AC507" s="35"/>
      <c r="AD507" s="35"/>
      <c r="AE507" s="35"/>
      <c r="AT507" s="18" t="s">
        <v>221</v>
      </c>
      <c r="AU507" s="18" t="s">
        <v>88</v>
      </c>
    </row>
    <row r="508" spans="1:65" s="2" customFormat="1" ht="24.15" customHeight="1">
      <c r="A508" s="35"/>
      <c r="B508" s="36"/>
      <c r="C508" s="185" t="s">
        <v>1853</v>
      </c>
      <c r="D508" s="185" t="s">
        <v>216</v>
      </c>
      <c r="E508" s="186" t="s">
        <v>4622</v>
      </c>
      <c r="F508" s="187" t="s">
        <v>4623</v>
      </c>
      <c r="G508" s="188" t="s">
        <v>4614</v>
      </c>
      <c r="H508" s="189">
        <v>24</v>
      </c>
      <c r="I508" s="190"/>
      <c r="J508" s="191">
        <f>ROUND(I508*H508,2)</f>
        <v>0</v>
      </c>
      <c r="K508" s="187" t="s">
        <v>1</v>
      </c>
      <c r="L508" s="40"/>
      <c r="M508" s="192" t="s">
        <v>1</v>
      </c>
      <c r="N508" s="193" t="s">
        <v>46</v>
      </c>
      <c r="O508" s="72"/>
      <c r="P508" s="194">
        <f>O508*H508</f>
        <v>0</v>
      </c>
      <c r="Q508" s="194">
        <v>0</v>
      </c>
      <c r="R508" s="194">
        <f>Q508*H508</f>
        <v>0</v>
      </c>
      <c r="S508" s="194">
        <v>0</v>
      </c>
      <c r="T508" s="195">
        <f>S508*H508</f>
        <v>0</v>
      </c>
      <c r="U508" s="35"/>
      <c r="V508" s="35"/>
      <c r="W508" s="35"/>
      <c r="X508" s="35"/>
      <c r="Y508" s="35"/>
      <c r="Z508" s="35"/>
      <c r="AA508" s="35"/>
      <c r="AB508" s="35"/>
      <c r="AC508" s="35"/>
      <c r="AD508" s="35"/>
      <c r="AE508" s="35"/>
      <c r="AR508" s="196" t="s">
        <v>291</v>
      </c>
      <c r="AT508" s="196" t="s">
        <v>216</v>
      </c>
      <c r="AU508" s="196" t="s">
        <v>88</v>
      </c>
      <c r="AY508" s="18" t="s">
        <v>215</v>
      </c>
      <c r="BE508" s="197">
        <f>IF(N508="základní",J508,0)</f>
        <v>0</v>
      </c>
      <c r="BF508" s="197">
        <f>IF(N508="snížená",J508,0)</f>
        <v>0</v>
      </c>
      <c r="BG508" s="197">
        <f>IF(N508="zákl. přenesená",J508,0)</f>
        <v>0</v>
      </c>
      <c r="BH508" s="197">
        <f>IF(N508="sníž. přenesená",J508,0)</f>
        <v>0</v>
      </c>
      <c r="BI508" s="197">
        <f>IF(N508="nulová",J508,0)</f>
        <v>0</v>
      </c>
      <c r="BJ508" s="18" t="s">
        <v>88</v>
      </c>
      <c r="BK508" s="197">
        <f>ROUND(I508*H508,2)</f>
        <v>0</v>
      </c>
      <c r="BL508" s="18" t="s">
        <v>291</v>
      </c>
      <c r="BM508" s="196" t="s">
        <v>4624</v>
      </c>
    </row>
    <row r="509" spans="1:65" s="2" customFormat="1" ht="19.2">
      <c r="A509" s="35"/>
      <c r="B509" s="36"/>
      <c r="C509" s="37"/>
      <c r="D509" s="198" t="s">
        <v>221</v>
      </c>
      <c r="E509" s="37"/>
      <c r="F509" s="199" t="s">
        <v>4623</v>
      </c>
      <c r="G509" s="37"/>
      <c r="H509" s="37"/>
      <c r="I509" s="200"/>
      <c r="J509" s="37"/>
      <c r="K509" s="37"/>
      <c r="L509" s="40"/>
      <c r="M509" s="201"/>
      <c r="N509" s="202"/>
      <c r="O509" s="72"/>
      <c r="P509" s="72"/>
      <c r="Q509" s="72"/>
      <c r="R509" s="72"/>
      <c r="S509" s="72"/>
      <c r="T509" s="73"/>
      <c r="U509" s="35"/>
      <c r="V509" s="35"/>
      <c r="W509" s="35"/>
      <c r="X509" s="35"/>
      <c r="Y509" s="35"/>
      <c r="Z509" s="35"/>
      <c r="AA509" s="35"/>
      <c r="AB509" s="35"/>
      <c r="AC509" s="35"/>
      <c r="AD509" s="35"/>
      <c r="AE509" s="35"/>
      <c r="AT509" s="18" t="s">
        <v>221</v>
      </c>
      <c r="AU509" s="18" t="s">
        <v>88</v>
      </c>
    </row>
    <row r="510" spans="1:65" s="2" customFormat="1" ht="16.5" customHeight="1">
      <c r="A510" s="35"/>
      <c r="B510" s="36"/>
      <c r="C510" s="185" t="s">
        <v>1861</v>
      </c>
      <c r="D510" s="185" t="s">
        <v>216</v>
      </c>
      <c r="E510" s="186" t="s">
        <v>4625</v>
      </c>
      <c r="F510" s="187" t="s">
        <v>4626</v>
      </c>
      <c r="G510" s="188" t="s">
        <v>4614</v>
      </c>
      <c r="H510" s="189">
        <v>8</v>
      </c>
      <c r="I510" s="190"/>
      <c r="J510" s="191">
        <f>ROUND(I510*H510,2)</f>
        <v>0</v>
      </c>
      <c r="K510" s="187" t="s">
        <v>1</v>
      </c>
      <c r="L510" s="40"/>
      <c r="M510" s="192" t="s">
        <v>1</v>
      </c>
      <c r="N510" s="193" t="s">
        <v>46</v>
      </c>
      <c r="O510" s="72"/>
      <c r="P510" s="194">
        <f>O510*H510</f>
        <v>0</v>
      </c>
      <c r="Q510" s="194">
        <v>0</v>
      </c>
      <c r="R510" s="194">
        <f>Q510*H510</f>
        <v>0</v>
      </c>
      <c r="S510" s="194">
        <v>0</v>
      </c>
      <c r="T510" s="195">
        <f>S510*H510</f>
        <v>0</v>
      </c>
      <c r="U510" s="35"/>
      <c r="V510" s="35"/>
      <c r="W510" s="35"/>
      <c r="X510" s="35"/>
      <c r="Y510" s="35"/>
      <c r="Z510" s="35"/>
      <c r="AA510" s="35"/>
      <c r="AB510" s="35"/>
      <c r="AC510" s="35"/>
      <c r="AD510" s="35"/>
      <c r="AE510" s="35"/>
      <c r="AR510" s="196" t="s">
        <v>291</v>
      </c>
      <c r="AT510" s="196" t="s">
        <v>216</v>
      </c>
      <c r="AU510" s="196" t="s">
        <v>88</v>
      </c>
      <c r="AY510" s="18" t="s">
        <v>215</v>
      </c>
      <c r="BE510" s="197">
        <f>IF(N510="základní",J510,0)</f>
        <v>0</v>
      </c>
      <c r="BF510" s="197">
        <f>IF(N510="snížená",J510,0)</f>
        <v>0</v>
      </c>
      <c r="BG510" s="197">
        <f>IF(N510="zákl. přenesená",J510,0)</f>
        <v>0</v>
      </c>
      <c r="BH510" s="197">
        <f>IF(N510="sníž. přenesená",J510,0)</f>
        <v>0</v>
      </c>
      <c r="BI510" s="197">
        <f>IF(N510="nulová",J510,0)</f>
        <v>0</v>
      </c>
      <c r="BJ510" s="18" t="s">
        <v>88</v>
      </c>
      <c r="BK510" s="197">
        <f>ROUND(I510*H510,2)</f>
        <v>0</v>
      </c>
      <c r="BL510" s="18" t="s">
        <v>291</v>
      </c>
      <c r="BM510" s="196" t="s">
        <v>4627</v>
      </c>
    </row>
    <row r="511" spans="1:65" s="2" customFormat="1" ht="10.199999999999999">
      <c r="A511" s="35"/>
      <c r="B511" s="36"/>
      <c r="C511" s="37"/>
      <c r="D511" s="198" t="s">
        <v>221</v>
      </c>
      <c r="E511" s="37"/>
      <c r="F511" s="199" t="s">
        <v>4626</v>
      </c>
      <c r="G511" s="37"/>
      <c r="H511" s="37"/>
      <c r="I511" s="200"/>
      <c r="J511" s="37"/>
      <c r="K511" s="37"/>
      <c r="L511" s="40"/>
      <c r="M511" s="201"/>
      <c r="N511" s="202"/>
      <c r="O511" s="72"/>
      <c r="P511" s="72"/>
      <c r="Q511" s="72"/>
      <c r="R511" s="72"/>
      <c r="S511" s="72"/>
      <c r="T511" s="73"/>
      <c r="U511" s="35"/>
      <c r="V511" s="35"/>
      <c r="W511" s="35"/>
      <c r="X511" s="35"/>
      <c r="Y511" s="35"/>
      <c r="Z511" s="35"/>
      <c r="AA511" s="35"/>
      <c r="AB511" s="35"/>
      <c r="AC511" s="35"/>
      <c r="AD511" s="35"/>
      <c r="AE511" s="35"/>
      <c r="AT511" s="18" t="s">
        <v>221</v>
      </c>
      <c r="AU511" s="18" t="s">
        <v>88</v>
      </c>
    </row>
    <row r="512" spans="1:65" s="2" customFormat="1" ht="16.5" customHeight="1">
      <c r="A512" s="35"/>
      <c r="B512" s="36"/>
      <c r="C512" s="185" t="s">
        <v>1867</v>
      </c>
      <c r="D512" s="185" t="s">
        <v>216</v>
      </c>
      <c r="E512" s="186" t="s">
        <v>4628</v>
      </c>
      <c r="F512" s="187" t="s">
        <v>4629</v>
      </c>
      <c r="G512" s="188" t="s">
        <v>4614</v>
      </c>
      <c r="H512" s="189">
        <v>8</v>
      </c>
      <c r="I512" s="190"/>
      <c r="J512" s="191">
        <f>ROUND(I512*H512,2)</f>
        <v>0</v>
      </c>
      <c r="K512" s="187" t="s">
        <v>1</v>
      </c>
      <c r="L512" s="40"/>
      <c r="M512" s="192" t="s">
        <v>1</v>
      </c>
      <c r="N512" s="193" t="s">
        <v>46</v>
      </c>
      <c r="O512" s="72"/>
      <c r="P512" s="194">
        <f>O512*H512</f>
        <v>0</v>
      </c>
      <c r="Q512" s="194">
        <v>0</v>
      </c>
      <c r="R512" s="194">
        <f>Q512*H512</f>
        <v>0</v>
      </c>
      <c r="S512" s="194">
        <v>0</v>
      </c>
      <c r="T512" s="195">
        <f>S512*H512</f>
        <v>0</v>
      </c>
      <c r="U512" s="35"/>
      <c r="V512" s="35"/>
      <c r="W512" s="35"/>
      <c r="X512" s="35"/>
      <c r="Y512" s="35"/>
      <c r="Z512" s="35"/>
      <c r="AA512" s="35"/>
      <c r="AB512" s="35"/>
      <c r="AC512" s="35"/>
      <c r="AD512" s="35"/>
      <c r="AE512" s="35"/>
      <c r="AR512" s="196" t="s">
        <v>291</v>
      </c>
      <c r="AT512" s="196" t="s">
        <v>216</v>
      </c>
      <c r="AU512" s="196" t="s">
        <v>88</v>
      </c>
      <c r="AY512" s="18" t="s">
        <v>215</v>
      </c>
      <c r="BE512" s="197">
        <f>IF(N512="základní",J512,0)</f>
        <v>0</v>
      </c>
      <c r="BF512" s="197">
        <f>IF(N512="snížená",J512,0)</f>
        <v>0</v>
      </c>
      <c r="BG512" s="197">
        <f>IF(N512="zákl. přenesená",J512,0)</f>
        <v>0</v>
      </c>
      <c r="BH512" s="197">
        <f>IF(N512="sníž. přenesená",J512,0)</f>
        <v>0</v>
      </c>
      <c r="BI512" s="197">
        <f>IF(N512="nulová",J512,0)</f>
        <v>0</v>
      </c>
      <c r="BJ512" s="18" t="s">
        <v>88</v>
      </c>
      <c r="BK512" s="197">
        <f>ROUND(I512*H512,2)</f>
        <v>0</v>
      </c>
      <c r="BL512" s="18" t="s">
        <v>291</v>
      </c>
      <c r="BM512" s="196" t="s">
        <v>4630</v>
      </c>
    </row>
    <row r="513" spans="1:65" s="2" customFormat="1" ht="19.2">
      <c r="A513" s="35"/>
      <c r="B513" s="36"/>
      <c r="C513" s="37"/>
      <c r="D513" s="198" t="s">
        <v>221</v>
      </c>
      <c r="E513" s="37"/>
      <c r="F513" s="199" t="s">
        <v>4631</v>
      </c>
      <c r="G513" s="37"/>
      <c r="H513" s="37"/>
      <c r="I513" s="200"/>
      <c r="J513" s="37"/>
      <c r="K513" s="37"/>
      <c r="L513" s="40"/>
      <c r="M513" s="201"/>
      <c r="N513" s="202"/>
      <c r="O513" s="72"/>
      <c r="P513" s="72"/>
      <c r="Q513" s="72"/>
      <c r="R513" s="72"/>
      <c r="S513" s="72"/>
      <c r="T513" s="73"/>
      <c r="U513" s="35"/>
      <c r="V513" s="35"/>
      <c r="W513" s="35"/>
      <c r="X513" s="35"/>
      <c r="Y513" s="35"/>
      <c r="Z513" s="35"/>
      <c r="AA513" s="35"/>
      <c r="AB513" s="35"/>
      <c r="AC513" s="35"/>
      <c r="AD513" s="35"/>
      <c r="AE513" s="35"/>
      <c r="AT513" s="18" t="s">
        <v>221</v>
      </c>
      <c r="AU513" s="18" t="s">
        <v>88</v>
      </c>
    </row>
    <row r="514" spans="1:65" s="2" customFormat="1" ht="24.15" customHeight="1">
      <c r="A514" s="35"/>
      <c r="B514" s="36"/>
      <c r="C514" s="185" t="s">
        <v>1870</v>
      </c>
      <c r="D514" s="185" t="s">
        <v>216</v>
      </c>
      <c r="E514" s="186" t="s">
        <v>4632</v>
      </c>
      <c r="F514" s="187" t="s">
        <v>4633</v>
      </c>
      <c r="G514" s="188" t="s">
        <v>219</v>
      </c>
      <c r="H514" s="189">
        <v>1</v>
      </c>
      <c r="I514" s="190"/>
      <c r="J514" s="191">
        <f>ROUND(I514*H514,2)</f>
        <v>0</v>
      </c>
      <c r="K514" s="187" t="s">
        <v>1</v>
      </c>
      <c r="L514" s="40"/>
      <c r="M514" s="192" t="s">
        <v>1</v>
      </c>
      <c r="N514" s="193" t="s">
        <v>46</v>
      </c>
      <c r="O514" s="72"/>
      <c r="P514" s="194">
        <f>O514*H514</f>
        <v>0</v>
      </c>
      <c r="Q514" s="194">
        <v>0</v>
      </c>
      <c r="R514" s="194">
        <f>Q514*H514</f>
        <v>0</v>
      </c>
      <c r="S514" s="194">
        <v>0</v>
      </c>
      <c r="T514" s="195">
        <f>S514*H514</f>
        <v>0</v>
      </c>
      <c r="U514" s="35"/>
      <c r="V514" s="35"/>
      <c r="W514" s="35"/>
      <c r="X514" s="35"/>
      <c r="Y514" s="35"/>
      <c r="Z514" s="35"/>
      <c r="AA514" s="35"/>
      <c r="AB514" s="35"/>
      <c r="AC514" s="35"/>
      <c r="AD514" s="35"/>
      <c r="AE514" s="35"/>
      <c r="AR514" s="196" t="s">
        <v>291</v>
      </c>
      <c r="AT514" s="196" t="s">
        <v>216</v>
      </c>
      <c r="AU514" s="196" t="s">
        <v>88</v>
      </c>
      <c r="AY514" s="18" t="s">
        <v>215</v>
      </c>
      <c r="BE514" s="197">
        <f>IF(N514="základní",J514,0)</f>
        <v>0</v>
      </c>
      <c r="BF514" s="197">
        <f>IF(N514="snížená",J514,0)</f>
        <v>0</v>
      </c>
      <c r="BG514" s="197">
        <f>IF(N514="zákl. přenesená",J514,0)</f>
        <v>0</v>
      </c>
      <c r="BH514" s="197">
        <f>IF(N514="sníž. přenesená",J514,0)</f>
        <v>0</v>
      </c>
      <c r="BI514" s="197">
        <f>IF(N514="nulová",J514,0)</f>
        <v>0</v>
      </c>
      <c r="BJ514" s="18" t="s">
        <v>88</v>
      </c>
      <c r="BK514" s="197">
        <f>ROUND(I514*H514,2)</f>
        <v>0</v>
      </c>
      <c r="BL514" s="18" t="s">
        <v>291</v>
      </c>
      <c r="BM514" s="196" t="s">
        <v>4634</v>
      </c>
    </row>
    <row r="515" spans="1:65" s="2" customFormat="1" ht="10.199999999999999">
      <c r="A515" s="35"/>
      <c r="B515" s="36"/>
      <c r="C515" s="37"/>
      <c r="D515" s="198" t="s">
        <v>221</v>
      </c>
      <c r="E515" s="37"/>
      <c r="F515" s="199" t="s">
        <v>4633</v>
      </c>
      <c r="G515" s="37"/>
      <c r="H515" s="37"/>
      <c r="I515" s="200"/>
      <c r="J515" s="37"/>
      <c r="K515" s="37"/>
      <c r="L515" s="40"/>
      <c r="M515" s="201"/>
      <c r="N515" s="202"/>
      <c r="O515" s="72"/>
      <c r="P515" s="72"/>
      <c r="Q515" s="72"/>
      <c r="R515" s="72"/>
      <c r="S515" s="72"/>
      <c r="T515" s="73"/>
      <c r="U515" s="35"/>
      <c r="V515" s="35"/>
      <c r="W515" s="35"/>
      <c r="X515" s="35"/>
      <c r="Y515" s="35"/>
      <c r="Z515" s="35"/>
      <c r="AA515" s="35"/>
      <c r="AB515" s="35"/>
      <c r="AC515" s="35"/>
      <c r="AD515" s="35"/>
      <c r="AE515" s="35"/>
      <c r="AT515" s="18" t="s">
        <v>221</v>
      </c>
      <c r="AU515" s="18" t="s">
        <v>88</v>
      </c>
    </row>
    <row r="516" spans="1:65" s="2" customFormat="1" ht="16.5" customHeight="1">
      <c r="A516" s="35"/>
      <c r="B516" s="36"/>
      <c r="C516" s="185" t="s">
        <v>1872</v>
      </c>
      <c r="D516" s="185" t="s">
        <v>216</v>
      </c>
      <c r="E516" s="186" t="s">
        <v>4635</v>
      </c>
      <c r="F516" s="187" t="s">
        <v>4636</v>
      </c>
      <c r="G516" s="188" t="s">
        <v>219</v>
      </c>
      <c r="H516" s="189">
        <v>1</v>
      </c>
      <c r="I516" s="190"/>
      <c r="J516" s="191">
        <f>ROUND(I516*H516,2)</f>
        <v>0</v>
      </c>
      <c r="K516" s="187" t="s">
        <v>1</v>
      </c>
      <c r="L516" s="40"/>
      <c r="M516" s="192" t="s">
        <v>1</v>
      </c>
      <c r="N516" s="193" t="s">
        <v>46</v>
      </c>
      <c r="O516" s="72"/>
      <c r="P516" s="194">
        <f>O516*H516</f>
        <v>0</v>
      </c>
      <c r="Q516" s="194">
        <v>0</v>
      </c>
      <c r="R516" s="194">
        <f>Q516*H516</f>
        <v>0</v>
      </c>
      <c r="S516" s="194">
        <v>0</v>
      </c>
      <c r="T516" s="195">
        <f>S516*H516</f>
        <v>0</v>
      </c>
      <c r="U516" s="35"/>
      <c r="V516" s="35"/>
      <c r="W516" s="35"/>
      <c r="X516" s="35"/>
      <c r="Y516" s="35"/>
      <c r="Z516" s="35"/>
      <c r="AA516" s="35"/>
      <c r="AB516" s="35"/>
      <c r="AC516" s="35"/>
      <c r="AD516" s="35"/>
      <c r="AE516" s="35"/>
      <c r="AR516" s="196" t="s">
        <v>4637</v>
      </c>
      <c r="AT516" s="196" t="s">
        <v>216</v>
      </c>
      <c r="AU516" s="196" t="s">
        <v>88</v>
      </c>
      <c r="AY516" s="18" t="s">
        <v>215</v>
      </c>
      <c r="BE516" s="197">
        <f>IF(N516="základní",J516,0)</f>
        <v>0</v>
      </c>
      <c r="BF516" s="197">
        <f>IF(N516="snížená",J516,0)</f>
        <v>0</v>
      </c>
      <c r="BG516" s="197">
        <f>IF(N516="zákl. přenesená",J516,0)</f>
        <v>0</v>
      </c>
      <c r="BH516" s="197">
        <f>IF(N516="sníž. přenesená",J516,0)</f>
        <v>0</v>
      </c>
      <c r="BI516" s="197">
        <f>IF(N516="nulová",J516,0)</f>
        <v>0</v>
      </c>
      <c r="BJ516" s="18" t="s">
        <v>88</v>
      </c>
      <c r="BK516" s="197">
        <f>ROUND(I516*H516,2)</f>
        <v>0</v>
      </c>
      <c r="BL516" s="18" t="s">
        <v>4637</v>
      </c>
      <c r="BM516" s="196" t="s">
        <v>4638</v>
      </c>
    </row>
    <row r="517" spans="1:65" s="2" customFormat="1" ht="48">
      <c r="A517" s="35"/>
      <c r="B517" s="36"/>
      <c r="C517" s="37"/>
      <c r="D517" s="198" t="s">
        <v>221</v>
      </c>
      <c r="E517" s="37"/>
      <c r="F517" s="199" t="s">
        <v>4639</v>
      </c>
      <c r="G517" s="37"/>
      <c r="H517" s="37"/>
      <c r="I517" s="200"/>
      <c r="J517" s="37"/>
      <c r="K517" s="37"/>
      <c r="L517" s="40"/>
      <c r="M517" s="270"/>
      <c r="N517" s="271"/>
      <c r="O517" s="205"/>
      <c r="P517" s="205"/>
      <c r="Q517" s="205"/>
      <c r="R517" s="205"/>
      <c r="S517" s="205"/>
      <c r="T517" s="272"/>
      <c r="U517" s="35"/>
      <c r="V517" s="35"/>
      <c r="W517" s="35"/>
      <c r="X517" s="35"/>
      <c r="Y517" s="35"/>
      <c r="Z517" s="35"/>
      <c r="AA517" s="35"/>
      <c r="AB517" s="35"/>
      <c r="AC517" s="35"/>
      <c r="AD517" s="35"/>
      <c r="AE517" s="35"/>
      <c r="AT517" s="18" t="s">
        <v>221</v>
      </c>
      <c r="AU517" s="18" t="s">
        <v>88</v>
      </c>
    </row>
    <row r="518" spans="1:65" s="2" customFormat="1" ht="6.9" customHeight="1">
      <c r="A518" s="35"/>
      <c r="B518" s="55"/>
      <c r="C518" s="56"/>
      <c r="D518" s="56"/>
      <c r="E518" s="56"/>
      <c r="F518" s="56"/>
      <c r="G518" s="56"/>
      <c r="H518" s="56"/>
      <c r="I518" s="56"/>
      <c r="J518" s="56"/>
      <c r="K518" s="56"/>
      <c r="L518" s="40"/>
      <c r="M518" s="35"/>
      <c r="O518" s="35"/>
      <c r="P518" s="35"/>
      <c r="Q518" s="35"/>
      <c r="R518" s="35"/>
      <c r="S518" s="35"/>
      <c r="T518" s="35"/>
      <c r="U518" s="35"/>
      <c r="V518" s="35"/>
      <c r="W518" s="35"/>
      <c r="X518" s="35"/>
      <c r="Y518" s="35"/>
      <c r="Z518" s="35"/>
      <c r="AA518" s="35"/>
      <c r="AB518" s="35"/>
      <c r="AC518" s="35"/>
      <c r="AD518" s="35"/>
      <c r="AE518" s="35"/>
    </row>
  </sheetData>
  <sheetProtection algorithmName="SHA-512" hashValue="UlaMll2D8apDSf0NsPV7mfWHjzlyv+fl9Fb2lefZ14IxuJYbBFU3LUyrGDTIpfboO3HxeElheomgvyc7FCU1mA==" saltValue="EREmLPgqsLZVIEmL6u3Ellct+aVNn9c4lGFhB81O0vy+JIYXD6MF6wN1LgJPlO44iHquoP71i3eRuIGlTFKsjA==" spinCount="100000" sheet="1" objects="1" scenarios="1" formatColumns="0" formatRows="0" autoFilter="0"/>
  <autoFilter ref="C132:K517"/>
  <mergeCells count="12">
    <mergeCell ref="E125:H125"/>
    <mergeCell ref="L2:V2"/>
    <mergeCell ref="E85:H85"/>
    <mergeCell ref="E87:H87"/>
    <mergeCell ref="E89:H89"/>
    <mergeCell ref="E121:H121"/>
    <mergeCell ref="E123:H123"/>
    <mergeCell ref="E7:H7"/>
    <mergeCell ref="E9:H9"/>
    <mergeCell ref="E11:H11"/>
    <mergeCell ref="E20:H20"/>
    <mergeCell ref="E29:H29"/>
  </mergeCells>
  <hyperlinks>
    <hyperlink ref="F138" r:id="rId1"/>
    <hyperlink ref="F150" r:id="rId2"/>
    <hyperlink ref="F169" r:id="rId3"/>
    <hyperlink ref="F209" r:id="rId4"/>
    <hyperlink ref="F212" r:id="rId5"/>
    <hyperlink ref="F219" r:id="rId6"/>
    <hyperlink ref="F232" r:id="rId7"/>
    <hyperlink ref="F235" r:id="rId8"/>
    <hyperlink ref="F238" r:id="rId9"/>
    <hyperlink ref="F241" r:id="rId10"/>
    <hyperlink ref="F254" r:id="rId11"/>
    <hyperlink ref="F258" r:id="rId12"/>
    <hyperlink ref="F262" r:id="rId13"/>
    <hyperlink ref="F266" r:id="rId14"/>
    <hyperlink ref="F270" r:id="rId15"/>
    <hyperlink ref="F274" r:id="rId16"/>
    <hyperlink ref="F278" r:id="rId17"/>
    <hyperlink ref="F282" r:id="rId18"/>
    <hyperlink ref="F286" r:id="rId19"/>
    <hyperlink ref="F290" r:id="rId20"/>
    <hyperlink ref="F300" r:id="rId21"/>
    <hyperlink ref="F304" r:id="rId22"/>
    <hyperlink ref="F307" r:id="rId23"/>
    <hyperlink ref="F310" r:id="rId24"/>
    <hyperlink ref="F313" r:id="rId25"/>
    <hyperlink ref="F316" r:id="rId26"/>
    <hyperlink ref="F319" r:id="rId27"/>
    <hyperlink ref="F322" r:id="rId28"/>
    <hyperlink ref="F325" r:id="rId29"/>
    <hyperlink ref="F328" r:id="rId30"/>
    <hyperlink ref="F331" r:id="rId31"/>
    <hyperlink ref="F334" r:id="rId32"/>
    <hyperlink ref="F337" r:id="rId33"/>
    <hyperlink ref="F340" r:id="rId34"/>
    <hyperlink ref="F343" r:id="rId35"/>
    <hyperlink ref="F346" r:id="rId36"/>
    <hyperlink ref="F349" r:id="rId37"/>
    <hyperlink ref="F352" r:id="rId38"/>
    <hyperlink ref="F355" r:id="rId39"/>
    <hyperlink ref="F360" r:id="rId40"/>
    <hyperlink ref="F363" r:id="rId41"/>
    <hyperlink ref="F366" r:id="rId42"/>
    <hyperlink ref="F369" r:id="rId43"/>
    <hyperlink ref="F372" r:id="rId44"/>
    <hyperlink ref="F375" r:id="rId45"/>
    <hyperlink ref="F379" r:id="rId46"/>
    <hyperlink ref="F382" r:id="rId47"/>
    <hyperlink ref="F385" r:id="rId48"/>
    <hyperlink ref="F390" r:id="rId49"/>
    <hyperlink ref="F394" r:id="rId50"/>
    <hyperlink ref="F398" r:id="rId51"/>
    <hyperlink ref="F402" r:id="rId52"/>
    <hyperlink ref="F406" r:id="rId53"/>
    <hyperlink ref="F410" r:id="rId54"/>
    <hyperlink ref="F413" r:id="rId55"/>
    <hyperlink ref="F416" r:id="rId56"/>
    <hyperlink ref="F419" r:id="rId57"/>
    <hyperlink ref="F422" r:id="rId58"/>
    <hyperlink ref="F426" r:id="rId59"/>
    <hyperlink ref="F433" r:id="rId60"/>
    <hyperlink ref="F437" r:id="rId61"/>
    <hyperlink ref="F442" r:id="rId62"/>
    <hyperlink ref="F446" r:id="rId63"/>
    <hyperlink ref="F451" r:id="rId64"/>
    <hyperlink ref="F456" r:id="rId65"/>
    <hyperlink ref="F462" r:id="rId66"/>
    <hyperlink ref="F468" r:id="rId67"/>
    <hyperlink ref="F471" r:id="rId68"/>
    <hyperlink ref="F474" r:id="rId69"/>
    <hyperlink ref="F477" r:id="rId70"/>
    <hyperlink ref="F481" r:id="rId71"/>
    <hyperlink ref="F487" r:id="rId72"/>
    <hyperlink ref="F490" r:id="rId73"/>
    <hyperlink ref="F493" r:id="rId74"/>
    <hyperlink ref="F496" r:id="rId75"/>
    <hyperlink ref="F500" r:id="rId76"/>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7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598"/>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108</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317</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4640</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86.5" customHeight="1">
      <c r="A29" s="122"/>
      <c r="B29" s="123"/>
      <c r="C29" s="122"/>
      <c r="D29" s="122"/>
      <c r="E29" s="330" t="s">
        <v>4641</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ROUND(J131,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ROUND((SUM(BE131:BE597)),  2)</f>
        <v>0</v>
      </c>
      <c r="G35" s="35"/>
      <c r="H35" s="35"/>
      <c r="I35" s="131">
        <v>0.21</v>
      </c>
      <c r="J35" s="130">
        <f>ROUND(((SUM(BE131:BE597))*I35),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ROUND((SUM(BF131:BF597)),  2)</f>
        <v>0</v>
      </c>
      <c r="G36" s="35"/>
      <c r="H36" s="35"/>
      <c r="I36" s="131">
        <v>0.12</v>
      </c>
      <c r="J36" s="130">
        <f>ROUND(((SUM(BF131:BF597))*I36),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ROUND((SUM(BG131:BG597)),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ROUND((SUM(BH131:BH597)),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ROUND((SUM(BI131:BI597)),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317</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14-B - Zařízení vzduchotechniky</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J131</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4642</v>
      </c>
      <c r="E99" s="157"/>
      <c r="F99" s="157"/>
      <c r="G99" s="157"/>
      <c r="H99" s="157"/>
      <c r="I99" s="157"/>
      <c r="J99" s="158">
        <f>J132</f>
        <v>0</v>
      </c>
      <c r="K99" s="155"/>
      <c r="L99" s="159"/>
    </row>
    <row r="100" spans="1:47" s="12" customFormat="1" ht="19.95" customHeight="1">
      <c r="B100" s="208"/>
      <c r="C100" s="105"/>
      <c r="D100" s="209" t="s">
        <v>4643</v>
      </c>
      <c r="E100" s="210"/>
      <c r="F100" s="210"/>
      <c r="G100" s="210"/>
      <c r="H100" s="210"/>
      <c r="I100" s="210"/>
      <c r="J100" s="211">
        <f>J133</f>
        <v>0</v>
      </c>
      <c r="K100" s="105"/>
      <c r="L100" s="212"/>
    </row>
    <row r="101" spans="1:47" s="12" customFormat="1" ht="19.95" customHeight="1">
      <c r="B101" s="208"/>
      <c r="C101" s="105"/>
      <c r="D101" s="209" t="s">
        <v>4644</v>
      </c>
      <c r="E101" s="210"/>
      <c r="F101" s="210"/>
      <c r="G101" s="210"/>
      <c r="H101" s="210"/>
      <c r="I101" s="210"/>
      <c r="J101" s="211">
        <f>J134</f>
        <v>0</v>
      </c>
      <c r="K101" s="105"/>
      <c r="L101" s="212"/>
    </row>
    <row r="102" spans="1:47" s="12" customFormat="1" ht="19.95" customHeight="1">
      <c r="B102" s="208"/>
      <c r="C102" s="105"/>
      <c r="D102" s="209" t="s">
        <v>4645</v>
      </c>
      <c r="E102" s="210"/>
      <c r="F102" s="210"/>
      <c r="G102" s="210"/>
      <c r="H102" s="210"/>
      <c r="I102" s="210"/>
      <c r="J102" s="211">
        <f>J278</f>
        <v>0</v>
      </c>
      <c r="K102" s="105"/>
      <c r="L102" s="212"/>
    </row>
    <row r="103" spans="1:47" s="12" customFormat="1" ht="19.95" customHeight="1">
      <c r="B103" s="208"/>
      <c r="C103" s="105"/>
      <c r="D103" s="209" t="s">
        <v>4646</v>
      </c>
      <c r="E103" s="210"/>
      <c r="F103" s="210"/>
      <c r="G103" s="210"/>
      <c r="H103" s="210"/>
      <c r="I103" s="210"/>
      <c r="J103" s="211">
        <f>J333</f>
        <v>0</v>
      </c>
      <c r="K103" s="105"/>
      <c r="L103" s="212"/>
    </row>
    <row r="104" spans="1:47" s="12" customFormat="1" ht="19.95" customHeight="1">
      <c r="B104" s="208"/>
      <c r="C104" s="105"/>
      <c r="D104" s="209" t="s">
        <v>4647</v>
      </c>
      <c r="E104" s="210"/>
      <c r="F104" s="210"/>
      <c r="G104" s="210"/>
      <c r="H104" s="210"/>
      <c r="I104" s="210"/>
      <c r="J104" s="211">
        <f>J382</f>
        <v>0</v>
      </c>
      <c r="K104" s="105"/>
      <c r="L104" s="212"/>
    </row>
    <row r="105" spans="1:47" s="12" customFormat="1" ht="19.95" customHeight="1">
      <c r="B105" s="208"/>
      <c r="C105" s="105"/>
      <c r="D105" s="209" t="s">
        <v>4648</v>
      </c>
      <c r="E105" s="210"/>
      <c r="F105" s="210"/>
      <c r="G105" s="210"/>
      <c r="H105" s="210"/>
      <c r="I105" s="210"/>
      <c r="J105" s="211">
        <f>J440</f>
        <v>0</v>
      </c>
      <c r="K105" s="105"/>
      <c r="L105" s="212"/>
    </row>
    <row r="106" spans="1:47" s="12" customFormat="1" ht="19.95" customHeight="1">
      <c r="B106" s="208"/>
      <c r="C106" s="105"/>
      <c r="D106" s="209" t="s">
        <v>4649</v>
      </c>
      <c r="E106" s="210"/>
      <c r="F106" s="210"/>
      <c r="G106" s="210"/>
      <c r="H106" s="210"/>
      <c r="I106" s="210"/>
      <c r="J106" s="211">
        <f>J476</f>
        <v>0</v>
      </c>
      <c r="K106" s="105"/>
      <c r="L106" s="212"/>
    </row>
    <row r="107" spans="1:47" s="12" customFormat="1" ht="19.95" customHeight="1">
      <c r="B107" s="208"/>
      <c r="C107" s="105"/>
      <c r="D107" s="209" t="s">
        <v>4650</v>
      </c>
      <c r="E107" s="210"/>
      <c r="F107" s="210"/>
      <c r="G107" s="210"/>
      <c r="H107" s="210"/>
      <c r="I107" s="210"/>
      <c r="J107" s="211">
        <f>J521</f>
        <v>0</v>
      </c>
      <c r="K107" s="105"/>
      <c r="L107" s="212"/>
    </row>
    <row r="108" spans="1:47" s="12" customFormat="1" ht="19.95" customHeight="1">
      <c r="B108" s="208"/>
      <c r="C108" s="105"/>
      <c r="D108" s="209" t="s">
        <v>4651</v>
      </c>
      <c r="E108" s="210"/>
      <c r="F108" s="210"/>
      <c r="G108" s="210"/>
      <c r="H108" s="210"/>
      <c r="I108" s="210"/>
      <c r="J108" s="211">
        <f>J544</f>
        <v>0</v>
      </c>
      <c r="K108" s="105"/>
      <c r="L108" s="212"/>
    </row>
    <row r="109" spans="1:47" s="12" customFormat="1" ht="19.95" customHeight="1">
      <c r="B109" s="208"/>
      <c r="C109" s="105"/>
      <c r="D109" s="209" t="s">
        <v>4652</v>
      </c>
      <c r="E109" s="210"/>
      <c r="F109" s="210"/>
      <c r="G109" s="210"/>
      <c r="H109" s="210"/>
      <c r="I109" s="210"/>
      <c r="J109" s="211">
        <f>J575</f>
        <v>0</v>
      </c>
      <c r="K109" s="105"/>
      <c r="L109" s="212"/>
    </row>
    <row r="110" spans="1:47" s="2" customFormat="1" ht="21.7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 customHeight="1">
      <c r="A111" s="35"/>
      <c r="B111" s="55"/>
      <c r="C111" s="56"/>
      <c r="D111" s="56"/>
      <c r="E111" s="56"/>
      <c r="F111" s="56"/>
      <c r="G111" s="56"/>
      <c r="H111" s="56"/>
      <c r="I111" s="56"/>
      <c r="J111" s="56"/>
      <c r="K111" s="56"/>
      <c r="L111" s="52"/>
      <c r="S111" s="35"/>
      <c r="T111" s="35"/>
      <c r="U111" s="35"/>
      <c r="V111" s="35"/>
      <c r="W111" s="35"/>
      <c r="X111" s="35"/>
      <c r="Y111" s="35"/>
      <c r="Z111" s="35"/>
      <c r="AA111" s="35"/>
      <c r="AB111" s="35"/>
      <c r="AC111" s="35"/>
      <c r="AD111" s="35"/>
      <c r="AE111" s="35"/>
    </row>
    <row r="115" spans="1:31" s="2" customFormat="1" ht="6.9" customHeight="1">
      <c r="A115" s="35"/>
      <c r="B115" s="57"/>
      <c r="C115" s="58"/>
      <c r="D115" s="58"/>
      <c r="E115" s="58"/>
      <c r="F115" s="58"/>
      <c r="G115" s="58"/>
      <c r="H115" s="58"/>
      <c r="I115" s="58"/>
      <c r="J115" s="58"/>
      <c r="K115" s="58"/>
      <c r="L115" s="52"/>
      <c r="S115" s="35"/>
      <c r="T115" s="35"/>
      <c r="U115" s="35"/>
      <c r="V115" s="35"/>
      <c r="W115" s="35"/>
      <c r="X115" s="35"/>
      <c r="Y115" s="35"/>
      <c r="Z115" s="35"/>
      <c r="AA115" s="35"/>
      <c r="AB115" s="35"/>
      <c r="AC115" s="35"/>
      <c r="AD115" s="35"/>
      <c r="AE115" s="35"/>
    </row>
    <row r="116" spans="1:31" s="2" customFormat="1" ht="24.9" customHeight="1">
      <c r="A116" s="35"/>
      <c r="B116" s="36"/>
      <c r="C116" s="24" t="s">
        <v>200</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6.9"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2" customHeight="1">
      <c r="A118" s="35"/>
      <c r="B118" s="36"/>
      <c r="C118" s="30" t="s">
        <v>16</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16.5" customHeight="1">
      <c r="A119" s="35"/>
      <c r="B119" s="36"/>
      <c r="C119" s="37"/>
      <c r="D119" s="37"/>
      <c r="E119" s="331" t="str">
        <f>E7</f>
        <v>Výstavba výjezdové základny ZZS KV – Velké Meziříčí</v>
      </c>
      <c r="F119" s="332"/>
      <c r="G119" s="332"/>
      <c r="H119" s="332"/>
      <c r="I119" s="37"/>
      <c r="J119" s="37"/>
      <c r="K119" s="37"/>
      <c r="L119" s="52"/>
      <c r="S119" s="35"/>
      <c r="T119" s="35"/>
      <c r="U119" s="35"/>
      <c r="V119" s="35"/>
      <c r="W119" s="35"/>
      <c r="X119" s="35"/>
      <c r="Y119" s="35"/>
      <c r="Z119" s="35"/>
      <c r="AA119" s="35"/>
      <c r="AB119" s="35"/>
      <c r="AC119" s="35"/>
      <c r="AD119" s="35"/>
      <c r="AE119" s="35"/>
    </row>
    <row r="120" spans="1:31" s="1" customFormat="1" ht="12" customHeight="1">
      <c r="B120" s="22"/>
      <c r="C120" s="30" t="s">
        <v>189</v>
      </c>
      <c r="D120" s="23"/>
      <c r="E120" s="23"/>
      <c r="F120" s="23"/>
      <c r="G120" s="23"/>
      <c r="H120" s="23"/>
      <c r="I120" s="23"/>
      <c r="J120" s="23"/>
      <c r="K120" s="23"/>
      <c r="L120" s="21"/>
    </row>
    <row r="121" spans="1:31" s="2" customFormat="1" ht="16.5" customHeight="1">
      <c r="A121" s="35"/>
      <c r="B121" s="36"/>
      <c r="C121" s="37"/>
      <c r="D121" s="37"/>
      <c r="E121" s="331" t="s">
        <v>317</v>
      </c>
      <c r="F121" s="333"/>
      <c r="G121" s="333"/>
      <c r="H121" s="333"/>
      <c r="I121" s="37"/>
      <c r="J121" s="37"/>
      <c r="K121" s="37"/>
      <c r="L121" s="52"/>
      <c r="S121" s="35"/>
      <c r="T121" s="35"/>
      <c r="U121" s="35"/>
      <c r="V121" s="35"/>
      <c r="W121" s="35"/>
      <c r="X121" s="35"/>
      <c r="Y121" s="35"/>
      <c r="Z121" s="35"/>
      <c r="AA121" s="35"/>
      <c r="AB121" s="35"/>
      <c r="AC121" s="35"/>
      <c r="AD121" s="35"/>
      <c r="AE121" s="35"/>
    </row>
    <row r="122" spans="1:31" s="2" customFormat="1" ht="12" customHeight="1">
      <c r="A122" s="35"/>
      <c r="B122" s="36"/>
      <c r="C122" s="30" t="s">
        <v>191</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6.5" customHeight="1">
      <c r="A123" s="35"/>
      <c r="B123" s="36"/>
      <c r="C123" s="37"/>
      <c r="D123" s="37"/>
      <c r="E123" s="286" t="str">
        <f>E11</f>
        <v>14-B - Zařízení vzduchotechniky</v>
      </c>
      <c r="F123" s="333"/>
      <c r="G123" s="333"/>
      <c r="H123" s="333"/>
      <c r="I123" s="37"/>
      <c r="J123" s="37"/>
      <c r="K123" s="37"/>
      <c r="L123" s="52"/>
      <c r="S123" s="35"/>
      <c r="T123" s="35"/>
      <c r="U123" s="35"/>
      <c r="V123" s="35"/>
      <c r="W123" s="35"/>
      <c r="X123" s="35"/>
      <c r="Y123" s="35"/>
      <c r="Z123" s="35"/>
      <c r="AA123" s="35"/>
      <c r="AB123" s="35"/>
      <c r="AC123" s="35"/>
      <c r="AD123" s="35"/>
      <c r="AE123" s="35"/>
    </row>
    <row r="124" spans="1:31" s="2" customFormat="1" ht="6.9"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2" customHeight="1">
      <c r="A125" s="35"/>
      <c r="B125" s="36"/>
      <c r="C125" s="30" t="s">
        <v>20</v>
      </c>
      <c r="D125" s="37"/>
      <c r="E125" s="37"/>
      <c r="F125" s="28" t="str">
        <f>F14</f>
        <v>Velké Meziříčí</v>
      </c>
      <c r="G125" s="37"/>
      <c r="H125" s="37"/>
      <c r="I125" s="30" t="s">
        <v>22</v>
      </c>
      <c r="J125" s="67" t="str">
        <f>IF(J14="","",J14)</f>
        <v>27. 3. 2025</v>
      </c>
      <c r="K125" s="37"/>
      <c r="L125" s="52"/>
      <c r="S125" s="35"/>
      <c r="T125" s="35"/>
      <c r="U125" s="35"/>
      <c r="V125" s="35"/>
      <c r="W125" s="35"/>
      <c r="X125" s="35"/>
      <c r="Y125" s="35"/>
      <c r="Z125" s="35"/>
      <c r="AA125" s="35"/>
      <c r="AB125" s="35"/>
      <c r="AC125" s="35"/>
      <c r="AD125" s="35"/>
      <c r="AE125" s="35"/>
    </row>
    <row r="126" spans="1:31" s="2" customFormat="1" ht="6.9"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25.65" customHeight="1">
      <c r="A127" s="35"/>
      <c r="B127" s="36"/>
      <c r="C127" s="30" t="s">
        <v>24</v>
      </c>
      <c r="D127" s="37"/>
      <c r="E127" s="37"/>
      <c r="F127" s="28" t="str">
        <f>E17</f>
        <v>Kraj Vysočina</v>
      </c>
      <c r="G127" s="37"/>
      <c r="H127" s="37"/>
      <c r="I127" s="30" t="s">
        <v>32</v>
      </c>
      <c r="J127" s="33" t="str">
        <f>E23</f>
        <v>PROJEKT CENTRUM NOVA s.r.o.</v>
      </c>
      <c r="K127" s="37"/>
      <c r="L127" s="52"/>
      <c r="S127" s="35"/>
      <c r="T127" s="35"/>
      <c r="U127" s="35"/>
      <c r="V127" s="35"/>
      <c r="W127" s="35"/>
      <c r="X127" s="35"/>
      <c r="Y127" s="35"/>
      <c r="Z127" s="35"/>
      <c r="AA127" s="35"/>
      <c r="AB127" s="35"/>
      <c r="AC127" s="35"/>
      <c r="AD127" s="35"/>
      <c r="AE127" s="35"/>
    </row>
    <row r="128" spans="1:31" s="2" customFormat="1" ht="15.15" customHeight="1">
      <c r="A128" s="35"/>
      <c r="B128" s="36"/>
      <c r="C128" s="30" t="s">
        <v>30</v>
      </c>
      <c r="D128" s="37"/>
      <c r="E128" s="37"/>
      <c r="F128" s="28" t="str">
        <f>IF(E20="","",E20)</f>
        <v>Vyplň údaj</v>
      </c>
      <c r="G128" s="37"/>
      <c r="H128" s="37"/>
      <c r="I128" s="30" t="s">
        <v>37</v>
      </c>
      <c r="J128" s="33" t="str">
        <f>E26</f>
        <v xml:space="preserve"> </v>
      </c>
      <c r="K128" s="37"/>
      <c r="L128" s="52"/>
      <c r="S128" s="35"/>
      <c r="T128" s="35"/>
      <c r="U128" s="35"/>
      <c r="V128" s="35"/>
      <c r="W128" s="35"/>
      <c r="X128" s="35"/>
      <c r="Y128" s="35"/>
      <c r="Z128" s="35"/>
      <c r="AA128" s="35"/>
      <c r="AB128" s="35"/>
      <c r="AC128" s="35"/>
      <c r="AD128" s="35"/>
      <c r="AE128" s="35"/>
    </row>
    <row r="129" spans="1:65" s="2" customFormat="1" ht="10.35" customHeight="1">
      <c r="A129" s="35"/>
      <c r="B129" s="36"/>
      <c r="C129" s="37"/>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10" customFormat="1" ht="29.25" customHeight="1">
      <c r="A130" s="160"/>
      <c r="B130" s="161"/>
      <c r="C130" s="162" t="s">
        <v>201</v>
      </c>
      <c r="D130" s="163" t="s">
        <v>66</v>
      </c>
      <c r="E130" s="163" t="s">
        <v>62</v>
      </c>
      <c r="F130" s="163" t="s">
        <v>63</v>
      </c>
      <c r="G130" s="163" t="s">
        <v>202</v>
      </c>
      <c r="H130" s="163" t="s">
        <v>203</v>
      </c>
      <c r="I130" s="163" t="s">
        <v>204</v>
      </c>
      <c r="J130" s="163" t="s">
        <v>196</v>
      </c>
      <c r="K130" s="164" t="s">
        <v>205</v>
      </c>
      <c r="L130" s="165"/>
      <c r="M130" s="76" t="s">
        <v>1</v>
      </c>
      <c r="N130" s="77" t="s">
        <v>45</v>
      </c>
      <c r="O130" s="77" t="s">
        <v>206</v>
      </c>
      <c r="P130" s="77" t="s">
        <v>207</v>
      </c>
      <c r="Q130" s="77" t="s">
        <v>208</v>
      </c>
      <c r="R130" s="77" t="s">
        <v>209</v>
      </c>
      <c r="S130" s="77" t="s">
        <v>210</v>
      </c>
      <c r="T130" s="78" t="s">
        <v>211</v>
      </c>
      <c r="U130" s="160"/>
      <c r="V130" s="160"/>
      <c r="W130" s="160"/>
      <c r="X130" s="160"/>
      <c r="Y130" s="160"/>
      <c r="Z130" s="160"/>
      <c r="AA130" s="160"/>
      <c r="AB130" s="160"/>
      <c r="AC130" s="160"/>
      <c r="AD130" s="160"/>
      <c r="AE130" s="160"/>
    </row>
    <row r="131" spans="1:65" s="2" customFormat="1" ht="22.8" customHeight="1">
      <c r="A131" s="35"/>
      <c r="B131" s="36"/>
      <c r="C131" s="83" t="s">
        <v>212</v>
      </c>
      <c r="D131" s="37"/>
      <c r="E131" s="37"/>
      <c r="F131" s="37"/>
      <c r="G131" s="37"/>
      <c r="H131" s="37"/>
      <c r="I131" s="37"/>
      <c r="J131" s="166">
        <f>BK131</f>
        <v>0</v>
      </c>
      <c r="K131" s="37"/>
      <c r="L131" s="40"/>
      <c r="M131" s="79"/>
      <c r="N131" s="167"/>
      <c r="O131" s="80"/>
      <c r="P131" s="168">
        <f>P132</f>
        <v>0</v>
      </c>
      <c r="Q131" s="80"/>
      <c r="R131" s="168">
        <f>R132</f>
        <v>4.996198699999999</v>
      </c>
      <c r="S131" s="80"/>
      <c r="T131" s="169">
        <f>T132</f>
        <v>0</v>
      </c>
      <c r="U131" s="35"/>
      <c r="V131" s="35"/>
      <c r="W131" s="35"/>
      <c r="X131" s="35"/>
      <c r="Y131" s="35"/>
      <c r="Z131" s="35"/>
      <c r="AA131" s="35"/>
      <c r="AB131" s="35"/>
      <c r="AC131" s="35"/>
      <c r="AD131" s="35"/>
      <c r="AE131" s="35"/>
      <c r="AT131" s="18" t="s">
        <v>80</v>
      </c>
      <c r="AU131" s="18" t="s">
        <v>198</v>
      </c>
      <c r="BK131" s="170">
        <f>BK132</f>
        <v>0</v>
      </c>
    </row>
    <row r="132" spans="1:65" s="11" customFormat="1" ht="25.95" customHeight="1">
      <c r="B132" s="171"/>
      <c r="C132" s="172"/>
      <c r="D132" s="173" t="s">
        <v>80</v>
      </c>
      <c r="E132" s="174" t="s">
        <v>2237</v>
      </c>
      <c r="F132" s="174" t="s">
        <v>2237</v>
      </c>
      <c r="G132" s="172"/>
      <c r="H132" s="172"/>
      <c r="I132" s="175"/>
      <c r="J132" s="176">
        <f>BK132</f>
        <v>0</v>
      </c>
      <c r="K132" s="172"/>
      <c r="L132" s="177"/>
      <c r="M132" s="178"/>
      <c r="N132" s="179"/>
      <c r="O132" s="179"/>
      <c r="P132" s="180">
        <f>P133+P134+P278+P333+P382+P440+P476+P521+P544+P575</f>
        <v>0</v>
      </c>
      <c r="Q132" s="179"/>
      <c r="R132" s="180">
        <f>R133+R134+R278+R333+R382+R440+R476+R521+R544+R575</f>
        <v>4.996198699999999</v>
      </c>
      <c r="S132" s="179"/>
      <c r="T132" s="181">
        <f>T133+T134+T278+T333+T382+T440+T476+T521+T544+T575</f>
        <v>0</v>
      </c>
      <c r="AR132" s="182" t="s">
        <v>90</v>
      </c>
      <c r="AT132" s="183" t="s">
        <v>80</v>
      </c>
      <c r="AU132" s="183" t="s">
        <v>81</v>
      </c>
      <c r="AY132" s="182" t="s">
        <v>215</v>
      </c>
      <c r="BK132" s="184">
        <f>BK133+BK134+BK278+BK333+BK382+BK440+BK476+BK521+BK544+BK575</f>
        <v>0</v>
      </c>
    </row>
    <row r="133" spans="1:65" s="11" customFormat="1" ht="22.8" customHeight="1">
      <c r="B133" s="171"/>
      <c r="C133" s="172"/>
      <c r="D133" s="173" t="s">
        <v>80</v>
      </c>
      <c r="E133" s="213" t="s">
        <v>4653</v>
      </c>
      <c r="F133" s="213" t="s">
        <v>4654</v>
      </c>
      <c r="G133" s="172"/>
      <c r="H133" s="172"/>
      <c r="I133" s="175"/>
      <c r="J133" s="214">
        <f>BK133</f>
        <v>0</v>
      </c>
      <c r="K133" s="172"/>
      <c r="L133" s="177"/>
      <c r="M133" s="178"/>
      <c r="N133" s="179"/>
      <c r="O133" s="179"/>
      <c r="P133" s="180">
        <v>0</v>
      </c>
      <c r="Q133" s="179"/>
      <c r="R133" s="180">
        <v>0</v>
      </c>
      <c r="S133" s="179"/>
      <c r="T133" s="181">
        <v>0</v>
      </c>
      <c r="AR133" s="182" t="s">
        <v>90</v>
      </c>
      <c r="AT133" s="183" t="s">
        <v>80</v>
      </c>
      <c r="AU133" s="183" t="s">
        <v>88</v>
      </c>
      <c r="AY133" s="182" t="s">
        <v>215</v>
      </c>
      <c r="BK133" s="184">
        <v>0</v>
      </c>
    </row>
    <row r="134" spans="1:65" s="11" customFormat="1" ht="22.8" customHeight="1">
      <c r="B134" s="171"/>
      <c r="C134" s="172"/>
      <c r="D134" s="173" t="s">
        <v>80</v>
      </c>
      <c r="E134" s="213" t="s">
        <v>4655</v>
      </c>
      <c r="F134" s="213" t="s">
        <v>4656</v>
      </c>
      <c r="G134" s="172"/>
      <c r="H134" s="172"/>
      <c r="I134" s="175"/>
      <c r="J134" s="214">
        <f>BK134</f>
        <v>0</v>
      </c>
      <c r="K134" s="172"/>
      <c r="L134" s="177"/>
      <c r="M134" s="178"/>
      <c r="N134" s="179"/>
      <c r="O134" s="179"/>
      <c r="P134" s="180">
        <f>SUM(P135:P277)</f>
        <v>0</v>
      </c>
      <c r="Q134" s="179"/>
      <c r="R134" s="180">
        <f>SUM(R135:R277)</f>
        <v>2.68471174</v>
      </c>
      <c r="S134" s="179"/>
      <c r="T134" s="181">
        <f>SUM(T135:T277)</f>
        <v>0</v>
      </c>
      <c r="AR134" s="182" t="s">
        <v>90</v>
      </c>
      <c r="AT134" s="183" t="s">
        <v>80</v>
      </c>
      <c r="AU134" s="183" t="s">
        <v>88</v>
      </c>
      <c r="AY134" s="182" t="s">
        <v>215</v>
      </c>
      <c r="BK134" s="184">
        <f>SUM(BK135:BK277)</f>
        <v>0</v>
      </c>
    </row>
    <row r="135" spans="1:65" s="2" customFormat="1" ht="37.799999999999997" customHeight="1">
      <c r="A135" s="35"/>
      <c r="B135" s="36"/>
      <c r="C135" s="185" t="s">
        <v>88</v>
      </c>
      <c r="D135" s="185" t="s">
        <v>216</v>
      </c>
      <c r="E135" s="186" t="s">
        <v>4657</v>
      </c>
      <c r="F135" s="187" t="s">
        <v>4658</v>
      </c>
      <c r="G135" s="188" t="s">
        <v>716</v>
      </c>
      <c r="H135" s="189">
        <v>1</v>
      </c>
      <c r="I135" s="190"/>
      <c r="J135" s="191">
        <f>ROUND(I135*H135,2)</f>
        <v>0</v>
      </c>
      <c r="K135" s="187" t="s">
        <v>359</v>
      </c>
      <c r="L135" s="40"/>
      <c r="M135" s="192" t="s">
        <v>1</v>
      </c>
      <c r="N135" s="193" t="s">
        <v>46</v>
      </c>
      <c r="O135" s="72"/>
      <c r="P135" s="194">
        <f>O135*H135</f>
        <v>0</v>
      </c>
      <c r="Q135" s="194">
        <v>0</v>
      </c>
      <c r="R135" s="194">
        <f>Q135*H135</f>
        <v>0</v>
      </c>
      <c r="S135" s="194">
        <v>0</v>
      </c>
      <c r="T135" s="195">
        <f>S135*H135</f>
        <v>0</v>
      </c>
      <c r="U135" s="35"/>
      <c r="V135" s="35"/>
      <c r="W135" s="35"/>
      <c r="X135" s="35"/>
      <c r="Y135" s="35"/>
      <c r="Z135" s="35"/>
      <c r="AA135" s="35"/>
      <c r="AB135" s="35"/>
      <c r="AC135" s="35"/>
      <c r="AD135" s="35"/>
      <c r="AE135" s="35"/>
      <c r="AR135" s="196" t="s">
        <v>291</v>
      </c>
      <c r="AT135" s="196" t="s">
        <v>216</v>
      </c>
      <c r="AU135" s="196" t="s">
        <v>90</v>
      </c>
      <c r="AY135" s="18" t="s">
        <v>215</v>
      </c>
      <c r="BE135" s="197">
        <f>IF(N135="základní",J135,0)</f>
        <v>0</v>
      </c>
      <c r="BF135" s="197">
        <f>IF(N135="snížená",J135,0)</f>
        <v>0</v>
      </c>
      <c r="BG135" s="197">
        <f>IF(N135="zákl. přenesená",J135,0)</f>
        <v>0</v>
      </c>
      <c r="BH135" s="197">
        <f>IF(N135="sníž. přenesená",J135,0)</f>
        <v>0</v>
      </c>
      <c r="BI135" s="197">
        <f>IF(N135="nulová",J135,0)</f>
        <v>0</v>
      </c>
      <c r="BJ135" s="18" t="s">
        <v>88</v>
      </c>
      <c r="BK135" s="197">
        <f>ROUND(I135*H135,2)</f>
        <v>0</v>
      </c>
      <c r="BL135" s="18" t="s">
        <v>291</v>
      </c>
      <c r="BM135" s="196" t="s">
        <v>4659</v>
      </c>
    </row>
    <row r="136" spans="1:65" s="2" customFormat="1" ht="19.2">
      <c r="A136" s="35"/>
      <c r="B136" s="36"/>
      <c r="C136" s="37"/>
      <c r="D136" s="198" t="s">
        <v>221</v>
      </c>
      <c r="E136" s="37"/>
      <c r="F136" s="199" t="s">
        <v>4660</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221</v>
      </c>
      <c r="AU136" s="18" t="s">
        <v>90</v>
      </c>
    </row>
    <row r="137" spans="1:65" s="2" customFormat="1" ht="10.199999999999999">
      <c r="A137" s="35"/>
      <c r="B137" s="36"/>
      <c r="C137" s="37"/>
      <c r="D137" s="215" t="s">
        <v>362</v>
      </c>
      <c r="E137" s="37"/>
      <c r="F137" s="216" t="s">
        <v>4661</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362</v>
      </c>
      <c r="AU137" s="18" t="s">
        <v>90</v>
      </c>
    </row>
    <row r="138" spans="1:65" s="2" customFormat="1" ht="37.799999999999997" customHeight="1">
      <c r="A138" s="35"/>
      <c r="B138" s="36"/>
      <c r="C138" s="260" t="s">
        <v>90</v>
      </c>
      <c r="D138" s="260" t="s">
        <v>539</v>
      </c>
      <c r="E138" s="261" t="s">
        <v>4662</v>
      </c>
      <c r="F138" s="262" t="s">
        <v>4663</v>
      </c>
      <c r="G138" s="263" t="s">
        <v>716</v>
      </c>
      <c r="H138" s="264">
        <v>1</v>
      </c>
      <c r="I138" s="265"/>
      <c r="J138" s="266">
        <f>ROUND(I138*H138,2)</f>
        <v>0</v>
      </c>
      <c r="K138" s="262" t="s">
        <v>1</v>
      </c>
      <c r="L138" s="267"/>
      <c r="M138" s="268" t="s">
        <v>1</v>
      </c>
      <c r="N138" s="269" t="s">
        <v>46</v>
      </c>
      <c r="O138" s="72"/>
      <c r="P138" s="194">
        <f>O138*H138</f>
        <v>0</v>
      </c>
      <c r="Q138" s="194">
        <v>0.5</v>
      </c>
      <c r="R138" s="194">
        <f>Q138*H138</f>
        <v>0.5</v>
      </c>
      <c r="S138" s="194">
        <v>0</v>
      </c>
      <c r="T138" s="195">
        <f>S138*H138</f>
        <v>0</v>
      </c>
      <c r="U138" s="35"/>
      <c r="V138" s="35"/>
      <c r="W138" s="35"/>
      <c r="X138" s="35"/>
      <c r="Y138" s="35"/>
      <c r="Z138" s="35"/>
      <c r="AA138" s="35"/>
      <c r="AB138" s="35"/>
      <c r="AC138" s="35"/>
      <c r="AD138" s="35"/>
      <c r="AE138" s="35"/>
      <c r="AR138" s="196" t="s">
        <v>676</v>
      </c>
      <c r="AT138" s="196" t="s">
        <v>539</v>
      </c>
      <c r="AU138" s="196" t="s">
        <v>90</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291</v>
      </c>
      <c r="BM138" s="196" t="s">
        <v>4664</v>
      </c>
    </row>
    <row r="139" spans="1:65" s="2" customFormat="1" ht="278.39999999999998">
      <c r="A139" s="35"/>
      <c r="B139" s="36"/>
      <c r="C139" s="37"/>
      <c r="D139" s="198" t="s">
        <v>221</v>
      </c>
      <c r="E139" s="37"/>
      <c r="F139" s="199" t="s">
        <v>4665</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90</v>
      </c>
    </row>
    <row r="140" spans="1:65" s="2" customFormat="1" ht="16.5" customHeight="1">
      <c r="A140" s="35"/>
      <c r="B140" s="36"/>
      <c r="C140" s="260" t="s">
        <v>227</v>
      </c>
      <c r="D140" s="260" t="s">
        <v>539</v>
      </c>
      <c r="E140" s="261" t="s">
        <v>4666</v>
      </c>
      <c r="F140" s="262" t="s">
        <v>4667</v>
      </c>
      <c r="G140" s="263" t="s">
        <v>716</v>
      </c>
      <c r="H140" s="264">
        <v>1</v>
      </c>
      <c r="I140" s="265"/>
      <c r="J140" s="266">
        <f>ROUND(I140*H140,2)</f>
        <v>0</v>
      </c>
      <c r="K140" s="262" t="s">
        <v>1</v>
      </c>
      <c r="L140" s="267"/>
      <c r="M140" s="268" t="s">
        <v>1</v>
      </c>
      <c r="N140" s="269"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676</v>
      </c>
      <c r="AT140" s="196" t="s">
        <v>539</v>
      </c>
      <c r="AU140" s="196" t="s">
        <v>90</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291</v>
      </c>
      <c r="BM140" s="196" t="s">
        <v>4668</v>
      </c>
    </row>
    <row r="141" spans="1:65" s="2" customFormat="1" ht="10.199999999999999">
      <c r="A141" s="35"/>
      <c r="B141" s="36"/>
      <c r="C141" s="37"/>
      <c r="D141" s="198" t="s">
        <v>221</v>
      </c>
      <c r="E141" s="37"/>
      <c r="F141" s="199" t="s">
        <v>4667</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90</v>
      </c>
    </row>
    <row r="142" spans="1:65" s="2" customFormat="1" ht="16.5" customHeight="1">
      <c r="A142" s="35"/>
      <c r="B142" s="36"/>
      <c r="C142" s="185" t="s">
        <v>214</v>
      </c>
      <c r="D142" s="185" t="s">
        <v>216</v>
      </c>
      <c r="E142" s="186" t="s">
        <v>4669</v>
      </c>
      <c r="F142" s="187" t="s">
        <v>4670</v>
      </c>
      <c r="G142" s="188" t="s">
        <v>716</v>
      </c>
      <c r="H142" s="189">
        <v>1</v>
      </c>
      <c r="I142" s="190"/>
      <c r="J142" s="191">
        <f>ROUND(I142*H142,2)</f>
        <v>0</v>
      </c>
      <c r="K142" s="187" t="s">
        <v>3571</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291</v>
      </c>
      <c r="AT142" s="196" t="s">
        <v>216</v>
      </c>
      <c r="AU142" s="196" t="s">
        <v>90</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291</v>
      </c>
      <c r="BM142" s="196" t="s">
        <v>4671</v>
      </c>
    </row>
    <row r="143" spans="1:65" s="2" customFormat="1" ht="10.199999999999999">
      <c r="A143" s="35"/>
      <c r="B143" s="36"/>
      <c r="C143" s="37"/>
      <c r="D143" s="198" t="s">
        <v>221</v>
      </c>
      <c r="E143" s="37"/>
      <c r="F143" s="199" t="s">
        <v>4672</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90</v>
      </c>
    </row>
    <row r="144" spans="1:65" s="2" customFormat="1" ht="10.199999999999999">
      <c r="A144" s="35"/>
      <c r="B144" s="36"/>
      <c r="C144" s="37"/>
      <c r="D144" s="215" t="s">
        <v>362</v>
      </c>
      <c r="E144" s="37"/>
      <c r="F144" s="216" t="s">
        <v>4673</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362</v>
      </c>
      <c r="AU144" s="18" t="s">
        <v>90</v>
      </c>
    </row>
    <row r="145" spans="1:65" s="2" customFormat="1" ht="16.5" customHeight="1">
      <c r="A145" s="35"/>
      <c r="B145" s="36"/>
      <c r="C145" s="260" t="s">
        <v>236</v>
      </c>
      <c r="D145" s="260" t="s">
        <v>539</v>
      </c>
      <c r="E145" s="261" t="s">
        <v>4674</v>
      </c>
      <c r="F145" s="262" t="s">
        <v>4675</v>
      </c>
      <c r="G145" s="263" t="s">
        <v>797</v>
      </c>
      <c r="H145" s="264">
        <v>4</v>
      </c>
      <c r="I145" s="265"/>
      <c r="J145" s="266">
        <f>ROUND(I145*H145,2)</f>
        <v>0</v>
      </c>
      <c r="K145" s="262" t="s">
        <v>359</v>
      </c>
      <c r="L145" s="267"/>
      <c r="M145" s="268" t="s">
        <v>1</v>
      </c>
      <c r="N145" s="269" t="s">
        <v>46</v>
      </c>
      <c r="O145" s="72"/>
      <c r="P145" s="194">
        <f>O145*H145</f>
        <v>0</v>
      </c>
      <c r="Q145" s="194">
        <v>4.0999999999999999E-4</v>
      </c>
      <c r="R145" s="194">
        <f>Q145*H145</f>
        <v>1.64E-3</v>
      </c>
      <c r="S145" s="194">
        <v>0</v>
      </c>
      <c r="T145" s="195">
        <f>S145*H145</f>
        <v>0</v>
      </c>
      <c r="U145" s="35"/>
      <c r="V145" s="35"/>
      <c r="W145" s="35"/>
      <c r="X145" s="35"/>
      <c r="Y145" s="35"/>
      <c r="Z145" s="35"/>
      <c r="AA145" s="35"/>
      <c r="AB145" s="35"/>
      <c r="AC145" s="35"/>
      <c r="AD145" s="35"/>
      <c r="AE145" s="35"/>
      <c r="AR145" s="196" t="s">
        <v>676</v>
      </c>
      <c r="AT145" s="196" t="s">
        <v>539</v>
      </c>
      <c r="AU145" s="196" t="s">
        <v>90</v>
      </c>
      <c r="AY145" s="18" t="s">
        <v>215</v>
      </c>
      <c r="BE145" s="197">
        <f>IF(N145="základní",J145,0)</f>
        <v>0</v>
      </c>
      <c r="BF145" s="197">
        <f>IF(N145="snížená",J145,0)</f>
        <v>0</v>
      </c>
      <c r="BG145" s="197">
        <f>IF(N145="zákl. přenesená",J145,0)</f>
        <v>0</v>
      </c>
      <c r="BH145" s="197">
        <f>IF(N145="sníž. přenesená",J145,0)</f>
        <v>0</v>
      </c>
      <c r="BI145" s="197">
        <f>IF(N145="nulová",J145,0)</f>
        <v>0</v>
      </c>
      <c r="BJ145" s="18" t="s">
        <v>88</v>
      </c>
      <c r="BK145" s="197">
        <f>ROUND(I145*H145,2)</f>
        <v>0</v>
      </c>
      <c r="BL145" s="18" t="s">
        <v>291</v>
      </c>
      <c r="BM145" s="196" t="s">
        <v>4676</v>
      </c>
    </row>
    <row r="146" spans="1:65" s="2" customFormat="1" ht="10.199999999999999">
      <c r="A146" s="35"/>
      <c r="B146" s="36"/>
      <c r="C146" s="37"/>
      <c r="D146" s="198" t="s">
        <v>221</v>
      </c>
      <c r="E146" s="37"/>
      <c r="F146" s="199" t="s">
        <v>4675</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221</v>
      </c>
      <c r="AU146" s="18" t="s">
        <v>90</v>
      </c>
    </row>
    <row r="147" spans="1:65" s="2" customFormat="1" ht="24.15" customHeight="1">
      <c r="A147" s="35"/>
      <c r="B147" s="36"/>
      <c r="C147" s="185" t="s">
        <v>241</v>
      </c>
      <c r="D147" s="185" t="s">
        <v>216</v>
      </c>
      <c r="E147" s="186" t="s">
        <v>4677</v>
      </c>
      <c r="F147" s="187" t="s">
        <v>4678</v>
      </c>
      <c r="G147" s="188" t="s">
        <v>716</v>
      </c>
      <c r="H147" s="189">
        <v>4</v>
      </c>
      <c r="I147" s="190"/>
      <c r="J147" s="191">
        <f>ROUND(I147*H147,2)</f>
        <v>0</v>
      </c>
      <c r="K147" s="187" t="s">
        <v>359</v>
      </c>
      <c r="L147" s="40"/>
      <c r="M147" s="192" t="s">
        <v>1</v>
      </c>
      <c r="N147" s="193" t="s">
        <v>46</v>
      </c>
      <c r="O147" s="72"/>
      <c r="P147" s="194">
        <f>O147*H147</f>
        <v>0</v>
      </c>
      <c r="Q147" s="194">
        <v>0</v>
      </c>
      <c r="R147" s="194">
        <f>Q147*H147</f>
        <v>0</v>
      </c>
      <c r="S147" s="194">
        <v>0</v>
      </c>
      <c r="T147" s="195">
        <f>S147*H147</f>
        <v>0</v>
      </c>
      <c r="U147" s="35"/>
      <c r="V147" s="35"/>
      <c r="W147" s="35"/>
      <c r="X147" s="35"/>
      <c r="Y147" s="35"/>
      <c r="Z147" s="35"/>
      <c r="AA147" s="35"/>
      <c r="AB147" s="35"/>
      <c r="AC147" s="35"/>
      <c r="AD147" s="35"/>
      <c r="AE147" s="35"/>
      <c r="AR147" s="196" t="s">
        <v>291</v>
      </c>
      <c r="AT147" s="196" t="s">
        <v>216</v>
      </c>
      <c r="AU147" s="196" t="s">
        <v>90</v>
      </c>
      <c r="AY147" s="18" t="s">
        <v>215</v>
      </c>
      <c r="BE147" s="197">
        <f>IF(N147="základní",J147,0)</f>
        <v>0</v>
      </c>
      <c r="BF147" s="197">
        <f>IF(N147="snížená",J147,0)</f>
        <v>0</v>
      </c>
      <c r="BG147" s="197">
        <f>IF(N147="zákl. přenesená",J147,0)</f>
        <v>0</v>
      </c>
      <c r="BH147" s="197">
        <f>IF(N147="sníž. přenesená",J147,0)</f>
        <v>0</v>
      </c>
      <c r="BI147" s="197">
        <f>IF(N147="nulová",J147,0)</f>
        <v>0</v>
      </c>
      <c r="BJ147" s="18" t="s">
        <v>88</v>
      </c>
      <c r="BK147" s="197">
        <f>ROUND(I147*H147,2)</f>
        <v>0</v>
      </c>
      <c r="BL147" s="18" t="s">
        <v>291</v>
      </c>
      <c r="BM147" s="196" t="s">
        <v>4679</v>
      </c>
    </row>
    <row r="148" spans="1:65" s="2" customFormat="1" ht="19.2">
      <c r="A148" s="35"/>
      <c r="B148" s="36"/>
      <c r="C148" s="37"/>
      <c r="D148" s="198" t="s">
        <v>221</v>
      </c>
      <c r="E148" s="37"/>
      <c r="F148" s="199" t="s">
        <v>4680</v>
      </c>
      <c r="G148" s="37"/>
      <c r="H148" s="37"/>
      <c r="I148" s="200"/>
      <c r="J148" s="37"/>
      <c r="K148" s="37"/>
      <c r="L148" s="40"/>
      <c r="M148" s="201"/>
      <c r="N148" s="202"/>
      <c r="O148" s="72"/>
      <c r="P148" s="72"/>
      <c r="Q148" s="72"/>
      <c r="R148" s="72"/>
      <c r="S148" s="72"/>
      <c r="T148" s="73"/>
      <c r="U148" s="35"/>
      <c r="V148" s="35"/>
      <c r="W148" s="35"/>
      <c r="X148" s="35"/>
      <c r="Y148" s="35"/>
      <c r="Z148" s="35"/>
      <c r="AA148" s="35"/>
      <c r="AB148" s="35"/>
      <c r="AC148" s="35"/>
      <c r="AD148" s="35"/>
      <c r="AE148" s="35"/>
      <c r="AT148" s="18" t="s">
        <v>221</v>
      </c>
      <c r="AU148" s="18" t="s">
        <v>90</v>
      </c>
    </row>
    <row r="149" spans="1:65" s="2" customFormat="1" ht="10.199999999999999">
      <c r="A149" s="35"/>
      <c r="B149" s="36"/>
      <c r="C149" s="37"/>
      <c r="D149" s="215" t="s">
        <v>362</v>
      </c>
      <c r="E149" s="37"/>
      <c r="F149" s="216" t="s">
        <v>4681</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362</v>
      </c>
      <c r="AU149" s="18" t="s">
        <v>90</v>
      </c>
    </row>
    <row r="150" spans="1:65" s="2" customFormat="1" ht="21.75" customHeight="1">
      <c r="A150" s="35"/>
      <c r="B150" s="36"/>
      <c r="C150" s="260" t="s">
        <v>246</v>
      </c>
      <c r="D150" s="260" t="s">
        <v>539</v>
      </c>
      <c r="E150" s="261" t="s">
        <v>4682</v>
      </c>
      <c r="F150" s="262" t="s">
        <v>4683</v>
      </c>
      <c r="G150" s="263" t="s">
        <v>716</v>
      </c>
      <c r="H150" s="264">
        <v>4</v>
      </c>
      <c r="I150" s="265"/>
      <c r="J150" s="266">
        <f>ROUND(I150*H150,2)</f>
        <v>0</v>
      </c>
      <c r="K150" s="262" t="s">
        <v>1</v>
      </c>
      <c r="L150" s="267"/>
      <c r="M150" s="268" t="s">
        <v>1</v>
      </c>
      <c r="N150" s="269" t="s">
        <v>46</v>
      </c>
      <c r="O150" s="72"/>
      <c r="P150" s="194">
        <f>O150*H150</f>
        <v>0</v>
      </c>
      <c r="Q150" s="194">
        <v>0</v>
      </c>
      <c r="R150" s="194">
        <f>Q150*H150</f>
        <v>0</v>
      </c>
      <c r="S150" s="194">
        <v>0</v>
      </c>
      <c r="T150" s="195">
        <f>S150*H150</f>
        <v>0</v>
      </c>
      <c r="U150" s="35"/>
      <c r="V150" s="35"/>
      <c r="W150" s="35"/>
      <c r="X150" s="35"/>
      <c r="Y150" s="35"/>
      <c r="Z150" s="35"/>
      <c r="AA150" s="35"/>
      <c r="AB150" s="35"/>
      <c r="AC150" s="35"/>
      <c r="AD150" s="35"/>
      <c r="AE150" s="35"/>
      <c r="AR150" s="196" t="s">
        <v>676</v>
      </c>
      <c r="AT150" s="196" t="s">
        <v>539</v>
      </c>
      <c r="AU150" s="196" t="s">
        <v>90</v>
      </c>
      <c r="AY150" s="18" t="s">
        <v>215</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291</v>
      </c>
      <c r="BM150" s="196" t="s">
        <v>4684</v>
      </c>
    </row>
    <row r="151" spans="1:65" s="2" customFormat="1" ht="38.4">
      <c r="A151" s="35"/>
      <c r="B151" s="36"/>
      <c r="C151" s="37"/>
      <c r="D151" s="198" t="s">
        <v>221</v>
      </c>
      <c r="E151" s="37"/>
      <c r="F151" s="199" t="s">
        <v>4685</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221</v>
      </c>
      <c r="AU151" s="18" t="s">
        <v>90</v>
      </c>
    </row>
    <row r="152" spans="1:65" s="2" customFormat="1" ht="37.799999999999997" customHeight="1">
      <c r="A152" s="35"/>
      <c r="B152" s="36"/>
      <c r="C152" s="185" t="s">
        <v>251</v>
      </c>
      <c r="D152" s="185" t="s">
        <v>216</v>
      </c>
      <c r="E152" s="186" t="s">
        <v>4686</v>
      </c>
      <c r="F152" s="187" t="s">
        <v>4687</v>
      </c>
      <c r="G152" s="188" t="s">
        <v>716</v>
      </c>
      <c r="H152" s="189">
        <v>2</v>
      </c>
      <c r="I152" s="190"/>
      <c r="J152" s="191">
        <f>ROUND(I152*H152,2)</f>
        <v>0</v>
      </c>
      <c r="K152" s="187" t="s">
        <v>359</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291</v>
      </c>
      <c r="AT152" s="196" t="s">
        <v>216</v>
      </c>
      <c r="AU152" s="196" t="s">
        <v>90</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291</v>
      </c>
      <c r="BM152" s="196" t="s">
        <v>4688</v>
      </c>
    </row>
    <row r="153" spans="1:65" s="2" customFormat="1" ht="28.8">
      <c r="A153" s="35"/>
      <c r="B153" s="36"/>
      <c r="C153" s="37"/>
      <c r="D153" s="198" t="s">
        <v>221</v>
      </c>
      <c r="E153" s="37"/>
      <c r="F153" s="199" t="s">
        <v>4689</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90</v>
      </c>
    </row>
    <row r="154" spans="1:65" s="2" customFormat="1" ht="10.199999999999999">
      <c r="A154" s="35"/>
      <c r="B154" s="36"/>
      <c r="C154" s="37"/>
      <c r="D154" s="215" t="s">
        <v>362</v>
      </c>
      <c r="E154" s="37"/>
      <c r="F154" s="216" t="s">
        <v>4690</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362</v>
      </c>
      <c r="AU154" s="18" t="s">
        <v>90</v>
      </c>
    </row>
    <row r="155" spans="1:65" s="2" customFormat="1" ht="21.75" customHeight="1">
      <c r="A155" s="35"/>
      <c r="B155" s="36"/>
      <c r="C155" s="260" t="s">
        <v>256</v>
      </c>
      <c r="D155" s="260" t="s">
        <v>539</v>
      </c>
      <c r="E155" s="261" t="s">
        <v>4691</v>
      </c>
      <c r="F155" s="262" t="s">
        <v>4692</v>
      </c>
      <c r="G155" s="263" t="s">
        <v>716</v>
      </c>
      <c r="H155" s="264">
        <v>2</v>
      </c>
      <c r="I155" s="265"/>
      <c r="J155" s="266">
        <f>ROUND(I155*H155,2)</f>
        <v>0</v>
      </c>
      <c r="K155" s="262" t="s">
        <v>1</v>
      </c>
      <c r="L155" s="267"/>
      <c r="M155" s="268" t="s">
        <v>1</v>
      </c>
      <c r="N155" s="269" t="s">
        <v>46</v>
      </c>
      <c r="O155" s="72"/>
      <c r="P155" s="194">
        <f>O155*H155</f>
        <v>0</v>
      </c>
      <c r="Q155" s="194">
        <v>5.0000000000000001E-3</v>
      </c>
      <c r="R155" s="194">
        <f>Q155*H155</f>
        <v>0.01</v>
      </c>
      <c r="S155" s="194">
        <v>0</v>
      </c>
      <c r="T155" s="195">
        <f>S155*H155</f>
        <v>0</v>
      </c>
      <c r="U155" s="35"/>
      <c r="V155" s="35"/>
      <c r="W155" s="35"/>
      <c r="X155" s="35"/>
      <c r="Y155" s="35"/>
      <c r="Z155" s="35"/>
      <c r="AA155" s="35"/>
      <c r="AB155" s="35"/>
      <c r="AC155" s="35"/>
      <c r="AD155" s="35"/>
      <c r="AE155" s="35"/>
      <c r="AR155" s="196" t="s">
        <v>676</v>
      </c>
      <c r="AT155" s="196" t="s">
        <v>539</v>
      </c>
      <c r="AU155" s="196" t="s">
        <v>90</v>
      </c>
      <c r="AY155" s="18" t="s">
        <v>215</v>
      </c>
      <c r="BE155" s="197">
        <f>IF(N155="základní",J155,0)</f>
        <v>0</v>
      </c>
      <c r="BF155" s="197">
        <f>IF(N155="snížená",J155,0)</f>
        <v>0</v>
      </c>
      <c r="BG155" s="197">
        <f>IF(N155="zákl. přenesená",J155,0)</f>
        <v>0</v>
      </c>
      <c r="BH155" s="197">
        <f>IF(N155="sníž. přenesená",J155,0)</f>
        <v>0</v>
      </c>
      <c r="BI155" s="197">
        <f>IF(N155="nulová",J155,0)</f>
        <v>0</v>
      </c>
      <c r="BJ155" s="18" t="s">
        <v>88</v>
      </c>
      <c r="BK155" s="197">
        <f>ROUND(I155*H155,2)</f>
        <v>0</v>
      </c>
      <c r="BL155" s="18" t="s">
        <v>291</v>
      </c>
      <c r="BM155" s="196" t="s">
        <v>4693</v>
      </c>
    </row>
    <row r="156" spans="1:65" s="2" customFormat="1" ht="10.199999999999999">
      <c r="A156" s="35"/>
      <c r="B156" s="36"/>
      <c r="C156" s="37"/>
      <c r="D156" s="198" t="s">
        <v>221</v>
      </c>
      <c r="E156" s="37"/>
      <c r="F156" s="199" t="s">
        <v>4692</v>
      </c>
      <c r="G156" s="37"/>
      <c r="H156" s="37"/>
      <c r="I156" s="200"/>
      <c r="J156" s="37"/>
      <c r="K156" s="37"/>
      <c r="L156" s="40"/>
      <c r="M156" s="201"/>
      <c r="N156" s="202"/>
      <c r="O156" s="72"/>
      <c r="P156" s="72"/>
      <c r="Q156" s="72"/>
      <c r="R156" s="72"/>
      <c r="S156" s="72"/>
      <c r="T156" s="73"/>
      <c r="U156" s="35"/>
      <c r="V156" s="35"/>
      <c r="W156" s="35"/>
      <c r="X156" s="35"/>
      <c r="Y156" s="35"/>
      <c r="Z156" s="35"/>
      <c r="AA156" s="35"/>
      <c r="AB156" s="35"/>
      <c r="AC156" s="35"/>
      <c r="AD156" s="35"/>
      <c r="AE156" s="35"/>
      <c r="AT156" s="18" t="s">
        <v>221</v>
      </c>
      <c r="AU156" s="18" t="s">
        <v>90</v>
      </c>
    </row>
    <row r="157" spans="1:65" s="2" customFormat="1" ht="33" customHeight="1">
      <c r="A157" s="35"/>
      <c r="B157" s="36"/>
      <c r="C157" s="185" t="s">
        <v>261</v>
      </c>
      <c r="D157" s="185" t="s">
        <v>216</v>
      </c>
      <c r="E157" s="186" t="s">
        <v>4694</v>
      </c>
      <c r="F157" s="187" t="s">
        <v>4695</v>
      </c>
      <c r="G157" s="188" t="s">
        <v>716</v>
      </c>
      <c r="H157" s="189">
        <v>6</v>
      </c>
      <c r="I157" s="190"/>
      <c r="J157" s="191">
        <f>ROUND(I157*H157,2)</f>
        <v>0</v>
      </c>
      <c r="K157" s="187" t="s">
        <v>359</v>
      </c>
      <c r="L157" s="40"/>
      <c r="M157" s="192" t="s">
        <v>1</v>
      </c>
      <c r="N157" s="193" t="s">
        <v>46</v>
      </c>
      <c r="O157" s="72"/>
      <c r="P157" s="194">
        <f>O157*H157</f>
        <v>0</v>
      </c>
      <c r="Q157" s="194">
        <v>0</v>
      </c>
      <c r="R157" s="194">
        <f>Q157*H157</f>
        <v>0</v>
      </c>
      <c r="S157" s="194">
        <v>0</v>
      </c>
      <c r="T157" s="195">
        <f>S157*H157</f>
        <v>0</v>
      </c>
      <c r="U157" s="35"/>
      <c r="V157" s="35"/>
      <c r="W157" s="35"/>
      <c r="X157" s="35"/>
      <c r="Y157" s="35"/>
      <c r="Z157" s="35"/>
      <c r="AA157" s="35"/>
      <c r="AB157" s="35"/>
      <c r="AC157" s="35"/>
      <c r="AD157" s="35"/>
      <c r="AE157" s="35"/>
      <c r="AR157" s="196" t="s">
        <v>291</v>
      </c>
      <c r="AT157" s="196" t="s">
        <v>216</v>
      </c>
      <c r="AU157" s="196" t="s">
        <v>90</v>
      </c>
      <c r="AY157" s="18" t="s">
        <v>215</v>
      </c>
      <c r="BE157" s="197">
        <f>IF(N157="základní",J157,0)</f>
        <v>0</v>
      </c>
      <c r="BF157" s="197">
        <f>IF(N157="snížená",J157,0)</f>
        <v>0</v>
      </c>
      <c r="BG157" s="197">
        <f>IF(N157="zákl. přenesená",J157,0)</f>
        <v>0</v>
      </c>
      <c r="BH157" s="197">
        <f>IF(N157="sníž. přenesená",J157,0)</f>
        <v>0</v>
      </c>
      <c r="BI157" s="197">
        <f>IF(N157="nulová",J157,0)</f>
        <v>0</v>
      </c>
      <c r="BJ157" s="18" t="s">
        <v>88</v>
      </c>
      <c r="BK157" s="197">
        <f>ROUND(I157*H157,2)</f>
        <v>0</v>
      </c>
      <c r="BL157" s="18" t="s">
        <v>291</v>
      </c>
      <c r="BM157" s="196" t="s">
        <v>4696</v>
      </c>
    </row>
    <row r="158" spans="1:65" s="2" customFormat="1" ht="19.2">
      <c r="A158" s="35"/>
      <c r="B158" s="36"/>
      <c r="C158" s="37"/>
      <c r="D158" s="198" t="s">
        <v>221</v>
      </c>
      <c r="E158" s="37"/>
      <c r="F158" s="199" t="s">
        <v>4697</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221</v>
      </c>
      <c r="AU158" s="18" t="s">
        <v>90</v>
      </c>
    </row>
    <row r="159" spans="1:65" s="2" customFormat="1" ht="10.199999999999999">
      <c r="A159" s="35"/>
      <c r="B159" s="36"/>
      <c r="C159" s="37"/>
      <c r="D159" s="215" t="s">
        <v>362</v>
      </c>
      <c r="E159" s="37"/>
      <c r="F159" s="216" t="s">
        <v>4698</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362</v>
      </c>
      <c r="AU159" s="18" t="s">
        <v>90</v>
      </c>
    </row>
    <row r="160" spans="1:65" s="2" customFormat="1" ht="16.5" customHeight="1">
      <c r="A160" s="35"/>
      <c r="B160" s="36"/>
      <c r="C160" s="260" t="s">
        <v>266</v>
      </c>
      <c r="D160" s="260" t="s">
        <v>539</v>
      </c>
      <c r="E160" s="261" t="s">
        <v>4699</v>
      </c>
      <c r="F160" s="262" t="s">
        <v>4700</v>
      </c>
      <c r="G160" s="263" t="s">
        <v>716</v>
      </c>
      <c r="H160" s="264">
        <v>6</v>
      </c>
      <c r="I160" s="265"/>
      <c r="J160" s="266">
        <f>ROUND(I160*H160,2)</f>
        <v>0</v>
      </c>
      <c r="K160" s="262" t="s">
        <v>359</v>
      </c>
      <c r="L160" s="267"/>
      <c r="M160" s="268" t="s">
        <v>1</v>
      </c>
      <c r="N160" s="269" t="s">
        <v>46</v>
      </c>
      <c r="O160" s="72"/>
      <c r="P160" s="194">
        <f>O160*H160</f>
        <v>0</v>
      </c>
      <c r="Q160" s="194">
        <v>4.0000000000000002E-4</v>
      </c>
      <c r="R160" s="194">
        <f>Q160*H160</f>
        <v>2.4000000000000002E-3</v>
      </c>
      <c r="S160" s="194">
        <v>0</v>
      </c>
      <c r="T160" s="195">
        <f>S160*H160</f>
        <v>0</v>
      </c>
      <c r="U160" s="35"/>
      <c r="V160" s="35"/>
      <c r="W160" s="35"/>
      <c r="X160" s="35"/>
      <c r="Y160" s="35"/>
      <c r="Z160" s="35"/>
      <c r="AA160" s="35"/>
      <c r="AB160" s="35"/>
      <c r="AC160" s="35"/>
      <c r="AD160" s="35"/>
      <c r="AE160" s="35"/>
      <c r="AR160" s="196" t="s">
        <v>676</v>
      </c>
      <c r="AT160" s="196" t="s">
        <v>539</v>
      </c>
      <c r="AU160" s="196" t="s">
        <v>90</v>
      </c>
      <c r="AY160" s="18" t="s">
        <v>215</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291</v>
      </c>
      <c r="BM160" s="196" t="s">
        <v>4701</v>
      </c>
    </row>
    <row r="161" spans="1:65" s="2" customFormat="1" ht="19.2">
      <c r="A161" s="35"/>
      <c r="B161" s="36"/>
      <c r="C161" s="37"/>
      <c r="D161" s="198" t="s">
        <v>221</v>
      </c>
      <c r="E161" s="37"/>
      <c r="F161" s="199" t="s">
        <v>4702</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221</v>
      </c>
      <c r="AU161" s="18" t="s">
        <v>90</v>
      </c>
    </row>
    <row r="162" spans="1:65" s="2" customFormat="1" ht="33" customHeight="1">
      <c r="A162" s="35"/>
      <c r="B162" s="36"/>
      <c r="C162" s="185" t="s">
        <v>8</v>
      </c>
      <c r="D162" s="185" t="s">
        <v>216</v>
      </c>
      <c r="E162" s="186" t="s">
        <v>4703</v>
      </c>
      <c r="F162" s="187" t="s">
        <v>4704</v>
      </c>
      <c r="G162" s="188" t="s">
        <v>716</v>
      </c>
      <c r="H162" s="189">
        <v>13</v>
      </c>
      <c r="I162" s="190"/>
      <c r="J162" s="191">
        <f>ROUND(I162*H162,2)</f>
        <v>0</v>
      </c>
      <c r="K162" s="187" t="s">
        <v>359</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291</v>
      </c>
      <c r="AT162" s="196" t="s">
        <v>216</v>
      </c>
      <c r="AU162" s="196" t="s">
        <v>90</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291</v>
      </c>
      <c r="BM162" s="196" t="s">
        <v>4705</v>
      </c>
    </row>
    <row r="163" spans="1:65" s="2" customFormat="1" ht="19.2">
      <c r="A163" s="35"/>
      <c r="B163" s="36"/>
      <c r="C163" s="37"/>
      <c r="D163" s="198" t="s">
        <v>221</v>
      </c>
      <c r="E163" s="37"/>
      <c r="F163" s="199" t="s">
        <v>4706</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90</v>
      </c>
    </row>
    <row r="164" spans="1:65" s="2" customFormat="1" ht="10.199999999999999">
      <c r="A164" s="35"/>
      <c r="B164" s="36"/>
      <c r="C164" s="37"/>
      <c r="D164" s="215" t="s">
        <v>362</v>
      </c>
      <c r="E164" s="37"/>
      <c r="F164" s="216" t="s">
        <v>4707</v>
      </c>
      <c r="G164" s="37"/>
      <c r="H164" s="37"/>
      <c r="I164" s="200"/>
      <c r="J164" s="37"/>
      <c r="K164" s="37"/>
      <c r="L164" s="40"/>
      <c r="M164" s="201"/>
      <c r="N164" s="202"/>
      <c r="O164" s="72"/>
      <c r="P164" s="72"/>
      <c r="Q164" s="72"/>
      <c r="R164" s="72"/>
      <c r="S164" s="72"/>
      <c r="T164" s="73"/>
      <c r="U164" s="35"/>
      <c r="V164" s="35"/>
      <c r="W164" s="35"/>
      <c r="X164" s="35"/>
      <c r="Y164" s="35"/>
      <c r="Z164" s="35"/>
      <c r="AA164" s="35"/>
      <c r="AB164" s="35"/>
      <c r="AC164" s="35"/>
      <c r="AD164" s="35"/>
      <c r="AE164" s="35"/>
      <c r="AT164" s="18" t="s">
        <v>362</v>
      </c>
      <c r="AU164" s="18" t="s">
        <v>90</v>
      </c>
    </row>
    <row r="165" spans="1:65" s="2" customFormat="1" ht="16.5" customHeight="1">
      <c r="A165" s="35"/>
      <c r="B165" s="36"/>
      <c r="C165" s="260" t="s">
        <v>275</v>
      </c>
      <c r="D165" s="260" t="s">
        <v>539</v>
      </c>
      <c r="E165" s="261" t="s">
        <v>4708</v>
      </c>
      <c r="F165" s="262" t="s">
        <v>4709</v>
      </c>
      <c r="G165" s="263" t="s">
        <v>716</v>
      </c>
      <c r="H165" s="264">
        <v>1</v>
      </c>
      <c r="I165" s="265"/>
      <c r="J165" s="266">
        <f>ROUND(I165*H165,2)</f>
        <v>0</v>
      </c>
      <c r="K165" s="262" t="s">
        <v>359</v>
      </c>
      <c r="L165" s="267"/>
      <c r="M165" s="268" t="s">
        <v>1</v>
      </c>
      <c r="N165" s="269" t="s">
        <v>46</v>
      </c>
      <c r="O165" s="72"/>
      <c r="P165" s="194">
        <f>O165*H165</f>
        <v>0</v>
      </c>
      <c r="Q165" s="194">
        <v>5.9999999999999995E-4</v>
      </c>
      <c r="R165" s="194">
        <f>Q165*H165</f>
        <v>5.9999999999999995E-4</v>
      </c>
      <c r="S165" s="194">
        <v>0</v>
      </c>
      <c r="T165" s="195">
        <f>S165*H165</f>
        <v>0</v>
      </c>
      <c r="U165" s="35"/>
      <c r="V165" s="35"/>
      <c r="W165" s="35"/>
      <c r="X165" s="35"/>
      <c r="Y165" s="35"/>
      <c r="Z165" s="35"/>
      <c r="AA165" s="35"/>
      <c r="AB165" s="35"/>
      <c r="AC165" s="35"/>
      <c r="AD165" s="35"/>
      <c r="AE165" s="35"/>
      <c r="AR165" s="196" t="s">
        <v>676</v>
      </c>
      <c r="AT165" s="196" t="s">
        <v>539</v>
      </c>
      <c r="AU165" s="196" t="s">
        <v>90</v>
      </c>
      <c r="AY165" s="18" t="s">
        <v>215</v>
      </c>
      <c r="BE165" s="197">
        <f>IF(N165="základní",J165,0)</f>
        <v>0</v>
      </c>
      <c r="BF165" s="197">
        <f>IF(N165="snížená",J165,0)</f>
        <v>0</v>
      </c>
      <c r="BG165" s="197">
        <f>IF(N165="zákl. přenesená",J165,0)</f>
        <v>0</v>
      </c>
      <c r="BH165" s="197">
        <f>IF(N165="sníž. přenesená",J165,0)</f>
        <v>0</v>
      </c>
      <c r="BI165" s="197">
        <f>IF(N165="nulová",J165,0)</f>
        <v>0</v>
      </c>
      <c r="BJ165" s="18" t="s">
        <v>88</v>
      </c>
      <c r="BK165" s="197">
        <f>ROUND(I165*H165,2)</f>
        <v>0</v>
      </c>
      <c r="BL165" s="18" t="s">
        <v>291</v>
      </c>
      <c r="BM165" s="196" t="s">
        <v>4710</v>
      </c>
    </row>
    <row r="166" spans="1:65" s="2" customFormat="1" ht="19.2">
      <c r="A166" s="35"/>
      <c r="B166" s="36"/>
      <c r="C166" s="37"/>
      <c r="D166" s="198" t="s">
        <v>221</v>
      </c>
      <c r="E166" s="37"/>
      <c r="F166" s="199" t="s">
        <v>4711</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221</v>
      </c>
      <c r="AU166" s="18" t="s">
        <v>90</v>
      </c>
    </row>
    <row r="167" spans="1:65" s="2" customFormat="1" ht="16.5" customHeight="1">
      <c r="A167" s="35"/>
      <c r="B167" s="36"/>
      <c r="C167" s="260" t="s">
        <v>280</v>
      </c>
      <c r="D167" s="260" t="s">
        <v>539</v>
      </c>
      <c r="E167" s="261" t="s">
        <v>4712</v>
      </c>
      <c r="F167" s="262" t="s">
        <v>4713</v>
      </c>
      <c r="G167" s="263" t="s">
        <v>716</v>
      </c>
      <c r="H167" s="264">
        <v>10</v>
      </c>
      <c r="I167" s="265"/>
      <c r="J167" s="266">
        <f>ROUND(I167*H167,2)</f>
        <v>0</v>
      </c>
      <c r="K167" s="262" t="s">
        <v>1</v>
      </c>
      <c r="L167" s="267"/>
      <c r="M167" s="268" t="s">
        <v>1</v>
      </c>
      <c r="N167" s="269" t="s">
        <v>46</v>
      </c>
      <c r="O167" s="72"/>
      <c r="P167" s="194">
        <f>O167*H167</f>
        <v>0</v>
      </c>
      <c r="Q167" s="194">
        <v>6.9999999999999999E-4</v>
      </c>
      <c r="R167" s="194">
        <f>Q167*H167</f>
        <v>7.0000000000000001E-3</v>
      </c>
      <c r="S167" s="194">
        <v>0</v>
      </c>
      <c r="T167" s="195">
        <f>S167*H167</f>
        <v>0</v>
      </c>
      <c r="U167" s="35"/>
      <c r="V167" s="35"/>
      <c r="W167" s="35"/>
      <c r="X167" s="35"/>
      <c r="Y167" s="35"/>
      <c r="Z167" s="35"/>
      <c r="AA167" s="35"/>
      <c r="AB167" s="35"/>
      <c r="AC167" s="35"/>
      <c r="AD167" s="35"/>
      <c r="AE167" s="35"/>
      <c r="AR167" s="196" t="s">
        <v>676</v>
      </c>
      <c r="AT167" s="196" t="s">
        <v>539</v>
      </c>
      <c r="AU167" s="196" t="s">
        <v>90</v>
      </c>
      <c r="AY167" s="18" t="s">
        <v>215</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291</v>
      </c>
      <c r="BM167" s="196" t="s">
        <v>4714</v>
      </c>
    </row>
    <row r="168" spans="1:65" s="2" customFormat="1" ht="19.2">
      <c r="A168" s="35"/>
      <c r="B168" s="36"/>
      <c r="C168" s="37"/>
      <c r="D168" s="198" t="s">
        <v>221</v>
      </c>
      <c r="E168" s="37"/>
      <c r="F168" s="199" t="s">
        <v>4715</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221</v>
      </c>
      <c r="AU168" s="18" t="s">
        <v>90</v>
      </c>
    </row>
    <row r="169" spans="1:65" s="2" customFormat="1" ht="16.5" customHeight="1">
      <c r="A169" s="35"/>
      <c r="B169" s="36"/>
      <c r="C169" s="260" t="s">
        <v>285</v>
      </c>
      <c r="D169" s="260" t="s">
        <v>539</v>
      </c>
      <c r="E169" s="261" t="s">
        <v>4716</v>
      </c>
      <c r="F169" s="262" t="s">
        <v>4717</v>
      </c>
      <c r="G169" s="263" t="s">
        <v>716</v>
      </c>
      <c r="H169" s="264">
        <v>1</v>
      </c>
      <c r="I169" s="265"/>
      <c r="J169" s="266">
        <f>ROUND(I169*H169,2)</f>
        <v>0</v>
      </c>
      <c r="K169" s="262" t="s">
        <v>359</v>
      </c>
      <c r="L169" s="267"/>
      <c r="M169" s="268" t="s">
        <v>1</v>
      </c>
      <c r="N169" s="269" t="s">
        <v>46</v>
      </c>
      <c r="O169" s="72"/>
      <c r="P169" s="194">
        <f>O169*H169</f>
        <v>0</v>
      </c>
      <c r="Q169" s="194">
        <v>1E-3</v>
      </c>
      <c r="R169" s="194">
        <f>Q169*H169</f>
        <v>1E-3</v>
      </c>
      <c r="S169" s="194">
        <v>0</v>
      </c>
      <c r="T169" s="195">
        <f>S169*H169</f>
        <v>0</v>
      </c>
      <c r="U169" s="35"/>
      <c r="V169" s="35"/>
      <c r="W169" s="35"/>
      <c r="X169" s="35"/>
      <c r="Y169" s="35"/>
      <c r="Z169" s="35"/>
      <c r="AA169" s="35"/>
      <c r="AB169" s="35"/>
      <c r="AC169" s="35"/>
      <c r="AD169" s="35"/>
      <c r="AE169" s="35"/>
      <c r="AR169" s="196" t="s">
        <v>676</v>
      </c>
      <c r="AT169" s="196" t="s">
        <v>539</v>
      </c>
      <c r="AU169" s="196" t="s">
        <v>90</v>
      </c>
      <c r="AY169" s="18" t="s">
        <v>215</v>
      </c>
      <c r="BE169" s="197">
        <f>IF(N169="základní",J169,0)</f>
        <v>0</v>
      </c>
      <c r="BF169" s="197">
        <f>IF(N169="snížená",J169,0)</f>
        <v>0</v>
      </c>
      <c r="BG169" s="197">
        <f>IF(N169="zákl. přenesená",J169,0)</f>
        <v>0</v>
      </c>
      <c r="BH169" s="197">
        <f>IF(N169="sníž. přenesená",J169,0)</f>
        <v>0</v>
      </c>
      <c r="BI169" s="197">
        <f>IF(N169="nulová",J169,0)</f>
        <v>0</v>
      </c>
      <c r="BJ169" s="18" t="s">
        <v>88</v>
      </c>
      <c r="BK169" s="197">
        <f>ROUND(I169*H169,2)</f>
        <v>0</v>
      </c>
      <c r="BL169" s="18" t="s">
        <v>291</v>
      </c>
      <c r="BM169" s="196" t="s">
        <v>4718</v>
      </c>
    </row>
    <row r="170" spans="1:65" s="2" customFormat="1" ht="19.2">
      <c r="A170" s="35"/>
      <c r="B170" s="36"/>
      <c r="C170" s="37"/>
      <c r="D170" s="198" t="s">
        <v>221</v>
      </c>
      <c r="E170" s="37"/>
      <c r="F170" s="199" t="s">
        <v>4719</v>
      </c>
      <c r="G170" s="37"/>
      <c r="H170" s="37"/>
      <c r="I170" s="200"/>
      <c r="J170" s="37"/>
      <c r="K170" s="37"/>
      <c r="L170" s="40"/>
      <c r="M170" s="201"/>
      <c r="N170" s="202"/>
      <c r="O170" s="72"/>
      <c r="P170" s="72"/>
      <c r="Q170" s="72"/>
      <c r="R170" s="72"/>
      <c r="S170" s="72"/>
      <c r="T170" s="73"/>
      <c r="U170" s="35"/>
      <c r="V170" s="35"/>
      <c r="W170" s="35"/>
      <c r="X170" s="35"/>
      <c r="Y170" s="35"/>
      <c r="Z170" s="35"/>
      <c r="AA170" s="35"/>
      <c r="AB170" s="35"/>
      <c r="AC170" s="35"/>
      <c r="AD170" s="35"/>
      <c r="AE170" s="35"/>
      <c r="AT170" s="18" t="s">
        <v>221</v>
      </c>
      <c r="AU170" s="18" t="s">
        <v>90</v>
      </c>
    </row>
    <row r="171" spans="1:65" s="2" customFormat="1" ht="16.5" customHeight="1">
      <c r="A171" s="35"/>
      <c r="B171" s="36"/>
      <c r="C171" s="260" t="s">
        <v>291</v>
      </c>
      <c r="D171" s="260" t="s">
        <v>539</v>
      </c>
      <c r="E171" s="261" t="s">
        <v>4720</v>
      </c>
      <c r="F171" s="262" t="s">
        <v>4721</v>
      </c>
      <c r="G171" s="263" t="s">
        <v>716</v>
      </c>
      <c r="H171" s="264">
        <v>1</v>
      </c>
      <c r="I171" s="265"/>
      <c r="J171" s="266">
        <f>ROUND(I171*H171,2)</f>
        <v>0</v>
      </c>
      <c r="K171" s="262" t="s">
        <v>359</v>
      </c>
      <c r="L171" s="267"/>
      <c r="M171" s="268" t="s">
        <v>1</v>
      </c>
      <c r="N171" s="269" t="s">
        <v>46</v>
      </c>
      <c r="O171" s="72"/>
      <c r="P171" s="194">
        <f>O171*H171</f>
        <v>0</v>
      </c>
      <c r="Q171" s="194">
        <v>1.4E-3</v>
      </c>
      <c r="R171" s="194">
        <f>Q171*H171</f>
        <v>1.4E-3</v>
      </c>
      <c r="S171" s="194">
        <v>0</v>
      </c>
      <c r="T171" s="195">
        <f>S171*H171</f>
        <v>0</v>
      </c>
      <c r="U171" s="35"/>
      <c r="V171" s="35"/>
      <c r="W171" s="35"/>
      <c r="X171" s="35"/>
      <c r="Y171" s="35"/>
      <c r="Z171" s="35"/>
      <c r="AA171" s="35"/>
      <c r="AB171" s="35"/>
      <c r="AC171" s="35"/>
      <c r="AD171" s="35"/>
      <c r="AE171" s="35"/>
      <c r="AR171" s="196" t="s">
        <v>676</v>
      </c>
      <c r="AT171" s="196" t="s">
        <v>539</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291</v>
      </c>
      <c r="BM171" s="196" t="s">
        <v>4722</v>
      </c>
    </row>
    <row r="172" spans="1:65" s="2" customFormat="1" ht="19.2">
      <c r="A172" s="35"/>
      <c r="B172" s="36"/>
      <c r="C172" s="37"/>
      <c r="D172" s="198" t="s">
        <v>221</v>
      </c>
      <c r="E172" s="37"/>
      <c r="F172" s="199" t="s">
        <v>4723</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221</v>
      </c>
      <c r="AU172" s="18" t="s">
        <v>90</v>
      </c>
    </row>
    <row r="173" spans="1:65" s="2" customFormat="1" ht="16.5" customHeight="1">
      <c r="A173" s="35"/>
      <c r="B173" s="36"/>
      <c r="C173" s="185" t="s">
        <v>296</v>
      </c>
      <c r="D173" s="185" t="s">
        <v>216</v>
      </c>
      <c r="E173" s="186" t="s">
        <v>4724</v>
      </c>
      <c r="F173" s="187" t="s">
        <v>4725</v>
      </c>
      <c r="G173" s="188" t="s">
        <v>716</v>
      </c>
      <c r="H173" s="189">
        <v>34</v>
      </c>
      <c r="I173" s="190"/>
      <c r="J173" s="191">
        <f>ROUND(I173*H173,2)</f>
        <v>0</v>
      </c>
      <c r="K173" s="187" t="s">
        <v>359</v>
      </c>
      <c r="L173" s="40"/>
      <c r="M173" s="192" t="s">
        <v>1</v>
      </c>
      <c r="N173" s="193" t="s">
        <v>46</v>
      </c>
      <c r="O173" s="72"/>
      <c r="P173" s="194">
        <f>O173*H173</f>
        <v>0</v>
      </c>
      <c r="Q173" s="194">
        <v>0</v>
      </c>
      <c r="R173" s="194">
        <f>Q173*H173</f>
        <v>0</v>
      </c>
      <c r="S173" s="194">
        <v>0</v>
      </c>
      <c r="T173" s="195">
        <f>S173*H173</f>
        <v>0</v>
      </c>
      <c r="U173" s="35"/>
      <c r="V173" s="35"/>
      <c r="W173" s="35"/>
      <c r="X173" s="35"/>
      <c r="Y173" s="35"/>
      <c r="Z173" s="35"/>
      <c r="AA173" s="35"/>
      <c r="AB173" s="35"/>
      <c r="AC173" s="35"/>
      <c r="AD173" s="35"/>
      <c r="AE173" s="35"/>
      <c r="AR173" s="196" t="s">
        <v>291</v>
      </c>
      <c r="AT173" s="196" t="s">
        <v>216</v>
      </c>
      <c r="AU173" s="196" t="s">
        <v>90</v>
      </c>
      <c r="AY173" s="18" t="s">
        <v>215</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291</v>
      </c>
      <c r="BM173" s="196" t="s">
        <v>4726</v>
      </c>
    </row>
    <row r="174" spans="1:65" s="2" customFormat="1" ht="19.2">
      <c r="A174" s="35"/>
      <c r="B174" s="36"/>
      <c r="C174" s="37"/>
      <c r="D174" s="198" t="s">
        <v>221</v>
      </c>
      <c r="E174" s="37"/>
      <c r="F174" s="199" t="s">
        <v>4727</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221</v>
      </c>
      <c r="AU174" s="18" t="s">
        <v>90</v>
      </c>
    </row>
    <row r="175" spans="1:65" s="2" customFormat="1" ht="10.199999999999999">
      <c r="A175" s="35"/>
      <c r="B175" s="36"/>
      <c r="C175" s="37"/>
      <c r="D175" s="215" t="s">
        <v>362</v>
      </c>
      <c r="E175" s="37"/>
      <c r="F175" s="216" t="s">
        <v>4728</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362</v>
      </c>
      <c r="AU175" s="18" t="s">
        <v>90</v>
      </c>
    </row>
    <row r="176" spans="1:65" s="2" customFormat="1" ht="21.75" customHeight="1">
      <c r="A176" s="35"/>
      <c r="B176" s="36"/>
      <c r="C176" s="260" t="s">
        <v>300</v>
      </c>
      <c r="D176" s="260" t="s">
        <v>539</v>
      </c>
      <c r="E176" s="261" t="s">
        <v>4729</v>
      </c>
      <c r="F176" s="262" t="s">
        <v>4730</v>
      </c>
      <c r="G176" s="263" t="s">
        <v>716</v>
      </c>
      <c r="H176" s="264">
        <v>25</v>
      </c>
      <c r="I176" s="265"/>
      <c r="J176" s="266">
        <f>ROUND(I176*H176,2)</f>
        <v>0</v>
      </c>
      <c r="K176" s="262" t="s">
        <v>359</v>
      </c>
      <c r="L176" s="267"/>
      <c r="M176" s="268" t="s">
        <v>1</v>
      </c>
      <c r="N176" s="269" t="s">
        <v>46</v>
      </c>
      <c r="O176" s="72"/>
      <c r="P176" s="194">
        <f>O176*H176</f>
        <v>0</v>
      </c>
      <c r="Q176" s="194">
        <v>4.0000000000000002E-4</v>
      </c>
      <c r="R176" s="194">
        <f>Q176*H176</f>
        <v>0.01</v>
      </c>
      <c r="S176" s="194">
        <v>0</v>
      </c>
      <c r="T176" s="195">
        <f>S176*H176</f>
        <v>0</v>
      </c>
      <c r="U176" s="35"/>
      <c r="V176" s="35"/>
      <c r="W176" s="35"/>
      <c r="X176" s="35"/>
      <c r="Y176" s="35"/>
      <c r="Z176" s="35"/>
      <c r="AA176" s="35"/>
      <c r="AB176" s="35"/>
      <c r="AC176" s="35"/>
      <c r="AD176" s="35"/>
      <c r="AE176" s="35"/>
      <c r="AR176" s="196" t="s">
        <v>676</v>
      </c>
      <c r="AT176" s="196" t="s">
        <v>539</v>
      </c>
      <c r="AU176" s="196" t="s">
        <v>90</v>
      </c>
      <c r="AY176" s="18" t="s">
        <v>215</v>
      </c>
      <c r="BE176" s="197">
        <f>IF(N176="základní",J176,0)</f>
        <v>0</v>
      </c>
      <c r="BF176" s="197">
        <f>IF(N176="snížená",J176,0)</f>
        <v>0</v>
      </c>
      <c r="BG176" s="197">
        <f>IF(N176="zákl. přenesená",J176,0)</f>
        <v>0</v>
      </c>
      <c r="BH176" s="197">
        <f>IF(N176="sníž. přenesená",J176,0)</f>
        <v>0</v>
      </c>
      <c r="BI176" s="197">
        <f>IF(N176="nulová",J176,0)</f>
        <v>0</v>
      </c>
      <c r="BJ176" s="18" t="s">
        <v>88</v>
      </c>
      <c r="BK176" s="197">
        <f>ROUND(I176*H176,2)</f>
        <v>0</v>
      </c>
      <c r="BL176" s="18" t="s">
        <v>291</v>
      </c>
      <c r="BM176" s="196" t="s">
        <v>4731</v>
      </c>
    </row>
    <row r="177" spans="1:65" s="2" customFormat="1" ht="19.2">
      <c r="A177" s="35"/>
      <c r="B177" s="36"/>
      <c r="C177" s="37"/>
      <c r="D177" s="198" t="s">
        <v>221</v>
      </c>
      <c r="E177" s="37"/>
      <c r="F177" s="199" t="s">
        <v>4732</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221</v>
      </c>
      <c r="AU177" s="18" t="s">
        <v>90</v>
      </c>
    </row>
    <row r="178" spans="1:65" s="2" customFormat="1" ht="21.75" customHeight="1">
      <c r="A178" s="35"/>
      <c r="B178" s="36"/>
      <c r="C178" s="260" t="s">
        <v>305</v>
      </c>
      <c r="D178" s="260" t="s">
        <v>539</v>
      </c>
      <c r="E178" s="261" t="s">
        <v>4733</v>
      </c>
      <c r="F178" s="262" t="s">
        <v>4734</v>
      </c>
      <c r="G178" s="263" t="s">
        <v>716</v>
      </c>
      <c r="H178" s="264">
        <v>9</v>
      </c>
      <c r="I178" s="265"/>
      <c r="J178" s="266">
        <f>ROUND(I178*H178,2)</f>
        <v>0</v>
      </c>
      <c r="K178" s="262" t="s">
        <v>359</v>
      </c>
      <c r="L178" s="267"/>
      <c r="M178" s="268" t="s">
        <v>1</v>
      </c>
      <c r="N178" s="269" t="s">
        <v>46</v>
      </c>
      <c r="O178" s="72"/>
      <c r="P178" s="194">
        <f>O178*H178</f>
        <v>0</v>
      </c>
      <c r="Q178" s="194">
        <v>4.0000000000000002E-4</v>
      </c>
      <c r="R178" s="194">
        <f>Q178*H178</f>
        <v>3.6000000000000003E-3</v>
      </c>
      <c r="S178" s="194">
        <v>0</v>
      </c>
      <c r="T178" s="195">
        <f>S178*H178</f>
        <v>0</v>
      </c>
      <c r="U178" s="35"/>
      <c r="V178" s="35"/>
      <c r="W178" s="35"/>
      <c r="X178" s="35"/>
      <c r="Y178" s="35"/>
      <c r="Z178" s="35"/>
      <c r="AA178" s="35"/>
      <c r="AB178" s="35"/>
      <c r="AC178" s="35"/>
      <c r="AD178" s="35"/>
      <c r="AE178" s="35"/>
      <c r="AR178" s="196" t="s">
        <v>676</v>
      </c>
      <c r="AT178" s="196" t="s">
        <v>539</v>
      </c>
      <c r="AU178" s="196" t="s">
        <v>90</v>
      </c>
      <c r="AY178" s="18" t="s">
        <v>215</v>
      </c>
      <c r="BE178" s="197">
        <f>IF(N178="základní",J178,0)</f>
        <v>0</v>
      </c>
      <c r="BF178" s="197">
        <f>IF(N178="snížená",J178,0)</f>
        <v>0</v>
      </c>
      <c r="BG178" s="197">
        <f>IF(N178="zákl. přenesená",J178,0)</f>
        <v>0</v>
      </c>
      <c r="BH178" s="197">
        <f>IF(N178="sníž. přenesená",J178,0)</f>
        <v>0</v>
      </c>
      <c r="BI178" s="197">
        <f>IF(N178="nulová",J178,0)</f>
        <v>0</v>
      </c>
      <c r="BJ178" s="18" t="s">
        <v>88</v>
      </c>
      <c r="BK178" s="197">
        <f>ROUND(I178*H178,2)</f>
        <v>0</v>
      </c>
      <c r="BL178" s="18" t="s">
        <v>291</v>
      </c>
      <c r="BM178" s="196" t="s">
        <v>4735</v>
      </c>
    </row>
    <row r="179" spans="1:65" s="2" customFormat="1" ht="19.2">
      <c r="A179" s="35"/>
      <c r="B179" s="36"/>
      <c r="C179" s="37"/>
      <c r="D179" s="198" t="s">
        <v>221</v>
      </c>
      <c r="E179" s="37"/>
      <c r="F179" s="199" t="s">
        <v>4736</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221</v>
      </c>
      <c r="AU179" s="18" t="s">
        <v>90</v>
      </c>
    </row>
    <row r="180" spans="1:65" s="2" customFormat="1" ht="21.75" customHeight="1">
      <c r="A180" s="35"/>
      <c r="B180" s="36"/>
      <c r="C180" s="185" t="s">
        <v>309</v>
      </c>
      <c r="D180" s="185" t="s">
        <v>216</v>
      </c>
      <c r="E180" s="186" t="s">
        <v>4737</v>
      </c>
      <c r="F180" s="187" t="s">
        <v>4738</v>
      </c>
      <c r="G180" s="188" t="s">
        <v>716</v>
      </c>
      <c r="H180" s="189">
        <v>10</v>
      </c>
      <c r="I180" s="190"/>
      <c r="J180" s="191">
        <f>ROUND(I180*H180,2)</f>
        <v>0</v>
      </c>
      <c r="K180" s="187" t="s">
        <v>359</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291</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291</v>
      </c>
      <c r="BM180" s="196" t="s">
        <v>4739</v>
      </c>
    </row>
    <row r="181" spans="1:65" s="2" customFormat="1" ht="19.2">
      <c r="A181" s="35"/>
      <c r="B181" s="36"/>
      <c r="C181" s="37"/>
      <c r="D181" s="198" t="s">
        <v>221</v>
      </c>
      <c r="E181" s="37"/>
      <c r="F181" s="199" t="s">
        <v>4740</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199999999999999">
      <c r="A182" s="35"/>
      <c r="B182" s="36"/>
      <c r="C182" s="37"/>
      <c r="D182" s="215" t="s">
        <v>362</v>
      </c>
      <c r="E182" s="37"/>
      <c r="F182" s="216" t="s">
        <v>4741</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2" customFormat="1" ht="21.75" customHeight="1">
      <c r="A183" s="35"/>
      <c r="B183" s="36"/>
      <c r="C183" s="260" t="s">
        <v>7</v>
      </c>
      <c r="D183" s="260" t="s">
        <v>539</v>
      </c>
      <c r="E183" s="261" t="s">
        <v>4742</v>
      </c>
      <c r="F183" s="262" t="s">
        <v>4743</v>
      </c>
      <c r="G183" s="263" t="s">
        <v>716</v>
      </c>
      <c r="H183" s="264">
        <v>10</v>
      </c>
      <c r="I183" s="265"/>
      <c r="J183" s="266">
        <f>ROUND(I183*H183,2)</f>
        <v>0</v>
      </c>
      <c r="K183" s="262" t="s">
        <v>359</v>
      </c>
      <c r="L183" s="267"/>
      <c r="M183" s="268" t="s">
        <v>1</v>
      </c>
      <c r="N183" s="269" t="s">
        <v>46</v>
      </c>
      <c r="O183" s="72"/>
      <c r="P183" s="194">
        <f>O183*H183</f>
        <v>0</v>
      </c>
      <c r="Q183" s="194">
        <v>5.0000000000000001E-4</v>
      </c>
      <c r="R183" s="194">
        <f>Q183*H183</f>
        <v>5.0000000000000001E-3</v>
      </c>
      <c r="S183" s="194">
        <v>0</v>
      </c>
      <c r="T183" s="195">
        <f>S183*H183</f>
        <v>0</v>
      </c>
      <c r="U183" s="35"/>
      <c r="V183" s="35"/>
      <c r="W183" s="35"/>
      <c r="X183" s="35"/>
      <c r="Y183" s="35"/>
      <c r="Z183" s="35"/>
      <c r="AA183" s="35"/>
      <c r="AB183" s="35"/>
      <c r="AC183" s="35"/>
      <c r="AD183" s="35"/>
      <c r="AE183" s="35"/>
      <c r="AR183" s="196" t="s">
        <v>676</v>
      </c>
      <c r="AT183" s="196" t="s">
        <v>539</v>
      </c>
      <c r="AU183" s="196" t="s">
        <v>90</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291</v>
      </c>
      <c r="BM183" s="196" t="s">
        <v>4744</v>
      </c>
    </row>
    <row r="184" spans="1:65" s="2" customFormat="1" ht="19.2">
      <c r="A184" s="35"/>
      <c r="B184" s="36"/>
      <c r="C184" s="37"/>
      <c r="D184" s="198" t="s">
        <v>221</v>
      </c>
      <c r="E184" s="37"/>
      <c r="F184" s="199" t="s">
        <v>4745</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90</v>
      </c>
    </row>
    <row r="185" spans="1:65" s="2" customFormat="1" ht="24.15" customHeight="1">
      <c r="A185" s="35"/>
      <c r="B185" s="36"/>
      <c r="C185" s="185" t="s">
        <v>538</v>
      </c>
      <c r="D185" s="185" t="s">
        <v>216</v>
      </c>
      <c r="E185" s="186" t="s">
        <v>4746</v>
      </c>
      <c r="F185" s="187" t="s">
        <v>4747</v>
      </c>
      <c r="G185" s="188" t="s">
        <v>716</v>
      </c>
      <c r="H185" s="189">
        <v>8</v>
      </c>
      <c r="I185" s="190"/>
      <c r="J185" s="191">
        <f>ROUND(I185*H185,2)</f>
        <v>0</v>
      </c>
      <c r="K185" s="187" t="s">
        <v>359</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291</v>
      </c>
      <c r="AT185" s="196" t="s">
        <v>216</v>
      </c>
      <c r="AU185" s="196" t="s">
        <v>90</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291</v>
      </c>
      <c r="BM185" s="196" t="s">
        <v>4748</v>
      </c>
    </row>
    <row r="186" spans="1:65" s="2" customFormat="1" ht="19.2">
      <c r="A186" s="35"/>
      <c r="B186" s="36"/>
      <c r="C186" s="37"/>
      <c r="D186" s="198" t="s">
        <v>221</v>
      </c>
      <c r="E186" s="37"/>
      <c r="F186" s="199" t="s">
        <v>4749</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90</v>
      </c>
    </row>
    <row r="187" spans="1:65" s="2" customFormat="1" ht="10.199999999999999">
      <c r="A187" s="35"/>
      <c r="B187" s="36"/>
      <c r="C187" s="37"/>
      <c r="D187" s="215" t="s">
        <v>362</v>
      </c>
      <c r="E187" s="37"/>
      <c r="F187" s="216" t="s">
        <v>4750</v>
      </c>
      <c r="G187" s="37"/>
      <c r="H187" s="37"/>
      <c r="I187" s="200"/>
      <c r="J187" s="37"/>
      <c r="K187" s="37"/>
      <c r="L187" s="40"/>
      <c r="M187" s="201"/>
      <c r="N187" s="202"/>
      <c r="O187" s="72"/>
      <c r="P187" s="72"/>
      <c r="Q187" s="72"/>
      <c r="R187" s="72"/>
      <c r="S187" s="72"/>
      <c r="T187" s="73"/>
      <c r="U187" s="35"/>
      <c r="V187" s="35"/>
      <c r="W187" s="35"/>
      <c r="X187" s="35"/>
      <c r="Y187" s="35"/>
      <c r="Z187" s="35"/>
      <c r="AA187" s="35"/>
      <c r="AB187" s="35"/>
      <c r="AC187" s="35"/>
      <c r="AD187" s="35"/>
      <c r="AE187" s="35"/>
      <c r="AT187" s="18" t="s">
        <v>362</v>
      </c>
      <c r="AU187" s="18" t="s">
        <v>90</v>
      </c>
    </row>
    <row r="188" spans="1:65" s="2" customFormat="1" ht="24.15" customHeight="1">
      <c r="A188" s="35"/>
      <c r="B188" s="36"/>
      <c r="C188" s="260" t="s">
        <v>544</v>
      </c>
      <c r="D188" s="260" t="s">
        <v>539</v>
      </c>
      <c r="E188" s="261" t="s">
        <v>4751</v>
      </c>
      <c r="F188" s="262" t="s">
        <v>4752</v>
      </c>
      <c r="G188" s="263" t="s">
        <v>716</v>
      </c>
      <c r="H188" s="264">
        <v>6</v>
      </c>
      <c r="I188" s="265"/>
      <c r="J188" s="266">
        <f>ROUND(I188*H188,2)</f>
        <v>0</v>
      </c>
      <c r="K188" s="262" t="s">
        <v>359</v>
      </c>
      <c r="L188" s="267"/>
      <c r="M188" s="268" t="s">
        <v>1</v>
      </c>
      <c r="N188" s="269" t="s">
        <v>46</v>
      </c>
      <c r="O188" s="72"/>
      <c r="P188" s="194">
        <f>O188*H188</f>
        <v>0</v>
      </c>
      <c r="Q188" s="194">
        <v>1.9E-3</v>
      </c>
      <c r="R188" s="194">
        <f>Q188*H188</f>
        <v>1.14E-2</v>
      </c>
      <c r="S188" s="194">
        <v>0</v>
      </c>
      <c r="T188" s="195">
        <f>S188*H188</f>
        <v>0</v>
      </c>
      <c r="U188" s="35"/>
      <c r="V188" s="35"/>
      <c r="W188" s="35"/>
      <c r="X188" s="35"/>
      <c r="Y188" s="35"/>
      <c r="Z188" s="35"/>
      <c r="AA188" s="35"/>
      <c r="AB188" s="35"/>
      <c r="AC188" s="35"/>
      <c r="AD188" s="35"/>
      <c r="AE188" s="35"/>
      <c r="AR188" s="196" t="s">
        <v>676</v>
      </c>
      <c r="AT188" s="196" t="s">
        <v>539</v>
      </c>
      <c r="AU188" s="196" t="s">
        <v>90</v>
      </c>
      <c r="AY188" s="18" t="s">
        <v>215</v>
      </c>
      <c r="BE188" s="197">
        <f>IF(N188="základní",J188,0)</f>
        <v>0</v>
      </c>
      <c r="BF188" s="197">
        <f>IF(N188="snížená",J188,0)</f>
        <v>0</v>
      </c>
      <c r="BG188" s="197">
        <f>IF(N188="zákl. přenesená",J188,0)</f>
        <v>0</v>
      </c>
      <c r="BH188" s="197">
        <f>IF(N188="sníž. přenesená",J188,0)</f>
        <v>0</v>
      </c>
      <c r="BI188" s="197">
        <f>IF(N188="nulová",J188,0)</f>
        <v>0</v>
      </c>
      <c r="BJ188" s="18" t="s">
        <v>88</v>
      </c>
      <c r="BK188" s="197">
        <f>ROUND(I188*H188,2)</f>
        <v>0</v>
      </c>
      <c r="BL188" s="18" t="s">
        <v>291</v>
      </c>
      <c r="BM188" s="196" t="s">
        <v>4753</v>
      </c>
    </row>
    <row r="189" spans="1:65" s="2" customFormat="1" ht="38.4">
      <c r="A189" s="35"/>
      <c r="B189" s="36"/>
      <c r="C189" s="37"/>
      <c r="D189" s="198" t="s">
        <v>221</v>
      </c>
      <c r="E189" s="37"/>
      <c r="F189" s="199" t="s">
        <v>4754</v>
      </c>
      <c r="G189" s="37"/>
      <c r="H189" s="37"/>
      <c r="I189" s="200"/>
      <c r="J189" s="37"/>
      <c r="K189" s="37"/>
      <c r="L189" s="40"/>
      <c r="M189" s="201"/>
      <c r="N189" s="202"/>
      <c r="O189" s="72"/>
      <c r="P189" s="72"/>
      <c r="Q189" s="72"/>
      <c r="R189" s="72"/>
      <c r="S189" s="72"/>
      <c r="T189" s="73"/>
      <c r="U189" s="35"/>
      <c r="V189" s="35"/>
      <c r="W189" s="35"/>
      <c r="X189" s="35"/>
      <c r="Y189" s="35"/>
      <c r="Z189" s="35"/>
      <c r="AA189" s="35"/>
      <c r="AB189" s="35"/>
      <c r="AC189" s="35"/>
      <c r="AD189" s="35"/>
      <c r="AE189" s="35"/>
      <c r="AT189" s="18" t="s">
        <v>221</v>
      </c>
      <c r="AU189" s="18" t="s">
        <v>90</v>
      </c>
    </row>
    <row r="190" spans="1:65" s="2" customFormat="1" ht="24.15" customHeight="1">
      <c r="A190" s="35"/>
      <c r="B190" s="36"/>
      <c r="C190" s="260" t="s">
        <v>553</v>
      </c>
      <c r="D190" s="260" t="s">
        <v>539</v>
      </c>
      <c r="E190" s="261" t="s">
        <v>4755</v>
      </c>
      <c r="F190" s="262" t="s">
        <v>4752</v>
      </c>
      <c r="G190" s="263" t="s">
        <v>716</v>
      </c>
      <c r="H190" s="264">
        <v>2</v>
      </c>
      <c r="I190" s="265"/>
      <c r="J190" s="266">
        <f>ROUND(I190*H190,2)</f>
        <v>0</v>
      </c>
      <c r="K190" s="262" t="s">
        <v>359</v>
      </c>
      <c r="L190" s="267"/>
      <c r="M190" s="268" t="s">
        <v>1</v>
      </c>
      <c r="N190" s="269" t="s">
        <v>46</v>
      </c>
      <c r="O190" s="72"/>
      <c r="P190" s="194">
        <f>O190*H190</f>
        <v>0</v>
      </c>
      <c r="Q190" s="194">
        <v>1.9E-3</v>
      </c>
      <c r="R190" s="194">
        <f>Q190*H190</f>
        <v>3.8E-3</v>
      </c>
      <c r="S190" s="194">
        <v>0</v>
      </c>
      <c r="T190" s="195">
        <f>S190*H190</f>
        <v>0</v>
      </c>
      <c r="U190" s="35"/>
      <c r="V190" s="35"/>
      <c r="W190" s="35"/>
      <c r="X190" s="35"/>
      <c r="Y190" s="35"/>
      <c r="Z190" s="35"/>
      <c r="AA190" s="35"/>
      <c r="AB190" s="35"/>
      <c r="AC190" s="35"/>
      <c r="AD190" s="35"/>
      <c r="AE190" s="35"/>
      <c r="AR190" s="196" t="s">
        <v>676</v>
      </c>
      <c r="AT190" s="196" t="s">
        <v>539</v>
      </c>
      <c r="AU190" s="196" t="s">
        <v>90</v>
      </c>
      <c r="AY190" s="18" t="s">
        <v>215</v>
      </c>
      <c r="BE190" s="197">
        <f>IF(N190="základní",J190,0)</f>
        <v>0</v>
      </c>
      <c r="BF190" s="197">
        <f>IF(N190="snížená",J190,0)</f>
        <v>0</v>
      </c>
      <c r="BG190" s="197">
        <f>IF(N190="zákl. přenesená",J190,0)</f>
        <v>0</v>
      </c>
      <c r="BH190" s="197">
        <f>IF(N190="sníž. přenesená",J190,0)</f>
        <v>0</v>
      </c>
      <c r="BI190" s="197">
        <f>IF(N190="nulová",J190,0)</f>
        <v>0</v>
      </c>
      <c r="BJ190" s="18" t="s">
        <v>88</v>
      </c>
      <c r="BK190" s="197">
        <f>ROUND(I190*H190,2)</f>
        <v>0</v>
      </c>
      <c r="BL190" s="18" t="s">
        <v>291</v>
      </c>
      <c r="BM190" s="196" t="s">
        <v>4756</v>
      </c>
    </row>
    <row r="191" spans="1:65" s="2" customFormat="1" ht="48">
      <c r="A191" s="35"/>
      <c r="B191" s="36"/>
      <c r="C191" s="37"/>
      <c r="D191" s="198" t="s">
        <v>221</v>
      </c>
      <c r="E191" s="37"/>
      <c r="F191" s="199" t="s">
        <v>4757</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221</v>
      </c>
      <c r="AU191" s="18" t="s">
        <v>90</v>
      </c>
    </row>
    <row r="192" spans="1:65" s="2" customFormat="1" ht="21.75" customHeight="1">
      <c r="A192" s="35"/>
      <c r="B192" s="36"/>
      <c r="C192" s="185" t="s">
        <v>564</v>
      </c>
      <c r="D192" s="185" t="s">
        <v>216</v>
      </c>
      <c r="E192" s="186" t="s">
        <v>4758</v>
      </c>
      <c r="F192" s="187" t="s">
        <v>4759</v>
      </c>
      <c r="G192" s="188" t="s">
        <v>716</v>
      </c>
      <c r="H192" s="189">
        <v>2</v>
      </c>
      <c r="I192" s="190"/>
      <c r="J192" s="191">
        <f>ROUND(I192*H192,2)</f>
        <v>0</v>
      </c>
      <c r="K192" s="187" t="s">
        <v>359</v>
      </c>
      <c r="L192" s="40"/>
      <c r="M192" s="192" t="s">
        <v>1</v>
      </c>
      <c r="N192" s="193" t="s">
        <v>46</v>
      </c>
      <c r="O192" s="72"/>
      <c r="P192" s="194">
        <f>O192*H192</f>
        <v>0</v>
      </c>
      <c r="Q192" s="194">
        <v>0</v>
      </c>
      <c r="R192" s="194">
        <f>Q192*H192</f>
        <v>0</v>
      </c>
      <c r="S192" s="194">
        <v>0</v>
      </c>
      <c r="T192" s="195">
        <f>S192*H192</f>
        <v>0</v>
      </c>
      <c r="U192" s="35"/>
      <c r="V192" s="35"/>
      <c r="W192" s="35"/>
      <c r="X192" s="35"/>
      <c r="Y192" s="35"/>
      <c r="Z192" s="35"/>
      <c r="AA192" s="35"/>
      <c r="AB192" s="35"/>
      <c r="AC192" s="35"/>
      <c r="AD192" s="35"/>
      <c r="AE192" s="35"/>
      <c r="AR192" s="196" t="s">
        <v>291</v>
      </c>
      <c r="AT192" s="196" t="s">
        <v>216</v>
      </c>
      <c r="AU192" s="196" t="s">
        <v>90</v>
      </c>
      <c r="AY192" s="18" t="s">
        <v>215</v>
      </c>
      <c r="BE192" s="197">
        <f>IF(N192="základní",J192,0)</f>
        <v>0</v>
      </c>
      <c r="BF192" s="197">
        <f>IF(N192="snížená",J192,0)</f>
        <v>0</v>
      </c>
      <c r="BG192" s="197">
        <f>IF(N192="zákl. přenesená",J192,0)</f>
        <v>0</v>
      </c>
      <c r="BH192" s="197">
        <f>IF(N192="sníž. přenesená",J192,0)</f>
        <v>0</v>
      </c>
      <c r="BI192" s="197">
        <f>IF(N192="nulová",J192,0)</f>
        <v>0</v>
      </c>
      <c r="BJ192" s="18" t="s">
        <v>88</v>
      </c>
      <c r="BK192" s="197">
        <f>ROUND(I192*H192,2)</f>
        <v>0</v>
      </c>
      <c r="BL192" s="18" t="s">
        <v>291</v>
      </c>
      <c r="BM192" s="196" t="s">
        <v>4760</v>
      </c>
    </row>
    <row r="193" spans="1:65" s="2" customFormat="1" ht="19.2">
      <c r="A193" s="35"/>
      <c r="B193" s="36"/>
      <c r="C193" s="37"/>
      <c r="D193" s="198" t="s">
        <v>221</v>
      </c>
      <c r="E193" s="37"/>
      <c r="F193" s="199" t="s">
        <v>4761</v>
      </c>
      <c r="G193" s="37"/>
      <c r="H193" s="37"/>
      <c r="I193" s="200"/>
      <c r="J193" s="37"/>
      <c r="K193" s="37"/>
      <c r="L193" s="40"/>
      <c r="M193" s="201"/>
      <c r="N193" s="202"/>
      <c r="O193" s="72"/>
      <c r="P193" s="72"/>
      <c r="Q193" s="72"/>
      <c r="R193" s="72"/>
      <c r="S193" s="72"/>
      <c r="T193" s="73"/>
      <c r="U193" s="35"/>
      <c r="V193" s="35"/>
      <c r="W193" s="35"/>
      <c r="X193" s="35"/>
      <c r="Y193" s="35"/>
      <c r="Z193" s="35"/>
      <c r="AA193" s="35"/>
      <c r="AB193" s="35"/>
      <c r="AC193" s="35"/>
      <c r="AD193" s="35"/>
      <c r="AE193" s="35"/>
      <c r="AT193" s="18" t="s">
        <v>221</v>
      </c>
      <c r="AU193" s="18" t="s">
        <v>90</v>
      </c>
    </row>
    <row r="194" spans="1:65" s="2" customFormat="1" ht="10.199999999999999">
      <c r="A194" s="35"/>
      <c r="B194" s="36"/>
      <c r="C194" s="37"/>
      <c r="D194" s="215" t="s">
        <v>362</v>
      </c>
      <c r="E194" s="37"/>
      <c r="F194" s="216" t="s">
        <v>4762</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362</v>
      </c>
      <c r="AU194" s="18" t="s">
        <v>90</v>
      </c>
    </row>
    <row r="195" spans="1:65" s="2" customFormat="1" ht="24.15" customHeight="1">
      <c r="A195" s="35"/>
      <c r="B195" s="36"/>
      <c r="C195" s="260" t="s">
        <v>574</v>
      </c>
      <c r="D195" s="260" t="s">
        <v>539</v>
      </c>
      <c r="E195" s="261" t="s">
        <v>4763</v>
      </c>
      <c r="F195" s="262" t="s">
        <v>4764</v>
      </c>
      <c r="G195" s="263" t="s">
        <v>716</v>
      </c>
      <c r="H195" s="264">
        <v>2</v>
      </c>
      <c r="I195" s="265"/>
      <c r="J195" s="266">
        <f>ROUND(I195*H195,2)</f>
        <v>0</v>
      </c>
      <c r="K195" s="262" t="s">
        <v>359</v>
      </c>
      <c r="L195" s="267"/>
      <c r="M195" s="268" t="s">
        <v>1</v>
      </c>
      <c r="N195" s="269" t="s">
        <v>46</v>
      </c>
      <c r="O195" s="72"/>
      <c r="P195" s="194">
        <f>O195*H195</f>
        <v>0</v>
      </c>
      <c r="Q195" s="194">
        <v>8.0000000000000004E-4</v>
      </c>
      <c r="R195" s="194">
        <f>Q195*H195</f>
        <v>1.6000000000000001E-3</v>
      </c>
      <c r="S195" s="194">
        <v>0</v>
      </c>
      <c r="T195" s="195">
        <f>S195*H195</f>
        <v>0</v>
      </c>
      <c r="U195" s="35"/>
      <c r="V195" s="35"/>
      <c r="W195" s="35"/>
      <c r="X195" s="35"/>
      <c r="Y195" s="35"/>
      <c r="Z195" s="35"/>
      <c r="AA195" s="35"/>
      <c r="AB195" s="35"/>
      <c r="AC195" s="35"/>
      <c r="AD195" s="35"/>
      <c r="AE195" s="35"/>
      <c r="AR195" s="196" t="s">
        <v>676</v>
      </c>
      <c r="AT195" s="196" t="s">
        <v>539</v>
      </c>
      <c r="AU195" s="196" t="s">
        <v>90</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291</v>
      </c>
      <c r="BM195" s="196" t="s">
        <v>4765</v>
      </c>
    </row>
    <row r="196" spans="1:65" s="2" customFormat="1" ht="28.8">
      <c r="A196" s="35"/>
      <c r="B196" s="36"/>
      <c r="C196" s="37"/>
      <c r="D196" s="198" t="s">
        <v>221</v>
      </c>
      <c r="E196" s="37"/>
      <c r="F196" s="199" t="s">
        <v>4766</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90</v>
      </c>
    </row>
    <row r="197" spans="1:65" s="2" customFormat="1" ht="33" customHeight="1">
      <c r="A197" s="35"/>
      <c r="B197" s="36"/>
      <c r="C197" s="185" t="s">
        <v>580</v>
      </c>
      <c r="D197" s="185" t="s">
        <v>216</v>
      </c>
      <c r="E197" s="186" t="s">
        <v>4767</v>
      </c>
      <c r="F197" s="187" t="s">
        <v>4768</v>
      </c>
      <c r="G197" s="188" t="s">
        <v>797</v>
      </c>
      <c r="H197" s="189">
        <v>2.6</v>
      </c>
      <c r="I197" s="190"/>
      <c r="J197" s="191">
        <f>ROUND(I197*H197,2)</f>
        <v>0</v>
      </c>
      <c r="K197" s="187" t="s">
        <v>359</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291</v>
      </c>
      <c r="AT197" s="196" t="s">
        <v>216</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291</v>
      </c>
      <c r="BM197" s="196" t="s">
        <v>4769</v>
      </c>
    </row>
    <row r="198" spans="1:65" s="2" customFormat="1" ht="28.8">
      <c r="A198" s="35"/>
      <c r="B198" s="36"/>
      <c r="C198" s="37"/>
      <c r="D198" s="198" t="s">
        <v>221</v>
      </c>
      <c r="E198" s="37"/>
      <c r="F198" s="199" t="s">
        <v>4770</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90</v>
      </c>
    </row>
    <row r="199" spans="1:65" s="2" customFormat="1" ht="10.199999999999999">
      <c r="A199" s="35"/>
      <c r="B199" s="36"/>
      <c r="C199" s="37"/>
      <c r="D199" s="215" t="s">
        <v>362</v>
      </c>
      <c r="E199" s="37"/>
      <c r="F199" s="216" t="s">
        <v>4771</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362</v>
      </c>
      <c r="AU199" s="18" t="s">
        <v>90</v>
      </c>
    </row>
    <row r="200" spans="1:65" s="2" customFormat="1" ht="24.15" customHeight="1">
      <c r="A200" s="35"/>
      <c r="B200" s="36"/>
      <c r="C200" s="260" t="s">
        <v>589</v>
      </c>
      <c r="D200" s="260" t="s">
        <v>539</v>
      </c>
      <c r="E200" s="261" t="s">
        <v>4772</v>
      </c>
      <c r="F200" s="262" t="s">
        <v>4773</v>
      </c>
      <c r="G200" s="263" t="s">
        <v>716</v>
      </c>
      <c r="H200" s="264">
        <v>1</v>
      </c>
      <c r="I200" s="265"/>
      <c r="J200" s="266">
        <f>ROUND(I200*H200,2)</f>
        <v>0</v>
      </c>
      <c r="K200" s="262" t="s">
        <v>359</v>
      </c>
      <c r="L200" s="267"/>
      <c r="M200" s="268" t="s">
        <v>1</v>
      </c>
      <c r="N200" s="269" t="s">
        <v>46</v>
      </c>
      <c r="O200" s="72"/>
      <c r="P200" s="194">
        <f>O200*H200</f>
        <v>0</v>
      </c>
      <c r="Q200" s="194">
        <v>5.3E-3</v>
      </c>
      <c r="R200" s="194">
        <f>Q200*H200</f>
        <v>5.3E-3</v>
      </c>
      <c r="S200" s="194">
        <v>0</v>
      </c>
      <c r="T200" s="195">
        <f>S200*H200</f>
        <v>0</v>
      </c>
      <c r="U200" s="35"/>
      <c r="V200" s="35"/>
      <c r="W200" s="35"/>
      <c r="X200" s="35"/>
      <c r="Y200" s="35"/>
      <c r="Z200" s="35"/>
      <c r="AA200" s="35"/>
      <c r="AB200" s="35"/>
      <c r="AC200" s="35"/>
      <c r="AD200" s="35"/>
      <c r="AE200" s="35"/>
      <c r="AR200" s="196" t="s">
        <v>676</v>
      </c>
      <c r="AT200" s="196" t="s">
        <v>539</v>
      </c>
      <c r="AU200" s="196" t="s">
        <v>90</v>
      </c>
      <c r="AY200" s="18" t="s">
        <v>215</v>
      </c>
      <c r="BE200" s="197">
        <f>IF(N200="základní",J200,0)</f>
        <v>0</v>
      </c>
      <c r="BF200" s="197">
        <f>IF(N200="snížená",J200,0)</f>
        <v>0</v>
      </c>
      <c r="BG200" s="197">
        <f>IF(N200="zákl. přenesená",J200,0)</f>
        <v>0</v>
      </c>
      <c r="BH200" s="197">
        <f>IF(N200="sníž. přenesená",J200,0)</f>
        <v>0</v>
      </c>
      <c r="BI200" s="197">
        <f>IF(N200="nulová",J200,0)</f>
        <v>0</v>
      </c>
      <c r="BJ200" s="18" t="s">
        <v>88</v>
      </c>
      <c r="BK200" s="197">
        <f>ROUND(I200*H200,2)</f>
        <v>0</v>
      </c>
      <c r="BL200" s="18" t="s">
        <v>291</v>
      </c>
      <c r="BM200" s="196" t="s">
        <v>4774</v>
      </c>
    </row>
    <row r="201" spans="1:65" s="2" customFormat="1" ht="19.2">
      <c r="A201" s="35"/>
      <c r="B201" s="36"/>
      <c r="C201" s="37"/>
      <c r="D201" s="198" t="s">
        <v>221</v>
      </c>
      <c r="E201" s="37"/>
      <c r="F201" s="199" t="s">
        <v>4773</v>
      </c>
      <c r="G201" s="37"/>
      <c r="H201" s="37"/>
      <c r="I201" s="200"/>
      <c r="J201" s="37"/>
      <c r="K201" s="37"/>
      <c r="L201" s="40"/>
      <c r="M201" s="201"/>
      <c r="N201" s="202"/>
      <c r="O201" s="72"/>
      <c r="P201" s="72"/>
      <c r="Q201" s="72"/>
      <c r="R201" s="72"/>
      <c r="S201" s="72"/>
      <c r="T201" s="73"/>
      <c r="U201" s="35"/>
      <c r="V201" s="35"/>
      <c r="W201" s="35"/>
      <c r="X201" s="35"/>
      <c r="Y201" s="35"/>
      <c r="Z201" s="35"/>
      <c r="AA201" s="35"/>
      <c r="AB201" s="35"/>
      <c r="AC201" s="35"/>
      <c r="AD201" s="35"/>
      <c r="AE201" s="35"/>
      <c r="AT201" s="18" t="s">
        <v>221</v>
      </c>
      <c r="AU201" s="18" t="s">
        <v>90</v>
      </c>
    </row>
    <row r="202" spans="1:65" s="2" customFormat="1" ht="24.15" customHeight="1">
      <c r="A202" s="35"/>
      <c r="B202" s="36"/>
      <c r="C202" s="260" t="s">
        <v>609</v>
      </c>
      <c r="D202" s="260" t="s">
        <v>539</v>
      </c>
      <c r="E202" s="261" t="s">
        <v>4775</v>
      </c>
      <c r="F202" s="262" t="s">
        <v>4776</v>
      </c>
      <c r="G202" s="263" t="s">
        <v>716</v>
      </c>
      <c r="H202" s="264">
        <v>1</v>
      </c>
      <c r="I202" s="265"/>
      <c r="J202" s="266">
        <f>ROUND(I202*H202,2)</f>
        <v>0</v>
      </c>
      <c r="K202" s="262" t="s">
        <v>359</v>
      </c>
      <c r="L202" s="267"/>
      <c r="M202" s="268" t="s">
        <v>1</v>
      </c>
      <c r="N202" s="269" t="s">
        <v>46</v>
      </c>
      <c r="O202" s="72"/>
      <c r="P202" s="194">
        <f>O202*H202</f>
        <v>0</v>
      </c>
      <c r="Q202" s="194">
        <v>7.7999999999999996E-3</v>
      </c>
      <c r="R202" s="194">
        <f>Q202*H202</f>
        <v>7.7999999999999996E-3</v>
      </c>
      <c r="S202" s="194">
        <v>0</v>
      </c>
      <c r="T202" s="195">
        <f>S202*H202</f>
        <v>0</v>
      </c>
      <c r="U202" s="35"/>
      <c r="V202" s="35"/>
      <c r="W202" s="35"/>
      <c r="X202" s="35"/>
      <c r="Y202" s="35"/>
      <c r="Z202" s="35"/>
      <c r="AA202" s="35"/>
      <c r="AB202" s="35"/>
      <c r="AC202" s="35"/>
      <c r="AD202" s="35"/>
      <c r="AE202" s="35"/>
      <c r="AR202" s="196" t="s">
        <v>676</v>
      </c>
      <c r="AT202" s="196" t="s">
        <v>539</v>
      </c>
      <c r="AU202" s="196" t="s">
        <v>90</v>
      </c>
      <c r="AY202" s="18" t="s">
        <v>215</v>
      </c>
      <c r="BE202" s="197">
        <f>IF(N202="základní",J202,0)</f>
        <v>0</v>
      </c>
      <c r="BF202" s="197">
        <f>IF(N202="snížená",J202,0)</f>
        <v>0</v>
      </c>
      <c r="BG202" s="197">
        <f>IF(N202="zákl. přenesená",J202,0)</f>
        <v>0</v>
      </c>
      <c r="BH202" s="197">
        <f>IF(N202="sníž. přenesená",J202,0)</f>
        <v>0</v>
      </c>
      <c r="BI202" s="197">
        <f>IF(N202="nulová",J202,0)</f>
        <v>0</v>
      </c>
      <c r="BJ202" s="18" t="s">
        <v>88</v>
      </c>
      <c r="BK202" s="197">
        <f>ROUND(I202*H202,2)</f>
        <v>0</v>
      </c>
      <c r="BL202" s="18" t="s">
        <v>291</v>
      </c>
      <c r="BM202" s="196" t="s">
        <v>4777</v>
      </c>
    </row>
    <row r="203" spans="1:65" s="2" customFormat="1" ht="19.2">
      <c r="A203" s="35"/>
      <c r="B203" s="36"/>
      <c r="C203" s="37"/>
      <c r="D203" s="198" t="s">
        <v>221</v>
      </c>
      <c r="E203" s="37"/>
      <c r="F203" s="199" t="s">
        <v>4776</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221</v>
      </c>
      <c r="AU203" s="18" t="s">
        <v>90</v>
      </c>
    </row>
    <row r="204" spans="1:65" s="2" customFormat="1" ht="24.15" customHeight="1">
      <c r="A204" s="35"/>
      <c r="B204" s="36"/>
      <c r="C204" s="260" t="s">
        <v>625</v>
      </c>
      <c r="D204" s="260" t="s">
        <v>539</v>
      </c>
      <c r="E204" s="261" t="s">
        <v>4778</v>
      </c>
      <c r="F204" s="262" t="s">
        <v>4779</v>
      </c>
      <c r="G204" s="263" t="s">
        <v>716</v>
      </c>
      <c r="H204" s="264">
        <v>0.6</v>
      </c>
      <c r="I204" s="265"/>
      <c r="J204" s="266">
        <f>ROUND(I204*H204,2)</f>
        <v>0</v>
      </c>
      <c r="K204" s="262" t="s">
        <v>359</v>
      </c>
      <c r="L204" s="267"/>
      <c r="M204" s="268" t="s">
        <v>1</v>
      </c>
      <c r="N204" s="269" t="s">
        <v>46</v>
      </c>
      <c r="O204" s="72"/>
      <c r="P204" s="194">
        <f>O204*H204</f>
        <v>0</v>
      </c>
      <c r="Q204" s="194">
        <v>9.4999999999999998E-3</v>
      </c>
      <c r="R204" s="194">
        <f>Q204*H204</f>
        <v>5.6999999999999993E-3</v>
      </c>
      <c r="S204" s="194">
        <v>0</v>
      </c>
      <c r="T204" s="195">
        <f>S204*H204</f>
        <v>0</v>
      </c>
      <c r="U204" s="35"/>
      <c r="V204" s="35"/>
      <c r="W204" s="35"/>
      <c r="X204" s="35"/>
      <c r="Y204" s="35"/>
      <c r="Z204" s="35"/>
      <c r="AA204" s="35"/>
      <c r="AB204" s="35"/>
      <c r="AC204" s="35"/>
      <c r="AD204" s="35"/>
      <c r="AE204" s="35"/>
      <c r="AR204" s="196" t="s">
        <v>676</v>
      </c>
      <c r="AT204" s="196" t="s">
        <v>539</v>
      </c>
      <c r="AU204" s="196" t="s">
        <v>90</v>
      </c>
      <c r="AY204" s="18" t="s">
        <v>215</v>
      </c>
      <c r="BE204" s="197">
        <f>IF(N204="základní",J204,0)</f>
        <v>0</v>
      </c>
      <c r="BF204" s="197">
        <f>IF(N204="snížená",J204,0)</f>
        <v>0</v>
      </c>
      <c r="BG204" s="197">
        <f>IF(N204="zákl. přenesená",J204,0)</f>
        <v>0</v>
      </c>
      <c r="BH204" s="197">
        <f>IF(N204="sníž. přenesená",J204,0)</f>
        <v>0</v>
      </c>
      <c r="BI204" s="197">
        <f>IF(N204="nulová",J204,0)</f>
        <v>0</v>
      </c>
      <c r="BJ204" s="18" t="s">
        <v>88</v>
      </c>
      <c r="BK204" s="197">
        <f>ROUND(I204*H204,2)</f>
        <v>0</v>
      </c>
      <c r="BL204" s="18" t="s">
        <v>291</v>
      </c>
      <c r="BM204" s="196" t="s">
        <v>4780</v>
      </c>
    </row>
    <row r="205" spans="1:65" s="2" customFormat="1" ht="19.2">
      <c r="A205" s="35"/>
      <c r="B205" s="36"/>
      <c r="C205" s="37"/>
      <c r="D205" s="198" t="s">
        <v>221</v>
      </c>
      <c r="E205" s="37"/>
      <c r="F205" s="199" t="s">
        <v>4779</v>
      </c>
      <c r="G205" s="37"/>
      <c r="H205" s="37"/>
      <c r="I205" s="200"/>
      <c r="J205" s="37"/>
      <c r="K205" s="37"/>
      <c r="L205" s="40"/>
      <c r="M205" s="201"/>
      <c r="N205" s="202"/>
      <c r="O205" s="72"/>
      <c r="P205" s="72"/>
      <c r="Q205" s="72"/>
      <c r="R205" s="72"/>
      <c r="S205" s="72"/>
      <c r="T205" s="73"/>
      <c r="U205" s="35"/>
      <c r="V205" s="35"/>
      <c r="W205" s="35"/>
      <c r="X205" s="35"/>
      <c r="Y205" s="35"/>
      <c r="Z205" s="35"/>
      <c r="AA205" s="35"/>
      <c r="AB205" s="35"/>
      <c r="AC205" s="35"/>
      <c r="AD205" s="35"/>
      <c r="AE205" s="35"/>
      <c r="AT205" s="18" t="s">
        <v>221</v>
      </c>
      <c r="AU205" s="18" t="s">
        <v>90</v>
      </c>
    </row>
    <row r="206" spans="1:65" s="2" customFormat="1" ht="24.15" customHeight="1">
      <c r="A206" s="35"/>
      <c r="B206" s="36"/>
      <c r="C206" s="185" t="s">
        <v>631</v>
      </c>
      <c r="D206" s="185" t="s">
        <v>216</v>
      </c>
      <c r="E206" s="186" t="s">
        <v>4781</v>
      </c>
      <c r="F206" s="187" t="s">
        <v>4782</v>
      </c>
      <c r="G206" s="188" t="s">
        <v>716</v>
      </c>
      <c r="H206" s="189">
        <v>73</v>
      </c>
      <c r="I206" s="190"/>
      <c r="J206" s="191">
        <f>ROUND(I206*H206,2)</f>
        <v>0</v>
      </c>
      <c r="K206" s="187" t="s">
        <v>359</v>
      </c>
      <c r="L206" s="40"/>
      <c r="M206" s="192" t="s">
        <v>1</v>
      </c>
      <c r="N206" s="193" t="s">
        <v>46</v>
      </c>
      <c r="O206" s="72"/>
      <c r="P206" s="194">
        <f>O206*H206</f>
        <v>0</v>
      </c>
      <c r="Q206" s="194">
        <v>0</v>
      </c>
      <c r="R206" s="194">
        <f>Q206*H206</f>
        <v>0</v>
      </c>
      <c r="S206" s="194">
        <v>0</v>
      </c>
      <c r="T206" s="195">
        <f>S206*H206</f>
        <v>0</v>
      </c>
      <c r="U206" s="35"/>
      <c r="V206" s="35"/>
      <c r="W206" s="35"/>
      <c r="X206" s="35"/>
      <c r="Y206" s="35"/>
      <c r="Z206" s="35"/>
      <c r="AA206" s="35"/>
      <c r="AB206" s="35"/>
      <c r="AC206" s="35"/>
      <c r="AD206" s="35"/>
      <c r="AE206" s="35"/>
      <c r="AR206" s="196" t="s">
        <v>291</v>
      </c>
      <c r="AT206" s="196" t="s">
        <v>216</v>
      </c>
      <c r="AU206" s="196" t="s">
        <v>90</v>
      </c>
      <c r="AY206" s="18" t="s">
        <v>215</v>
      </c>
      <c r="BE206" s="197">
        <f>IF(N206="základní",J206,0)</f>
        <v>0</v>
      </c>
      <c r="BF206" s="197">
        <f>IF(N206="snížená",J206,0)</f>
        <v>0</v>
      </c>
      <c r="BG206" s="197">
        <f>IF(N206="zákl. přenesená",J206,0)</f>
        <v>0</v>
      </c>
      <c r="BH206" s="197">
        <f>IF(N206="sníž. přenesená",J206,0)</f>
        <v>0</v>
      </c>
      <c r="BI206" s="197">
        <f>IF(N206="nulová",J206,0)</f>
        <v>0</v>
      </c>
      <c r="BJ206" s="18" t="s">
        <v>88</v>
      </c>
      <c r="BK206" s="197">
        <f>ROUND(I206*H206,2)</f>
        <v>0</v>
      </c>
      <c r="BL206" s="18" t="s">
        <v>291</v>
      </c>
      <c r="BM206" s="196" t="s">
        <v>4783</v>
      </c>
    </row>
    <row r="207" spans="1:65" s="2" customFormat="1" ht="19.2">
      <c r="A207" s="35"/>
      <c r="B207" s="36"/>
      <c r="C207" s="37"/>
      <c r="D207" s="198" t="s">
        <v>221</v>
      </c>
      <c r="E207" s="37"/>
      <c r="F207" s="199" t="s">
        <v>4784</v>
      </c>
      <c r="G207" s="37"/>
      <c r="H207" s="37"/>
      <c r="I207" s="200"/>
      <c r="J207" s="37"/>
      <c r="K207" s="37"/>
      <c r="L207" s="40"/>
      <c r="M207" s="201"/>
      <c r="N207" s="202"/>
      <c r="O207" s="72"/>
      <c r="P207" s="72"/>
      <c r="Q207" s="72"/>
      <c r="R207" s="72"/>
      <c r="S207" s="72"/>
      <c r="T207" s="73"/>
      <c r="U207" s="35"/>
      <c r="V207" s="35"/>
      <c r="W207" s="35"/>
      <c r="X207" s="35"/>
      <c r="Y207" s="35"/>
      <c r="Z207" s="35"/>
      <c r="AA207" s="35"/>
      <c r="AB207" s="35"/>
      <c r="AC207" s="35"/>
      <c r="AD207" s="35"/>
      <c r="AE207" s="35"/>
      <c r="AT207" s="18" t="s">
        <v>221</v>
      </c>
      <c r="AU207" s="18" t="s">
        <v>90</v>
      </c>
    </row>
    <row r="208" spans="1:65" s="2" customFormat="1" ht="10.199999999999999">
      <c r="A208" s="35"/>
      <c r="B208" s="36"/>
      <c r="C208" s="37"/>
      <c r="D208" s="215" t="s">
        <v>362</v>
      </c>
      <c r="E208" s="37"/>
      <c r="F208" s="216" t="s">
        <v>4785</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362</v>
      </c>
      <c r="AU208" s="18" t="s">
        <v>90</v>
      </c>
    </row>
    <row r="209" spans="1:65" s="2" customFormat="1" ht="33" customHeight="1">
      <c r="A209" s="35"/>
      <c r="B209" s="36"/>
      <c r="C209" s="185" t="s">
        <v>676</v>
      </c>
      <c r="D209" s="185" t="s">
        <v>216</v>
      </c>
      <c r="E209" s="186" t="s">
        <v>4786</v>
      </c>
      <c r="F209" s="187" t="s">
        <v>4787</v>
      </c>
      <c r="G209" s="188" t="s">
        <v>797</v>
      </c>
      <c r="H209" s="189">
        <v>30</v>
      </c>
      <c r="I209" s="190"/>
      <c r="J209" s="191">
        <f>ROUND(I209*H209,2)</f>
        <v>0</v>
      </c>
      <c r="K209" s="187" t="s">
        <v>359</v>
      </c>
      <c r="L209" s="40"/>
      <c r="M209" s="192" t="s">
        <v>1</v>
      </c>
      <c r="N209" s="193" t="s">
        <v>46</v>
      </c>
      <c r="O209" s="72"/>
      <c r="P209" s="194">
        <f>O209*H209</f>
        <v>0</v>
      </c>
      <c r="Q209" s="194">
        <v>8.3999999999999995E-3</v>
      </c>
      <c r="R209" s="194">
        <f>Q209*H209</f>
        <v>0.252</v>
      </c>
      <c r="S209" s="194">
        <v>0</v>
      </c>
      <c r="T209" s="195">
        <f>S209*H209</f>
        <v>0</v>
      </c>
      <c r="U209" s="35"/>
      <c r="V209" s="35"/>
      <c r="W209" s="35"/>
      <c r="X209" s="35"/>
      <c r="Y209" s="35"/>
      <c r="Z209" s="35"/>
      <c r="AA209" s="35"/>
      <c r="AB209" s="35"/>
      <c r="AC209" s="35"/>
      <c r="AD209" s="35"/>
      <c r="AE209" s="35"/>
      <c r="AR209" s="196" t="s">
        <v>291</v>
      </c>
      <c r="AT209" s="196" t="s">
        <v>216</v>
      </c>
      <c r="AU209" s="196" t="s">
        <v>90</v>
      </c>
      <c r="AY209" s="18" t="s">
        <v>215</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291</v>
      </c>
      <c r="BM209" s="196" t="s">
        <v>4788</v>
      </c>
    </row>
    <row r="210" spans="1:65" s="2" customFormat="1" ht="19.2">
      <c r="A210" s="35"/>
      <c r="B210" s="36"/>
      <c r="C210" s="37"/>
      <c r="D210" s="198" t="s">
        <v>221</v>
      </c>
      <c r="E210" s="37"/>
      <c r="F210" s="199" t="s">
        <v>4789</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221</v>
      </c>
      <c r="AU210" s="18" t="s">
        <v>90</v>
      </c>
    </row>
    <row r="211" spans="1:65" s="2" customFormat="1" ht="10.199999999999999">
      <c r="A211" s="35"/>
      <c r="B211" s="36"/>
      <c r="C211" s="37"/>
      <c r="D211" s="215" t="s">
        <v>362</v>
      </c>
      <c r="E211" s="37"/>
      <c r="F211" s="216" t="s">
        <v>4790</v>
      </c>
      <c r="G211" s="37"/>
      <c r="H211" s="37"/>
      <c r="I211" s="200"/>
      <c r="J211" s="37"/>
      <c r="K211" s="37"/>
      <c r="L211" s="40"/>
      <c r="M211" s="201"/>
      <c r="N211" s="202"/>
      <c r="O211" s="72"/>
      <c r="P211" s="72"/>
      <c r="Q211" s="72"/>
      <c r="R211" s="72"/>
      <c r="S211" s="72"/>
      <c r="T211" s="73"/>
      <c r="U211" s="35"/>
      <c r="V211" s="35"/>
      <c r="W211" s="35"/>
      <c r="X211" s="35"/>
      <c r="Y211" s="35"/>
      <c r="Z211" s="35"/>
      <c r="AA211" s="35"/>
      <c r="AB211" s="35"/>
      <c r="AC211" s="35"/>
      <c r="AD211" s="35"/>
      <c r="AE211" s="35"/>
      <c r="AT211" s="18" t="s">
        <v>362</v>
      </c>
      <c r="AU211" s="18" t="s">
        <v>90</v>
      </c>
    </row>
    <row r="212" spans="1:65" s="14" customFormat="1" ht="10.199999999999999">
      <c r="B212" s="227"/>
      <c r="C212" s="228"/>
      <c r="D212" s="198" t="s">
        <v>364</v>
      </c>
      <c r="E212" s="229" t="s">
        <v>1</v>
      </c>
      <c r="F212" s="230" t="s">
        <v>4791</v>
      </c>
      <c r="G212" s="228"/>
      <c r="H212" s="231">
        <v>30</v>
      </c>
      <c r="I212" s="232"/>
      <c r="J212" s="228"/>
      <c r="K212" s="228"/>
      <c r="L212" s="233"/>
      <c r="M212" s="234"/>
      <c r="N212" s="235"/>
      <c r="O212" s="235"/>
      <c r="P212" s="235"/>
      <c r="Q212" s="235"/>
      <c r="R212" s="235"/>
      <c r="S212" s="235"/>
      <c r="T212" s="236"/>
      <c r="AT212" s="237" t="s">
        <v>364</v>
      </c>
      <c r="AU212" s="237" t="s">
        <v>90</v>
      </c>
      <c r="AV212" s="14" t="s">
        <v>90</v>
      </c>
      <c r="AW212" s="14" t="s">
        <v>36</v>
      </c>
      <c r="AX212" s="14" t="s">
        <v>88</v>
      </c>
      <c r="AY212" s="237" t="s">
        <v>215</v>
      </c>
    </row>
    <row r="213" spans="1:65" s="2" customFormat="1" ht="33" customHeight="1">
      <c r="A213" s="35"/>
      <c r="B213" s="36"/>
      <c r="C213" s="185" t="s">
        <v>711</v>
      </c>
      <c r="D213" s="185" t="s">
        <v>216</v>
      </c>
      <c r="E213" s="186" t="s">
        <v>4792</v>
      </c>
      <c r="F213" s="187" t="s">
        <v>4793</v>
      </c>
      <c r="G213" s="188" t="s">
        <v>797</v>
      </c>
      <c r="H213" s="189">
        <v>14.4</v>
      </c>
      <c r="I213" s="190"/>
      <c r="J213" s="191">
        <f>ROUND(I213*H213,2)</f>
        <v>0</v>
      </c>
      <c r="K213" s="187" t="s">
        <v>359</v>
      </c>
      <c r="L213" s="40"/>
      <c r="M213" s="192" t="s">
        <v>1</v>
      </c>
      <c r="N213" s="193" t="s">
        <v>46</v>
      </c>
      <c r="O213" s="72"/>
      <c r="P213" s="194">
        <f>O213*H213</f>
        <v>0</v>
      </c>
      <c r="Q213" s="194">
        <v>1.336E-2</v>
      </c>
      <c r="R213" s="194">
        <f>Q213*H213</f>
        <v>0.192384</v>
      </c>
      <c r="S213" s="194">
        <v>0</v>
      </c>
      <c r="T213" s="195">
        <f>S213*H213</f>
        <v>0</v>
      </c>
      <c r="U213" s="35"/>
      <c r="V213" s="35"/>
      <c r="W213" s="35"/>
      <c r="X213" s="35"/>
      <c r="Y213" s="35"/>
      <c r="Z213" s="35"/>
      <c r="AA213" s="35"/>
      <c r="AB213" s="35"/>
      <c r="AC213" s="35"/>
      <c r="AD213" s="35"/>
      <c r="AE213" s="35"/>
      <c r="AR213" s="196" t="s">
        <v>291</v>
      </c>
      <c r="AT213" s="196" t="s">
        <v>216</v>
      </c>
      <c r="AU213" s="196" t="s">
        <v>90</v>
      </c>
      <c r="AY213" s="18" t="s">
        <v>215</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291</v>
      </c>
      <c r="BM213" s="196" t="s">
        <v>4794</v>
      </c>
    </row>
    <row r="214" spans="1:65" s="2" customFormat="1" ht="19.2">
      <c r="A214" s="35"/>
      <c r="B214" s="36"/>
      <c r="C214" s="37"/>
      <c r="D214" s="198" t="s">
        <v>221</v>
      </c>
      <c r="E214" s="37"/>
      <c r="F214" s="199" t="s">
        <v>4795</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221</v>
      </c>
      <c r="AU214" s="18" t="s">
        <v>90</v>
      </c>
    </row>
    <row r="215" spans="1:65" s="2" customFormat="1" ht="10.199999999999999">
      <c r="A215" s="35"/>
      <c r="B215" s="36"/>
      <c r="C215" s="37"/>
      <c r="D215" s="215" t="s">
        <v>362</v>
      </c>
      <c r="E215" s="37"/>
      <c r="F215" s="216" t="s">
        <v>4796</v>
      </c>
      <c r="G215" s="37"/>
      <c r="H215" s="37"/>
      <c r="I215" s="200"/>
      <c r="J215" s="37"/>
      <c r="K215" s="37"/>
      <c r="L215" s="40"/>
      <c r="M215" s="201"/>
      <c r="N215" s="202"/>
      <c r="O215" s="72"/>
      <c r="P215" s="72"/>
      <c r="Q215" s="72"/>
      <c r="R215" s="72"/>
      <c r="S215" s="72"/>
      <c r="T215" s="73"/>
      <c r="U215" s="35"/>
      <c r="V215" s="35"/>
      <c r="W215" s="35"/>
      <c r="X215" s="35"/>
      <c r="Y215" s="35"/>
      <c r="Z215" s="35"/>
      <c r="AA215" s="35"/>
      <c r="AB215" s="35"/>
      <c r="AC215" s="35"/>
      <c r="AD215" s="35"/>
      <c r="AE215" s="35"/>
      <c r="AT215" s="18" t="s">
        <v>362</v>
      </c>
      <c r="AU215" s="18" t="s">
        <v>90</v>
      </c>
    </row>
    <row r="216" spans="1:65" s="14" customFormat="1" ht="10.199999999999999">
      <c r="B216" s="227"/>
      <c r="C216" s="228"/>
      <c r="D216" s="198" t="s">
        <v>364</v>
      </c>
      <c r="E216" s="229" t="s">
        <v>1</v>
      </c>
      <c r="F216" s="230" t="s">
        <v>4797</v>
      </c>
      <c r="G216" s="228"/>
      <c r="H216" s="231">
        <v>3.6</v>
      </c>
      <c r="I216" s="232"/>
      <c r="J216" s="228"/>
      <c r="K216" s="228"/>
      <c r="L216" s="233"/>
      <c r="M216" s="234"/>
      <c r="N216" s="235"/>
      <c r="O216" s="235"/>
      <c r="P216" s="235"/>
      <c r="Q216" s="235"/>
      <c r="R216" s="235"/>
      <c r="S216" s="235"/>
      <c r="T216" s="236"/>
      <c r="AT216" s="237" t="s">
        <v>364</v>
      </c>
      <c r="AU216" s="237" t="s">
        <v>90</v>
      </c>
      <c r="AV216" s="14" t="s">
        <v>90</v>
      </c>
      <c r="AW216" s="14" t="s">
        <v>36</v>
      </c>
      <c r="AX216" s="14" t="s">
        <v>81</v>
      </c>
      <c r="AY216" s="237" t="s">
        <v>215</v>
      </c>
    </row>
    <row r="217" spans="1:65" s="14" customFormat="1" ht="10.199999999999999">
      <c r="B217" s="227"/>
      <c r="C217" s="228"/>
      <c r="D217" s="198" t="s">
        <v>364</v>
      </c>
      <c r="E217" s="229" t="s">
        <v>1</v>
      </c>
      <c r="F217" s="230" t="s">
        <v>4798</v>
      </c>
      <c r="G217" s="228"/>
      <c r="H217" s="231">
        <v>10.8</v>
      </c>
      <c r="I217" s="232"/>
      <c r="J217" s="228"/>
      <c r="K217" s="228"/>
      <c r="L217" s="233"/>
      <c r="M217" s="234"/>
      <c r="N217" s="235"/>
      <c r="O217" s="235"/>
      <c r="P217" s="235"/>
      <c r="Q217" s="235"/>
      <c r="R217" s="235"/>
      <c r="S217" s="235"/>
      <c r="T217" s="236"/>
      <c r="AT217" s="237" t="s">
        <v>364</v>
      </c>
      <c r="AU217" s="237" t="s">
        <v>90</v>
      </c>
      <c r="AV217" s="14" t="s">
        <v>90</v>
      </c>
      <c r="AW217" s="14" t="s">
        <v>36</v>
      </c>
      <c r="AX217" s="14" t="s">
        <v>81</v>
      </c>
      <c r="AY217" s="237" t="s">
        <v>215</v>
      </c>
    </row>
    <row r="218" spans="1:65" s="15" customFormat="1" ht="10.199999999999999">
      <c r="B218" s="238"/>
      <c r="C218" s="239"/>
      <c r="D218" s="198" t="s">
        <v>364</v>
      </c>
      <c r="E218" s="240" t="s">
        <v>1</v>
      </c>
      <c r="F218" s="241" t="s">
        <v>368</v>
      </c>
      <c r="G218" s="239"/>
      <c r="H218" s="242">
        <v>14.4</v>
      </c>
      <c r="I218" s="243"/>
      <c r="J218" s="239"/>
      <c r="K218" s="239"/>
      <c r="L218" s="244"/>
      <c r="M218" s="245"/>
      <c r="N218" s="246"/>
      <c r="O218" s="246"/>
      <c r="P218" s="246"/>
      <c r="Q218" s="246"/>
      <c r="R218" s="246"/>
      <c r="S218" s="246"/>
      <c r="T218" s="247"/>
      <c r="AT218" s="248" t="s">
        <v>364</v>
      </c>
      <c r="AU218" s="248" t="s">
        <v>90</v>
      </c>
      <c r="AV218" s="15" t="s">
        <v>214</v>
      </c>
      <c r="AW218" s="15" t="s">
        <v>36</v>
      </c>
      <c r="AX218" s="15" t="s">
        <v>88</v>
      </c>
      <c r="AY218" s="248" t="s">
        <v>215</v>
      </c>
    </row>
    <row r="219" spans="1:65" s="2" customFormat="1" ht="33" customHeight="1">
      <c r="A219" s="35"/>
      <c r="B219" s="36"/>
      <c r="C219" s="185" t="s">
        <v>713</v>
      </c>
      <c r="D219" s="185" t="s">
        <v>216</v>
      </c>
      <c r="E219" s="186" t="s">
        <v>4799</v>
      </c>
      <c r="F219" s="187" t="s">
        <v>4800</v>
      </c>
      <c r="G219" s="188" t="s">
        <v>797</v>
      </c>
      <c r="H219" s="189">
        <v>16.2</v>
      </c>
      <c r="I219" s="190"/>
      <c r="J219" s="191">
        <f>ROUND(I219*H219,2)</f>
        <v>0</v>
      </c>
      <c r="K219" s="187" t="s">
        <v>359</v>
      </c>
      <c r="L219" s="40"/>
      <c r="M219" s="192" t="s">
        <v>1</v>
      </c>
      <c r="N219" s="193" t="s">
        <v>46</v>
      </c>
      <c r="O219" s="72"/>
      <c r="P219" s="194">
        <f>O219*H219</f>
        <v>0</v>
      </c>
      <c r="Q219" s="194">
        <v>1.8419999999999999E-2</v>
      </c>
      <c r="R219" s="194">
        <f>Q219*H219</f>
        <v>0.29840399999999995</v>
      </c>
      <c r="S219" s="194">
        <v>0</v>
      </c>
      <c r="T219" s="195">
        <f>S219*H219</f>
        <v>0</v>
      </c>
      <c r="U219" s="35"/>
      <c r="V219" s="35"/>
      <c r="W219" s="35"/>
      <c r="X219" s="35"/>
      <c r="Y219" s="35"/>
      <c r="Z219" s="35"/>
      <c r="AA219" s="35"/>
      <c r="AB219" s="35"/>
      <c r="AC219" s="35"/>
      <c r="AD219" s="35"/>
      <c r="AE219" s="35"/>
      <c r="AR219" s="196" t="s">
        <v>291</v>
      </c>
      <c r="AT219" s="196" t="s">
        <v>216</v>
      </c>
      <c r="AU219" s="196" t="s">
        <v>90</v>
      </c>
      <c r="AY219" s="18" t="s">
        <v>215</v>
      </c>
      <c r="BE219" s="197">
        <f>IF(N219="základní",J219,0)</f>
        <v>0</v>
      </c>
      <c r="BF219" s="197">
        <f>IF(N219="snížená",J219,0)</f>
        <v>0</v>
      </c>
      <c r="BG219" s="197">
        <f>IF(N219="zákl. přenesená",J219,0)</f>
        <v>0</v>
      </c>
      <c r="BH219" s="197">
        <f>IF(N219="sníž. přenesená",J219,0)</f>
        <v>0</v>
      </c>
      <c r="BI219" s="197">
        <f>IF(N219="nulová",J219,0)</f>
        <v>0</v>
      </c>
      <c r="BJ219" s="18" t="s">
        <v>88</v>
      </c>
      <c r="BK219" s="197">
        <f>ROUND(I219*H219,2)</f>
        <v>0</v>
      </c>
      <c r="BL219" s="18" t="s">
        <v>291</v>
      </c>
      <c r="BM219" s="196" t="s">
        <v>4801</v>
      </c>
    </row>
    <row r="220" spans="1:65" s="2" customFormat="1" ht="19.2">
      <c r="A220" s="35"/>
      <c r="B220" s="36"/>
      <c r="C220" s="37"/>
      <c r="D220" s="198" t="s">
        <v>221</v>
      </c>
      <c r="E220" s="37"/>
      <c r="F220" s="199" t="s">
        <v>4802</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221</v>
      </c>
      <c r="AU220" s="18" t="s">
        <v>90</v>
      </c>
    </row>
    <row r="221" spans="1:65" s="2" customFormat="1" ht="10.199999999999999">
      <c r="A221" s="35"/>
      <c r="B221" s="36"/>
      <c r="C221" s="37"/>
      <c r="D221" s="215" t="s">
        <v>362</v>
      </c>
      <c r="E221" s="37"/>
      <c r="F221" s="216" t="s">
        <v>4803</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362</v>
      </c>
      <c r="AU221" s="18" t="s">
        <v>90</v>
      </c>
    </row>
    <row r="222" spans="1:65" s="14" customFormat="1" ht="10.199999999999999">
      <c r="B222" s="227"/>
      <c r="C222" s="228"/>
      <c r="D222" s="198" t="s">
        <v>364</v>
      </c>
      <c r="E222" s="229" t="s">
        <v>1</v>
      </c>
      <c r="F222" s="230" t="s">
        <v>4804</v>
      </c>
      <c r="G222" s="228"/>
      <c r="H222" s="231">
        <v>16.2</v>
      </c>
      <c r="I222" s="232"/>
      <c r="J222" s="228"/>
      <c r="K222" s="228"/>
      <c r="L222" s="233"/>
      <c r="M222" s="234"/>
      <c r="N222" s="235"/>
      <c r="O222" s="235"/>
      <c r="P222" s="235"/>
      <c r="Q222" s="235"/>
      <c r="R222" s="235"/>
      <c r="S222" s="235"/>
      <c r="T222" s="236"/>
      <c r="AT222" s="237" t="s">
        <v>364</v>
      </c>
      <c r="AU222" s="237" t="s">
        <v>90</v>
      </c>
      <c r="AV222" s="14" t="s">
        <v>90</v>
      </c>
      <c r="AW222" s="14" t="s">
        <v>36</v>
      </c>
      <c r="AX222" s="14" t="s">
        <v>88</v>
      </c>
      <c r="AY222" s="237" t="s">
        <v>215</v>
      </c>
    </row>
    <row r="223" spans="1:65" s="2" customFormat="1" ht="37.799999999999997" customHeight="1">
      <c r="A223" s="35"/>
      <c r="B223" s="36"/>
      <c r="C223" s="185" t="s">
        <v>720</v>
      </c>
      <c r="D223" s="185" t="s">
        <v>216</v>
      </c>
      <c r="E223" s="186" t="s">
        <v>4805</v>
      </c>
      <c r="F223" s="187" t="s">
        <v>4806</v>
      </c>
      <c r="G223" s="188" t="s">
        <v>797</v>
      </c>
      <c r="H223" s="189">
        <v>110.604</v>
      </c>
      <c r="I223" s="190"/>
      <c r="J223" s="191">
        <f>ROUND(I223*H223,2)</f>
        <v>0</v>
      </c>
      <c r="K223" s="187" t="s">
        <v>359</v>
      </c>
      <c r="L223" s="40"/>
      <c r="M223" s="192" t="s">
        <v>1</v>
      </c>
      <c r="N223" s="193" t="s">
        <v>46</v>
      </c>
      <c r="O223" s="72"/>
      <c r="P223" s="194">
        <f>O223*H223</f>
        <v>0</v>
      </c>
      <c r="Q223" s="194">
        <v>1.6800000000000001E-3</v>
      </c>
      <c r="R223" s="194">
        <f>Q223*H223</f>
        <v>0.18581472000000002</v>
      </c>
      <c r="S223" s="194">
        <v>0</v>
      </c>
      <c r="T223" s="195">
        <f>S223*H223</f>
        <v>0</v>
      </c>
      <c r="U223" s="35"/>
      <c r="V223" s="35"/>
      <c r="W223" s="35"/>
      <c r="X223" s="35"/>
      <c r="Y223" s="35"/>
      <c r="Z223" s="35"/>
      <c r="AA223" s="35"/>
      <c r="AB223" s="35"/>
      <c r="AC223" s="35"/>
      <c r="AD223" s="35"/>
      <c r="AE223" s="35"/>
      <c r="AR223" s="196" t="s">
        <v>291</v>
      </c>
      <c r="AT223" s="196" t="s">
        <v>216</v>
      </c>
      <c r="AU223" s="196" t="s">
        <v>90</v>
      </c>
      <c r="AY223" s="18" t="s">
        <v>215</v>
      </c>
      <c r="BE223" s="197">
        <f>IF(N223="základní",J223,0)</f>
        <v>0</v>
      </c>
      <c r="BF223" s="197">
        <f>IF(N223="snížená",J223,0)</f>
        <v>0</v>
      </c>
      <c r="BG223" s="197">
        <f>IF(N223="zákl. přenesená",J223,0)</f>
        <v>0</v>
      </c>
      <c r="BH223" s="197">
        <f>IF(N223="sníž. přenesená",J223,0)</f>
        <v>0</v>
      </c>
      <c r="BI223" s="197">
        <f>IF(N223="nulová",J223,0)</f>
        <v>0</v>
      </c>
      <c r="BJ223" s="18" t="s">
        <v>88</v>
      </c>
      <c r="BK223" s="197">
        <f>ROUND(I223*H223,2)</f>
        <v>0</v>
      </c>
      <c r="BL223" s="18" t="s">
        <v>291</v>
      </c>
      <c r="BM223" s="196" t="s">
        <v>4807</v>
      </c>
    </row>
    <row r="224" spans="1:65" s="2" customFormat="1" ht="19.2">
      <c r="A224" s="35"/>
      <c r="B224" s="36"/>
      <c r="C224" s="37"/>
      <c r="D224" s="198" t="s">
        <v>221</v>
      </c>
      <c r="E224" s="37"/>
      <c r="F224" s="199" t="s">
        <v>4808</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221</v>
      </c>
      <c r="AU224" s="18" t="s">
        <v>90</v>
      </c>
    </row>
    <row r="225" spans="1:65" s="2" customFormat="1" ht="10.199999999999999">
      <c r="A225" s="35"/>
      <c r="B225" s="36"/>
      <c r="C225" s="37"/>
      <c r="D225" s="215" t="s">
        <v>362</v>
      </c>
      <c r="E225" s="37"/>
      <c r="F225" s="216" t="s">
        <v>4809</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362</v>
      </c>
      <c r="AU225" s="18" t="s">
        <v>90</v>
      </c>
    </row>
    <row r="226" spans="1:65" s="13" customFormat="1" ht="10.199999999999999">
      <c r="B226" s="217"/>
      <c r="C226" s="218"/>
      <c r="D226" s="198" t="s">
        <v>364</v>
      </c>
      <c r="E226" s="219" t="s">
        <v>1</v>
      </c>
      <c r="F226" s="220" t="s">
        <v>4810</v>
      </c>
      <c r="G226" s="218"/>
      <c r="H226" s="219" t="s">
        <v>1</v>
      </c>
      <c r="I226" s="221"/>
      <c r="J226" s="218"/>
      <c r="K226" s="218"/>
      <c r="L226" s="222"/>
      <c r="M226" s="223"/>
      <c r="N226" s="224"/>
      <c r="O226" s="224"/>
      <c r="P226" s="224"/>
      <c r="Q226" s="224"/>
      <c r="R226" s="224"/>
      <c r="S226" s="224"/>
      <c r="T226" s="225"/>
      <c r="AT226" s="226" t="s">
        <v>364</v>
      </c>
      <c r="AU226" s="226" t="s">
        <v>90</v>
      </c>
      <c r="AV226" s="13" t="s">
        <v>88</v>
      </c>
      <c r="AW226" s="13" t="s">
        <v>36</v>
      </c>
      <c r="AX226" s="13" t="s">
        <v>81</v>
      </c>
      <c r="AY226" s="226" t="s">
        <v>215</v>
      </c>
    </row>
    <row r="227" spans="1:65" s="14" customFormat="1" ht="10.199999999999999">
      <c r="B227" s="227"/>
      <c r="C227" s="228"/>
      <c r="D227" s="198" t="s">
        <v>364</v>
      </c>
      <c r="E227" s="229" t="s">
        <v>1</v>
      </c>
      <c r="F227" s="230" t="s">
        <v>4811</v>
      </c>
      <c r="G227" s="228"/>
      <c r="H227" s="231">
        <v>110.604</v>
      </c>
      <c r="I227" s="232"/>
      <c r="J227" s="228"/>
      <c r="K227" s="228"/>
      <c r="L227" s="233"/>
      <c r="M227" s="234"/>
      <c r="N227" s="235"/>
      <c r="O227" s="235"/>
      <c r="P227" s="235"/>
      <c r="Q227" s="235"/>
      <c r="R227" s="235"/>
      <c r="S227" s="235"/>
      <c r="T227" s="236"/>
      <c r="AT227" s="237" t="s">
        <v>364</v>
      </c>
      <c r="AU227" s="237" t="s">
        <v>90</v>
      </c>
      <c r="AV227" s="14" t="s">
        <v>90</v>
      </c>
      <c r="AW227" s="14" t="s">
        <v>36</v>
      </c>
      <c r="AX227" s="14" t="s">
        <v>88</v>
      </c>
      <c r="AY227" s="237" t="s">
        <v>215</v>
      </c>
    </row>
    <row r="228" spans="1:65" s="2" customFormat="1" ht="37.799999999999997" customHeight="1">
      <c r="A228" s="35"/>
      <c r="B228" s="36"/>
      <c r="C228" s="185" t="s">
        <v>727</v>
      </c>
      <c r="D228" s="185" t="s">
        <v>216</v>
      </c>
      <c r="E228" s="186" t="s">
        <v>4812</v>
      </c>
      <c r="F228" s="187" t="s">
        <v>4813</v>
      </c>
      <c r="G228" s="188" t="s">
        <v>797</v>
      </c>
      <c r="H228" s="189">
        <v>131.892</v>
      </c>
      <c r="I228" s="190"/>
      <c r="J228" s="191">
        <f>ROUND(I228*H228,2)</f>
        <v>0</v>
      </c>
      <c r="K228" s="187" t="s">
        <v>359</v>
      </c>
      <c r="L228" s="40"/>
      <c r="M228" s="192" t="s">
        <v>1</v>
      </c>
      <c r="N228" s="193" t="s">
        <v>46</v>
      </c>
      <c r="O228" s="72"/>
      <c r="P228" s="194">
        <f>O228*H228</f>
        <v>0</v>
      </c>
      <c r="Q228" s="194">
        <v>3.4499999999999999E-3</v>
      </c>
      <c r="R228" s="194">
        <f>Q228*H228</f>
        <v>0.45502739999999997</v>
      </c>
      <c r="S228" s="194">
        <v>0</v>
      </c>
      <c r="T228" s="195">
        <f>S228*H228</f>
        <v>0</v>
      </c>
      <c r="U228" s="35"/>
      <c r="V228" s="35"/>
      <c r="W228" s="35"/>
      <c r="X228" s="35"/>
      <c r="Y228" s="35"/>
      <c r="Z228" s="35"/>
      <c r="AA228" s="35"/>
      <c r="AB228" s="35"/>
      <c r="AC228" s="35"/>
      <c r="AD228" s="35"/>
      <c r="AE228" s="35"/>
      <c r="AR228" s="196" t="s">
        <v>291</v>
      </c>
      <c r="AT228" s="196" t="s">
        <v>216</v>
      </c>
      <c r="AU228" s="196" t="s">
        <v>90</v>
      </c>
      <c r="AY228" s="18" t="s">
        <v>215</v>
      </c>
      <c r="BE228" s="197">
        <f>IF(N228="základní",J228,0)</f>
        <v>0</v>
      </c>
      <c r="BF228" s="197">
        <f>IF(N228="snížená",J228,0)</f>
        <v>0</v>
      </c>
      <c r="BG228" s="197">
        <f>IF(N228="zákl. přenesená",J228,0)</f>
        <v>0</v>
      </c>
      <c r="BH228" s="197">
        <f>IF(N228="sníž. přenesená",J228,0)</f>
        <v>0</v>
      </c>
      <c r="BI228" s="197">
        <f>IF(N228="nulová",J228,0)</f>
        <v>0</v>
      </c>
      <c r="BJ228" s="18" t="s">
        <v>88</v>
      </c>
      <c r="BK228" s="197">
        <f>ROUND(I228*H228,2)</f>
        <v>0</v>
      </c>
      <c r="BL228" s="18" t="s">
        <v>291</v>
      </c>
      <c r="BM228" s="196" t="s">
        <v>4814</v>
      </c>
    </row>
    <row r="229" spans="1:65" s="2" customFormat="1" ht="28.8">
      <c r="A229" s="35"/>
      <c r="B229" s="36"/>
      <c r="C229" s="37"/>
      <c r="D229" s="198" t="s">
        <v>221</v>
      </c>
      <c r="E229" s="37"/>
      <c r="F229" s="199" t="s">
        <v>4815</v>
      </c>
      <c r="G229" s="37"/>
      <c r="H229" s="37"/>
      <c r="I229" s="200"/>
      <c r="J229" s="37"/>
      <c r="K229" s="37"/>
      <c r="L229" s="40"/>
      <c r="M229" s="201"/>
      <c r="N229" s="202"/>
      <c r="O229" s="72"/>
      <c r="P229" s="72"/>
      <c r="Q229" s="72"/>
      <c r="R229" s="72"/>
      <c r="S229" s="72"/>
      <c r="T229" s="73"/>
      <c r="U229" s="35"/>
      <c r="V229" s="35"/>
      <c r="W229" s="35"/>
      <c r="X229" s="35"/>
      <c r="Y229" s="35"/>
      <c r="Z229" s="35"/>
      <c r="AA229" s="35"/>
      <c r="AB229" s="35"/>
      <c r="AC229" s="35"/>
      <c r="AD229" s="35"/>
      <c r="AE229" s="35"/>
      <c r="AT229" s="18" t="s">
        <v>221</v>
      </c>
      <c r="AU229" s="18" t="s">
        <v>90</v>
      </c>
    </row>
    <row r="230" spans="1:65" s="2" customFormat="1" ht="10.199999999999999">
      <c r="A230" s="35"/>
      <c r="B230" s="36"/>
      <c r="C230" s="37"/>
      <c r="D230" s="215" t="s">
        <v>362</v>
      </c>
      <c r="E230" s="37"/>
      <c r="F230" s="216" t="s">
        <v>4816</v>
      </c>
      <c r="G230" s="37"/>
      <c r="H230" s="37"/>
      <c r="I230" s="200"/>
      <c r="J230" s="37"/>
      <c r="K230" s="37"/>
      <c r="L230" s="40"/>
      <c r="M230" s="201"/>
      <c r="N230" s="202"/>
      <c r="O230" s="72"/>
      <c r="P230" s="72"/>
      <c r="Q230" s="72"/>
      <c r="R230" s="72"/>
      <c r="S230" s="72"/>
      <c r="T230" s="73"/>
      <c r="U230" s="35"/>
      <c r="V230" s="35"/>
      <c r="W230" s="35"/>
      <c r="X230" s="35"/>
      <c r="Y230" s="35"/>
      <c r="Z230" s="35"/>
      <c r="AA230" s="35"/>
      <c r="AB230" s="35"/>
      <c r="AC230" s="35"/>
      <c r="AD230" s="35"/>
      <c r="AE230" s="35"/>
      <c r="AT230" s="18" t="s">
        <v>362</v>
      </c>
      <c r="AU230" s="18" t="s">
        <v>90</v>
      </c>
    </row>
    <row r="231" spans="1:65" s="13" customFormat="1" ht="10.199999999999999">
      <c r="B231" s="217"/>
      <c r="C231" s="218"/>
      <c r="D231" s="198" t="s">
        <v>364</v>
      </c>
      <c r="E231" s="219" t="s">
        <v>1</v>
      </c>
      <c r="F231" s="220" t="s">
        <v>4817</v>
      </c>
      <c r="G231" s="218"/>
      <c r="H231" s="219" t="s">
        <v>1</v>
      </c>
      <c r="I231" s="221"/>
      <c r="J231" s="218"/>
      <c r="K231" s="218"/>
      <c r="L231" s="222"/>
      <c r="M231" s="223"/>
      <c r="N231" s="224"/>
      <c r="O231" s="224"/>
      <c r="P231" s="224"/>
      <c r="Q231" s="224"/>
      <c r="R231" s="224"/>
      <c r="S231" s="224"/>
      <c r="T231" s="225"/>
      <c r="AT231" s="226" t="s">
        <v>364</v>
      </c>
      <c r="AU231" s="226" t="s">
        <v>90</v>
      </c>
      <c r="AV231" s="13" t="s">
        <v>88</v>
      </c>
      <c r="AW231" s="13" t="s">
        <v>36</v>
      </c>
      <c r="AX231" s="13" t="s">
        <v>81</v>
      </c>
      <c r="AY231" s="226" t="s">
        <v>215</v>
      </c>
    </row>
    <row r="232" spans="1:65" s="14" customFormat="1" ht="10.199999999999999">
      <c r="B232" s="227"/>
      <c r="C232" s="228"/>
      <c r="D232" s="198" t="s">
        <v>364</v>
      </c>
      <c r="E232" s="229" t="s">
        <v>1</v>
      </c>
      <c r="F232" s="230" t="s">
        <v>4818</v>
      </c>
      <c r="G232" s="228"/>
      <c r="H232" s="231">
        <v>23.88</v>
      </c>
      <c r="I232" s="232"/>
      <c r="J232" s="228"/>
      <c r="K232" s="228"/>
      <c r="L232" s="233"/>
      <c r="M232" s="234"/>
      <c r="N232" s="235"/>
      <c r="O232" s="235"/>
      <c r="P232" s="235"/>
      <c r="Q232" s="235"/>
      <c r="R232" s="235"/>
      <c r="S232" s="235"/>
      <c r="T232" s="236"/>
      <c r="AT232" s="237" t="s">
        <v>364</v>
      </c>
      <c r="AU232" s="237" t="s">
        <v>90</v>
      </c>
      <c r="AV232" s="14" t="s">
        <v>90</v>
      </c>
      <c r="AW232" s="14" t="s">
        <v>36</v>
      </c>
      <c r="AX232" s="14" t="s">
        <v>81</v>
      </c>
      <c r="AY232" s="237" t="s">
        <v>215</v>
      </c>
    </row>
    <row r="233" spans="1:65" s="13" customFormat="1" ht="10.199999999999999">
      <c r="B233" s="217"/>
      <c r="C233" s="218"/>
      <c r="D233" s="198" t="s">
        <v>364</v>
      </c>
      <c r="E233" s="219" t="s">
        <v>1</v>
      </c>
      <c r="F233" s="220" t="s">
        <v>4819</v>
      </c>
      <c r="G233" s="218"/>
      <c r="H233" s="219" t="s">
        <v>1</v>
      </c>
      <c r="I233" s="221"/>
      <c r="J233" s="218"/>
      <c r="K233" s="218"/>
      <c r="L233" s="222"/>
      <c r="M233" s="223"/>
      <c r="N233" s="224"/>
      <c r="O233" s="224"/>
      <c r="P233" s="224"/>
      <c r="Q233" s="224"/>
      <c r="R233" s="224"/>
      <c r="S233" s="224"/>
      <c r="T233" s="225"/>
      <c r="AT233" s="226" t="s">
        <v>364</v>
      </c>
      <c r="AU233" s="226" t="s">
        <v>90</v>
      </c>
      <c r="AV233" s="13" t="s">
        <v>88</v>
      </c>
      <c r="AW233" s="13" t="s">
        <v>36</v>
      </c>
      <c r="AX233" s="13" t="s">
        <v>81</v>
      </c>
      <c r="AY233" s="226" t="s">
        <v>215</v>
      </c>
    </row>
    <row r="234" spans="1:65" s="14" customFormat="1" ht="10.199999999999999">
      <c r="B234" s="227"/>
      <c r="C234" s="228"/>
      <c r="D234" s="198" t="s">
        <v>364</v>
      </c>
      <c r="E234" s="229" t="s">
        <v>1</v>
      </c>
      <c r="F234" s="230" t="s">
        <v>4820</v>
      </c>
      <c r="G234" s="228"/>
      <c r="H234" s="231">
        <v>39.6</v>
      </c>
      <c r="I234" s="232"/>
      <c r="J234" s="228"/>
      <c r="K234" s="228"/>
      <c r="L234" s="233"/>
      <c r="M234" s="234"/>
      <c r="N234" s="235"/>
      <c r="O234" s="235"/>
      <c r="P234" s="235"/>
      <c r="Q234" s="235"/>
      <c r="R234" s="235"/>
      <c r="S234" s="235"/>
      <c r="T234" s="236"/>
      <c r="AT234" s="237" t="s">
        <v>364</v>
      </c>
      <c r="AU234" s="237" t="s">
        <v>90</v>
      </c>
      <c r="AV234" s="14" t="s">
        <v>90</v>
      </c>
      <c r="AW234" s="14" t="s">
        <v>36</v>
      </c>
      <c r="AX234" s="14" t="s">
        <v>81</v>
      </c>
      <c r="AY234" s="237" t="s">
        <v>215</v>
      </c>
    </row>
    <row r="235" spans="1:65" s="13" customFormat="1" ht="10.199999999999999">
      <c r="B235" s="217"/>
      <c r="C235" s="218"/>
      <c r="D235" s="198" t="s">
        <v>364</v>
      </c>
      <c r="E235" s="219" t="s">
        <v>1</v>
      </c>
      <c r="F235" s="220" t="s">
        <v>4821</v>
      </c>
      <c r="G235" s="218"/>
      <c r="H235" s="219" t="s">
        <v>1</v>
      </c>
      <c r="I235" s="221"/>
      <c r="J235" s="218"/>
      <c r="K235" s="218"/>
      <c r="L235" s="222"/>
      <c r="M235" s="223"/>
      <c r="N235" s="224"/>
      <c r="O235" s="224"/>
      <c r="P235" s="224"/>
      <c r="Q235" s="224"/>
      <c r="R235" s="224"/>
      <c r="S235" s="224"/>
      <c r="T235" s="225"/>
      <c r="AT235" s="226" t="s">
        <v>364</v>
      </c>
      <c r="AU235" s="226" t="s">
        <v>90</v>
      </c>
      <c r="AV235" s="13" t="s">
        <v>88</v>
      </c>
      <c r="AW235" s="13" t="s">
        <v>36</v>
      </c>
      <c r="AX235" s="13" t="s">
        <v>81</v>
      </c>
      <c r="AY235" s="226" t="s">
        <v>215</v>
      </c>
    </row>
    <row r="236" spans="1:65" s="14" customFormat="1" ht="10.199999999999999">
      <c r="B236" s="227"/>
      <c r="C236" s="228"/>
      <c r="D236" s="198" t="s">
        <v>364</v>
      </c>
      <c r="E236" s="229" t="s">
        <v>1</v>
      </c>
      <c r="F236" s="230" t="s">
        <v>4822</v>
      </c>
      <c r="G236" s="228"/>
      <c r="H236" s="231">
        <v>9.0120000000000005</v>
      </c>
      <c r="I236" s="232"/>
      <c r="J236" s="228"/>
      <c r="K236" s="228"/>
      <c r="L236" s="233"/>
      <c r="M236" s="234"/>
      <c r="N236" s="235"/>
      <c r="O236" s="235"/>
      <c r="P236" s="235"/>
      <c r="Q236" s="235"/>
      <c r="R236" s="235"/>
      <c r="S236" s="235"/>
      <c r="T236" s="236"/>
      <c r="AT236" s="237" t="s">
        <v>364</v>
      </c>
      <c r="AU236" s="237" t="s">
        <v>90</v>
      </c>
      <c r="AV236" s="14" t="s">
        <v>90</v>
      </c>
      <c r="AW236" s="14" t="s">
        <v>36</v>
      </c>
      <c r="AX236" s="14" t="s">
        <v>81</v>
      </c>
      <c r="AY236" s="237" t="s">
        <v>215</v>
      </c>
    </row>
    <row r="237" spans="1:65" s="13" customFormat="1" ht="10.199999999999999">
      <c r="B237" s="217"/>
      <c r="C237" s="218"/>
      <c r="D237" s="198" t="s">
        <v>364</v>
      </c>
      <c r="E237" s="219" t="s">
        <v>1</v>
      </c>
      <c r="F237" s="220" t="s">
        <v>4823</v>
      </c>
      <c r="G237" s="218"/>
      <c r="H237" s="219" t="s">
        <v>1</v>
      </c>
      <c r="I237" s="221"/>
      <c r="J237" s="218"/>
      <c r="K237" s="218"/>
      <c r="L237" s="222"/>
      <c r="M237" s="223"/>
      <c r="N237" s="224"/>
      <c r="O237" s="224"/>
      <c r="P237" s="224"/>
      <c r="Q237" s="224"/>
      <c r="R237" s="224"/>
      <c r="S237" s="224"/>
      <c r="T237" s="225"/>
      <c r="AT237" s="226" t="s">
        <v>364</v>
      </c>
      <c r="AU237" s="226" t="s">
        <v>90</v>
      </c>
      <c r="AV237" s="13" t="s">
        <v>88</v>
      </c>
      <c r="AW237" s="13" t="s">
        <v>36</v>
      </c>
      <c r="AX237" s="13" t="s">
        <v>81</v>
      </c>
      <c r="AY237" s="226" t="s">
        <v>215</v>
      </c>
    </row>
    <row r="238" spans="1:65" s="14" customFormat="1" ht="10.199999999999999">
      <c r="B238" s="227"/>
      <c r="C238" s="228"/>
      <c r="D238" s="198" t="s">
        <v>364</v>
      </c>
      <c r="E238" s="229" t="s">
        <v>1</v>
      </c>
      <c r="F238" s="230" t="s">
        <v>4824</v>
      </c>
      <c r="G238" s="228"/>
      <c r="H238" s="231">
        <v>5.4</v>
      </c>
      <c r="I238" s="232"/>
      <c r="J238" s="228"/>
      <c r="K238" s="228"/>
      <c r="L238" s="233"/>
      <c r="M238" s="234"/>
      <c r="N238" s="235"/>
      <c r="O238" s="235"/>
      <c r="P238" s="235"/>
      <c r="Q238" s="235"/>
      <c r="R238" s="235"/>
      <c r="S238" s="235"/>
      <c r="T238" s="236"/>
      <c r="AT238" s="237" t="s">
        <v>364</v>
      </c>
      <c r="AU238" s="237" t="s">
        <v>90</v>
      </c>
      <c r="AV238" s="14" t="s">
        <v>90</v>
      </c>
      <c r="AW238" s="14" t="s">
        <v>36</v>
      </c>
      <c r="AX238" s="14" t="s">
        <v>81</v>
      </c>
      <c r="AY238" s="237" t="s">
        <v>215</v>
      </c>
    </row>
    <row r="239" spans="1:65" s="13" customFormat="1" ht="10.199999999999999">
      <c r="B239" s="217"/>
      <c r="C239" s="218"/>
      <c r="D239" s="198" t="s">
        <v>364</v>
      </c>
      <c r="E239" s="219" t="s">
        <v>1</v>
      </c>
      <c r="F239" s="220" t="s">
        <v>4825</v>
      </c>
      <c r="G239" s="218"/>
      <c r="H239" s="219" t="s">
        <v>1</v>
      </c>
      <c r="I239" s="221"/>
      <c r="J239" s="218"/>
      <c r="K239" s="218"/>
      <c r="L239" s="222"/>
      <c r="M239" s="223"/>
      <c r="N239" s="224"/>
      <c r="O239" s="224"/>
      <c r="P239" s="224"/>
      <c r="Q239" s="224"/>
      <c r="R239" s="224"/>
      <c r="S239" s="224"/>
      <c r="T239" s="225"/>
      <c r="AT239" s="226" t="s">
        <v>364</v>
      </c>
      <c r="AU239" s="226" t="s">
        <v>90</v>
      </c>
      <c r="AV239" s="13" t="s">
        <v>88</v>
      </c>
      <c r="AW239" s="13" t="s">
        <v>36</v>
      </c>
      <c r="AX239" s="13" t="s">
        <v>81</v>
      </c>
      <c r="AY239" s="226" t="s">
        <v>215</v>
      </c>
    </row>
    <row r="240" spans="1:65" s="14" customFormat="1" ht="10.199999999999999">
      <c r="B240" s="227"/>
      <c r="C240" s="228"/>
      <c r="D240" s="198" t="s">
        <v>364</v>
      </c>
      <c r="E240" s="229" t="s">
        <v>1</v>
      </c>
      <c r="F240" s="230" t="s">
        <v>4826</v>
      </c>
      <c r="G240" s="228"/>
      <c r="H240" s="231">
        <v>54</v>
      </c>
      <c r="I240" s="232"/>
      <c r="J240" s="228"/>
      <c r="K240" s="228"/>
      <c r="L240" s="233"/>
      <c r="M240" s="234"/>
      <c r="N240" s="235"/>
      <c r="O240" s="235"/>
      <c r="P240" s="235"/>
      <c r="Q240" s="235"/>
      <c r="R240" s="235"/>
      <c r="S240" s="235"/>
      <c r="T240" s="236"/>
      <c r="AT240" s="237" t="s">
        <v>364</v>
      </c>
      <c r="AU240" s="237" t="s">
        <v>90</v>
      </c>
      <c r="AV240" s="14" t="s">
        <v>90</v>
      </c>
      <c r="AW240" s="14" t="s">
        <v>36</v>
      </c>
      <c r="AX240" s="14" t="s">
        <v>81</v>
      </c>
      <c r="AY240" s="237" t="s">
        <v>215</v>
      </c>
    </row>
    <row r="241" spans="1:65" s="15" customFormat="1" ht="10.199999999999999">
      <c r="B241" s="238"/>
      <c r="C241" s="239"/>
      <c r="D241" s="198" t="s">
        <v>364</v>
      </c>
      <c r="E241" s="240" t="s">
        <v>1</v>
      </c>
      <c r="F241" s="241" t="s">
        <v>368</v>
      </c>
      <c r="G241" s="239"/>
      <c r="H241" s="242">
        <v>131.892</v>
      </c>
      <c r="I241" s="243"/>
      <c r="J241" s="239"/>
      <c r="K241" s="239"/>
      <c r="L241" s="244"/>
      <c r="M241" s="245"/>
      <c r="N241" s="246"/>
      <c r="O241" s="246"/>
      <c r="P241" s="246"/>
      <c r="Q241" s="246"/>
      <c r="R241" s="246"/>
      <c r="S241" s="246"/>
      <c r="T241" s="247"/>
      <c r="AT241" s="248" t="s">
        <v>364</v>
      </c>
      <c r="AU241" s="248" t="s">
        <v>90</v>
      </c>
      <c r="AV241" s="15" t="s">
        <v>214</v>
      </c>
      <c r="AW241" s="15" t="s">
        <v>36</v>
      </c>
      <c r="AX241" s="15" t="s">
        <v>88</v>
      </c>
      <c r="AY241" s="248" t="s">
        <v>215</v>
      </c>
    </row>
    <row r="242" spans="1:65" s="2" customFormat="1" ht="37.799999999999997" customHeight="1">
      <c r="A242" s="35"/>
      <c r="B242" s="36"/>
      <c r="C242" s="185" t="s">
        <v>735</v>
      </c>
      <c r="D242" s="185" t="s">
        <v>216</v>
      </c>
      <c r="E242" s="186" t="s">
        <v>4827</v>
      </c>
      <c r="F242" s="187" t="s">
        <v>4828</v>
      </c>
      <c r="G242" s="188" t="s">
        <v>797</v>
      </c>
      <c r="H242" s="189">
        <v>9</v>
      </c>
      <c r="I242" s="190"/>
      <c r="J242" s="191">
        <f>ROUND(I242*H242,2)</f>
        <v>0</v>
      </c>
      <c r="K242" s="187" t="s">
        <v>359</v>
      </c>
      <c r="L242" s="40"/>
      <c r="M242" s="192" t="s">
        <v>1</v>
      </c>
      <c r="N242" s="193" t="s">
        <v>46</v>
      </c>
      <c r="O242" s="72"/>
      <c r="P242" s="194">
        <f>O242*H242</f>
        <v>0</v>
      </c>
      <c r="Q242" s="194">
        <v>5.3099999999999996E-3</v>
      </c>
      <c r="R242" s="194">
        <f>Q242*H242</f>
        <v>4.7789999999999999E-2</v>
      </c>
      <c r="S242" s="194">
        <v>0</v>
      </c>
      <c r="T242" s="195">
        <f>S242*H242</f>
        <v>0</v>
      </c>
      <c r="U242" s="35"/>
      <c r="V242" s="35"/>
      <c r="W242" s="35"/>
      <c r="X242" s="35"/>
      <c r="Y242" s="35"/>
      <c r="Z242" s="35"/>
      <c r="AA242" s="35"/>
      <c r="AB242" s="35"/>
      <c r="AC242" s="35"/>
      <c r="AD242" s="35"/>
      <c r="AE242" s="35"/>
      <c r="AR242" s="196" t="s">
        <v>291</v>
      </c>
      <c r="AT242" s="196" t="s">
        <v>216</v>
      </c>
      <c r="AU242" s="196" t="s">
        <v>90</v>
      </c>
      <c r="AY242" s="18" t="s">
        <v>215</v>
      </c>
      <c r="BE242" s="197">
        <f>IF(N242="základní",J242,0)</f>
        <v>0</v>
      </c>
      <c r="BF242" s="197">
        <f>IF(N242="snížená",J242,0)</f>
        <v>0</v>
      </c>
      <c r="BG242" s="197">
        <f>IF(N242="zákl. přenesená",J242,0)</f>
        <v>0</v>
      </c>
      <c r="BH242" s="197">
        <f>IF(N242="sníž. přenesená",J242,0)</f>
        <v>0</v>
      </c>
      <c r="BI242" s="197">
        <f>IF(N242="nulová",J242,0)</f>
        <v>0</v>
      </c>
      <c r="BJ242" s="18" t="s">
        <v>88</v>
      </c>
      <c r="BK242" s="197">
        <f>ROUND(I242*H242,2)</f>
        <v>0</v>
      </c>
      <c r="BL242" s="18" t="s">
        <v>291</v>
      </c>
      <c r="BM242" s="196" t="s">
        <v>4829</v>
      </c>
    </row>
    <row r="243" spans="1:65" s="2" customFormat="1" ht="28.8">
      <c r="A243" s="35"/>
      <c r="B243" s="36"/>
      <c r="C243" s="37"/>
      <c r="D243" s="198" t="s">
        <v>221</v>
      </c>
      <c r="E243" s="37"/>
      <c r="F243" s="199" t="s">
        <v>4830</v>
      </c>
      <c r="G243" s="37"/>
      <c r="H243" s="37"/>
      <c r="I243" s="200"/>
      <c r="J243" s="37"/>
      <c r="K243" s="37"/>
      <c r="L243" s="40"/>
      <c r="M243" s="201"/>
      <c r="N243" s="202"/>
      <c r="O243" s="72"/>
      <c r="P243" s="72"/>
      <c r="Q243" s="72"/>
      <c r="R243" s="72"/>
      <c r="S243" s="72"/>
      <c r="T243" s="73"/>
      <c r="U243" s="35"/>
      <c r="V243" s="35"/>
      <c r="W243" s="35"/>
      <c r="X243" s="35"/>
      <c r="Y243" s="35"/>
      <c r="Z243" s="35"/>
      <c r="AA243" s="35"/>
      <c r="AB243" s="35"/>
      <c r="AC243" s="35"/>
      <c r="AD243" s="35"/>
      <c r="AE243" s="35"/>
      <c r="AT243" s="18" t="s">
        <v>221</v>
      </c>
      <c r="AU243" s="18" t="s">
        <v>90</v>
      </c>
    </row>
    <row r="244" spans="1:65" s="2" customFormat="1" ht="10.199999999999999">
      <c r="A244" s="35"/>
      <c r="B244" s="36"/>
      <c r="C244" s="37"/>
      <c r="D244" s="215" t="s">
        <v>362</v>
      </c>
      <c r="E244" s="37"/>
      <c r="F244" s="216" t="s">
        <v>4831</v>
      </c>
      <c r="G244" s="37"/>
      <c r="H244" s="37"/>
      <c r="I244" s="200"/>
      <c r="J244" s="37"/>
      <c r="K244" s="37"/>
      <c r="L244" s="40"/>
      <c r="M244" s="201"/>
      <c r="N244" s="202"/>
      <c r="O244" s="72"/>
      <c r="P244" s="72"/>
      <c r="Q244" s="72"/>
      <c r="R244" s="72"/>
      <c r="S244" s="72"/>
      <c r="T244" s="73"/>
      <c r="U244" s="35"/>
      <c r="V244" s="35"/>
      <c r="W244" s="35"/>
      <c r="X244" s="35"/>
      <c r="Y244" s="35"/>
      <c r="Z244" s="35"/>
      <c r="AA244" s="35"/>
      <c r="AB244" s="35"/>
      <c r="AC244" s="35"/>
      <c r="AD244" s="35"/>
      <c r="AE244" s="35"/>
      <c r="AT244" s="18" t="s">
        <v>362</v>
      </c>
      <c r="AU244" s="18" t="s">
        <v>90</v>
      </c>
    </row>
    <row r="245" spans="1:65" s="13" customFormat="1" ht="10.199999999999999">
      <c r="B245" s="217"/>
      <c r="C245" s="218"/>
      <c r="D245" s="198" t="s">
        <v>364</v>
      </c>
      <c r="E245" s="219" t="s">
        <v>1</v>
      </c>
      <c r="F245" s="220" t="s">
        <v>4832</v>
      </c>
      <c r="G245" s="218"/>
      <c r="H245" s="219" t="s">
        <v>1</v>
      </c>
      <c r="I245" s="221"/>
      <c r="J245" s="218"/>
      <c r="K245" s="218"/>
      <c r="L245" s="222"/>
      <c r="M245" s="223"/>
      <c r="N245" s="224"/>
      <c r="O245" s="224"/>
      <c r="P245" s="224"/>
      <c r="Q245" s="224"/>
      <c r="R245" s="224"/>
      <c r="S245" s="224"/>
      <c r="T245" s="225"/>
      <c r="AT245" s="226" t="s">
        <v>364</v>
      </c>
      <c r="AU245" s="226" t="s">
        <v>90</v>
      </c>
      <c r="AV245" s="13" t="s">
        <v>88</v>
      </c>
      <c r="AW245" s="13" t="s">
        <v>36</v>
      </c>
      <c r="AX245" s="13" t="s">
        <v>81</v>
      </c>
      <c r="AY245" s="226" t="s">
        <v>215</v>
      </c>
    </row>
    <row r="246" spans="1:65" s="14" customFormat="1" ht="10.199999999999999">
      <c r="B246" s="227"/>
      <c r="C246" s="228"/>
      <c r="D246" s="198" t="s">
        <v>364</v>
      </c>
      <c r="E246" s="229" t="s">
        <v>1</v>
      </c>
      <c r="F246" s="230" t="s">
        <v>4833</v>
      </c>
      <c r="G246" s="228"/>
      <c r="H246" s="231">
        <v>6.6</v>
      </c>
      <c r="I246" s="232"/>
      <c r="J246" s="228"/>
      <c r="K246" s="228"/>
      <c r="L246" s="233"/>
      <c r="M246" s="234"/>
      <c r="N246" s="235"/>
      <c r="O246" s="235"/>
      <c r="P246" s="235"/>
      <c r="Q246" s="235"/>
      <c r="R246" s="235"/>
      <c r="S246" s="235"/>
      <c r="T246" s="236"/>
      <c r="AT246" s="237" t="s">
        <v>364</v>
      </c>
      <c r="AU246" s="237" t="s">
        <v>90</v>
      </c>
      <c r="AV246" s="14" t="s">
        <v>90</v>
      </c>
      <c r="AW246" s="14" t="s">
        <v>36</v>
      </c>
      <c r="AX246" s="14" t="s">
        <v>81</v>
      </c>
      <c r="AY246" s="237" t="s">
        <v>215</v>
      </c>
    </row>
    <row r="247" spans="1:65" s="13" customFormat="1" ht="10.199999999999999">
      <c r="B247" s="217"/>
      <c r="C247" s="218"/>
      <c r="D247" s="198" t="s">
        <v>364</v>
      </c>
      <c r="E247" s="219" t="s">
        <v>1</v>
      </c>
      <c r="F247" s="220" t="s">
        <v>4834</v>
      </c>
      <c r="G247" s="218"/>
      <c r="H247" s="219" t="s">
        <v>1</v>
      </c>
      <c r="I247" s="221"/>
      <c r="J247" s="218"/>
      <c r="K247" s="218"/>
      <c r="L247" s="222"/>
      <c r="M247" s="223"/>
      <c r="N247" s="224"/>
      <c r="O247" s="224"/>
      <c r="P247" s="224"/>
      <c r="Q247" s="224"/>
      <c r="R247" s="224"/>
      <c r="S247" s="224"/>
      <c r="T247" s="225"/>
      <c r="AT247" s="226" t="s">
        <v>364</v>
      </c>
      <c r="AU247" s="226" t="s">
        <v>90</v>
      </c>
      <c r="AV247" s="13" t="s">
        <v>88</v>
      </c>
      <c r="AW247" s="13" t="s">
        <v>36</v>
      </c>
      <c r="AX247" s="13" t="s">
        <v>81</v>
      </c>
      <c r="AY247" s="226" t="s">
        <v>215</v>
      </c>
    </row>
    <row r="248" spans="1:65" s="14" customFormat="1" ht="10.199999999999999">
      <c r="B248" s="227"/>
      <c r="C248" s="228"/>
      <c r="D248" s="198" t="s">
        <v>364</v>
      </c>
      <c r="E248" s="229" t="s">
        <v>1</v>
      </c>
      <c r="F248" s="230" t="s">
        <v>2660</v>
      </c>
      <c r="G248" s="228"/>
      <c r="H248" s="231">
        <v>2.4</v>
      </c>
      <c r="I248" s="232"/>
      <c r="J248" s="228"/>
      <c r="K248" s="228"/>
      <c r="L248" s="233"/>
      <c r="M248" s="234"/>
      <c r="N248" s="235"/>
      <c r="O248" s="235"/>
      <c r="P248" s="235"/>
      <c r="Q248" s="235"/>
      <c r="R248" s="235"/>
      <c r="S248" s="235"/>
      <c r="T248" s="236"/>
      <c r="AT248" s="237" t="s">
        <v>364</v>
      </c>
      <c r="AU248" s="237" t="s">
        <v>90</v>
      </c>
      <c r="AV248" s="14" t="s">
        <v>90</v>
      </c>
      <c r="AW248" s="14" t="s">
        <v>36</v>
      </c>
      <c r="AX248" s="14" t="s">
        <v>81</v>
      </c>
      <c r="AY248" s="237" t="s">
        <v>215</v>
      </c>
    </row>
    <row r="249" spans="1:65" s="15" customFormat="1" ht="10.199999999999999">
      <c r="B249" s="238"/>
      <c r="C249" s="239"/>
      <c r="D249" s="198" t="s">
        <v>364</v>
      </c>
      <c r="E249" s="240" t="s">
        <v>1</v>
      </c>
      <c r="F249" s="241" t="s">
        <v>368</v>
      </c>
      <c r="G249" s="239"/>
      <c r="H249" s="242">
        <v>9</v>
      </c>
      <c r="I249" s="243"/>
      <c r="J249" s="239"/>
      <c r="K249" s="239"/>
      <c r="L249" s="244"/>
      <c r="M249" s="245"/>
      <c r="N249" s="246"/>
      <c r="O249" s="246"/>
      <c r="P249" s="246"/>
      <c r="Q249" s="246"/>
      <c r="R249" s="246"/>
      <c r="S249" s="246"/>
      <c r="T249" s="247"/>
      <c r="AT249" s="248" t="s">
        <v>364</v>
      </c>
      <c r="AU249" s="248" t="s">
        <v>90</v>
      </c>
      <c r="AV249" s="15" t="s">
        <v>214</v>
      </c>
      <c r="AW249" s="15" t="s">
        <v>36</v>
      </c>
      <c r="AX249" s="15" t="s">
        <v>88</v>
      </c>
      <c r="AY249" s="248" t="s">
        <v>215</v>
      </c>
    </row>
    <row r="250" spans="1:65" s="2" customFormat="1" ht="21.75" customHeight="1">
      <c r="A250" s="35"/>
      <c r="B250" s="36"/>
      <c r="C250" s="185" t="s">
        <v>745</v>
      </c>
      <c r="D250" s="185" t="s">
        <v>216</v>
      </c>
      <c r="E250" s="186" t="s">
        <v>4835</v>
      </c>
      <c r="F250" s="187" t="s">
        <v>4836</v>
      </c>
      <c r="G250" s="188" t="s">
        <v>523</v>
      </c>
      <c r="H250" s="189">
        <v>177.6</v>
      </c>
      <c r="I250" s="190"/>
      <c r="J250" s="191">
        <f>ROUND(I250*H250,2)</f>
        <v>0</v>
      </c>
      <c r="K250" s="187" t="s">
        <v>1</v>
      </c>
      <c r="L250" s="40"/>
      <c r="M250" s="192" t="s">
        <v>1</v>
      </c>
      <c r="N250" s="193" t="s">
        <v>46</v>
      </c>
      <c r="O250" s="72"/>
      <c r="P250" s="194">
        <f>O250*H250</f>
        <v>0</v>
      </c>
      <c r="Q250" s="194">
        <v>3.8000000000000002E-4</v>
      </c>
      <c r="R250" s="194">
        <f>Q250*H250</f>
        <v>6.7488000000000006E-2</v>
      </c>
      <c r="S250" s="194">
        <v>0</v>
      </c>
      <c r="T250" s="195">
        <f>S250*H250</f>
        <v>0</v>
      </c>
      <c r="U250" s="35"/>
      <c r="V250" s="35"/>
      <c r="W250" s="35"/>
      <c r="X250" s="35"/>
      <c r="Y250" s="35"/>
      <c r="Z250" s="35"/>
      <c r="AA250" s="35"/>
      <c r="AB250" s="35"/>
      <c r="AC250" s="35"/>
      <c r="AD250" s="35"/>
      <c r="AE250" s="35"/>
      <c r="AR250" s="196" t="s">
        <v>291</v>
      </c>
      <c r="AT250" s="196" t="s">
        <v>216</v>
      </c>
      <c r="AU250" s="196" t="s">
        <v>90</v>
      </c>
      <c r="AY250" s="18" t="s">
        <v>215</v>
      </c>
      <c r="BE250" s="197">
        <f>IF(N250="základní",J250,0)</f>
        <v>0</v>
      </c>
      <c r="BF250" s="197">
        <f>IF(N250="snížená",J250,0)</f>
        <v>0</v>
      </c>
      <c r="BG250" s="197">
        <f>IF(N250="zákl. přenesená",J250,0)</f>
        <v>0</v>
      </c>
      <c r="BH250" s="197">
        <f>IF(N250="sníž. přenesená",J250,0)</f>
        <v>0</v>
      </c>
      <c r="BI250" s="197">
        <f>IF(N250="nulová",J250,0)</f>
        <v>0</v>
      </c>
      <c r="BJ250" s="18" t="s">
        <v>88</v>
      </c>
      <c r="BK250" s="197">
        <f>ROUND(I250*H250,2)</f>
        <v>0</v>
      </c>
      <c r="BL250" s="18" t="s">
        <v>291</v>
      </c>
      <c r="BM250" s="196" t="s">
        <v>4837</v>
      </c>
    </row>
    <row r="251" spans="1:65" s="2" customFormat="1" ht="19.2">
      <c r="A251" s="35"/>
      <c r="B251" s="36"/>
      <c r="C251" s="37"/>
      <c r="D251" s="198" t="s">
        <v>221</v>
      </c>
      <c r="E251" s="37"/>
      <c r="F251" s="199" t="s">
        <v>4838</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221</v>
      </c>
      <c r="AU251" s="18" t="s">
        <v>90</v>
      </c>
    </row>
    <row r="252" spans="1:65" s="2" customFormat="1" ht="24.15" customHeight="1">
      <c r="A252" s="35"/>
      <c r="B252" s="36"/>
      <c r="C252" s="260" t="s">
        <v>751</v>
      </c>
      <c r="D252" s="260" t="s">
        <v>539</v>
      </c>
      <c r="E252" s="261" t="s">
        <v>4839</v>
      </c>
      <c r="F252" s="262" t="s">
        <v>4840</v>
      </c>
      <c r="G252" s="263" t="s">
        <v>523</v>
      </c>
      <c r="H252" s="264">
        <v>177.6</v>
      </c>
      <c r="I252" s="265"/>
      <c r="J252" s="266">
        <f>ROUND(I252*H252,2)</f>
        <v>0</v>
      </c>
      <c r="K252" s="262" t="s">
        <v>359</v>
      </c>
      <c r="L252" s="267"/>
      <c r="M252" s="268" t="s">
        <v>1</v>
      </c>
      <c r="N252" s="269" t="s">
        <v>46</v>
      </c>
      <c r="O252" s="72"/>
      <c r="P252" s="194">
        <f>O252*H252</f>
        <v>0</v>
      </c>
      <c r="Q252" s="194">
        <v>5.9999999999999995E-4</v>
      </c>
      <c r="R252" s="194">
        <f>Q252*H252</f>
        <v>0.10655999999999999</v>
      </c>
      <c r="S252" s="194">
        <v>0</v>
      </c>
      <c r="T252" s="195">
        <f>S252*H252</f>
        <v>0</v>
      </c>
      <c r="U252" s="35"/>
      <c r="V252" s="35"/>
      <c r="W252" s="35"/>
      <c r="X252" s="35"/>
      <c r="Y252" s="35"/>
      <c r="Z252" s="35"/>
      <c r="AA252" s="35"/>
      <c r="AB252" s="35"/>
      <c r="AC252" s="35"/>
      <c r="AD252" s="35"/>
      <c r="AE252" s="35"/>
      <c r="AR252" s="196" t="s">
        <v>676</v>
      </c>
      <c r="AT252" s="196" t="s">
        <v>539</v>
      </c>
      <c r="AU252" s="196" t="s">
        <v>90</v>
      </c>
      <c r="AY252" s="18" t="s">
        <v>215</v>
      </c>
      <c r="BE252" s="197">
        <f>IF(N252="základní",J252,0)</f>
        <v>0</v>
      </c>
      <c r="BF252" s="197">
        <f>IF(N252="snížená",J252,0)</f>
        <v>0</v>
      </c>
      <c r="BG252" s="197">
        <f>IF(N252="zákl. přenesená",J252,0)</f>
        <v>0</v>
      </c>
      <c r="BH252" s="197">
        <f>IF(N252="sníž. přenesená",J252,0)</f>
        <v>0</v>
      </c>
      <c r="BI252" s="197">
        <f>IF(N252="nulová",J252,0)</f>
        <v>0</v>
      </c>
      <c r="BJ252" s="18" t="s">
        <v>88</v>
      </c>
      <c r="BK252" s="197">
        <f>ROUND(I252*H252,2)</f>
        <v>0</v>
      </c>
      <c r="BL252" s="18" t="s">
        <v>291</v>
      </c>
      <c r="BM252" s="196" t="s">
        <v>4841</v>
      </c>
    </row>
    <row r="253" spans="1:65" s="2" customFormat="1" ht="19.2">
      <c r="A253" s="35"/>
      <c r="B253" s="36"/>
      <c r="C253" s="37"/>
      <c r="D253" s="198" t="s">
        <v>221</v>
      </c>
      <c r="E253" s="37"/>
      <c r="F253" s="199" t="s">
        <v>4840</v>
      </c>
      <c r="G253" s="37"/>
      <c r="H253" s="37"/>
      <c r="I253" s="200"/>
      <c r="J253" s="37"/>
      <c r="K253" s="37"/>
      <c r="L253" s="40"/>
      <c r="M253" s="201"/>
      <c r="N253" s="202"/>
      <c r="O253" s="72"/>
      <c r="P253" s="72"/>
      <c r="Q253" s="72"/>
      <c r="R253" s="72"/>
      <c r="S253" s="72"/>
      <c r="T253" s="73"/>
      <c r="U253" s="35"/>
      <c r="V253" s="35"/>
      <c r="W253" s="35"/>
      <c r="X253" s="35"/>
      <c r="Y253" s="35"/>
      <c r="Z253" s="35"/>
      <c r="AA253" s="35"/>
      <c r="AB253" s="35"/>
      <c r="AC253" s="35"/>
      <c r="AD253" s="35"/>
      <c r="AE253" s="35"/>
      <c r="AT253" s="18" t="s">
        <v>221</v>
      </c>
      <c r="AU253" s="18" t="s">
        <v>90</v>
      </c>
    </row>
    <row r="254" spans="1:65" s="14" customFormat="1" ht="10.199999999999999">
      <c r="B254" s="227"/>
      <c r="C254" s="228"/>
      <c r="D254" s="198" t="s">
        <v>364</v>
      </c>
      <c r="E254" s="229" t="s">
        <v>1</v>
      </c>
      <c r="F254" s="230" t="s">
        <v>4842</v>
      </c>
      <c r="G254" s="228"/>
      <c r="H254" s="231">
        <v>177.6</v>
      </c>
      <c r="I254" s="232"/>
      <c r="J254" s="228"/>
      <c r="K254" s="228"/>
      <c r="L254" s="233"/>
      <c r="M254" s="234"/>
      <c r="N254" s="235"/>
      <c r="O254" s="235"/>
      <c r="P254" s="235"/>
      <c r="Q254" s="235"/>
      <c r="R254" s="235"/>
      <c r="S254" s="235"/>
      <c r="T254" s="236"/>
      <c r="AT254" s="237" t="s">
        <v>364</v>
      </c>
      <c r="AU254" s="237" t="s">
        <v>90</v>
      </c>
      <c r="AV254" s="14" t="s">
        <v>90</v>
      </c>
      <c r="AW254" s="14" t="s">
        <v>36</v>
      </c>
      <c r="AX254" s="14" t="s">
        <v>88</v>
      </c>
      <c r="AY254" s="237" t="s">
        <v>215</v>
      </c>
    </row>
    <row r="255" spans="1:65" s="2" customFormat="1" ht="24.15" customHeight="1">
      <c r="A255" s="35"/>
      <c r="B255" s="36"/>
      <c r="C255" s="185" t="s">
        <v>758</v>
      </c>
      <c r="D255" s="185" t="s">
        <v>216</v>
      </c>
      <c r="E255" s="186" t="s">
        <v>4843</v>
      </c>
      <c r="F255" s="187" t="s">
        <v>4838</v>
      </c>
      <c r="G255" s="188" t="s">
        <v>523</v>
      </c>
      <c r="H255" s="189">
        <v>59.701999999999998</v>
      </c>
      <c r="I255" s="190"/>
      <c r="J255" s="191">
        <f>ROUND(I255*H255,2)</f>
        <v>0</v>
      </c>
      <c r="K255" s="187" t="s">
        <v>359</v>
      </c>
      <c r="L255" s="40"/>
      <c r="M255" s="192" t="s">
        <v>1</v>
      </c>
      <c r="N255" s="193" t="s">
        <v>46</v>
      </c>
      <c r="O255" s="72"/>
      <c r="P255" s="194">
        <f>O255*H255</f>
        <v>0</v>
      </c>
      <c r="Q255" s="194">
        <v>3.6000000000000002E-4</v>
      </c>
      <c r="R255" s="194">
        <f>Q255*H255</f>
        <v>2.149272E-2</v>
      </c>
      <c r="S255" s="194">
        <v>0</v>
      </c>
      <c r="T255" s="195">
        <f>S255*H255</f>
        <v>0</v>
      </c>
      <c r="U255" s="35"/>
      <c r="V255" s="35"/>
      <c r="W255" s="35"/>
      <c r="X255" s="35"/>
      <c r="Y255" s="35"/>
      <c r="Z255" s="35"/>
      <c r="AA255" s="35"/>
      <c r="AB255" s="35"/>
      <c r="AC255" s="35"/>
      <c r="AD255" s="35"/>
      <c r="AE255" s="35"/>
      <c r="AR255" s="196" t="s">
        <v>291</v>
      </c>
      <c r="AT255" s="196" t="s">
        <v>216</v>
      </c>
      <c r="AU255" s="196" t="s">
        <v>90</v>
      </c>
      <c r="AY255" s="18" t="s">
        <v>215</v>
      </c>
      <c r="BE255" s="197">
        <f>IF(N255="základní",J255,0)</f>
        <v>0</v>
      </c>
      <c r="BF255" s="197">
        <f>IF(N255="snížená",J255,0)</f>
        <v>0</v>
      </c>
      <c r="BG255" s="197">
        <f>IF(N255="zákl. přenesená",J255,0)</f>
        <v>0</v>
      </c>
      <c r="BH255" s="197">
        <f>IF(N255="sníž. přenesená",J255,0)</f>
        <v>0</v>
      </c>
      <c r="BI255" s="197">
        <f>IF(N255="nulová",J255,0)</f>
        <v>0</v>
      </c>
      <c r="BJ255" s="18" t="s">
        <v>88</v>
      </c>
      <c r="BK255" s="197">
        <f>ROUND(I255*H255,2)</f>
        <v>0</v>
      </c>
      <c r="BL255" s="18" t="s">
        <v>291</v>
      </c>
      <c r="BM255" s="196" t="s">
        <v>4844</v>
      </c>
    </row>
    <row r="256" spans="1:65" s="2" customFormat="1" ht="28.8">
      <c r="A256" s="35"/>
      <c r="B256" s="36"/>
      <c r="C256" s="37"/>
      <c r="D256" s="198" t="s">
        <v>221</v>
      </c>
      <c r="E256" s="37"/>
      <c r="F256" s="199" t="s">
        <v>4845</v>
      </c>
      <c r="G256" s="37"/>
      <c r="H256" s="37"/>
      <c r="I256" s="200"/>
      <c r="J256" s="37"/>
      <c r="K256" s="37"/>
      <c r="L256" s="40"/>
      <c r="M256" s="201"/>
      <c r="N256" s="202"/>
      <c r="O256" s="72"/>
      <c r="P256" s="72"/>
      <c r="Q256" s="72"/>
      <c r="R256" s="72"/>
      <c r="S256" s="72"/>
      <c r="T256" s="73"/>
      <c r="U256" s="35"/>
      <c r="V256" s="35"/>
      <c r="W256" s="35"/>
      <c r="X256" s="35"/>
      <c r="Y256" s="35"/>
      <c r="Z256" s="35"/>
      <c r="AA256" s="35"/>
      <c r="AB256" s="35"/>
      <c r="AC256" s="35"/>
      <c r="AD256" s="35"/>
      <c r="AE256" s="35"/>
      <c r="AT256" s="18" t="s">
        <v>221</v>
      </c>
      <c r="AU256" s="18" t="s">
        <v>90</v>
      </c>
    </row>
    <row r="257" spans="1:65" s="2" customFormat="1" ht="10.199999999999999">
      <c r="A257" s="35"/>
      <c r="B257" s="36"/>
      <c r="C257" s="37"/>
      <c r="D257" s="215" t="s">
        <v>362</v>
      </c>
      <c r="E257" s="37"/>
      <c r="F257" s="216" t="s">
        <v>4846</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362</v>
      </c>
      <c r="AU257" s="18" t="s">
        <v>90</v>
      </c>
    </row>
    <row r="258" spans="1:65" s="2" customFormat="1" ht="24.15" customHeight="1">
      <c r="A258" s="35"/>
      <c r="B258" s="36"/>
      <c r="C258" s="260" t="s">
        <v>794</v>
      </c>
      <c r="D258" s="260" t="s">
        <v>539</v>
      </c>
      <c r="E258" s="261" t="s">
        <v>4847</v>
      </c>
      <c r="F258" s="262" t="s">
        <v>4848</v>
      </c>
      <c r="G258" s="263" t="s">
        <v>523</v>
      </c>
      <c r="H258" s="264">
        <v>59.701999999999998</v>
      </c>
      <c r="I258" s="265"/>
      <c r="J258" s="266">
        <f>ROUND(I258*H258,2)</f>
        <v>0</v>
      </c>
      <c r="K258" s="262" t="s">
        <v>359</v>
      </c>
      <c r="L258" s="267"/>
      <c r="M258" s="268" t="s">
        <v>1</v>
      </c>
      <c r="N258" s="269" t="s">
        <v>46</v>
      </c>
      <c r="O258" s="72"/>
      <c r="P258" s="194">
        <f>O258*H258</f>
        <v>0</v>
      </c>
      <c r="Q258" s="194">
        <v>3.8999999999999998E-3</v>
      </c>
      <c r="R258" s="194">
        <f>Q258*H258</f>
        <v>0.23283779999999998</v>
      </c>
      <c r="S258" s="194">
        <v>0</v>
      </c>
      <c r="T258" s="195">
        <f>S258*H258</f>
        <v>0</v>
      </c>
      <c r="U258" s="35"/>
      <c r="V258" s="35"/>
      <c r="W258" s="35"/>
      <c r="X258" s="35"/>
      <c r="Y258" s="35"/>
      <c r="Z258" s="35"/>
      <c r="AA258" s="35"/>
      <c r="AB258" s="35"/>
      <c r="AC258" s="35"/>
      <c r="AD258" s="35"/>
      <c r="AE258" s="35"/>
      <c r="AR258" s="196" t="s">
        <v>676</v>
      </c>
      <c r="AT258" s="196" t="s">
        <v>539</v>
      </c>
      <c r="AU258" s="196" t="s">
        <v>90</v>
      </c>
      <c r="AY258" s="18" t="s">
        <v>215</v>
      </c>
      <c r="BE258" s="197">
        <f>IF(N258="základní",J258,0)</f>
        <v>0</v>
      </c>
      <c r="BF258" s="197">
        <f>IF(N258="snížená",J258,0)</f>
        <v>0</v>
      </c>
      <c r="BG258" s="197">
        <f>IF(N258="zákl. přenesená",J258,0)</f>
        <v>0</v>
      </c>
      <c r="BH258" s="197">
        <f>IF(N258="sníž. přenesená",J258,0)</f>
        <v>0</v>
      </c>
      <c r="BI258" s="197">
        <f>IF(N258="nulová",J258,0)</f>
        <v>0</v>
      </c>
      <c r="BJ258" s="18" t="s">
        <v>88</v>
      </c>
      <c r="BK258" s="197">
        <f>ROUND(I258*H258,2)</f>
        <v>0</v>
      </c>
      <c r="BL258" s="18" t="s">
        <v>291</v>
      </c>
      <c r="BM258" s="196" t="s">
        <v>4849</v>
      </c>
    </row>
    <row r="259" spans="1:65" s="2" customFormat="1" ht="19.2">
      <c r="A259" s="35"/>
      <c r="B259" s="36"/>
      <c r="C259" s="37"/>
      <c r="D259" s="198" t="s">
        <v>221</v>
      </c>
      <c r="E259" s="37"/>
      <c r="F259" s="199" t="s">
        <v>4848</v>
      </c>
      <c r="G259" s="37"/>
      <c r="H259" s="37"/>
      <c r="I259" s="200"/>
      <c r="J259" s="37"/>
      <c r="K259" s="37"/>
      <c r="L259" s="40"/>
      <c r="M259" s="201"/>
      <c r="N259" s="202"/>
      <c r="O259" s="72"/>
      <c r="P259" s="72"/>
      <c r="Q259" s="72"/>
      <c r="R259" s="72"/>
      <c r="S259" s="72"/>
      <c r="T259" s="73"/>
      <c r="U259" s="35"/>
      <c r="V259" s="35"/>
      <c r="W259" s="35"/>
      <c r="X259" s="35"/>
      <c r="Y259" s="35"/>
      <c r="Z259" s="35"/>
      <c r="AA259" s="35"/>
      <c r="AB259" s="35"/>
      <c r="AC259" s="35"/>
      <c r="AD259" s="35"/>
      <c r="AE259" s="35"/>
      <c r="AT259" s="18" t="s">
        <v>221</v>
      </c>
      <c r="AU259" s="18" t="s">
        <v>90</v>
      </c>
    </row>
    <row r="260" spans="1:65" s="14" customFormat="1" ht="10.199999999999999">
      <c r="B260" s="227"/>
      <c r="C260" s="228"/>
      <c r="D260" s="198" t="s">
        <v>364</v>
      </c>
      <c r="E260" s="229" t="s">
        <v>1</v>
      </c>
      <c r="F260" s="230" t="s">
        <v>4850</v>
      </c>
      <c r="G260" s="228"/>
      <c r="H260" s="231">
        <v>34.991999999999997</v>
      </c>
      <c r="I260" s="232"/>
      <c r="J260" s="228"/>
      <c r="K260" s="228"/>
      <c r="L260" s="233"/>
      <c r="M260" s="234"/>
      <c r="N260" s="235"/>
      <c r="O260" s="235"/>
      <c r="P260" s="235"/>
      <c r="Q260" s="235"/>
      <c r="R260" s="235"/>
      <c r="S260" s="235"/>
      <c r="T260" s="236"/>
      <c r="AT260" s="237" t="s">
        <v>364</v>
      </c>
      <c r="AU260" s="237" t="s">
        <v>90</v>
      </c>
      <c r="AV260" s="14" t="s">
        <v>90</v>
      </c>
      <c r="AW260" s="14" t="s">
        <v>36</v>
      </c>
      <c r="AX260" s="14" t="s">
        <v>81</v>
      </c>
      <c r="AY260" s="237" t="s">
        <v>215</v>
      </c>
    </row>
    <row r="261" spans="1:65" s="14" customFormat="1" ht="10.199999999999999">
      <c r="B261" s="227"/>
      <c r="C261" s="228"/>
      <c r="D261" s="198" t="s">
        <v>364</v>
      </c>
      <c r="E261" s="229" t="s">
        <v>1</v>
      </c>
      <c r="F261" s="230" t="s">
        <v>4851</v>
      </c>
      <c r="G261" s="228"/>
      <c r="H261" s="231">
        <v>24.71</v>
      </c>
      <c r="I261" s="232"/>
      <c r="J261" s="228"/>
      <c r="K261" s="228"/>
      <c r="L261" s="233"/>
      <c r="M261" s="234"/>
      <c r="N261" s="235"/>
      <c r="O261" s="235"/>
      <c r="P261" s="235"/>
      <c r="Q261" s="235"/>
      <c r="R261" s="235"/>
      <c r="S261" s="235"/>
      <c r="T261" s="236"/>
      <c r="AT261" s="237" t="s">
        <v>364</v>
      </c>
      <c r="AU261" s="237" t="s">
        <v>90</v>
      </c>
      <c r="AV261" s="14" t="s">
        <v>90</v>
      </c>
      <c r="AW261" s="14" t="s">
        <v>36</v>
      </c>
      <c r="AX261" s="14" t="s">
        <v>81</v>
      </c>
      <c r="AY261" s="237" t="s">
        <v>215</v>
      </c>
    </row>
    <row r="262" spans="1:65" s="15" customFormat="1" ht="10.199999999999999">
      <c r="B262" s="238"/>
      <c r="C262" s="239"/>
      <c r="D262" s="198" t="s">
        <v>364</v>
      </c>
      <c r="E262" s="240" t="s">
        <v>1</v>
      </c>
      <c r="F262" s="241" t="s">
        <v>368</v>
      </c>
      <c r="G262" s="239"/>
      <c r="H262" s="242">
        <v>59.701999999999998</v>
      </c>
      <c r="I262" s="243"/>
      <c r="J262" s="239"/>
      <c r="K262" s="239"/>
      <c r="L262" s="244"/>
      <c r="M262" s="245"/>
      <c r="N262" s="246"/>
      <c r="O262" s="246"/>
      <c r="P262" s="246"/>
      <c r="Q262" s="246"/>
      <c r="R262" s="246"/>
      <c r="S262" s="246"/>
      <c r="T262" s="247"/>
      <c r="AT262" s="248" t="s">
        <v>364</v>
      </c>
      <c r="AU262" s="248" t="s">
        <v>90</v>
      </c>
      <c r="AV262" s="15" t="s">
        <v>214</v>
      </c>
      <c r="AW262" s="15" t="s">
        <v>36</v>
      </c>
      <c r="AX262" s="15" t="s">
        <v>88</v>
      </c>
      <c r="AY262" s="248" t="s">
        <v>215</v>
      </c>
    </row>
    <row r="263" spans="1:65" s="2" customFormat="1" ht="24.15" customHeight="1">
      <c r="A263" s="35"/>
      <c r="B263" s="36"/>
      <c r="C263" s="185" t="s">
        <v>802</v>
      </c>
      <c r="D263" s="185" t="s">
        <v>216</v>
      </c>
      <c r="E263" s="186" t="s">
        <v>4852</v>
      </c>
      <c r="F263" s="187" t="s">
        <v>4853</v>
      </c>
      <c r="G263" s="188" t="s">
        <v>523</v>
      </c>
      <c r="H263" s="189">
        <v>59.701999999999998</v>
      </c>
      <c r="I263" s="190"/>
      <c r="J263" s="191">
        <f>ROUND(I263*H263,2)</f>
        <v>0</v>
      </c>
      <c r="K263" s="187" t="s">
        <v>359</v>
      </c>
      <c r="L263" s="40"/>
      <c r="M263" s="192" t="s">
        <v>1</v>
      </c>
      <c r="N263" s="193" t="s">
        <v>46</v>
      </c>
      <c r="O263" s="72"/>
      <c r="P263" s="194">
        <f>O263*H263</f>
        <v>0</v>
      </c>
      <c r="Q263" s="194">
        <v>5.0000000000000002E-5</v>
      </c>
      <c r="R263" s="194">
        <f>Q263*H263</f>
        <v>2.9851000000000001E-3</v>
      </c>
      <c r="S263" s="194">
        <v>0</v>
      </c>
      <c r="T263" s="195">
        <f>S263*H263</f>
        <v>0</v>
      </c>
      <c r="U263" s="35"/>
      <c r="V263" s="35"/>
      <c r="W263" s="35"/>
      <c r="X263" s="35"/>
      <c r="Y263" s="35"/>
      <c r="Z263" s="35"/>
      <c r="AA263" s="35"/>
      <c r="AB263" s="35"/>
      <c r="AC263" s="35"/>
      <c r="AD263" s="35"/>
      <c r="AE263" s="35"/>
      <c r="AR263" s="196" t="s">
        <v>291</v>
      </c>
      <c r="AT263" s="196" t="s">
        <v>216</v>
      </c>
      <c r="AU263" s="196" t="s">
        <v>90</v>
      </c>
      <c r="AY263" s="18" t="s">
        <v>215</v>
      </c>
      <c r="BE263" s="197">
        <f>IF(N263="základní",J263,0)</f>
        <v>0</v>
      </c>
      <c r="BF263" s="197">
        <f>IF(N263="snížená",J263,0)</f>
        <v>0</v>
      </c>
      <c r="BG263" s="197">
        <f>IF(N263="zákl. přenesená",J263,0)</f>
        <v>0</v>
      </c>
      <c r="BH263" s="197">
        <f>IF(N263="sníž. přenesená",J263,0)</f>
        <v>0</v>
      </c>
      <c r="BI263" s="197">
        <f>IF(N263="nulová",J263,0)</f>
        <v>0</v>
      </c>
      <c r="BJ263" s="18" t="s">
        <v>88</v>
      </c>
      <c r="BK263" s="197">
        <f>ROUND(I263*H263,2)</f>
        <v>0</v>
      </c>
      <c r="BL263" s="18" t="s">
        <v>291</v>
      </c>
      <c r="BM263" s="196" t="s">
        <v>4854</v>
      </c>
    </row>
    <row r="264" spans="1:65" s="2" customFormat="1" ht="28.8">
      <c r="A264" s="35"/>
      <c r="B264" s="36"/>
      <c r="C264" s="37"/>
      <c r="D264" s="198" t="s">
        <v>221</v>
      </c>
      <c r="E264" s="37"/>
      <c r="F264" s="199" t="s">
        <v>4855</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221</v>
      </c>
      <c r="AU264" s="18" t="s">
        <v>90</v>
      </c>
    </row>
    <row r="265" spans="1:65" s="2" customFormat="1" ht="10.199999999999999">
      <c r="A265" s="35"/>
      <c r="B265" s="36"/>
      <c r="C265" s="37"/>
      <c r="D265" s="215" t="s">
        <v>362</v>
      </c>
      <c r="E265" s="37"/>
      <c r="F265" s="216" t="s">
        <v>4856</v>
      </c>
      <c r="G265" s="37"/>
      <c r="H265" s="37"/>
      <c r="I265" s="200"/>
      <c r="J265" s="37"/>
      <c r="K265" s="37"/>
      <c r="L265" s="40"/>
      <c r="M265" s="201"/>
      <c r="N265" s="202"/>
      <c r="O265" s="72"/>
      <c r="P265" s="72"/>
      <c r="Q265" s="72"/>
      <c r="R265" s="72"/>
      <c r="S265" s="72"/>
      <c r="T265" s="73"/>
      <c r="U265" s="35"/>
      <c r="V265" s="35"/>
      <c r="W265" s="35"/>
      <c r="X265" s="35"/>
      <c r="Y265" s="35"/>
      <c r="Z265" s="35"/>
      <c r="AA265" s="35"/>
      <c r="AB265" s="35"/>
      <c r="AC265" s="35"/>
      <c r="AD265" s="35"/>
      <c r="AE265" s="35"/>
      <c r="AT265" s="18" t="s">
        <v>362</v>
      </c>
      <c r="AU265" s="18" t="s">
        <v>90</v>
      </c>
    </row>
    <row r="266" spans="1:65" s="2" customFormat="1" ht="16.5" customHeight="1">
      <c r="A266" s="35"/>
      <c r="B266" s="36"/>
      <c r="C266" s="260" t="s">
        <v>808</v>
      </c>
      <c r="D266" s="260" t="s">
        <v>539</v>
      </c>
      <c r="E266" s="261" t="s">
        <v>4857</v>
      </c>
      <c r="F266" s="262" t="s">
        <v>4858</v>
      </c>
      <c r="G266" s="263" t="s">
        <v>1155</v>
      </c>
      <c r="H266" s="264">
        <v>238.80799999999999</v>
      </c>
      <c r="I266" s="265"/>
      <c r="J266" s="266">
        <f>ROUND(I266*H266,2)</f>
        <v>0</v>
      </c>
      <c r="K266" s="262" t="s">
        <v>359</v>
      </c>
      <c r="L266" s="267"/>
      <c r="M266" s="268" t="s">
        <v>1</v>
      </c>
      <c r="N266" s="269" t="s">
        <v>46</v>
      </c>
      <c r="O266" s="72"/>
      <c r="P266" s="194">
        <f>O266*H266</f>
        <v>0</v>
      </c>
      <c r="Q266" s="194">
        <v>1E-3</v>
      </c>
      <c r="R266" s="194">
        <f>Q266*H266</f>
        <v>0.23880799999999999</v>
      </c>
      <c r="S266" s="194">
        <v>0</v>
      </c>
      <c r="T266" s="195">
        <f>S266*H266</f>
        <v>0</v>
      </c>
      <c r="U266" s="35"/>
      <c r="V266" s="35"/>
      <c r="W266" s="35"/>
      <c r="X266" s="35"/>
      <c r="Y266" s="35"/>
      <c r="Z266" s="35"/>
      <c r="AA266" s="35"/>
      <c r="AB266" s="35"/>
      <c r="AC266" s="35"/>
      <c r="AD266" s="35"/>
      <c r="AE266" s="35"/>
      <c r="AR266" s="196" t="s">
        <v>676</v>
      </c>
      <c r="AT266" s="196" t="s">
        <v>539</v>
      </c>
      <c r="AU266" s="196" t="s">
        <v>90</v>
      </c>
      <c r="AY266" s="18" t="s">
        <v>215</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291</v>
      </c>
      <c r="BM266" s="196" t="s">
        <v>4859</v>
      </c>
    </row>
    <row r="267" spans="1:65" s="2" customFormat="1" ht="10.199999999999999">
      <c r="A267" s="35"/>
      <c r="B267" s="36"/>
      <c r="C267" s="37"/>
      <c r="D267" s="198" t="s">
        <v>221</v>
      </c>
      <c r="E267" s="37"/>
      <c r="F267" s="199" t="s">
        <v>4858</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221</v>
      </c>
      <c r="AU267" s="18" t="s">
        <v>90</v>
      </c>
    </row>
    <row r="268" spans="1:65" s="14" customFormat="1" ht="10.199999999999999">
      <c r="B268" s="227"/>
      <c r="C268" s="228"/>
      <c r="D268" s="198" t="s">
        <v>364</v>
      </c>
      <c r="E268" s="229" t="s">
        <v>1</v>
      </c>
      <c r="F268" s="230" t="s">
        <v>4850</v>
      </c>
      <c r="G268" s="228"/>
      <c r="H268" s="231">
        <v>34.991999999999997</v>
      </c>
      <c r="I268" s="232"/>
      <c r="J268" s="228"/>
      <c r="K268" s="228"/>
      <c r="L268" s="233"/>
      <c r="M268" s="234"/>
      <c r="N268" s="235"/>
      <c r="O268" s="235"/>
      <c r="P268" s="235"/>
      <c r="Q268" s="235"/>
      <c r="R268" s="235"/>
      <c r="S268" s="235"/>
      <c r="T268" s="236"/>
      <c r="AT268" s="237" t="s">
        <v>364</v>
      </c>
      <c r="AU268" s="237" t="s">
        <v>90</v>
      </c>
      <c r="AV268" s="14" t="s">
        <v>90</v>
      </c>
      <c r="AW268" s="14" t="s">
        <v>36</v>
      </c>
      <c r="AX268" s="14" t="s">
        <v>81</v>
      </c>
      <c r="AY268" s="237" t="s">
        <v>215</v>
      </c>
    </row>
    <row r="269" spans="1:65" s="14" customFormat="1" ht="10.199999999999999">
      <c r="B269" s="227"/>
      <c r="C269" s="228"/>
      <c r="D269" s="198" t="s">
        <v>364</v>
      </c>
      <c r="E269" s="229" t="s">
        <v>1</v>
      </c>
      <c r="F269" s="230" t="s">
        <v>4851</v>
      </c>
      <c r="G269" s="228"/>
      <c r="H269" s="231">
        <v>24.71</v>
      </c>
      <c r="I269" s="232"/>
      <c r="J269" s="228"/>
      <c r="K269" s="228"/>
      <c r="L269" s="233"/>
      <c r="M269" s="234"/>
      <c r="N269" s="235"/>
      <c r="O269" s="235"/>
      <c r="P269" s="235"/>
      <c r="Q269" s="235"/>
      <c r="R269" s="235"/>
      <c r="S269" s="235"/>
      <c r="T269" s="236"/>
      <c r="AT269" s="237" t="s">
        <v>364</v>
      </c>
      <c r="AU269" s="237" t="s">
        <v>90</v>
      </c>
      <c r="AV269" s="14" t="s">
        <v>90</v>
      </c>
      <c r="AW269" s="14" t="s">
        <v>36</v>
      </c>
      <c r="AX269" s="14" t="s">
        <v>81</v>
      </c>
      <c r="AY269" s="237" t="s">
        <v>215</v>
      </c>
    </row>
    <row r="270" spans="1:65" s="15" customFormat="1" ht="10.199999999999999">
      <c r="B270" s="238"/>
      <c r="C270" s="239"/>
      <c r="D270" s="198" t="s">
        <v>364</v>
      </c>
      <c r="E270" s="240" t="s">
        <v>1</v>
      </c>
      <c r="F270" s="241" t="s">
        <v>368</v>
      </c>
      <c r="G270" s="239"/>
      <c r="H270" s="242">
        <v>59.701999999999998</v>
      </c>
      <c r="I270" s="243"/>
      <c r="J270" s="239"/>
      <c r="K270" s="239"/>
      <c r="L270" s="244"/>
      <c r="M270" s="245"/>
      <c r="N270" s="246"/>
      <c r="O270" s="246"/>
      <c r="P270" s="246"/>
      <c r="Q270" s="246"/>
      <c r="R270" s="246"/>
      <c r="S270" s="246"/>
      <c r="T270" s="247"/>
      <c r="AT270" s="248" t="s">
        <v>364</v>
      </c>
      <c r="AU270" s="248" t="s">
        <v>90</v>
      </c>
      <c r="AV270" s="15" t="s">
        <v>214</v>
      </c>
      <c r="AW270" s="15" t="s">
        <v>36</v>
      </c>
      <c r="AX270" s="15" t="s">
        <v>88</v>
      </c>
      <c r="AY270" s="248" t="s">
        <v>215</v>
      </c>
    </row>
    <row r="271" spans="1:65" s="14" customFormat="1" ht="10.199999999999999">
      <c r="B271" s="227"/>
      <c r="C271" s="228"/>
      <c r="D271" s="198" t="s">
        <v>364</v>
      </c>
      <c r="E271" s="228"/>
      <c r="F271" s="230" t="s">
        <v>4860</v>
      </c>
      <c r="G271" s="228"/>
      <c r="H271" s="231">
        <v>238.80799999999999</v>
      </c>
      <c r="I271" s="232"/>
      <c r="J271" s="228"/>
      <c r="K271" s="228"/>
      <c r="L271" s="233"/>
      <c r="M271" s="234"/>
      <c r="N271" s="235"/>
      <c r="O271" s="235"/>
      <c r="P271" s="235"/>
      <c r="Q271" s="235"/>
      <c r="R271" s="235"/>
      <c r="S271" s="235"/>
      <c r="T271" s="236"/>
      <c r="AT271" s="237" t="s">
        <v>364</v>
      </c>
      <c r="AU271" s="237" t="s">
        <v>90</v>
      </c>
      <c r="AV271" s="14" t="s">
        <v>90</v>
      </c>
      <c r="AW271" s="14" t="s">
        <v>4</v>
      </c>
      <c r="AX271" s="14" t="s">
        <v>88</v>
      </c>
      <c r="AY271" s="237" t="s">
        <v>215</v>
      </c>
    </row>
    <row r="272" spans="1:65" s="2" customFormat="1" ht="24.15" customHeight="1">
      <c r="A272" s="35"/>
      <c r="B272" s="36"/>
      <c r="C272" s="185" t="s">
        <v>816</v>
      </c>
      <c r="D272" s="185" t="s">
        <v>216</v>
      </c>
      <c r="E272" s="186" t="s">
        <v>4861</v>
      </c>
      <c r="F272" s="187" t="s">
        <v>4862</v>
      </c>
      <c r="G272" s="188" t="s">
        <v>716</v>
      </c>
      <c r="H272" s="189">
        <v>2</v>
      </c>
      <c r="I272" s="190"/>
      <c r="J272" s="191">
        <f>ROUND(I272*H272,2)</f>
        <v>0</v>
      </c>
      <c r="K272" s="187" t="s">
        <v>359</v>
      </c>
      <c r="L272" s="40"/>
      <c r="M272" s="192" t="s">
        <v>1</v>
      </c>
      <c r="N272" s="193" t="s">
        <v>46</v>
      </c>
      <c r="O272" s="72"/>
      <c r="P272" s="194">
        <f>O272*H272</f>
        <v>0</v>
      </c>
      <c r="Q272" s="194">
        <v>2.4399999999999999E-3</v>
      </c>
      <c r="R272" s="194">
        <f>Q272*H272</f>
        <v>4.8799999999999998E-3</v>
      </c>
      <c r="S272" s="194">
        <v>0</v>
      </c>
      <c r="T272" s="195">
        <f>S272*H272</f>
        <v>0</v>
      </c>
      <c r="U272" s="35"/>
      <c r="V272" s="35"/>
      <c r="W272" s="35"/>
      <c r="X272" s="35"/>
      <c r="Y272" s="35"/>
      <c r="Z272" s="35"/>
      <c r="AA272" s="35"/>
      <c r="AB272" s="35"/>
      <c r="AC272" s="35"/>
      <c r="AD272" s="35"/>
      <c r="AE272" s="35"/>
      <c r="AR272" s="196" t="s">
        <v>291</v>
      </c>
      <c r="AT272" s="196" t="s">
        <v>216</v>
      </c>
      <c r="AU272" s="196" t="s">
        <v>90</v>
      </c>
      <c r="AY272" s="18" t="s">
        <v>215</v>
      </c>
      <c r="BE272" s="197">
        <f>IF(N272="základní",J272,0)</f>
        <v>0</v>
      </c>
      <c r="BF272" s="197">
        <f>IF(N272="snížená",J272,0)</f>
        <v>0</v>
      </c>
      <c r="BG272" s="197">
        <f>IF(N272="zákl. přenesená",J272,0)</f>
        <v>0</v>
      </c>
      <c r="BH272" s="197">
        <f>IF(N272="sníž. přenesená",J272,0)</f>
        <v>0</v>
      </c>
      <c r="BI272" s="197">
        <f>IF(N272="nulová",J272,0)</f>
        <v>0</v>
      </c>
      <c r="BJ272" s="18" t="s">
        <v>88</v>
      </c>
      <c r="BK272" s="197">
        <f>ROUND(I272*H272,2)</f>
        <v>0</v>
      </c>
      <c r="BL272" s="18" t="s">
        <v>291</v>
      </c>
      <c r="BM272" s="196" t="s">
        <v>4863</v>
      </c>
    </row>
    <row r="273" spans="1:65" s="2" customFormat="1" ht="28.8">
      <c r="A273" s="35"/>
      <c r="B273" s="36"/>
      <c r="C273" s="37"/>
      <c r="D273" s="198" t="s">
        <v>221</v>
      </c>
      <c r="E273" s="37"/>
      <c r="F273" s="199" t="s">
        <v>4864</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221</v>
      </c>
      <c r="AU273" s="18" t="s">
        <v>90</v>
      </c>
    </row>
    <row r="274" spans="1:65" s="2" customFormat="1" ht="10.199999999999999">
      <c r="A274" s="35"/>
      <c r="B274" s="36"/>
      <c r="C274" s="37"/>
      <c r="D274" s="215" t="s">
        <v>362</v>
      </c>
      <c r="E274" s="37"/>
      <c r="F274" s="216" t="s">
        <v>4865</v>
      </c>
      <c r="G274" s="37"/>
      <c r="H274" s="37"/>
      <c r="I274" s="200"/>
      <c r="J274" s="37"/>
      <c r="K274" s="37"/>
      <c r="L274" s="40"/>
      <c r="M274" s="201"/>
      <c r="N274" s="202"/>
      <c r="O274" s="72"/>
      <c r="P274" s="72"/>
      <c r="Q274" s="72"/>
      <c r="R274" s="72"/>
      <c r="S274" s="72"/>
      <c r="T274" s="73"/>
      <c r="U274" s="35"/>
      <c r="V274" s="35"/>
      <c r="W274" s="35"/>
      <c r="X274" s="35"/>
      <c r="Y274" s="35"/>
      <c r="Z274" s="35"/>
      <c r="AA274" s="35"/>
      <c r="AB274" s="35"/>
      <c r="AC274" s="35"/>
      <c r="AD274" s="35"/>
      <c r="AE274" s="35"/>
      <c r="AT274" s="18" t="s">
        <v>362</v>
      </c>
      <c r="AU274" s="18" t="s">
        <v>90</v>
      </c>
    </row>
    <row r="275" spans="1:65" s="2" customFormat="1" ht="24.15" customHeight="1">
      <c r="A275" s="35"/>
      <c r="B275" s="36"/>
      <c r="C275" s="185" t="s">
        <v>876</v>
      </c>
      <c r="D275" s="185" t="s">
        <v>216</v>
      </c>
      <c r="E275" s="186" t="s">
        <v>4866</v>
      </c>
      <c r="F275" s="187" t="s">
        <v>4867</v>
      </c>
      <c r="G275" s="188" t="s">
        <v>583</v>
      </c>
      <c r="H275" s="189">
        <v>2.7</v>
      </c>
      <c r="I275" s="190"/>
      <c r="J275" s="191">
        <f>ROUND(I275*H275,2)</f>
        <v>0</v>
      </c>
      <c r="K275" s="187" t="s">
        <v>4868</v>
      </c>
      <c r="L275" s="40"/>
      <c r="M275" s="192" t="s">
        <v>1</v>
      </c>
      <c r="N275" s="193" t="s">
        <v>46</v>
      </c>
      <c r="O275" s="72"/>
      <c r="P275" s="194">
        <f>O275*H275</f>
        <v>0</v>
      </c>
      <c r="Q275" s="194">
        <v>0</v>
      </c>
      <c r="R275" s="194">
        <f>Q275*H275</f>
        <v>0</v>
      </c>
      <c r="S275" s="194">
        <v>0</v>
      </c>
      <c r="T275" s="195">
        <f>S275*H275</f>
        <v>0</v>
      </c>
      <c r="U275" s="35"/>
      <c r="V275" s="35"/>
      <c r="W275" s="35"/>
      <c r="X275" s="35"/>
      <c r="Y275" s="35"/>
      <c r="Z275" s="35"/>
      <c r="AA275" s="35"/>
      <c r="AB275" s="35"/>
      <c r="AC275" s="35"/>
      <c r="AD275" s="35"/>
      <c r="AE275" s="35"/>
      <c r="AR275" s="196" t="s">
        <v>291</v>
      </c>
      <c r="AT275" s="196" t="s">
        <v>216</v>
      </c>
      <c r="AU275" s="196" t="s">
        <v>90</v>
      </c>
      <c r="AY275" s="18" t="s">
        <v>215</v>
      </c>
      <c r="BE275" s="197">
        <f>IF(N275="základní",J275,0)</f>
        <v>0</v>
      </c>
      <c r="BF275" s="197">
        <f>IF(N275="snížená",J275,0)</f>
        <v>0</v>
      </c>
      <c r="BG275" s="197">
        <f>IF(N275="zákl. přenesená",J275,0)</f>
        <v>0</v>
      </c>
      <c r="BH275" s="197">
        <f>IF(N275="sníž. přenesená",J275,0)</f>
        <v>0</v>
      </c>
      <c r="BI275" s="197">
        <f>IF(N275="nulová",J275,0)</f>
        <v>0</v>
      </c>
      <c r="BJ275" s="18" t="s">
        <v>88</v>
      </c>
      <c r="BK275" s="197">
        <f>ROUND(I275*H275,2)</f>
        <v>0</v>
      </c>
      <c r="BL275" s="18" t="s">
        <v>291</v>
      </c>
      <c r="BM275" s="196" t="s">
        <v>4869</v>
      </c>
    </row>
    <row r="276" spans="1:65" s="2" customFormat="1" ht="28.8">
      <c r="A276" s="35"/>
      <c r="B276" s="36"/>
      <c r="C276" s="37"/>
      <c r="D276" s="198" t="s">
        <v>221</v>
      </c>
      <c r="E276" s="37"/>
      <c r="F276" s="199" t="s">
        <v>4870</v>
      </c>
      <c r="G276" s="37"/>
      <c r="H276" s="37"/>
      <c r="I276" s="200"/>
      <c r="J276" s="37"/>
      <c r="K276" s="37"/>
      <c r="L276" s="40"/>
      <c r="M276" s="201"/>
      <c r="N276" s="202"/>
      <c r="O276" s="72"/>
      <c r="P276" s="72"/>
      <c r="Q276" s="72"/>
      <c r="R276" s="72"/>
      <c r="S276" s="72"/>
      <c r="T276" s="73"/>
      <c r="U276" s="35"/>
      <c r="V276" s="35"/>
      <c r="W276" s="35"/>
      <c r="X276" s="35"/>
      <c r="Y276" s="35"/>
      <c r="Z276" s="35"/>
      <c r="AA276" s="35"/>
      <c r="AB276" s="35"/>
      <c r="AC276" s="35"/>
      <c r="AD276" s="35"/>
      <c r="AE276" s="35"/>
      <c r="AT276" s="18" t="s">
        <v>221</v>
      </c>
      <c r="AU276" s="18" t="s">
        <v>90</v>
      </c>
    </row>
    <row r="277" spans="1:65" s="2" customFormat="1" ht="10.199999999999999">
      <c r="A277" s="35"/>
      <c r="B277" s="36"/>
      <c r="C277" s="37"/>
      <c r="D277" s="215" t="s">
        <v>362</v>
      </c>
      <c r="E277" s="37"/>
      <c r="F277" s="216" t="s">
        <v>4871</v>
      </c>
      <c r="G277" s="37"/>
      <c r="H277" s="37"/>
      <c r="I277" s="200"/>
      <c r="J277" s="37"/>
      <c r="K277" s="37"/>
      <c r="L277" s="40"/>
      <c r="M277" s="201"/>
      <c r="N277" s="202"/>
      <c r="O277" s="72"/>
      <c r="P277" s="72"/>
      <c r="Q277" s="72"/>
      <c r="R277" s="72"/>
      <c r="S277" s="72"/>
      <c r="T277" s="73"/>
      <c r="U277" s="35"/>
      <c r="V277" s="35"/>
      <c r="W277" s="35"/>
      <c r="X277" s="35"/>
      <c r="Y277" s="35"/>
      <c r="Z277" s="35"/>
      <c r="AA277" s="35"/>
      <c r="AB277" s="35"/>
      <c r="AC277" s="35"/>
      <c r="AD277" s="35"/>
      <c r="AE277" s="35"/>
      <c r="AT277" s="18" t="s">
        <v>362</v>
      </c>
      <c r="AU277" s="18" t="s">
        <v>90</v>
      </c>
    </row>
    <row r="278" spans="1:65" s="11" customFormat="1" ht="22.8" customHeight="1">
      <c r="B278" s="171"/>
      <c r="C278" s="172"/>
      <c r="D278" s="173" t="s">
        <v>80</v>
      </c>
      <c r="E278" s="213" t="s">
        <v>4872</v>
      </c>
      <c r="F278" s="213" t="s">
        <v>4873</v>
      </c>
      <c r="G278" s="172"/>
      <c r="H278" s="172"/>
      <c r="I278" s="175"/>
      <c r="J278" s="214">
        <f>BK278</f>
        <v>0</v>
      </c>
      <c r="K278" s="172"/>
      <c r="L278" s="177"/>
      <c r="M278" s="178"/>
      <c r="N278" s="179"/>
      <c r="O278" s="179"/>
      <c r="P278" s="180">
        <f>SUM(P279:P332)</f>
        <v>0</v>
      </c>
      <c r="Q278" s="179"/>
      <c r="R278" s="180">
        <f>SUM(R279:R332)</f>
        <v>0.36029696000000005</v>
      </c>
      <c r="S278" s="179"/>
      <c r="T278" s="181">
        <f>SUM(T279:T332)</f>
        <v>0</v>
      </c>
      <c r="AR278" s="182" t="s">
        <v>90</v>
      </c>
      <c r="AT278" s="183" t="s">
        <v>80</v>
      </c>
      <c r="AU278" s="183" t="s">
        <v>88</v>
      </c>
      <c r="AY278" s="182" t="s">
        <v>215</v>
      </c>
      <c r="BK278" s="184">
        <f>SUM(BK279:BK332)</f>
        <v>0</v>
      </c>
    </row>
    <row r="279" spans="1:65" s="2" customFormat="1" ht="24.15" customHeight="1">
      <c r="A279" s="35"/>
      <c r="B279" s="36"/>
      <c r="C279" s="185" t="s">
        <v>901</v>
      </c>
      <c r="D279" s="185" t="s">
        <v>216</v>
      </c>
      <c r="E279" s="186" t="s">
        <v>4874</v>
      </c>
      <c r="F279" s="187" t="s">
        <v>4875</v>
      </c>
      <c r="G279" s="188" t="s">
        <v>716</v>
      </c>
      <c r="H279" s="189">
        <v>2</v>
      </c>
      <c r="I279" s="190"/>
      <c r="J279" s="191">
        <f>ROUND(I279*H279,2)</f>
        <v>0</v>
      </c>
      <c r="K279" s="187" t="s">
        <v>359</v>
      </c>
      <c r="L279" s="40"/>
      <c r="M279" s="192" t="s">
        <v>1</v>
      </c>
      <c r="N279" s="193" t="s">
        <v>46</v>
      </c>
      <c r="O279" s="72"/>
      <c r="P279" s="194">
        <f>O279*H279</f>
        <v>0</v>
      </c>
      <c r="Q279" s="194">
        <v>0</v>
      </c>
      <c r="R279" s="194">
        <f>Q279*H279</f>
        <v>0</v>
      </c>
      <c r="S279" s="194">
        <v>0</v>
      </c>
      <c r="T279" s="195">
        <f>S279*H279</f>
        <v>0</v>
      </c>
      <c r="U279" s="35"/>
      <c r="V279" s="35"/>
      <c r="W279" s="35"/>
      <c r="X279" s="35"/>
      <c r="Y279" s="35"/>
      <c r="Z279" s="35"/>
      <c r="AA279" s="35"/>
      <c r="AB279" s="35"/>
      <c r="AC279" s="35"/>
      <c r="AD279" s="35"/>
      <c r="AE279" s="35"/>
      <c r="AR279" s="196" t="s">
        <v>291</v>
      </c>
      <c r="AT279" s="196" t="s">
        <v>216</v>
      </c>
      <c r="AU279" s="196" t="s">
        <v>90</v>
      </c>
      <c r="AY279" s="18" t="s">
        <v>215</v>
      </c>
      <c r="BE279" s="197">
        <f>IF(N279="základní",J279,0)</f>
        <v>0</v>
      </c>
      <c r="BF279" s="197">
        <f>IF(N279="snížená",J279,0)</f>
        <v>0</v>
      </c>
      <c r="BG279" s="197">
        <f>IF(N279="zákl. přenesená",J279,0)</f>
        <v>0</v>
      </c>
      <c r="BH279" s="197">
        <f>IF(N279="sníž. přenesená",J279,0)</f>
        <v>0</v>
      </c>
      <c r="BI279" s="197">
        <f>IF(N279="nulová",J279,0)</f>
        <v>0</v>
      </c>
      <c r="BJ279" s="18" t="s">
        <v>88</v>
      </c>
      <c r="BK279" s="197">
        <f>ROUND(I279*H279,2)</f>
        <v>0</v>
      </c>
      <c r="BL279" s="18" t="s">
        <v>291</v>
      </c>
      <c r="BM279" s="196" t="s">
        <v>4876</v>
      </c>
    </row>
    <row r="280" spans="1:65" s="2" customFormat="1" ht="19.2">
      <c r="A280" s="35"/>
      <c r="B280" s="36"/>
      <c r="C280" s="37"/>
      <c r="D280" s="198" t="s">
        <v>221</v>
      </c>
      <c r="E280" s="37"/>
      <c r="F280" s="199" t="s">
        <v>4877</v>
      </c>
      <c r="G280" s="37"/>
      <c r="H280" s="37"/>
      <c r="I280" s="200"/>
      <c r="J280" s="37"/>
      <c r="K280" s="37"/>
      <c r="L280" s="40"/>
      <c r="M280" s="201"/>
      <c r="N280" s="202"/>
      <c r="O280" s="72"/>
      <c r="P280" s="72"/>
      <c r="Q280" s="72"/>
      <c r="R280" s="72"/>
      <c r="S280" s="72"/>
      <c r="T280" s="73"/>
      <c r="U280" s="35"/>
      <c r="V280" s="35"/>
      <c r="W280" s="35"/>
      <c r="X280" s="35"/>
      <c r="Y280" s="35"/>
      <c r="Z280" s="35"/>
      <c r="AA280" s="35"/>
      <c r="AB280" s="35"/>
      <c r="AC280" s="35"/>
      <c r="AD280" s="35"/>
      <c r="AE280" s="35"/>
      <c r="AT280" s="18" t="s">
        <v>221</v>
      </c>
      <c r="AU280" s="18" t="s">
        <v>90</v>
      </c>
    </row>
    <row r="281" spans="1:65" s="2" customFormat="1" ht="10.199999999999999">
      <c r="A281" s="35"/>
      <c r="B281" s="36"/>
      <c r="C281" s="37"/>
      <c r="D281" s="215" t="s">
        <v>362</v>
      </c>
      <c r="E281" s="37"/>
      <c r="F281" s="216" t="s">
        <v>4878</v>
      </c>
      <c r="G281" s="37"/>
      <c r="H281" s="37"/>
      <c r="I281" s="200"/>
      <c r="J281" s="37"/>
      <c r="K281" s="37"/>
      <c r="L281" s="40"/>
      <c r="M281" s="201"/>
      <c r="N281" s="202"/>
      <c r="O281" s="72"/>
      <c r="P281" s="72"/>
      <c r="Q281" s="72"/>
      <c r="R281" s="72"/>
      <c r="S281" s="72"/>
      <c r="T281" s="73"/>
      <c r="U281" s="35"/>
      <c r="V281" s="35"/>
      <c r="W281" s="35"/>
      <c r="X281" s="35"/>
      <c r="Y281" s="35"/>
      <c r="Z281" s="35"/>
      <c r="AA281" s="35"/>
      <c r="AB281" s="35"/>
      <c r="AC281" s="35"/>
      <c r="AD281" s="35"/>
      <c r="AE281" s="35"/>
      <c r="AT281" s="18" t="s">
        <v>362</v>
      </c>
      <c r="AU281" s="18" t="s">
        <v>90</v>
      </c>
    </row>
    <row r="282" spans="1:65" s="2" customFormat="1" ht="24.15" customHeight="1">
      <c r="A282" s="35"/>
      <c r="B282" s="36"/>
      <c r="C282" s="260" t="s">
        <v>912</v>
      </c>
      <c r="D282" s="260" t="s">
        <v>539</v>
      </c>
      <c r="E282" s="261" t="s">
        <v>4879</v>
      </c>
      <c r="F282" s="262" t="s">
        <v>4880</v>
      </c>
      <c r="G282" s="263" t="s">
        <v>716</v>
      </c>
      <c r="H282" s="264">
        <v>2</v>
      </c>
      <c r="I282" s="265"/>
      <c r="J282" s="266">
        <f>ROUND(I282*H282,2)</f>
        <v>0</v>
      </c>
      <c r="K282" s="262" t="s">
        <v>359</v>
      </c>
      <c r="L282" s="267"/>
      <c r="M282" s="268" t="s">
        <v>1</v>
      </c>
      <c r="N282" s="269" t="s">
        <v>46</v>
      </c>
      <c r="O282" s="72"/>
      <c r="P282" s="194">
        <f>O282*H282</f>
        <v>0</v>
      </c>
      <c r="Q282" s="194">
        <v>2.7000000000000001E-3</v>
      </c>
      <c r="R282" s="194">
        <f>Q282*H282</f>
        <v>5.4000000000000003E-3</v>
      </c>
      <c r="S282" s="194">
        <v>0</v>
      </c>
      <c r="T282" s="195">
        <f>S282*H282</f>
        <v>0</v>
      </c>
      <c r="U282" s="35"/>
      <c r="V282" s="35"/>
      <c r="W282" s="35"/>
      <c r="X282" s="35"/>
      <c r="Y282" s="35"/>
      <c r="Z282" s="35"/>
      <c r="AA282" s="35"/>
      <c r="AB282" s="35"/>
      <c r="AC282" s="35"/>
      <c r="AD282" s="35"/>
      <c r="AE282" s="35"/>
      <c r="AR282" s="196" t="s">
        <v>676</v>
      </c>
      <c r="AT282" s="196" t="s">
        <v>539</v>
      </c>
      <c r="AU282" s="196" t="s">
        <v>90</v>
      </c>
      <c r="AY282" s="18" t="s">
        <v>215</v>
      </c>
      <c r="BE282" s="197">
        <f>IF(N282="základní",J282,0)</f>
        <v>0</v>
      </c>
      <c r="BF282" s="197">
        <f>IF(N282="snížená",J282,0)</f>
        <v>0</v>
      </c>
      <c r="BG282" s="197">
        <f>IF(N282="zákl. přenesená",J282,0)</f>
        <v>0</v>
      </c>
      <c r="BH282" s="197">
        <f>IF(N282="sníž. přenesená",J282,0)</f>
        <v>0</v>
      </c>
      <c r="BI282" s="197">
        <f>IF(N282="nulová",J282,0)</f>
        <v>0</v>
      </c>
      <c r="BJ282" s="18" t="s">
        <v>88</v>
      </c>
      <c r="BK282" s="197">
        <f>ROUND(I282*H282,2)</f>
        <v>0</v>
      </c>
      <c r="BL282" s="18" t="s">
        <v>291</v>
      </c>
      <c r="BM282" s="196" t="s">
        <v>4881</v>
      </c>
    </row>
    <row r="283" spans="1:65" s="2" customFormat="1" ht="28.8">
      <c r="A283" s="35"/>
      <c r="B283" s="36"/>
      <c r="C283" s="37"/>
      <c r="D283" s="198" t="s">
        <v>221</v>
      </c>
      <c r="E283" s="37"/>
      <c r="F283" s="199" t="s">
        <v>4882</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221</v>
      </c>
      <c r="AU283" s="18" t="s">
        <v>90</v>
      </c>
    </row>
    <row r="284" spans="1:65" s="2" customFormat="1" ht="24.15" customHeight="1">
      <c r="A284" s="35"/>
      <c r="B284" s="36"/>
      <c r="C284" s="260" t="s">
        <v>920</v>
      </c>
      <c r="D284" s="260" t="s">
        <v>539</v>
      </c>
      <c r="E284" s="261" t="s">
        <v>4883</v>
      </c>
      <c r="F284" s="262" t="s">
        <v>4884</v>
      </c>
      <c r="G284" s="263" t="s">
        <v>716</v>
      </c>
      <c r="H284" s="264">
        <v>4</v>
      </c>
      <c r="I284" s="265"/>
      <c r="J284" s="266">
        <f>ROUND(I284*H284,2)</f>
        <v>0</v>
      </c>
      <c r="K284" s="262" t="s">
        <v>1</v>
      </c>
      <c r="L284" s="267"/>
      <c r="M284" s="268" t="s">
        <v>1</v>
      </c>
      <c r="N284" s="269" t="s">
        <v>46</v>
      </c>
      <c r="O284" s="72"/>
      <c r="P284" s="194">
        <f>O284*H284</f>
        <v>0</v>
      </c>
      <c r="Q284" s="194">
        <v>0</v>
      </c>
      <c r="R284" s="194">
        <f>Q284*H284</f>
        <v>0</v>
      </c>
      <c r="S284" s="194">
        <v>0</v>
      </c>
      <c r="T284" s="195">
        <f>S284*H284</f>
        <v>0</v>
      </c>
      <c r="U284" s="35"/>
      <c r="V284" s="35"/>
      <c r="W284" s="35"/>
      <c r="X284" s="35"/>
      <c r="Y284" s="35"/>
      <c r="Z284" s="35"/>
      <c r="AA284" s="35"/>
      <c r="AB284" s="35"/>
      <c r="AC284" s="35"/>
      <c r="AD284" s="35"/>
      <c r="AE284" s="35"/>
      <c r="AR284" s="196" t="s">
        <v>676</v>
      </c>
      <c r="AT284" s="196" t="s">
        <v>539</v>
      </c>
      <c r="AU284" s="196" t="s">
        <v>90</v>
      </c>
      <c r="AY284" s="18" t="s">
        <v>215</v>
      </c>
      <c r="BE284" s="197">
        <f>IF(N284="základní",J284,0)</f>
        <v>0</v>
      </c>
      <c r="BF284" s="197">
        <f>IF(N284="snížená",J284,0)</f>
        <v>0</v>
      </c>
      <c r="BG284" s="197">
        <f>IF(N284="zákl. přenesená",J284,0)</f>
        <v>0</v>
      </c>
      <c r="BH284" s="197">
        <f>IF(N284="sníž. přenesená",J284,0)</f>
        <v>0</v>
      </c>
      <c r="BI284" s="197">
        <f>IF(N284="nulová",J284,0)</f>
        <v>0</v>
      </c>
      <c r="BJ284" s="18" t="s">
        <v>88</v>
      </c>
      <c r="BK284" s="197">
        <f>ROUND(I284*H284,2)</f>
        <v>0</v>
      </c>
      <c r="BL284" s="18" t="s">
        <v>291</v>
      </c>
      <c r="BM284" s="196" t="s">
        <v>4885</v>
      </c>
    </row>
    <row r="285" spans="1:65" s="2" customFormat="1" ht="10.199999999999999">
      <c r="A285" s="35"/>
      <c r="B285" s="36"/>
      <c r="C285" s="37"/>
      <c r="D285" s="198" t="s">
        <v>221</v>
      </c>
      <c r="E285" s="37"/>
      <c r="F285" s="199" t="s">
        <v>4884</v>
      </c>
      <c r="G285" s="37"/>
      <c r="H285" s="37"/>
      <c r="I285" s="200"/>
      <c r="J285" s="37"/>
      <c r="K285" s="37"/>
      <c r="L285" s="40"/>
      <c r="M285" s="201"/>
      <c r="N285" s="202"/>
      <c r="O285" s="72"/>
      <c r="P285" s="72"/>
      <c r="Q285" s="72"/>
      <c r="R285" s="72"/>
      <c r="S285" s="72"/>
      <c r="T285" s="73"/>
      <c r="U285" s="35"/>
      <c r="V285" s="35"/>
      <c r="W285" s="35"/>
      <c r="X285" s="35"/>
      <c r="Y285" s="35"/>
      <c r="Z285" s="35"/>
      <c r="AA285" s="35"/>
      <c r="AB285" s="35"/>
      <c r="AC285" s="35"/>
      <c r="AD285" s="35"/>
      <c r="AE285" s="35"/>
      <c r="AT285" s="18" t="s">
        <v>221</v>
      </c>
      <c r="AU285" s="18" t="s">
        <v>90</v>
      </c>
    </row>
    <row r="286" spans="1:65" s="2" customFormat="1" ht="33" customHeight="1">
      <c r="A286" s="35"/>
      <c r="B286" s="36"/>
      <c r="C286" s="185" t="s">
        <v>925</v>
      </c>
      <c r="D286" s="185" t="s">
        <v>216</v>
      </c>
      <c r="E286" s="186" t="s">
        <v>4703</v>
      </c>
      <c r="F286" s="187" t="s">
        <v>4704</v>
      </c>
      <c r="G286" s="188" t="s">
        <v>716</v>
      </c>
      <c r="H286" s="189">
        <v>2</v>
      </c>
      <c r="I286" s="190"/>
      <c r="J286" s="191">
        <f>ROUND(I286*H286,2)</f>
        <v>0</v>
      </c>
      <c r="K286" s="187" t="s">
        <v>359</v>
      </c>
      <c r="L286" s="40"/>
      <c r="M286" s="192" t="s">
        <v>1</v>
      </c>
      <c r="N286" s="193" t="s">
        <v>46</v>
      </c>
      <c r="O286" s="72"/>
      <c r="P286" s="194">
        <f>O286*H286</f>
        <v>0</v>
      </c>
      <c r="Q286" s="194">
        <v>0</v>
      </c>
      <c r="R286" s="194">
        <f>Q286*H286</f>
        <v>0</v>
      </c>
      <c r="S286" s="194">
        <v>0</v>
      </c>
      <c r="T286" s="195">
        <f>S286*H286</f>
        <v>0</v>
      </c>
      <c r="U286" s="35"/>
      <c r="V286" s="35"/>
      <c r="W286" s="35"/>
      <c r="X286" s="35"/>
      <c r="Y286" s="35"/>
      <c r="Z286" s="35"/>
      <c r="AA286" s="35"/>
      <c r="AB286" s="35"/>
      <c r="AC286" s="35"/>
      <c r="AD286" s="35"/>
      <c r="AE286" s="35"/>
      <c r="AR286" s="196" t="s">
        <v>291</v>
      </c>
      <c r="AT286" s="196" t="s">
        <v>216</v>
      </c>
      <c r="AU286" s="196" t="s">
        <v>90</v>
      </c>
      <c r="AY286" s="18" t="s">
        <v>215</v>
      </c>
      <c r="BE286" s="197">
        <f>IF(N286="základní",J286,0)</f>
        <v>0</v>
      </c>
      <c r="BF286" s="197">
        <f>IF(N286="snížená",J286,0)</f>
        <v>0</v>
      </c>
      <c r="BG286" s="197">
        <f>IF(N286="zákl. přenesená",J286,0)</f>
        <v>0</v>
      </c>
      <c r="BH286" s="197">
        <f>IF(N286="sníž. přenesená",J286,0)</f>
        <v>0</v>
      </c>
      <c r="BI286" s="197">
        <f>IF(N286="nulová",J286,0)</f>
        <v>0</v>
      </c>
      <c r="BJ286" s="18" t="s">
        <v>88</v>
      </c>
      <c r="BK286" s="197">
        <f>ROUND(I286*H286,2)</f>
        <v>0</v>
      </c>
      <c r="BL286" s="18" t="s">
        <v>291</v>
      </c>
      <c r="BM286" s="196" t="s">
        <v>4886</v>
      </c>
    </row>
    <row r="287" spans="1:65" s="2" customFormat="1" ht="19.2">
      <c r="A287" s="35"/>
      <c r="B287" s="36"/>
      <c r="C287" s="37"/>
      <c r="D287" s="198" t="s">
        <v>221</v>
      </c>
      <c r="E287" s="37"/>
      <c r="F287" s="199" t="s">
        <v>4706</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221</v>
      </c>
      <c r="AU287" s="18" t="s">
        <v>90</v>
      </c>
    </row>
    <row r="288" spans="1:65" s="2" customFormat="1" ht="10.199999999999999">
      <c r="A288" s="35"/>
      <c r="B288" s="36"/>
      <c r="C288" s="37"/>
      <c r="D288" s="215" t="s">
        <v>362</v>
      </c>
      <c r="E288" s="37"/>
      <c r="F288" s="216" t="s">
        <v>4707</v>
      </c>
      <c r="G288" s="37"/>
      <c r="H288" s="37"/>
      <c r="I288" s="200"/>
      <c r="J288" s="37"/>
      <c r="K288" s="37"/>
      <c r="L288" s="40"/>
      <c r="M288" s="201"/>
      <c r="N288" s="202"/>
      <c r="O288" s="72"/>
      <c r="P288" s="72"/>
      <c r="Q288" s="72"/>
      <c r="R288" s="72"/>
      <c r="S288" s="72"/>
      <c r="T288" s="73"/>
      <c r="U288" s="35"/>
      <c r="V288" s="35"/>
      <c r="W288" s="35"/>
      <c r="X288" s="35"/>
      <c r="Y288" s="35"/>
      <c r="Z288" s="35"/>
      <c r="AA288" s="35"/>
      <c r="AB288" s="35"/>
      <c r="AC288" s="35"/>
      <c r="AD288" s="35"/>
      <c r="AE288" s="35"/>
      <c r="AT288" s="18" t="s">
        <v>362</v>
      </c>
      <c r="AU288" s="18" t="s">
        <v>90</v>
      </c>
    </row>
    <row r="289" spans="1:65" s="2" customFormat="1" ht="16.5" customHeight="1">
      <c r="A289" s="35"/>
      <c r="B289" s="36"/>
      <c r="C289" s="260" t="s">
        <v>934</v>
      </c>
      <c r="D289" s="260" t="s">
        <v>539</v>
      </c>
      <c r="E289" s="261" t="s">
        <v>4887</v>
      </c>
      <c r="F289" s="262" t="s">
        <v>4888</v>
      </c>
      <c r="G289" s="263" t="s">
        <v>716</v>
      </c>
      <c r="H289" s="264">
        <v>2</v>
      </c>
      <c r="I289" s="265"/>
      <c r="J289" s="266">
        <f>ROUND(I289*H289,2)</f>
        <v>0</v>
      </c>
      <c r="K289" s="262" t="s">
        <v>1</v>
      </c>
      <c r="L289" s="267"/>
      <c r="M289" s="268" t="s">
        <v>1</v>
      </c>
      <c r="N289" s="269" t="s">
        <v>46</v>
      </c>
      <c r="O289" s="72"/>
      <c r="P289" s="194">
        <f>O289*H289</f>
        <v>0</v>
      </c>
      <c r="Q289" s="194">
        <v>0</v>
      </c>
      <c r="R289" s="194">
        <f>Q289*H289</f>
        <v>0</v>
      </c>
      <c r="S289" s="194">
        <v>0</v>
      </c>
      <c r="T289" s="195">
        <f>S289*H289</f>
        <v>0</v>
      </c>
      <c r="U289" s="35"/>
      <c r="V289" s="35"/>
      <c r="W289" s="35"/>
      <c r="X289" s="35"/>
      <c r="Y289" s="35"/>
      <c r="Z289" s="35"/>
      <c r="AA289" s="35"/>
      <c r="AB289" s="35"/>
      <c r="AC289" s="35"/>
      <c r="AD289" s="35"/>
      <c r="AE289" s="35"/>
      <c r="AR289" s="196" t="s">
        <v>676</v>
      </c>
      <c r="AT289" s="196" t="s">
        <v>539</v>
      </c>
      <c r="AU289" s="196" t="s">
        <v>90</v>
      </c>
      <c r="AY289" s="18" t="s">
        <v>215</v>
      </c>
      <c r="BE289" s="197">
        <f>IF(N289="základní",J289,0)</f>
        <v>0</v>
      </c>
      <c r="BF289" s="197">
        <f>IF(N289="snížená",J289,0)</f>
        <v>0</v>
      </c>
      <c r="BG289" s="197">
        <f>IF(N289="zákl. přenesená",J289,0)</f>
        <v>0</v>
      </c>
      <c r="BH289" s="197">
        <f>IF(N289="sníž. přenesená",J289,0)</f>
        <v>0</v>
      </c>
      <c r="BI289" s="197">
        <f>IF(N289="nulová",J289,0)</f>
        <v>0</v>
      </c>
      <c r="BJ289" s="18" t="s">
        <v>88</v>
      </c>
      <c r="BK289" s="197">
        <f>ROUND(I289*H289,2)</f>
        <v>0</v>
      </c>
      <c r="BL289" s="18" t="s">
        <v>291</v>
      </c>
      <c r="BM289" s="196" t="s">
        <v>4889</v>
      </c>
    </row>
    <row r="290" spans="1:65" s="2" customFormat="1" ht="19.2">
      <c r="A290" s="35"/>
      <c r="B290" s="36"/>
      <c r="C290" s="37"/>
      <c r="D290" s="198" t="s">
        <v>221</v>
      </c>
      <c r="E290" s="37"/>
      <c r="F290" s="199" t="s">
        <v>4890</v>
      </c>
      <c r="G290" s="37"/>
      <c r="H290" s="37"/>
      <c r="I290" s="200"/>
      <c r="J290" s="37"/>
      <c r="K290" s="37"/>
      <c r="L290" s="40"/>
      <c r="M290" s="201"/>
      <c r="N290" s="202"/>
      <c r="O290" s="72"/>
      <c r="P290" s="72"/>
      <c r="Q290" s="72"/>
      <c r="R290" s="72"/>
      <c r="S290" s="72"/>
      <c r="T290" s="73"/>
      <c r="U290" s="35"/>
      <c r="V290" s="35"/>
      <c r="W290" s="35"/>
      <c r="X290" s="35"/>
      <c r="Y290" s="35"/>
      <c r="Z290" s="35"/>
      <c r="AA290" s="35"/>
      <c r="AB290" s="35"/>
      <c r="AC290" s="35"/>
      <c r="AD290" s="35"/>
      <c r="AE290" s="35"/>
      <c r="AT290" s="18" t="s">
        <v>221</v>
      </c>
      <c r="AU290" s="18" t="s">
        <v>90</v>
      </c>
    </row>
    <row r="291" spans="1:65" s="2" customFormat="1" ht="16.5" customHeight="1">
      <c r="A291" s="35"/>
      <c r="B291" s="36"/>
      <c r="C291" s="185" t="s">
        <v>939</v>
      </c>
      <c r="D291" s="185" t="s">
        <v>216</v>
      </c>
      <c r="E291" s="186" t="s">
        <v>4891</v>
      </c>
      <c r="F291" s="187" t="s">
        <v>4892</v>
      </c>
      <c r="G291" s="188" t="s">
        <v>716</v>
      </c>
      <c r="H291" s="189">
        <v>3</v>
      </c>
      <c r="I291" s="190"/>
      <c r="J291" s="191">
        <f>ROUND(I291*H291,2)</f>
        <v>0</v>
      </c>
      <c r="K291" s="187" t="s">
        <v>4893</v>
      </c>
      <c r="L291" s="40"/>
      <c r="M291" s="192" t="s">
        <v>1</v>
      </c>
      <c r="N291" s="193" t="s">
        <v>46</v>
      </c>
      <c r="O291" s="72"/>
      <c r="P291" s="194">
        <f>O291*H291</f>
        <v>0</v>
      </c>
      <c r="Q291" s="194">
        <v>0</v>
      </c>
      <c r="R291" s="194">
        <f>Q291*H291</f>
        <v>0</v>
      </c>
      <c r="S291" s="194">
        <v>0</v>
      </c>
      <c r="T291" s="195">
        <f>S291*H291</f>
        <v>0</v>
      </c>
      <c r="U291" s="35"/>
      <c r="V291" s="35"/>
      <c r="W291" s="35"/>
      <c r="X291" s="35"/>
      <c r="Y291" s="35"/>
      <c r="Z291" s="35"/>
      <c r="AA291" s="35"/>
      <c r="AB291" s="35"/>
      <c r="AC291" s="35"/>
      <c r="AD291" s="35"/>
      <c r="AE291" s="35"/>
      <c r="AR291" s="196" t="s">
        <v>291</v>
      </c>
      <c r="AT291" s="196" t="s">
        <v>216</v>
      </c>
      <c r="AU291" s="196" t="s">
        <v>90</v>
      </c>
      <c r="AY291" s="18" t="s">
        <v>215</v>
      </c>
      <c r="BE291" s="197">
        <f>IF(N291="základní",J291,0)</f>
        <v>0</v>
      </c>
      <c r="BF291" s="197">
        <f>IF(N291="snížená",J291,0)</f>
        <v>0</v>
      </c>
      <c r="BG291" s="197">
        <f>IF(N291="zákl. přenesená",J291,0)</f>
        <v>0</v>
      </c>
      <c r="BH291" s="197">
        <f>IF(N291="sníž. přenesená",J291,0)</f>
        <v>0</v>
      </c>
      <c r="BI291" s="197">
        <f>IF(N291="nulová",J291,0)</f>
        <v>0</v>
      </c>
      <c r="BJ291" s="18" t="s">
        <v>88</v>
      </c>
      <c r="BK291" s="197">
        <f>ROUND(I291*H291,2)</f>
        <v>0</v>
      </c>
      <c r="BL291" s="18" t="s">
        <v>291</v>
      </c>
      <c r="BM291" s="196" t="s">
        <v>4894</v>
      </c>
    </row>
    <row r="292" spans="1:65" s="2" customFormat="1" ht="19.2">
      <c r="A292" s="35"/>
      <c r="B292" s="36"/>
      <c r="C292" s="37"/>
      <c r="D292" s="198" t="s">
        <v>221</v>
      </c>
      <c r="E292" s="37"/>
      <c r="F292" s="199" t="s">
        <v>4895</v>
      </c>
      <c r="G292" s="37"/>
      <c r="H292" s="37"/>
      <c r="I292" s="200"/>
      <c r="J292" s="37"/>
      <c r="K292" s="37"/>
      <c r="L292" s="40"/>
      <c r="M292" s="201"/>
      <c r="N292" s="202"/>
      <c r="O292" s="72"/>
      <c r="P292" s="72"/>
      <c r="Q292" s="72"/>
      <c r="R292" s="72"/>
      <c r="S292" s="72"/>
      <c r="T292" s="73"/>
      <c r="U292" s="35"/>
      <c r="V292" s="35"/>
      <c r="W292" s="35"/>
      <c r="X292" s="35"/>
      <c r="Y292" s="35"/>
      <c r="Z292" s="35"/>
      <c r="AA292" s="35"/>
      <c r="AB292" s="35"/>
      <c r="AC292" s="35"/>
      <c r="AD292" s="35"/>
      <c r="AE292" s="35"/>
      <c r="AT292" s="18" t="s">
        <v>221</v>
      </c>
      <c r="AU292" s="18" t="s">
        <v>90</v>
      </c>
    </row>
    <row r="293" spans="1:65" s="2" customFormat="1" ht="10.199999999999999">
      <c r="A293" s="35"/>
      <c r="B293" s="36"/>
      <c r="C293" s="37"/>
      <c r="D293" s="215" t="s">
        <v>362</v>
      </c>
      <c r="E293" s="37"/>
      <c r="F293" s="216" t="s">
        <v>4896</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362</v>
      </c>
      <c r="AU293" s="18" t="s">
        <v>90</v>
      </c>
    </row>
    <row r="294" spans="1:65" s="2" customFormat="1" ht="21.75" customHeight="1">
      <c r="A294" s="35"/>
      <c r="B294" s="36"/>
      <c r="C294" s="260" t="s">
        <v>944</v>
      </c>
      <c r="D294" s="260" t="s">
        <v>539</v>
      </c>
      <c r="E294" s="261" t="s">
        <v>4897</v>
      </c>
      <c r="F294" s="262" t="s">
        <v>4898</v>
      </c>
      <c r="G294" s="263" t="s">
        <v>716</v>
      </c>
      <c r="H294" s="264">
        <v>3</v>
      </c>
      <c r="I294" s="265"/>
      <c r="J294" s="266">
        <f>ROUND(I294*H294,2)</f>
        <v>0</v>
      </c>
      <c r="K294" s="262" t="s">
        <v>359</v>
      </c>
      <c r="L294" s="267"/>
      <c r="M294" s="268" t="s">
        <v>1</v>
      </c>
      <c r="N294" s="269" t="s">
        <v>46</v>
      </c>
      <c r="O294" s="72"/>
      <c r="P294" s="194">
        <f>O294*H294</f>
        <v>0</v>
      </c>
      <c r="Q294" s="194">
        <v>5.9999999999999995E-4</v>
      </c>
      <c r="R294" s="194">
        <f>Q294*H294</f>
        <v>1.8E-3</v>
      </c>
      <c r="S294" s="194">
        <v>0</v>
      </c>
      <c r="T294" s="195">
        <f>S294*H294</f>
        <v>0</v>
      </c>
      <c r="U294" s="35"/>
      <c r="V294" s="35"/>
      <c r="W294" s="35"/>
      <c r="X294" s="35"/>
      <c r="Y294" s="35"/>
      <c r="Z294" s="35"/>
      <c r="AA294" s="35"/>
      <c r="AB294" s="35"/>
      <c r="AC294" s="35"/>
      <c r="AD294" s="35"/>
      <c r="AE294" s="35"/>
      <c r="AR294" s="196" t="s">
        <v>676</v>
      </c>
      <c r="AT294" s="196" t="s">
        <v>539</v>
      </c>
      <c r="AU294" s="196" t="s">
        <v>90</v>
      </c>
      <c r="AY294" s="18" t="s">
        <v>215</v>
      </c>
      <c r="BE294" s="197">
        <f>IF(N294="základní",J294,0)</f>
        <v>0</v>
      </c>
      <c r="BF294" s="197">
        <f>IF(N294="snížená",J294,0)</f>
        <v>0</v>
      </c>
      <c r="BG294" s="197">
        <f>IF(N294="zákl. přenesená",J294,0)</f>
        <v>0</v>
      </c>
      <c r="BH294" s="197">
        <f>IF(N294="sníž. přenesená",J294,0)</f>
        <v>0</v>
      </c>
      <c r="BI294" s="197">
        <f>IF(N294="nulová",J294,0)</f>
        <v>0</v>
      </c>
      <c r="BJ294" s="18" t="s">
        <v>88</v>
      </c>
      <c r="BK294" s="197">
        <f>ROUND(I294*H294,2)</f>
        <v>0</v>
      </c>
      <c r="BL294" s="18" t="s">
        <v>291</v>
      </c>
      <c r="BM294" s="196" t="s">
        <v>4899</v>
      </c>
    </row>
    <row r="295" spans="1:65" s="2" customFormat="1" ht="19.2">
      <c r="A295" s="35"/>
      <c r="B295" s="36"/>
      <c r="C295" s="37"/>
      <c r="D295" s="198" t="s">
        <v>221</v>
      </c>
      <c r="E295" s="37"/>
      <c r="F295" s="199" t="s">
        <v>4900</v>
      </c>
      <c r="G295" s="37"/>
      <c r="H295" s="37"/>
      <c r="I295" s="200"/>
      <c r="J295" s="37"/>
      <c r="K295" s="37"/>
      <c r="L295" s="40"/>
      <c r="M295" s="201"/>
      <c r="N295" s="202"/>
      <c r="O295" s="72"/>
      <c r="P295" s="72"/>
      <c r="Q295" s="72"/>
      <c r="R295" s="72"/>
      <c r="S295" s="72"/>
      <c r="T295" s="73"/>
      <c r="U295" s="35"/>
      <c r="V295" s="35"/>
      <c r="W295" s="35"/>
      <c r="X295" s="35"/>
      <c r="Y295" s="35"/>
      <c r="Z295" s="35"/>
      <c r="AA295" s="35"/>
      <c r="AB295" s="35"/>
      <c r="AC295" s="35"/>
      <c r="AD295" s="35"/>
      <c r="AE295" s="35"/>
      <c r="AT295" s="18" t="s">
        <v>221</v>
      </c>
      <c r="AU295" s="18" t="s">
        <v>90</v>
      </c>
    </row>
    <row r="296" spans="1:65" s="2" customFormat="1" ht="24.15" customHeight="1">
      <c r="A296" s="35"/>
      <c r="B296" s="36"/>
      <c r="C296" s="185" t="s">
        <v>952</v>
      </c>
      <c r="D296" s="185" t="s">
        <v>216</v>
      </c>
      <c r="E296" s="186" t="s">
        <v>4901</v>
      </c>
      <c r="F296" s="187" t="s">
        <v>4902</v>
      </c>
      <c r="G296" s="188" t="s">
        <v>716</v>
      </c>
      <c r="H296" s="189">
        <v>2</v>
      </c>
      <c r="I296" s="190"/>
      <c r="J296" s="191">
        <f>ROUND(I296*H296,2)</f>
        <v>0</v>
      </c>
      <c r="K296" s="187" t="s">
        <v>359</v>
      </c>
      <c r="L296" s="40"/>
      <c r="M296" s="192" t="s">
        <v>1</v>
      </c>
      <c r="N296" s="193" t="s">
        <v>46</v>
      </c>
      <c r="O296" s="72"/>
      <c r="P296" s="194">
        <f>O296*H296</f>
        <v>0</v>
      </c>
      <c r="Q296" s="194">
        <v>0</v>
      </c>
      <c r="R296" s="194">
        <f>Q296*H296</f>
        <v>0</v>
      </c>
      <c r="S296" s="194">
        <v>0</v>
      </c>
      <c r="T296" s="195">
        <f>S296*H296</f>
        <v>0</v>
      </c>
      <c r="U296" s="35"/>
      <c r="V296" s="35"/>
      <c r="W296" s="35"/>
      <c r="X296" s="35"/>
      <c r="Y296" s="35"/>
      <c r="Z296" s="35"/>
      <c r="AA296" s="35"/>
      <c r="AB296" s="35"/>
      <c r="AC296" s="35"/>
      <c r="AD296" s="35"/>
      <c r="AE296" s="35"/>
      <c r="AR296" s="196" t="s">
        <v>291</v>
      </c>
      <c r="AT296" s="196" t="s">
        <v>216</v>
      </c>
      <c r="AU296" s="196" t="s">
        <v>90</v>
      </c>
      <c r="AY296" s="18" t="s">
        <v>215</v>
      </c>
      <c r="BE296" s="197">
        <f>IF(N296="základní",J296,0)</f>
        <v>0</v>
      </c>
      <c r="BF296" s="197">
        <f>IF(N296="snížená",J296,0)</f>
        <v>0</v>
      </c>
      <c r="BG296" s="197">
        <f>IF(N296="zákl. přenesená",J296,0)</f>
        <v>0</v>
      </c>
      <c r="BH296" s="197">
        <f>IF(N296="sníž. přenesená",J296,0)</f>
        <v>0</v>
      </c>
      <c r="BI296" s="197">
        <f>IF(N296="nulová",J296,0)</f>
        <v>0</v>
      </c>
      <c r="BJ296" s="18" t="s">
        <v>88</v>
      </c>
      <c r="BK296" s="197">
        <f>ROUND(I296*H296,2)</f>
        <v>0</v>
      </c>
      <c r="BL296" s="18" t="s">
        <v>291</v>
      </c>
      <c r="BM296" s="196" t="s">
        <v>4903</v>
      </c>
    </row>
    <row r="297" spans="1:65" s="2" customFormat="1" ht="19.2">
      <c r="A297" s="35"/>
      <c r="B297" s="36"/>
      <c r="C297" s="37"/>
      <c r="D297" s="198" t="s">
        <v>221</v>
      </c>
      <c r="E297" s="37"/>
      <c r="F297" s="199" t="s">
        <v>4904</v>
      </c>
      <c r="G297" s="37"/>
      <c r="H297" s="37"/>
      <c r="I297" s="200"/>
      <c r="J297" s="37"/>
      <c r="K297" s="37"/>
      <c r="L297" s="40"/>
      <c r="M297" s="201"/>
      <c r="N297" s="202"/>
      <c r="O297" s="72"/>
      <c r="P297" s="72"/>
      <c r="Q297" s="72"/>
      <c r="R297" s="72"/>
      <c r="S297" s="72"/>
      <c r="T297" s="73"/>
      <c r="U297" s="35"/>
      <c r="V297" s="35"/>
      <c r="W297" s="35"/>
      <c r="X297" s="35"/>
      <c r="Y297" s="35"/>
      <c r="Z297" s="35"/>
      <c r="AA297" s="35"/>
      <c r="AB297" s="35"/>
      <c r="AC297" s="35"/>
      <c r="AD297" s="35"/>
      <c r="AE297" s="35"/>
      <c r="AT297" s="18" t="s">
        <v>221</v>
      </c>
      <c r="AU297" s="18" t="s">
        <v>90</v>
      </c>
    </row>
    <row r="298" spans="1:65" s="2" customFormat="1" ht="10.199999999999999">
      <c r="A298" s="35"/>
      <c r="B298" s="36"/>
      <c r="C298" s="37"/>
      <c r="D298" s="215" t="s">
        <v>362</v>
      </c>
      <c r="E298" s="37"/>
      <c r="F298" s="216" t="s">
        <v>4905</v>
      </c>
      <c r="G298" s="37"/>
      <c r="H298" s="37"/>
      <c r="I298" s="200"/>
      <c r="J298" s="37"/>
      <c r="K298" s="37"/>
      <c r="L298" s="40"/>
      <c r="M298" s="201"/>
      <c r="N298" s="202"/>
      <c r="O298" s="72"/>
      <c r="P298" s="72"/>
      <c r="Q298" s="72"/>
      <c r="R298" s="72"/>
      <c r="S298" s="72"/>
      <c r="T298" s="73"/>
      <c r="U298" s="35"/>
      <c r="V298" s="35"/>
      <c r="W298" s="35"/>
      <c r="X298" s="35"/>
      <c r="Y298" s="35"/>
      <c r="Z298" s="35"/>
      <c r="AA298" s="35"/>
      <c r="AB298" s="35"/>
      <c r="AC298" s="35"/>
      <c r="AD298" s="35"/>
      <c r="AE298" s="35"/>
      <c r="AT298" s="18" t="s">
        <v>362</v>
      </c>
      <c r="AU298" s="18" t="s">
        <v>90</v>
      </c>
    </row>
    <row r="299" spans="1:65" s="2" customFormat="1" ht="24.15" customHeight="1">
      <c r="A299" s="35"/>
      <c r="B299" s="36"/>
      <c r="C299" s="260" t="s">
        <v>959</v>
      </c>
      <c r="D299" s="260" t="s">
        <v>539</v>
      </c>
      <c r="E299" s="261" t="s">
        <v>4906</v>
      </c>
      <c r="F299" s="262" t="s">
        <v>4907</v>
      </c>
      <c r="G299" s="263" t="s">
        <v>716</v>
      </c>
      <c r="H299" s="264">
        <v>2</v>
      </c>
      <c r="I299" s="265"/>
      <c r="J299" s="266">
        <f>ROUND(I299*H299,2)</f>
        <v>0</v>
      </c>
      <c r="K299" s="262" t="s">
        <v>4908</v>
      </c>
      <c r="L299" s="267"/>
      <c r="M299" s="268" t="s">
        <v>1</v>
      </c>
      <c r="N299" s="269" t="s">
        <v>46</v>
      </c>
      <c r="O299" s="72"/>
      <c r="P299" s="194">
        <f>O299*H299</f>
        <v>0</v>
      </c>
      <c r="Q299" s="194">
        <v>1.9E-3</v>
      </c>
      <c r="R299" s="194">
        <f>Q299*H299</f>
        <v>3.8E-3</v>
      </c>
      <c r="S299" s="194">
        <v>0</v>
      </c>
      <c r="T299" s="195">
        <f>S299*H299</f>
        <v>0</v>
      </c>
      <c r="U299" s="35"/>
      <c r="V299" s="35"/>
      <c r="W299" s="35"/>
      <c r="X299" s="35"/>
      <c r="Y299" s="35"/>
      <c r="Z299" s="35"/>
      <c r="AA299" s="35"/>
      <c r="AB299" s="35"/>
      <c r="AC299" s="35"/>
      <c r="AD299" s="35"/>
      <c r="AE299" s="35"/>
      <c r="AR299" s="196" t="s">
        <v>676</v>
      </c>
      <c r="AT299" s="196" t="s">
        <v>539</v>
      </c>
      <c r="AU299" s="196" t="s">
        <v>90</v>
      </c>
      <c r="AY299" s="18" t="s">
        <v>215</v>
      </c>
      <c r="BE299" s="197">
        <f>IF(N299="základní",J299,0)</f>
        <v>0</v>
      </c>
      <c r="BF299" s="197">
        <f>IF(N299="snížená",J299,0)</f>
        <v>0</v>
      </c>
      <c r="BG299" s="197">
        <f>IF(N299="zákl. přenesená",J299,0)</f>
        <v>0</v>
      </c>
      <c r="BH299" s="197">
        <f>IF(N299="sníž. přenesená",J299,0)</f>
        <v>0</v>
      </c>
      <c r="BI299" s="197">
        <f>IF(N299="nulová",J299,0)</f>
        <v>0</v>
      </c>
      <c r="BJ299" s="18" t="s">
        <v>88</v>
      </c>
      <c r="BK299" s="197">
        <f>ROUND(I299*H299,2)</f>
        <v>0</v>
      </c>
      <c r="BL299" s="18" t="s">
        <v>291</v>
      </c>
      <c r="BM299" s="196" t="s">
        <v>4909</v>
      </c>
    </row>
    <row r="300" spans="1:65" s="2" customFormat="1" ht="28.8">
      <c r="A300" s="35"/>
      <c r="B300" s="36"/>
      <c r="C300" s="37"/>
      <c r="D300" s="198" t="s">
        <v>221</v>
      </c>
      <c r="E300" s="37"/>
      <c r="F300" s="199" t="s">
        <v>4910</v>
      </c>
      <c r="G300" s="37"/>
      <c r="H300" s="37"/>
      <c r="I300" s="200"/>
      <c r="J300" s="37"/>
      <c r="K300" s="37"/>
      <c r="L300" s="40"/>
      <c r="M300" s="201"/>
      <c r="N300" s="202"/>
      <c r="O300" s="72"/>
      <c r="P300" s="72"/>
      <c r="Q300" s="72"/>
      <c r="R300" s="72"/>
      <c r="S300" s="72"/>
      <c r="T300" s="73"/>
      <c r="U300" s="35"/>
      <c r="V300" s="35"/>
      <c r="W300" s="35"/>
      <c r="X300" s="35"/>
      <c r="Y300" s="35"/>
      <c r="Z300" s="35"/>
      <c r="AA300" s="35"/>
      <c r="AB300" s="35"/>
      <c r="AC300" s="35"/>
      <c r="AD300" s="35"/>
      <c r="AE300" s="35"/>
      <c r="AT300" s="18" t="s">
        <v>221</v>
      </c>
      <c r="AU300" s="18" t="s">
        <v>90</v>
      </c>
    </row>
    <row r="301" spans="1:65" s="2" customFormat="1" ht="24.15" customHeight="1">
      <c r="A301" s="35"/>
      <c r="B301" s="36"/>
      <c r="C301" s="185" t="s">
        <v>968</v>
      </c>
      <c r="D301" s="185" t="s">
        <v>216</v>
      </c>
      <c r="E301" s="186" t="s">
        <v>4911</v>
      </c>
      <c r="F301" s="187" t="s">
        <v>4912</v>
      </c>
      <c r="G301" s="188" t="s">
        <v>716</v>
      </c>
      <c r="H301" s="189">
        <v>5</v>
      </c>
      <c r="I301" s="190"/>
      <c r="J301" s="191">
        <f>ROUND(I301*H301,2)</f>
        <v>0</v>
      </c>
      <c r="K301" s="187" t="s">
        <v>359</v>
      </c>
      <c r="L301" s="40"/>
      <c r="M301" s="192" t="s">
        <v>1</v>
      </c>
      <c r="N301" s="193" t="s">
        <v>46</v>
      </c>
      <c r="O301" s="72"/>
      <c r="P301" s="194">
        <f>O301*H301</f>
        <v>0</v>
      </c>
      <c r="Q301" s="194">
        <v>0</v>
      </c>
      <c r="R301" s="194">
        <f>Q301*H301</f>
        <v>0</v>
      </c>
      <c r="S301" s="194">
        <v>0</v>
      </c>
      <c r="T301" s="195">
        <f>S301*H301</f>
        <v>0</v>
      </c>
      <c r="U301" s="35"/>
      <c r="V301" s="35"/>
      <c r="W301" s="35"/>
      <c r="X301" s="35"/>
      <c r="Y301" s="35"/>
      <c r="Z301" s="35"/>
      <c r="AA301" s="35"/>
      <c r="AB301" s="35"/>
      <c r="AC301" s="35"/>
      <c r="AD301" s="35"/>
      <c r="AE301" s="35"/>
      <c r="AR301" s="196" t="s">
        <v>291</v>
      </c>
      <c r="AT301" s="196" t="s">
        <v>216</v>
      </c>
      <c r="AU301" s="196" t="s">
        <v>90</v>
      </c>
      <c r="AY301" s="18" t="s">
        <v>215</v>
      </c>
      <c r="BE301" s="197">
        <f>IF(N301="základní",J301,0)</f>
        <v>0</v>
      </c>
      <c r="BF301" s="197">
        <f>IF(N301="snížená",J301,0)</f>
        <v>0</v>
      </c>
      <c r="BG301" s="197">
        <f>IF(N301="zákl. přenesená",J301,0)</f>
        <v>0</v>
      </c>
      <c r="BH301" s="197">
        <f>IF(N301="sníž. přenesená",J301,0)</f>
        <v>0</v>
      </c>
      <c r="BI301" s="197">
        <f>IF(N301="nulová",J301,0)</f>
        <v>0</v>
      </c>
      <c r="BJ301" s="18" t="s">
        <v>88</v>
      </c>
      <c r="BK301" s="197">
        <f>ROUND(I301*H301,2)</f>
        <v>0</v>
      </c>
      <c r="BL301" s="18" t="s">
        <v>291</v>
      </c>
      <c r="BM301" s="196" t="s">
        <v>4913</v>
      </c>
    </row>
    <row r="302" spans="1:65" s="2" customFormat="1" ht="19.2">
      <c r="A302" s="35"/>
      <c r="B302" s="36"/>
      <c r="C302" s="37"/>
      <c r="D302" s="198" t="s">
        <v>221</v>
      </c>
      <c r="E302" s="37"/>
      <c r="F302" s="199" t="s">
        <v>4914</v>
      </c>
      <c r="G302" s="37"/>
      <c r="H302" s="37"/>
      <c r="I302" s="200"/>
      <c r="J302" s="37"/>
      <c r="K302" s="37"/>
      <c r="L302" s="40"/>
      <c r="M302" s="201"/>
      <c r="N302" s="202"/>
      <c r="O302" s="72"/>
      <c r="P302" s="72"/>
      <c r="Q302" s="72"/>
      <c r="R302" s="72"/>
      <c r="S302" s="72"/>
      <c r="T302" s="73"/>
      <c r="U302" s="35"/>
      <c r="V302" s="35"/>
      <c r="W302" s="35"/>
      <c r="X302" s="35"/>
      <c r="Y302" s="35"/>
      <c r="Z302" s="35"/>
      <c r="AA302" s="35"/>
      <c r="AB302" s="35"/>
      <c r="AC302" s="35"/>
      <c r="AD302" s="35"/>
      <c r="AE302" s="35"/>
      <c r="AT302" s="18" t="s">
        <v>221</v>
      </c>
      <c r="AU302" s="18" t="s">
        <v>90</v>
      </c>
    </row>
    <row r="303" spans="1:65" s="2" customFormat="1" ht="10.199999999999999">
      <c r="A303" s="35"/>
      <c r="B303" s="36"/>
      <c r="C303" s="37"/>
      <c r="D303" s="215" t="s">
        <v>362</v>
      </c>
      <c r="E303" s="37"/>
      <c r="F303" s="216" t="s">
        <v>4915</v>
      </c>
      <c r="G303" s="37"/>
      <c r="H303" s="37"/>
      <c r="I303" s="200"/>
      <c r="J303" s="37"/>
      <c r="K303" s="37"/>
      <c r="L303" s="40"/>
      <c r="M303" s="201"/>
      <c r="N303" s="202"/>
      <c r="O303" s="72"/>
      <c r="P303" s="72"/>
      <c r="Q303" s="72"/>
      <c r="R303" s="72"/>
      <c r="S303" s="72"/>
      <c r="T303" s="73"/>
      <c r="U303" s="35"/>
      <c r="V303" s="35"/>
      <c r="W303" s="35"/>
      <c r="X303" s="35"/>
      <c r="Y303" s="35"/>
      <c r="Z303" s="35"/>
      <c r="AA303" s="35"/>
      <c r="AB303" s="35"/>
      <c r="AC303" s="35"/>
      <c r="AD303" s="35"/>
      <c r="AE303" s="35"/>
      <c r="AT303" s="18" t="s">
        <v>362</v>
      </c>
      <c r="AU303" s="18" t="s">
        <v>90</v>
      </c>
    </row>
    <row r="304" spans="1:65" s="2" customFormat="1" ht="24.15" customHeight="1">
      <c r="A304" s="35"/>
      <c r="B304" s="36"/>
      <c r="C304" s="260" t="s">
        <v>977</v>
      </c>
      <c r="D304" s="260" t="s">
        <v>539</v>
      </c>
      <c r="E304" s="261" t="s">
        <v>4916</v>
      </c>
      <c r="F304" s="262" t="s">
        <v>4917</v>
      </c>
      <c r="G304" s="263" t="s">
        <v>716</v>
      </c>
      <c r="H304" s="264">
        <v>5</v>
      </c>
      <c r="I304" s="265"/>
      <c r="J304" s="266">
        <f>ROUND(I304*H304,2)</f>
        <v>0</v>
      </c>
      <c r="K304" s="262" t="s">
        <v>359</v>
      </c>
      <c r="L304" s="267"/>
      <c r="M304" s="268" t="s">
        <v>1</v>
      </c>
      <c r="N304" s="269" t="s">
        <v>46</v>
      </c>
      <c r="O304" s="72"/>
      <c r="P304" s="194">
        <f>O304*H304</f>
        <v>0</v>
      </c>
      <c r="Q304" s="194">
        <v>3.3E-3</v>
      </c>
      <c r="R304" s="194">
        <f>Q304*H304</f>
        <v>1.6500000000000001E-2</v>
      </c>
      <c r="S304" s="194">
        <v>0</v>
      </c>
      <c r="T304" s="195">
        <f>S304*H304</f>
        <v>0</v>
      </c>
      <c r="U304" s="35"/>
      <c r="V304" s="35"/>
      <c r="W304" s="35"/>
      <c r="X304" s="35"/>
      <c r="Y304" s="35"/>
      <c r="Z304" s="35"/>
      <c r="AA304" s="35"/>
      <c r="AB304" s="35"/>
      <c r="AC304" s="35"/>
      <c r="AD304" s="35"/>
      <c r="AE304" s="35"/>
      <c r="AR304" s="196" t="s">
        <v>676</v>
      </c>
      <c r="AT304" s="196" t="s">
        <v>539</v>
      </c>
      <c r="AU304" s="196" t="s">
        <v>90</v>
      </c>
      <c r="AY304" s="18" t="s">
        <v>215</v>
      </c>
      <c r="BE304" s="197">
        <f>IF(N304="základní",J304,0)</f>
        <v>0</v>
      </c>
      <c r="BF304" s="197">
        <f>IF(N304="snížená",J304,0)</f>
        <v>0</v>
      </c>
      <c r="BG304" s="197">
        <f>IF(N304="zákl. přenesená",J304,0)</f>
        <v>0</v>
      </c>
      <c r="BH304" s="197">
        <f>IF(N304="sníž. přenesená",J304,0)</f>
        <v>0</v>
      </c>
      <c r="BI304" s="197">
        <f>IF(N304="nulová",J304,0)</f>
        <v>0</v>
      </c>
      <c r="BJ304" s="18" t="s">
        <v>88</v>
      </c>
      <c r="BK304" s="197">
        <f>ROUND(I304*H304,2)</f>
        <v>0</v>
      </c>
      <c r="BL304" s="18" t="s">
        <v>291</v>
      </c>
      <c r="BM304" s="196" t="s">
        <v>4918</v>
      </c>
    </row>
    <row r="305" spans="1:65" s="2" customFormat="1" ht="28.8">
      <c r="A305" s="35"/>
      <c r="B305" s="36"/>
      <c r="C305" s="37"/>
      <c r="D305" s="198" t="s">
        <v>221</v>
      </c>
      <c r="E305" s="37"/>
      <c r="F305" s="199" t="s">
        <v>4919</v>
      </c>
      <c r="G305" s="37"/>
      <c r="H305" s="37"/>
      <c r="I305" s="200"/>
      <c r="J305" s="37"/>
      <c r="K305" s="37"/>
      <c r="L305" s="40"/>
      <c r="M305" s="201"/>
      <c r="N305" s="202"/>
      <c r="O305" s="72"/>
      <c r="P305" s="72"/>
      <c r="Q305" s="72"/>
      <c r="R305" s="72"/>
      <c r="S305" s="72"/>
      <c r="T305" s="73"/>
      <c r="U305" s="35"/>
      <c r="V305" s="35"/>
      <c r="W305" s="35"/>
      <c r="X305" s="35"/>
      <c r="Y305" s="35"/>
      <c r="Z305" s="35"/>
      <c r="AA305" s="35"/>
      <c r="AB305" s="35"/>
      <c r="AC305" s="35"/>
      <c r="AD305" s="35"/>
      <c r="AE305" s="35"/>
      <c r="AT305" s="18" t="s">
        <v>221</v>
      </c>
      <c r="AU305" s="18" t="s">
        <v>90</v>
      </c>
    </row>
    <row r="306" spans="1:65" s="2" customFormat="1" ht="33" customHeight="1">
      <c r="A306" s="35"/>
      <c r="B306" s="36"/>
      <c r="C306" s="185" t="s">
        <v>988</v>
      </c>
      <c r="D306" s="185" t="s">
        <v>216</v>
      </c>
      <c r="E306" s="186" t="s">
        <v>4703</v>
      </c>
      <c r="F306" s="187" t="s">
        <v>4704</v>
      </c>
      <c r="G306" s="188" t="s">
        <v>716</v>
      </c>
      <c r="H306" s="189">
        <v>3</v>
      </c>
      <c r="I306" s="190"/>
      <c r="J306" s="191">
        <f>ROUND(I306*H306,2)</f>
        <v>0</v>
      </c>
      <c r="K306" s="187" t="s">
        <v>359</v>
      </c>
      <c r="L306" s="40"/>
      <c r="M306" s="192" t="s">
        <v>1</v>
      </c>
      <c r="N306" s="193" t="s">
        <v>46</v>
      </c>
      <c r="O306" s="72"/>
      <c r="P306" s="194">
        <f>O306*H306</f>
        <v>0</v>
      </c>
      <c r="Q306" s="194">
        <v>0</v>
      </c>
      <c r="R306" s="194">
        <f>Q306*H306</f>
        <v>0</v>
      </c>
      <c r="S306" s="194">
        <v>0</v>
      </c>
      <c r="T306" s="195">
        <f>S306*H306</f>
        <v>0</v>
      </c>
      <c r="U306" s="35"/>
      <c r="V306" s="35"/>
      <c r="W306" s="35"/>
      <c r="X306" s="35"/>
      <c r="Y306" s="35"/>
      <c r="Z306" s="35"/>
      <c r="AA306" s="35"/>
      <c r="AB306" s="35"/>
      <c r="AC306" s="35"/>
      <c r="AD306" s="35"/>
      <c r="AE306" s="35"/>
      <c r="AR306" s="196" t="s">
        <v>291</v>
      </c>
      <c r="AT306" s="196" t="s">
        <v>216</v>
      </c>
      <c r="AU306" s="196" t="s">
        <v>90</v>
      </c>
      <c r="AY306" s="18" t="s">
        <v>215</v>
      </c>
      <c r="BE306" s="197">
        <f>IF(N306="základní",J306,0)</f>
        <v>0</v>
      </c>
      <c r="BF306" s="197">
        <f>IF(N306="snížená",J306,0)</f>
        <v>0</v>
      </c>
      <c r="BG306" s="197">
        <f>IF(N306="zákl. přenesená",J306,0)</f>
        <v>0</v>
      </c>
      <c r="BH306" s="197">
        <f>IF(N306="sníž. přenesená",J306,0)</f>
        <v>0</v>
      </c>
      <c r="BI306" s="197">
        <f>IF(N306="nulová",J306,0)</f>
        <v>0</v>
      </c>
      <c r="BJ306" s="18" t="s">
        <v>88</v>
      </c>
      <c r="BK306" s="197">
        <f>ROUND(I306*H306,2)</f>
        <v>0</v>
      </c>
      <c r="BL306" s="18" t="s">
        <v>291</v>
      </c>
      <c r="BM306" s="196" t="s">
        <v>4920</v>
      </c>
    </row>
    <row r="307" spans="1:65" s="2" customFormat="1" ht="19.2">
      <c r="A307" s="35"/>
      <c r="B307" s="36"/>
      <c r="C307" s="37"/>
      <c r="D307" s="198" t="s">
        <v>221</v>
      </c>
      <c r="E307" s="37"/>
      <c r="F307" s="199" t="s">
        <v>4706</v>
      </c>
      <c r="G307" s="37"/>
      <c r="H307" s="37"/>
      <c r="I307" s="200"/>
      <c r="J307" s="37"/>
      <c r="K307" s="37"/>
      <c r="L307" s="40"/>
      <c r="M307" s="201"/>
      <c r="N307" s="202"/>
      <c r="O307" s="72"/>
      <c r="P307" s="72"/>
      <c r="Q307" s="72"/>
      <c r="R307" s="72"/>
      <c r="S307" s="72"/>
      <c r="T307" s="73"/>
      <c r="U307" s="35"/>
      <c r="V307" s="35"/>
      <c r="W307" s="35"/>
      <c r="X307" s="35"/>
      <c r="Y307" s="35"/>
      <c r="Z307" s="35"/>
      <c r="AA307" s="35"/>
      <c r="AB307" s="35"/>
      <c r="AC307" s="35"/>
      <c r="AD307" s="35"/>
      <c r="AE307" s="35"/>
      <c r="AT307" s="18" t="s">
        <v>221</v>
      </c>
      <c r="AU307" s="18" t="s">
        <v>90</v>
      </c>
    </row>
    <row r="308" spans="1:65" s="2" customFormat="1" ht="10.199999999999999">
      <c r="A308" s="35"/>
      <c r="B308" s="36"/>
      <c r="C308" s="37"/>
      <c r="D308" s="215" t="s">
        <v>362</v>
      </c>
      <c r="E308" s="37"/>
      <c r="F308" s="216" t="s">
        <v>4707</v>
      </c>
      <c r="G308" s="37"/>
      <c r="H308" s="37"/>
      <c r="I308" s="200"/>
      <c r="J308" s="37"/>
      <c r="K308" s="37"/>
      <c r="L308" s="40"/>
      <c r="M308" s="201"/>
      <c r="N308" s="202"/>
      <c r="O308" s="72"/>
      <c r="P308" s="72"/>
      <c r="Q308" s="72"/>
      <c r="R308" s="72"/>
      <c r="S308" s="72"/>
      <c r="T308" s="73"/>
      <c r="U308" s="35"/>
      <c r="V308" s="35"/>
      <c r="W308" s="35"/>
      <c r="X308" s="35"/>
      <c r="Y308" s="35"/>
      <c r="Z308" s="35"/>
      <c r="AA308" s="35"/>
      <c r="AB308" s="35"/>
      <c r="AC308" s="35"/>
      <c r="AD308" s="35"/>
      <c r="AE308" s="35"/>
      <c r="AT308" s="18" t="s">
        <v>362</v>
      </c>
      <c r="AU308" s="18" t="s">
        <v>90</v>
      </c>
    </row>
    <row r="309" spans="1:65" s="2" customFormat="1" ht="24.15" customHeight="1">
      <c r="A309" s="35"/>
      <c r="B309" s="36"/>
      <c r="C309" s="260" t="s">
        <v>999</v>
      </c>
      <c r="D309" s="260" t="s">
        <v>539</v>
      </c>
      <c r="E309" s="261" t="s">
        <v>4921</v>
      </c>
      <c r="F309" s="262" t="s">
        <v>4922</v>
      </c>
      <c r="G309" s="263" t="s">
        <v>716</v>
      </c>
      <c r="H309" s="264">
        <v>3</v>
      </c>
      <c r="I309" s="265"/>
      <c r="J309" s="266">
        <f>ROUND(I309*H309,2)</f>
        <v>0</v>
      </c>
      <c r="K309" s="262" t="s">
        <v>1</v>
      </c>
      <c r="L309" s="267"/>
      <c r="M309" s="268" t="s">
        <v>1</v>
      </c>
      <c r="N309" s="269" t="s">
        <v>46</v>
      </c>
      <c r="O309" s="72"/>
      <c r="P309" s="194">
        <f>O309*H309</f>
        <v>0</v>
      </c>
      <c r="Q309" s="194">
        <v>5.9999999999999995E-4</v>
      </c>
      <c r="R309" s="194">
        <f>Q309*H309</f>
        <v>1.8E-3</v>
      </c>
      <c r="S309" s="194">
        <v>0</v>
      </c>
      <c r="T309" s="195">
        <f>S309*H309</f>
        <v>0</v>
      </c>
      <c r="U309" s="35"/>
      <c r="V309" s="35"/>
      <c r="W309" s="35"/>
      <c r="X309" s="35"/>
      <c r="Y309" s="35"/>
      <c r="Z309" s="35"/>
      <c r="AA309" s="35"/>
      <c r="AB309" s="35"/>
      <c r="AC309" s="35"/>
      <c r="AD309" s="35"/>
      <c r="AE309" s="35"/>
      <c r="AR309" s="196" t="s">
        <v>676</v>
      </c>
      <c r="AT309" s="196" t="s">
        <v>539</v>
      </c>
      <c r="AU309" s="196" t="s">
        <v>90</v>
      </c>
      <c r="AY309" s="18" t="s">
        <v>215</v>
      </c>
      <c r="BE309" s="197">
        <f>IF(N309="základní",J309,0)</f>
        <v>0</v>
      </c>
      <c r="BF309" s="197">
        <f>IF(N309="snížená",J309,0)</f>
        <v>0</v>
      </c>
      <c r="BG309" s="197">
        <f>IF(N309="zákl. přenesená",J309,0)</f>
        <v>0</v>
      </c>
      <c r="BH309" s="197">
        <f>IF(N309="sníž. přenesená",J309,0)</f>
        <v>0</v>
      </c>
      <c r="BI309" s="197">
        <f>IF(N309="nulová",J309,0)</f>
        <v>0</v>
      </c>
      <c r="BJ309" s="18" t="s">
        <v>88</v>
      </c>
      <c r="BK309" s="197">
        <f>ROUND(I309*H309,2)</f>
        <v>0</v>
      </c>
      <c r="BL309" s="18" t="s">
        <v>291</v>
      </c>
      <c r="BM309" s="196" t="s">
        <v>4923</v>
      </c>
    </row>
    <row r="310" spans="1:65" s="2" customFormat="1" ht="28.8">
      <c r="A310" s="35"/>
      <c r="B310" s="36"/>
      <c r="C310" s="37"/>
      <c r="D310" s="198" t="s">
        <v>221</v>
      </c>
      <c r="E310" s="37"/>
      <c r="F310" s="199" t="s">
        <v>4924</v>
      </c>
      <c r="G310" s="37"/>
      <c r="H310" s="37"/>
      <c r="I310" s="200"/>
      <c r="J310" s="37"/>
      <c r="K310" s="37"/>
      <c r="L310" s="40"/>
      <c r="M310" s="201"/>
      <c r="N310" s="202"/>
      <c r="O310" s="72"/>
      <c r="P310" s="72"/>
      <c r="Q310" s="72"/>
      <c r="R310" s="72"/>
      <c r="S310" s="72"/>
      <c r="T310" s="73"/>
      <c r="U310" s="35"/>
      <c r="V310" s="35"/>
      <c r="W310" s="35"/>
      <c r="X310" s="35"/>
      <c r="Y310" s="35"/>
      <c r="Z310" s="35"/>
      <c r="AA310" s="35"/>
      <c r="AB310" s="35"/>
      <c r="AC310" s="35"/>
      <c r="AD310" s="35"/>
      <c r="AE310" s="35"/>
      <c r="AT310" s="18" t="s">
        <v>221</v>
      </c>
      <c r="AU310" s="18" t="s">
        <v>90</v>
      </c>
    </row>
    <row r="311" spans="1:65" s="2" customFormat="1" ht="33" customHeight="1">
      <c r="A311" s="35"/>
      <c r="B311" s="36"/>
      <c r="C311" s="185" t="s">
        <v>1006</v>
      </c>
      <c r="D311" s="185" t="s">
        <v>216</v>
      </c>
      <c r="E311" s="186" t="s">
        <v>4786</v>
      </c>
      <c r="F311" s="187" t="s">
        <v>4787</v>
      </c>
      <c r="G311" s="188" t="s">
        <v>797</v>
      </c>
      <c r="H311" s="189">
        <v>6</v>
      </c>
      <c r="I311" s="190"/>
      <c r="J311" s="191">
        <f>ROUND(I311*H311,2)</f>
        <v>0</v>
      </c>
      <c r="K311" s="187" t="s">
        <v>359</v>
      </c>
      <c r="L311" s="40"/>
      <c r="M311" s="192" t="s">
        <v>1</v>
      </c>
      <c r="N311" s="193" t="s">
        <v>46</v>
      </c>
      <c r="O311" s="72"/>
      <c r="P311" s="194">
        <f>O311*H311</f>
        <v>0</v>
      </c>
      <c r="Q311" s="194">
        <v>8.3999999999999995E-3</v>
      </c>
      <c r="R311" s="194">
        <f>Q311*H311</f>
        <v>5.04E-2</v>
      </c>
      <c r="S311" s="194">
        <v>0</v>
      </c>
      <c r="T311" s="195">
        <f>S311*H311</f>
        <v>0</v>
      </c>
      <c r="U311" s="35"/>
      <c r="V311" s="35"/>
      <c r="W311" s="35"/>
      <c r="X311" s="35"/>
      <c r="Y311" s="35"/>
      <c r="Z311" s="35"/>
      <c r="AA311" s="35"/>
      <c r="AB311" s="35"/>
      <c r="AC311" s="35"/>
      <c r="AD311" s="35"/>
      <c r="AE311" s="35"/>
      <c r="AR311" s="196" t="s">
        <v>291</v>
      </c>
      <c r="AT311" s="196" t="s">
        <v>216</v>
      </c>
      <c r="AU311" s="196" t="s">
        <v>90</v>
      </c>
      <c r="AY311" s="18" t="s">
        <v>215</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291</v>
      </c>
      <c r="BM311" s="196" t="s">
        <v>4925</v>
      </c>
    </row>
    <row r="312" spans="1:65" s="2" customFormat="1" ht="19.2">
      <c r="A312" s="35"/>
      <c r="B312" s="36"/>
      <c r="C312" s="37"/>
      <c r="D312" s="198" t="s">
        <v>221</v>
      </c>
      <c r="E312" s="37"/>
      <c r="F312" s="199" t="s">
        <v>4789</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221</v>
      </c>
      <c r="AU312" s="18" t="s">
        <v>90</v>
      </c>
    </row>
    <row r="313" spans="1:65" s="2" customFormat="1" ht="10.199999999999999">
      <c r="A313" s="35"/>
      <c r="B313" s="36"/>
      <c r="C313" s="37"/>
      <c r="D313" s="215" t="s">
        <v>362</v>
      </c>
      <c r="E313" s="37"/>
      <c r="F313" s="216" t="s">
        <v>4790</v>
      </c>
      <c r="G313" s="37"/>
      <c r="H313" s="37"/>
      <c r="I313" s="200"/>
      <c r="J313" s="37"/>
      <c r="K313" s="37"/>
      <c r="L313" s="40"/>
      <c r="M313" s="201"/>
      <c r="N313" s="202"/>
      <c r="O313" s="72"/>
      <c r="P313" s="72"/>
      <c r="Q313" s="72"/>
      <c r="R313" s="72"/>
      <c r="S313" s="72"/>
      <c r="T313" s="73"/>
      <c r="U313" s="35"/>
      <c r="V313" s="35"/>
      <c r="W313" s="35"/>
      <c r="X313" s="35"/>
      <c r="Y313" s="35"/>
      <c r="Z313" s="35"/>
      <c r="AA313" s="35"/>
      <c r="AB313" s="35"/>
      <c r="AC313" s="35"/>
      <c r="AD313" s="35"/>
      <c r="AE313" s="35"/>
      <c r="AT313" s="18" t="s">
        <v>362</v>
      </c>
      <c r="AU313" s="18" t="s">
        <v>90</v>
      </c>
    </row>
    <row r="314" spans="1:65" s="2" customFormat="1" ht="37.799999999999997" customHeight="1">
      <c r="A314" s="35"/>
      <c r="B314" s="36"/>
      <c r="C314" s="185" t="s">
        <v>1014</v>
      </c>
      <c r="D314" s="185" t="s">
        <v>216</v>
      </c>
      <c r="E314" s="186" t="s">
        <v>4812</v>
      </c>
      <c r="F314" s="187" t="s">
        <v>4813</v>
      </c>
      <c r="G314" s="188" t="s">
        <v>797</v>
      </c>
      <c r="H314" s="189">
        <v>33.6</v>
      </c>
      <c r="I314" s="190"/>
      <c r="J314" s="191">
        <f>ROUND(I314*H314,2)</f>
        <v>0</v>
      </c>
      <c r="K314" s="187" t="s">
        <v>359</v>
      </c>
      <c r="L314" s="40"/>
      <c r="M314" s="192" t="s">
        <v>1</v>
      </c>
      <c r="N314" s="193" t="s">
        <v>46</v>
      </c>
      <c r="O314" s="72"/>
      <c r="P314" s="194">
        <f>O314*H314</f>
        <v>0</v>
      </c>
      <c r="Q314" s="194">
        <v>3.4499999999999999E-3</v>
      </c>
      <c r="R314" s="194">
        <f>Q314*H314</f>
        <v>0.11592000000000001</v>
      </c>
      <c r="S314" s="194">
        <v>0</v>
      </c>
      <c r="T314" s="195">
        <f>S314*H314</f>
        <v>0</v>
      </c>
      <c r="U314" s="35"/>
      <c r="V314" s="35"/>
      <c r="W314" s="35"/>
      <c r="X314" s="35"/>
      <c r="Y314" s="35"/>
      <c r="Z314" s="35"/>
      <c r="AA314" s="35"/>
      <c r="AB314" s="35"/>
      <c r="AC314" s="35"/>
      <c r="AD314" s="35"/>
      <c r="AE314" s="35"/>
      <c r="AR314" s="196" t="s">
        <v>291</v>
      </c>
      <c r="AT314" s="196" t="s">
        <v>216</v>
      </c>
      <c r="AU314" s="196" t="s">
        <v>90</v>
      </c>
      <c r="AY314" s="18" t="s">
        <v>215</v>
      </c>
      <c r="BE314" s="197">
        <f>IF(N314="základní",J314,0)</f>
        <v>0</v>
      </c>
      <c r="BF314" s="197">
        <f>IF(N314="snížená",J314,0)</f>
        <v>0</v>
      </c>
      <c r="BG314" s="197">
        <f>IF(N314="zákl. přenesená",J314,0)</f>
        <v>0</v>
      </c>
      <c r="BH314" s="197">
        <f>IF(N314="sníž. přenesená",J314,0)</f>
        <v>0</v>
      </c>
      <c r="BI314" s="197">
        <f>IF(N314="nulová",J314,0)</f>
        <v>0</v>
      </c>
      <c r="BJ314" s="18" t="s">
        <v>88</v>
      </c>
      <c r="BK314" s="197">
        <f>ROUND(I314*H314,2)</f>
        <v>0</v>
      </c>
      <c r="BL314" s="18" t="s">
        <v>291</v>
      </c>
      <c r="BM314" s="196" t="s">
        <v>4926</v>
      </c>
    </row>
    <row r="315" spans="1:65" s="2" customFormat="1" ht="28.8">
      <c r="A315" s="35"/>
      <c r="B315" s="36"/>
      <c r="C315" s="37"/>
      <c r="D315" s="198" t="s">
        <v>221</v>
      </c>
      <c r="E315" s="37"/>
      <c r="F315" s="199" t="s">
        <v>4815</v>
      </c>
      <c r="G315" s="37"/>
      <c r="H315" s="37"/>
      <c r="I315" s="200"/>
      <c r="J315" s="37"/>
      <c r="K315" s="37"/>
      <c r="L315" s="40"/>
      <c r="M315" s="201"/>
      <c r="N315" s="202"/>
      <c r="O315" s="72"/>
      <c r="P315" s="72"/>
      <c r="Q315" s="72"/>
      <c r="R315" s="72"/>
      <c r="S315" s="72"/>
      <c r="T315" s="73"/>
      <c r="U315" s="35"/>
      <c r="V315" s="35"/>
      <c r="W315" s="35"/>
      <c r="X315" s="35"/>
      <c r="Y315" s="35"/>
      <c r="Z315" s="35"/>
      <c r="AA315" s="35"/>
      <c r="AB315" s="35"/>
      <c r="AC315" s="35"/>
      <c r="AD315" s="35"/>
      <c r="AE315" s="35"/>
      <c r="AT315" s="18" t="s">
        <v>221</v>
      </c>
      <c r="AU315" s="18" t="s">
        <v>90</v>
      </c>
    </row>
    <row r="316" spans="1:65" s="2" customFormat="1" ht="10.199999999999999">
      <c r="A316" s="35"/>
      <c r="B316" s="36"/>
      <c r="C316" s="37"/>
      <c r="D316" s="215" t="s">
        <v>362</v>
      </c>
      <c r="E316" s="37"/>
      <c r="F316" s="216" t="s">
        <v>4816</v>
      </c>
      <c r="G316" s="37"/>
      <c r="H316" s="37"/>
      <c r="I316" s="200"/>
      <c r="J316" s="37"/>
      <c r="K316" s="37"/>
      <c r="L316" s="40"/>
      <c r="M316" s="201"/>
      <c r="N316" s="202"/>
      <c r="O316" s="72"/>
      <c r="P316" s="72"/>
      <c r="Q316" s="72"/>
      <c r="R316" s="72"/>
      <c r="S316" s="72"/>
      <c r="T316" s="73"/>
      <c r="U316" s="35"/>
      <c r="V316" s="35"/>
      <c r="W316" s="35"/>
      <c r="X316" s="35"/>
      <c r="Y316" s="35"/>
      <c r="Z316" s="35"/>
      <c r="AA316" s="35"/>
      <c r="AB316" s="35"/>
      <c r="AC316" s="35"/>
      <c r="AD316" s="35"/>
      <c r="AE316" s="35"/>
      <c r="AT316" s="18" t="s">
        <v>362</v>
      </c>
      <c r="AU316" s="18" t="s">
        <v>90</v>
      </c>
    </row>
    <row r="317" spans="1:65" s="14" customFormat="1" ht="10.199999999999999">
      <c r="B317" s="227"/>
      <c r="C317" s="228"/>
      <c r="D317" s="198" t="s">
        <v>364</v>
      </c>
      <c r="E317" s="229" t="s">
        <v>1</v>
      </c>
      <c r="F317" s="230" t="s">
        <v>4927</v>
      </c>
      <c r="G317" s="228"/>
      <c r="H317" s="231">
        <v>33.6</v>
      </c>
      <c r="I317" s="232"/>
      <c r="J317" s="228"/>
      <c r="K317" s="228"/>
      <c r="L317" s="233"/>
      <c r="M317" s="234"/>
      <c r="N317" s="235"/>
      <c r="O317" s="235"/>
      <c r="P317" s="235"/>
      <c r="Q317" s="235"/>
      <c r="R317" s="235"/>
      <c r="S317" s="235"/>
      <c r="T317" s="236"/>
      <c r="AT317" s="237" t="s">
        <v>364</v>
      </c>
      <c r="AU317" s="237" t="s">
        <v>90</v>
      </c>
      <c r="AV317" s="14" t="s">
        <v>90</v>
      </c>
      <c r="AW317" s="14" t="s">
        <v>36</v>
      </c>
      <c r="AX317" s="14" t="s">
        <v>88</v>
      </c>
      <c r="AY317" s="237" t="s">
        <v>215</v>
      </c>
    </row>
    <row r="318" spans="1:65" s="2" customFormat="1" ht="16.5" customHeight="1">
      <c r="A318" s="35"/>
      <c r="B318" s="36"/>
      <c r="C318" s="185" t="s">
        <v>1022</v>
      </c>
      <c r="D318" s="185" t="s">
        <v>216</v>
      </c>
      <c r="E318" s="186" t="s">
        <v>4928</v>
      </c>
      <c r="F318" s="187" t="s">
        <v>4929</v>
      </c>
      <c r="G318" s="188" t="s">
        <v>523</v>
      </c>
      <c r="H318" s="189">
        <v>8.1430000000000007</v>
      </c>
      <c r="I318" s="190"/>
      <c r="J318" s="191">
        <f>ROUND(I318*H318,2)</f>
        <v>0</v>
      </c>
      <c r="K318" s="187" t="s">
        <v>1</v>
      </c>
      <c r="L318" s="40"/>
      <c r="M318" s="192" t="s">
        <v>1</v>
      </c>
      <c r="N318" s="193" t="s">
        <v>46</v>
      </c>
      <c r="O318" s="72"/>
      <c r="P318" s="194">
        <f>O318*H318</f>
        <v>0</v>
      </c>
      <c r="Q318" s="194">
        <v>1.9120000000000002E-2</v>
      </c>
      <c r="R318" s="194">
        <f>Q318*H318</f>
        <v>0.15569416000000003</v>
      </c>
      <c r="S318" s="194">
        <v>0</v>
      </c>
      <c r="T318" s="195">
        <f>S318*H318</f>
        <v>0</v>
      </c>
      <c r="U318" s="35"/>
      <c r="V318" s="35"/>
      <c r="W318" s="35"/>
      <c r="X318" s="35"/>
      <c r="Y318" s="35"/>
      <c r="Z318" s="35"/>
      <c r="AA318" s="35"/>
      <c r="AB318" s="35"/>
      <c r="AC318" s="35"/>
      <c r="AD318" s="35"/>
      <c r="AE318" s="35"/>
      <c r="AR318" s="196" t="s">
        <v>291</v>
      </c>
      <c r="AT318" s="196" t="s">
        <v>216</v>
      </c>
      <c r="AU318" s="196" t="s">
        <v>90</v>
      </c>
      <c r="AY318" s="18" t="s">
        <v>215</v>
      </c>
      <c r="BE318" s="197">
        <f>IF(N318="základní",J318,0)</f>
        <v>0</v>
      </c>
      <c r="BF318" s="197">
        <f>IF(N318="snížená",J318,0)</f>
        <v>0</v>
      </c>
      <c r="BG318" s="197">
        <f>IF(N318="zákl. přenesená",J318,0)</f>
        <v>0</v>
      </c>
      <c r="BH318" s="197">
        <f>IF(N318="sníž. přenesená",J318,0)</f>
        <v>0</v>
      </c>
      <c r="BI318" s="197">
        <f>IF(N318="nulová",J318,0)</f>
        <v>0</v>
      </c>
      <c r="BJ318" s="18" t="s">
        <v>88</v>
      </c>
      <c r="BK318" s="197">
        <f>ROUND(I318*H318,2)</f>
        <v>0</v>
      </c>
      <c r="BL318" s="18" t="s">
        <v>291</v>
      </c>
      <c r="BM318" s="196" t="s">
        <v>4930</v>
      </c>
    </row>
    <row r="319" spans="1:65" s="2" customFormat="1" ht="19.2">
      <c r="A319" s="35"/>
      <c r="B319" s="36"/>
      <c r="C319" s="37"/>
      <c r="D319" s="198" t="s">
        <v>221</v>
      </c>
      <c r="E319" s="37"/>
      <c r="F319" s="199" t="s">
        <v>4931</v>
      </c>
      <c r="G319" s="37"/>
      <c r="H319" s="37"/>
      <c r="I319" s="200"/>
      <c r="J319" s="37"/>
      <c r="K319" s="37"/>
      <c r="L319" s="40"/>
      <c r="M319" s="201"/>
      <c r="N319" s="202"/>
      <c r="O319" s="72"/>
      <c r="P319" s="72"/>
      <c r="Q319" s="72"/>
      <c r="R319" s="72"/>
      <c r="S319" s="72"/>
      <c r="T319" s="73"/>
      <c r="U319" s="35"/>
      <c r="V319" s="35"/>
      <c r="W319" s="35"/>
      <c r="X319" s="35"/>
      <c r="Y319" s="35"/>
      <c r="Z319" s="35"/>
      <c r="AA319" s="35"/>
      <c r="AB319" s="35"/>
      <c r="AC319" s="35"/>
      <c r="AD319" s="35"/>
      <c r="AE319" s="35"/>
      <c r="AT319" s="18" t="s">
        <v>221</v>
      </c>
      <c r="AU319" s="18" t="s">
        <v>90</v>
      </c>
    </row>
    <row r="320" spans="1:65" s="14" customFormat="1" ht="10.199999999999999">
      <c r="B320" s="227"/>
      <c r="C320" s="228"/>
      <c r="D320" s="198" t="s">
        <v>364</v>
      </c>
      <c r="E320" s="229" t="s">
        <v>1</v>
      </c>
      <c r="F320" s="230" t="s">
        <v>4932</v>
      </c>
      <c r="G320" s="228"/>
      <c r="H320" s="231">
        <v>8.1430000000000007</v>
      </c>
      <c r="I320" s="232"/>
      <c r="J320" s="228"/>
      <c r="K320" s="228"/>
      <c r="L320" s="233"/>
      <c r="M320" s="234"/>
      <c r="N320" s="235"/>
      <c r="O320" s="235"/>
      <c r="P320" s="235"/>
      <c r="Q320" s="235"/>
      <c r="R320" s="235"/>
      <c r="S320" s="235"/>
      <c r="T320" s="236"/>
      <c r="AT320" s="237" t="s">
        <v>364</v>
      </c>
      <c r="AU320" s="237" t="s">
        <v>90</v>
      </c>
      <c r="AV320" s="14" t="s">
        <v>90</v>
      </c>
      <c r="AW320" s="14" t="s">
        <v>36</v>
      </c>
      <c r="AX320" s="14" t="s">
        <v>88</v>
      </c>
      <c r="AY320" s="237" t="s">
        <v>215</v>
      </c>
    </row>
    <row r="321" spans="1:65" s="2" customFormat="1" ht="24.15" customHeight="1">
      <c r="A321" s="35"/>
      <c r="B321" s="36"/>
      <c r="C321" s="185" t="s">
        <v>1030</v>
      </c>
      <c r="D321" s="185" t="s">
        <v>216</v>
      </c>
      <c r="E321" s="186" t="s">
        <v>4933</v>
      </c>
      <c r="F321" s="187" t="s">
        <v>4934</v>
      </c>
      <c r="G321" s="188" t="s">
        <v>716</v>
      </c>
      <c r="H321" s="189">
        <v>1</v>
      </c>
      <c r="I321" s="190"/>
      <c r="J321" s="191">
        <f>ROUND(I321*H321,2)</f>
        <v>0</v>
      </c>
      <c r="K321" s="187" t="s">
        <v>359</v>
      </c>
      <c r="L321" s="40"/>
      <c r="M321" s="192" t="s">
        <v>1</v>
      </c>
      <c r="N321" s="193" t="s">
        <v>46</v>
      </c>
      <c r="O321" s="72"/>
      <c r="P321" s="194">
        <f>O321*H321</f>
        <v>0</v>
      </c>
      <c r="Q321" s="194">
        <v>1.1900000000000001E-3</v>
      </c>
      <c r="R321" s="194">
        <f>Q321*H321</f>
        <v>1.1900000000000001E-3</v>
      </c>
      <c r="S321" s="194">
        <v>0</v>
      </c>
      <c r="T321" s="195">
        <f>S321*H321</f>
        <v>0</v>
      </c>
      <c r="U321" s="35"/>
      <c r="V321" s="35"/>
      <c r="W321" s="35"/>
      <c r="X321" s="35"/>
      <c r="Y321" s="35"/>
      <c r="Z321" s="35"/>
      <c r="AA321" s="35"/>
      <c r="AB321" s="35"/>
      <c r="AC321" s="35"/>
      <c r="AD321" s="35"/>
      <c r="AE321" s="35"/>
      <c r="AR321" s="196" t="s">
        <v>291</v>
      </c>
      <c r="AT321" s="196" t="s">
        <v>216</v>
      </c>
      <c r="AU321" s="196" t="s">
        <v>90</v>
      </c>
      <c r="AY321" s="18" t="s">
        <v>215</v>
      </c>
      <c r="BE321" s="197">
        <f>IF(N321="základní",J321,0)</f>
        <v>0</v>
      </c>
      <c r="BF321" s="197">
        <f>IF(N321="snížená",J321,0)</f>
        <v>0</v>
      </c>
      <c r="BG321" s="197">
        <f>IF(N321="zákl. přenesená",J321,0)</f>
        <v>0</v>
      </c>
      <c r="BH321" s="197">
        <f>IF(N321="sníž. přenesená",J321,0)</f>
        <v>0</v>
      </c>
      <c r="BI321" s="197">
        <f>IF(N321="nulová",J321,0)</f>
        <v>0</v>
      </c>
      <c r="BJ321" s="18" t="s">
        <v>88</v>
      </c>
      <c r="BK321" s="197">
        <f>ROUND(I321*H321,2)</f>
        <v>0</v>
      </c>
      <c r="BL321" s="18" t="s">
        <v>291</v>
      </c>
      <c r="BM321" s="196" t="s">
        <v>4935</v>
      </c>
    </row>
    <row r="322" spans="1:65" s="2" customFormat="1" ht="28.8">
      <c r="A322" s="35"/>
      <c r="B322" s="36"/>
      <c r="C322" s="37"/>
      <c r="D322" s="198" t="s">
        <v>221</v>
      </c>
      <c r="E322" s="37"/>
      <c r="F322" s="199" t="s">
        <v>4936</v>
      </c>
      <c r="G322" s="37"/>
      <c r="H322" s="37"/>
      <c r="I322" s="200"/>
      <c r="J322" s="37"/>
      <c r="K322" s="37"/>
      <c r="L322" s="40"/>
      <c r="M322" s="201"/>
      <c r="N322" s="202"/>
      <c r="O322" s="72"/>
      <c r="P322" s="72"/>
      <c r="Q322" s="72"/>
      <c r="R322" s="72"/>
      <c r="S322" s="72"/>
      <c r="T322" s="73"/>
      <c r="U322" s="35"/>
      <c r="V322" s="35"/>
      <c r="W322" s="35"/>
      <c r="X322" s="35"/>
      <c r="Y322" s="35"/>
      <c r="Z322" s="35"/>
      <c r="AA322" s="35"/>
      <c r="AB322" s="35"/>
      <c r="AC322" s="35"/>
      <c r="AD322" s="35"/>
      <c r="AE322" s="35"/>
      <c r="AT322" s="18" t="s">
        <v>221</v>
      </c>
      <c r="AU322" s="18" t="s">
        <v>90</v>
      </c>
    </row>
    <row r="323" spans="1:65" s="2" customFormat="1" ht="10.199999999999999">
      <c r="A323" s="35"/>
      <c r="B323" s="36"/>
      <c r="C323" s="37"/>
      <c r="D323" s="215" t="s">
        <v>362</v>
      </c>
      <c r="E323" s="37"/>
      <c r="F323" s="216" t="s">
        <v>4937</v>
      </c>
      <c r="G323" s="37"/>
      <c r="H323" s="37"/>
      <c r="I323" s="200"/>
      <c r="J323" s="37"/>
      <c r="K323" s="37"/>
      <c r="L323" s="40"/>
      <c r="M323" s="201"/>
      <c r="N323" s="202"/>
      <c r="O323" s="72"/>
      <c r="P323" s="72"/>
      <c r="Q323" s="72"/>
      <c r="R323" s="72"/>
      <c r="S323" s="72"/>
      <c r="T323" s="73"/>
      <c r="U323" s="35"/>
      <c r="V323" s="35"/>
      <c r="W323" s="35"/>
      <c r="X323" s="35"/>
      <c r="Y323" s="35"/>
      <c r="Z323" s="35"/>
      <c r="AA323" s="35"/>
      <c r="AB323" s="35"/>
      <c r="AC323" s="35"/>
      <c r="AD323" s="35"/>
      <c r="AE323" s="35"/>
      <c r="AT323" s="18" t="s">
        <v>362</v>
      </c>
      <c r="AU323" s="18" t="s">
        <v>90</v>
      </c>
    </row>
    <row r="324" spans="1:65" s="2" customFormat="1" ht="24.15" customHeight="1">
      <c r="A324" s="35"/>
      <c r="B324" s="36"/>
      <c r="C324" s="185" t="s">
        <v>1037</v>
      </c>
      <c r="D324" s="185" t="s">
        <v>216</v>
      </c>
      <c r="E324" s="186" t="s">
        <v>4843</v>
      </c>
      <c r="F324" s="187" t="s">
        <v>4838</v>
      </c>
      <c r="G324" s="188" t="s">
        <v>523</v>
      </c>
      <c r="H324" s="189">
        <v>5.73</v>
      </c>
      <c r="I324" s="190"/>
      <c r="J324" s="191">
        <f>ROUND(I324*H324,2)</f>
        <v>0</v>
      </c>
      <c r="K324" s="187" t="s">
        <v>359</v>
      </c>
      <c r="L324" s="40"/>
      <c r="M324" s="192" t="s">
        <v>1</v>
      </c>
      <c r="N324" s="193" t="s">
        <v>46</v>
      </c>
      <c r="O324" s="72"/>
      <c r="P324" s="194">
        <f>O324*H324</f>
        <v>0</v>
      </c>
      <c r="Q324" s="194">
        <v>3.6000000000000002E-4</v>
      </c>
      <c r="R324" s="194">
        <f>Q324*H324</f>
        <v>2.0628000000000005E-3</v>
      </c>
      <c r="S324" s="194">
        <v>0</v>
      </c>
      <c r="T324" s="195">
        <f>S324*H324</f>
        <v>0</v>
      </c>
      <c r="U324" s="35"/>
      <c r="V324" s="35"/>
      <c r="W324" s="35"/>
      <c r="X324" s="35"/>
      <c r="Y324" s="35"/>
      <c r="Z324" s="35"/>
      <c r="AA324" s="35"/>
      <c r="AB324" s="35"/>
      <c r="AC324" s="35"/>
      <c r="AD324" s="35"/>
      <c r="AE324" s="35"/>
      <c r="AR324" s="196" t="s">
        <v>291</v>
      </c>
      <c r="AT324" s="196" t="s">
        <v>216</v>
      </c>
      <c r="AU324" s="196" t="s">
        <v>90</v>
      </c>
      <c r="AY324" s="18" t="s">
        <v>215</v>
      </c>
      <c r="BE324" s="197">
        <f>IF(N324="základní",J324,0)</f>
        <v>0</v>
      </c>
      <c r="BF324" s="197">
        <f>IF(N324="snížená",J324,0)</f>
        <v>0</v>
      </c>
      <c r="BG324" s="197">
        <f>IF(N324="zákl. přenesená",J324,0)</f>
        <v>0</v>
      </c>
      <c r="BH324" s="197">
        <f>IF(N324="sníž. přenesená",J324,0)</f>
        <v>0</v>
      </c>
      <c r="BI324" s="197">
        <f>IF(N324="nulová",J324,0)</f>
        <v>0</v>
      </c>
      <c r="BJ324" s="18" t="s">
        <v>88</v>
      </c>
      <c r="BK324" s="197">
        <f>ROUND(I324*H324,2)</f>
        <v>0</v>
      </c>
      <c r="BL324" s="18" t="s">
        <v>291</v>
      </c>
      <c r="BM324" s="196" t="s">
        <v>4938</v>
      </c>
    </row>
    <row r="325" spans="1:65" s="2" customFormat="1" ht="28.8">
      <c r="A325" s="35"/>
      <c r="B325" s="36"/>
      <c r="C325" s="37"/>
      <c r="D325" s="198" t="s">
        <v>221</v>
      </c>
      <c r="E325" s="37"/>
      <c r="F325" s="199" t="s">
        <v>4845</v>
      </c>
      <c r="G325" s="37"/>
      <c r="H325" s="37"/>
      <c r="I325" s="200"/>
      <c r="J325" s="37"/>
      <c r="K325" s="37"/>
      <c r="L325" s="40"/>
      <c r="M325" s="201"/>
      <c r="N325" s="202"/>
      <c r="O325" s="72"/>
      <c r="P325" s="72"/>
      <c r="Q325" s="72"/>
      <c r="R325" s="72"/>
      <c r="S325" s="72"/>
      <c r="T325" s="73"/>
      <c r="U325" s="35"/>
      <c r="V325" s="35"/>
      <c r="W325" s="35"/>
      <c r="X325" s="35"/>
      <c r="Y325" s="35"/>
      <c r="Z325" s="35"/>
      <c r="AA325" s="35"/>
      <c r="AB325" s="35"/>
      <c r="AC325" s="35"/>
      <c r="AD325" s="35"/>
      <c r="AE325" s="35"/>
      <c r="AT325" s="18" t="s">
        <v>221</v>
      </c>
      <c r="AU325" s="18" t="s">
        <v>90</v>
      </c>
    </row>
    <row r="326" spans="1:65" s="2" customFormat="1" ht="10.199999999999999">
      <c r="A326" s="35"/>
      <c r="B326" s="36"/>
      <c r="C326" s="37"/>
      <c r="D326" s="215" t="s">
        <v>362</v>
      </c>
      <c r="E326" s="37"/>
      <c r="F326" s="216" t="s">
        <v>4846</v>
      </c>
      <c r="G326" s="37"/>
      <c r="H326" s="37"/>
      <c r="I326" s="200"/>
      <c r="J326" s="37"/>
      <c r="K326" s="37"/>
      <c r="L326" s="40"/>
      <c r="M326" s="201"/>
      <c r="N326" s="202"/>
      <c r="O326" s="72"/>
      <c r="P326" s="72"/>
      <c r="Q326" s="72"/>
      <c r="R326" s="72"/>
      <c r="S326" s="72"/>
      <c r="T326" s="73"/>
      <c r="U326" s="35"/>
      <c r="V326" s="35"/>
      <c r="W326" s="35"/>
      <c r="X326" s="35"/>
      <c r="Y326" s="35"/>
      <c r="Z326" s="35"/>
      <c r="AA326" s="35"/>
      <c r="AB326" s="35"/>
      <c r="AC326" s="35"/>
      <c r="AD326" s="35"/>
      <c r="AE326" s="35"/>
      <c r="AT326" s="18" t="s">
        <v>362</v>
      </c>
      <c r="AU326" s="18" t="s">
        <v>90</v>
      </c>
    </row>
    <row r="327" spans="1:65" s="2" customFormat="1" ht="24.15" customHeight="1">
      <c r="A327" s="35"/>
      <c r="B327" s="36"/>
      <c r="C327" s="260" t="s">
        <v>1043</v>
      </c>
      <c r="D327" s="260" t="s">
        <v>539</v>
      </c>
      <c r="E327" s="261" t="s">
        <v>4939</v>
      </c>
      <c r="F327" s="262" t="s">
        <v>4940</v>
      </c>
      <c r="G327" s="263" t="s">
        <v>523</v>
      </c>
      <c r="H327" s="264">
        <v>5.73</v>
      </c>
      <c r="I327" s="265"/>
      <c r="J327" s="266">
        <f>ROUND(I327*H327,2)</f>
        <v>0</v>
      </c>
      <c r="K327" s="262" t="s">
        <v>359</v>
      </c>
      <c r="L327" s="267"/>
      <c r="M327" s="268" t="s">
        <v>1</v>
      </c>
      <c r="N327" s="269" t="s">
        <v>46</v>
      </c>
      <c r="O327" s="72"/>
      <c r="P327" s="194">
        <f>O327*H327</f>
        <v>0</v>
      </c>
      <c r="Q327" s="194">
        <v>1E-3</v>
      </c>
      <c r="R327" s="194">
        <f>Q327*H327</f>
        <v>5.7300000000000007E-3</v>
      </c>
      <c r="S327" s="194">
        <v>0</v>
      </c>
      <c r="T327" s="195">
        <f>S327*H327</f>
        <v>0</v>
      </c>
      <c r="U327" s="35"/>
      <c r="V327" s="35"/>
      <c r="W327" s="35"/>
      <c r="X327" s="35"/>
      <c r="Y327" s="35"/>
      <c r="Z327" s="35"/>
      <c r="AA327" s="35"/>
      <c r="AB327" s="35"/>
      <c r="AC327" s="35"/>
      <c r="AD327" s="35"/>
      <c r="AE327" s="35"/>
      <c r="AR327" s="196" t="s">
        <v>676</v>
      </c>
      <c r="AT327" s="196" t="s">
        <v>539</v>
      </c>
      <c r="AU327" s="196" t="s">
        <v>90</v>
      </c>
      <c r="AY327" s="18" t="s">
        <v>215</v>
      </c>
      <c r="BE327" s="197">
        <f>IF(N327="základní",J327,0)</f>
        <v>0</v>
      </c>
      <c r="BF327" s="197">
        <f>IF(N327="snížená",J327,0)</f>
        <v>0</v>
      </c>
      <c r="BG327" s="197">
        <f>IF(N327="zákl. přenesená",J327,0)</f>
        <v>0</v>
      </c>
      <c r="BH327" s="197">
        <f>IF(N327="sníž. přenesená",J327,0)</f>
        <v>0</v>
      </c>
      <c r="BI327" s="197">
        <f>IF(N327="nulová",J327,0)</f>
        <v>0</v>
      </c>
      <c r="BJ327" s="18" t="s">
        <v>88</v>
      </c>
      <c r="BK327" s="197">
        <f>ROUND(I327*H327,2)</f>
        <v>0</v>
      </c>
      <c r="BL327" s="18" t="s">
        <v>291</v>
      </c>
      <c r="BM327" s="196" t="s">
        <v>4941</v>
      </c>
    </row>
    <row r="328" spans="1:65" s="2" customFormat="1" ht="19.2">
      <c r="A328" s="35"/>
      <c r="B328" s="36"/>
      <c r="C328" s="37"/>
      <c r="D328" s="198" t="s">
        <v>221</v>
      </c>
      <c r="E328" s="37"/>
      <c r="F328" s="199" t="s">
        <v>4940</v>
      </c>
      <c r="G328" s="37"/>
      <c r="H328" s="37"/>
      <c r="I328" s="200"/>
      <c r="J328" s="37"/>
      <c r="K328" s="37"/>
      <c r="L328" s="40"/>
      <c r="M328" s="201"/>
      <c r="N328" s="202"/>
      <c r="O328" s="72"/>
      <c r="P328" s="72"/>
      <c r="Q328" s="72"/>
      <c r="R328" s="72"/>
      <c r="S328" s="72"/>
      <c r="T328" s="73"/>
      <c r="U328" s="35"/>
      <c r="V328" s="35"/>
      <c r="W328" s="35"/>
      <c r="X328" s="35"/>
      <c r="Y328" s="35"/>
      <c r="Z328" s="35"/>
      <c r="AA328" s="35"/>
      <c r="AB328" s="35"/>
      <c r="AC328" s="35"/>
      <c r="AD328" s="35"/>
      <c r="AE328" s="35"/>
      <c r="AT328" s="18" t="s">
        <v>221</v>
      </c>
      <c r="AU328" s="18" t="s">
        <v>90</v>
      </c>
    </row>
    <row r="329" spans="1:65" s="14" customFormat="1" ht="10.199999999999999">
      <c r="B329" s="227"/>
      <c r="C329" s="228"/>
      <c r="D329" s="198" t="s">
        <v>364</v>
      </c>
      <c r="E329" s="229" t="s">
        <v>1</v>
      </c>
      <c r="F329" s="230" t="s">
        <v>4942</v>
      </c>
      <c r="G329" s="228"/>
      <c r="H329" s="231">
        <v>5.73</v>
      </c>
      <c r="I329" s="232"/>
      <c r="J329" s="228"/>
      <c r="K329" s="228"/>
      <c r="L329" s="233"/>
      <c r="M329" s="234"/>
      <c r="N329" s="235"/>
      <c r="O329" s="235"/>
      <c r="P329" s="235"/>
      <c r="Q329" s="235"/>
      <c r="R329" s="235"/>
      <c r="S329" s="235"/>
      <c r="T329" s="236"/>
      <c r="AT329" s="237" t="s">
        <v>364</v>
      </c>
      <c r="AU329" s="237" t="s">
        <v>90</v>
      </c>
      <c r="AV329" s="14" t="s">
        <v>90</v>
      </c>
      <c r="AW329" s="14" t="s">
        <v>36</v>
      </c>
      <c r="AX329" s="14" t="s">
        <v>88</v>
      </c>
      <c r="AY329" s="237" t="s">
        <v>215</v>
      </c>
    </row>
    <row r="330" spans="1:65" s="2" customFormat="1" ht="24.15" customHeight="1">
      <c r="A330" s="35"/>
      <c r="B330" s="36"/>
      <c r="C330" s="185" t="s">
        <v>1052</v>
      </c>
      <c r="D330" s="185" t="s">
        <v>216</v>
      </c>
      <c r="E330" s="186" t="s">
        <v>4943</v>
      </c>
      <c r="F330" s="187" t="s">
        <v>4944</v>
      </c>
      <c r="G330" s="188" t="s">
        <v>583</v>
      </c>
      <c r="H330" s="189">
        <v>0.4</v>
      </c>
      <c r="I330" s="190"/>
      <c r="J330" s="191">
        <f>ROUND(I330*H330,2)</f>
        <v>0</v>
      </c>
      <c r="K330" s="187" t="s">
        <v>359</v>
      </c>
      <c r="L330" s="40"/>
      <c r="M330" s="192" t="s">
        <v>1</v>
      </c>
      <c r="N330" s="193" t="s">
        <v>46</v>
      </c>
      <c r="O330" s="72"/>
      <c r="P330" s="194">
        <f>O330*H330</f>
        <v>0</v>
      </c>
      <c r="Q330" s="194">
        <v>0</v>
      </c>
      <c r="R330" s="194">
        <f>Q330*H330</f>
        <v>0</v>
      </c>
      <c r="S330" s="194">
        <v>0</v>
      </c>
      <c r="T330" s="195">
        <f>S330*H330</f>
        <v>0</v>
      </c>
      <c r="U330" s="35"/>
      <c r="V330" s="35"/>
      <c r="W330" s="35"/>
      <c r="X330" s="35"/>
      <c r="Y330" s="35"/>
      <c r="Z330" s="35"/>
      <c r="AA330" s="35"/>
      <c r="AB330" s="35"/>
      <c r="AC330" s="35"/>
      <c r="AD330" s="35"/>
      <c r="AE330" s="35"/>
      <c r="AR330" s="196" t="s">
        <v>291</v>
      </c>
      <c r="AT330" s="196" t="s">
        <v>216</v>
      </c>
      <c r="AU330" s="196" t="s">
        <v>90</v>
      </c>
      <c r="AY330" s="18" t="s">
        <v>215</v>
      </c>
      <c r="BE330" s="197">
        <f>IF(N330="základní",J330,0)</f>
        <v>0</v>
      </c>
      <c r="BF330" s="197">
        <f>IF(N330="snížená",J330,0)</f>
        <v>0</v>
      </c>
      <c r="BG330" s="197">
        <f>IF(N330="zákl. přenesená",J330,0)</f>
        <v>0</v>
      </c>
      <c r="BH330" s="197">
        <f>IF(N330="sníž. přenesená",J330,0)</f>
        <v>0</v>
      </c>
      <c r="BI330" s="197">
        <f>IF(N330="nulová",J330,0)</f>
        <v>0</v>
      </c>
      <c r="BJ330" s="18" t="s">
        <v>88</v>
      </c>
      <c r="BK330" s="197">
        <f>ROUND(I330*H330,2)</f>
        <v>0</v>
      </c>
      <c r="BL330" s="18" t="s">
        <v>291</v>
      </c>
      <c r="BM330" s="196" t="s">
        <v>4945</v>
      </c>
    </row>
    <row r="331" spans="1:65" s="2" customFormat="1" ht="19.2">
      <c r="A331" s="35"/>
      <c r="B331" s="36"/>
      <c r="C331" s="37"/>
      <c r="D331" s="198" t="s">
        <v>221</v>
      </c>
      <c r="E331" s="37"/>
      <c r="F331" s="199" t="s">
        <v>4944</v>
      </c>
      <c r="G331" s="37"/>
      <c r="H331" s="37"/>
      <c r="I331" s="200"/>
      <c r="J331" s="37"/>
      <c r="K331" s="37"/>
      <c r="L331" s="40"/>
      <c r="M331" s="201"/>
      <c r="N331" s="202"/>
      <c r="O331" s="72"/>
      <c r="P331" s="72"/>
      <c r="Q331" s="72"/>
      <c r="R331" s="72"/>
      <c r="S331" s="72"/>
      <c r="T331" s="73"/>
      <c r="U331" s="35"/>
      <c r="V331" s="35"/>
      <c r="W331" s="35"/>
      <c r="X331" s="35"/>
      <c r="Y331" s="35"/>
      <c r="Z331" s="35"/>
      <c r="AA331" s="35"/>
      <c r="AB331" s="35"/>
      <c r="AC331" s="35"/>
      <c r="AD331" s="35"/>
      <c r="AE331" s="35"/>
      <c r="AT331" s="18" t="s">
        <v>221</v>
      </c>
      <c r="AU331" s="18" t="s">
        <v>90</v>
      </c>
    </row>
    <row r="332" spans="1:65" s="2" customFormat="1" ht="10.199999999999999">
      <c r="A332" s="35"/>
      <c r="B332" s="36"/>
      <c r="C332" s="37"/>
      <c r="D332" s="215" t="s">
        <v>362</v>
      </c>
      <c r="E332" s="37"/>
      <c r="F332" s="216" t="s">
        <v>4946</v>
      </c>
      <c r="G332" s="37"/>
      <c r="H332" s="37"/>
      <c r="I332" s="200"/>
      <c r="J332" s="37"/>
      <c r="K332" s="37"/>
      <c r="L332" s="40"/>
      <c r="M332" s="201"/>
      <c r="N332" s="202"/>
      <c r="O332" s="72"/>
      <c r="P332" s="72"/>
      <c r="Q332" s="72"/>
      <c r="R332" s="72"/>
      <c r="S332" s="72"/>
      <c r="T332" s="73"/>
      <c r="U332" s="35"/>
      <c r="V332" s="35"/>
      <c r="W332" s="35"/>
      <c r="X332" s="35"/>
      <c r="Y332" s="35"/>
      <c r="Z332" s="35"/>
      <c r="AA332" s="35"/>
      <c r="AB332" s="35"/>
      <c r="AC332" s="35"/>
      <c r="AD332" s="35"/>
      <c r="AE332" s="35"/>
      <c r="AT332" s="18" t="s">
        <v>362</v>
      </c>
      <c r="AU332" s="18" t="s">
        <v>90</v>
      </c>
    </row>
    <row r="333" spans="1:65" s="11" customFormat="1" ht="22.8" customHeight="1">
      <c r="B333" s="171"/>
      <c r="C333" s="172"/>
      <c r="D333" s="173" t="s">
        <v>80</v>
      </c>
      <c r="E333" s="213" t="s">
        <v>4947</v>
      </c>
      <c r="F333" s="213" t="s">
        <v>4948</v>
      </c>
      <c r="G333" s="172"/>
      <c r="H333" s="172"/>
      <c r="I333" s="175"/>
      <c r="J333" s="214">
        <f>BK333</f>
        <v>0</v>
      </c>
      <c r="K333" s="172"/>
      <c r="L333" s="177"/>
      <c r="M333" s="178"/>
      <c r="N333" s="179"/>
      <c r="O333" s="179"/>
      <c r="P333" s="180">
        <f>SUM(P334:P381)</f>
        <v>0</v>
      </c>
      <c r="Q333" s="179"/>
      <c r="R333" s="180">
        <f>SUM(R334:R381)</f>
        <v>0.16020528000000001</v>
      </c>
      <c r="S333" s="179"/>
      <c r="T333" s="181">
        <f>SUM(T334:T381)</f>
        <v>0</v>
      </c>
      <c r="AR333" s="182" t="s">
        <v>90</v>
      </c>
      <c r="AT333" s="183" t="s">
        <v>80</v>
      </c>
      <c r="AU333" s="183" t="s">
        <v>88</v>
      </c>
      <c r="AY333" s="182" t="s">
        <v>215</v>
      </c>
      <c r="BK333" s="184">
        <f>SUM(BK334:BK381)</f>
        <v>0</v>
      </c>
    </row>
    <row r="334" spans="1:65" s="2" customFormat="1" ht="24.15" customHeight="1">
      <c r="A334" s="35"/>
      <c r="B334" s="36"/>
      <c r="C334" s="185" t="s">
        <v>1061</v>
      </c>
      <c r="D334" s="185" t="s">
        <v>216</v>
      </c>
      <c r="E334" s="186" t="s">
        <v>4949</v>
      </c>
      <c r="F334" s="187" t="s">
        <v>4875</v>
      </c>
      <c r="G334" s="188" t="s">
        <v>716</v>
      </c>
      <c r="H334" s="189">
        <v>1</v>
      </c>
      <c r="I334" s="190"/>
      <c r="J334" s="191">
        <f>ROUND(I334*H334,2)</f>
        <v>0</v>
      </c>
      <c r="K334" s="187" t="s">
        <v>359</v>
      </c>
      <c r="L334" s="40"/>
      <c r="M334" s="192" t="s">
        <v>1</v>
      </c>
      <c r="N334" s="193" t="s">
        <v>46</v>
      </c>
      <c r="O334" s="72"/>
      <c r="P334" s="194">
        <f>O334*H334</f>
        <v>0</v>
      </c>
      <c r="Q334" s="194">
        <v>0</v>
      </c>
      <c r="R334" s="194">
        <f>Q334*H334</f>
        <v>0</v>
      </c>
      <c r="S334" s="194">
        <v>0</v>
      </c>
      <c r="T334" s="195">
        <f>S334*H334</f>
        <v>0</v>
      </c>
      <c r="U334" s="35"/>
      <c r="V334" s="35"/>
      <c r="W334" s="35"/>
      <c r="X334" s="35"/>
      <c r="Y334" s="35"/>
      <c r="Z334" s="35"/>
      <c r="AA334" s="35"/>
      <c r="AB334" s="35"/>
      <c r="AC334" s="35"/>
      <c r="AD334" s="35"/>
      <c r="AE334" s="35"/>
      <c r="AR334" s="196" t="s">
        <v>291</v>
      </c>
      <c r="AT334" s="196" t="s">
        <v>216</v>
      </c>
      <c r="AU334" s="196" t="s">
        <v>90</v>
      </c>
      <c r="AY334" s="18" t="s">
        <v>215</v>
      </c>
      <c r="BE334" s="197">
        <f>IF(N334="základní",J334,0)</f>
        <v>0</v>
      </c>
      <c r="BF334" s="197">
        <f>IF(N334="snížená",J334,0)</f>
        <v>0</v>
      </c>
      <c r="BG334" s="197">
        <f>IF(N334="zákl. přenesená",J334,0)</f>
        <v>0</v>
      </c>
      <c r="BH334" s="197">
        <f>IF(N334="sníž. přenesená",J334,0)</f>
        <v>0</v>
      </c>
      <c r="BI334" s="197">
        <f>IF(N334="nulová",J334,0)</f>
        <v>0</v>
      </c>
      <c r="BJ334" s="18" t="s">
        <v>88</v>
      </c>
      <c r="BK334" s="197">
        <f>ROUND(I334*H334,2)</f>
        <v>0</v>
      </c>
      <c r="BL334" s="18" t="s">
        <v>291</v>
      </c>
      <c r="BM334" s="196" t="s">
        <v>4950</v>
      </c>
    </row>
    <row r="335" spans="1:65" s="2" customFormat="1" ht="19.2">
      <c r="A335" s="35"/>
      <c r="B335" s="36"/>
      <c r="C335" s="37"/>
      <c r="D335" s="198" t="s">
        <v>221</v>
      </c>
      <c r="E335" s="37"/>
      <c r="F335" s="199" t="s">
        <v>4951</v>
      </c>
      <c r="G335" s="37"/>
      <c r="H335" s="37"/>
      <c r="I335" s="200"/>
      <c r="J335" s="37"/>
      <c r="K335" s="37"/>
      <c r="L335" s="40"/>
      <c r="M335" s="201"/>
      <c r="N335" s="202"/>
      <c r="O335" s="72"/>
      <c r="P335" s="72"/>
      <c r="Q335" s="72"/>
      <c r="R335" s="72"/>
      <c r="S335" s="72"/>
      <c r="T335" s="73"/>
      <c r="U335" s="35"/>
      <c r="V335" s="35"/>
      <c r="W335" s="35"/>
      <c r="X335" s="35"/>
      <c r="Y335" s="35"/>
      <c r="Z335" s="35"/>
      <c r="AA335" s="35"/>
      <c r="AB335" s="35"/>
      <c r="AC335" s="35"/>
      <c r="AD335" s="35"/>
      <c r="AE335" s="35"/>
      <c r="AT335" s="18" t="s">
        <v>221</v>
      </c>
      <c r="AU335" s="18" t="s">
        <v>90</v>
      </c>
    </row>
    <row r="336" spans="1:65" s="2" customFormat="1" ht="10.199999999999999">
      <c r="A336" s="35"/>
      <c r="B336" s="36"/>
      <c r="C336" s="37"/>
      <c r="D336" s="215" t="s">
        <v>362</v>
      </c>
      <c r="E336" s="37"/>
      <c r="F336" s="216" t="s">
        <v>4952</v>
      </c>
      <c r="G336" s="37"/>
      <c r="H336" s="37"/>
      <c r="I336" s="200"/>
      <c r="J336" s="37"/>
      <c r="K336" s="37"/>
      <c r="L336" s="40"/>
      <c r="M336" s="201"/>
      <c r="N336" s="202"/>
      <c r="O336" s="72"/>
      <c r="P336" s="72"/>
      <c r="Q336" s="72"/>
      <c r="R336" s="72"/>
      <c r="S336" s="72"/>
      <c r="T336" s="73"/>
      <c r="U336" s="35"/>
      <c r="V336" s="35"/>
      <c r="W336" s="35"/>
      <c r="X336" s="35"/>
      <c r="Y336" s="35"/>
      <c r="Z336" s="35"/>
      <c r="AA336" s="35"/>
      <c r="AB336" s="35"/>
      <c r="AC336" s="35"/>
      <c r="AD336" s="35"/>
      <c r="AE336" s="35"/>
      <c r="AT336" s="18" t="s">
        <v>362</v>
      </c>
      <c r="AU336" s="18" t="s">
        <v>90</v>
      </c>
    </row>
    <row r="337" spans="1:65" s="2" customFormat="1" ht="24.15" customHeight="1">
      <c r="A337" s="35"/>
      <c r="B337" s="36"/>
      <c r="C337" s="260" t="s">
        <v>1068</v>
      </c>
      <c r="D337" s="260" t="s">
        <v>539</v>
      </c>
      <c r="E337" s="261" t="s">
        <v>4953</v>
      </c>
      <c r="F337" s="262" t="s">
        <v>4954</v>
      </c>
      <c r="G337" s="263" t="s">
        <v>716</v>
      </c>
      <c r="H337" s="264">
        <v>1</v>
      </c>
      <c r="I337" s="265"/>
      <c r="J337" s="266">
        <f>ROUND(I337*H337,2)</f>
        <v>0</v>
      </c>
      <c r="K337" s="262" t="s">
        <v>359</v>
      </c>
      <c r="L337" s="267"/>
      <c r="M337" s="268" t="s">
        <v>1</v>
      </c>
      <c r="N337" s="269" t="s">
        <v>46</v>
      </c>
      <c r="O337" s="72"/>
      <c r="P337" s="194">
        <f>O337*H337</f>
        <v>0</v>
      </c>
      <c r="Q337" s="194">
        <v>4.8999999999999998E-3</v>
      </c>
      <c r="R337" s="194">
        <f>Q337*H337</f>
        <v>4.8999999999999998E-3</v>
      </c>
      <c r="S337" s="194">
        <v>0</v>
      </c>
      <c r="T337" s="195">
        <f>S337*H337</f>
        <v>0</v>
      </c>
      <c r="U337" s="35"/>
      <c r="V337" s="35"/>
      <c r="W337" s="35"/>
      <c r="X337" s="35"/>
      <c r="Y337" s="35"/>
      <c r="Z337" s="35"/>
      <c r="AA337" s="35"/>
      <c r="AB337" s="35"/>
      <c r="AC337" s="35"/>
      <c r="AD337" s="35"/>
      <c r="AE337" s="35"/>
      <c r="AR337" s="196" t="s">
        <v>676</v>
      </c>
      <c r="AT337" s="196" t="s">
        <v>539</v>
      </c>
      <c r="AU337" s="196" t="s">
        <v>90</v>
      </c>
      <c r="AY337" s="18" t="s">
        <v>215</v>
      </c>
      <c r="BE337" s="197">
        <f>IF(N337="základní",J337,0)</f>
        <v>0</v>
      </c>
      <c r="BF337" s="197">
        <f>IF(N337="snížená",J337,0)</f>
        <v>0</v>
      </c>
      <c r="BG337" s="197">
        <f>IF(N337="zákl. přenesená",J337,0)</f>
        <v>0</v>
      </c>
      <c r="BH337" s="197">
        <f>IF(N337="sníž. přenesená",J337,0)</f>
        <v>0</v>
      </c>
      <c r="BI337" s="197">
        <f>IF(N337="nulová",J337,0)</f>
        <v>0</v>
      </c>
      <c r="BJ337" s="18" t="s">
        <v>88</v>
      </c>
      <c r="BK337" s="197">
        <f>ROUND(I337*H337,2)</f>
        <v>0</v>
      </c>
      <c r="BL337" s="18" t="s">
        <v>291</v>
      </c>
      <c r="BM337" s="196" t="s">
        <v>4955</v>
      </c>
    </row>
    <row r="338" spans="1:65" s="2" customFormat="1" ht="38.4">
      <c r="A338" s="35"/>
      <c r="B338" s="36"/>
      <c r="C338" s="37"/>
      <c r="D338" s="198" t="s">
        <v>221</v>
      </c>
      <c r="E338" s="37"/>
      <c r="F338" s="199" t="s">
        <v>4956</v>
      </c>
      <c r="G338" s="37"/>
      <c r="H338" s="37"/>
      <c r="I338" s="200"/>
      <c r="J338" s="37"/>
      <c r="K338" s="37"/>
      <c r="L338" s="40"/>
      <c r="M338" s="201"/>
      <c r="N338" s="202"/>
      <c r="O338" s="72"/>
      <c r="P338" s="72"/>
      <c r="Q338" s="72"/>
      <c r="R338" s="72"/>
      <c r="S338" s="72"/>
      <c r="T338" s="73"/>
      <c r="U338" s="35"/>
      <c r="V338" s="35"/>
      <c r="W338" s="35"/>
      <c r="X338" s="35"/>
      <c r="Y338" s="35"/>
      <c r="Z338" s="35"/>
      <c r="AA338" s="35"/>
      <c r="AB338" s="35"/>
      <c r="AC338" s="35"/>
      <c r="AD338" s="35"/>
      <c r="AE338" s="35"/>
      <c r="AT338" s="18" t="s">
        <v>221</v>
      </c>
      <c r="AU338" s="18" t="s">
        <v>90</v>
      </c>
    </row>
    <row r="339" spans="1:65" s="2" customFormat="1" ht="24.15" customHeight="1">
      <c r="A339" s="35"/>
      <c r="B339" s="36"/>
      <c r="C339" s="260" t="s">
        <v>1074</v>
      </c>
      <c r="D339" s="260" t="s">
        <v>539</v>
      </c>
      <c r="E339" s="261" t="s">
        <v>4957</v>
      </c>
      <c r="F339" s="262" t="s">
        <v>4884</v>
      </c>
      <c r="G339" s="263" t="s">
        <v>716</v>
      </c>
      <c r="H339" s="264">
        <v>2</v>
      </c>
      <c r="I339" s="265"/>
      <c r="J339" s="266">
        <f>ROUND(I339*H339,2)</f>
        <v>0</v>
      </c>
      <c r="K339" s="262" t="s">
        <v>1</v>
      </c>
      <c r="L339" s="267"/>
      <c r="M339" s="268" t="s">
        <v>1</v>
      </c>
      <c r="N339" s="269" t="s">
        <v>46</v>
      </c>
      <c r="O339" s="72"/>
      <c r="P339" s="194">
        <f>O339*H339</f>
        <v>0</v>
      </c>
      <c r="Q339" s="194">
        <v>0</v>
      </c>
      <c r="R339" s="194">
        <f>Q339*H339</f>
        <v>0</v>
      </c>
      <c r="S339" s="194">
        <v>0</v>
      </c>
      <c r="T339" s="195">
        <f>S339*H339</f>
        <v>0</v>
      </c>
      <c r="U339" s="35"/>
      <c r="V339" s="35"/>
      <c r="W339" s="35"/>
      <c r="X339" s="35"/>
      <c r="Y339" s="35"/>
      <c r="Z339" s="35"/>
      <c r="AA339" s="35"/>
      <c r="AB339" s="35"/>
      <c r="AC339" s="35"/>
      <c r="AD339" s="35"/>
      <c r="AE339" s="35"/>
      <c r="AR339" s="196" t="s">
        <v>676</v>
      </c>
      <c r="AT339" s="196" t="s">
        <v>539</v>
      </c>
      <c r="AU339" s="196" t="s">
        <v>90</v>
      </c>
      <c r="AY339" s="18" t="s">
        <v>215</v>
      </c>
      <c r="BE339" s="197">
        <f>IF(N339="základní",J339,0)</f>
        <v>0</v>
      </c>
      <c r="BF339" s="197">
        <f>IF(N339="snížená",J339,0)</f>
        <v>0</v>
      </c>
      <c r="BG339" s="197">
        <f>IF(N339="zákl. přenesená",J339,0)</f>
        <v>0</v>
      </c>
      <c r="BH339" s="197">
        <f>IF(N339="sníž. přenesená",J339,0)</f>
        <v>0</v>
      </c>
      <c r="BI339" s="197">
        <f>IF(N339="nulová",J339,0)</f>
        <v>0</v>
      </c>
      <c r="BJ339" s="18" t="s">
        <v>88</v>
      </c>
      <c r="BK339" s="197">
        <f>ROUND(I339*H339,2)</f>
        <v>0</v>
      </c>
      <c r="BL339" s="18" t="s">
        <v>291</v>
      </c>
      <c r="BM339" s="196" t="s">
        <v>4958</v>
      </c>
    </row>
    <row r="340" spans="1:65" s="2" customFormat="1" ht="10.199999999999999">
      <c r="A340" s="35"/>
      <c r="B340" s="36"/>
      <c r="C340" s="37"/>
      <c r="D340" s="198" t="s">
        <v>221</v>
      </c>
      <c r="E340" s="37"/>
      <c r="F340" s="199" t="s">
        <v>4884</v>
      </c>
      <c r="G340" s="37"/>
      <c r="H340" s="37"/>
      <c r="I340" s="200"/>
      <c r="J340" s="37"/>
      <c r="K340" s="37"/>
      <c r="L340" s="40"/>
      <c r="M340" s="201"/>
      <c r="N340" s="202"/>
      <c r="O340" s="72"/>
      <c r="P340" s="72"/>
      <c r="Q340" s="72"/>
      <c r="R340" s="72"/>
      <c r="S340" s="72"/>
      <c r="T340" s="73"/>
      <c r="U340" s="35"/>
      <c r="V340" s="35"/>
      <c r="W340" s="35"/>
      <c r="X340" s="35"/>
      <c r="Y340" s="35"/>
      <c r="Z340" s="35"/>
      <c r="AA340" s="35"/>
      <c r="AB340" s="35"/>
      <c r="AC340" s="35"/>
      <c r="AD340" s="35"/>
      <c r="AE340" s="35"/>
      <c r="AT340" s="18" t="s">
        <v>221</v>
      </c>
      <c r="AU340" s="18" t="s">
        <v>90</v>
      </c>
    </row>
    <row r="341" spans="1:65" s="2" customFormat="1" ht="33" customHeight="1">
      <c r="A341" s="35"/>
      <c r="B341" s="36"/>
      <c r="C341" s="185" t="s">
        <v>1081</v>
      </c>
      <c r="D341" s="185" t="s">
        <v>216</v>
      </c>
      <c r="E341" s="186" t="s">
        <v>4959</v>
      </c>
      <c r="F341" s="187" t="s">
        <v>4704</v>
      </c>
      <c r="G341" s="188" t="s">
        <v>716</v>
      </c>
      <c r="H341" s="189">
        <v>1</v>
      </c>
      <c r="I341" s="190"/>
      <c r="J341" s="191">
        <f>ROUND(I341*H341,2)</f>
        <v>0</v>
      </c>
      <c r="K341" s="187" t="s">
        <v>359</v>
      </c>
      <c r="L341" s="40"/>
      <c r="M341" s="192" t="s">
        <v>1</v>
      </c>
      <c r="N341" s="193" t="s">
        <v>46</v>
      </c>
      <c r="O341" s="72"/>
      <c r="P341" s="194">
        <f>O341*H341</f>
        <v>0</v>
      </c>
      <c r="Q341" s="194">
        <v>0</v>
      </c>
      <c r="R341" s="194">
        <f>Q341*H341</f>
        <v>0</v>
      </c>
      <c r="S341" s="194">
        <v>0</v>
      </c>
      <c r="T341" s="195">
        <f>S341*H341</f>
        <v>0</v>
      </c>
      <c r="U341" s="35"/>
      <c r="V341" s="35"/>
      <c r="W341" s="35"/>
      <c r="X341" s="35"/>
      <c r="Y341" s="35"/>
      <c r="Z341" s="35"/>
      <c r="AA341" s="35"/>
      <c r="AB341" s="35"/>
      <c r="AC341" s="35"/>
      <c r="AD341" s="35"/>
      <c r="AE341" s="35"/>
      <c r="AR341" s="196" t="s">
        <v>291</v>
      </c>
      <c r="AT341" s="196" t="s">
        <v>216</v>
      </c>
      <c r="AU341" s="196" t="s">
        <v>90</v>
      </c>
      <c r="AY341" s="18" t="s">
        <v>215</v>
      </c>
      <c r="BE341" s="197">
        <f>IF(N341="základní",J341,0)</f>
        <v>0</v>
      </c>
      <c r="BF341" s="197">
        <f>IF(N341="snížená",J341,0)</f>
        <v>0</v>
      </c>
      <c r="BG341" s="197">
        <f>IF(N341="zákl. přenesená",J341,0)</f>
        <v>0</v>
      </c>
      <c r="BH341" s="197">
        <f>IF(N341="sníž. přenesená",J341,0)</f>
        <v>0</v>
      </c>
      <c r="BI341" s="197">
        <f>IF(N341="nulová",J341,0)</f>
        <v>0</v>
      </c>
      <c r="BJ341" s="18" t="s">
        <v>88</v>
      </c>
      <c r="BK341" s="197">
        <f>ROUND(I341*H341,2)</f>
        <v>0</v>
      </c>
      <c r="BL341" s="18" t="s">
        <v>291</v>
      </c>
      <c r="BM341" s="196" t="s">
        <v>4960</v>
      </c>
    </row>
    <row r="342" spans="1:65" s="2" customFormat="1" ht="19.2">
      <c r="A342" s="35"/>
      <c r="B342" s="36"/>
      <c r="C342" s="37"/>
      <c r="D342" s="198" t="s">
        <v>221</v>
      </c>
      <c r="E342" s="37"/>
      <c r="F342" s="199" t="s">
        <v>4706</v>
      </c>
      <c r="G342" s="37"/>
      <c r="H342" s="37"/>
      <c r="I342" s="200"/>
      <c r="J342" s="37"/>
      <c r="K342" s="37"/>
      <c r="L342" s="40"/>
      <c r="M342" s="201"/>
      <c r="N342" s="202"/>
      <c r="O342" s="72"/>
      <c r="P342" s="72"/>
      <c r="Q342" s="72"/>
      <c r="R342" s="72"/>
      <c r="S342" s="72"/>
      <c r="T342" s="73"/>
      <c r="U342" s="35"/>
      <c r="V342" s="35"/>
      <c r="W342" s="35"/>
      <c r="X342" s="35"/>
      <c r="Y342" s="35"/>
      <c r="Z342" s="35"/>
      <c r="AA342" s="35"/>
      <c r="AB342" s="35"/>
      <c r="AC342" s="35"/>
      <c r="AD342" s="35"/>
      <c r="AE342" s="35"/>
      <c r="AT342" s="18" t="s">
        <v>221</v>
      </c>
      <c r="AU342" s="18" t="s">
        <v>90</v>
      </c>
    </row>
    <row r="343" spans="1:65" s="2" customFormat="1" ht="10.199999999999999">
      <c r="A343" s="35"/>
      <c r="B343" s="36"/>
      <c r="C343" s="37"/>
      <c r="D343" s="215" t="s">
        <v>362</v>
      </c>
      <c r="E343" s="37"/>
      <c r="F343" s="216" t="s">
        <v>4961</v>
      </c>
      <c r="G343" s="37"/>
      <c r="H343" s="37"/>
      <c r="I343" s="200"/>
      <c r="J343" s="37"/>
      <c r="K343" s="37"/>
      <c r="L343" s="40"/>
      <c r="M343" s="201"/>
      <c r="N343" s="202"/>
      <c r="O343" s="72"/>
      <c r="P343" s="72"/>
      <c r="Q343" s="72"/>
      <c r="R343" s="72"/>
      <c r="S343" s="72"/>
      <c r="T343" s="73"/>
      <c r="U343" s="35"/>
      <c r="V343" s="35"/>
      <c r="W343" s="35"/>
      <c r="X343" s="35"/>
      <c r="Y343" s="35"/>
      <c r="Z343" s="35"/>
      <c r="AA343" s="35"/>
      <c r="AB343" s="35"/>
      <c r="AC343" s="35"/>
      <c r="AD343" s="35"/>
      <c r="AE343" s="35"/>
      <c r="AT343" s="18" t="s">
        <v>362</v>
      </c>
      <c r="AU343" s="18" t="s">
        <v>90</v>
      </c>
    </row>
    <row r="344" spans="1:65" s="2" customFormat="1" ht="16.5" customHeight="1">
      <c r="A344" s="35"/>
      <c r="B344" s="36"/>
      <c r="C344" s="260" t="s">
        <v>1094</v>
      </c>
      <c r="D344" s="260" t="s">
        <v>539</v>
      </c>
      <c r="E344" s="261" t="s">
        <v>4962</v>
      </c>
      <c r="F344" s="262" t="s">
        <v>4963</v>
      </c>
      <c r="G344" s="263" t="s">
        <v>716</v>
      </c>
      <c r="H344" s="264">
        <v>1</v>
      </c>
      <c r="I344" s="265"/>
      <c r="J344" s="266">
        <f>ROUND(I344*H344,2)</f>
        <v>0</v>
      </c>
      <c r="K344" s="262" t="s">
        <v>1</v>
      </c>
      <c r="L344" s="267"/>
      <c r="M344" s="268" t="s">
        <v>1</v>
      </c>
      <c r="N344" s="269" t="s">
        <v>46</v>
      </c>
      <c r="O344" s="72"/>
      <c r="P344" s="194">
        <f>O344*H344</f>
        <v>0</v>
      </c>
      <c r="Q344" s="194">
        <v>0</v>
      </c>
      <c r="R344" s="194">
        <f>Q344*H344</f>
        <v>0</v>
      </c>
      <c r="S344" s="194">
        <v>0</v>
      </c>
      <c r="T344" s="195">
        <f>S344*H344</f>
        <v>0</v>
      </c>
      <c r="U344" s="35"/>
      <c r="V344" s="35"/>
      <c r="W344" s="35"/>
      <c r="X344" s="35"/>
      <c r="Y344" s="35"/>
      <c r="Z344" s="35"/>
      <c r="AA344" s="35"/>
      <c r="AB344" s="35"/>
      <c r="AC344" s="35"/>
      <c r="AD344" s="35"/>
      <c r="AE344" s="35"/>
      <c r="AR344" s="196" t="s">
        <v>676</v>
      </c>
      <c r="AT344" s="196" t="s">
        <v>539</v>
      </c>
      <c r="AU344" s="196" t="s">
        <v>90</v>
      </c>
      <c r="AY344" s="18" t="s">
        <v>215</v>
      </c>
      <c r="BE344" s="197">
        <f>IF(N344="základní",J344,0)</f>
        <v>0</v>
      </c>
      <c r="BF344" s="197">
        <f>IF(N344="snížená",J344,0)</f>
        <v>0</v>
      </c>
      <c r="BG344" s="197">
        <f>IF(N344="zákl. přenesená",J344,0)</f>
        <v>0</v>
      </c>
      <c r="BH344" s="197">
        <f>IF(N344="sníž. přenesená",J344,0)</f>
        <v>0</v>
      </c>
      <c r="BI344" s="197">
        <f>IF(N344="nulová",J344,0)</f>
        <v>0</v>
      </c>
      <c r="BJ344" s="18" t="s">
        <v>88</v>
      </c>
      <c r="BK344" s="197">
        <f>ROUND(I344*H344,2)</f>
        <v>0</v>
      </c>
      <c r="BL344" s="18" t="s">
        <v>291</v>
      </c>
      <c r="BM344" s="196" t="s">
        <v>4964</v>
      </c>
    </row>
    <row r="345" spans="1:65" s="2" customFormat="1" ht="19.2">
      <c r="A345" s="35"/>
      <c r="B345" s="36"/>
      <c r="C345" s="37"/>
      <c r="D345" s="198" t="s">
        <v>221</v>
      </c>
      <c r="E345" s="37"/>
      <c r="F345" s="199" t="s">
        <v>4965</v>
      </c>
      <c r="G345" s="37"/>
      <c r="H345" s="37"/>
      <c r="I345" s="200"/>
      <c r="J345" s="37"/>
      <c r="K345" s="37"/>
      <c r="L345" s="40"/>
      <c r="M345" s="201"/>
      <c r="N345" s="202"/>
      <c r="O345" s="72"/>
      <c r="P345" s="72"/>
      <c r="Q345" s="72"/>
      <c r="R345" s="72"/>
      <c r="S345" s="72"/>
      <c r="T345" s="73"/>
      <c r="U345" s="35"/>
      <c r="V345" s="35"/>
      <c r="W345" s="35"/>
      <c r="X345" s="35"/>
      <c r="Y345" s="35"/>
      <c r="Z345" s="35"/>
      <c r="AA345" s="35"/>
      <c r="AB345" s="35"/>
      <c r="AC345" s="35"/>
      <c r="AD345" s="35"/>
      <c r="AE345" s="35"/>
      <c r="AT345" s="18" t="s">
        <v>221</v>
      </c>
      <c r="AU345" s="18" t="s">
        <v>90</v>
      </c>
    </row>
    <row r="346" spans="1:65" s="2" customFormat="1" ht="16.5" customHeight="1">
      <c r="A346" s="35"/>
      <c r="B346" s="36"/>
      <c r="C346" s="185" t="s">
        <v>1108</v>
      </c>
      <c r="D346" s="185" t="s">
        <v>216</v>
      </c>
      <c r="E346" s="186" t="s">
        <v>4966</v>
      </c>
      <c r="F346" s="187" t="s">
        <v>4967</v>
      </c>
      <c r="G346" s="188" t="s">
        <v>716</v>
      </c>
      <c r="H346" s="189">
        <v>1</v>
      </c>
      <c r="I346" s="190"/>
      <c r="J346" s="191">
        <f>ROUND(I346*H346,2)</f>
        <v>0</v>
      </c>
      <c r="K346" s="187" t="s">
        <v>3571</v>
      </c>
      <c r="L346" s="40"/>
      <c r="M346" s="192" t="s">
        <v>1</v>
      </c>
      <c r="N346" s="193" t="s">
        <v>46</v>
      </c>
      <c r="O346" s="72"/>
      <c r="P346" s="194">
        <f>O346*H346</f>
        <v>0</v>
      </c>
      <c r="Q346" s="194">
        <v>0</v>
      </c>
      <c r="R346" s="194">
        <f>Q346*H346</f>
        <v>0</v>
      </c>
      <c r="S346" s="194">
        <v>0</v>
      </c>
      <c r="T346" s="195">
        <f>S346*H346</f>
        <v>0</v>
      </c>
      <c r="U346" s="35"/>
      <c r="V346" s="35"/>
      <c r="W346" s="35"/>
      <c r="X346" s="35"/>
      <c r="Y346" s="35"/>
      <c r="Z346" s="35"/>
      <c r="AA346" s="35"/>
      <c r="AB346" s="35"/>
      <c r="AC346" s="35"/>
      <c r="AD346" s="35"/>
      <c r="AE346" s="35"/>
      <c r="AR346" s="196" t="s">
        <v>291</v>
      </c>
      <c r="AT346" s="196" t="s">
        <v>216</v>
      </c>
      <c r="AU346" s="196" t="s">
        <v>90</v>
      </c>
      <c r="AY346" s="18" t="s">
        <v>215</v>
      </c>
      <c r="BE346" s="197">
        <f>IF(N346="základní",J346,0)</f>
        <v>0</v>
      </c>
      <c r="BF346" s="197">
        <f>IF(N346="snížená",J346,0)</f>
        <v>0</v>
      </c>
      <c r="BG346" s="197">
        <f>IF(N346="zákl. přenesená",J346,0)</f>
        <v>0</v>
      </c>
      <c r="BH346" s="197">
        <f>IF(N346="sníž. přenesená",J346,0)</f>
        <v>0</v>
      </c>
      <c r="BI346" s="197">
        <f>IF(N346="nulová",J346,0)</f>
        <v>0</v>
      </c>
      <c r="BJ346" s="18" t="s">
        <v>88</v>
      </c>
      <c r="BK346" s="197">
        <f>ROUND(I346*H346,2)</f>
        <v>0</v>
      </c>
      <c r="BL346" s="18" t="s">
        <v>291</v>
      </c>
      <c r="BM346" s="196" t="s">
        <v>4968</v>
      </c>
    </row>
    <row r="347" spans="1:65" s="2" customFormat="1" ht="19.2">
      <c r="A347" s="35"/>
      <c r="B347" s="36"/>
      <c r="C347" s="37"/>
      <c r="D347" s="198" t="s">
        <v>221</v>
      </c>
      <c r="E347" s="37"/>
      <c r="F347" s="199" t="s">
        <v>4914</v>
      </c>
      <c r="G347" s="37"/>
      <c r="H347" s="37"/>
      <c r="I347" s="200"/>
      <c r="J347" s="37"/>
      <c r="K347" s="37"/>
      <c r="L347" s="40"/>
      <c r="M347" s="201"/>
      <c r="N347" s="202"/>
      <c r="O347" s="72"/>
      <c r="P347" s="72"/>
      <c r="Q347" s="72"/>
      <c r="R347" s="72"/>
      <c r="S347" s="72"/>
      <c r="T347" s="73"/>
      <c r="U347" s="35"/>
      <c r="V347" s="35"/>
      <c r="W347" s="35"/>
      <c r="X347" s="35"/>
      <c r="Y347" s="35"/>
      <c r="Z347" s="35"/>
      <c r="AA347" s="35"/>
      <c r="AB347" s="35"/>
      <c r="AC347" s="35"/>
      <c r="AD347" s="35"/>
      <c r="AE347" s="35"/>
      <c r="AT347" s="18" t="s">
        <v>221</v>
      </c>
      <c r="AU347" s="18" t="s">
        <v>90</v>
      </c>
    </row>
    <row r="348" spans="1:65" s="2" customFormat="1" ht="10.199999999999999">
      <c r="A348" s="35"/>
      <c r="B348" s="36"/>
      <c r="C348" s="37"/>
      <c r="D348" s="215" t="s">
        <v>362</v>
      </c>
      <c r="E348" s="37"/>
      <c r="F348" s="216" t="s">
        <v>4969</v>
      </c>
      <c r="G348" s="37"/>
      <c r="H348" s="37"/>
      <c r="I348" s="200"/>
      <c r="J348" s="37"/>
      <c r="K348" s="37"/>
      <c r="L348" s="40"/>
      <c r="M348" s="201"/>
      <c r="N348" s="202"/>
      <c r="O348" s="72"/>
      <c r="P348" s="72"/>
      <c r="Q348" s="72"/>
      <c r="R348" s="72"/>
      <c r="S348" s="72"/>
      <c r="T348" s="73"/>
      <c r="U348" s="35"/>
      <c r="V348" s="35"/>
      <c r="W348" s="35"/>
      <c r="X348" s="35"/>
      <c r="Y348" s="35"/>
      <c r="Z348" s="35"/>
      <c r="AA348" s="35"/>
      <c r="AB348" s="35"/>
      <c r="AC348" s="35"/>
      <c r="AD348" s="35"/>
      <c r="AE348" s="35"/>
      <c r="AT348" s="18" t="s">
        <v>362</v>
      </c>
      <c r="AU348" s="18" t="s">
        <v>90</v>
      </c>
    </row>
    <row r="349" spans="1:65" s="2" customFormat="1" ht="24.15" customHeight="1">
      <c r="A349" s="35"/>
      <c r="B349" s="36"/>
      <c r="C349" s="260" t="s">
        <v>1120</v>
      </c>
      <c r="D349" s="260" t="s">
        <v>539</v>
      </c>
      <c r="E349" s="261" t="s">
        <v>4970</v>
      </c>
      <c r="F349" s="262" t="s">
        <v>4971</v>
      </c>
      <c r="G349" s="263" t="s">
        <v>716</v>
      </c>
      <c r="H349" s="264">
        <v>1</v>
      </c>
      <c r="I349" s="265"/>
      <c r="J349" s="266">
        <f>ROUND(I349*H349,2)</f>
        <v>0</v>
      </c>
      <c r="K349" s="262" t="s">
        <v>359</v>
      </c>
      <c r="L349" s="267"/>
      <c r="M349" s="268" t="s">
        <v>1</v>
      </c>
      <c r="N349" s="269" t="s">
        <v>46</v>
      </c>
      <c r="O349" s="72"/>
      <c r="P349" s="194">
        <f>O349*H349</f>
        <v>0</v>
      </c>
      <c r="Q349" s="194">
        <v>4.1000000000000003E-3</v>
      </c>
      <c r="R349" s="194">
        <f>Q349*H349</f>
        <v>4.1000000000000003E-3</v>
      </c>
      <c r="S349" s="194">
        <v>0</v>
      </c>
      <c r="T349" s="195">
        <f>S349*H349</f>
        <v>0</v>
      </c>
      <c r="U349" s="35"/>
      <c r="V349" s="35"/>
      <c r="W349" s="35"/>
      <c r="X349" s="35"/>
      <c r="Y349" s="35"/>
      <c r="Z349" s="35"/>
      <c r="AA349" s="35"/>
      <c r="AB349" s="35"/>
      <c r="AC349" s="35"/>
      <c r="AD349" s="35"/>
      <c r="AE349" s="35"/>
      <c r="AR349" s="196" t="s">
        <v>676</v>
      </c>
      <c r="AT349" s="196" t="s">
        <v>539</v>
      </c>
      <c r="AU349" s="196" t="s">
        <v>90</v>
      </c>
      <c r="AY349" s="18" t="s">
        <v>215</v>
      </c>
      <c r="BE349" s="197">
        <f>IF(N349="základní",J349,0)</f>
        <v>0</v>
      </c>
      <c r="BF349" s="197">
        <f>IF(N349="snížená",J349,0)</f>
        <v>0</v>
      </c>
      <c r="BG349" s="197">
        <f>IF(N349="zákl. přenesená",J349,0)</f>
        <v>0</v>
      </c>
      <c r="BH349" s="197">
        <f>IF(N349="sníž. přenesená",J349,0)</f>
        <v>0</v>
      </c>
      <c r="BI349" s="197">
        <f>IF(N349="nulová",J349,0)</f>
        <v>0</v>
      </c>
      <c r="BJ349" s="18" t="s">
        <v>88</v>
      </c>
      <c r="BK349" s="197">
        <f>ROUND(I349*H349,2)</f>
        <v>0</v>
      </c>
      <c r="BL349" s="18" t="s">
        <v>291</v>
      </c>
      <c r="BM349" s="196" t="s">
        <v>4972</v>
      </c>
    </row>
    <row r="350" spans="1:65" s="2" customFormat="1" ht="28.8">
      <c r="A350" s="35"/>
      <c r="B350" s="36"/>
      <c r="C350" s="37"/>
      <c r="D350" s="198" t="s">
        <v>221</v>
      </c>
      <c r="E350" s="37"/>
      <c r="F350" s="199" t="s">
        <v>4973</v>
      </c>
      <c r="G350" s="37"/>
      <c r="H350" s="37"/>
      <c r="I350" s="200"/>
      <c r="J350" s="37"/>
      <c r="K350" s="37"/>
      <c r="L350" s="40"/>
      <c r="M350" s="201"/>
      <c r="N350" s="202"/>
      <c r="O350" s="72"/>
      <c r="P350" s="72"/>
      <c r="Q350" s="72"/>
      <c r="R350" s="72"/>
      <c r="S350" s="72"/>
      <c r="T350" s="73"/>
      <c r="U350" s="35"/>
      <c r="V350" s="35"/>
      <c r="W350" s="35"/>
      <c r="X350" s="35"/>
      <c r="Y350" s="35"/>
      <c r="Z350" s="35"/>
      <c r="AA350" s="35"/>
      <c r="AB350" s="35"/>
      <c r="AC350" s="35"/>
      <c r="AD350" s="35"/>
      <c r="AE350" s="35"/>
      <c r="AT350" s="18" t="s">
        <v>221</v>
      </c>
      <c r="AU350" s="18" t="s">
        <v>90</v>
      </c>
    </row>
    <row r="351" spans="1:65" s="2" customFormat="1" ht="24.15" customHeight="1">
      <c r="A351" s="35"/>
      <c r="B351" s="36"/>
      <c r="C351" s="185" t="s">
        <v>1129</v>
      </c>
      <c r="D351" s="185" t="s">
        <v>216</v>
      </c>
      <c r="E351" s="186" t="s">
        <v>4911</v>
      </c>
      <c r="F351" s="187" t="s">
        <v>4912</v>
      </c>
      <c r="G351" s="188" t="s">
        <v>716</v>
      </c>
      <c r="H351" s="189">
        <v>3</v>
      </c>
      <c r="I351" s="190"/>
      <c r="J351" s="191">
        <f>ROUND(I351*H351,2)</f>
        <v>0</v>
      </c>
      <c r="K351" s="187" t="s">
        <v>359</v>
      </c>
      <c r="L351" s="40"/>
      <c r="M351" s="192" t="s">
        <v>1</v>
      </c>
      <c r="N351" s="193" t="s">
        <v>46</v>
      </c>
      <c r="O351" s="72"/>
      <c r="P351" s="194">
        <f>O351*H351</f>
        <v>0</v>
      </c>
      <c r="Q351" s="194">
        <v>0</v>
      </c>
      <c r="R351" s="194">
        <f>Q351*H351</f>
        <v>0</v>
      </c>
      <c r="S351" s="194">
        <v>0</v>
      </c>
      <c r="T351" s="195">
        <f>S351*H351</f>
        <v>0</v>
      </c>
      <c r="U351" s="35"/>
      <c r="V351" s="35"/>
      <c r="W351" s="35"/>
      <c r="X351" s="35"/>
      <c r="Y351" s="35"/>
      <c r="Z351" s="35"/>
      <c r="AA351" s="35"/>
      <c r="AB351" s="35"/>
      <c r="AC351" s="35"/>
      <c r="AD351" s="35"/>
      <c r="AE351" s="35"/>
      <c r="AR351" s="196" t="s">
        <v>291</v>
      </c>
      <c r="AT351" s="196" t="s">
        <v>216</v>
      </c>
      <c r="AU351" s="196" t="s">
        <v>90</v>
      </c>
      <c r="AY351" s="18" t="s">
        <v>215</v>
      </c>
      <c r="BE351" s="197">
        <f>IF(N351="základní",J351,0)</f>
        <v>0</v>
      </c>
      <c r="BF351" s="197">
        <f>IF(N351="snížená",J351,0)</f>
        <v>0</v>
      </c>
      <c r="BG351" s="197">
        <f>IF(N351="zákl. přenesená",J351,0)</f>
        <v>0</v>
      </c>
      <c r="BH351" s="197">
        <f>IF(N351="sníž. přenesená",J351,0)</f>
        <v>0</v>
      </c>
      <c r="BI351" s="197">
        <f>IF(N351="nulová",J351,0)</f>
        <v>0</v>
      </c>
      <c r="BJ351" s="18" t="s">
        <v>88</v>
      </c>
      <c r="BK351" s="197">
        <f>ROUND(I351*H351,2)</f>
        <v>0</v>
      </c>
      <c r="BL351" s="18" t="s">
        <v>291</v>
      </c>
      <c r="BM351" s="196" t="s">
        <v>4974</v>
      </c>
    </row>
    <row r="352" spans="1:65" s="2" customFormat="1" ht="19.2">
      <c r="A352" s="35"/>
      <c r="B352" s="36"/>
      <c r="C352" s="37"/>
      <c r="D352" s="198" t="s">
        <v>221</v>
      </c>
      <c r="E352" s="37"/>
      <c r="F352" s="199" t="s">
        <v>4914</v>
      </c>
      <c r="G352" s="37"/>
      <c r="H352" s="37"/>
      <c r="I352" s="200"/>
      <c r="J352" s="37"/>
      <c r="K352" s="37"/>
      <c r="L352" s="40"/>
      <c r="M352" s="201"/>
      <c r="N352" s="202"/>
      <c r="O352" s="72"/>
      <c r="P352" s="72"/>
      <c r="Q352" s="72"/>
      <c r="R352" s="72"/>
      <c r="S352" s="72"/>
      <c r="T352" s="73"/>
      <c r="U352" s="35"/>
      <c r="V352" s="35"/>
      <c r="W352" s="35"/>
      <c r="X352" s="35"/>
      <c r="Y352" s="35"/>
      <c r="Z352" s="35"/>
      <c r="AA352" s="35"/>
      <c r="AB352" s="35"/>
      <c r="AC352" s="35"/>
      <c r="AD352" s="35"/>
      <c r="AE352" s="35"/>
      <c r="AT352" s="18" t="s">
        <v>221</v>
      </c>
      <c r="AU352" s="18" t="s">
        <v>90</v>
      </c>
    </row>
    <row r="353" spans="1:65" s="2" customFormat="1" ht="10.199999999999999">
      <c r="A353" s="35"/>
      <c r="B353" s="36"/>
      <c r="C353" s="37"/>
      <c r="D353" s="215" t="s">
        <v>362</v>
      </c>
      <c r="E353" s="37"/>
      <c r="F353" s="216" t="s">
        <v>4915</v>
      </c>
      <c r="G353" s="37"/>
      <c r="H353" s="37"/>
      <c r="I353" s="200"/>
      <c r="J353" s="37"/>
      <c r="K353" s="37"/>
      <c r="L353" s="40"/>
      <c r="M353" s="201"/>
      <c r="N353" s="202"/>
      <c r="O353" s="72"/>
      <c r="P353" s="72"/>
      <c r="Q353" s="72"/>
      <c r="R353" s="72"/>
      <c r="S353" s="72"/>
      <c r="T353" s="73"/>
      <c r="U353" s="35"/>
      <c r="V353" s="35"/>
      <c r="W353" s="35"/>
      <c r="X353" s="35"/>
      <c r="Y353" s="35"/>
      <c r="Z353" s="35"/>
      <c r="AA353" s="35"/>
      <c r="AB353" s="35"/>
      <c r="AC353" s="35"/>
      <c r="AD353" s="35"/>
      <c r="AE353" s="35"/>
      <c r="AT353" s="18" t="s">
        <v>362</v>
      </c>
      <c r="AU353" s="18" t="s">
        <v>90</v>
      </c>
    </row>
    <row r="354" spans="1:65" s="2" customFormat="1" ht="24.15" customHeight="1">
      <c r="A354" s="35"/>
      <c r="B354" s="36"/>
      <c r="C354" s="260" t="s">
        <v>1152</v>
      </c>
      <c r="D354" s="260" t="s">
        <v>539</v>
      </c>
      <c r="E354" s="261" t="s">
        <v>4916</v>
      </c>
      <c r="F354" s="262" t="s">
        <v>4917</v>
      </c>
      <c r="G354" s="263" t="s">
        <v>716</v>
      </c>
      <c r="H354" s="264">
        <v>3</v>
      </c>
      <c r="I354" s="265"/>
      <c r="J354" s="266">
        <f>ROUND(I354*H354,2)</f>
        <v>0</v>
      </c>
      <c r="K354" s="262" t="s">
        <v>359</v>
      </c>
      <c r="L354" s="267"/>
      <c r="M354" s="268" t="s">
        <v>1</v>
      </c>
      <c r="N354" s="269" t="s">
        <v>46</v>
      </c>
      <c r="O354" s="72"/>
      <c r="P354" s="194">
        <f>O354*H354</f>
        <v>0</v>
      </c>
      <c r="Q354" s="194">
        <v>3.3E-3</v>
      </c>
      <c r="R354" s="194">
        <f>Q354*H354</f>
        <v>9.8999999999999991E-3</v>
      </c>
      <c r="S354" s="194">
        <v>0</v>
      </c>
      <c r="T354" s="195">
        <f>S354*H354</f>
        <v>0</v>
      </c>
      <c r="U354" s="35"/>
      <c r="V354" s="35"/>
      <c r="W354" s="35"/>
      <c r="X354" s="35"/>
      <c r="Y354" s="35"/>
      <c r="Z354" s="35"/>
      <c r="AA354" s="35"/>
      <c r="AB354" s="35"/>
      <c r="AC354" s="35"/>
      <c r="AD354" s="35"/>
      <c r="AE354" s="35"/>
      <c r="AR354" s="196" t="s">
        <v>676</v>
      </c>
      <c r="AT354" s="196" t="s">
        <v>539</v>
      </c>
      <c r="AU354" s="196" t="s">
        <v>90</v>
      </c>
      <c r="AY354" s="18" t="s">
        <v>215</v>
      </c>
      <c r="BE354" s="197">
        <f>IF(N354="základní",J354,0)</f>
        <v>0</v>
      </c>
      <c r="BF354" s="197">
        <f>IF(N354="snížená",J354,0)</f>
        <v>0</v>
      </c>
      <c r="BG354" s="197">
        <f>IF(N354="zákl. přenesená",J354,0)</f>
        <v>0</v>
      </c>
      <c r="BH354" s="197">
        <f>IF(N354="sníž. přenesená",J354,0)</f>
        <v>0</v>
      </c>
      <c r="BI354" s="197">
        <f>IF(N354="nulová",J354,0)</f>
        <v>0</v>
      </c>
      <c r="BJ354" s="18" t="s">
        <v>88</v>
      </c>
      <c r="BK354" s="197">
        <f>ROUND(I354*H354,2)</f>
        <v>0</v>
      </c>
      <c r="BL354" s="18" t="s">
        <v>291</v>
      </c>
      <c r="BM354" s="196" t="s">
        <v>4975</v>
      </c>
    </row>
    <row r="355" spans="1:65" s="2" customFormat="1" ht="28.8">
      <c r="A355" s="35"/>
      <c r="B355" s="36"/>
      <c r="C355" s="37"/>
      <c r="D355" s="198" t="s">
        <v>221</v>
      </c>
      <c r="E355" s="37"/>
      <c r="F355" s="199" t="s">
        <v>4919</v>
      </c>
      <c r="G355" s="37"/>
      <c r="H355" s="37"/>
      <c r="I355" s="200"/>
      <c r="J355" s="37"/>
      <c r="K355" s="37"/>
      <c r="L355" s="40"/>
      <c r="M355" s="201"/>
      <c r="N355" s="202"/>
      <c r="O355" s="72"/>
      <c r="P355" s="72"/>
      <c r="Q355" s="72"/>
      <c r="R355" s="72"/>
      <c r="S355" s="72"/>
      <c r="T355" s="73"/>
      <c r="U355" s="35"/>
      <c r="V355" s="35"/>
      <c r="W355" s="35"/>
      <c r="X355" s="35"/>
      <c r="Y355" s="35"/>
      <c r="Z355" s="35"/>
      <c r="AA355" s="35"/>
      <c r="AB355" s="35"/>
      <c r="AC355" s="35"/>
      <c r="AD355" s="35"/>
      <c r="AE355" s="35"/>
      <c r="AT355" s="18" t="s">
        <v>221</v>
      </c>
      <c r="AU355" s="18" t="s">
        <v>90</v>
      </c>
    </row>
    <row r="356" spans="1:65" s="2" customFormat="1" ht="24.15" customHeight="1">
      <c r="A356" s="35"/>
      <c r="B356" s="36"/>
      <c r="C356" s="185" t="s">
        <v>1164</v>
      </c>
      <c r="D356" s="185" t="s">
        <v>216</v>
      </c>
      <c r="E356" s="186" t="s">
        <v>4901</v>
      </c>
      <c r="F356" s="187" t="s">
        <v>4902</v>
      </c>
      <c r="G356" s="188" t="s">
        <v>716</v>
      </c>
      <c r="H356" s="189">
        <v>3</v>
      </c>
      <c r="I356" s="190"/>
      <c r="J356" s="191">
        <f>ROUND(I356*H356,2)</f>
        <v>0</v>
      </c>
      <c r="K356" s="187" t="s">
        <v>359</v>
      </c>
      <c r="L356" s="40"/>
      <c r="M356" s="192" t="s">
        <v>1</v>
      </c>
      <c r="N356" s="193" t="s">
        <v>46</v>
      </c>
      <c r="O356" s="72"/>
      <c r="P356" s="194">
        <f>O356*H356</f>
        <v>0</v>
      </c>
      <c r="Q356" s="194">
        <v>0</v>
      </c>
      <c r="R356" s="194">
        <f>Q356*H356</f>
        <v>0</v>
      </c>
      <c r="S356" s="194">
        <v>0</v>
      </c>
      <c r="T356" s="195">
        <f>S356*H356</f>
        <v>0</v>
      </c>
      <c r="U356" s="35"/>
      <c r="V356" s="35"/>
      <c r="W356" s="35"/>
      <c r="X356" s="35"/>
      <c r="Y356" s="35"/>
      <c r="Z356" s="35"/>
      <c r="AA356" s="35"/>
      <c r="AB356" s="35"/>
      <c r="AC356" s="35"/>
      <c r="AD356" s="35"/>
      <c r="AE356" s="35"/>
      <c r="AR356" s="196" t="s">
        <v>291</v>
      </c>
      <c r="AT356" s="196" t="s">
        <v>216</v>
      </c>
      <c r="AU356" s="196" t="s">
        <v>90</v>
      </c>
      <c r="AY356" s="18" t="s">
        <v>215</v>
      </c>
      <c r="BE356" s="197">
        <f>IF(N356="základní",J356,0)</f>
        <v>0</v>
      </c>
      <c r="BF356" s="197">
        <f>IF(N356="snížená",J356,0)</f>
        <v>0</v>
      </c>
      <c r="BG356" s="197">
        <f>IF(N356="zákl. přenesená",J356,0)</f>
        <v>0</v>
      </c>
      <c r="BH356" s="197">
        <f>IF(N356="sníž. přenesená",J356,0)</f>
        <v>0</v>
      </c>
      <c r="BI356" s="197">
        <f>IF(N356="nulová",J356,0)</f>
        <v>0</v>
      </c>
      <c r="BJ356" s="18" t="s">
        <v>88</v>
      </c>
      <c r="BK356" s="197">
        <f>ROUND(I356*H356,2)</f>
        <v>0</v>
      </c>
      <c r="BL356" s="18" t="s">
        <v>291</v>
      </c>
      <c r="BM356" s="196" t="s">
        <v>4976</v>
      </c>
    </row>
    <row r="357" spans="1:65" s="2" customFormat="1" ht="19.2">
      <c r="A357" s="35"/>
      <c r="B357" s="36"/>
      <c r="C357" s="37"/>
      <c r="D357" s="198" t="s">
        <v>221</v>
      </c>
      <c r="E357" s="37"/>
      <c r="F357" s="199" t="s">
        <v>4904</v>
      </c>
      <c r="G357" s="37"/>
      <c r="H357" s="37"/>
      <c r="I357" s="200"/>
      <c r="J357" s="37"/>
      <c r="K357" s="37"/>
      <c r="L357" s="40"/>
      <c r="M357" s="201"/>
      <c r="N357" s="202"/>
      <c r="O357" s="72"/>
      <c r="P357" s="72"/>
      <c r="Q357" s="72"/>
      <c r="R357" s="72"/>
      <c r="S357" s="72"/>
      <c r="T357" s="73"/>
      <c r="U357" s="35"/>
      <c r="V357" s="35"/>
      <c r="W357" s="35"/>
      <c r="X357" s="35"/>
      <c r="Y357" s="35"/>
      <c r="Z357" s="35"/>
      <c r="AA357" s="35"/>
      <c r="AB357" s="35"/>
      <c r="AC357" s="35"/>
      <c r="AD357" s="35"/>
      <c r="AE357" s="35"/>
      <c r="AT357" s="18" t="s">
        <v>221</v>
      </c>
      <c r="AU357" s="18" t="s">
        <v>90</v>
      </c>
    </row>
    <row r="358" spans="1:65" s="2" customFormat="1" ht="10.199999999999999">
      <c r="A358" s="35"/>
      <c r="B358" s="36"/>
      <c r="C358" s="37"/>
      <c r="D358" s="215" t="s">
        <v>362</v>
      </c>
      <c r="E358" s="37"/>
      <c r="F358" s="216" t="s">
        <v>4905</v>
      </c>
      <c r="G358" s="37"/>
      <c r="H358" s="37"/>
      <c r="I358" s="200"/>
      <c r="J358" s="37"/>
      <c r="K358" s="37"/>
      <c r="L358" s="40"/>
      <c r="M358" s="201"/>
      <c r="N358" s="202"/>
      <c r="O358" s="72"/>
      <c r="P358" s="72"/>
      <c r="Q358" s="72"/>
      <c r="R358" s="72"/>
      <c r="S358" s="72"/>
      <c r="T358" s="73"/>
      <c r="U358" s="35"/>
      <c r="V358" s="35"/>
      <c r="W358" s="35"/>
      <c r="X358" s="35"/>
      <c r="Y358" s="35"/>
      <c r="Z358" s="35"/>
      <c r="AA358" s="35"/>
      <c r="AB358" s="35"/>
      <c r="AC358" s="35"/>
      <c r="AD358" s="35"/>
      <c r="AE358" s="35"/>
      <c r="AT358" s="18" t="s">
        <v>362</v>
      </c>
      <c r="AU358" s="18" t="s">
        <v>90</v>
      </c>
    </row>
    <row r="359" spans="1:65" s="2" customFormat="1" ht="24.15" customHeight="1">
      <c r="A359" s="35"/>
      <c r="B359" s="36"/>
      <c r="C359" s="260" t="s">
        <v>1170</v>
      </c>
      <c r="D359" s="260" t="s">
        <v>539</v>
      </c>
      <c r="E359" s="261" t="s">
        <v>4906</v>
      </c>
      <c r="F359" s="262" t="s">
        <v>4907</v>
      </c>
      <c r="G359" s="263" t="s">
        <v>716</v>
      </c>
      <c r="H359" s="264">
        <v>3</v>
      </c>
      <c r="I359" s="265"/>
      <c r="J359" s="266">
        <f>ROUND(I359*H359,2)</f>
        <v>0</v>
      </c>
      <c r="K359" s="262" t="s">
        <v>4908</v>
      </c>
      <c r="L359" s="267"/>
      <c r="M359" s="268" t="s">
        <v>1</v>
      </c>
      <c r="N359" s="269" t="s">
        <v>46</v>
      </c>
      <c r="O359" s="72"/>
      <c r="P359" s="194">
        <f>O359*H359</f>
        <v>0</v>
      </c>
      <c r="Q359" s="194">
        <v>1.9E-3</v>
      </c>
      <c r="R359" s="194">
        <f>Q359*H359</f>
        <v>5.7000000000000002E-3</v>
      </c>
      <c r="S359" s="194">
        <v>0</v>
      </c>
      <c r="T359" s="195">
        <f>S359*H359</f>
        <v>0</v>
      </c>
      <c r="U359" s="35"/>
      <c r="V359" s="35"/>
      <c r="W359" s="35"/>
      <c r="X359" s="35"/>
      <c r="Y359" s="35"/>
      <c r="Z359" s="35"/>
      <c r="AA359" s="35"/>
      <c r="AB359" s="35"/>
      <c r="AC359" s="35"/>
      <c r="AD359" s="35"/>
      <c r="AE359" s="35"/>
      <c r="AR359" s="196" t="s">
        <v>676</v>
      </c>
      <c r="AT359" s="196" t="s">
        <v>539</v>
      </c>
      <c r="AU359" s="196" t="s">
        <v>90</v>
      </c>
      <c r="AY359" s="18" t="s">
        <v>215</v>
      </c>
      <c r="BE359" s="197">
        <f>IF(N359="základní",J359,0)</f>
        <v>0</v>
      </c>
      <c r="BF359" s="197">
        <f>IF(N359="snížená",J359,0)</f>
        <v>0</v>
      </c>
      <c r="BG359" s="197">
        <f>IF(N359="zákl. přenesená",J359,0)</f>
        <v>0</v>
      </c>
      <c r="BH359" s="197">
        <f>IF(N359="sníž. přenesená",J359,0)</f>
        <v>0</v>
      </c>
      <c r="BI359" s="197">
        <f>IF(N359="nulová",J359,0)</f>
        <v>0</v>
      </c>
      <c r="BJ359" s="18" t="s">
        <v>88</v>
      </c>
      <c r="BK359" s="197">
        <f>ROUND(I359*H359,2)</f>
        <v>0</v>
      </c>
      <c r="BL359" s="18" t="s">
        <v>291</v>
      </c>
      <c r="BM359" s="196" t="s">
        <v>4977</v>
      </c>
    </row>
    <row r="360" spans="1:65" s="2" customFormat="1" ht="28.8">
      <c r="A360" s="35"/>
      <c r="B360" s="36"/>
      <c r="C360" s="37"/>
      <c r="D360" s="198" t="s">
        <v>221</v>
      </c>
      <c r="E360" s="37"/>
      <c r="F360" s="199" t="s">
        <v>4910</v>
      </c>
      <c r="G360" s="37"/>
      <c r="H360" s="37"/>
      <c r="I360" s="200"/>
      <c r="J360" s="37"/>
      <c r="K360" s="37"/>
      <c r="L360" s="40"/>
      <c r="M360" s="201"/>
      <c r="N360" s="202"/>
      <c r="O360" s="72"/>
      <c r="P360" s="72"/>
      <c r="Q360" s="72"/>
      <c r="R360" s="72"/>
      <c r="S360" s="72"/>
      <c r="T360" s="73"/>
      <c r="U360" s="35"/>
      <c r="V360" s="35"/>
      <c r="W360" s="35"/>
      <c r="X360" s="35"/>
      <c r="Y360" s="35"/>
      <c r="Z360" s="35"/>
      <c r="AA360" s="35"/>
      <c r="AB360" s="35"/>
      <c r="AC360" s="35"/>
      <c r="AD360" s="35"/>
      <c r="AE360" s="35"/>
      <c r="AT360" s="18" t="s">
        <v>221</v>
      </c>
      <c r="AU360" s="18" t="s">
        <v>90</v>
      </c>
    </row>
    <row r="361" spans="1:65" s="2" customFormat="1" ht="33" customHeight="1">
      <c r="A361" s="35"/>
      <c r="B361" s="36"/>
      <c r="C361" s="185" t="s">
        <v>1176</v>
      </c>
      <c r="D361" s="185" t="s">
        <v>216</v>
      </c>
      <c r="E361" s="186" t="s">
        <v>4703</v>
      </c>
      <c r="F361" s="187" t="s">
        <v>4704</v>
      </c>
      <c r="G361" s="188" t="s">
        <v>716</v>
      </c>
      <c r="H361" s="189">
        <v>3</v>
      </c>
      <c r="I361" s="190"/>
      <c r="J361" s="191">
        <f>ROUND(I361*H361,2)</f>
        <v>0</v>
      </c>
      <c r="K361" s="187" t="s">
        <v>359</v>
      </c>
      <c r="L361" s="40"/>
      <c r="M361" s="192" t="s">
        <v>1</v>
      </c>
      <c r="N361" s="193" t="s">
        <v>46</v>
      </c>
      <c r="O361" s="72"/>
      <c r="P361" s="194">
        <f>O361*H361</f>
        <v>0</v>
      </c>
      <c r="Q361" s="194">
        <v>0</v>
      </c>
      <c r="R361" s="194">
        <f>Q361*H361</f>
        <v>0</v>
      </c>
      <c r="S361" s="194">
        <v>0</v>
      </c>
      <c r="T361" s="195">
        <f>S361*H361</f>
        <v>0</v>
      </c>
      <c r="U361" s="35"/>
      <c r="V361" s="35"/>
      <c r="W361" s="35"/>
      <c r="X361" s="35"/>
      <c r="Y361" s="35"/>
      <c r="Z361" s="35"/>
      <c r="AA361" s="35"/>
      <c r="AB361" s="35"/>
      <c r="AC361" s="35"/>
      <c r="AD361" s="35"/>
      <c r="AE361" s="35"/>
      <c r="AR361" s="196" t="s">
        <v>291</v>
      </c>
      <c r="AT361" s="196" t="s">
        <v>216</v>
      </c>
      <c r="AU361" s="196" t="s">
        <v>90</v>
      </c>
      <c r="AY361" s="18" t="s">
        <v>215</v>
      </c>
      <c r="BE361" s="197">
        <f>IF(N361="základní",J361,0)</f>
        <v>0</v>
      </c>
      <c r="BF361" s="197">
        <f>IF(N361="snížená",J361,0)</f>
        <v>0</v>
      </c>
      <c r="BG361" s="197">
        <f>IF(N361="zákl. přenesená",J361,0)</f>
        <v>0</v>
      </c>
      <c r="BH361" s="197">
        <f>IF(N361="sníž. přenesená",J361,0)</f>
        <v>0</v>
      </c>
      <c r="BI361" s="197">
        <f>IF(N361="nulová",J361,0)</f>
        <v>0</v>
      </c>
      <c r="BJ361" s="18" t="s">
        <v>88</v>
      </c>
      <c r="BK361" s="197">
        <f>ROUND(I361*H361,2)</f>
        <v>0</v>
      </c>
      <c r="BL361" s="18" t="s">
        <v>291</v>
      </c>
      <c r="BM361" s="196" t="s">
        <v>4978</v>
      </c>
    </row>
    <row r="362" spans="1:65" s="2" customFormat="1" ht="19.2">
      <c r="A362" s="35"/>
      <c r="B362" s="36"/>
      <c r="C362" s="37"/>
      <c r="D362" s="198" t="s">
        <v>221</v>
      </c>
      <c r="E362" s="37"/>
      <c r="F362" s="199" t="s">
        <v>4706</v>
      </c>
      <c r="G362" s="37"/>
      <c r="H362" s="37"/>
      <c r="I362" s="200"/>
      <c r="J362" s="37"/>
      <c r="K362" s="37"/>
      <c r="L362" s="40"/>
      <c r="M362" s="201"/>
      <c r="N362" s="202"/>
      <c r="O362" s="72"/>
      <c r="P362" s="72"/>
      <c r="Q362" s="72"/>
      <c r="R362" s="72"/>
      <c r="S362" s="72"/>
      <c r="T362" s="73"/>
      <c r="U362" s="35"/>
      <c r="V362" s="35"/>
      <c r="W362" s="35"/>
      <c r="X362" s="35"/>
      <c r="Y362" s="35"/>
      <c r="Z362" s="35"/>
      <c r="AA362" s="35"/>
      <c r="AB362" s="35"/>
      <c r="AC362" s="35"/>
      <c r="AD362" s="35"/>
      <c r="AE362" s="35"/>
      <c r="AT362" s="18" t="s">
        <v>221</v>
      </c>
      <c r="AU362" s="18" t="s">
        <v>90</v>
      </c>
    </row>
    <row r="363" spans="1:65" s="2" customFormat="1" ht="10.199999999999999">
      <c r="A363" s="35"/>
      <c r="B363" s="36"/>
      <c r="C363" s="37"/>
      <c r="D363" s="215" t="s">
        <v>362</v>
      </c>
      <c r="E363" s="37"/>
      <c r="F363" s="216" t="s">
        <v>4707</v>
      </c>
      <c r="G363" s="37"/>
      <c r="H363" s="37"/>
      <c r="I363" s="200"/>
      <c r="J363" s="37"/>
      <c r="K363" s="37"/>
      <c r="L363" s="40"/>
      <c r="M363" s="201"/>
      <c r="N363" s="202"/>
      <c r="O363" s="72"/>
      <c r="P363" s="72"/>
      <c r="Q363" s="72"/>
      <c r="R363" s="72"/>
      <c r="S363" s="72"/>
      <c r="T363" s="73"/>
      <c r="U363" s="35"/>
      <c r="V363" s="35"/>
      <c r="W363" s="35"/>
      <c r="X363" s="35"/>
      <c r="Y363" s="35"/>
      <c r="Z363" s="35"/>
      <c r="AA363" s="35"/>
      <c r="AB363" s="35"/>
      <c r="AC363" s="35"/>
      <c r="AD363" s="35"/>
      <c r="AE363" s="35"/>
      <c r="AT363" s="18" t="s">
        <v>362</v>
      </c>
      <c r="AU363" s="18" t="s">
        <v>90</v>
      </c>
    </row>
    <row r="364" spans="1:65" s="2" customFormat="1" ht="24.15" customHeight="1">
      <c r="A364" s="35"/>
      <c r="B364" s="36"/>
      <c r="C364" s="260" t="s">
        <v>1184</v>
      </c>
      <c r="D364" s="260" t="s">
        <v>539</v>
      </c>
      <c r="E364" s="261" t="s">
        <v>4979</v>
      </c>
      <c r="F364" s="262" t="s">
        <v>4922</v>
      </c>
      <c r="G364" s="263" t="s">
        <v>716</v>
      </c>
      <c r="H364" s="264">
        <v>3</v>
      </c>
      <c r="I364" s="265"/>
      <c r="J364" s="266">
        <f>ROUND(I364*H364,2)</f>
        <v>0</v>
      </c>
      <c r="K364" s="262" t="s">
        <v>1</v>
      </c>
      <c r="L364" s="267"/>
      <c r="M364" s="268" t="s">
        <v>1</v>
      </c>
      <c r="N364" s="269" t="s">
        <v>46</v>
      </c>
      <c r="O364" s="72"/>
      <c r="P364" s="194">
        <f>O364*H364</f>
        <v>0</v>
      </c>
      <c r="Q364" s="194">
        <v>5.9999999999999995E-4</v>
      </c>
      <c r="R364" s="194">
        <f>Q364*H364</f>
        <v>1.8E-3</v>
      </c>
      <c r="S364" s="194">
        <v>0</v>
      </c>
      <c r="T364" s="195">
        <f>S364*H364</f>
        <v>0</v>
      </c>
      <c r="U364" s="35"/>
      <c r="V364" s="35"/>
      <c r="W364" s="35"/>
      <c r="X364" s="35"/>
      <c r="Y364" s="35"/>
      <c r="Z364" s="35"/>
      <c r="AA364" s="35"/>
      <c r="AB364" s="35"/>
      <c r="AC364" s="35"/>
      <c r="AD364" s="35"/>
      <c r="AE364" s="35"/>
      <c r="AR364" s="196" t="s">
        <v>676</v>
      </c>
      <c r="AT364" s="196" t="s">
        <v>539</v>
      </c>
      <c r="AU364" s="196" t="s">
        <v>90</v>
      </c>
      <c r="AY364" s="18" t="s">
        <v>215</v>
      </c>
      <c r="BE364" s="197">
        <f>IF(N364="základní",J364,0)</f>
        <v>0</v>
      </c>
      <c r="BF364" s="197">
        <f>IF(N364="snížená",J364,0)</f>
        <v>0</v>
      </c>
      <c r="BG364" s="197">
        <f>IF(N364="zákl. přenesená",J364,0)</f>
        <v>0</v>
      </c>
      <c r="BH364" s="197">
        <f>IF(N364="sníž. přenesená",J364,0)</f>
        <v>0</v>
      </c>
      <c r="BI364" s="197">
        <f>IF(N364="nulová",J364,0)</f>
        <v>0</v>
      </c>
      <c r="BJ364" s="18" t="s">
        <v>88</v>
      </c>
      <c r="BK364" s="197">
        <f>ROUND(I364*H364,2)</f>
        <v>0</v>
      </c>
      <c r="BL364" s="18" t="s">
        <v>291</v>
      </c>
      <c r="BM364" s="196" t="s">
        <v>4980</v>
      </c>
    </row>
    <row r="365" spans="1:65" s="2" customFormat="1" ht="28.8">
      <c r="A365" s="35"/>
      <c r="B365" s="36"/>
      <c r="C365" s="37"/>
      <c r="D365" s="198" t="s">
        <v>221</v>
      </c>
      <c r="E365" s="37"/>
      <c r="F365" s="199" t="s">
        <v>4981</v>
      </c>
      <c r="G365" s="37"/>
      <c r="H365" s="37"/>
      <c r="I365" s="200"/>
      <c r="J365" s="37"/>
      <c r="K365" s="37"/>
      <c r="L365" s="40"/>
      <c r="M365" s="201"/>
      <c r="N365" s="202"/>
      <c r="O365" s="72"/>
      <c r="P365" s="72"/>
      <c r="Q365" s="72"/>
      <c r="R365" s="72"/>
      <c r="S365" s="72"/>
      <c r="T365" s="73"/>
      <c r="U365" s="35"/>
      <c r="V365" s="35"/>
      <c r="W365" s="35"/>
      <c r="X365" s="35"/>
      <c r="Y365" s="35"/>
      <c r="Z365" s="35"/>
      <c r="AA365" s="35"/>
      <c r="AB365" s="35"/>
      <c r="AC365" s="35"/>
      <c r="AD365" s="35"/>
      <c r="AE365" s="35"/>
      <c r="AT365" s="18" t="s">
        <v>221</v>
      </c>
      <c r="AU365" s="18" t="s">
        <v>90</v>
      </c>
    </row>
    <row r="366" spans="1:65" s="2" customFormat="1" ht="33" customHeight="1">
      <c r="A366" s="35"/>
      <c r="B366" s="36"/>
      <c r="C366" s="185" t="s">
        <v>1188</v>
      </c>
      <c r="D366" s="185" t="s">
        <v>216</v>
      </c>
      <c r="E366" s="186" t="s">
        <v>4982</v>
      </c>
      <c r="F366" s="187" t="s">
        <v>4793</v>
      </c>
      <c r="G366" s="188" t="s">
        <v>797</v>
      </c>
      <c r="H366" s="189">
        <v>4</v>
      </c>
      <c r="I366" s="190"/>
      <c r="J366" s="191">
        <f>ROUND(I366*H366,2)</f>
        <v>0</v>
      </c>
      <c r="K366" s="187" t="s">
        <v>359</v>
      </c>
      <c r="L366" s="40"/>
      <c r="M366" s="192" t="s">
        <v>1</v>
      </c>
      <c r="N366" s="193" t="s">
        <v>46</v>
      </c>
      <c r="O366" s="72"/>
      <c r="P366" s="194">
        <f>O366*H366</f>
        <v>0</v>
      </c>
      <c r="Q366" s="194">
        <v>1.336E-2</v>
      </c>
      <c r="R366" s="194">
        <f>Q366*H366</f>
        <v>5.3440000000000001E-2</v>
      </c>
      <c r="S366" s="194">
        <v>0</v>
      </c>
      <c r="T366" s="195">
        <f>S366*H366</f>
        <v>0</v>
      </c>
      <c r="U366" s="35"/>
      <c r="V366" s="35"/>
      <c r="W366" s="35"/>
      <c r="X366" s="35"/>
      <c r="Y366" s="35"/>
      <c r="Z366" s="35"/>
      <c r="AA366" s="35"/>
      <c r="AB366" s="35"/>
      <c r="AC366" s="35"/>
      <c r="AD366" s="35"/>
      <c r="AE366" s="35"/>
      <c r="AR366" s="196" t="s">
        <v>291</v>
      </c>
      <c r="AT366" s="196" t="s">
        <v>216</v>
      </c>
      <c r="AU366" s="196" t="s">
        <v>90</v>
      </c>
      <c r="AY366" s="18" t="s">
        <v>215</v>
      </c>
      <c r="BE366" s="197">
        <f>IF(N366="základní",J366,0)</f>
        <v>0</v>
      </c>
      <c r="BF366" s="197">
        <f>IF(N366="snížená",J366,0)</f>
        <v>0</v>
      </c>
      <c r="BG366" s="197">
        <f>IF(N366="zákl. přenesená",J366,0)</f>
        <v>0</v>
      </c>
      <c r="BH366" s="197">
        <f>IF(N366="sníž. přenesená",J366,0)</f>
        <v>0</v>
      </c>
      <c r="BI366" s="197">
        <f>IF(N366="nulová",J366,0)</f>
        <v>0</v>
      </c>
      <c r="BJ366" s="18" t="s">
        <v>88</v>
      </c>
      <c r="BK366" s="197">
        <f>ROUND(I366*H366,2)</f>
        <v>0</v>
      </c>
      <c r="BL366" s="18" t="s">
        <v>291</v>
      </c>
      <c r="BM366" s="196" t="s">
        <v>4983</v>
      </c>
    </row>
    <row r="367" spans="1:65" s="2" customFormat="1" ht="19.2">
      <c r="A367" s="35"/>
      <c r="B367" s="36"/>
      <c r="C367" s="37"/>
      <c r="D367" s="198" t="s">
        <v>221</v>
      </c>
      <c r="E367" s="37"/>
      <c r="F367" s="199" t="s">
        <v>4984</v>
      </c>
      <c r="G367" s="37"/>
      <c r="H367" s="37"/>
      <c r="I367" s="200"/>
      <c r="J367" s="37"/>
      <c r="K367" s="37"/>
      <c r="L367" s="40"/>
      <c r="M367" s="201"/>
      <c r="N367" s="202"/>
      <c r="O367" s="72"/>
      <c r="P367" s="72"/>
      <c r="Q367" s="72"/>
      <c r="R367" s="72"/>
      <c r="S367" s="72"/>
      <c r="T367" s="73"/>
      <c r="U367" s="35"/>
      <c r="V367" s="35"/>
      <c r="W367" s="35"/>
      <c r="X367" s="35"/>
      <c r="Y367" s="35"/>
      <c r="Z367" s="35"/>
      <c r="AA367" s="35"/>
      <c r="AB367" s="35"/>
      <c r="AC367" s="35"/>
      <c r="AD367" s="35"/>
      <c r="AE367" s="35"/>
      <c r="AT367" s="18" t="s">
        <v>221</v>
      </c>
      <c r="AU367" s="18" t="s">
        <v>90</v>
      </c>
    </row>
    <row r="368" spans="1:65" s="2" customFormat="1" ht="10.199999999999999">
      <c r="A368" s="35"/>
      <c r="B368" s="36"/>
      <c r="C368" s="37"/>
      <c r="D368" s="215" t="s">
        <v>362</v>
      </c>
      <c r="E368" s="37"/>
      <c r="F368" s="216" t="s">
        <v>4985</v>
      </c>
      <c r="G368" s="37"/>
      <c r="H368" s="37"/>
      <c r="I368" s="200"/>
      <c r="J368" s="37"/>
      <c r="K368" s="37"/>
      <c r="L368" s="40"/>
      <c r="M368" s="201"/>
      <c r="N368" s="202"/>
      <c r="O368" s="72"/>
      <c r="P368" s="72"/>
      <c r="Q368" s="72"/>
      <c r="R368" s="72"/>
      <c r="S368" s="72"/>
      <c r="T368" s="73"/>
      <c r="U368" s="35"/>
      <c r="V368" s="35"/>
      <c r="W368" s="35"/>
      <c r="X368" s="35"/>
      <c r="Y368" s="35"/>
      <c r="Z368" s="35"/>
      <c r="AA368" s="35"/>
      <c r="AB368" s="35"/>
      <c r="AC368" s="35"/>
      <c r="AD368" s="35"/>
      <c r="AE368" s="35"/>
      <c r="AT368" s="18" t="s">
        <v>362</v>
      </c>
      <c r="AU368" s="18" t="s">
        <v>90</v>
      </c>
    </row>
    <row r="369" spans="1:65" s="2" customFormat="1" ht="37.799999999999997" customHeight="1">
      <c r="A369" s="35"/>
      <c r="B369" s="36"/>
      <c r="C369" s="185" t="s">
        <v>1192</v>
      </c>
      <c r="D369" s="185" t="s">
        <v>216</v>
      </c>
      <c r="E369" s="186" t="s">
        <v>4986</v>
      </c>
      <c r="F369" s="187" t="s">
        <v>4813</v>
      </c>
      <c r="G369" s="188" t="s">
        <v>797</v>
      </c>
      <c r="H369" s="189">
        <v>21.6</v>
      </c>
      <c r="I369" s="190"/>
      <c r="J369" s="191">
        <f>ROUND(I369*H369,2)</f>
        <v>0</v>
      </c>
      <c r="K369" s="187" t="s">
        <v>359</v>
      </c>
      <c r="L369" s="40"/>
      <c r="M369" s="192" t="s">
        <v>1</v>
      </c>
      <c r="N369" s="193" t="s">
        <v>46</v>
      </c>
      <c r="O369" s="72"/>
      <c r="P369" s="194">
        <f>O369*H369</f>
        <v>0</v>
      </c>
      <c r="Q369" s="194">
        <v>3.4499999999999999E-3</v>
      </c>
      <c r="R369" s="194">
        <f>Q369*H369</f>
        <v>7.4520000000000003E-2</v>
      </c>
      <c r="S369" s="194">
        <v>0</v>
      </c>
      <c r="T369" s="195">
        <f>S369*H369</f>
        <v>0</v>
      </c>
      <c r="U369" s="35"/>
      <c r="V369" s="35"/>
      <c r="W369" s="35"/>
      <c r="X369" s="35"/>
      <c r="Y369" s="35"/>
      <c r="Z369" s="35"/>
      <c r="AA369" s="35"/>
      <c r="AB369" s="35"/>
      <c r="AC369" s="35"/>
      <c r="AD369" s="35"/>
      <c r="AE369" s="35"/>
      <c r="AR369" s="196" t="s">
        <v>291</v>
      </c>
      <c r="AT369" s="196" t="s">
        <v>216</v>
      </c>
      <c r="AU369" s="196" t="s">
        <v>90</v>
      </c>
      <c r="AY369" s="18" t="s">
        <v>215</v>
      </c>
      <c r="BE369" s="197">
        <f>IF(N369="základní",J369,0)</f>
        <v>0</v>
      </c>
      <c r="BF369" s="197">
        <f>IF(N369="snížená",J369,0)</f>
        <v>0</v>
      </c>
      <c r="BG369" s="197">
        <f>IF(N369="zákl. přenesená",J369,0)</f>
        <v>0</v>
      </c>
      <c r="BH369" s="197">
        <f>IF(N369="sníž. přenesená",J369,0)</f>
        <v>0</v>
      </c>
      <c r="BI369" s="197">
        <f>IF(N369="nulová",J369,0)</f>
        <v>0</v>
      </c>
      <c r="BJ369" s="18" t="s">
        <v>88</v>
      </c>
      <c r="BK369" s="197">
        <f>ROUND(I369*H369,2)</f>
        <v>0</v>
      </c>
      <c r="BL369" s="18" t="s">
        <v>291</v>
      </c>
      <c r="BM369" s="196" t="s">
        <v>4987</v>
      </c>
    </row>
    <row r="370" spans="1:65" s="2" customFormat="1" ht="28.8">
      <c r="A370" s="35"/>
      <c r="B370" s="36"/>
      <c r="C370" s="37"/>
      <c r="D370" s="198" t="s">
        <v>221</v>
      </c>
      <c r="E370" s="37"/>
      <c r="F370" s="199" t="s">
        <v>4815</v>
      </c>
      <c r="G370" s="37"/>
      <c r="H370" s="37"/>
      <c r="I370" s="200"/>
      <c r="J370" s="37"/>
      <c r="K370" s="37"/>
      <c r="L370" s="40"/>
      <c r="M370" s="201"/>
      <c r="N370" s="202"/>
      <c r="O370" s="72"/>
      <c r="P370" s="72"/>
      <c r="Q370" s="72"/>
      <c r="R370" s="72"/>
      <c r="S370" s="72"/>
      <c r="T370" s="73"/>
      <c r="U370" s="35"/>
      <c r="V370" s="35"/>
      <c r="W370" s="35"/>
      <c r="X370" s="35"/>
      <c r="Y370" s="35"/>
      <c r="Z370" s="35"/>
      <c r="AA370" s="35"/>
      <c r="AB370" s="35"/>
      <c r="AC370" s="35"/>
      <c r="AD370" s="35"/>
      <c r="AE370" s="35"/>
      <c r="AT370" s="18" t="s">
        <v>221</v>
      </c>
      <c r="AU370" s="18" t="s">
        <v>90</v>
      </c>
    </row>
    <row r="371" spans="1:65" s="2" customFormat="1" ht="10.199999999999999">
      <c r="A371" s="35"/>
      <c r="B371" s="36"/>
      <c r="C371" s="37"/>
      <c r="D371" s="215" t="s">
        <v>362</v>
      </c>
      <c r="E371" s="37"/>
      <c r="F371" s="216" t="s">
        <v>4988</v>
      </c>
      <c r="G371" s="37"/>
      <c r="H371" s="37"/>
      <c r="I371" s="200"/>
      <c r="J371" s="37"/>
      <c r="K371" s="37"/>
      <c r="L371" s="40"/>
      <c r="M371" s="201"/>
      <c r="N371" s="202"/>
      <c r="O371" s="72"/>
      <c r="P371" s="72"/>
      <c r="Q371" s="72"/>
      <c r="R371" s="72"/>
      <c r="S371" s="72"/>
      <c r="T371" s="73"/>
      <c r="U371" s="35"/>
      <c r="V371" s="35"/>
      <c r="W371" s="35"/>
      <c r="X371" s="35"/>
      <c r="Y371" s="35"/>
      <c r="Z371" s="35"/>
      <c r="AA371" s="35"/>
      <c r="AB371" s="35"/>
      <c r="AC371" s="35"/>
      <c r="AD371" s="35"/>
      <c r="AE371" s="35"/>
      <c r="AT371" s="18" t="s">
        <v>362</v>
      </c>
      <c r="AU371" s="18" t="s">
        <v>90</v>
      </c>
    </row>
    <row r="372" spans="1:65" s="14" customFormat="1" ht="10.199999999999999">
      <c r="B372" s="227"/>
      <c r="C372" s="228"/>
      <c r="D372" s="198" t="s">
        <v>364</v>
      </c>
      <c r="E372" s="229" t="s">
        <v>1</v>
      </c>
      <c r="F372" s="230" t="s">
        <v>4989</v>
      </c>
      <c r="G372" s="228"/>
      <c r="H372" s="231">
        <v>21.6</v>
      </c>
      <c r="I372" s="232"/>
      <c r="J372" s="228"/>
      <c r="K372" s="228"/>
      <c r="L372" s="233"/>
      <c r="M372" s="234"/>
      <c r="N372" s="235"/>
      <c r="O372" s="235"/>
      <c r="P372" s="235"/>
      <c r="Q372" s="235"/>
      <c r="R372" s="235"/>
      <c r="S372" s="235"/>
      <c r="T372" s="236"/>
      <c r="AT372" s="237" t="s">
        <v>364</v>
      </c>
      <c r="AU372" s="237" t="s">
        <v>90</v>
      </c>
      <c r="AV372" s="14" t="s">
        <v>90</v>
      </c>
      <c r="AW372" s="14" t="s">
        <v>36</v>
      </c>
      <c r="AX372" s="14" t="s">
        <v>88</v>
      </c>
      <c r="AY372" s="237" t="s">
        <v>215</v>
      </c>
    </row>
    <row r="373" spans="1:65" s="2" customFormat="1" ht="24.15" customHeight="1">
      <c r="A373" s="35"/>
      <c r="B373" s="36"/>
      <c r="C373" s="185" t="s">
        <v>1201</v>
      </c>
      <c r="D373" s="185" t="s">
        <v>216</v>
      </c>
      <c r="E373" s="186" t="s">
        <v>4843</v>
      </c>
      <c r="F373" s="187" t="s">
        <v>4838</v>
      </c>
      <c r="G373" s="188" t="s">
        <v>523</v>
      </c>
      <c r="H373" s="189">
        <v>4.298</v>
      </c>
      <c r="I373" s="190"/>
      <c r="J373" s="191">
        <f>ROUND(I373*H373,2)</f>
        <v>0</v>
      </c>
      <c r="K373" s="187" t="s">
        <v>359</v>
      </c>
      <c r="L373" s="40"/>
      <c r="M373" s="192" t="s">
        <v>1</v>
      </c>
      <c r="N373" s="193" t="s">
        <v>46</v>
      </c>
      <c r="O373" s="72"/>
      <c r="P373" s="194">
        <f>O373*H373</f>
        <v>0</v>
      </c>
      <c r="Q373" s="194">
        <v>3.6000000000000002E-4</v>
      </c>
      <c r="R373" s="194">
        <f>Q373*H373</f>
        <v>1.5472800000000001E-3</v>
      </c>
      <c r="S373" s="194">
        <v>0</v>
      </c>
      <c r="T373" s="195">
        <f>S373*H373</f>
        <v>0</v>
      </c>
      <c r="U373" s="35"/>
      <c r="V373" s="35"/>
      <c r="W373" s="35"/>
      <c r="X373" s="35"/>
      <c r="Y373" s="35"/>
      <c r="Z373" s="35"/>
      <c r="AA373" s="35"/>
      <c r="AB373" s="35"/>
      <c r="AC373" s="35"/>
      <c r="AD373" s="35"/>
      <c r="AE373" s="35"/>
      <c r="AR373" s="196" t="s">
        <v>291</v>
      </c>
      <c r="AT373" s="196" t="s">
        <v>216</v>
      </c>
      <c r="AU373" s="196" t="s">
        <v>90</v>
      </c>
      <c r="AY373" s="18" t="s">
        <v>215</v>
      </c>
      <c r="BE373" s="197">
        <f>IF(N373="základní",J373,0)</f>
        <v>0</v>
      </c>
      <c r="BF373" s="197">
        <f>IF(N373="snížená",J373,0)</f>
        <v>0</v>
      </c>
      <c r="BG373" s="197">
        <f>IF(N373="zákl. přenesená",J373,0)</f>
        <v>0</v>
      </c>
      <c r="BH373" s="197">
        <f>IF(N373="sníž. přenesená",J373,0)</f>
        <v>0</v>
      </c>
      <c r="BI373" s="197">
        <f>IF(N373="nulová",J373,0)</f>
        <v>0</v>
      </c>
      <c r="BJ373" s="18" t="s">
        <v>88</v>
      </c>
      <c r="BK373" s="197">
        <f>ROUND(I373*H373,2)</f>
        <v>0</v>
      </c>
      <c r="BL373" s="18" t="s">
        <v>291</v>
      </c>
      <c r="BM373" s="196" t="s">
        <v>4990</v>
      </c>
    </row>
    <row r="374" spans="1:65" s="2" customFormat="1" ht="28.8">
      <c r="A374" s="35"/>
      <c r="B374" s="36"/>
      <c r="C374" s="37"/>
      <c r="D374" s="198" t="s">
        <v>221</v>
      </c>
      <c r="E374" s="37"/>
      <c r="F374" s="199" t="s">
        <v>4845</v>
      </c>
      <c r="G374" s="37"/>
      <c r="H374" s="37"/>
      <c r="I374" s="200"/>
      <c r="J374" s="37"/>
      <c r="K374" s="37"/>
      <c r="L374" s="40"/>
      <c r="M374" s="201"/>
      <c r="N374" s="202"/>
      <c r="O374" s="72"/>
      <c r="P374" s="72"/>
      <c r="Q374" s="72"/>
      <c r="R374" s="72"/>
      <c r="S374" s="72"/>
      <c r="T374" s="73"/>
      <c r="U374" s="35"/>
      <c r="V374" s="35"/>
      <c r="W374" s="35"/>
      <c r="X374" s="35"/>
      <c r="Y374" s="35"/>
      <c r="Z374" s="35"/>
      <c r="AA374" s="35"/>
      <c r="AB374" s="35"/>
      <c r="AC374" s="35"/>
      <c r="AD374" s="35"/>
      <c r="AE374" s="35"/>
      <c r="AT374" s="18" t="s">
        <v>221</v>
      </c>
      <c r="AU374" s="18" t="s">
        <v>90</v>
      </c>
    </row>
    <row r="375" spans="1:65" s="2" customFormat="1" ht="10.199999999999999">
      <c r="A375" s="35"/>
      <c r="B375" s="36"/>
      <c r="C375" s="37"/>
      <c r="D375" s="215" t="s">
        <v>362</v>
      </c>
      <c r="E375" s="37"/>
      <c r="F375" s="216" t="s">
        <v>4846</v>
      </c>
      <c r="G375" s="37"/>
      <c r="H375" s="37"/>
      <c r="I375" s="200"/>
      <c r="J375" s="37"/>
      <c r="K375" s="37"/>
      <c r="L375" s="40"/>
      <c r="M375" s="201"/>
      <c r="N375" s="202"/>
      <c r="O375" s="72"/>
      <c r="P375" s="72"/>
      <c r="Q375" s="72"/>
      <c r="R375" s="72"/>
      <c r="S375" s="72"/>
      <c r="T375" s="73"/>
      <c r="U375" s="35"/>
      <c r="V375" s="35"/>
      <c r="W375" s="35"/>
      <c r="X375" s="35"/>
      <c r="Y375" s="35"/>
      <c r="Z375" s="35"/>
      <c r="AA375" s="35"/>
      <c r="AB375" s="35"/>
      <c r="AC375" s="35"/>
      <c r="AD375" s="35"/>
      <c r="AE375" s="35"/>
      <c r="AT375" s="18" t="s">
        <v>362</v>
      </c>
      <c r="AU375" s="18" t="s">
        <v>90</v>
      </c>
    </row>
    <row r="376" spans="1:65" s="2" customFormat="1" ht="24.15" customHeight="1">
      <c r="A376" s="35"/>
      <c r="B376" s="36"/>
      <c r="C376" s="260" t="s">
        <v>1288</v>
      </c>
      <c r="D376" s="260" t="s">
        <v>539</v>
      </c>
      <c r="E376" s="261" t="s">
        <v>4939</v>
      </c>
      <c r="F376" s="262" t="s">
        <v>4940</v>
      </c>
      <c r="G376" s="263" t="s">
        <v>523</v>
      </c>
      <c r="H376" s="264">
        <v>4.298</v>
      </c>
      <c r="I376" s="265"/>
      <c r="J376" s="266">
        <f>ROUND(I376*H376,2)</f>
        <v>0</v>
      </c>
      <c r="K376" s="262" t="s">
        <v>359</v>
      </c>
      <c r="L376" s="267"/>
      <c r="M376" s="268" t="s">
        <v>1</v>
      </c>
      <c r="N376" s="269" t="s">
        <v>46</v>
      </c>
      <c r="O376" s="72"/>
      <c r="P376" s="194">
        <f>O376*H376</f>
        <v>0</v>
      </c>
      <c r="Q376" s="194">
        <v>1E-3</v>
      </c>
      <c r="R376" s="194">
        <f>Q376*H376</f>
        <v>4.2979999999999997E-3</v>
      </c>
      <c r="S376" s="194">
        <v>0</v>
      </c>
      <c r="T376" s="195">
        <f>S376*H376</f>
        <v>0</v>
      </c>
      <c r="U376" s="35"/>
      <c r="V376" s="35"/>
      <c r="W376" s="35"/>
      <c r="X376" s="35"/>
      <c r="Y376" s="35"/>
      <c r="Z376" s="35"/>
      <c r="AA376" s="35"/>
      <c r="AB376" s="35"/>
      <c r="AC376" s="35"/>
      <c r="AD376" s="35"/>
      <c r="AE376" s="35"/>
      <c r="AR376" s="196" t="s">
        <v>676</v>
      </c>
      <c r="AT376" s="196" t="s">
        <v>539</v>
      </c>
      <c r="AU376" s="196" t="s">
        <v>90</v>
      </c>
      <c r="AY376" s="18" t="s">
        <v>215</v>
      </c>
      <c r="BE376" s="197">
        <f>IF(N376="základní",J376,0)</f>
        <v>0</v>
      </c>
      <c r="BF376" s="197">
        <f>IF(N376="snížená",J376,0)</f>
        <v>0</v>
      </c>
      <c r="BG376" s="197">
        <f>IF(N376="zákl. přenesená",J376,0)</f>
        <v>0</v>
      </c>
      <c r="BH376" s="197">
        <f>IF(N376="sníž. přenesená",J376,0)</f>
        <v>0</v>
      </c>
      <c r="BI376" s="197">
        <f>IF(N376="nulová",J376,0)</f>
        <v>0</v>
      </c>
      <c r="BJ376" s="18" t="s">
        <v>88</v>
      </c>
      <c r="BK376" s="197">
        <f>ROUND(I376*H376,2)</f>
        <v>0</v>
      </c>
      <c r="BL376" s="18" t="s">
        <v>291</v>
      </c>
      <c r="BM376" s="196" t="s">
        <v>4991</v>
      </c>
    </row>
    <row r="377" spans="1:65" s="2" customFormat="1" ht="19.2">
      <c r="A377" s="35"/>
      <c r="B377" s="36"/>
      <c r="C377" s="37"/>
      <c r="D377" s="198" t="s">
        <v>221</v>
      </c>
      <c r="E377" s="37"/>
      <c r="F377" s="199" t="s">
        <v>4940</v>
      </c>
      <c r="G377" s="37"/>
      <c r="H377" s="37"/>
      <c r="I377" s="200"/>
      <c r="J377" s="37"/>
      <c r="K377" s="37"/>
      <c r="L377" s="40"/>
      <c r="M377" s="201"/>
      <c r="N377" s="202"/>
      <c r="O377" s="72"/>
      <c r="P377" s="72"/>
      <c r="Q377" s="72"/>
      <c r="R377" s="72"/>
      <c r="S377" s="72"/>
      <c r="T377" s="73"/>
      <c r="U377" s="35"/>
      <c r="V377" s="35"/>
      <c r="W377" s="35"/>
      <c r="X377" s="35"/>
      <c r="Y377" s="35"/>
      <c r="Z377" s="35"/>
      <c r="AA377" s="35"/>
      <c r="AB377" s="35"/>
      <c r="AC377" s="35"/>
      <c r="AD377" s="35"/>
      <c r="AE377" s="35"/>
      <c r="AT377" s="18" t="s">
        <v>221</v>
      </c>
      <c r="AU377" s="18" t="s">
        <v>90</v>
      </c>
    </row>
    <row r="378" spans="1:65" s="14" customFormat="1" ht="10.199999999999999">
      <c r="B378" s="227"/>
      <c r="C378" s="228"/>
      <c r="D378" s="198" t="s">
        <v>364</v>
      </c>
      <c r="E378" s="229" t="s">
        <v>1</v>
      </c>
      <c r="F378" s="230" t="s">
        <v>4992</v>
      </c>
      <c r="G378" s="228"/>
      <c r="H378" s="231">
        <v>4.298</v>
      </c>
      <c r="I378" s="232"/>
      <c r="J378" s="228"/>
      <c r="K378" s="228"/>
      <c r="L378" s="233"/>
      <c r="M378" s="234"/>
      <c r="N378" s="235"/>
      <c r="O378" s="235"/>
      <c r="P378" s="235"/>
      <c r="Q378" s="235"/>
      <c r="R378" s="235"/>
      <c r="S378" s="235"/>
      <c r="T378" s="236"/>
      <c r="AT378" s="237" t="s">
        <v>364</v>
      </c>
      <c r="AU378" s="237" t="s">
        <v>90</v>
      </c>
      <c r="AV378" s="14" t="s">
        <v>90</v>
      </c>
      <c r="AW378" s="14" t="s">
        <v>36</v>
      </c>
      <c r="AX378" s="14" t="s">
        <v>88</v>
      </c>
      <c r="AY378" s="237" t="s">
        <v>215</v>
      </c>
    </row>
    <row r="379" spans="1:65" s="2" customFormat="1" ht="24.15" customHeight="1">
      <c r="A379" s="35"/>
      <c r="B379" s="36"/>
      <c r="C379" s="185" t="s">
        <v>1349</v>
      </c>
      <c r="D379" s="185" t="s">
        <v>216</v>
      </c>
      <c r="E379" s="186" t="s">
        <v>4943</v>
      </c>
      <c r="F379" s="187" t="s">
        <v>4944</v>
      </c>
      <c r="G379" s="188" t="s">
        <v>583</v>
      </c>
      <c r="H379" s="189">
        <v>0.2</v>
      </c>
      <c r="I379" s="190"/>
      <c r="J379" s="191">
        <f>ROUND(I379*H379,2)</f>
        <v>0</v>
      </c>
      <c r="K379" s="187" t="s">
        <v>359</v>
      </c>
      <c r="L379" s="40"/>
      <c r="M379" s="192" t="s">
        <v>1</v>
      </c>
      <c r="N379" s="193" t="s">
        <v>46</v>
      </c>
      <c r="O379" s="72"/>
      <c r="P379" s="194">
        <f>O379*H379</f>
        <v>0</v>
      </c>
      <c r="Q379" s="194">
        <v>0</v>
      </c>
      <c r="R379" s="194">
        <f>Q379*H379</f>
        <v>0</v>
      </c>
      <c r="S379" s="194">
        <v>0</v>
      </c>
      <c r="T379" s="195">
        <f>S379*H379</f>
        <v>0</v>
      </c>
      <c r="U379" s="35"/>
      <c r="V379" s="35"/>
      <c r="W379" s="35"/>
      <c r="X379" s="35"/>
      <c r="Y379" s="35"/>
      <c r="Z379" s="35"/>
      <c r="AA379" s="35"/>
      <c r="AB379" s="35"/>
      <c r="AC379" s="35"/>
      <c r="AD379" s="35"/>
      <c r="AE379" s="35"/>
      <c r="AR379" s="196" t="s">
        <v>291</v>
      </c>
      <c r="AT379" s="196" t="s">
        <v>216</v>
      </c>
      <c r="AU379" s="196" t="s">
        <v>90</v>
      </c>
      <c r="AY379" s="18" t="s">
        <v>215</v>
      </c>
      <c r="BE379" s="197">
        <f>IF(N379="základní",J379,0)</f>
        <v>0</v>
      </c>
      <c r="BF379" s="197">
        <f>IF(N379="snížená",J379,0)</f>
        <v>0</v>
      </c>
      <c r="BG379" s="197">
        <f>IF(N379="zákl. přenesená",J379,0)</f>
        <v>0</v>
      </c>
      <c r="BH379" s="197">
        <f>IF(N379="sníž. přenesená",J379,0)</f>
        <v>0</v>
      </c>
      <c r="BI379" s="197">
        <f>IF(N379="nulová",J379,0)</f>
        <v>0</v>
      </c>
      <c r="BJ379" s="18" t="s">
        <v>88</v>
      </c>
      <c r="BK379" s="197">
        <f>ROUND(I379*H379,2)</f>
        <v>0</v>
      </c>
      <c r="BL379" s="18" t="s">
        <v>291</v>
      </c>
      <c r="BM379" s="196" t="s">
        <v>4993</v>
      </c>
    </row>
    <row r="380" spans="1:65" s="2" customFormat="1" ht="19.2">
      <c r="A380" s="35"/>
      <c r="B380" s="36"/>
      <c r="C380" s="37"/>
      <c r="D380" s="198" t="s">
        <v>221</v>
      </c>
      <c r="E380" s="37"/>
      <c r="F380" s="199" t="s">
        <v>4944</v>
      </c>
      <c r="G380" s="37"/>
      <c r="H380" s="37"/>
      <c r="I380" s="200"/>
      <c r="J380" s="37"/>
      <c r="K380" s="37"/>
      <c r="L380" s="40"/>
      <c r="M380" s="201"/>
      <c r="N380" s="202"/>
      <c r="O380" s="72"/>
      <c r="P380" s="72"/>
      <c r="Q380" s="72"/>
      <c r="R380" s="72"/>
      <c r="S380" s="72"/>
      <c r="T380" s="73"/>
      <c r="U380" s="35"/>
      <c r="V380" s="35"/>
      <c r="W380" s="35"/>
      <c r="X380" s="35"/>
      <c r="Y380" s="35"/>
      <c r="Z380" s="35"/>
      <c r="AA380" s="35"/>
      <c r="AB380" s="35"/>
      <c r="AC380" s="35"/>
      <c r="AD380" s="35"/>
      <c r="AE380" s="35"/>
      <c r="AT380" s="18" t="s">
        <v>221</v>
      </c>
      <c r="AU380" s="18" t="s">
        <v>90</v>
      </c>
    </row>
    <row r="381" spans="1:65" s="2" customFormat="1" ht="10.199999999999999">
      <c r="A381" s="35"/>
      <c r="B381" s="36"/>
      <c r="C381" s="37"/>
      <c r="D381" s="215" t="s">
        <v>362</v>
      </c>
      <c r="E381" s="37"/>
      <c r="F381" s="216" t="s">
        <v>4946</v>
      </c>
      <c r="G381" s="37"/>
      <c r="H381" s="37"/>
      <c r="I381" s="200"/>
      <c r="J381" s="37"/>
      <c r="K381" s="37"/>
      <c r="L381" s="40"/>
      <c r="M381" s="201"/>
      <c r="N381" s="202"/>
      <c r="O381" s="72"/>
      <c r="P381" s="72"/>
      <c r="Q381" s="72"/>
      <c r="R381" s="72"/>
      <c r="S381" s="72"/>
      <c r="T381" s="73"/>
      <c r="U381" s="35"/>
      <c r="V381" s="35"/>
      <c r="W381" s="35"/>
      <c r="X381" s="35"/>
      <c r="Y381" s="35"/>
      <c r="Z381" s="35"/>
      <c r="AA381" s="35"/>
      <c r="AB381" s="35"/>
      <c r="AC381" s="35"/>
      <c r="AD381" s="35"/>
      <c r="AE381" s="35"/>
      <c r="AT381" s="18" t="s">
        <v>362</v>
      </c>
      <c r="AU381" s="18" t="s">
        <v>90</v>
      </c>
    </row>
    <row r="382" spans="1:65" s="11" customFormat="1" ht="22.8" customHeight="1">
      <c r="B382" s="171"/>
      <c r="C382" s="172"/>
      <c r="D382" s="173" t="s">
        <v>80</v>
      </c>
      <c r="E382" s="213" t="s">
        <v>4994</v>
      </c>
      <c r="F382" s="213" t="s">
        <v>4995</v>
      </c>
      <c r="G382" s="172"/>
      <c r="H382" s="172"/>
      <c r="I382" s="175"/>
      <c r="J382" s="214">
        <f>BK382</f>
        <v>0</v>
      </c>
      <c r="K382" s="172"/>
      <c r="L382" s="177"/>
      <c r="M382" s="178"/>
      <c r="N382" s="179"/>
      <c r="O382" s="179"/>
      <c r="P382" s="180">
        <f>SUM(P383:P439)</f>
        <v>0</v>
      </c>
      <c r="Q382" s="179"/>
      <c r="R382" s="180">
        <f>SUM(R383:R439)</f>
        <v>1.0130277599999999</v>
      </c>
      <c r="S382" s="179"/>
      <c r="T382" s="181">
        <f>SUM(T383:T439)</f>
        <v>0</v>
      </c>
      <c r="AR382" s="182" t="s">
        <v>90</v>
      </c>
      <c r="AT382" s="183" t="s">
        <v>80</v>
      </c>
      <c r="AU382" s="183" t="s">
        <v>88</v>
      </c>
      <c r="AY382" s="182" t="s">
        <v>215</v>
      </c>
      <c r="BK382" s="184">
        <f>SUM(BK383:BK439)</f>
        <v>0</v>
      </c>
    </row>
    <row r="383" spans="1:65" s="2" customFormat="1" ht="21.75" customHeight="1">
      <c r="A383" s="35"/>
      <c r="B383" s="36"/>
      <c r="C383" s="185" t="s">
        <v>1355</v>
      </c>
      <c r="D383" s="185" t="s">
        <v>216</v>
      </c>
      <c r="E383" s="186" t="s">
        <v>4996</v>
      </c>
      <c r="F383" s="187" t="s">
        <v>4997</v>
      </c>
      <c r="G383" s="188" t="s">
        <v>716</v>
      </c>
      <c r="H383" s="189">
        <v>2</v>
      </c>
      <c r="I383" s="190"/>
      <c r="J383" s="191">
        <f>ROUND(I383*H383,2)</f>
        <v>0</v>
      </c>
      <c r="K383" s="187" t="s">
        <v>359</v>
      </c>
      <c r="L383" s="40"/>
      <c r="M383" s="192" t="s">
        <v>1</v>
      </c>
      <c r="N383" s="193" t="s">
        <v>46</v>
      </c>
      <c r="O383" s="72"/>
      <c r="P383" s="194">
        <f>O383*H383</f>
        <v>0</v>
      </c>
      <c r="Q383" s="194">
        <v>0</v>
      </c>
      <c r="R383" s="194">
        <f>Q383*H383</f>
        <v>0</v>
      </c>
      <c r="S383" s="194">
        <v>0</v>
      </c>
      <c r="T383" s="195">
        <f>S383*H383</f>
        <v>0</v>
      </c>
      <c r="U383" s="35"/>
      <c r="V383" s="35"/>
      <c r="W383" s="35"/>
      <c r="X383" s="35"/>
      <c r="Y383" s="35"/>
      <c r="Z383" s="35"/>
      <c r="AA383" s="35"/>
      <c r="AB383" s="35"/>
      <c r="AC383" s="35"/>
      <c r="AD383" s="35"/>
      <c r="AE383" s="35"/>
      <c r="AR383" s="196" t="s">
        <v>291</v>
      </c>
      <c r="AT383" s="196" t="s">
        <v>216</v>
      </c>
      <c r="AU383" s="196" t="s">
        <v>90</v>
      </c>
      <c r="AY383" s="18" t="s">
        <v>215</v>
      </c>
      <c r="BE383" s="197">
        <f>IF(N383="základní",J383,0)</f>
        <v>0</v>
      </c>
      <c r="BF383" s="197">
        <f>IF(N383="snížená",J383,0)</f>
        <v>0</v>
      </c>
      <c r="BG383" s="197">
        <f>IF(N383="zákl. přenesená",J383,0)</f>
        <v>0</v>
      </c>
      <c r="BH383" s="197">
        <f>IF(N383="sníž. přenesená",J383,0)</f>
        <v>0</v>
      </c>
      <c r="BI383" s="197">
        <f>IF(N383="nulová",J383,0)</f>
        <v>0</v>
      </c>
      <c r="BJ383" s="18" t="s">
        <v>88</v>
      </c>
      <c r="BK383" s="197">
        <f>ROUND(I383*H383,2)</f>
        <v>0</v>
      </c>
      <c r="BL383" s="18" t="s">
        <v>291</v>
      </c>
      <c r="BM383" s="196" t="s">
        <v>4998</v>
      </c>
    </row>
    <row r="384" spans="1:65" s="2" customFormat="1" ht="28.8">
      <c r="A384" s="35"/>
      <c r="B384" s="36"/>
      <c r="C384" s="37"/>
      <c r="D384" s="198" t="s">
        <v>221</v>
      </c>
      <c r="E384" s="37"/>
      <c r="F384" s="199" t="s">
        <v>4999</v>
      </c>
      <c r="G384" s="37"/>
      <c r="H384" s="37"/>
      <c r="I384" s="200"/>
      <c r="J384" s="37"/>
      <c r="K384" s="37"/>
      <c r="L384" s="40"/>
      <c r="M384" s="201"/>
      <c r="N384" s="202"/>
      <c r="O384" s="72"/>
      <c r="P384" s="72"/>
      <c r="Q384" s="72"/>
      <c r="R384" s="72"/>
      <c r="S384" s="72"/>
      <c r="T384" s="73"/>
      <c r="U384" s="35"/>
      <c r="V384" s="35"/>
      <c r="W384" s="35"/>
      <c r="X384" s="35"/>
      <c r="Y384" s="35"/>
      <c r="Z384" s="35"/>
      <c r="AA384" s="35"/>
      <c r="AB384" s="35"/>
      <c r="AC384" s="35"/>
      <c r="AD384" s="35"/>
      <c r="AE384" s="35"/>
      <c r="AT384" s="18" t="s">
        <v>221</v>
      </c>
      <c r="AU384" s="18" t="s">
        <v>90</v>
      </c>
    </row>
    <row r="385" spans="1:65" s="2" customFormat="1" ht="10.199999999999999">
      <c r="A385" s="35"/>
      <c r="B385" s="36"/>
      <c r="C385" s="37"/>
      <c r="D385" s="215" t="s">
        <v>362</v>
      </c>
      <c r="E385" s="37"/>
      <c r="F385" s="216" t="s">
        <v>5000</v>
      </c>
      <c r="G385" s="37"/>
      <c r="H385" s="37"/>
      <c r="I385" s="200"/>
      <c r="J385" s="37"/>
      <c r="K385" s="37"/>
      <c r="L385" s="40"/>
      <c r="M385" s="201"/>
      <c r="N385" s="202"/>
      <c r="O385" s="72"/>
      <c r="P385" s="72"/>
      <c r="Q385" s="72"/>
      <c r="R385" s="72"/>
      <c r="S385" s="72"/>
      <c r="T385" s="73"/>
      <c r="U385" s="35"/>
      <c r="V385" s="35"/>
      <c r="W385" s="35"/>
      <c r="X385" s="35"/>
      <c r="Y385" s="35"/>
      <c r="Z385" s="35"/>
      <c r="AA385" s="35"/>
      <c r="AB385" s="35"/>
      <c r="AC385" s="35"/>
      <c r="AD385" s="35"/>
      <c r="AE385" s="35"/>
      <c r="AT385" s="18" t="s">
        <v>362</v>
      </c>
      <c r="AU385" s="18" t="s">
        <v>90</v>
      </c>
    </row>
    <row r="386" spans="1:65" s="2" customFormat="1" ht="16.5" customHeight="1">
      <c r="A386" s="35"/>
      <c r="B386" s="36"/>
      <c r="C386" s="260" t="s">
        <v>1363</v>
      </c>
      <c r="D386" s="260" t="s">
        <v>539</v>
      </c>
      <c r="E386" s="261" t="s">
        <v>5001</v>
      </c>
      <c r="F386" s="262" t="s">
        <v>5002</v>
      </c>
      <c r="G386" s="263" t="s">
        <v>716</v>
      </c>
      <c r="H386" s="264">
        <v>2</v>
      </c>
      <c r="I386" s="265"/>
      <c r="J386" s="266">
        <f>ROUND(I386*H386,2)</f>
        <v>0</v>
      </c>
      <c r="K386" s="262" t="s">
        <v>1</v>
      </c>
      <c r="L386" s="267"/>
      <c r="M386" s="268" t="s">
        <v>1</v>
      </c>
      <c r="N386" s="269" t="s">
        <v>46</v>
      </c>
      <c r="O386" s="72"/>
      <c r="P386" s="194">
        <f>O386*H386</f>
        <v>0</v>
      </c>
      <c r="Q386" s="194">
        <v>0</v>
      </c>
      <c r="R386" s="194">
        <f>Q386*H386</f>
        <v>0</v>
      </c>
      <c r="S386" s="194">
        <v>0</v>
      </c>
      <c r="T386" s="195">
        <f>S386*H386</f>
        <v>0</v>
      </c>
      <c r="U386" s="35"/>
      <c r="V386" s="35"/>
      <c r="W386" s="35"/>
      <c r="X386" s="35"/>
      <c r="Y386" s="35"/>
      <c r="Z386" s="35"/>
      <c r="AA386" s="35"/>
      <c r="AB386" s="35"/>
      <c r="AC386" s="35"/>
      <c r="AD386" s="35"/>
      <c r="AE386" s="35"/>
      <c r="AR386" s="196" t="s">
        <v>676</v>
      </c>
      <c r="AT386" s="196" t="s">
        <v>539</v>
      </c>
      <c r="AU386" s="196" t="s">
        <v>90</v>
      </c>
      <c r="AY386" s="18" t="s">
        <v>215</v>
      </c>
      <c r="BE386" s="197">
        <f>IF(N386="základní",J386,0)</f>
        <v>0</v>
      </c>
      <c r="BF386" s="197">
        <f>IF(N386="snížená",J386,0)</f>
        <v>0</v>
      </c>
      <c r="BG386" s="197">
        <f>IF(N386="zákl. přenesená",J386,0)</f>
        <v>0</v>
      </c>
      <c r="BH386" s="197">
        <f>IF(N386="sníž. přenesená",J386,0)</f>
        <v>0</v>
      </c>
      <c r="BI386" s="197">
        <f>IF(N386="nulová",J386,0)</f>
        <v>0</v>
      </c>
      <c r="BJ386" s="18" t="s">
        <v>88</v>
      </c>
      <c r="BK386" s="197">
        <f>ROUND(I386*H386,2)</f>
        <v>0</v>
      </c>
      <c r="BL386" s="18" t="s">
        <v>291</v>
      </c>
      <c r="BM386" s="196" t="s">
        <v>5003</v>
      </c>
    </row>
    <row r="387" spans="1:65" s="2" customFormat="1" ht="38.4">
      <c r="A387" s="35"/>
      <c r="B387" s="36"/>
      <c r="C387" s="37"/>
      <c r="D387" s="198" t="s">
        <v>221</v>
      </c>
      <c r="E387" s="37"/>
      <c r="F387" s="199" t="s">
        <v>5004</v>
      </c>
      <c r="G387" s="37"/>
      <c r="H387" s="37"/>
      <c r="I387" s="200"/>
      <c r="J387" s="37"/>
      <c r="K387" s="37"/>
      <c r="L387" s="40"/>
      <c r="M387" s="201"/>
      <c r="N387" s="202"/>
      <c r="O387" s="72"/>
      <c r="P387" s="72"/>
      <c r="Q387" s="72"/>
      <c r="R387" s="72"/>
      <c r="S387" s="72"/>
      <c r="T387" s="73"/>
      <c r="U387" s="35"/>
      <c r="V387" s="35"/>
      <c r="W387" s="35"/>
      <c r="X387" s="35"/>
      <c r="Y387" s="35"/>
      <c r="Z387" s="35"/>
      <c r="AA387" s="35"/>
      <c r="AB387" s="35"/>
      <c r="AC387" s="35"/>
      <c r="AD387" s="35"/>
      <c r="AE387" s="35"/>
      <c r="AT387" s="18" t="s">
        <v>221</v>
      </c>
      <c r="AU387" s="18" t="s">
        <v>90</v>
      </c>
    </row>
    <row r="388" spans="1:65" s="2" customFormat="1" ht="16.5" customHeight="1">
      <c r="A388" s="35"/>
      <c r="B388" s="36"/>
      <c r="C388" s="260" t="s">
        <v>1385</v>
      </c>
      <c r="D388" s="260" t="s">
        <v>539</v>
      </c>
      <c r="E388" s="261" t="s">
        <v>5005</v>
      </c>
      <c r="F388" s="262" t="s">
        <v>5006</v>
      </c>
      <c r="G388" s="263" t="s">
        <v>716</v>
      </c>
      <c r="H388" s="264">
        <v>4</v>
      </c>
      <c r="I388" s="265"/>
      <c r="J388" s="266">
        <f>ROUND(I388*H388,2)</f>
        <v>0</v>
      </c>
      <c r="K388" s="262" t="s">
        <v>1</v>
      </c>
      <c r="L388" s="267"/>
      <c r="M388" s="268" t="s">
        <v>1</v>
      </c>
      <c r="N388" s="269" t="s">
        <v>46</v>
      </c>
      <c r="O388" s="72"/>
      <c r="P388" s="194">
        <f>O388*H388</f>
        <v>0</v>
      </c>
      <c r="Q388" s="194">
        <v>0</v>
      </c>
      <c r="R388" s="194">
        <f>Q388*H388</f>
        <v>0</v>
      </c>
      <c r="S388" s="194">
        <v>0</v>
      </c>
      <c r="T388" s="195">
        <f>S388*H388</f>
        <v>0</v>
      </c>
      <c r="U388" s="35"/>
      <c r="V388" s="35"/>
      <c r="W388" s="35"/>
      <c r="X388" s="35"/>
      <c r="Y388" s="35"/>
      <c r="Z388" s="35"/>
      <c r="AA388" s="35"/>
      <c r="AB388" s="35"/>
      <c r="AC388" s="35"/>
      <c r="AD388" s="35"/>
      <c r="AE388" s="35"/>
      <c r="AR388" s="196" t="s">
        <v>676</v>
      </c>
      <c r="AT388" s="196" t="s">
        <v>539</v>
      </c>
      <c r="AU388" s="196" t="s">
        <v>90</v>
      </c>
      <c r="AY388" s="18" t="s">
        <v>215</v>
      </c>
      <c r="BE388" s="197">
        <f>IF(N388="základní",J388,0)</f>
        <v>0</v>
      </c>
      <c r="BF388" s="197">
        <f>IF(N388="snížená",J388,0)</f>
        <v>0</v>
      </c>
      <c r="BG388" s="197">
        <f>IF(N388="zákl. přenesená",J388,0)</f>
        <v>0</v>
      </c>
      <c r="BH388" s="197">
        <f>IF(N388="sníž. přenesená",J388,0)</f>
        <v>0</v>
      </c>
      <c r="BI388" s="197">
        <f>IF(N388="nulová",J388,0)</f>
        <v>0</v>
      </c>
      <c r="BJ388" s="18" t="s">
        <v>88</v>
      </c>
      <c r="BK388" s="197">
        <f>ROUND(I388*H388,2)</f>
        <v>0</v>
      </c>
      <c r="BL388" s="18" t="s">
        <v>291</v>
      </c>
      <c r="BM388" s="196" t="s">
        <v>5007</v>
      </c>
    </row>
    <row r="389" spans="1:65" s="2" customFormat="1" ht="10.199999999999999">
      <c r="A389" s="35"/>
      <c r="B389" s="36"/>
      <c r="C389" s="37"/>
      <c r="D389" s="198" t="s">
        <v>221</v>
      </c>
      <c r="E389" s="37"/>
      <c r="F389" s="199" t="s">
        <v>5008</v>
      </c>
      <c r="G389" s="37"/>
      <c r="H389" s="37"/>
      <c r="I389" s="200"/>
      <c r="J389" s="37"/>
      <c r="K389" s="37"/>
      <c r="L389" s="40"/>
      <c r="M389" s="201"/>
      <c r="N389" s="202"/>
      <c r="O389" s="72"/>
      <c r="P389" s="72"/>
      <c r="Q389" s="72"/>
      <c r="R389" s="72"/>
      <c r="S389" s="72"/>
      <c r="T389" s="73"/>
      <c r="U389" s="35"/>
      <c r="V389" s="35"/>
      <c r="W389" s="35"/>
      <c r="X389" s="35"/>
      <c r="Y389" s="35"/>
      <c r="Z389" s="35"/>
      <c r="AA389" s="35"/>
      <c r="AB389" s="35"/>
      <c r="AC389" s="35"/>
      <c r="AD389" s="35"/>
      <c r="AE389" s="35"/>
      <c r="AT389" s="18" t="s">
        <v>221</v>
      </c>
      <c r="AU389" s="18" t="s">
        <v>90</v>
      </c>
    </row>
    <row r="390" spans="1:65" s="2" customFormat="1" ht="16.5" customHeight="1">
      <c r="A390" s="35"/>
      <c r="B390" s="36"/>
      <c r="C390" s="260" t="s">
        <v>1418</v>
      </c>
      <c r="D390" s="260" t="s">
        <v>539</v>
      </c>
      <c r="E390" s="261" t="s">
        <v>5009</v>
      </c>
      <c r="F390" s="262" t="s">
        <v>5010</v>
      </c>
      <c r="G390" s="263" t="s">
        <v>716</v>
      </c>
      <c r="H390" s="264">
        <v>2</v>
      </c>
      <c r="I390" s="265"/>
      <c r="J390" s="266">
        <f>ROUND(I390*H390,2)</f>
        <v>0</v>
      </c>
      <c r="K390" s="262" t="s">
        <v>1</v>
      </c>
      <c r="L390" s="267"/>
      <c r="M390" s="268" t="s">
        <v>1</v>
      </c>
      <c r="N390" s="269" t="s">
        <v>46</v>
      </c>
      <c r="O390" s="72"/>
      <c r="P390" s="194">
        <f>O390*H390</f>
        <v>0</v>
      </c>
      <c r="Q390" s="194">
        <v>0</v>
      </c>
      <c r="R390" s="194">
        <f>Q390*H390</f>
        <v>0</v>
      </c>
      <c r="S390" s="194">
        <v>0</v>
      </c>
      <c r="T390" s="195">
        <f>S390*H390</f>
        <v>0</v>
      </c>
      <c r="U390" s="35"/>
      <c r="V390" s="35"/>
      <c r="W390" s="35"/>
      <c r="X390" s="35"/>
      <c r="Y390" s="35"/>
      <c r="Z390" s="35"/>
      <c r="AA390" s="35"/>
      <c r="AB390" s="35"/>
      <c r="AC390" s="35"/>
      <c r="AD390" s="35"/>
      <c r="AE390" s="35"/>
      <c r="AR390" s="196" t="s">
        <v>676</v>
      </c>
      <c r="AT390" s="196" t="s">
        <v>539</v>
      </c>
      <c r="AU390" s="196" t="s">
        <v>90</v>
      </c>
      <c r="AY390" s="18" t="s">
        <v>215</v>
      </c>
      <c r="BE390" s="197">
        <f>IF(N390="základní",J390,0)</f>
        <v>0</v>
      </c>
      <c r="BF390" s="197">
        <f>IF(N390="snížená",J390,0)</f>
        <v>0</v>
      </c>
      <c r="BG390" s="197">
        <f>IF(N390="zákl. přenesená",J390,0)</f>
        <v>0</v>
      </c>
      <c r="BH390" s="197">
        <f>IF(N390="sníž. přenesená",J390,0)</f>
        <v>0</v>
      </c>
      <c r="BI390" s="197">
        <f>IF(N390="nulová",J390,0)</f>
        <v>0</v>
      </c>
      <c r="BJ390" s="18" t="s">
        <v>88</v>
      </c>
      <c r="BK390" s="197">
        <f>ROUND(I390*H390,2)</f>
        <v>0</v>
      </c>
      <c r="BL390" s="18" t="s">
        <v>291</v>
      </c>
      <c r="BM390" s="196" t="s">
        <v>5011</v>
      </c>
    </row>
    <row r="391" spans="1:65" s="2" customFormat="1" ht="10.199999999999999">
      <c r="A391" s="35"/>
      <c r="B391" s="36"/>
      <c r="C391" s="37"/>
      <c r="D391" s="198" t="s">
        <v>221</v>
      </c>
      <c r="E391" s="37"/>
      <c r="F391" s="199" t="s">
        <v>5010</v>
      </c>
      <c r="G391" s="37"/>
      <c r="H391" s="37"/>
      <c r="I391" s="200"/>
      <c r="J391" s="37"/>
      <c r="K391" s="37"/>
      <c r="L391" s="40"/>
      <c r="M391" s="201"/>
      <c r="N391" s="202"/>
      <c r="O391" s="72"/>
      <c r="P391" s="72"/>
      <c r="Q391" s="72"/>
      <c r="R391" s="72"/>
      <c r="S391" s="72"/>
      <c r="T391" s="73"/>
      <c r="U391" s="35"/>
      <c r="V391" s="35"/>
      <c r="W391" s="35"/>
      <c r="X391" s="35"/>
      <c r="Y391" s="35"/>
      <c r="Z391" s="35"/>
      <c r="AA391" s="35"/>
      <c r="AB391" s="35"/>
      <c r="AC391" s="35"/>
      <c r="AD391" s="35"/>
      <c r="AE391" s="35"/>
      <c r="AT391" s="18" t="s">
        <v>221</v>
      </c>
      <c r="AU391" s="18" t="s">
        <v>90</v>
      </c>
    </row>
    <row r="392" spans="1:65" s="2" customFormat="1" ht="21.75" customHeight="1">
      <c r="A392" s="35"/>
      <c r="B392" s="36"/>
      <c r="C392" s="185" t="s">
        <v>1425</v>
      </c>
      <c r="D392" s="185" t="s">
        <v>216</v>
      </c>
      <c r="E392" s="186" t="s">
        <v>5012</v>
      </c>
      <c r="F392" s="187" t="s">
        <v>5013</v>
      </c>
      <c r="G392" s="188" t="s">
        <v>716</v>
      </c>
      <c r="H392" s="189">
        <v>2</v>
      </c>
      <c r="I392" s="190"/>
      <c r="J392" s="191">
        <f>ROUND(I392*H392,2)</f>
        <v>0</v>
      </c>
      <c r="K392" s="187" t="s">
        <v>4908</v>
      </c>
      <c r="L392" s="40"/>
      <c r="M392" s="192" t="s">
        <v>1</v>
      </c>
      <c r="N392" s="193" t="s">
        <v>46</v>
      </c>
      <c r="O392" s="72"/>
      <c r="P392" s="194">
        <f>O392*H392</f>
        <v>0</v>
      </c>
      <c r="Q392" s="194">
        <v>0</v>
      </c>
      <c r="R392" s="194">
        <f>Q392*H392</f>
        <v>0</v>
      </c>
      <c r="S392" s="194">
        <v>0</v>
      </c>
      <c r="T392" s="195">
        <f>S392*H392</f>
        <v>0</v>
      </c>
      <c r="U392" s="35"/>
      <c r="V392" s="35"/>
      <c r="W392" s="35"/>
      <c r="X392" s="35"/>
      <c r="Y392" s="35"/>
      <c r="Z392" s="35"/>
      <c r="AA392" s="35"/>
      <c r="AB392" s="35"/>
      <c r="AC392" s="35"/>
      <c r="AD392" s="35"/>
      <c r="AE392" s="35"/>
      <c r="AR392" s="196" t="s">
        <v>291</v>
      </c>
      <c r="AT392" s="196" t="s">
        <v>216</v>
      </c>
      <c r="AU392" s="196" t="s">
        <v>90</v>
      </c>
      <c r="AY392" s="18" t="s">
        <v>215</v>
      </c>
      <c r="BE392" s="197">
        <f>IF(N392="základní",J392,0)</f>
        <v>0</v>
      </c>
      <c r="BF392" s="197">
        <f>IF(N392="snížená",J392,0)</f>
        <v>0</v>
      </c>
      <c r="BG392" s="197">
        <f>IF(N392="zákl. přenesená",J392,0)</f>
        <v>0</v>
      </c>
      <c r="BH392" s="197">
        <f>IF(N392="sníž. přenesená",J392,0)</f>
        <v>0</v>
      </c>
      <c r="BI392" s="197">
        <f>IF(N392="nulová",J392,0)</f>
        <v>0</v>
      </c>
      <c r="BJ392" s="18" t="s">
        <v>88</v>
      </c>
      <c r="BK392" s="197">
        <f>ROUND(I392*H392,2)</f>
        <v>0</v>
      </c>
      <c r="BL392" s="18" t="s">
        <v>291</v>
      </c>
      <c r="BM392" s="196" t="s">
        <v>5014</v>
      </c>
    </row>
    <row r="393" spans="1:65" s="2" customFormat="1" ht="19.2">
      <c r="A393" s="35"/>
      <c r="B393" s="36"/>
      <c r="C393" s="37"/>
      <c r="D393" s="198" t="s">
        <v>221</v>
      </c>
      <c r="E393" s="37"/>
      <c r="F393" s="199" t="s">
        <v>5015</v>
      </c>
      <c r="G393" s="37"/>
      <c r="H393" s="37"/>
      <c r="I393" s="200"/>
      <c r="J393" s="37"/>
      <c r="K393" s="37"/>
      <c r="L393" s="40"/>
      <c r="M393" s="201"/>
      <c r="N393" s="202"/>
      <c r="O393" s="72"/>
      <c r="P393" s="72"/>
      <c r="Q393" s="72"/>
      <c r="R393" s="72"/>
      <c r="S393" s="72"/>
      <c r="T393" s="73"/>
      <c r="U393" s="35"/>
      <c r="V393" s="35"/>
      <c r="W393" s="35"/>
      <c r="X393" s="35"/>
      <c r="Y393" s="35"/>
      <c r="Z393" s="35"/>
      <c r="AA393" s="35"/>
      <c r="AB393" s="35"/>
      <c r="AC393" s="35"/>
      <c r="AD393" s="35"/>
      <c r="AE393" s="35"/>
      <c r="AT393" s="18" t="s">
        <v>221</v>
      </c>
      <c r="AU393" s="18" t="s">
        <v>90</v>
      </c>
    </row>
    <row r="394" spans="1:65" s="2" customFormat="1" ht="10.199999999999999">
      <c r="A394" s="35"/>
      <c r="B394" s="36"/>
      <c r="C394" s="37"/>
      <c r="D394" s="215" t="s">
        <v>362</v>
      </c>
      <c r="E394" s="37"/>
      <c r="F394" s="216" t="s">
        <v>5016</v>
      </c>
      <c r="G394" s="37"/>
      <c r="H394" s="37"/>
      <c r="I394" s="200"/>
      <c r="J394" s="37"/>
      <c r="K394" s="37"/>
      <c r="L394" s="40"/>
      <c r="M394" s="201"/>
      <c r="N394" s="202"/>
      <c r="O394" s="72"/>
      <c r="P394" s="72"/>
      <c r="Q394" s="72"/>
      <c r="R394" s="72"/>
      <c r="S394" s="72"/>
      <c r="T394" s="73"/>
      <c r="U394" s="35"/>
      <c r="V394" s="35"/>
      <c r="W394" s="35"/>
      <c r="X394" s="35"/>
      <c r="Y394" s="35"/>
      <c r="Z394" s="35"/>
      <c r="AA394" s="35"/>
      <c r="AB394" s="35"/>
      <c r="AC394" s="35"/>
      <c r="AD394" s="35"/>
      <c r="AE394" s="35"/>
      <c r="AT394" s="18" t="s">
        <v>362</v>
      </c>
      <c r="AU394" s="18" t="s">
        <v>90</v>
      </c>
    </row>
    <row r="395" spans="1:65" s="2" customFormat="1" ht="16.5" customHeight="1">
      <c r="A395" s="35"/>
      <c r="B395" s="36"/>
      <c r="C395" s="260" t="s">
        <v>1431</v>
      </c>
      <c r="D395" s="260" t="s">
        <v>539</v>
      </c>
      <c r="E395" s="261" t="s">
        <v>5017</v>
      </c>
      <c r="F395" s="262" t="s">
        <v>5018</v>
      </c>
      <c r="G395" s="263" t="s">
        <v>716</v>
      </c>
      <c r="H395" s="264">
        <v>2</v>
      </c>
      <c r="I395" s="265"/>
      <c r="J395" s="266">
        <f>ROUND(I395*H395,2)</f>
        <v>0</v>
      </c>
      <c r="K395" s="262" t="s">
        <v>1</v>
      </c>
      <c r="L395" s="267"/>
      <c r="M395" s="268" t="s">
        <v>1</v>
      </c>
      <c r="N395" s="269" t="s">
        <v>46</v>
      </c>
      <c r="O395" s="72"/>
      <c r="P395" s="194">
        <f>O395*H395</f>
        <v>0</v>
      </c>
      <c r="Q395" s="194">
        <v>0</v>
      </c>
      <c r="R395" s="194">
        <f>Q395*H395</f>
        <v>0</v>
      </c>
      <c r="S395" s="194">
        <v>0</v>
      </c>
      <c r="T395" s="195">
        <f>S395*H395</f>
        <v>0</v>
      </c>
      <c r="U395" s="35"/>
      <c r="V395" s="35"/>
      <c r="W395" s="35"/>
      <c r="X395" s="35"/>
      <c r="Y395" s="35"/>
      <c r="Z395" s="35"/>
      <c r="AA395" s="35"/>
      <c r="AB395" s="35"/>
      <c r="AC395" s="35"/>
      <c r="AD395" s="35"/>
      <c r="AE395" s="35"/>
      <c r="AR395" s="196" t="s">
        <v>676</v>
      </c>
      <c r="AT395" s="196" t="s">
        <v>539</v>
      </c>
      <c r="AU395" s="196" t="s">
        <v>90</v>
      </c>
      <c r="AY395" s="18" t="s">
        <v>215</v>
      </c>
      <c r="BE395" s="197">
        <f>IF(N395="základní",J395,0)</f>
        <v>0</v>
      </c>
      <c r="BF395" s="197">
        <f>IF(N395="snížená",J395,0)</f>
        <v>0</v>
      </c>
      <c r="BG395" s="197">
        <f>IF(N395="zákl. přenesená",J395,0)</f>
        <v>0</v>
      </c>
      <c r="BH395" s="197">
        <f>IF(N395="sníž. přenesená",J395,0)</f>
        <v>0</v>
      </c>
      <c r="BI395" s="197">
        <f>IF(N395="nulová",J395,0)</f>
        <v>0</v>
      </c>
      <c r="BJ395" s="18" t="s">
        <v>88</v>
      </c>
      <c r="BK395" s="197">
        <f>ROUND(I395*H395,2)</f>
        <v>0</v>
      </c>
      <c r="BL395" s="18" t="s">
        <v>291</v>
      </c>
      <c r="BM395" s="196" t="s">
        <v>5019</v>
      </c>
    </row>
    <row r="396" spans="1:65" s="2" customFormat="1" ht="24.15" customHeight="1">
      <c r="A396" s="35"/>
      <c r="B396" s="36"/>
      <c r="C396" s="185" t="s">
        <v>1435</v>
      </c>
      <c r="D396" s="185" t="s">
        <v>216</v>
      </c>
      <c r="E396" s="186" t="s">
        <v>5020</v>
      </c>
      <c r="F396" s="187" t="s">
        <v>5021</v>
      </c>
      <c r="G396" s="188" t="s">
        <v>716</v>
      </c>
      <c r="H396" s="189">
        <v>3</v>
      </c>
      <c r="I396" s="190"/>
      <c r="J396" s="191">
        <f>ROUND(I396*H396,2)</f>
        <v>0</v>
      </c>
      <c r="K396" s="187" t="s">
        <v>359</v>
      </c>
      <c r="L396" s="40"/>
      <c r="M396" s="192" t="s">
        <v>1</v>
      </c>
      <c r="N396" s="193" t="s">
        <v>46</v>
      </c>
      <c r="O396" s="72"/>
      <c r="P396" s="194">
        <f>O396*H396</f>
        <v>0</v>
      </c>
      <c r="Q396" s="194">
        <v>0</v>
      </c>
      <c r="R396" s="194">
        <f>Q396*H396</f>
        <v>0</v>
      </c>
      <c r="S396" s="194">
        <v>0</v>
      </c>
      <c r="T396" s="195">
        <f>S396*H396</f>
        <v>0</v>
      </c>
      <c r="U396" s="35"/>
      <c r="V396" s="35"/>
      <c r="W396" s="35"/>
      <c r="X396" s="35"/>
      <c r="Y396" s="35"/>
      <c r="Z396" s="35"/>
      <c r="AA396" s="35"/>
      <c r="AB396" s="35"/>
      <c r="AC396" s="35"/>
      <c r="AD396" s="35"/>
      <c r="AE396" s="35"/>
      <c r="AR396" s="196" t="s">
        <v>291</v>
      </c>
      <c r="AT396" s="196" t="s">
        <v>216</v>
      </c>
      <c r="AU396" s="196" t="s">
        <v>90</v>
      </c>
      <c r="AY396" s="18" t="s">
        <v>215</v>
      </c>
      <c r="BE396" s="197">
        <f>IF(N396="základní",J396,0)</f>
        <v>0</v>
      </c>
      <c r="BF396" s="197">
        <f>IF(N396="snížená",J396,0)</f>
        <v>0</v>
      </c>
      <c r="BG396" s="197">
        <f>IF(N396="zákl. přenesená",J396,0)</f>
        <v>0</v>
      </c>
      <c r="BH396" s="197">
        <f>IF(N396="sníž. přenesená",J396,0)</f>
        <v>0</v>
      </c>
      <c r="BI396" s="197">
        <f>IF(N396="nulová",J396,0)</f>
        <v>0</v>
      </c>
      <c r="BJ396" s="18" t="s">
        <v>88</v>
      </c>
      <c r="BK396" s="197">
        <f>ROUND(I396*H396,2)</f>
        <v>0</v>
      </c>
      <c r="BL396" s="18" t="s">
        <v>291</v>
      </c>
      <c r="BM396" s="196" t="s">
        <v>5022</v>
      </c>
    </row>
    <row r="397" spans="1:65" s="2" customFormat="1" ht="19.2">
      <c r="A397" s="35"/>
      <c r="B397" s="36"/>
      <c r="C397" s="37"/>
      <c r="D397" s="198" t="s">
        <v>221</v>
      </c>
      <c r="E397" s="37"/>
      <c r="F397" s="199" t="s">
        <v>5023</v>
      </c>
      <c r="G397" s="37"/>
      <c r="H397" s="37"/>
      <c r="I397" s="200"/>
      <c r="J397" s="37"/>
      <c r="K397" s="37"/>
      <c r="L397" s="40"/>
      <c r="M397" s="201"/>
      <c r="N397" s="202"/>
      <c r="O397" s="72"/>
      <c r="P397" s="72"/>
      <c r="Q397" s="72"/>
      <c r="R397" s="72"/>
      <c r="S397" s="72"/>
      <c r="T397" s="73"/>
      <c r="U397" s="35"/>
      <c r="V397" s="35"/>
      <c r="W397" s="35"/>
      <c r="X397" s="35"/>
      <c r="Y397" s="35"/>
      <c r="Z397" s="35"/>
      <c r="AA397" s="35"/>
      <c r="AB397" s="35"/>
      <c r="AC397" s="35"/>
      <c r="AD397" s="35"/>
      <c r="AE397" s="35"/>
      <c r="AT397" s="18" t="s">
        <v>221</v>
      </c>
      <c r="AU397" s="18" t="s">
        <v>90</v>
      </c>
    </row>
    <row r="398" spans="1:65" s="2" customFormat="1" ht="10.199999999999999">
      <c r="A398" s="35"/>
      <c r="B398" s="36"/>
      <c r="C398" s="37"/>
      <c r="D398" s="215" t="s">
        <v>362</v>
      </c>
      <c r="E398" s="37"/>
      <c r="F398" s="216" t="s">
        <v>5024</v>
      </c>
      <c r="G398" s="37"/>
      <c r="H398" s="37"/>
      <c r="I398" s="200"/>
      <c r="J398" s="37"/>
      <c r="K398" s="37"/>
      <c r="L398" s="40"/>
      <c r="M398" s="201"/>
      <c r="N398" s="202"/>
      <c r="O398" s="72"/>
      <c r="P398" s="72"/>
      <c r="Q398" s="72"/>
      <c r="R398" s="72"/>
      <c r="S398" s="72"/>
      <c r="T398" s="73"/>
      <c r="U398" s="35"/>
      <c r="V398" s="35"/>
      <c r="W398" s="35"/>
      <c r="X398" s="35"/>
      <c r="Y398" s="35"/>
      <c r="Z398" s="35"/>
      <c r="AA398" s="35"/>
      <c r="AB398" s="35"/>
      <c r="AC398" s="35"/>
      <c r="AD398" s="35"/>
      <c r="AE398" s="35"/>
      <c r="AT398" s="18" t="s">
        <v>362</v>
      </c>
      <c r="AU398" s="18" t="s">
        <v>90</v>
      </c>
    </row>
    <row r="399" spans="1:65" s="2" customFormat="1" ht="16.5" customHeight="1">
      <c r="A399" s="35"/>
      <c r="B399" s="36"/>
      <c r="C399" s="260" t="s">
        <v>2103</v>
      </c>
      <c r="D399" s="260" t="s">
        <v>539</v>
      </c>
      <c r="E399" s="261" t="s">
        <v>5025</v>
      </c>
      <c r="F399" s="262" t="s">
        <v>5026</v>
      </c>
      <c r="G399" s="263" t="s">
        <v>716</v>
      </c>
      <c r="H399" s="264">
        <v>3</v>
      </c>
      <c r="I399" s="265"/>
      <c r="J399" s="266">
        <f>ROUND(I399*H399,2)</f>
        <v>0</v>
      </c>
      <c r="K399" s="262" t="s">
        <v>359</v>
      </c>
      <c r="L399" s="267"/>
      <c r="M399" s="268" t="s">
        <v>1</v>
      </c>
      <c r="N399" s="269" t="s">
        <v>46</v>
      </c>
      <c r="O399" s="72"/>
      <c r="P399" s="194">
        <f>O399*H399</f>
        <v>0</v>
      </c>
      <c r="Q399" s="194">
        <v>8.0000000000000004E-4</v>
      </c>
      <c r="R399" s="194">
        <f>Q399*H399</f>
        <v>2.4000000000000002E-3</v>
      </c>
      <c r="S399" s="194">
        <v>0</v>
      </c>
      <c r="T399" s="195">
        <f>S399*H399</f>
        <v>0</v>
      </c>
      <c r="U399" s="35"/>
      <c r="V399" s="35"/>
      <c r="W399" s="35"/>
      <c r="X399" s="35"/>
      <c r="Y399" s="35"/>
      <c r="Z399" s="35"/>
      <c r="AA399" s="35"/>
      <c r="AB399" s="35"/>
      <c r="AC399" s="35"/>
      <c r="AD399" s="35"/>
      <c r="AE399" s="35"/>
      <c r="AR399" s="196" t="s">
        <v>676</v>
      </c>
      <c r="AT399" s="196" t="s">
        <v>539</v>
      </c>
      <c r="AU399" s="196" t="s">
        <v>90</v>
      </c>
      <c r="AY399" s="18" t="s">
        <v>215</v>
      </c>
      <c r="BE399" s="197">
        <f>IF(N399="základní",J399,0)</f>
        <v>0</v>
      </c>
      <c r="BF399" s="197">
        <f>IF(N399="snížená",J399,0)</f>
        <v>0</v>
      </c>
      <c r="BG399" s="197">
        <f>IF(N399="zákl. přenesená",J399,0)</f>
        <v>0</v>
      </c>
      <c r="BH399" s="197">
        <f>IF(N399="sníž. přenesená",J399,0)</f>
        <v>0</v>
      </c>
      <c r="BI399" s="197">
        <f>IF(N399="nulová",J399,0)</f>
        <v>0</v>
      </c>
      <c r="BJ399" s="18" t="s">
        <v>88</v>
      </c>
      <c r="BK399" s="197">
        <f>ROUND(I399*H399,2)</f>
        <v>0</v>
      </c>
      <c r="BL399" s="18" t="s">
        <v>291</v>
      </c>
      <c r="BM399" s="196" t="s">
        <v>5027</v>
      </c>
    </row>
    <row r="400" spans="1:65" s="2" customFormat="1" ht="19.2">
      <c r="A400" s="35"/>
      <c r="B400" s="36"/>
      <c r="C400" s="37"/>
      <c r="D400" s="198" t="s">
        <v>221</v>
      </c>
      <c r="E400" s="37"/>
      <c r="F400" s="199" t="s">
        <v>5028</v>
      </c>
      <c r="G400" s="37"/>
      <c r="H400" s="37"/>
      <c r="I400" s="200"/>
      <c r="J400" s="37"/>
      <c r="K400" s="37"/>
      <c r="L400" s="40"/>
      <c r="M400" s="201"/>
      <c r="N400" s="202"/>
      <c r="O400" s="72"/>
      <c r="P400" s="72"/>
      <c r="Q400" s="72"/>
      <c r="R400" s="72"/>
      <c r="S400" s="72"/>
      <c r="T400" s="73"/>
      <c r="U400" s="35"/>
      <c r="V400" s="35"/>
      <c r="W400" s="35"/>
      <c r="X400" s="35"/>
      <c r="Y400" s="35"/>
      <c r="Z400" s="35"/>
      <c r="AA400" s="35"/>
      <c r="AB400" s="35"/>
      <c r="AC400" s="35"/>
      <c r="AD400" s="35"/>
      <c r="AE400" s="35"/>
      <c r="AT400" s="18" t="s">
        <v>221</v>
      </c>
      <c r="AU400" s="18" t="s">
        <v>90</v>
      </c>
    </row>
    <row r="401" spans="1:65" s="2" customFormat="1" ht="24.15" customHeight="1">
      <c r="A401" s="35"/>
      <c r="B401" s="36"/>
      <c r="C401" s="185" t="s">
        <v>2091</v>
      </c>
      <c r="D401" s="185" t="s">
        <v>216</v>
      </c>
      <c r="E401" s="186" t="s">
        <v>5029</v>
      </c>
      <c r="F401" s="187" t="s">
        <v>5030</v>
      </c>
      <c r="G401" s="188" t="s">
        <v>716</v>
      </c>
      <c r="H401" s="189">
        <v>2</v>
      </c>
      <c r="I401" s="190"/>
      <c r="J401" s="191">
        <f>ROUND(I401*H401,2)</f>
        <v>0</v>
      </c>
      <c r="K401" s="187" t="s">
        <v>359</v>
      </c>
      <c r="L401" s="40"/>
      <c r="M401" s="192" t="s">
        <v>1</v>
      </c>
      <c r="N401" s="193" t="s">
        <v>46</v>
      </c>
      <c r="O401" s="72"/>
      <c r="P401" s="194">
        <f>O401*H401</f>
        <v>0</v>
      </c>
      <c r="Q401" s="194">
        <v>0</v>
      </c>
      <c r="R401" s="194">
        <f>Q401*H401</f>
        <v>0</v>
      </c>
      <c r="S401" s="194">
        <v>0</v>
      </c>
      <c r="T401" s="195">
        <f>S401*H401</f>
        <v>0</v>
      </c>
      <c r="U401" s="35"/>
      <c r="V401" s="35"/>
      <c r="W401" s="35"/>
      <c r="X401" s="35"/>
      <c r="Y401" s="35"/>
      <c r="Z401" s="35"/>
      <c r="AA401" s="35"/>
      <c r="AB401" s="35"/>
      <c r="AC401" s="35"/>
      <c r="AD401" s="35"/>
      <c r="AE401" s="35"/>
      <c r="AR401" s="196" t="s">
        <v>291</v>
      </c>
      <c r="AT401" s="196" t="s">
        <v>216</v>
      </c>
      <c r="AU401" s="196" t="s">
        <v>90</v>
      </c>
      <c r="AY401" s="18" t="s">
        <v>215</v>
      </c>
      <c r="BE401" s="197">
        <f>IF(N401="základní",J401,0)</f>
        <v>0</v>
      </c>
      <c r="BF401" s="197">
        <f>IF(N401="snížená",J401,0)</f>
        <v>0</v>
      </c>
      <c r="BG401" s="197">
        <f>IF(N401="zákl. přenesená",J401,0)</f>
        <v>0</v>
      </c>
      <c r="BH401" s="197">
        <f>IF(N401="sníž. přenesená",J401,0)</f>
        <v>0</v>
      </c>
      <c r="BI401" s="197">
        <f>IF(N401="nulová",J401,0)</f>
        <v>0</v>
      </c>
      <c r="BJ401" s="18" t="s">
        <v>88</v>
      </c>
      <c r="BK401" s="197">
        <f>ROUND(I401*H401,2)</f>
        <v>0</v>
      </c>
      <c r="BL401" s="18" t="s">
        <v>291</v>
      </c>
      <c r="BM401" s="196" t="s">
        <v>5031</v>
      </c>
    </row>
    <row r="402" spans="1:65" s="2" customFormat="1" ht="19.2">
      <c r="A402" s="35"/>
      <c r="B402" s="36"/>
      <c r="C402" s="37"/>
      <c r="D402" s="198" t="s">
        <v>221</v>
      </c>
      <c r="E402" s="37"/>
      <c r="F402" s="199" t="s">
        <v>5032</v>
      </c>
      <c r="G402" s="37"/>
      <c r="H402" s="37"/>
      <c r="I402" s="200"/>
      <c r="J402" s="37"/>
      <c r="K402" s="37"/>
      <c r="L402" s="40"/>
      <c r="M402" s="201"/>
      <c r="N402" s="202"/>
      <c r="O402" s="72"/>
      <c r="P402" s="72"/>
      <c r="Q402" s="72"/>
      <c r="R402" s="72"/>
      <c r="S402" s="72"/>
      <c r="T402" s="73"/>
      <c r="U402" s="35"/>
      <c r="V402" s="35"/>
      <c r="W402" s="35"/>
      <c r="X402" s="35"/>
      <c r="Y402" s="35"/>
      <c r="Z402" s="35"/>
      <c r="AA402" s="35"/>
      <c r="AB402" s="35"/>
      <c r="AC402" s="35"/>
      <c r="AD402" s="35"/>
      <c r="AE402" s="35"/>
      <c r="AT402" s="18" t="s">
        <v>221</v>
      </c>
      <c r="AU402" s="18" t="s">
        <v>90</v>
      </c>
    </row>
    <row r="403" spans="1:65" s="2" customFormat="1" ht="10.199999999999999">
      <c r="A403" s="35"/>
      <c r="B403" s="36"/>
      <c r="C403" s="37"/>
      <c r="D403" s="215" t="s">
        <v>362</v>
      </c>
      <c r="E403" s="37"/>
      <c r="F403" s="216" t="s">
        <v>5033</v>
      </c>
      <c r="G403" s="37"/>
      <c r="H403" s="37"/>
      <c r="I403" s="200"/>
      <c r="J403" s="37"/>
      <c r="K403" s="37"/>
      <c r="L403" s="40"/>
      <c r="M403" s="201"/>
      <c r="N403" s="202"/>
      <c r="O403" s="72"/>
      <c r="P403" s="72"/>
      <c r="Q403" s="72"/>
      <c r="R403" s="72"/>
      <c r="S403" s="72"/>
      <c r="T403" s="73"/>
      <c r="U403" s="35"/>
      <c r="V403" s="35"/>
      <c r="W403" s="35"/>
      <c r="X403" s="35"/>
      <c r="Y403" s="35"/>
      <c r="Z403" s="35"/>
      <c r="AA403" s="35"/>
      <c r="AB403" s="35"/>
      <c r="AC403" s="35"/>
      <c r="AD403" s="35"/>
      <c r="AE403" s="35"/>
      <c r="AT403" s="18" t="s">
        <v>362</v>
      </c>
      <c r="AU403" s="18" t="s">
        <v>90</v>
      </c>
    </row>
    <row r="404" spans="1:65" s="2" customFormat="1" ht="16.5" customHeight="1">
      <c r="A404" s="35"/>
      <c r="B404" s="36"/>
      <c r="C404" s="260" t="s">
        <v>2097</v>
      </c>
      <c r="D404" s="260" t="s">
        <v>539</v>
      </c>
      <c r="E404" s="261" t="s">
        <v>5034</v>
      </c>
      <c r="F404" s="262" t="s">
        <v>5035</v>
      </c>
      <c r="G404" s="263" t="s">
        <v>716</v>
      </c>
      <c r="H404" s="264">
        <v>2</v>
      </c>
      <c r="I404" s="265"/>
      <c r="J404" s="266">
        <f>ROUND(I404*H404,2)</f>
        <v>0</v>
      </c>
      <c r="K404" s="262" t="s">
        <v>359</v>
      </c>
      <c r="L404" s="267"/>
      <c r="M404" s="268" t="s">
        <v>1</v>
      </c>
      <c r="N404" s="269" t="s">
        <v>46</v>
      </c>
      <c r="O404" s="72"/>
      <c r="P404" s="194">
        <f>O404*H404</f>
        <v>0</v>
      </c>
      <c r="Q404" s="194">
        <v>1.1000000000000001E-3</v>
      </c>
      <c r="R404" s="194">
        <f>Q404*H404</f>
        <v>2.2000000000000001E-3</v>
      </c>
      <c r="S404" s="194">
        <v>0</v>
      </c>
      <c r="T404" s="195">
        <f>S404*H404</f>
        <v>0</v>
      </c>
      <c r="U404" s="35"/>
      <c r="V404" s="35"/>
      <c r="W404" s="35"/>
      <c r="X404" s="35"/>
      <c r="Y404" s="35"/>
      <c r="Z404" s="35"/>
      <c r="AA404" s="35"/>
      <c r="AB404" s="35"/>
      <c r="AC404" s="35"/>
      <c r="AD404" s="35"/>
      <c r="AE404" s="35"/>
      <c r="AR404" s="196" t="s">
        <v>676</v>
      </c>
      <c r="AT404" s="196" t="s">
        <v>539</v>
      </c>
      <c r="AU404" s="196" t="s">
        <v>90</v>
      </c>
      <c r="AY404" s="18" t="s">
        <v>215</v>
      </c>
      <c r="BE404" s="197">
        <f>IF(N404="základní",J404,0)</f>
        <v>0</v>
      </c>
      <c r="BF404" s="197">
        <f>IF(N404="snížená",J404,0)</f>
        <v>0</v>
      </c>
      <c r="BG404" s="197">
        <f>IF(N404="zákl. přenesená",J404,0)</f>
        <v>0</v>
      </c>
      <c r="BH404" s="197">
        <f>IF(N404="sníž. přenesená",J404,0)</f>
        <v>0</v>
      </c>
      <c r="BI404" s="197">
        <f>IF(N404="nulová",J404,0)</f>
        <v>0</v>
      </c>
      <c r="BJ404" s="18" t="s">
        <v>88</v>
      </c>
      <c r="BK404" s="197">
        <f>ROUND(I404*H404,2)</f>
        <v>0</v>
      </c>
      <c r="BL404" s="18" t="s">
        <v>291</v>
      </c>
      <c r="BM404" s="196" t="s">
        <v>5036</v>
      </c>
    </row>
    <row r="405" spans="1:65" s="2" customFormat="1" ht="19.2">
      <c r="A405" s="35"/>
      <c r="B405" s="36"/>
      <c r="C405" s="37"/>
      <c r="D405" s="198" t="s">
        <v>221</v>
      </c>
      <c r="E405" s="37"/>
      <c r="F405" s="199" t="s">
        <v>5037</v>
      </c>
      <c r="G405" s="37"/>
      <c r="H405" s="37"/>
      <c r="I405" s="200"/>
      <c r="J405" s="37"/>
      <c r="K405" s="37"/>
      <c r="L405" s="40"/>
      <c r="M405" s="201"/>
      <c r="N405" s="202"/>
      <c r="O405" s="72"/>
      <c r="P405" s="72"/>
      <c r="Q405" s="72"/>
      <c r="R405" s="72"/>
      <c r="S405" s="72"/>
      <c r="T405" s="73"/>
      <c r="U405" s="35"/>
      <c r="V405" s="35"/>
      <c r="W405" s="35"/>
      <c r="X405" s="35"/>
      <c r="Y405" s="35"/>
      <c r="Z405" s="35"/>
      <c r="AA405" s="35"/>
      <c r="AB405" s="35"/>
      <c r="AC405" s="35"/>
      <c r="AD405" s="35"/>
      <c r="AE405" s="35"/>
      <c r="AT405" s="18" t="s">
        <v>221</v>
      </c>
      <c r="AU405" s="18" t="s">
        <v>90</v>
      </c>
    </row>
    <row r="406" spans="1:65" s="2" customFormat="1" ht="16.5" customHeight="1">
      <c r="A406" s="35"/>
      <c r="B406" s="36"/>
      <c r="C406" s="185" t="s">
        <v>1451</v>
      </c>
      <c r="D406" s="185" t="s">
        <v>216</v>
      </c>
      <c r="E406" s="186" t="s">
        <v>5038</v>
      </c>
      <c r="F406" s="187" t="s">
        <v>5039</v>
      </c>
      <c r="G406" s="188" t="s">
        <v>716</v>
      </c>
      <c r="H406" s="189">
        <v>2</v>
      </c>
      <c r="I406" s="190"/>
      <c r="J406" s="191">
        <f>ROUND(I406*H406,2)</f>
        <v>0</v>
      </c>
      <c r="K406" s="187" t="s">
        <v>359</v>
      </c>
      <c r="L406" s="40"/>
      <c r="M406" s="192" t="s">
        <v>1</v>
      </c>
      <c r="N406" s="193" t="s">
        <v>46</v>
      </c>
      <c r="O406" s="72"/>
      <c r="P406" s="194">
        <f>O406*H406</f>
        <v>0</v>
      </c>
      <c r="Q406" s="194">
        <v>0</v>
      </c>
      <c r="R406" s="194">
        <f>Q406*H406</f>
        <v>0</v>
      </c>
      <c r="S406" s="194">
        <v>0</v>
      </c>
      <c r="T406" s="195">
        <f>S406*H406</f>
        <v>0</v>
      </c>
      <c r="U406" s="35"/>
      <c r="V406" s="35"/>
      <c r="W406" s="35"/>
      <c r="X406" s="35"/>
      <c r="Y406" s="35"/>
      <c r="Z406" s="35"/>
      <c r="AA406" s="35"/>
      <c r="AB406" s="35"/>
      <c r="AC406" s="35"/>
      <c r="AD406" s="35"/>
      <c r="AE406" s="35"/>
      <c r="AR406" s="196" t="s">
        <v>291</v>
      </c>
      <c r="AT406" s="196" t="s">
        <v>216</v>
      </c>
      <c r="AU406" s="196" t="s">
        <v>90</v>
      </c>
      <c r="AY406" s="18" t="s">
        <v>215</v>
      </c>
      <c r="BE406" s="197">
        <f>IF(N406="základní",J406,0)</f>
        <v>0</v>
      </c>
      <c r="BF406" s="197">
        <f>IF(N406="snížená",J406,0)</f>
        <v>0</v>
      </c>
      <c r="BG406" s="197">
        <f>IF(N406="zákl. přenesená",J406,0)</f>
        <v>0</v>
      </c>
      <c r="BH406" s="197">
        <f>IF(N406="sníž. přenesená",J406,0)</f>
        <v>0</v>
      </c>
      <c r="BI406" s="197">
        <f>IF(N406="nulová",J406,0)</f>
        <v>0</v>
      </c>
      <c r="BJ406" s="18" t="s">
        <v>88</v>
      </c>
      <c r="BK406" s="197">
        <f>ROUND(I406*H406,2)</f>
        <v>0</v>
      </c>
      <c r="BL406" s="18" t="s">
        <v>291</v>
      </c>
      <c r="BM406" s="196" t="s">
        <v>5040</v>
      </c>
    </row>
    <row r="407" spans="1:65" s="2" customFormat="1" ht="19.2">
      <c r="A407" s="35"/>
      <c r="B407" s="36"/>
      <c r="C407" s="37"/>
      <c r="D407" s="198" t="s">
        <v>221</v>
      </c>
      <c r="E407" s="37"/>
      <c r="F407" s="199" t="s">
        <v>5041</v>
      </c>
      <c r="G407" s="37"/>
      <c r="H407" s="37"/>
      <c r="I407" s="200"/>
      <c r="J407" s="37"/>
      <c r="K407" s="37"/>
      <c r="L407" s="40"/>
      <c r="M407" s="201"/>
      <c r="N407" s="202"/>
      <c r="O407" s="72"/>
      <c r="P407" s="72"/>
      <c r="Q407" s="72"/>
      <c r="R407" s="72"/>
      <c r="S407" s="72"/>
      <c r="T407" s="73"/>
      <c r="U407" s="35"/>
      <c r="V407" s="35"/>
      <c r="W407" s="35"/>
      <c r="X407" s="35"/>
      <c r="Y407" s="35"/>
      <c r="Z407" s="35"/>
      <c r="AA407" s="35"/>
      <c r="AB407" s="35"/>
      <c r="AC407" s="35"/>
      <c r="AD407" s="35"/>
      <c r="AE407" s="35"/>
      <c r="AT407" s="18" t="s">
        <v>221</v>
      </c>
      <c r="AU407" s="18" t="s">
        <v>90</v>
      </c>
    </row>
    <row r="408" spans="1:65" s="2" customFormat="1" ht="10.199999999999999">
      <c r="A408" s="35"/>
      <c r="B408" s="36"/>
      <c r="C408" s="37"/>
      <c r="D408" s="215" t="s">
        <v>362</v>
      </c>
      <c r="E408" s="37"/>
      <c r="F408" s="216" t="s">
        <v>5042</v>
      </c>
      <c r="G408" s="37"/>
      <c r="H408" s="37"/>
      <c r="I408" s="200"/>
      <c r="J408" s="37"/>
      <c r="K408" s="37"/>
      <c r="L408" s="40"/>
      <c r="M408" s="201"/>
      <c r="N408" s="202"/>
      <c r="O408" s="72"/>
      <c r="P408" s="72"/>
      <c r="Q408" s="72"/>
      <c r="R408" s="72"/>
      <c r="S408" s="72"/>
      <c r="T408" s="73"/>
      <c r="U408" s="35"/>
      <c r="V408" s="35"/>
      <c r="W408" s="35"/>
      <c r="X408" s="35"/>
      <c r="Y408" s="35"/>
      <c r="Z408" s="35"/>
      <c r="AA408" s="35"/>
      <c r="AB408" s="35"/>
      <c r="AC408" s="35"/>
      <c r="AD408" s="35"/>
      <c r="AE408" s="35"/>
      <c r="AT408" s="18" t="s">
        <v>362</v>
      </c>
      <c r="AU408" s="18" t="s">
        <v>90</v>
      </c>
    </row>
    <row r="409" spans="1:65" s="2" customFormat="1" ht="16.5" customHeight="1">
      <c r="A409" s="35"/>
      <c r="B409" s="36"/>
      <c r="C409" s="260" t="s">
        <v>1457</v>
      </c>
      <c r="D409" s="260" t="s">
        <v>539</v>
      </c>
      <c r="E409" s="261" t="s">
        <v>5043</v>
      </c>
      <c r="F409" s="262" t="s">
        <v>5044</v>
      </c>
      <c r="G409" s="263" t="s">
        <v>716</v>
      </c>
      <c r="H409" s="264">
        <v>2</v>
      </c>
      <c r="I409" s="265"/>
      <c r="J409" s="266">
        <f>ROUND(I409*H409,2)</f>
        <v>0</v>
      </c>
      <c r="K409" s="262" t="s">
        <v>1</v>
      </c>
      <c r="L409" s="267"/>
      <c r="M409" s="268" t="s">
        <v>1</v>
      </c>
      <c r="N409" s="269" t="s">
        <v>46</v>
      </c>
      <c r="O409" s="72"/>
      <c r="P409" s="194">
        <f>O409*H409</f>
        <v>0</v>
      </c>
      <c r="Q409" s="194">
        <v>0</v>
      </c>
      <c r="R409" s="194">
        <f>Q409*H409</f>
        <v>0</v>
      </c>
      <c r="S409" s="194">
        <v>0</v>
      </c>
      <c r="T409" s="195">
        <f>S409*H409</f>
        <v>0</v>
      </c>
      <c r="U409" s="35"/>
      <c r="V409" s="35"/>
      <c r="W409" s="35"/>
      <c r="X409" s="35"/>
      <c r="Y409" s="35"/>
      <c r="Z409" s="35"/>
      <c r="AA409" s="35"/>
      <c r="AB409" s="35"/>
      <c r="AC409" s="35"/>
      <c r="AD409" s="35"/>
      <c r="AE409" s="35"/>
      <c r="AR409" s="196" t="s">
        <v>676</v>
      </c>
      <c r="AT409" s="196" t="s">
        <v>539</v>
      </c>
      <c r="AU409" s="196" t="s">
        <v>90</v>
      </c>
      <c r="AY409" s="18" t="s">
        <v>215</v>
      </c>
      <c r="BE409" s="197">
        <f>IF(N409="základní",J409,0)</f>
        <v>0</v>
      </c>
      <c r="BF409" s="197">
        <f>IF(N409="snížená",J409,0)</f>
        <v>0</v>
      </c>
      <c r="BG409" s="197">
        <f>IF(N409="zákl. přenesená",J409,0)</f>
        <v>0</v>
      </c>
      <c r="BH409" s="197">
        <f>IF(N409="sníž. přenesená",J409,0)</f>
        <v>0</v>
      </c>
      <c r="BI409" s="197">
        <f>IF(N409="nulová",J409,0)</f>
        <v>0</v>
      </c>
      <c r="BJ409" s="18" t="s">
        <v>88</v>
      </c>
      <c r="BK409" s="197">
        <f>ROUND(I409*H409,2)</f>
        <v>0</v>
      </c>
      <c r="BL409" s="18" t="s">
        <v>291</v>
      </c>
      <c r="BM409" s="196" t="s">
        <v>5045</v>
      </c>
    </row>
    <row r="410" spans="1:65" s="2" customFormat="1" ht="19.2">
      <c r="A410" s="35"/>
      <c r="B410" s="36"/>
      <c r="C410" s="37"/>
      <c r="D410" s="198" t="s">
        <v>221</v>
      </c>
      <c r="E410" s="37"/>
      <c r="F410" s="199" t="s">
        <v>5046</v>
      </c>
      <c r="G410" s="37"/>
      <c r="H410" s="37"/>
      <c r="I410" s="200"/>
      <c r="J410" s="37"/>
      <c r="K410" s="37"/>
      <c r="L410" s="40"/>
      <c r="M410" s="201"/>
      <c r="N410" s="202"/>
      <c r="O410" s="72"/>
      <c r="P410" s="72"/>
      <c r="Q410" s="72"/>
      <c r="R410" s="72"/>
      <c r="S410" s="72"/>
      <c r="T410" s="73"/>
      <c r="U410" s="35"/>
      <c r="V410" s="35"/>
      <c r="W410" s="35"/>
      <c r="X410" s="35"/>
      <c r="Y410" s="35"/>
      <c r="Z410" s="35"/>
      <c r="AA410" s="35"/>
      <c r="AB410" s="35"/>
      <c r="AC410" s="35"/>
      <c r="AD410" s="35"/>
      <c r="AE410" s="35"/>
      <c r="AT410" s="18" t="s">
        <v>221</v>
      </c>
      <c r="AU410" s="18" t="s">
        <v>90</v>
      </c>
    </row>
    <row r="411" spans="1:65" s="2" customFormat="1" ht="24.15" customHeight="1">
      <c r="A411" s="35"/>
      <c r="B411" s="36"/>
      <c r="C411" s="185" t="s">
        <v>1463</v>
      </c>
      <c r="D411" s="185" t="s">
        <v>216</v>
      </c>
      <c r="E411" s="186" t="s">
        <v>4901</v>
      </c>
      <c r="F411" s="187" t="s">
        <v>4902</v>
      </c>
      <c r="G411" s="188" t="s">
        <v>716</v>
      </c>
      <c r="H411" s="189">
        <v>2</v>
      </c>
      <c r="I411" s="190"/>
      <c r="J411" s="191">
        <f>ROUND(I411*H411,2)</f>
        <v>0</v>
      </c>
      <c r="K411" s="187" t="s">
        <v>359</v>
      </c>
      <c r="L411" s="40"/>
      <c r="M411" s="192" t="s">
        <v>1</v>
      </c>
      <c r="N411" s="193" t="s">
        <v>46</v>
      </c>
      <c r="O411" s="72"/>
      <c r="P411" s="194">
        <f>O411*H411</f>
        <v>0</v>
      </c>
      <c r="Q411" s="194">
        <v>0</v>
      </c>
      <c r="R411" s="194">
        <f>Q411*H411</f>
        <v>0</v>
      </c>
      <c r="S411" s="194">
        <v>0</v>
      </c>
      <c r="T411" s="195">
        <f>S411*H411</f>
        <v>0</v>
      </c>
      <c r="U411" s="35"/>
      <c r="V411" s="35"/>
      <c r="W411" s="35"/>
      <c r="X411" s="35"/>
      <c r="Y411" s="35"/>
      <c r="Z411" s="35"/>
      <c r="AA411" s="35"/>
      <c r="AB411" s="35"/>
      <c r="AC411" s="35"/>
      <c r="AD411" s="35"/>
      <c r="AE411" s="35"/>
      <c r="AR411" s="196" t="s">
        <v>291</v>
      </c>
      <c r="AT411" s="196" t="s">
        <v>216</v>
      </c>
      <c r="AU411" s="196" t="s">
        <v>90</v>
      </c>
      <c r="AY411" s="18" t="s">
        <v>215</v>
      </c>
      <c r="BE411" s="197">
        <f>IF(N411="základní",J411,0)</f>
        <v>0</v>
      </c>
      <c r="BF411" s="197">
        <f>IF(N411="snížená",J411,0)</f>
        <v>0</v>
      </c>
      <c r="BG411" s="197">
        <f>IF(N411="zákl. přenesená",J411,0)</f>
        <v>0</v>
      </c>
      <c r="BH411" s="197">
        <f>IF(N411="sníž. přenesená",J411,0)</f>
        <v>0</v>
      </c>
      <c r="BI411" s="197">
        <f>IF(N411="nulová",J411,0)</f>
        <v>0</v>
      </c>
      <c r="BJ411" s="18" t="s">
        <v>88</v>
      </c>
      <c r="BK411" s="197">
        <f>ROUND(I411*H411,2)</f>
        <v>0</v>
      </c>
      <c r="BL411" s="18" t="s">
        <v>291</v>
      </c>
      <c r="BM411" s="196" t="s">
        <v>5047</v>
      </c>
    </row>
    <row r="412" spans="1:65" s="2" customFormat="1" ht="19.2">
      <c r="A412" s="35"/>
      <c r="B412" s="36"/>
      <c r="C412" s="37"/>
      <c r="D412" s="198" t="s">
        <v>221</v>
      </c>
      <c r="E412" s="37"/>
      <c r="F412" s="199" t="s">
        <v>4904</v>
      </c>
      <c r="G412" s="37"/>
      <c r="H412" s="37"/>
      <c r="I412" s="200"/>
      <c r="J412" s="37"/>
      <c r="K412" s="37"/>
      <c r="L412" s="40"/>
      <c r="M412" s="201"/>
      <c r="N412" s="202"/>
      <c r="O412" s="72"/>
      <c r="P412" s="72"/>
      <c r="Q412" s="72"/>
      <c r="R412" s="72"/>
      <c r="S412" s="72"/>
      <c r="T412" s="73"/>
      <c r="U412" s="35"/>
      <c r="V412" s="35"/>
      <c r="W412" s="35"/>
      <c r="X412" s="35"/>
      <c r="Y412" s="35"/>
      <c r="Z412" s="35"/>
      <c r="AA412" s="35"/>
      <c r="AB412" s="35"/>
      <c r="AC412" s="35"/>
      <c r="AD412" s="35"/>
      <c r="AE412" s="35"/>
      <c r="AT412" s="18" t="s">
        <v>221</v>
      </c>
      <c r="AU412" s="18" t="s">
        <v>90</v>
      </c>
    </row>
    <row r="413" spans="1:65" s="2" customFormat="1" ht="10.199999999999999">
      <c r="A413" s="35"/>
      <c r="B413" s="36"/>
      <c r="C413" s="37"/>
      <c r="D413" s="215" t="s">
        <v>362</v>
      </c>
      <c r="E413" s="37"/>
      <c r="F413" s="216" t="s">
        <v>4905</v>
      </c>
      <c r="G413" s="37"/>
      <c r="H413" s="37"/>
      <c r="I413" s="200"/>
      <c r="J413" s="37"/>
      <c r="K413" s="37"/>
      <c r="L413" s="40"/>
      <c r="M413" s="201"/>
      <c r="N413" s="202"/>
      <c r="O413" s="72"/>
      <c r="P413" s="72"/>
      <c r="Q413" s="72"/>
      <c r="R413" s="72"/>
      <c r="S413" s="72"/>
      <c r="T413" s="73"/>
      <c r="U413" s="35"/>
      <c r="V413" s="35"/>
      <c r="W413" s="35"/>
      <c r="X413" s="35"/>
      <c r="Y413" s="35"/>
      <c r="Z413" s="35"/>
      <c r="AA413" s="35"/>
      <c r="AB413" s="35"/>
      <c r="AC413" s="35"/>
      <c r="AD413" s="35"/>
      <c r="AE413" s="35"/>
      <c r="AT413" s="18" t="s">
        <v>362</v>
      </c>
      <c r="AU413" s="18" t="s">
        <v>90</v>
      </c>
    </row>
    <row r="414" spans="1:65" s="2" customFormat="1" ht="24.15" customHeight="1">
      <c r="A414" s="35"/>
      <c r="B414" s="36"/>
      <c r="C414" s="260" t="s">
        <v>1553</v>
      </c>
      <c r="D414" s="260" t="s">
        <v>539</v>
      </c>
      <c r="E414" s="261" t="s">
        <v>5048</v>
      </c>
      <c r="F414" s="262" t="s">
        <v>4907</v>
      </c>
      <c r="G414" s="263" t="s">
        <v>716</v>
      </c>
      <c r="H414" s="264">
        <v>2</v>
      </c>
      <c r="I414" s="265"/>
      <c r="J414" s="266">
        <f>ROUND(I414*H414,2)</f>
        <v>0</v>
      </c>
      <c r="K414" s="262" t="s">
        <v>4908</v>
      </c>
      <c r="L414" s="267"/>
      <c r="M414" s="268" t="s">
        <v>1</v>
      </c>
      <c r="N414" s="269" t="s">
        <v>46</v>
      </c>
      <c r="O414" s="72"/>
      <c r="P414" s="194">
        <f>O414*H414</f>
        <v>0</v>
      </c>
      <c r="Q414" s="194">
        <v>1.9E-3</v>
      </c>
      <c r="R414" s="194">
        <f>Q414*H414</f>
        <v>3.8E-3</v>
      </c>
      <c r="S414" s="194">
        <v>0</v>
      </c>
      <c r="T414" s="195">
        <f>S414*H414</f>
        <v>0</v>
      </c>
      <c r="U414" s="35"/>
      <c r="V414" s="35"/>
      <c r="W414" s="35"/>
      <c r="X414" s="35"/>
      <c r="Y414" s="35"/>
      <c r="Z414" s="35"/>
      <c r="AA414" s="35"/>
      <c r="AB414" s="35"/>
      <c r="AC414" s="35"/>
      <c r="AD414" s="35"/>
      <c r="AE414" s="35"/>
      <c r="AR414" s="196" t="s">
        <v>676</v>
      </c>
      <c r="AT414" s="196" t="s">
        <v>539</v>
      </c>
      <c r="AU414" s="196" t="s">
        <v>90</v>
      </c>
      <c r="AY414" s="18" t="s">
        <v>215</v>
      </c>
      <c r="BE414" s="197">
        <f>IF(N414="základní",J414,0)</f>
        <v>0</v>
      </c>
      <c r="BF414" s="197">
        <f>IF(N414="snížená",J414,0)</f>
        <v>0</v>
      </c>
      <c r="BG414" s="197">
        <f>IF(N414="zákl. přenesená",J414,0)</f>
        <v>0</v>
      </c>
      <c r="BH414" s="197">
        <f>IF(N414="sníž. přenesená",J414,0)</f>
        <v>0</v>
      </c>
      <c r="BI414" s="197">
        <f>IF(N414="nulová",J414,0)</f>
        <v>0</v>
      </c>
      <c r="BJ414" s="18" t="s">
        <v>88</v>
      </c>
      <c r="BK414" s="197">
        <f>ROUND(I414*H414,2)</f>
        <v>0</v>
      </c>
      <c r="BL414" s="18" t="s">
        <v>291</v>
      </c>
      <c r="BM414" s="196" t="s">
        <v>5049</v>
      </c>
    </row>
    <row r="415" spans="1:65" s="2" customFormat="1" ht="28.8">
      <c r="A415" s="35"/>
      <c r="B415" s="36"/>
      <c r="C415" s="37"/>
      <c r="D415" s="198" t="s">
        <v>221</v>
      </c>
      <c r="E415" s="37"/>
      <c r="F415" s="199" t="s">
        <v>5050</v>
      </c>
      <c r="G415" s="37"/>
      <c r="H415" s="37"/>
      <c r="I415" s="200"/>
      <c r="J415" s="37"/>
      <c r="K415" s="37"/>
      <c r="L415" s="40"/>
      <c r="M415" s="201"/>
      <c r="N415" s="202"/>
      <c r="O415" s="72"/>
      <c r="P415" s="72"/>
      <c r="Q415" s="72"/>
      <c r="R415" s="72"/>
      <c r="S415" s="72"/>
      <c r="T415" s="73"/>
      <c r="U415" s="35"/>
      <c r="V415" s="35"/>
      <c r="W415" s="35"/>
      <c r="X415" s="35"/>
      <c r="Y415" s="35"/>
      <c r="Z415" s="35"/>
      <c r="AA415" s="35"/>
      <c r="AB415" s="35"/>
      <c r="AC415" s="35"/>
      <c r="AD415" s="35"/>
      <c r="AE415" s="35"/>
      <c r="AT415" s="18" t="s">
        <v>221</v>
      </c>
      <c r="AU415" s="18" t="s">
        <v>90</v>
      </c>
    </row>
    <row r="416" spans="1:65" s="2" customFormat="1" ht="33" customHeight="1">
      <c r="A416" s="35"/>
      <c r="B416" s="36"/>
      <c r="C416" s="185" t="s">
        <v>1559</v>
      </c>
      <c r="D416" s="185" t="s">
        <v>216</v>
      </c>
      <c r="E416" s="186" t="s">
        <v>5051</v>
      </c>
      <c r="F416" s="187" t="s">
        <v>4800</v>
      </c>
      <c r="G416" s="188" t="s">
        <v>797</v>
      </c>
      <c r="H416" s="189">
        <v>28</v>
      </c>
      <c r="I416" s="190"/>
      <c r="J416" s="191">
        <f>ROUND(I416*H416,2)</f>
        <v>0</v>
      </c>
      <c r="K416" s="187" t="s">
        <v>359</v>
      </c>
      <c r="L416" s="40"/>
      <c r="M416" s="192" t="s">
        <v>1</v>
      </c>
      <c r="N416" s="193" t="s">
        <v>46</v>
      </c>
      <c r="O416" s="72"/>
      <c r="P416" s="194">
        <f>O416*H416</f>
        <v>0</v>
      </c>
      <c r="Q416" s="194">
        <v>1.8419999999999999E-2</v>
      </c>
      <c r="R416" s="194">
        <f>Q416*H416</f>
        <v>0.51576</v>
      </c>
      <c r="S416" s="194">
        <v>0</v>
      </c>
      <c r="T416" s="195">
        <f>S416*H416</f>
        <v>0</v>
      </c>
      <c r="U416" s="35"/>
      <c r="V416" s="35"/>
      <c r="W416" s="35"/>
      <c r="X416" s="35"/>
      <c r="Y416" s="35"/>
      <c r="Z416" s="35"/>
      <c r="AA416" s="35"/>
      <c r="AB416" s="35"/>
      <c r="AC416" s="35"/>
      <c r="AD416" s="35"/>
      <c r="AE416" s="35"/>
      <c r="AR416" s="196" t="s">
        <v>291</v>
      </c>
      <c r="AT416" s="196" t="s">
        <v>216</v>
      </c>
      <c r="AU416" s="196" t="s">
        <v>90</v>
      </c>
      <c r="AY416" s="18" t="s">
        <v>215</v>
      </c>
      <c r="BE416" s="197">
        <f>IF(N416="základní",J416,0)</f>
        <v>0</v>
      </c>
      <c r="BF416" s="197">
        <f>IF(N416="snížená",J416,0)</f>
        <v>0</v>
      </c>
      <c r="BG416" s="197">
        <f>IF(N416="zákl. přenesená",J416,0)</f>
        <v>0</v>
      </c>
      <c r="BH416" s="197">
        <f>IF(N416="sníž. přenesená",J416,0)</f>
        <v>0</v>
      </c>
      <c r="BI416" s="197">
        <f>IF(N416="nulová",J416,0)</f>
        <v>0</v>
      </c>
      <c r="BJ416" s="18" t="s">
        <v>88</v>
      </c>
      <c r="BK416" s="197">
        <f>ROUND(I416*H416,2)</f>
        <v>0</v>
      </c>
      <c r="BL416" s="18" t="s">
        <v>291</v>
      </c>
      <c r="BM416" s="196" t="s">
        <v>5052</v>
      </c>
    </row>
    <row r="417" spans="1:65" s="2" customFormat="1" ht="19.2">
      <c r="A417" s="35"/>
      <c r="B417" s="36"/>
      <c r="C417" s="37"/>
      <c r="D417" s="198" t="s">
        <v>221</v>
      </c>
      <c r="E417" s="37"/>
      <c r="F417" s="199" t="s">
        <v>5053</v>
      </c>
      <c r="G417" s="37"/>
      <c r="H417" s="37"/>
      <c r="I417" s="200"/>
      <c r="J417" s="37"/>
      <c r="K417" s="37"/>
      <c r="L417" s="40"/>
      <c r="M417" s="201"/>
      <c r="N417" s="202"/>
      <c r="O417" s="72"/>
      <c r="P417" s="72"/>
      <c r="Q417" s="72"/>
      <c r="R417" s="72"/>
      <c r="S417" s="72"/>
      <c r="T417" s="73"/>
      <c r="U417" s="35"/>
      <c r="V417" s="35"/>
      <c r="W417" s="35"/>
      <c r="X417" s="35"/>
      <c r="Y417" s="35"/>
      <c r="Z417" s="35"/>
      <c r="AA417" s="35"/>
      <c r="AB417" s="35"/>
      <c r="AC417" s="35"/>
      <c r="AD417" s="35"/>
      <c r="AE417" s="35"/>
      <c r="AT417" s="18" t="s">
        <v>221</v>
      </c>
      <c r="AU417" s="18" t="s">
        <v>90</v>
      </c>
    </row>
    <row r="418" spans="1:65" s="2" customFormat="1" ht="10.199999999999999">
      <c r="A418" s="35"/>
      <c r="B418" s="36"/>
      <c r="C418" s="37"/>
      <c r="D418" s="215" t="s">
        <v>362</v>
      </c>
      <c r="E418" s="37"/>
      <c r="F418" s="216" t="s">
        <v>5054</v>
      </c>
      <c r="G418" s="37"/>
      <c r="H418" s="37"/>
      <c r="I418" s="200"/>
      <c r="J418" s="37"/>
      <c r="K418" s="37"/>
      <c r="L418" s="40"/>
      <c r="M418" s="201"/>
      <c r="N418" s="202"/>
      <c r="O418" s="72"/>
      <c r="P418" s="72"/>
      <c r="Q418" s="72"/>
      <c r="R418" s="72"/>
      <c r="S418" s="72"/>
      <c r="T418" s="73"/>
      <c r="U418" s="35"/>
      <c r="V418" s="35"/>
      <c r="W418" s="35"/>
      <c r="X418" s="35"/>
      <c r="Y418" s="35"/>
      <c r="Z418" s="35"/>
      <c r="AA418" s="35"/>
      <c r="AB418" s="35"/>
      <c r="AC418" s="35"/>
      <c r="AD418" s="35"/>
      <c r="AE418" s="35"/>
      <c r="AT418" s="18" t="s">
        <v>362</v>
      </c>
      <c r="AU418" s="18" t="s">
        <v>90</v>
      </c>
    </row>
    <row r="419" spans="1:65" s="14" customFormat="1" ht="10.199999999999999">
      <c r="B419" s="227"/>
      <c r="C419" s="228"/>
      <c r="D419" s="198" t="s">
        <v>364</v>
      </c>
      <c r="E419" s="229" t="s">
        <v>1</v>
      </c>
      <c r="F419" s="230" t="s">
        <v>5055</v>
      </c>
      <c r="G419" s="228"/>
      <c r="H419" s="231">
        <v>28</v>
      </c>
      <c r="I419" s="232"/>
      <c r="J419" s="228"/>
      <c r="K419" s="228"/>
      <c r="L419" s="233"/>
      <c r="M419" s="234"/>
      <c r="N419" s="235"/>
      <c r="O419" s="235"/>
      <c r="P419" s="235"/>
      <c r="Q419" s="235"/>
      <c r="R419" s="235"/>
      <c r="S419" s="235"/>
      <c r="T419" s="236"/>
      <c r="AT419" s="237" t="s">
        <v>364</v>
      </c>
      <c r="AU419" s="237" t="s">
        <v>90</v>
      </c>
      <c r="AV419" s="14" t="s">
        <v>90</v>
      </c>
      <c r="AW419" s="14" t="s">
        <v>36</v>
      </c>
      <c r="AX419" s="14" t="s">
        <v>88</v>
      </c>
      <c r="AY419" s="237" t="s">
        <v>215</v>
      </c>
    </row>
    <row r="420" spans="1:65" s="2" customFormat="1" ht="37.799999999999997" customHeight="1">
      <c r="A420" s="35"/>
      <c r="B420" s="36"/>
      <c r="C420" s="185" t="s">
        <v>1566</v>
      </c>
      <c r="D420" s="185" t="s">
        <v>216</v>
      </c>
      <c r="E420" s="186" t="s">
        <v>4812</v>
      </c>
      <c r="F420" s="187" t="s">
        <v>4813</v>
      </c>
      <c r="G420" s="188" t="s">
        <v>797</v>
      </c>
      <c r="H420" s="189">
        <v>6</v>
      </c>
      <c r="I420" s="190"/>
      <c r="J420" s="191">
        <f>ROUND(I420*H420,2)</f>
        <v>0</v>
      </c>
      <c r="K420" s="187" t="s">
        <v>359</v>
      </c>
      <c r="L420" s="40"/>
      <c r="M420" s="192" t="s">
        <v>1</v>
      </c>
      <c r="N420" s="193" t="s">
        <v>46</v>
      </c>
      <c r="O420" s="72"/>
      <c r="P420" s="194">
        <f>O420*H420</f>
        <v>0</v>
      </c>
      <c r="Q420" s="194">
        <v>3.4499999999999999E-3</v>
      </c>
      <c r="R420" s="194">
        <f>Q420*H420</f>
        <v>2.07E-2</v>
      </c>
      <c r="S420" s="194">
        <v>0</v>
      </c>
      <c r="T420" s="195">
        <f>S420*H420</f>
        <v>0</v>
      </c>
      <c r="U420" s="35"/>
      <c r="V420" s="35"/>
      <c r="W420" s="35"/>
      <c r="X420" s="35"/>
      <c r="Y420" s="35"/>
      <c r="Z420" s="35"/>
      <c r="AA420" s="35"/>
      <c r="AB420" s="35"/>
      <c r="AC420" s="35"/>
      <c r="AD420" s="35"/>
      <c r="AE420" s="35"/>
      <c r="AR420" s="196" t="s">
        <v>291</v>
      </c>
      <c r="AT420" s="196" t="s">
        <v>216</v>
      </c>
      <c r="AU420" s="196" t="s">
        <v>90</v>
      </c>
      <c r="AY420" s="18" t="s">
        <v>215</v>
      </c>
      <c r="BE420" s="197">
        <f>IF(N420="základní",J420,0)</f>
        <v>0</v>
      </c>
      <c r="BF420" s="197">
        <f>IF(N420="snížená",J420,0)</f>
        <v>0</v>
      </c>
      <c r="BG420" s="197">
        <f>IF(N420="zákl. přenesená",J420,0)</f>
        <v>0</v>
      </c>
      <c r="BH420" s="197">
        <f>IF(N420="sníž. přenesená",J420,0)</f>
        <v>0</v>
      </c>
      <c r="BI420" s="197">
        <f>IF(N420="nulová",J420,0)</f>
        <v>0</v>
      </c>
      <c r="BJ420" s="18" t="s">
        <v>88</v>
      </c>
      <c r="BK420" s="197">
        <f>ROUND(I420*H420,2)</f>
        <v>0</v>
      </c>
      <c r="BL420" s="18" t="s">
        <v>291</v>
      </c>
      <c r="BM420" s="196" t="s">
        <v>5056</v>
      </c>
    </row>
    <row r="421" spans="1:65" s="2" customFormat="1" ht="28.8">
      <c r="A421" s="35"/>
      <c r="B421" s="36"/>
      <c r="C421" s="37"/>
      <c r="D421" s="198" t="s">
        <v>221</v>
      </c>
      <c r="E421" s="37"/>
      <c r="F421" s="199" t="s">
        <v>4815</v>
      </c>
      <c r="G421" s="37"/>
      <c r="H421" s="37"/>
      <c r="I421" s="200"/>
      <c r="J421" s="37"/>
      <c r="K421" s="37"/>
      <c r="L421" s="40"/>
      <c r="M421" s="201"/>
      <c r="N421" s="202"/>
      <c r="O421" s="72"/>
      <c r="P421" s="72"/>
      <c r="Q421" s="72"/>
      <c r="R421" s="72"/>
      <c r="S421" s="72"/>
      <c r="T421" s="73"/>
      <c r="U421" s="35"/>
      <c r="V421" s="35"/>
      <c r="W421" s="35"/>
      <c r="X421" s="35"/>
      <c r="Y421" s="35"/>
      <c r="Z421" s="35"/>
      <c r="AA421" s="35"/>
      <c r="AB421" s="35"/>
      <c r="AC421" s="35"/>
      <c r="AD421" s="35"/>
      <c r="AE421" s="35"/>
      <c r="AT421" s="18" t="s">
        <v>221</v>
      </c>
      <c r="AU421" s="18" t="s">
        <v>90</v>
      </c>
    </row>
    <row r="422" spans="1:65" s="2" customFormat="1" ht="10.199999999999999">
      <c r="A422" s="35"/>
      <c r="B422" s="36"/>
      <c r="C422" s="37"/>
      <c r="D422" s="215" t="s">
        <v>362</v>
      </c>
      <c r="E422" s="37"/>
      <c r="F422" s="216" t="s">
        <v>4816</v>
      </c>
      <c r="G422" s="37"/>
      <c r="H422" s="37"/>
      <c r="I422" s="200"/>
      <c r="J422" s="37"/>
      <c r="K422" s="37"/>
      <c r="L422" s="40"/>
      <c r="M422" s="201"/>
      <c r="N422" s="202"/>
      <c r="O422" s="72"/>
      <c r="P422" s="72"/>
      <c r="Q422" s="72"/>
      <c r="R422" s="72"/>
      <c r="S422" s="72"/>
      <c r="T422" s="73"/>
      <c r="U422" s="35"/>
      <c r="V422" s="35"/>
      <c r="W422" s="35"/>
      <c r="X422" s="35"/>
      <c r="Y422" s="35"/>
      <c r="Z422" s="35"/>
      <c r="AA422" s="35"/>
      <c r="AB422" s="35"/>
      <c r="AC422" s="35"/>
      <c r="AD422" s="35"/>
      <c r="AE422" s="35"/>
      <c r="AT422" s="18" t="s">
        <v>362</v>
      </c>
      <c r="AU422" s="18" t="s">
        <v>90</v>
      </c>
    </row>
    <row r="423" spans="1:65" s="2" customFormat="1" ht="24.15" customHeight="1">
      <c r="A423" s="35"/>
      <c r="B423" s="36"/>
      <c r="C423" s="185" t="s">
        <v>1574</v>
      </c>
      <c r="D423" s="185" t="s">
        <v>216</v>
      </c>
      <c r="E423" s="186" t="s">
        <v>4843</v>
      </c>
      <c r="F423" s="187" t="s">
        <v>4838</v>
      </c>
      <c r="G423" s="188" t="s">
        <v>523</v>
      </c>
      <c r="H423" s="189">
        <v>57.341000000000001</v>
      </c>
      <c r="I423" s="190"/>
      <c r="J423" s="191">
        <f>ROUND(I423*H423,2)</f>
        <v>0</v>
      </c>
      <c r="K423" s="187" t="s">
        <v>359</v>
      </c>
      <c r="L423" s="40"/>
      <c r="M423" s="192" t="s">
        <v>1</v>
      </c>
      <c r="N423" s="193" t="s">
        <v>46</v>
      </c>
      <c r="O423" s="72"/>
      <c r="P423" s="194">
        <f>O423*H423</f>
        <v>0</v>
      </c>
      <c r="Q423" s="194">
        <v>3.6000000000000002E-4</v>
      </c>
      <c r="R423" s="194">
        <f>Q423*H423</f>
        <v>2.0642760000000003E-2</v>
      </c>
      <c r="S423" s="194">
        <v>0</v>
      </c>
      <c r="T423" s="195">
        <f>S423*H423</f>
        <v>0</v>
      </c>
      <c r="U423" s="35"/>
      <c r="V423" s="35"/>
      <c r="W423" s="35"/>
      <c r="X423" s="35"/>
      <c r="Y423" s="35"/>
      <c r="Z423" s="35"/>
      <c r="AA423" s="35"/>
      <c r="AB423" s="35"/>
      <c r="AC423" s="35"/>
      <c r="AD423" s="35"/>
      <c r="AE423" s="35"/>
      <c r="AR423" s="196" t="s">
        <v>291</v>
      </c>
      <c r="AT423" s="196" t="s">
        <v>216</v>
      </c>
      <c r="AU423" s="196" t="s">
        <v>90</v>
      </c>
      <c r="AY423" s="18" t="s">
        <v>215</v>
      </c>
      <c r="BE423" s="197">
        <f>IF(N423="základní",J423,0)</f>
        <v>0</v>
      </c>
      <c r="BF423" s="197">
        <f>IF(N423="snížená",J423,0)</f>
        <v>0</v>
      </c>
      <c r="BG423" s="197">
        <f>IF(N423="zákl. přenesená",J423,0)</f>
        <v>0</v>
      </c>
      <c r="BH423" s="197">
        <f>IF(N423="sníž. přenesená",J423,0)</f>
        <v>0</v>
      </c>
      <c r="BI423" s="197">
        <f>IF(N423="nulová",J423,0)</f>
        <v>0</v>
      </c>
      <c r="BJ423" s="18" t="s">
        <v>88</v>
      </c>
      <c r="BK423" s="197">
        <f>ROUND(I423*H423,2)</f>
        <v>0</v>
      </c>
      <c r="BL423" s="18" t="s">
        <v>291</v>
      </c>
      <c r="BM423" s="196" t="s">
        <v>5057</v>
      </c>
    </row>
    <row r="424" spans="1:65" s="2" customFormat="1" ht="28.8">
      <c r="A424" s="35"/>
      <c r="B424" s="36"/>
      <c r="C424" s="37"/>
      <c r="D424" s="198" t="s">
        <v>221</v>
      </c>
      <c r="E424" s="37"/>
      <c r="F424" s="199" t="s">
        <v>4845</v>
      </c>
      <c r="G424" s="37"/>
      <c r="H424" s="37"/>
      <c r="I424" s="200"/>
      <c r="J424" s="37"/>
      <c r="K424" s="37"/>
      <c r="L424" s="40"/>
      <c r="M424" s="201"/>
      <c r="N424" s="202"/>
      <c r="O424" s="72"/>
      <c r="P424" s="72"/>
      <c r="Q424" s="72"/>
      <c r="R424" s="72"/>
      <c r="S424" s="72"/>
      <c r="T424" s="73"/>
      <c r="U424" s="35"/>
      <c r="V424" s="35"/>
      <c r="W424" s="35"/>
      <c r="X424" s="35"/>
      <c r="Y424" s="35"/>
      <c r="Z424" s="35"/>
      <c r="AA424" s="35"/>
      <c r="AB424" s="35"/>
      <c r="AC424" s="35"/>
      <c r="AD424" s="35"/>
      <c r="AE424" s="35"/>
      <c r="AT424" s="18" t="s">
        <v>221</v>
      </c>
      <c r="AU424" s="18" t="s">
        <v>90</v>
      </c>
    </row>
    <row r="425" spans="1:65" s="2" customFormat="1" ht="10.199999999999999">
      <c r="A425" s="35"/>
      <c r="B425" s="36"/>
      <c r="C425" s="37"/>
      <c r="D425" s="215" t="s">
        <v>362</v>
      </c>
      <c r="E425" s="37"/>
      <c r="F425" s="216" t="s">
        <v>4846</v>
      </c>
      <c r="G425" s="37"/>
      <c r="H425" s="37"/>
      <c r="I425" s="200"/>
      <c r="J425" s="37"/>
      <c r="K425" s="37"/>
      <c r="L425" s="40"/>
      <c r="M425" s="201"/>
      <c r="N425" s="202"/>
      <c r="O425" s="72"/>
      <c r="P425" s="72"/>
      <c r="Q425" s="72"/>
      <c r="R425" s="72"/>
      <c r="S425" s="72"/>
      <c r="T425" s="73"/>
      <c r="U425" s="35"/>
      <c r="V425" s="35"/>
      <c r="W425" s="35"/>
      <c r="X425" s="35"/>
      <c r="Y425" s="35"/>
      <c r="Z425" s="35"/>
      <c r="AA425" s="35"/>
      <c r="AB425" s="35"/>
      <c r="AC425" s="35"/>
      <c r="AD425" s="35"/>
      <c r="AE425" s="35"/>
      <c r="AT425" s="18" t="s">
        <v>362</v>
      </c>
      <c r="AU425" s="18" t="s">
        <v>90</v>
      </c>
    </row>
    <row r="426" spans="1:65" s="2" customFormat="1" ht="24.15" customHeight="1">
      <c r="A426" s="35"/>
      <c r="B426" s="36"/>
      <c r="C426" s="260" t="s">
        <v>1579</v>
      </c>
      <c r="D426" s="260" t="s">
        <v>539</v>
      </c>
      <c r="E426" s="261" t="s">
        <v>4939</v>
      </c>
      <c r="F426" s="262" t="s">
        <v>4940</v>
      </c>
      <c r="G426" s="263" t="s">
        <v>523</v>
      </c>
      <c r="H426" s="264">
        <v>57.341000000000001</v>
      </c>
      <c r="I426" s="265"/>
      <c r="J426" s="266">
        <f>ROUND(I426*H426,2)</f>
        <v>0</v>
      </c>
      <c r="K426" s="262" t="s">
        <v>359</v>
      </c>
      <c r="L426" s="267"/>
      <c r="M426" s="268" t="s">
        <v>1</v>
      </c>
      <c r="N426" s="269" t="s">
        <v>46</v>
      </c>
      <c r="O426" s="72"/>
      <c r="P426" s="194">
        <f>O426*H426</f>
        <v>0</v>
      </c>
      <c r="Q426" s="194">
        <v>1E-3</v>
      </c>
      <c r="R426" s="194">
        <f>Q426*H426</f>
        <v>5.7341000000000003E-2</v>
      </c>
      <c r="S426" s="194">
        <v>0</v>
      </c>
      <c r="T426" s="195">
        <f>S426*H426</f>
        <v>0</v>
      </c>
      <c r="U426" s="35"/>
      <c r="V426" s="35"/>
      <c r="W426" s="35"/>
      <c r="X426" s="35"/>
      <c r="Y426" s="35"/>
      <c r="Z426" s="35"/>
      <c r="AA426" s="35"/>
      <c r="AB426" s="35"/>
      <c r="AC426" s="35"/>
      <c r="AD426" s="35"/>
      <c r="AE426" s="35"/>
      <c r="AR426" s="196" t="s">
        <v>676</v>
      </c>
      <c r="AT426" s="196" t="s">
        <v>539</v>
      </c>
      <c r="AU426" s="196" t="s">
        <v>90</v>
      </c>
      <c r="AY426" s="18" t="s">
        <v>215</v>
      </c>
      <c r="BE426" s="197">
        <f>IF(N426="základní",J426,0)</f>
        <v>0</v>
      </c>
      <c r="BF426" s="197">
        <f>IF(N426="snížená",J426,0)</f>
        <v>0</v>
      </c>
      <c r="BG426" s="197">
        <f>IF(N426="zákl. přenesená",J426,0)</f>
        <v>0</v>
      </c>
      <c r="BH426" s="197">
        <f>IF(N426="sníž. přenesená",J426,0)</f>
        <v>0</v>
      </c>
      <c r="BI426" s="197">
        <f>IF(N426="nulová",J426,0)</f>
        <v>0</v>
      </c>
      <c r="BJ426" s="18" t="s">
        <v>88</v>
      </c>
      <c r="BK426" s="197">
        <f>ROUND(I426*H426,2)</f>
        <v>0</v>
      </c>
      <c r="BL426" s="18" t="s">
        <v>291</v>
      </c>
      <c r="BM426" s="196" t="s">
        <v>5058</v>
      </c>
    </row>
    <row r="427" spans="1:65" s="2" customFormat="1" ht="19.2">
      <c r="A427" s="35"/>
      <c r="B427" s="36"/>
      <c r="C427" s="37"/>
      <c r="D427" s="198" t="s">
        <v>221</v>
      </c>
      <c r="E427" s="37"/>
      <c r="F427" s="199" t="s">
        <v>4940</v>
      </c>
      <c r="G427" s="37"/>
      <c r="H427" s="37"/>
      <c r="I427" s="200"/>
      <c r="J427" s="37"/>
      <c r="K427" s="37"/>
      <c r="L427" s="40"/>
      <c r="M427" s="201"/>
      <c r="N427" s="202"/>
      <c r="O427" s="72"/>
      <c r="P427" s="72"/>
      <c r="Q427" s="72"/>
      <c r="R427" s="72"/>
      <c r="S427" s="72"/>
      <c r="T427" s="73"/>
      <c r="U427" s="35"/>
      <c r="V427" s="35"/>
      <c r="W427" s="35"/>
      <c r="X427" s="35"/>
      <c r="Y427" s="35"/>
      <c r="Z427" s="35"/>
      <c r="AA427" s="35"/>
      <c r="AB427" s="35"/>
      <c r="AC427" s="35"/>
      <c r="AD427" s="35"/>
      <c r="AE427" s="35"/>
      <c r="AT427" s="18" t="s">
        <v>221</v>
      </c>
      <c r="AU427" s="18" t="s">
        <v>90</v>
      </c>
    </row>
    <row r="428" spans="1:65" s="14" customFormat="1" ht="10.199999999999999">
      <c r="B428" s="227"/>
      <c r="C428" s="228"/>
      <c r="D428" s="198" t="s">
        <v>364</v>
      </c>
      <c r="E428" s="229" t="s">
        <v>1</v>
      </c>
      <c r="F428" s="230" t="s">
        <v>5059</v>
      </c>
      <c r="G428" s="228"/>
      <c r="H428" s="231">
        <v>53.76</v>
      </c>
      <c r="I428" s="232"/>
      <c r="J428" s="228"/>
      <c r="K428" s="228"/>
      <c r="L428" s="233"/>
      <c r="M428" s="234"/>
      <c r="N428" s="235"/>
      <c r="O428" s="235"/>
      <c r="P428" s="235"/>
      <c r="Q428" s="235"/>
      <c r="R428" s="235"/>
      <c r="S428" s="235"/>
      <c r="T428" s="236"/>
      <c r="AT428" s="237" t="s">
        <v>364</v>
      </c>
      <c r="AU428" s="237" t="s">
        <v>90</v>
      </c>
      <c r="AV428" s="14" t="s">
        <v>90</v>
      </c>
      <c r="AW428" s="14" t="s">
        <v>36</v>
      </c>
      <c r="AX428" s="14" t="s">
        <v>81</v>
      </c>
      <c r="AY428" s="237" t="s">
        <v>215</v>
      </c>
    </row>
    <row r="429" spans="1:65" s="14" customFormat="1" ht="10.199999999999999">
      <c r="B429" s="227"/>
      <c r="C429" s="228"/>
      <c r="D429" s="198" t="s">
        <v>364</v>
      </c>
      <c r="E429" s="229" t="s">
        <v>1</v>
      </c>
      <c r="F429" s="230" t="s">
        <v>5060</v>
      </c>
      <c r="G429" s="228"/>
      <c r="H429" s="231">
        <v>3.581</v>
      </c>
      <c r="I429" s="232"/>
      <c r="J429" s="228"/>
      <c r="K429" s="228"/>
      <c r="L429" s="233"/>
      <c r="M429" s="234"/>
      <c r="N429" s="235"/>
      <c r="O429" s="235"/>
      <c r="P429" s="235"/>
      <c r="Q429" s="235"/>
      <c r="R429" s="235"/>
      <c r="S429" s="235"/>
      <c r="T429" s="236"/>
      <c r="AT429" s="237" t="s">
        <v>364</v>
      </c>
      <c r="AU429" s="237" t="s">
        <v>90</v>
      </c>
      <c r="AV429" s="14" t="s">
        <v>90</v>
      </c>
      <c r="AW429" s="14" t="s">
        <v>36</v>
      </c>
      <c r="AX429" s="14" t="s">
        <v>81</v>
      </c>
      <c r="AY429" s="237" t="s">
        <v>215</v>
      </c>
    </row>
    <row r="430" spans="1:65" s="15" customFormat="1" ht="10.199999999999999">
      <c r="B430" s="238"/>
      <c r="C430" s="239"/>
      <c r="D430" s="198" t="s">
        <v>364</v>
      </c>
      <c r="E430" s="240" t="s">
        <v>1</v>
      </c>
      <c r="F430" s="241" t="s">
        <v>368</v>
      </c>
      <c r="G430" s="239"/>
      <c r="H430" s="242">
        <v>57.341000000000001</v>
      </c>
      <c r="I430" s="243"/>
      <c r="J430" s="239"/>
      <c r="K430" s="239"/>
      <c r="L430" s="244"/>
      <c r="M430" s="245"/>
      <c r="N430" s="246"/>
      <c r="O430" s="246"/>
      <c r="P430" s="246"/>
      <c r="Q430" s="246"/>
      <c r="R430" s="246"/>
      <c r="S430" s="246"/>
      <c r="T430" s="247"/>
      <c r="AT430" s="248" t="s">
        <v>364</v>
      </c>
      <c r="AU430" s="248" t="s">
        <v>90</v>
      </c>
      <c r="AV430" s="15" t="s">
        <v>214</v>
      </c>
      <c r="AW430" s="15" t="s">
        <v>36</v>
      </c>
      <c r="AX430" s="15" t="s">
        <v>88</v>
      </c>
      <c r="AY430" s="248" t="s">
        <v>215</v>
      </c>
    </row>
    <row r="431" spans="1:65" s="2" customFormat="1" ht="16.5" customHeight="1">
      <c r="A431" s="35"/>
      <c r="B431" s="36"/>
      <c r="C431" s="185" t="s">
        <v>1598</v>
      </c>
      <c r="D431" s="185" t="s">
        <v>216</v>
      </c>
      <c r="E431" s="186" t="s">
        <v>4928</v>
      </c>
      <c r="F431" s="187" t="s">
        <v>4929</v>
      </c>
      <c r="G431" s="188" t="s">
        <v>523</v>
      </c>
      <c r="H431" s="189">
        <v>19.2</v>
      </c>
      <c r="I431" s="190"/>
      <c r="J431" s="191">
        <f>ROUND(I431*H431,2)</f>
        <v>0</v>
      </c>
      <c r="K431" s="187" t="s">
        <v>1</v>
      </c>
      <c r="L431" s="40"/>
      <c r="M431" s="192" t="s">
        <v>1</v>
      </c>
      <c r="N431" s="193" t="s">
        <v>46</v>
      </c>
      <c r="O431" s="72"/>
      <c r="P431" s="194">
        <f>O431*H431</f>
        <v>0</v>
      </c>
      <c r="Q431" s="194">
        <v>1.9120000000000002E-2</v>
      </c>
      <c r="R431" s="194">
        <f>Q431*H431</f>
        <v>0.36710400000000004</v>
      </c>
      <c r="S431" s="194">
        <v>0</v>
      </c>
      <c r="T431" s="195">
        <f>S431*H431</f>
        <v>0</v>
      </c>
      <c r="U431" s="35"/>
      <c r="V431" s="35"/>
      <c r="W431" s="35"/>
      <c r="X431" s="35"/>
      <c r="Y431" s="35"/>
      <c r="Z431" s="35"/>
      <c r="AA431" s="35"/>
      <c r="AB431" s="35"/>
      <c r="AC431" s="35"/>
      <c r="AD431" s="35"/>
      <c r="AE431" s="35"/>
      <c r="AR431" s="196" t="s">
        <v>291</v>
      </c>
      <c r="AT431" s="196" t="s">
        <v>216</v>
      </c>
      <c r="AU431" s="196" t="s">
        <v>90</v>
      </c>
      <c r="AY431" s="18" t="s">
        <v>215</v>
      </c>
      <c r="BE431" s="197">
        <f>IF(N431="základní",J431,0)</f>
        <v>0</v>
      </c>
      <c r="BF431" s="197">
        <f>IF(N431="snížená",J431,0)</f>
        <v>0</v>
      </c>
      <c r="BG431" s="197">
        <f>IF(N431="zákl. přenesená",J431,0)</f>
        <v>0</v>
      </c>
      <c r="BH431" s="197">
        <f>IF(N431="sníž. přenesená",J431,0)</f>
        <v>0</v>
      </c>
      <c r="BI431" s="197">
        <f>IF(N431="nulová",J431,0)</f>
        <v>0</v>
      </c>
      <c r="BJ431" s="18" t="s">
        <v>88</v>
      </c>
      <c r="BK431" s="197">
        <f>ROUND(I431*H431,2)</f>
        <v>0</v>
      </c>
      <c r="BL431" s="18" t="s">
        <v>291</v>
      </c>
      <c r="BM431" s="196" t="s">
        <v>5061</v>
      </c>
    </row>
    <row r="432" spans="1:65" s="2" customFormat="1" ht="19.2">
      <c r="A432" s="35"/>
      <c r="B432" s="36"/>
      <c r="C432" s="37"/>
      <c r="D432" s="198" t="s">
        <v>221</v>
      </c>
      <c r="E432" s="37"/>
      <c r="F432" s="199" t="s">
        <v>4931</v>
      </c>
      <c r="G432" s="37"/>
      <c r="H432" s="37"/>
      <c r="I432" s="200"/>
      <c r="J432" s="37"/>
      <c r="K432" s="37"/>
      <c r="L432" s="40"/>
      <c r="M432" s="201"/>
      <c r="N432" s="202"/>
      <c r="O432" s="72"/>
      <c r="P432" s="72"/>
      <c r="Q432" s="72"/>
      <c r="R432" s="72"/>
      <c r="S432" s="72"/>
      <c r="T432" s="73"/>
      <c r="U432" s="35"/>
      <c r="V432" s="35"/>
      <c r="W432" s="35"/>
      <c r="X432" s="35"/>
      <c r="Y432" s="35"/>
      <c r="Z432" s="35"/>
      <c r="AA432" s="35"/>
      <c r="AB432" s="35"/>
      <c r="AC432" s="35"/>
      <c r="AD432" s="35"/>
      <c r="AE432" s="35"/>
      <c r="AT432" s="18" t="s">
        <v>221</v>
      </c>
      <c r="AU432" s="18" t="s">
        <v>90</v>
      </c>
    </row>
    <row r="433" spans="1:65" s="14" customFormat="1" ht="10.199999999999999">
      <c r="B433" s="227"/>
      <c r="C433" s="228"/>
      <c r="D433" s="198" t="s">
        <v>364</v>
      </c>
      <c r="E433" s="229" t="s">
        <v>1</v>
      </c>
      <c r="F433" s="230" t="s">
        <v>5062</v>
      </c>
      <c r="G433" s="228"/>
      <c r="H433" s="231">
        <v>19.2</v>
      </c>
      <c r="I433" s="232"/>
      <c r="J433" s="228"/>
      <c r="K433" s="228"/>
      <c r="L433" s="233"/>
      <c r="M433" s="234"/>
      <c r="N433" s="235"/>
      <c r="O433" s="235"/>
      <c r="P433" s="235"/>
      <c r="Q433" s="235"/>
      <c r="R433" s="235"/>
      <c r="S433" s="235"/>
      <c r="T433" s="236"/>
      <c r="AT433" s="237" t="s">
        <v>364</v>
      </c>
      <c r="AU433" s="237" t="s">
        <v>90</v>
      </c>
      <c r="AV433" s="14" t="s">
        <v>90</v>
      </c>
      <c r="AW433" s="14" t="s">
        <v>36</v>
      </c>
      <c r="AX433" s="14" t="s">
        <v>88</v>
      </c>
      <c r="AY433" s="237" t="s">
        <v>215</v>
      </c>
    </row>
    <row r="434" spans="1:65" s="2" customFormat="1" ht="24.15" customHeight="1">
      <c r="A434" s="35"/>
      <c r="B434" s="36"/>
      <c r="C434" s="185" t="s">
        <v>1603</v>
      </c>
      <c r="D434" s="185" t="s">
        <v>216</v>
      </c>
      <c r="E434" s="186" t="s">
        <v>5063</v>
      </c>
      <c r="F434" s="187" t="s">
        <v>5064</v>
      </c>
      <c r="G434" s="188" t="s">
        <v>716</v>
      </c>
      <c r="H434" s="189">
        <v>2</v>
      </c>
      <c r="I434" s="190"/>
      <c r="J434" s="191">
        <f>ROUND(I434*H434,2)</f>
        <v>0</v>
      </c>
      <c r="K434" s="187" t="s">
        <v>359</v>
      </c>
      <c r="L434" s="40"/>
      <c r="M434" s="192" t="s">
        <v>1</v>
      </c>
      <c r="N434" s="193" t="s">
        <v>46</v>
      </c>
      <c r="O434" s="72"/>
      <c r="P434" s="194">
        <f>O434*H434</f>
        <v>0</v>
      </c>
      <c r="Q434" s="194">
        <v>1.154E-2</v>
      </c>
      <c r="R434" s="194">
        <f>Q434*H434</f>
        <v>2.308E-2</v>
      </c>
      <c r="S434" s="194">
        <v>0</v>
      </c>
      <c r="T434" s="195">
        <f>S434*H434</f>
        <v>0</v>
      </c>
      <c r="U434" s="35"/>
      <c r="V434" s="35"/>
      <c r="W434" s="35"/>
      <c r="X434" s="35"/>
      <c r="Y434" s="35"/>
      <c r="Z434" s="35"/>
      <c r="AA434" s="35"/>
      <c r="AB434" s="35"/>
      <c r="AC434" s="35"/>
      <c r="AD434" s="35"/>
      <c r="AE434" s="35"/>
      <c r="AR434" s="196" t="s">
        <v>291</v>
      </c>
      <c r="AT434" s="196" t="s">
        <v>216</v>
      </c>
      <c r="AU434" s="196" t="s">
        <v>90</v>
      </c>
      <c r="AY434" s="18" t="s">
        <v>215</v>
      </c>
      <c r="BE434" s="197">
        <f>IF(N434="základní",J434,0)</f>
        <v>0</v>
      </c>
      <c r="BF434" s="197">
        <f>IF(N434="snížená",J434,0)</f>
        <v>0</v>
      </c>
      <c r="BG434" s="197">
        <f>IF(N434="zákl. přenesená",J434,0)</f>
        <v>0</v>
      </c>
      <c r="BH434" s="197">
        <f>IF(N434="sníž. přenesená",J434,0)</f>
        <v>0</v>
      </c>
      <c r="BI434" s="197">
        <f>IF(N434="nulová",J434,0)</f>
        <v>0</v>
      </c>
      <c r="BJ434" s="18" t="s">
        <v>88</v>
      </c>
      <c r="BK434" s="197">
        <f>ROUND(I434*H434,2)</f>
        <v>0</v>
      </c>
      <c r="BL434" s="18" t="s">
        <v>291</v>
      </c>
      <c r="BM434" s="196" t="s">
        <v>5065</v>
      </c>
    </row>
    <row r="435" spans="1:65" s="2" customFormat="1" ht="28.8">
      <c r="A435" s="35"/>
      <c r="B435" s="36"/>
      <c r="C435" s="37"/>
      <c r="D435" s="198" t="s">
        <v>221</v>
      </c>
      <c r="E435" s="37"/>
      <c r="F435" s="199" t="s">
        <v>5066</v>
      </c>
      <c r="G435" s="37"/>
      <c r="H435" s="37"/>
      <c r="I435" s="200"/>
      <c r="J435" s="37"/>
      <c r="K435" s="37"/>
      <c r="L435" s="40"/>
      <c r="M435" s="201"/>
      <c r="N435" s="202"/>
      <c r="O435" s="72"/>
      <c r="P435" s="72"/>
      <c r="Q435" s="72"/>
      <c r="R435" s="72"/>
      <c r="S435" s="72"/>
      <c r="T435" s="73"/>
      <c r="U435" s="35"/>
      <c r="V435" s="35"/>
      <c r="W435" s="35"/>
      <c r="X435" s="35"/>
      <c r="Y435" s="35"/>
      <c r="Z435" s="35"/>
      <c r="AA435" s="35"/>
      <c r="AB435" s="35"/>
      <c r="AC435" s="35"/>
      <c r="AD435" s="35"/>
      <c r="AE435" s="35"/>
      <c r="AT435" s="18" t="s">
        <v>221</v>
      </c>
      <c r="AU435" s="18" t="s">
        <v>90</v>
      </c>
    </row>
    <row r="436" spans="1:65" s="2" customFormat="1" ht="10.199999999999999">
      <c r="A436" s="35"/>
      <c r="B436" s="36"/>
      <c r="C436" s="37"/>
      <c r="D436" s="215" t="s">
        <v>362</v>
      </c>
      <c r="E436" s="37"/>
      <c r="F436" s="216" t="s">
        <v>5067</v>
      </c>
      <c r="G436" s="37"/>
      <c r="H436" s="37"/>
      <c r="I436" s="200"/>
      <c r="J436" s="37"/>
      <c r="K436" s="37"/>
      <c r="L436" s="40"/>
      <c r="M436" s="201"/>
      <c r="N436" s="202"/>
      <c r="O436" s="72"/>
      <c r="P436" s="72"/>
      <c r="Q436" s="72"/>
      <c r="R436" s="72"/>
      <c r="S436" s="72"/>
      <c r="T436" s="73"/>
      <c r="U436" s="35"/>
      <c r="V436" s="35"/>
      <c r="W436" s="35"/>
      <c r="X436" s="35"/>
      <c r="Y436" s="35"/>
      <c r="Z436" s="35"/>
      <c r="AA436" s="35"/>
      <c r="AB436" s="35"/>
      <c r="AC436" s="35"/>
      <c r="AD436" s="35"/>
      <c r="AE436" s="35"/>
      <c r="AT436" s="18" t="s">
        <v>362</v>
      </c>
      <c r="AU436" s="18" t="s">
        <v>90</v>
      </c>
    </row>
    <row r="437" spans="1:65" s="2" customFormat="1" ht="24.15" customHeight="1">
      <c r="A437" s="35"/>
      <c r="B437" s="36"/>
      <c r="C437" s="185" t="s">
        <v>1623</v>
      </c>
      <c r="D437" s="185" t="s">
        <v>216</v>
      </c>
      <c r="E437" s="186" t="s">
        <v>4943</v>
      </c>
      <c r="F437" s="187" t="s">
        <v>4944</v>
      </c>
      <c r="G437" s="188" t="s">
        <v>583</v>
      </c>
      <c r="H437" s="189">
        <v>1.1000000000000001</v>
      </c>
      <c r="I437" s="190"/>
      <c r="J437" s="191">
        <f>ROUND(I437*H437,2)</f>
        <v>0</v>
      </c>
      <c r="K437" s="187" t="s">
        <v>359</v>
      </c>
      <c r="L437" s="40"/>
      <c r="M437" s="192" t="s">
        <v>1</v>
      </c>
      <c r="N437" s="193" t="s">
        <v>46</v>
      </c>
      <c r="O437" s="72"/>
      <c r="P437" s="194">
        <f>O437*H437</f>
        <v>0</v>
      </c>
      <c r="Q437" s="194">
        <v>0</v>
      </c>
      <c r="R437" s="194">
        <f>Q437*H437</f>
        <v>0</v>
      </c>
      <c r="S437" s="194">
        <v>0</v>
      </c>
      <c r="T437" s="195">
        <f>S437*H437</f>
        <v>0</v>
      </c>
      <c r="U437" s="35"/>
      <c r="V437" s="35"/>
      <c r="W437" s="35"/>
      <c r="X437" s="35"/>
      <c r="Y437" s="35"/>
      <c r="Z437" s="35"/>
      <c r="AA437" s="35"/>
      <c r="AB437" s="35"/>
      <c r="AC437" s="35"/>
      <c r="AD437" s="35"/>
      <c r="AE437" s="35"/>
      <c r="AR437" s="196" t="s">
        <v>291</v>
      </c>
      <c r="AT437" s="196" t="s">
        <v>216</v>
      </c>
      <c r="AU437" s="196" t="s">
        <v>90</v>
      </c>
      <c r="AY437" s="18" t="s">
        <v>215</v>
      </c>
      <c r="BE437" s="197">
        <f>IF(N437="základní",J437,0)</f>
        <v>0</v>
      </c>
      <c r="BF437" s="197">
        <f>IF(N437="snížená",J437,0)</f>
        <v>0</v>
      </c>
      <c r="BG437" s="197">
        <f>IF(N437="zákl. přenesená",J437,0)</f>
        <v>0</v>
      </c>
      <c r="BH437" s="197">
        <f>IF(N437="sníž. přenesená",J437,0)</f>
        <v>0</v>
      </c>
      <c r="BI437" s="197">
        <f>IF(N437="nulová",J437,0)</f>
        <v>0</v>
      </c>
      <c r="BJ437" s="18" t="s">
        <v>88</v>
      </c>
      <c r="BK437" s="197">
        <f>ROUND(I437*H437,2)</f>
        <v>0</v>
      </c>
      <c r="BL437" s="18" t="s">
        <v>291</v>
      </c>
      <c r="BM437" s="196" t="s">
        <v>5068</v>
      </c>
    </row>
    <row r="438" spans="1:65" s="2" customFormat="1" ht="19.2">
      <c r="A438" s="35"/>
      <c r="B438" s="36"/>
      <c r="C438" s="37"/>
      <c r="D438" s="198" t="s">
        <v>221</v>
      </c>
      <c r="E438" s="37"/>
      <c r="F438" s="199" t="s">
        <v>4944</v>
      </c>
      <c r="G438" s="37"/>
      <c r="H438" s="37"/>
      <c r="I438" s="200"/>
      <c r="J438" s="37"/>
      <c r="K438" s="37"/>
      <c r="L438" s="40"/>
      <c r="M438" s="201"/>
      <c r="N438" s="202"/>
      <c r="O438" s="72"/>
      <c r="P438" s="72"/>
      <c r="Q438" s="72"/>
      <c r="R438" s="72"/>
      <c r="S438" s="72"/>
      <c r="T438" s="73"/>
      <c r="U438" s="35"/>
      <c r="V438" s="35"/>
      <c r="W438" s="35"/>
      <c r="X438" s="35"/>
      <c r="Y438" s="35"/>
      <c r="Z438" s="35"/>
      <c r="AA438" s="35"/>
      <c r="AB438" s="35"/>
      <c r="AC438" s="35"/>
      <c r="AD438" s="35"/>
      <c r="AE438" s="35"/>
      <c r="AT438" s="18" t="s">
        <v>221</v>
      </c>
      <c r="AU438" s="18" t="s">
        <v>90</v>
      </c>
    </row>
    <row r="439" spans="1:65" s="2" customFormat="1" ht="10.199999999999999">
      <c r="A439" s="35"/>
      <c r="B439" s="36"/>
      <c r="C439" s="37"/>
      <c r="D439" s="215" t="s">
        <v>362</v>
      </c>
      <c r="E439" s="37"/>
      <c r="F439" s="216" t="s">
        <v>4946</v>
      </c>
      <c r="G439" s="37"/>
      <c r="H439" s="37"/>
      <c r="I439" s="200"/>
      <c r="J439" s="37"/>
      <c r="K439" s="37"/>
      <c r="L439" s="40"/>
      <c r="M439" s="201"/>
      <c r="N439" s="202"/>
      <c r="O439" s="72"/>
      <c r="P439" s="72"/>
      <c r="Q439" s="72"/>
      <c r="R439" s="72"/>
      <c r="S439" s="72"/>
      <c r="T439" s="73"/>
      <c r="U439" s="35"/>
      <c r="V439" s="35"/>
      <c r="W439" s="35"/>
      <c r="X439" s="35"/>
      <c r="Y439" s="35"/>
      <c r="Z439" s="35"/>
      <c r="AA439" s="35"/>
      <c r="AB439" s="35"/>
      <c r="AC439" s="35"/>
      <c r="AD439" s="35"/>
      <c r="AE439" s="35"/>
      <c r="AT439" s="18" t="s">
        <v>362</v>
      </c>
      <c r="AU439" s="18" t="s">
        <v>90</v>
      </c>
    </row>
    <row r="440" spans="1:65" s="11" customFormat="1" ht="22.8" customHeight="1">
      <c r="B440" s="171"/>
      <c r="C440" s="172"/>
      <c r="D440" s="173" t="s">
        <v>80</v>
      </c>
      <c r="E440" s="213" t="s">
        <v>5069</v>
      </c>
      <c r="F440" s="213" t="s">
        <v>5070</v>
      </c>
      <c r="G440" s="172"/>
      <c r="H440" s="172"/>
      <c r="I440" s="175"/>
      <c r="J440" s="214">
        <f>BK440</f>
        <v>0</v>
      </c>
      <c r="K440" s="172"/>
      <c r="L440" s="177"/>
      <c r="M440" s="178"/>
      <c r="N440" s="179"/>
      <c r="O440" s="179"/>
      <c r="P440" s="180">
        <f>SUM(P441:P475)</f>
        <v>0</v>
      </c>
      <c r="Q440" s="179"/>
      <c r="R440" s="180">
        <f>SUM(R441:R475)</f>
        <v>3.9746459999999997E-2</v>
      </c>
      <c r="S440" s="179"/>
      <c r="T440" s="181">
        <f>SUM(T441:T475)</f>
        <v>0</v>
      </c>
      <c r="AR440" s="182" t="s">
        <v>90</v>
      </c>
      <c r="AT440" s="183" t="s">
        <v>80</v>
      </c>
      <c r="AU440" s="183" t="s">
        <v>88</v>
      </c>
      <c r="AY440" s="182" t="s">
        <v>215</v>
      </c>
      <c r="BK440" s="184">
        <f>SUM(BK441:BK475)</f>
        <v>0</v>
      </c>
    </row>
    <row r="441" spans="1:65" s="2" customFormat="1" ht="24.15" customHeight="1">
      <c r="A441" s="35"/>
      <c r="B441" s="36"/>
      <c r="C441" s="185" t="s">
        <v>1643</v>
      </c>
      <c r="D441" s="185" t="s">
        <v>216</v>
      </c>
      <c r="E441" s="186" t="s">
        <v>5071</v>
      </c>
      <c r="F441" s="187" t="s">
        <v>5072</v>
      </c>
      <c r="G441" s="188" t="s">
        <v>716</v>
      </c>
      <c r="H441" s="189">
        <v>1</v>
      </c>
      <c r="I441" s="190"/>
      <c r="J441" s="191">
        <f>ROUND(I441*H441,2)</f>
        <v>0</v>
      </c>
      <c r="K441" s="187" t="s">
        <v>359</v>
      </c>
      <c r="L441" s="40"/>
      <c r="M441" s="192" t="s">
        <v>1</v>
      </c>
      <c r="N441" s="193" t="s">
        <v>46</v>
      </c>
      <c r="O441" s="72"/>
      <c r="P441" s="194">
        <f>O441*H441</f>
        <v>0</v>
      </c>
      <c r="Q441" s="194">
        <v>0</v>
      </c>
      <c r="R441" s="194">
        <f>Q441*H441</f>
        <v>0</v>
      </c>
      <c r="S441" s="194">
        <v>0</v>
      </c>
      <c r="T441" s="195">
        <f>S441*H441</f>
        <v>0</v>
      </c>
      <c r="U441" s="35"/>
      <c r="V441" s="35"/>
      <c r="W441" s="35"/>
      <c r="X441" s="35"/>
      <c r="Y441" s="35"/>
      <c r="Z441" s="35"/>
      <c r="AA441" s="35"/>
      <c r="AB441" s="35"/>
      <c r="AC441" s="35"/>
      <c r="AD441" s="35"/>
      <c r="AE441" s="35"/>
      <c r="AR441" s="196" t="s">
        <v>291</v>
      </c>
      <c r="AT441" s="196" t="s">
        <v>216</v>
      </c>
      <c r="AU441" s="196" t="s">
        <v>90</v>
      </c>
      <c r="AY441" s="18" t="s">
        <v>215</v>
      </c>
      <c r="BE441" s="197">
        <f>IF(N441="základní",J441,0)</f>
        <v>0</v>
      </c>
      <c r="BF441" s="197">
        <f>IF(N441="snížená",J441,0)</f>
        <v>0</v>
      </c>
      <c r="BG441" s="197">
        <f>IF(N441="zákl. přenesená",J441,0)</f>
        <v>0</v>
      </c>
      <c r="BH441" s="197">
        <f>IF(N441="sníž. přenesená",J441,0)</f>
        <v>0</v>
      </c>
      <c r="BI441" s="197">
        <f>IF(N441="nulová",J441,0)</f>
        <v>0</v>
      </c>
      <c r="BJ441" s="18" t="s">
        <v>88</v>
      </c>
      <c r="BK441" s="197">
        <f>ROUND(I441*H441,2)</f>
        <v>0</v>
      </c>
      <c r="BL441" s="18" t="s">
        <v>291</v>
      </c>
      <c r="BM441" s="196" t="s">
        <v>5073</v>
      </c>
    </row>
    <row r="442" spans="1:65" s="2" customFormat="1" ht="19.2">
      <c r="A442" s="35"/>
      <c r="B442" s="36"/>
      <c r="C442" s="37"/>
      <c r="D442" s="198" t="s">
        <v>221</v>
      </c>
      <c r="E442" s="37"/>
      <c r="F442" s="199" t="s">
        <v>5074</v>
      </c>
      <c r="G442" s="37"/>
      <c r="H442" s="37"/>
      <c r="I442" s="200"/>
      <c r="J442" s="37"/>
      <c r="K442" s="37"/>
      <c r="L442" s="40"/>
      <c r="M442" s="201"/>
      <c r="N442" s="202"/>
      <c r="O442" s="72"/>
      <c r="P442" s="72"/>
      <c r="Q442" s="72"/>
      <c r="R442" s="72"/>
      <c r="S442" s="72"/>
      <c r="T442" s="73"/>
      <c r="U442" s="35"/>
      <c r="V442" s="35"/>
      <c r="W442" s="35"/>
      <c r="X442" s="35"/>
      <c r="Y442" s="35"/>
      <c r="Z442" s="35"/>
      <c r="AA442" s="35"/>
      <c r="AB442" s="35"/>
      <c r="AC442" s="35"/>
      <c r="AD442" s="35"/>
      <c r="AE442" s="35"/>
      <c r="AT442" s="18" t="s">
        <v>221</v>
      </c>
      <c r="AU442" s="18" t="s">
        <v>90</v>
      </c>
    </row>
    <row r="443" spans="1:65" s="2" customFormat="1" ht="10.199999999999999">
      <c r="A443" s="35"/>
      <c r="B443" s="36"/>
      <c r="C443" s="37"/>
      <c r="D443" s="215" t="s">
        <v>362</v>
      </c>
      <c r="E443" s="37"/>
      <c r="F443" s="216" t="s">
        <v>5075</v>
      </c>
      <c r="G443" s="37"/>
      <c r="H443" s="37"/>
      <c r="I443" s="200"/>
      <c r="J443" s="37"/>
      <c r="K443" s="37"/>
      <c r="L443" s="40"/>
      <c r="M443" s="201"/>
      <c r="N443" s="202"/>
      <c r="O443" s="72"/>
      <c r="P443" s="72"/>
      <c r="Q443" s="72"/>
      <c r="R443" s="72"/>
      <c r="S443" s="72"/>
      <c r="T443" s="73"/>
      <c r="U443" s="35"/>
      <c r="V443" s="35"/>
      <c r="W443" s="35"/>
      <c r="X443" s="35"/>
      <c r="Y443" s="35"/>
      <c r="Z443" s="35"/>
      <c r="AA443" s="35"/>
      <c r="AB443" s="35"/>
      <c r="AC443" s="35"/>
      <c r="AD443" s="35"/>
      <c r="AE443" s="35"/>
      <c r="AT443" s="18" t="s">
        <v>362</v>
      </c>
      <c r="AU443" s="18" t="s">
        <v>90</v>
      </c>
    </row>
    <row r="444" spans="1:65" s="2" customFormat="1" ht="24.15" customHeight="1">
      <c r="A444" s="35"/>
      <c r="B444" s="36"/>
      <c r="C444" s="260" t="s">
        <v>1649</v>
      </c>
      <c r="D444" s="260" t="s">
        <v>539</v>
      </c>
      <c r="E444" s="261" t="s">
        <v>5076</v>
      </c>
      <c r="F444" s="262" t="s">
        <v>5077</v>
      </c>
      <c r="G444" s="263" t="s">
        <v>716</v>
      </c>
      <c r="H444" s="264">
        <v>1</v>
      </c>
      <c r="I444" s="265"/>
      <c r="J444" s="266">
        <f>ROUND(I444*H444,2)</f>
        <v>0</v>
      </c>
      <c r="K444" s="262" t="s">
        <v>359</v>
      </c>
      <c r="L444" s="267"/>
      <c r="M444" s="268" t="s">
        <v>1</v>
      </c>
      <c r="N444" s="269" t="s">
        <v>46</v>
      </c>
      <c r="O444" s="72"/>
      <c r="P444" s="194">
        <f>O444*H444</f>
        <v>0</v>
      </c>
      <c r="Q444" s="194">
        <v>1.04E-2</v>
      </c>
      <c r="R444" s="194">
        <f>Q444*H444</f>
        <v>1.04E-2</v>
      </c>
      <c r="S444" s="194">
        <v>0</v>
      </c>
      <c r="T444" s="195">
        <f>S444*H444</f>
        <v>0</v>
      </c>
      <c r="U444" s="35"/>
      <c r="V444" s="35"/>
      <c r="W444" s="35"/>
      <c r="X444" s="35"/>
      <c r="Y444" s="35"/>
      <c r="Z444" s="35"/>
      <c r="AA444" s="35"/>
      <c r="AB444" s="35"/>
      <c r="AC444" s="35"/>
      <c r="AD444" s="35"/>
      <c r="AE444" s="35"/>
      <c r="AR444" s="196" t="s">
        <v>676</v>
      </c>
      <c r="AT444" s="196" t="s">
        <v>539</v>
      </c>
      <c r="AU444" s="196" t="s">
        <v>90</v>
      </c>
      <c r="AY444" s="18" t="s">
        <v>215</v>
      </c>
      <c r="BE444" s="197">
        <f>IF(N444="základní",J444,0)</f>
        <v>0</v>
      </c>
      <c r="BF444" s="197">
        <f>IF(N444="snížená",J444,0)</f>
        <v>0</v>
      </c>
      <c r="BG444" s="197">
        <f>IF(N444="zákl. přenesená",J444,0)</f>
        <v>0</v>
      </c>
      <c r="BH444" s="197">
        <f>IF(N444="sníž. přenesená",J444,0)</f>
        <v>0</v>
      </c>
      <c r="BI444" s="197">
        <f>IF(N444="nulová",J444,0)</f>
        <v>0</v>
      </c>
      <c r="BJ444" s="18" t="s">
        <v>88</v>
      </c>
      <c r="BK444" s="197">
        <f>ROUND(I444*H444,2)</f>
        <v>0</v>
      </c>
      <c r="BL444" s="18" t="s">
        <v>291</v>
      </c>
      <c r="BM444" s="196" t="s">
        <v>5078</v>
      </c>
    </row>
    <row r="445" spans="1:65" s="2" customFormat="1" ht="28.8">
      <c r="A445" s="35"/>
      <c r="B445" s="36"/>
      <c r="C445" s="37"/>
      <c r="D445" s="198" t="s">
        <v>221</v>
      </c>
      <c r="E445" s="37"/>
      <c r="F445" s="199" t="s">
        <v>5079</v>
      </c>
      <c r="G445" s="37"/>
      <c r="H445" s="37"/>
      <c r="I445" s="200"/>
      <c r="J445" s="37"/>
      <c r="K445" s="37"/>
      <c r="L445" s="40"/>
      <c r="M445" s="201"/>
      <c r="N445" s="202"/>
      <c r="O445" s="72"/>
      <c r="P445" s="72"/>
      <c r="Q445" s="72"/>
      <c r="R445" s="72"/>
      <c r="S445" s="72"/>
      <c r="T445" s="73"/>
      <c r="U445" s="35"/>
      <c r="V445" s="35"/>
      <c r="W445" s="35"/>
      <c r="X445" s="35"/>
      <c r="Y445" s="35"/>
      <c r="Z445" s="35"/>
      <c r="AA445" s="35"/>
      <c r="AB445" s="35"/>
      <c r="AC445" s="35"/>
      <c r="AD445" s="35"/>
      <c r="AE445" s="35"/>
      <c r="AT445" s="18" t="s">
        <v>221</v>
      </c>
      <c r="AU445" s="18" t="s">
        <v>90</v>
      </c>
    </row>
    <row r="446" spans="1:65" s="2" customFormat="1" ht="33" customHeight="1">
      <c r="A446" s="35"/>
      <c r="B446" s="36"/>
      <c r="C446" s="185" t="s">
        <v>1658</v>
      </c>
      <c r="D446" s="185" t="s">
        <v>216</v>
      </c>
      <c r="E446" s="186" t="s">
        <v>4703</v>
      </c>
      <c r="F446" s="187" t="s">
        <v>4704</v>
      </c>
      <c r="G446" s="188" t="s">
        <v>716</v>
      </c>
      <c r="H446" s="189">
        <v>1</v>
      </c>
      <c r="I446" s="190"/>
      <c r="J446" s="191">
        <f>ROUND(I446*H446,2)</f>
        <v>0</v>
      </c>
      <c r="K446" s="187" t="s">
        <v>359</v>
      </c>
      <c r="L446" s="40"/>
      <c r="M446" s="192" t="s">
        <v>1</v>
      </c>
      <c r="N446" s="193" t="s">
        <v>46</v>
      </c>
      <c r="O446" s="72"/>
      <c r="P446" s="194">
        <f>O446*H446</f>
        <v>0</v>
      </c>
      <c r="Q446" s="194">
        <v>0</v>
      </c>
      <c r="R446" s="194">
        <f>Q446*H446</f>
        <v>0</v>
      </c>
      <c r="S446" s="194">
        <v>0</v>
      </c>
      <c r="T446" s="195">
        <f>S446*H446</f>
        <v>0</v>
      </c>
      <c r="U446" s="35"/>
      <c r="V446" s="35"/>
      <c r="W446" s="35"/>
      <c r="X446" s="35"/>
      <c r="Y446" s="35"/>
      <c r="Z446" s="35"/>
      <c r="AA446" s="35"/>
      <c r="AB446" s="35"/>
      <c r="AC446" s="35"/>
      <c r="AD446" s="35"/>
      <c r="AE446" s="35"/>
      <c r="AR446" s="196" t="s">
        <v>291</v>
      </c>
      <c r="AT446" s="196" t="s">
        <v>216</v>
      </c>
      <c r="AU446" s="196" t="s">
        <v>90</v>
      </c>
      <c r="AY446" s="18" t="s">
        <v>215</v>
      </c>
      <c r="BE446" s="197">
        <f>IF(N446="základní",J446,0)</f>
        <v>0</v>
      </c>
      <c r="BF446" s="197">
        <f>IF(N446="snížená",J446,0)</f>
        <v>0</v>
      </c>
      <c r="BG446" s="197">
        <f>IF(N446="zákl. přenesená",J446,0)</f>
        <v>0</v>
      </c>
      <c r="BH446" s="197">
        <f>IF(N446="sníž. přenesená",J446,0)</f>
        <v>0</v>
      </c>
      <c r="BI446" s="197">
        <f>IF(N446="nulová",J446,0)</f>
        <v>0</v>
      </c>
      <c r="BJ446" s="18" t="s">
        <v>88</v>
      </c>
      <c r="BK446" s="197">
        <f>ROUND(I446*H446,2)</f>
        <v>0</v>
      </c>
      <c r="BL446" s="18" t="s">
        <v>291</v>
      </c>
      <c r="BM446" s="196" t="s">
        <v>5080</v>
      </c>
    </row>
    <row r="447" spans="1:65" s="2" customFormat="1" ht="19.2">
      <c r="A447" s="35"/>
      <c r="B447" s="36"/>
      <c r="C447" s="37"/>
      <c r="D447" s="198" t="s">
        <v>221</v>
      </c>
      <c r="E447" s="37"/>
      <c r="F447" s="199" t="s">
        <v>4706</v>
      </c>
      <c r="G447" s="37"/>
      <c r="H447" s="37"/>
      <c r="I447" s="200"/>
      <c r="J447" s="37"/>
      <c r="K447" s="37"/>
      <c r="L447" s="40"/>
      <c r="M447" s="201"/>
      <c r="N447" s="202"/>
      <c r="O447" s="72"/>
      <c r="P447" s="72"/>
      <c r="Q447" s="72"/>
      <c r="R447" s="72"/>
      <c r="S447" s="72"/>
      <c r="T447" s="73"/>
      <c r="U447" s="35"/>
      <c r="V447" s="35"/>
      <c r="W447" s="35"/>
      <c r="X447" s="35"/>
      <c r="Y447" s="35"/>
      <c r="Z447" s="35"/>
      <c r="AA447" s="35"/>
      <c r="AB447" s="35"/>
      <c r="AC447" s="35"/>
      <c r="AD447" s="35"/>
      <c r="AE447" s="35"/>
      <c r="AT447" s="18" t="s">
        <v>221</v>
      </c>
      <c r="AU447" s="18" t="s">
        <v>90</v>
      </c>
    </row>
    <row r="448" spans="1:65" s="2" customFormat="1" ht="10.199999999999999">
      <c r="A448" s="35"/>
      <c r="B448" s="36"/>
      <c r="C448" s="37"/>
      <c r="D448" s="215" t="s">
        <v>362</v>
      </c>
      <c r="E448" s="37"/>
      <c r="F448" s="216" t="s">
        <v>4707</v>
      </c>
      <c r="G448" s="37"/>
      <c r="H448" s="37"/>
      <c r="I448" s="200"/>
      <c r="J448" s="37"/>
      <c r="K448" s="37"/>
      <c r="L448" s="40"/>
      <c r="M448" s="201"/>
      <c r="N448" s="202"/>
      <c r="O448" s="72"/>
      <c r="P448" s="72"/>
      <c r="Q448" s="72"/>
      <c r="R448" s="72"/>
      <c r="S448" s="72"/>
      <c r="T448" s="73"/>
      <c r="U448" s="35"/>
      <c r="V448" s="35"/>
      <c r="W448" s="35"/>
      <c r="X448" s="35"/>
      <c r="Y448" s="35"/>
      <c r="Z448" s="35"/>
      <c r="AA448" s="35"/>
      <c r="AB448" s="35"/>
      <c r="AC448" s="35"/>
      <c r="AD448" s="35"/>
      <c r="AE448" s="35"/>
      <c r="AT448" s="18" t="s">
        <v>362</v>
      </c>
      <c r="AU448" s="18" t="s">
        <v>90</v>
      </c>
    </row>
    <row r="449" spans="1:65" s="2" customFormat="1" ht="16.5" customHeight="1">
      <c r="A449" s="35"/>
      <c r="B449" s="36"/>
      <c r="C449" s="260" t="s">
        <v>1664</v>
      </c>
      <c r="D449" s="260" t="s">
        <v>539</v>
      </c>
      <c r="E449" s="261" t="s">
        <v>5081</v>
      </c>
      <c r="F449" s="262" t="s">
        <v>5082</v>
      </c>
      <c r="G449" s="263" t="s">
        <v>716</v>
      </c>
      <c r="H449" s="264">
        <v>1</v>
      </c>
      <c r="I449" s="265"/>
      <c r="J449" s="266">
        <f>ROUND(I449*H449,2)</f>
        <v>0</v>
      </c>
      <c r="K449" s="262" t="s">
        <v>1</v>
      </c>
      <c r="L449" s="267"/>
      <c r="M449" s="268" t="s">
        <v>1</v>
      </c>
      <c r="N449" s="269" t="s">
        <v>46</v>
      </c>
      <c r="O449" s="72"/>
      <c r="P449" s="194">
        <f>O449*H449</f>
        <v>0</v>
      </c>
      <c r="Q449" s="194">
        <v>0</v>
      </c>
      <c r="R449" s="194">
        <f>Q449*H449</f>
        <v>0</v>
      </c>
      <c r="S449" s="194">
        <v>0</v>
      </c>
      <c r="T449" s="195">
        <f>S449*H449</f>
        <v>0</v>
      </c>
      <c r="U449" s="35"/>
      <c r="V449" s="35"/>
      <c r="W449" s="35"/>
      <c r="X449" s="35"/>
      <c r="Y449" s="35"/>
      <c r="Z449" s="35"/>
      <c r="AA449" s="35"/>
      <c r="AB449" s="35"/>
      <c r="AC449" s="35"/>
      <c r="AD449" s="35"/>
      <c r="AE449" s="35"/>
      <c r="AR449" s="196" t="s">
        <v>676</v>
      </c>
      <c r="AT449" s="196" t="s">
        <v>539</v>
      </c>
      <c r="AU449" s="196" t="s">
        <v>90</v>
      </c>
      <c r="AY449" s="18" t="s">
        <v>215</v>
      </c>
      <c r="BE449" s="197">
        <f>IF(N449="základní",J449,0)</f>
        <v>0</v>
      </c>
      <c r="BF449" s="197">
        <f>IF(N449="snížená",J449,0)</f>
        <v>0</v>
      </c>
      <c r="BG449" s="197">
        <f>IF(N449="zákl. přenesená",J449,0)</f>
        <v>0</v>
      </c>
      <c r="BH449" s="197">
        <f>IF(N449="sníž. přenesená",J449,0)</f>
        <v>0</v>
      </c>
      <c r="BI449" s="197">
        <f>IF(N449="nulová",J449,0)</f>
        <v>0</v>
      </c>
      <c r="BJ449" s="18" t="s">
        <v>88</v>
      </c>
      <c r="BK449" s="197">
        <f>ROUND(I449*H449,2)</f>
        <v>0</v>
      </c>
      <c r="BL449" s="18" t="s">
        <v>291</v>
      </c>
      <c r="BM449" s="196" t="s">
        <v>5083</v>
      </c>
    </row>
    <row r="450" spans="1:65" s="2" customFormat="1" ht="10.199999999999999">
      <c r="A450" s="35"/>
      <c r="B450" s="36"/>
      <c r="C450" s="37"/>
      <c r="D450" s="198" t="s">
        <v>221</v>
      </c>
      <c r="E450" s="37"/>
      <c r="F450" s="199" t="s">
        <v>5082</v>
      </c>
      <c r="G450" s="37"/>
      <c r="H450" s="37"/>
      <c r="I450" s="200"/>
      <c r="J450" s="37"/>
      <c r="K450" s="37"/>
      <c r="L450" s="40"/>
      <c r="M450" s="201"/>
      <c r="N450" s="202"/>
      <c r="O450" s="72"/>
      <c r="P450" s="72"/>
      <c r="Q450" s="72"/>
      <c r="R450" s="72"/>
      <c r="S450" s="72"/>
      <c r="T450" s="73"/>
      <c r="U450" s="35"/>
      <c r="V450" s="35"/>
      <c r="W450" s="35"/>
      <c r="X450" s="35"/>
      <c r="Y450" s="35"/>
      <c r="Z450" s="35"/>
      <c r="AA450" s="35"/>
      <c r="AB450" s="35"/>
      <c r="AC450" s="35"/>
      <c r="AD450" s="35"/>
      <c r="AE450" s="35"/>
      <c r="AT450" s="18" t="s">
        <v>221</v>
      </c>
      <c r="AU450" s="18" t="s">
        <v>90</v>
      </c>
    </row>
    <row r="451" spans="1:65" s="2" customFormat="1" ht="24.15" customHeight="1">
      <c r="A451" s="35"/>
      <c r="B451" s="36"/>
      <c r="C451" s="185" t="s">
        <v>1669</v>
      </c>
      <c r="D451" s="185" t="s">
        <v>216</v>
      </c>
      <c r="E451" s="186" t="s">
        <v>5084</v>
      </c>
      <c r="F451" s="187" t="s">
        <v>5085</v>
      </c>
      <c r="G451" s="188" t="s">
        <v>797</v>
      </c>
      <c r="H451" s="189">
        <v>4</v>
      </c>
      <c r="I451" s="190"/>
      <c r="J451" s="191">
        <f>ROUND(I451*H451,2)</f>
        <v>0</v>
      </c>
      <c r="K451" s="187" t="s">
        <v>5086</v>
      </c>
      <c r="L451" s="40"/>
      <c r="M451" s="192" t="s">
        <v>1</v>
      </c>
      <c r="N451" s="193" t="s">
        <v>46</v>
      </c>
      <c r="O451" s="72"/>
      <c r="P451" s="194">
        <f>O451*H451</f>
        <v>0</v>
      </c>
      <c r="Q451" s="194">
        <v>3.4399999999999999E-3</v>
      </c>
      <c r="R451" s="194">
        <f>Q451*H451</f>
        <v>1.376E-2</v>
      </c>
      <c r="S451" s="194">
        <v>0</v>
      </c>
      <c r="T451" s="195">
        <f>S451*H451</f>
        <v>0</v>
      </c>
      <c r="U451" s="35"/>
      <c r="V451" s="35"/>
      <c r="W451" s="35"/>
      <c r="X451" s="35"/>
      <c r="Y451" s="35"/>
      <c r="Z451" s="35"/>
      <c r="AA451" s="35"/>
      <c r="AB451" s="35"/>
      <c r="AC451" s="35"/>
      <c r="AD451" s="35"/>
      <c r="AE451" s="35"/>
      <c r="AR451" s="196" t="s">
        <v>291</v>
      </c>
      <c r="AT451" s="196" t="s">
        <v>216</v>
      </c>
      <c r="AU451" s="196" t="s">
        <v>90</v>
      </c>
      <c r="AY451" s="18" t="s">
        <v>215</v>
      </c>
      <c r="BE451" s="197">
        <f>IF(N451="základní",J451,0)</f>
        <v>0</v>
      </c>
      <c r="BF451" s="197">
        <f>IF(N451="snížená",J451,0)</f>
        <v>0</v>
      </c>
      <c r="BG451" s="197">
        <f>IF(N451="zákl. přenesená",J451,0)</f>
        <v>0</v>
      </c>
      <c r="BH451" s="197">
        <f>IF(N451="sníž. přenesená",J451,0)</f>
        <v>0</v>
      </c>
      <c r="BI451" s="197">
        <f>IF(N451="nulová",J451,0)</f>
        <v>0</v>
      </c>
      <c r="BJ451" s="18" t="s">
        <v>88</v>
      </c>
      <c r="BK451" s="197">
        <f>ROUND(I451*H451,2)</f>
        <v>0</v>
      </c>
      <c r="BL451" s="18" t="s">
        <v>291</v>
      </c>
      <c r="BM451" s="196" t="s">
        <v>5087</v>
      </c>
    </row>
    <row r="452" spans="1:65" s="2" customFormat="1" ht="28.8">
      <c r="A452" s="35"/>
      <c r="B452" s="36"/>
      <c r="C452" s="37"/>
      <c r="D452" s="198" t="s">
        <v>221</v>
      </c>
      <c r="E452" s="37"/>
      <c r="F452" s="199" t="s">
        <v>5088</v>
      </c>
      <c r="G452" s="37"/>
      <c r="H452" s="37"/>
      <c r="I452" s="200"/>
      <c r="J452" s="37"/>
      <c r="K452" s="37"/>
      <c r="L452" s="40"/>
      <c r="M452" s="201"/>
      <c r="N452" s="202"/>
      <c r="O452" s="72"/>
      <c r="P452" s="72"/>
      <c r="Q452" s="72"/>
      <c r="R452" s="72"/>
      <c r="S452" s="72"/>
      <c r="T452" s="73"/>
      <c r="U452" s="35"/>
      <c r="V452" s="35"/>
      <c r="W452" s="35"/>
      <c r="X452" s="35"/>
      <c r="Y452" s="35"/>
      <c r="Z452" s="35"/>
      <c r="AA452" s="35"/>
      <c r="AB452" s="35"/>
      <c r="AC452" s="35"/>
      <c r="AD452" s="35"/>
      <c r="AE452" s="35"/>
      <c r="AT452" s="18" t="s">
        <v>221</v>
      </c>
      <c r="AU452" s="18" t="s">
        <v>90</v>
      </c>
    </row>
    <row r="453" spans="1:65" s="2" customFormat="1" ht="10.199999999999999">
      <c r="A453" s="35"/>
      <c r="B453" s="36"/>
      <c r="C453" s="37"/>
      <c r="D453" s="215" t="s">
        <v>362</v>
      </c>
      <c r="E453" s="37"/>
      <c r="F453" s="216" t="s">
        <v>5089</v>
      </c>
      <c r="G453" s="37"/>
      <c r="H453" s="37"/>
      <c r="I453" s="200"/>
      <c r="J453" s="37"/>
      <c r="K453" s="37"/>
      <c r="L453" s="40"/>
      <c r="M453" s="201"/>
      <c r="N453" s="202"/>
      <c r="O453" s="72"/>
      <c r="P453" s="72"/>
      <c r="Q453" s="72"/>
      <c r="R453" s="72"/>
      <c r="S453" s="72"/>
      <c r="T453" s="73"/>
      <c r="U453" s="35"/>
      <c r="V453" s="35"/>
      <c r="W453" s="35"/>
      <c r="X453" s="35"/>
      <c r="Y453" s="35"/>
      <c r="Z453" s="35"/>
      <c r="AA453" s="35"/>
      <c r="AB453" s="35"/>
      <c r="AC453" s="35"/>
      <c r="AD453" s="35"/>
      <c r="AE453" s="35"/>
      <c r="AT453" s="18" t="s">
        <v>362</v>
      </c>
      <c r="AU453" s="18" t="s">
        <v>90</v>
      </c>
    </row>
    <row r="454" spans="1:65" s="2" customFormat="1" ht="33" customHeight="1">
      <c r="A454" s="35"/>
      <c r="B454" s="36"/>
      <c r="C454" s="185" t="s">
        <v>1675</v>
      </c>
      <c r="D454" s="185" t="s">
        <v>216</v>
      </c>
      <c r="E454" s="186" t="s">
        <v>4786</v>
      </c>
      <c r="F454" s="187" t="s">
        <v>4787</v>
      </c>
      <c r="G454" s="188" t="s">
        <v>797</v>
      </c>
      <c r="H454" s="189">
        <v>1</v>
      </c>
      <c r="I454" s="190"/>
      <c r="J454" s="191">
        <f>ROUND(I454*H454,2)</f>
        <v>0</v>
      </c>
      <c r="K454" s="187" t="s">
        <v>359</v>
      </c>
      <c r="L454" s="40"/>
      <c r="M454" s="192" t="s">
        <v>1</v>
      </c>
      <c r="N454" s="193" t="s">
        <v>46</v>
      </c>
      <c r="O454" s="72"/>
      <c r="P454" s="194">
        <f>O454*H454</f>
        <v>0</v>
      </c>
      <c r="Q454" s="194">
        <v>8.3999999999999995E-3</v>
      </c>
      <c r="R454" s="194">
        <f>Q454*H454</f>
        <v>8.3999999999999995E-3</v>
      </c>
      <c r="S454" s="194">
        <v>0</v>
      </c>
      <c r="T454" s="195">
        <f>S454*H454</f>
        <v>0</v>
      </c>
      <c r="U454" s="35"/>
      <c r="V454" s="35"/>
      <c r="W454" s="35"/>
      <c r="X454" s="35"/>
      <c r="Y454" s="35"/>
      <c r="Z454" s="35"/>
      <c r="AA454" s="35"/>
      <c r="AB454" s="35"/>
      <c r="AC454" s="35"/>
      <c r="AD454" s="35"/>
      <c r="AE454" s="35"/>
      <c r="AR454" s="196" t="s">
        <v>291</v>
      </c>
      <c r="AT454" s="196" t="s">
        <v>216</v>
      </c>
      <c r="AU454" s="196" t="s">
        <v>90</v>
      </c>
      <c r="AY454" s="18" t="s">
        <v>215</v>
      </c>
      <c r="BE454" s="197">
        <f>IF(N454="základní",J454,0)</f>
        <v>0</v>
      </c>
      <c r="BF454" s="197">
        <f>IF(N454="snížená",J454,0)</f>
        <v>0</v>
      </c>
      <c r="BG454" s="197">
        <f>IF(N454="zákl. přenesená",J454,0)</f>
        <v>0</v>
      </c>
      <c r="BH454" s="197">
        <f>IF(N454="sníž. přenesená",J454,0)</f>
        <v>0</v>
      </c>
      <c r="BI454" s="197">
        <f>IF(N454="nulová",J454,0)</f>
        <v>0</v>
      </c>
      <c r="BJ454" s="18" t="s">
        <v>88</v>
      </c>
      <c r="BK454" s="197">
        <f>ROUND(I454*H454,2)</f>
        <v>0</v>
      </c>
      <c r="BL454" s="18" t="s">
        <v>291</v>
      </c>
      <c r="BM454" s="196" t="s">
        <v>5090</v>
      </c>
    </row>
    <row r="455" spans="1:65" s="2" customFormat="1" ht="19.2">
      <c r="A455" s="35"/>
      <c r="B455" s="36"/>
      <c r="C455" s="37"/>
      <c r="D455" s="198" t="s">
        <v>221</v>
      </c>
      <c r="E455" s="37"/>
      <c r="F455" s="199" t="s">
        <v>4789</v>
      </c>
      <c r="G455" s="37"/>
      <c r="H455" s="37"/>
      <c r="I455" s="200"/>
      <c r="J455" s="37"/>
      <c r="K455" s="37"/>
      <c r="L455" s="40"/>
      <c r="M455" s="201"/>
      <c r="N455" s="202"/>
      <c r="O455" s="72"/>
      <c r="P455" s="72"/>
      <c r="Q455" s="72"/>
      <c r="R455" s="72"/>
      <c r="S455" s="72"/>
      <c r="T455" s="73"/>
      <c r="U455" s="35"/>
      <c r="V455" s="35"/>
      <c r="W455" s="35"/>
      <c r="X455" s="35"/>
      <c r="Y455" s="35"/>
      <c r="Z455" s="35"/>
      <c r="AA455" s="35"/>
      <c r="AB455" s="35"/>
      <c r="AC455" s="35"/>
      <c r="AD455" s="35"/>
      <c r="AE455" s="35"/>
      <c r="AT455" s="18" t="s">
        <v>221</v>
      </c>
      <c r="AU455" s="18" t="s">
        <v>90</v>
      </c>
    </row>
    <row r="456" spans="1:65" s="2" customFormat="1" ht="10.199999999999999">
      <c r="A456" s="35"/>
      <c r="B456" s="36"/>
      <c r="C456" s="37"/>
      <c r="D456" s="215" t="s">
        <v>362</v>
      </c>
      <c r="E456" s="37"/>
      <c r="F456" s="216" t="s">
        <v>4790</v>
      </c>
      <c r="G456" s="37"/>
      <c r="H456" s="37"/>
      <c r="I456" s="200"/>
      <c r="J456" s="37"/>
      <c r="K456" s="37"/>
      <c r="L456" s="40"/>
      <c r="M456" s="201"/>
      <c r="N456" s="202"/>
      <c r="O456" s="72"/>
      <c r="P456" s="72"/>
      <c r="Q456" s="72"/>
      <c r="R456" s="72"/>
      <c r="S456" s="72"/>
      <c r="T456" s="73"/>
      <c r="U456" s="35"/>
      <c r="V456" s="35"/>
      <c r="W456" s="35"/>
      <c r="X456" s="35"/>
      <c r="Y456" s="35"/>
      <c r="Z456" s="35"/>
      <c r="AA456" s="35"/>
      <c r="AB456" s="35"/>
      <c r="AC456" s="35"/>
      <c r="AD456" s="35"/>
      <c r="AE456" s="35"/>
      <c r="AT456" s="18" t="s">
        <v>362</v>
      </c>
      <c r="AU456" s="18" t="s">
        <v>90</v>
      </c>
    </row>
    <row r="457" spans="1:65" s="2" customFormat="1" ht="33" customHeight="1">
      <c r="A457" s="35"/>
      <c r="B457" s="36"/>
      <c r="C457" s="185" t="s">
        <v>1681</v>
      </c>
      <c r="D457" s="185" t="s">
        <v>216</v>
      </c>
      <c r="E457" s="186" t="s">
        <v>5091</v>
      </c>
      <c r="F457" s="187" t="s">
        <v>5092</v>
      </c>
      <c r="G457" s="188" t="s">
        <v>797</v>
      </c>
      <c r="H457" s="189">
        <v>1</v>
      </c>
      <c r="I457" s="190"/>
      <c r="J457" s="191">
        <f>ROUND(I457*H457,2)</f>
        <v>0</v>
      </c>
      <c r="K457" s="187" t="s">
        <v>359</v>
      </c>
      <c r="L457" s="40"/>
      <c r="M457" s="192" t="s">
        <v>1</v>
      </c>
      <c r="N457" s="193" t="s">
        <v>46</v>
      </c>
      <c r="O457" s="72"/>
      <c r="P457" s="194">
        <f>O457*H457</f>
        <v>0</v>
      </c>
      <c r="Q457" s="194">
        <v>0</v>
      </c>
      <c r="R457" s="194">
        <f>Q457*H457</f>
        <v>0</v>
      </c>
      <c r="S457" s="194">
        <v>0</v>
      </c>
      <c r="T457" s="195">
        <f>S457*H457</f>
        <v>0</v>
      </c>
      <c r="U457" s="35"/>
      <c r="V457" s="35"/>
      <c r="W457" s="35"/>
      <c r="X457" s="35"/>
      <c r="Y457" s="35"/>
      <c r="Z457" s="35"/>
      <c r="AA457" s="35"/>
      <c r="AB457" s="35"/>
      <c r="AC457" s="35"/>
      <c r="AD457" s="35"/>
      <c r="AE457" s="35"/>
      <c r="AR457" s="196" t="s">
        <v>291</v>
      </c>
      <c r="AT457" s="196" t="s">
        <v>216</v>
      </c>
      <c r="AU457" s="196" t="s">
        <v>90</v>
      </c>
      <c r="AY457" s="18" t="s">
        <v>215</v>
      </c>
      <c r="BE457" s="197">
        <f>IF(N457="základní",J457,0)</f>
        <v>0</v>
      </c>
      <c r="BF457" s="197">
        <f>IF(N457="snížená",J457,0)</f>
        <v>0</v>
      </c>
      <c r="BG457" s="197">
        <f>IF(N457="zákl. přenesená",J457,0)</f>
        <v>0</v>
      </c>
      <c r="BH457" s="197">
        <f>IF(N457="sníž. přenesená",J457,0)</f>
        <v>0</v>
      </c>
      <c r="BI457" s="197">
        <f>IF(N457="nulová",J457,0)</f>
        <v>0</v>
      </c>
      <c r="BJ457" s="18" t="s">
        <v>88</v>
      </c>
      <c r="BK457" s="197">
        <f>ROUND(I457*H457,2)</f>
        <v>0</v>
      </c>
      <c r="BL457" s="18" t="s">
        <v>291</v>
      </c>
      <c r="BM457" s="196" t="s">
        <v>5093</v>
      </c>
    </row>
    <row r="458" spans="1:65" s="2" customFormat="1" ht="19.2">
      <c r="A458" s="35"/>
      <c r="B458" s="36"/>
      <c r="C458" s="37"/>
      <c r="D458" s="198" t="s">
        <v>221</v>
      </c>
      <c r="E458" s="37"/>
      <c r="F458" s="199" t="s">
        <v>5094</v>
      </c>
      <c r="G458" s="37"/>
      <c r="H458" s="37"/>
      <c r="I458" s="200"/>
      <c r="J458" s="37"/>
      <c r="K458" s="37"/>
      <c r="L458" s="40"/>
      <c r="M458" s="201"/>
      <c r="N458" s="202"/>
      <c r="O458" s="72"/>
      <c r="P458" s="72"/>
      <c r="Q458" s="72"/>
      <c r="R458" s="72"/>
      <c r="S458" s="72"/>
      <c r="T458" s="73"/>
      <c r="U458" s="35"/>
      <c r="V458" s="35"/>
      <c r="W458" s="35"/>
      <c r="X458" s="35"/>
      <c r="Y458" s="35"/>
      <c r="Z458" s="35"/>
      <c r="AA458" s="35"/>
      <c r="AB458" s="35"/>
      <c r="AC458" s="35"/>
      <c r="AD458" s="35"/>
      <c r="AE458" s="35"/>
      <c r="AT458" s="18" t="s">
        <v>221</v>
      </c>
      <c r="AU458" s="18" t="s">
        <v>90</v>
      </c>
    </row>
    <row r="459" spans="1:65" s="2" customFormat="1" ht="10.199999999999999">
      <c r="A459" s="35"/>
      <c r="B459" s="36"/>
      <c r="C459" s="37"/>
      <c r="D459" s="215" t="s">
        <v>362</v>
      </c>
      <c r="E459" s="37"/>
      <c r="F459" s="216" t="s">
        <v>5095</v>
      </c>
      <c r="G459" s="37"/>
      <c r="H459" s="37"/>
      <c r="I459" s="200"/>
      <c r="J459" s="37"/>
      <c r="K459" s="37"/>
      <c r="L459" s="40"/>
      <c r="M459" s="201"/>
      <c r="N459" s="202"/>
      <c r="O459" s="72"/>
      <c r="P459" s="72"/>
      <c r="Q459" s="72"/>
      <c r="R459" s="72"/>
      <c r="S459" s="72"/>
      <c r="T459" s="73"/>
      <c r="U459" s="35"/>
      <c r="V459" s="35"/>
      <c r="W459" s="35"/>
      <c r="X459" s="35"/>
      <c r="Y459" s="35"/>
      <c r="Z459" s="35"/>
      <c r="AA459" s="35"/>
      <c r="AB459" s="35"/>
      <c r="AC459" s="35"/>
      <c r="AD459" s="35"/>
      <c r="AE459" s="35"/>
      <c r="AT459" s="18" t="s">
        <v>362</v>
      </c>
      <c r="AU459" s="18" t="s">
        <v>90</v>
      </c>
    </row>
    <row r="460" spans="1:65" s="2" customFormat="1" ht="24.15" customHeight="1">
      <c r="A460" s="35"/>
      <c r="B460" s="36"/>
      <c r="C460" s="260" t="s">
        <v>1687</v>
      </c>
      <c r="D460" s="260" t="s">
        <v>539</v>
      </c>
      <c r="E460" s="261" t="s">
        <v>5096</v>
      </c>
      <c r="F460" s="262" t="s">
        <v>5097</v>
      </c>
      <c r="G460" s="263" t="s">
        <v>716</v>
      </c>
      <c r="H460" s="264">
        <v>0.12</v>
      </c>
      <c r="I460" s="265"/>
      <c r="J460" s="266">
        <f>ROUND(I460*H460,2)</f>
        <v>0</v>
      </c>
      <c r="K460" s="262" t="s">
        <v>359</v>
      </c>
      <c r="L460" s="267"/>
      <c r="M460" s="268" t="s">
        <v>1</v>
      </c>
      <c r="N460" s="269" t="s">
        <v>46</v>
      </c>
      <c r="O460" s="72"/>
      <c r="P460" s="194">
        <f>O460*H460</f>
        <v>0</v>
      </c>
      <c r="Q460" s="194">
        <v>9.2999999999999992E-3</v>
      </c>
      <c r="R460" s="194">
        <f>Q460*H460</f>
        <v>1.1159999999999998E-3</v>
      </c>
      <c r="S460" s="194">
        <v>0</v>
      </c>
      <c r="T460" s="195">
        <f>S460*H460</f>
        <v>0</v>
      </c>
      <c r="U460" s="35"/>
      <c r="V460" s="35"/>
      <c r="W460" s="35"/>
      <c r="X460" s="35"/>
      <c r="Y460" s="35"/>
      <c r="Z460" s="35"/>
      <c r="AA460" s="35"/>
      <c r="AB460" s="35"/>
      <c r="AC460" s="35"/>
      <c r="AD460" s="35"/>
      <c r="AE460" s="35"/>
      <c r="AR460" s="196" t="s">
        <v>676</v>
      </c>
      <c r="AT460" s="196" t="s">
        <v>539</v>
      </c>
      <c r="AU460" s="196" t="s">
        <v>90</v>
      </c>
      <c r="AY460" s="18" t="s">
        <v>215</v>
      </c>
      <c r="BE460" s="197">
        <f>IF(N460="základní",J460,0)</f>
        <v>0</v>
      </c>
      <c r="BF460" s="197">
        <f>IF(N460="snížená",J460,0)</f>
        <v>0</v>
      </c>
      <c r="BG460" s="197">
        <f>IF(N460="zákl. přenesená",J460,0)</f>
        <v>0</v>
      </c>
      <c r="BH460" s="197">
        <f>IF(N460="sníž. přenesená",J460,0)</f>
        <v>0</v>
      </c>
      <c r="BI460" s="197">
        <f>IF(N460="nulová",J460,0)</f>
        <v>0</v>
      </c>
      <c r="BJ460" s="18" t="s">
        <v>88</v>
      </c>
      <c r="BK460" s="197">
        <f>ROUND(I460*H460,2)</f>
        <v>0</v>
      </c>
      <c r="BL460" s="18" t="s">
        <v>291</v>
      </c>
      <c r="BM460" s="196" t="s">
        <v>5098</v>
      </c>
    </row>
    <row r="461" spans="1:65" s="2" customFormat="1" ht="19.2">
      <c r="A461" s="35"/>
      <c r="B461" s="36"/>
      <c r="C461" s="37"/>
      <c r="D461" s="198" t="s">
        <v>221</v>
      </c>
      <c r="E461" s="37"/>
      <c r="F461" s="199" t="s">
        <v>5097</v>
      </c>
      <c r="G461" s="37"/>
      <c r="H461" s="37"/>
      <c r="I461" s="200"/>
      <c r="J461" s="37"/>
      <c r="K461" s="37"/>
      <c r="L461" s="40"/>
      <c r="M461" s="201"/>
      <c r="N461" s="202"/>
      <c r="O461" s="72"/>
      <c r="P461" s="72"/>
      <c r="Q461" s="72"/>
      <c r="R461" s="72"/>
      <c r="S461" s="72"/>
      <c r="T461" s="73"/>
      <c r="U461" s="35"/>
      <c r="V461" s="35"/>
      <c r="W461" s="35"/>
      <c r="X461" s="35"/>
      <c r="Y461" s="35"/>
      <c r="Z461" s="35"/>
      <c r="AA461" s="35"/>
      <c r="AB461" s="35"/>
      <c r="AC461" s="35"/>
      <c r="AD461" s="35"/>
      <c r="AE461" s="35"/>
      <c r="AT461" s="18" t="s">
        <v>221</v>
      </c>
      <c r="AU461" s="18" t="s">
        <v>90</v>
      </c>
    </row>
    <row r="462" spans="1:65" s="14" customFormat="1" ht="10.199999999999999">
      <c r="B462" s="227"/>
      <c r="C462" s="228"/>
      <c r="D462" s="198" t="s">
        <v>364</v>
      </c>
      <c r="E462" s="228"/>
      <c r="F462" s="230" t="s">
        <v>5099</v>
      </c>
      <c r="G462" s="228"/>
      <c r="H462" s="231">
        <v>0.12</v>
      </c>
      <c r="I462" s="232"/>
      <c r="J462" s="228"/>
      <c r="K462" s="228"/>
      <c r="L462" s="233"/>
      <c r="M462" s="234"/>
      <c r="N462" s="235"/>
      <c r="O462" s="235"/>
      <c r="P462" s="235"/>
      <c r="Q462" s="235"/>
      <c r="R462" s="235"/>
      <c r="S462" s="235"/>
      <c r="T462" s="236"/>
      <c r="AT462" s="237" t="s">
        <v>364</v>
      </c>
      <c r="AU462" s="237" t="s">
        <v>90</v>
      </c>
      <c r="AV462" s="14" t="s">
        <v>90</v>
      </c>
      <c r="AW462" s="14" t="s">
        <v>4</v>
      </c>
      <c r="AX462" s="14" t="s">
        <v>88</v>
      </c>
      <c r="AY462" s="237" t="s">
        <v>215</v>
      </c>
    </row>
    <row r="463" spans="1:65" s="2" customFormat="1" ht="16.5" customHeight="1">
      <c r="A463" s="35"/>
      <c r="B463" s="36"/>
      <c r="C463" s="185" t="s">
        <v>1693</v>
      </c>
      <c r="D463" s="185" t="s">
        <v>216</v>
      </c>
      <c r="E463" s="186" t="s">
        <v>5100</v>
      </c>
      <c r="F463" s="187" t="s">
        <v>4967</v>
      </c>
      <c r="G463" s="188" t="s">
        <v>716</v>
      </c>
      <c r="H463" s="189">
        <v>1</v>
      </c>
      <c r="I463" s="190"/>
      <c r="J463" s="191">
        <f>ROUND(I463*H463,2)</f>
        <v>0</v>
      </c>
      <c r="K463" s="187" t="s">
        <v>5086</v>
      </c>
      <c r="L463" s="40"/>
      <c r="M463" s="192" t="s">
        <v>1</v>
      </c>
      <c r="N463" s="193" t="s">
        <v>46</v>
      </c>
      <c r="O463" s="72"/>
      <c r="P463" s="194">
        <f>O463*H463</f>
        <v>0</v>
      </c>
      <c r="Q463" s="194">
        <v>0</v>
      </c>
      <c r="R463" s="194">
        <f>Q463*H463</f>
        <v>0</v>
      </c>
      <c r="S463" s="194">
        <v>0</v>
      </c>
      <c r="T463" s="195">
        <f>S463*H463</f>
        <v>0</v>
      </c>
      <c r="U463" s="35"/>
      <c r="V463" s="35"/>
      <c r="W463" s="35"/>
      <c r="X463" s="35"/>
      <c r="Y463" s="35"/>
      <c r="Z463" s="35"/>
      <c r="AA463" s="35"/>
      <c r="AB463" s="35"/>
      <c r="AC463" s="35"/>
      <c r="AD463" s="35"/>
      <c r="AE463" s="35"/>
      <c r="AR463" s="196" t="s">
        <v>291</v>
      </c>
      <c r="AT463" s="196" t="s">
        <v>216</v>
      </c>
      <c r="AU463" s="196" t="s">
        <v>90</v>
      </c>
      <c r="AY463" s="18" t="s">
        <v>215</v>
      </c>
      <c r="BE463" s="197">
        <f>IF(N463="základní",J463,0)</f>
        <v>0</v>
      </c>
      <c r="BF463" s="197">
        <f>IF(N463="snížená",J463,0)</f>
        <v>0</v>
      </c>
      <c r="BG463" s="197">
        <f>IF(N463="zákl. přenesená",J463,0)</f>
        <v>0</v>
      </c>
      <c r="BH463" s="197">
        <f>IF(N463="sníž. přenesená",J463,0)</f>
        <v>0</v>
      </c>
      <c r="BI463" s="197">
        <f>IF(N463="nulová",J463,0)</f>
        <v>0</v>
      </c>
      <c r="BJ463" s="18" t="s">
        <v>88</v>
      </c>
      <c r="BK463" s="197">
        <f>ROUND(I463*H463,2)</f>
        <v>0</v>
      </c>
      <c r="BL463" s="18" t="s">
        <v>291</v>
      </c>
      <c r="BM463" s="196" t="s">
        <v>5101</v>
      </c>
    </row>
    <row r="464" spans="1:65" s="2" customFormat="1" ht="19.2">
      <c r="A464" s="35"/>
      <c r="B464" s="36"/>
      <c r="C464" s="37"/>
      <c r="D464" s="198" t="s">
        <v>221</v>
      </c>
      <c r="E464" s="37"/>
      <c r="F464" s="199" t="s">
        <v>4914</v>
      </c>
      <c r="G464" s="37"/>
      <c r="H464" s="37"/>
      <c r="I464" s="200"/>
      <c r="J464" s="37"/>
      <c r="K464" s="37"/>
      <c r="L464" s="40"/>
      <c r="M464" s="201"/>
      <c r="N464" s="202"/>
      <c r="O464" s="72"/>
      <c r="P464" s="72"/>
      <c r="Q464" s="72"/>
      <c r="R464" s="72"/>
      <c r="S464" s="72"/>
      <c r="T464" s="73"/>
      <c r="U464" s="35"/>
      <c r="V464" s="35"/>
      <c r="W464" s="35"/>
      <c r="X464" s="35"/>
      <c r="Y464" s="35"/>
      <c r="Z464" s="35"/>
      <c r="AA464" s="35"/>
      <c r="AB464" s="35"/>
      <c r="AC464" s="35"/>
      <c r="AD464" s="35"/>
      <c r="AE464" s="35"/>
      <c r="AT464" s="18" t="s">
        <v>221</v>
      </c>
      <c r="AU464" s="18" t="s">
        <v>90</v>
      </c>
    </row>
    <row r="465" spans="1:65" s="2" customFormat="1" ht="10.199999999999999">
      <c r="A465" s="35"/>
      <c r="B465" s="36"/>
      <c r="C465" s="37"/>
      <c r="D465" s="215" t="s">
        <v>362</v>
      </c>
      <c r="E465" s="37"/>
      <c r="F465" s="216" t="s">
        <v>5102</v>
      </c>
      <c r="G465" s="37"/>
      <c r="H465" s="37"/>
      <c r="I465" s="200"/>
      <c r="J465" s="37"/>
      <c r="K465" s="37"/>
      <c r="L465" s="40"/>
      <c r="M465" s="201"/>
      <c r="N465" s="202"/>
      <c r="O465" s="72"/>
      <c r="P465" s="72"/>
      <c r="Q465" s="72"/>
      <c r="R465" s="72"/>
      <c r="S465" s="72"/>
      <c r="T465" s="73"/>
      <c r="U465" s="35"/>
      <c r="V465" s="35"/>
      <c r="W465" s="35"/>
      <c r="X465" s="35"/>
      <c r="Y465" s="35"/>
      <c r="Z465" s="35"/>
      <c r="AA465" s="35"/>
      <c r="AB465" s="35"/>
      <c r="AC465" s="35"/>
      <c r="AD465" s="35"/>
      <c r="AE465" s="35"/>
      <c r="AT465" s="18" t="s">
        <v>362</v>
      </c>
      <c r="AU465" s="18" t="s">
        <v>90</v>
      </c>
    </row>
    <row r="466" spans="1:65" s="2" customFormat="1" ht="24.15" customHeight="1">
      <c r="A466" s="35"/>
      <c r="B466" s="36"/>
      <c r="C466" s="260" t="s">
        <v>1699</v>
      </c>
      <c r="D466" s="260" t="s">
        <v>539</v>
      </c>
      <c r="E466" s="261" t="s">
        <v>5103</v>
      </c>
      <c r="F466" s="262" t="s">
        <v>4917</v>
      </c>
      <c r="G466" s="263" t="s">
        <v>716</v>
      </c>
      <c r="H466" s="264">
        <v>1</v>
      </c>
      <c r="I466" s="265"/>
      <c r="J466" s="266">
        <f>ROUND(I466*H466,2)</f>
        <v>0</v>
      </c>
      <c r="K466" s="262" t="s">
        <v>359</v>
      </c>
      <c r="L466" s="267"/>
      <c r="M466" s="268" t="s">
        <v>1</v>
      </c>
      <c r="N466" s="269" t="s">
        <v>46</v>
      </c>
      <c r="O466" s="72"/>
      <c r="P466" s="194">
        <f>O466*H466</f>
        <v>0</v>
      </c>
      <c r="Q466" s="194">
        <v>3.3E-3</v>
      </c>
      <c r="R466" s="194">
        <f>Q466*H466</f>
        <v>3.3E-3</v>
      </c>
      <c r="S466" s="194">
        <v>0</v>
      </c>
      <c r="T466" s="195">
        <f>S466*H466</f>
        <v>0</v>
      </c>
      <c r="U466" s="35"/>
      <c r="V466" s="35"/>
      <c r="W466" s="35"/>
      <c r="X466" s="35"/>
      <c r="Y466" s="35"/>
      <c r="Z466" s="35"/>
      <c r="AA466" s="35"/>
      <c r="AB466" s="35"/>
      <c r="AC466" s="35"/>
      <c r="AD466" s="35"/>
      <c r="AE466" s="35"/>
      <c r="AR466" s="196" t="s">
        <v>676</v>
      </c>
      <c r="AT466" s="196" t="s">
        <v>539</v>
      </c>
      <c r="AU466" s="196" t="s">
        <v>90</v>
      </c>
      <c r="AY466" s="18" t="s">
        <v>215</v>
      </c>
      <c r="BE466" s="197">
        <f>IF(N466="základní",J466,0)</f>
        <v>0</v>
      </c>
      <c r="BF466" s="197">
        <f>IF(N466="snížená",J466,0)</f>
        <v>0</v>
      </c>
      <c r="BG466" s="197">
        <f>IF(N466="zákl. přenesená",J466,0)</f>
        <v>0</v>
      </c>
      <c r="BH466" s="197">
        <f>IF(N466="sníž. přenesená",J466,0)</f>
        <v>0</v>
      </c>
      <c r="BI466" s="197">
        <f>IF(N466="nulová",J466,0)</f>
        <v>0</v>
      </c>
      <c r="BJ466" s="18" t="s">
        <v>88</v>
      </c>
      <c r="BK466" s="197">
        <f>ROUND(I466*H466,2)</f>
        <v>0</v>
      </c>
      <c r="BL466" s="18" t="s">
        <v>291</v>
      </c>
      <c r="BM466" s="196" t="s">
        <v>5104</v>
      </c>
    </row>
    <row r="467" spans="1:65" s="2" customFormat="1" ht="28.8">
      <c r="A467" s="35"/>
      <c r="B467" s="36"/>
      <c r="C467" s="37"/>
      <c r="D467" s="198" t="s">
        <v>221</v>
      </c>
      <c r="E467" s="37"/>
      <c r="F467" s="199" t="s">
        <v>5105</v>
      </c>
      <c r="G467" s="37"/>
      <c r="H467" s="37"/>
      <c r="I467" s="200"/>
      <c r="J467" s="37"/>
      <c r="K467" s="37"/>
      <c r="L467" s="40"/>
      <c r="M467" s="201"/>
      <c r="N467" s="202"/>
      <c r="O467" s="72"/>
      <c r="P467" s="72"/>
      <c r="Q467" s="72"/>
      <c r="R467" s="72"/>
      <c r="S467" s="72"/>
      <c r="T467" s="73"/>
      <c r="U467" s="35"/>
      <c r="V467" s="35"/>
      <c r="W467" s="35"/>
      <c r="X467" s="35"/>
      <c r="Y467" s="35"/>
      <c r="Z467" s="35"/>
      <c r="AA467" s="35"/>
      <c r="AB467" s="35"/>
      <c r="AC467" s="35"/>
      <c r="AD467" s="35"/>
      <c r="AE467" s="35"/>
      <c r="AT467" s="18" t="s">
        <v>221</v>
      </c>
      <c r="AU467" s="18" t="s">
        <v>90</v>
      </c>
    </row>
    <row r="468" spans="1:65" s="2" customFormat="1" ht="21.75" customHeight="1">
      <c r="A468" s="35"/>
      <c r="B468" s="36"/>
      <c r="C468" s="185" t="s">
        <v>1704</v>
      </c>
      <c r="D468" s="185" t="s">
        <v>216</v>
      </c>
      <c r="E468" s="186" t="s">
        <v>4835</v>
      </c>
      <c r="F468" s="187" t="s">
        <v>4836</v>
      </c>
      <c r="G468" s="188" t="s">
        <v>523</v>
      </c>
      <c r="H468" s="189">
        <v>2.827</v>
      </c>
      <c r="I468" s="190"/>
      <c r="J468" s="191">
        <f>ROUND(I468*H468,2)</f>
        <v>0</v>
      </c>
      <c r="K468" s="187" t="s">
        <v>1</v>
      </c>
      <c r="L468" s="40"/>
      <c r="M468" s="192" t="s">
        <v>1</v>
      </c>
      <c r="N468" s="193" t="s">
        <v>46</v>
      </c>
      <c r="O468" s="72"/>
      <c r="P468" s="194">
        <f>O468*H468</f>
        <v>0</v>
      </c>
      <c r="Q468" s="194">
        <v>3.8000000000000002E-4</v>
      </c>
      <c r="R468" s="194">
        <f>Q468*H468</f>
        <v>1.0742600000000001E-3</v>
      </c>
      <c r="S468" s="194">
        <v>0</v>
      </c>
      <c r="T468" s="195">
        <f>S468*H468</f>
        <v>0</v>
      </c>
      <c r="U468" s="35"/>
      <c r="V468" s="35"/>
      <c r="W468" s="35"/>
      <c r="X468" s="35"/>
      <c r="Y468" s="35"/>
      <c r="Z468" s="35"/>
      <c r="AA468" s="35"/>
      <c r="AB468" s="35"/>
      <c r="AC468" s="35"/>
      <c r="AD468" s="35"/>
      <c r="AE468" s="35"/>
      <c r="AR468" s="196" t="s">
        <v>291</v>
      </c>
      <c r="AT468" s="196" t="s">
        <v>216</v>
      </c>
      <c r="AU468" s="196" t="s">
        <v>90</v>
      </c>
      <c r="AY468" s="18" t="s">
        <v>215</v>
      </c>
      <c r="BE468" s="197">
        <f>IF(N468="základní",J468,0)</f>
        <v>0</v>
      </c>
      <c r="BF468" s="197">
        <f>IF(N468="snížená",J468,0)</f>
        <v>0</v>
      </c>
      <c r="BG468" s="197">
        <f>IF(N468="zákl. přenesená",J468,0)</f>
        <v>0</v>
      </c>
      <c r="BH468" s="197">
        <f>IF(N468="sníž. přenesená",J468,0)</f>
        <v>0</v>
      </c>
      <c r="BI468" s="197">
        <f>IF(N468="nulová",J468,0)</f>
        <v>0</v>
      </c>
      <c r="BJ468" s="18" t="s">
        <v>88</v>
      </c>
      <c r="BK468" s="197">
        <f>ROUND(I468*H468,2)</f>
        <v>0</v>
      </c>
      <c r="BL468" s="18" t="s">
        <v>291</v>
      </c>
      <c r="BM468" s="196" t="s">
        <v>5106</v>
      </c>
    </row>
    <row r="469" spans="1:65" s="2" customFormat="1" ht="19.2">
      <c r="A469" s="35"/>
      <c r="B469" s="36"/>
      <c r="C469" s="37"/>
      <c r="D469" s="198" t="s">
        <v>221</v>
      </c>
      <c r="E469" s="37"/>
      <c r="F469" s="199" t="s">
        <v>4838</v>
      </c>
      <c r="G469" s="37"/>
      <c r="H469" s="37"/>
      <c r="I469" s="200"/>
      <c r="J469" s="37"/>
      <c r="K469" s="37"/>
      <c r="L469" s="40"/>
      <c r="M469" s="201"/>
      <c r="N469" s="202"/>
      <c r="O469" s="72"/>
      <c r="P469" s="72"/>
      <c r="Q469" s="72"/>
      <c r="R469" s="72"/>
      <c r="S469" s="72"/>
      <c r="T469" s="73"/>
      <c r="U469" s="35"/>
      <c r="V469" s="35"/>
      <c r="W469" s="35"/>
      <c r="X469" s="35"/>
      <c r="Y469" s="35"/>
      <c r="Z469" s="35"/>
      <c r="AA469" s="35"/>
      <c r="AB469" s="35"/>
      <c r="AC469" s="35"/>
      <c r="AD469" s="35"/>
      <c r="AE469" s="35"/>
      <c r="AT469" s="18" t="s">
        <v>221</v>
      </c>
      <c r="AU469" s="18" t="s">
        <v>90</v>
      </c>
    </row>
    <row r="470" spans="1:65" s="2" customFormat="1" ht="24.15" customHeight="1">
      <c r="A470" s="35"/>
      <c r="B470" s="36"/>
      <c r="C470" s="260" t="s">
        <v>1710</v>
      </c>
      <c r="D470" s="260" t="s">
        <v>539</v>
      </c>
      <c r="E470" s="261" t="s">
        <v>4839</v>
      </c>
      <c r="F470" s="262" t="s">
        <v>4840</v>
      </c>
      <c r="G470" s="263" t="s">
        <v>523</v>
      </c>
      <c r="H470" s="264">
        <v>2.827</v>
      </c>
      <c r="I470" s="265"/>
      <c r="J470" s="266">
        <f>ROUND(I470*H470,2)</f>
        <v>0</v>
      </c>
      <c r="K470" s="262" t="s">
        <v>359</v>
      </c>
      <c r="L470" s="267"/>
      <c r="M470" s="268" t="s">
        <v>1</v>
      </c>
      <c r="N470" s="269" t="s">
        <v>46</v>
      </c>
      <c r="O470" s="72"/>
      <c r="P470" s="194">
        <f>O470*H470</f>
        <v>0</v>
      </c>
      <c r="Q470" s="194">
        <v>5.9999999999999995E-4</v>
      </c>
      <c r="R470" s="194">
        <f>Q470*H470</f>
        <v>1.6961999999999999E-3</v>
      </c>
      <c r="S470" s="194">
        <v>0</v>
      </c>
      <c r="T470" s="195">
        <f>S470*H470</f>
        <v>0</v>
      </c>
      <c r="U470" s="35"/>
      <c r="V470" s="35"/>
      <c r="W470" s="35"/>
      <c r="X470" s="35"/>
      <c r="Y470" s="35"/>
      <c r="Z470" s="35"/>
      <c r="AA470" s="35"/>
      <c r="AB470" s="35"/>
      <c r="AC470" s="35"/>
      <c r="AD470" s="35"/>
      <c r="AE470" s="35"/>
      <c r="AR470" s="196" t="s">
        <v>676</v>
      </c>
      <c r="AT470" s="196" t="s">
        <v>539</v>
      </c>
      <c r="AU470" s="196" t="s">
        <v>90</v>
      </c>
      <c r="AY470" s="18" t="s">
        <v>215</v>
      </c>
      <c r="BE470" s="197">
        <f>IF(N470="základní",J470,0)</f>
        <v>0</v>
      </c>
      <c r="BF470" s="197">
        <f>IF(N470="snížená",J470,0)</f>
        <v>0</v>
      </c>
      <c r="BG470" s="197">
        <f>IF(N470="zákl. přenesená",J470,0)</f>
        <v>0</v>
      </c>
      <c r="BH470" s="197">
        <f>IF(N470="sníž. přenesená",J470,0)</f>
        <v>0</v>
      </c>
      <c r="BI470" s="197">
        <f>IF(N470="nulová",J470,0)</f>
        <v>0</v>
      </c>
      <c r="BJ470" s="18" t="s">
        <v>88</v>
      </c>
      <c r="BK470" s="197">
        <f>ROUND(I470*H470,2)</f>
        <v>0</v>
      </c>
      <c r="BL470" s="18" t="s">
        <v>291</v>
      </c>
      <c r="BM470" s="196" t="s">
        <v>5107</v>
      </c>
    </row>
    <row r="471" spans="1:65" s="2" customFormat="1" ht="19.2">
      <c r="A471" s="35"/>
      <c r="B471" s="36"/>
      <c r="C471" s="37"/>
      <c r="D471" s="198" t="s">
        <v>221</v>
      </c>
      <c r="E471" s="37"/>
      <c r="F471" s="199" t="s">
        <v>4840</v>
      </c>
      <c r="G471" s="37"/>
      <c r="H471" s="37"/>
      <c r="I471" s="200"/>
      <c r="J471" s="37"/>
      <c r="K471" s="37"/>
      <c r="L471" s="40"/>
      <c r="M471" s="201"/>
      <c r="N471" s="202"/>
      <c r="O471" s="72"/>
      <c r="P471" s="72"/>
      <c r="Q471" s="72"/>
      <c r="R471" s="72"/>
      <c r="S471" s="72"/>
      <c r="T471" s="73"/>
      <c r="U471" s="35"/>
      <c r="V471" s="35"/>
      <c r="W471" s="35"/>
      <c r="X471" s="35"/>
      <c r="Y471" s="35"/>
      <c r="Z471" s="35"/>
      <c r="AA471" s="35"/>
      <c r="AB471" s="35"/>
      <c r="AC471" s="35"/>
      <c r="AD471" s="35"/>
      <c r="AE471" s="35"/>
      <c r="AT471" s="18" t="s">
        <v>221</v>
      </c>
      <c r="AU471" s="18" t="s">
        <v>90</v>
      </c>
    </row>
    <row r="472" spans="1:65" s="14" customFormat="1" ht="10.199999999999999">
      <c r="B472" s="227"/>
      <c r="C472" s="228"/>
      <c r="D472" s="198" t="s">
        <v>364</v>
      </c>
      <c r="E472" s="229" t="s">
        <v>1</v>
      </c>
      <c r="F472" s="230" t="s">
        <v>5108</v>
      </c>
      <c r="G472" s="228"/>
      <c r="H472" s="231">
        <v>2.827</v>
      </c>
      <c r="I472" s="232"/>
      <c r="J472" s="228"/>
      <c r="K472" s="228"/>
      <c r="L472" s="233"/>
      <c r="M472" s="234"/>
      <c r="N472" s="235"/>
      <c r="O472" s="235"/>
      <c r="P472" s="235"/>
      <c r="Q472" s="235"/>
      <c r="R472" s="235"/>
      <c r="S472" s="235"/>
      <c r="T472" s="236"/>
      <c r="AT472" s="237" t="s">
        <v>364</v>
      </c>
      <c r="AU472" s="237" t="s">
        <v>90</v>
      </c>
      <c r="AV472" s="14" t="s">
        <v>90</v>
      </c>
      <c r="AW472" s="14" t="s">
        <v>36</v>
      </c>
      <c r="AX472" s="14" t="s">
        <v>88</v>
      </c>
      <c r="AY472" s="237" t="s">
        <v>215</v>
      </c>
    </row>
    <row r="473" spans="1:65" s="2" customFormat="1" ht="24.15" customHeight="1">
      <c r="A473" s="35"/>
      <c r="B473" s="36"/>
      <c r="C473" s="185" t="s">
        <v>1719</v>
      </c>
      <c r="D473" s="185" t="s">
        <v>216</v>
      </c>
      <c r="E473" s="186" t="s">
        <v>4943</v>
      </c>
      <c r="F473" s="187" t="s">
        <v>4944</v>
      </c>
      <c r="G473" s="188" t="s">
        <v>583</v>
      </c>
      <c r="H473" s="189">
        <v>0.05</v>
      </c>
      <c r="I473" s="190"/>
      <c r="J473" s="191">
        <f>ROUND(I473*H473,2)</f>
        <v>0</v>
      </c>
      <c r="K473" s="187" t="s">
        <v>359</v>
      </c>
      <c r="L473" s="40"/>
      <c r="M473" s="192" t="s">
        <v>1</v>
      </c>
      <c r="N473" s="193" t="s">
        <v>46</v>
      </c>
      <c r="O473" s="72"/>
      <c r="P473" s="194">
        <f>O473*H473</f>
        <v>0</v>
      </c>
      <c r="Q473" s="194">
        <v>0</v>
      </c>
      <c r="R473" s="194">
        <f>Q473*H473</f>
        <v>0</v>
      </c>
      <c r="S473" s="194">
        <v>0</v>
      </c>
      <c r="T473" s="195">
        <f>S473*H473</f>
        <v>0</v>
      </c>
      <c r="U473" s="35"/>
      <c r="V473" s="35"/>
      <c r="W473" s="35"/>
      <c r="X473" s="35"/>
      <c r="Y473" s="35"/>
      <c r="Z473" s="35"/>
      <c r="AA473" s="35"/>
      <c r="AB473" s="35"/>
      <c r="AC473" s="35"/>
      <c r="AD473" s="35"/>
      <c r="AE473" s="35"/>
      <c r="AR473" s="196" t="s">
        <v>291</v>
      </c>
      <c r="AT473" s="196" t="s">
        <v>216</v>
      </c>
      <c r="AU473" s="196" t="s">
        <v>90</v>
      </c>
      <c r="AY473" s="18" t="s">
        <v>215</v>
      </c>
      <c r="BE473" s="197">
        <f>IF(N473="základní",J473,0)</f>
        <v>0</v>
      </c>
      <c r="BF473" s="197">
        <f>IF(N473="snížená",J473,0)</f>
        <v>0</v>
      </c>
      <c r="BG473" s="197">
        <f>IF(N473="zákl. přenesená",J473,0)</f>
        <v>0</v>
      </c>
      <c r="BH473" s="197">
        <f>IF(N473="sníž. přenesená",J473,0)</f>
        <v>0</v>
      </c>
      <c r="BI473" s="197">
        <f>IF(N473="nulová",J473,0)</f>
        <v>0</v>
      </c>
      <c r="BJ473" s="18" t="s">
        <v>88</v>
      </c>
      <c r="BK473" s="197">
        <f>ROUND(I473*H473,2)</f>
        <v>0</v>
      </c>
      <c r="BL473" s="18" t="s">
        <v>291</v>
      </c>
      <c r="BM473" s="196" t="s">
        <v>5109</v>
      </c>
    </row>
    <row r="474" spans="1:65" s="2" customFormat="1" ht="19.2">
      <c r="A474" s="35"/>
      <c r="B474" s="36"/>
      <c r="C474" s="37"/>
      <c r="D474" s="198" t="s">
        <v>221</v>
      </c>
      <c r="E474" s="37"/>
      <c r="F474" s="199" t="s">
        <v>4944</v>
      </c>
      <c r="G474" s="37"/>
      <c r="H474" s="37"/>
      <c r="I474" s="200"/>
      <c r="J474" s="37"/>
      <c r="K474" s="37"/>
      <c r="L474" s="40"/>
      <c r="M474" s="201"/>
      <c r="N474" s="202"/>
      <c r="O474" s="72"/>
      <c r="P474" s="72"/>
      <c r="Q474" s="72"/>
      <c r="R474" s="72"/>
      <c r="S474" s="72"/>
      <c r="T474" s="73"/>
      <c r="U474" s="35"/>
      <c r="V474" s="35"/>
      <c r="W474" s="35"/>
      <c r="X474" s="35"/>
      <c r="Y474" s="35"/>
      <c r="Z474" s="35"/>
      <c r="AA474" s="35"/>
      <c r="AB474" s="35"/>
      <c r="AC474" s="35"/>
      <c r="AD474" s="35"/>
      <c r="AE474" s="35"/>
      <c r="AT474" s="18" t="s">
        <v>221</v>
      </c>
      <c r="AU474" s="18" t="s">
        <v>90</v>
      </c>
    </row>
    <row r="475" spans="1:65" s="2" customFormat="1" ht="10.199999999999999">
      <c r="A475" s="35"/>
      <c r="B475" s="36"/>
      <c r="C475" s="37"/>
      <c r="D475" s="215" t="s">
        <v>362</v>
      </c>
      <c r="E475" s="37"/>
      <c r="F475" s="216" t="s">
        <v>4946</v>
      </c>
      <c r="G475" s="37"/>
      <c r="H475" s="37"/>
      <c r="I475" s="200"/>
      <c r="J475" s="37"/>
      <c r="K475" s="37"/>
      <c r="L475" s="40"/>
      <c r="M475" s="201"/>
      <c r="N475" s="202"/>
      <c r="O475" s="72"/>
      <c r="P475" s="72"/>
      <c r="Q475" s="72"/>
      <c r="R475" s="72"/>
      <c r="S475" s="72"/>
      <c r="T475" s="73"/>
      <c r="U475" s="35"/>
      <c r="V475" s="35"/>
      <c r="W475" s="35"/>
      <c r="X475" s="35"/>
      <c r="Y475" s="35"/>
      <c r="Z475" s="35"/>
      <c r="AA475" s="35"/>
      <c r="AB475" s="35"/>
      <c r="AC475" s="35"/>
      <c r="AD475" s="35"/>
      <c r="AE475" s="35"/>
      <c r="AT475" s="18" t="s">
        <v>362</v>
      </c>
      <c r="AU475" s="18" t="s">
        <v>90</v>
      </c>
    </row>
    <row r="476" spans="1:65" s="11" customFormat="1" ht="22.8" customHeight="1">
      <c r="B476" s="171"/>
      <c r="C476" s="172"/>
      <c r="D476" s="173" t="s">
        <v>80</v>
      </c>
      <c r="E476" s="213" t="s">
        <v>5110</v>
      </c>
      <c r="F476" s="213" t="s">
        <v>5111</v>
      </c>
      <c r="G476" s="172"/>
      <c r="H476" s="172"/>
      <c r="I476" s="175"/>
      <c r="J476" s="214">
        <f>BK476</f>
        <v>0</v>
      </c>
      <c r="K476" s="172"/>
      <c r="L476" s="177"/>
      <c r="M476" s="178"/>
      <c r="N476" s="179"/>
      <c r="O476" s="179"/>
      <c r="P476" s="180">
        <f>SUM(P477:P520)</f>
        <v>0</v>
      </c>
      <c r="Q476" s="179"/>
      <c r="R476" s="180">
        <f>SUM(R477:R520)</f>
        <v>2.8130499999999999E-2</v>
      </c>
      <c r="S476" s="179"/>
      <c r="T476" s="181">
        <f>SUM(T477:T520)</f>
        <v>0</v>
      </c>
      <c r="AR476" s="182" t="s">
        <v>90</v>
      </c>
      <c r="AT476" s="183" t="s">
        <v>80</v>
      </c>
      <c r="AU476" s="183" t="s">
        <v>88</v>
      </c>
      <c r="AY476" s="182" t="s">
        <v>215</v>
      </c>
      <c r="BK476" s="184">
        <f>SUM(BK477:BK520)</f>
        <v>0</v>
      </c>
    </row>
    <row r="477" spans="1:65" s="2" customFormat="1" ht="21.75" customHeight="1">
      <c r="A477" s="35"/>
      <c r="B477" s="36"/>
      <c r="C477" s="185" t="s">
        <v>1725</v>
      </c>
      <c r="D477" s="185" t="s">
        <v>216</v>
      </c>
      <c r="E477" s="186" t="s">
        <v>5112</v>
      </c>
      <c r="F477" s="187" t="s">
        <v>5113</v>
      </c>
      <c r="G477" s="188" t="s">
        <v>716</v>
      </c>
      <c r="H477" s="189">
        <v>1</v>
      </c>
      <c r="I477" s="190"/>
      <c r="J477" s="191">
        <f>ROUND(I477*H477,2)</f>
        <v>0</v>
      </c>
      <c r="K477" s="187" t="s">
        <v>5086</v>
      </c>
      <c r="L477" s="40"/>
      <c r="M477" s="192" t="s">
        <v>1</v>
      </c>
      <c r="N477" s="193" t="s">
        <v>46</v>
      </c>
      <c r="O477" s="72"/>
      <c r="P477" s="194">
        <f>O477*H477</f>
        <v>0</v>
      </c>
      <c r="Q477" s="194">
        <v>0</v>
      </c>
      <c r="R477" s="194">
        <f>Q477*H477</f>
        <v>0</v>
      </c>
      <c r="S477" s="194">
        <v>0</v>
      </c>
      <c r="T477" s="195">
        <f>S477*H477</f>
        <v>0</v>
      </c>
      <c r="U477" s="35"/>
      <c r="V477" s="35"/>
      <c r="W477" s="35"/>
      <c r="X477" s="35"/>
      <c r="Y477" s="35"/>
      <c r="Z477" s="35"/>
      <c r="AA477" s="35"/>
      <c r="AB477" s="35"/>
      <c r="AC477" s="35"/>
      <c r="AD477" s="35"/>
      <c r="AE477" s="35"/>
      <c r="AR477" s="196" t="s">
        <v>291</v>
      </c>
      <c r="AT477" s="196" t="s">
        <v>216</v>
      </c>
      <c r="AU477" s="196" t="s">
        <v>90</v>
      </c>
      <c r="AY477" s="18" t="s">
        <v>215</v>
      </c>
      <c r="BE477" s="197">
        <f>IF(N477="základní",J477,0)</f>
        <v>0</v>
      </c>
      <c r="BF477" s="197">
        <f>IF(N477="snížená",J477,0)</f>
        <v>0</v>
      </c>
      <c r="BG477" s="197">
        <f>IF(N477="zákl. přenesená",J477,0)</f>
        <v>0</v>
      </c>
      <c r="BH477" s="197">
        <f>IF(N477="sníž. přenesená",J477,0)</f>
        <v>0</v>
      </c>
      <c r="BI477" s="197">
        <f>IF(N477="nulová",J477,0)</f>
        <v>0</v>
      </c>
      <c r="BJ477" s="18" t="s">
        <v>88</v>
      </c>
      <c r="BK477" s="197">
        <f>ROUND(I477*H477,2)</f>
        <v>0</v>
      </c>
      <c r="BL477" s="18" t="s">
        <v>291</v>
      </c>
      <c r="BM477" s="196" t="s">
        <v>5114</v>
      </c>
    </row>
    <row r="478" spans="1:65" s="2" customFormat="1" ht="19.2">
      <c r="A478" s="35"/>
      <c r="B478" s="36"/>
      <c r="C478" s="37"/>
      <c r="D478" s="198" t="s">
        <v>221</v>
      </c>
      <c r="E478" s="37"/>
      <c r="F478" s="199" t="s">
        <v>4951</v>
      </c>
      <c r="G478" s="37"/>
      <c r="H478" s="37"/>
      <c r="I478" s="200"/>
      <c r="J478" s="37"/>
      <c r="K478" s="37"/>
      <c r="L478" s="40"/>
      <c r="M478" s="201"/>
      <c r="N478" s="202"/>
      <c r="O478" s="72"/>
      <c r="P478" s="72"/>
      <c r="Q478" s="72"/>
      <c r="R478" s="72"/>
      <c r="S478" s="72"/>
      <c r="T478" s="73"/>
      <c r="U478" s="35"/>
      <c r="V478" s="35"/>
      <c r="W478" s="35"/>
      <c r="X478" s="35"/>
      <c r="Y478" s="35"/>
      <c r="Z478" s="35"/>
      <c r="AA478" s="35"/>
      <c r="AB478" s="35"/>
      <c r="AC478" s="35"/>
      <c r="AD478" s="35"/>
      <c r="AE478" s="35"/>
      <c r="AT478" s="18" t="s">
        <v>221</v>
      </c>
      <c r="AU478" s="18" t="s">
        <v>90</v>
      </c>
    </row>
    <row r="479" spans="1:65" s="2" customFormat="1" ht="10.199999999999999">
      <c r="A479" s="35"/>
      <c r="B479" s="36"/>
      <c r="C479" s="37"/>
      <c r="D479" s="215" t="s">
        <v>362</v>
      </c>
      <c r="E479" s="37"/>
      <c r="F479" s="216" t="s">
        <v>5115</v>
      </c>
      <c r="G479" s="37"/>
      <c r="H479" s="37"/>
      <c r="I479" s="200"/>
      <c r="J479" s="37"/>
      <c r="K479" s="37"/>
      <c r="L479" s="40"/>
      <c r="M479" s="201"/>
      <c r="N479" s="202"/>
      <c r="O479" s="72"/>
      <c r="P479" s="72"/>
      <c r="Q479" s="72"/>
      <c r="R479" s="72"/>
      <c r="S479" s="72"/>
      <c r="T479" s="73"/>
      <c r="U479" s="35"/>
      <c r="V479" s="35"/>
      <c r="W479" s="35"/>
      <c r="X479" s="35"/>
      <c r="Y479" s="35"/>
      <c r="Z479" s="35"/>
      <c r="AA479" s="35"/>
      <c r="AB479" s="35"/>
      <c r="AC479" s="35"/>
      <c r="AD479" s="35"/>
      <c r="AE479" s="35"/>
      <c r="AT479" s="18" t="s">
        <v>362</v>
      </c>
      <c r="AU479" s="18" t="s">
        <v>90</v>
      </c>
    </row>
    <row r="480" spans="1:65" s="2" customFormat="1" ht="24.15" customHeight="1">
      <c r="A480" s="35"/>
      <c r="B480" s="36"/>
      <c r="C480" s="260" t="s">
        <v>1733</v>
      </c>
      <c r="D480" s="260" t="s">
        <v>539</v>
      </c>
      <c r="E480" s="261" t="s">
        <v>5116</v>
      </c>
      <c r="F480" s="262" t="s">
        <v>5117</v>
      </c>
      <c r="G480" s="263" t="s">
        <v>716</v>
      </c>
      <c r="H480" s="264">
        <v>1</v>
      </c>
      <c r="I480" s="265"/>
      <c r="J480" s="266">
        <f>ROUND(I480*H480,2)</f>
        <v>0</v>
      </c>
      <c r="K480" s="262" t="s">
        <v>1</v>
      </c>
      <c r="L480" s="267"/>
      <c r="M480" s="268" t="s">
        <v>1</v>
      </c>
      <c r="N480" s="269" t="s">
        <v>46</v>
      </c>
      <c r="O480" s="72"/>
      <c r="P480" s="194">
        <f>O480*H480</f>
        <v>0</v>
      </c>
      <c r="Q480" s="194">
        <v>4.8999999999999998E-3</v>
      </c>
      <c r="R480" s="194">
        <f>Q480*H480</f>
        <v>4.8999999999999998E-3</v>
      </c>
      <c r="S480" s="194">
        <v>0</v>
      </c>
      <c r="T480" s="195">
        <f>S480*H480</f>
        <v>0</v>
      </c>
      <c r="U480" s="35"/>
      <c r="V480" s="35"/>
      <c r="W480" s="35"/>
      <c r="X480" s="35"/>
      <c r="Y480" s="35"/>
      <c r="Z480" s="35"/>
      <c r="AA480" s="35"/>
      <c r="AB480" s="35"/>
      <c r="AC480" s="35"/>
      <c r="AD480" s="35"/>
      <c r="AE480" s="35"/>
      <c r="AR480" s="196" t="s">
        <v>676</v>
      </c>
      <c r="AT480" s="196" t="s">
        <v>539</v>
      </c>
      <c r="AU480" s="196" t="s">
        <v>90</v>
      </c>
      <c r="AY480" s="18" t="s">
        <v>215</v>
      </c>
      <c r="BE480" s="197">
        <f>IF(N480="základní",J480,0)</f>
        <v>0</v>
      </c>
      <c r="BF480" s="197">
        <f>IF(N480="snížená",J480,0)</f>
        <v>0</v>
      </c>
      <c r="BG480" s="197">
        <f>IF(N480="zákl. přenesená",J480,0)</f>
        <v>0</v>
      </c>
      <c r="BH480" s="197">
        <f>IF(N480="sníž. přenesená",J480,0)</f>
        <v>0</v>
      </c>
      <c r="BI480" s="197">
        <f>IF(N480="nulová",J480,0)</f>
        <v>0</v>
      </c>
      <c r="BJ480" s="18" t="s">
        <v>88</v>
      </c>
      <c r="BK480" s="197">
        <f>ROUND(I480*H480,2)</f>
        <v>0</v>
      </c>
      <c r="BL480" s="18" t="s">
        <v>291</v>
      </c>
      <c r="BM480" s="196" t="s">
        <v>5118</v>
      </c>
    </row>
    <row r="481" spans="1:65" s="2" customFormat="1" ht="19.2">
      <c r="A481" s="35"/>
      <c r="B481" s="36"/>
      <c r="C481" s="37"/>
      <c r="D481" s="198" t="s">
        <v>221</v>
      </c>
      <c r="E481" s="37"/>
      <c r="F481" s="199" t="s">
        <v>5119</v>
      </c>
      <c r="G481" s="37"/>
      <c r="H481" s="37"/>
      <c r="I481" s="200"/>
      <c r="J481" s="37"/>
      <c r="K481" s="37"/>
      <c r="L481" s="40"/>
      <c r="M481" s="201"/>
      <c r="N481" s="202"/>
      <c r="O481" s="72"/>
      <c r="P481" s="72"/>
      <c r="Q481" s="72"/>
      <c r="R481" s="72"/>
      <c r="S481" s="72"/>
      <c r="T481" s="73"/>
      <c r="U481" s="35"/>
      <c r="V481" s="35"/>
      <c r="W481" s="35"/>
      <c r="X481" s="35"/>
      <c r="Y481" s="35"/>
      <c r="Z481" s="35"/>
      <c r="AA481" s="35"/>
      <c r="AB481" s="35"/>
      <c r="AC481" s="35"/>
      <c r="AD481" s="35"/>
      <c r="AE481" s="35"/>
      <c r="AT481" s="18" t="s">
        <v>221</v>
      </c>
      <c r="AU481" s="18" t="s">
        <v>90</v>
      </c>
    </row>
    <row r="482" spans="1:65" s="2" customFormat="1" ht="24.15" customHeight="1">
      <c r="A482" s="35"/>
      <c r="B482" s="36"/>
      <c r="C482" s="185" t="s">
        <v>1739</v>
      </c>
      <c r="D482" s="185" t="s">
        <v>216</v>
      </c>
      <c r="E482" s="186" t="s">
        <v>5120</v>
      </c>
      <c r="F482" s="187" t="s">
        <v>5121</v>
      </c>
      <c r="G482" s="188" t="s">
        <v>716</v>
      </c>
      <c r="H482" s="189">
        <v>1</v>
      </c>
      <c r="I482" s="190"/>
      <c r="J482" s="191">
        <f>ROUND(I482*H482,2)</f>
        <v>0</v>
      </c>
      <c r="K482" s="187" t="s">
        <v>3571</v>
      </c>
      <c r="L482" s="40"/>
      <c r="M482" s="192" t="s">
        <v>1</v>
      </c>
      <c r="N482" s="193" t="s">
        <v>46</v>
      </c>
      <c r="O482" s="72"/>
      <c r="P482" s="194">
        <f>O482*H482</f>
        <v>0</v>
      </c>
      <c r="Q482" s="194">
        <v>0</v>
      </c>
      <c r="R482" s="194">
        <f>Q482*H482</f>
        <v>0</v>
      </c>
      <c r="S482" s="194">
        <v>0</v>
      </c>
      <c r="T482" s="195">
        <f>S482*H482</f>
        <v>0</v>
      </c>
      <c r="U482" s="35"/>
      <c r="V482" s="35"/>
      <c r="W482" s="35"/>
      <c r="X482" s="35"/>
      <c r="Y482" s="35"/>
      <c r="Z482" s="35"/>
      <c r="AA482" s="35"/>
      <c r="AB482" s="35"/>
      <c r="AC482" s="35"/>
      <c r="AD482" s="35"/>
      <c r="AE482" s="35"/>
      <c r="AR482" s="196" t="s">
        <v>291</v>
      </c>
      <c r="AT482" s="196" t="s">
        <v>216</v>
      </c>
      <c r="AU482" s="196" t="s">
        <v>90</v>
      </c>
      <c r="AY482" s="18" t="s">
        <v>215</v>
      </c>
      <c r="BE482" s="197">
        <f>IF(N482="základní",J482,0)</f>
        <v>0</v>
      </c>
      <c r="BF482" s="197">
        <f>IF(N482="snížená",J482,0)</f>
        <v>0</v>
      </c>
      <c r="BG482" s="197">
        <f>IF(N482="zákl. přenesená",J482,0)</f>
        <v>0</v>
      </c>
      <c r="BH482" s="197">
        <f>IF(N482="sníž. přenesená",J482,0)</f>
        <v>0</v>
      </c>
      <c r="BI482" s="197">
        <f>IF(N482="nulová",J482,0)</f>
        <v>0</v>
      </c>
      <c r="BJ482" s="18" t="s">
        <v>88</v>
      </c>
      <c r="BK482" s="197">
        <f>ROUND(I482*H482,2)</f>
        <v>0</v>
      </c>
      <c r="BL482" s="18" t="s">
        <v>291</v>
      </c>
      <c r="BM482" s="196" t="s">
        <v>5122</v>
      </c>
    </row>
    <row r="483" spans="1:65" s="2" customFormat="1" ht="19.2">
      <c r="A483" s="35"/>
      <c r="B483" s="36"/>
      <c r="C483" s="37"/>
      <c r="D483" s="198" t="s">
        <v>221</v>
      </c>
      <c r="E483" s="37"/>
      <c r="F483" s="199" t="s">
        <v>4706</v>
      </c>
      <c r="G483" s="37"/>
      <c r="H483" s="37"/>
      <c r="I483" s="200"/>
      <c r="J483" s="37"/>
      <c r="K483" s="37"/>
      <c r="L483" s="40"/>
      <c r="M483" s="201"/>
      <c r="N483" s="202"/>
      <c r="O483" s="72"/>
      <c r="P483" s="72"/>
      <c r="Q483" s="72"/>
      <c r="R483" s="72"/>
      <c r="S483" s="72"/>
      <c r="T483" s="73"/>
      <c r="U483" s="35"/>
      <c r="V483" s="35"/>
      <c r="W483" s="35"/>
      <c r="X483" s="35"/>
      <c r="Y483" s="35"/>
      <c r="Z483" s="35"/>
      <c r="AA483" s="35"/>
      <c r="AB483" s="35"/>
      <c r="AC483" s="35"/>
      <c r="AD483" s="35"/>
      <c r="AE483" s="35"/>
      <c r="AT483" s="18" t="s">
        <v>221</v>
      </c>
      <c r="AU483" s="18" t="s">
        <v>90</v>
      </c>
    </row>
    <row r="484" spans="1:65" s="2" customFormat="1" ht="10.199999999999999">
      <c r="A484" s="35"/>
      <c r="B484" s="36"/>
      <c r="C484" s="37"/>
      <c r="D484" s="215" t="s">
        <v>362</v>
      </c>
      <c r="E484" s="37"/>
      <c r="F484" s="216" t="s">
        <v>5123</v>
      </c>
      <c r="G484" s="37"/>
      <c r="H484" s="37"/>
      <c r="I484" s="200"/>
      <c r="J484" s="37"/>
      <c r="K484" s="37"/>
      <c r="L484" s="40"/>
      <c r="M484" s="201"/>
      <c r="N484" s="202"/>
      <c r="O484" s="72"/>
      <c r="P484" s="72"/>
      <c r="Q484" s="72"/>
      <c r="R484" s="72"/>
      <c r="S484" s="72"/>
      <c r="T484" s="73"/>
      <c r="U484" s="35"/>
      <c r="V484" s="35"/>
      <c r="W484" s="35"/>
      <c r="X484" s="35"/>
      <c r="Y484" s="35"/>
      <c r="Z484" s="35"/>
      <c r="AA484" s="35"/>
      <c r="AB484" s="35"/>
      <c r="AC484" s="35"/>
      <c r="AD484" s="35"/>
      <c r="AE484" s="35"/>
      <c r="AT484" s="18" t="s">
        <v>362</v>
      </c>
      <c r="AU484" s="18" t="s">
        <v>90</v>
      </c>
    </row>
    <row r="485" spans="1:65" s="2" customFormat="1" ht="16.5" customHeight="1">
      <c r="A485" s="35"/>
      <c r="B485" s="36"/>
      <c r="C485" s="260" t="s">
        <v>1742</v>
      </c>
      <c r="D485" s="260" t="s">
        <v>539</v>
      </c>
      <c r="E485" s="261" t="s">
        <v>5124</v>
      </c>
      <c r="F485" s="262" t="s">
        <v>5125</v>
      </c>
      <c r="G485" s="263" t="s">
        <v>716</v>
      </c>
      <c r="H485" s="264">
        <v>1</v>
      </c>
      <c r="I485" s="265"/>
      <c r="J485" s="266">
        <f>ROUND(I485*H485,2)</f>
        <v>0</v>
      </c>
      <c r="K485" s="262" t="s">
        <v>1</v>
      </c>
      <c r="L485" s="267"/>
      <c r="M485" s="268" t="s">
        <v>1</v>
      </c>
      <c r="N485" s="269" t="s">
        <v>46</v>
      </c>
      <c r="O485" s="72"/>
      <c r="P485" s="194">
        <f>O485*H485</f>
        <v>0</v>
      </c>
      <c r="Q485" s="194">
        <v>0</v>
      </c>
      <c r="R485" s="194">
        <f>Q485*H485</f>
        <v>0</v>
      </c>
      <c r="S485" s="194">
        <v>0</v>
      </c>
      <c r="T485" s="195">
        <f>S485*H485</f>
        <v>0</v>
      </c>
      <c r="U485" s="35"/>
      <c r="V485" s="35"/>
      <c r="W485" s="35"/>
      <c r="X485" s="35"/>
      <c r="Y485" s="35"/>
      <c r="Z485" s="35"/>
      <c r="AA485" s="35"/>
      <c r="AB485" s="35"/>
      <c r="AC485" s="35"/>
      <c r="AD485" s="35"/>
      <c r="AE485" s="35"/>
      <c r="AR485" s="196" t="s">
        <v>676</v>
      </c>
      <c r="AT485" s="196" t="s">
        <v>539</v>
      </c>
      <c r="AU485" s="196" t="s">
        <v>90</v>
      </c>
      <c r="AY485" s="18" t="s">
        <v>215</v>
      </c>
      <c r="BE485" s="197">
        <f>IF(N485="základní",J485,0)</f>
        <v>0</v>
      </c>
      <c r="BF485" s="197">
        <f>IF(N485="snížená",J485,0)</f>
        <v>0</v>
      </c>
      <c r="BG485" s="197">
        <f>IF(N485="zákl. přenesená",J485,0)</f>
        <v>0</v>
      </c>
      <c r="BH485" s="197">
        <f>IF(N485="sníž. přenesená",J485,0)</f>
        <v>0</v>
      </c>
      <c r="BI485" s="197">
        <f>IF(N485="nulová",J485,0)</f>
        <v>0</v>
      </c>
      <c r="BJ485" s="18" t="s">
        <v>88</v>
      </c>
      <c r="BK485" s="197">
        <f>ROUND(I485*H485,2)</f>
        <v>0</v>
      </c>
      <c r="BL485" s="18" t="s">
        <v>291</v>
      </c>
      <c r="BM485" s="196" t="s">
        <v>5126</v>
      </c>
    </row>
    <row r="486" spans="1:65" s="2" customFormat="1" ht="19.2">
      <c r="A486" s="35"/>
      <c r="B486" s="36"/>
      <c r="C486" s="37"/>
      <c r="D486" s="198" t="s">
        <v>221</v>
      </c>
      <c r="E486" s="37"/>
      <c r="F486" s="199" t="s">
        <v>5127</v>
      </c>
      <c r="G486" s="37"/>
      <c r="H486" s="37"/>
      <c r="I486" s="200"/>
      <c r="J486" s="37"/>
      <c r="K486" s="37"/>
      <c r="L486" s="40"/>
      <c r="M486" s="201"/>
      <c r="N486" s="202"/>
      <c r="O486" s="72"/>
      <c r="P486" s="72"/>
      <c r="Q486" s="72"/>
      <c r="R486" s="72"/>
      <c r="S486" s="72"/>
      <c r="T486" s="73"/>
      <c r="U486" s="35"/>
      <c r="V486" s="35"/>
      <c r="W486" s="35"/>
      <c r="X486" s="35"/>
      <c r="Y486" s="35"/>
      <c r="Z486" s="35"/>
      <c r="AA486" s="35"/>
      <c r="AB486" s="35"/>
      <c r="AC486" s="35"/>
      <c r="AD486" s="35"/>
      <c r="AE486" s="35"/>
      <c r="AT486" s="18" t="s">
        <v>221</v>
      </c>
      <c r="AU486" s="18" t="s">
        <v>90</v>
      </c>
    </row>
    <row r="487" spans="1:65" s="2" customFormat="1" ht="24.15" customHeight="1">
      <c r="A487" s="35"/>
      <c r="B487" s="36"/>
      <c r="C487" s="185" t="s">
        <v>1744</v>
      </c>
      <c r="D487" s="185" t="s">
        <v>216</v>
      </c>
      <c r="E487" s="186" t="s">
        <v>5128</v>
      </c>
      <c r="F487" s="187" t="s">
        <v>4912</v>
      </c>
      <c r="G487" s="188" t="s">
        <v>716</v>
      </c>
      <c r="H487" s="189">
        <v>1</v>
      </c>
      <c r="I487" s="190"/>
      <c r="J487" s="191">
        <f>ROUND(I487*H487,2)</f>
        <v>0</v>
      </c>
      <c r="K487" s="187" t="s">
        <v>359</v>
      </c>
      <c r="L487" s="40"/>
      <c r="M487" s="192" t="s">
        <v>1</v>
      </c>
      <c r="N487" s="193" t="s">
        <v>46</v>
      </c>
      <c r="O487" s="72"/>
      <c r="P487" s="194">
        <f>O487*H487</f>
        <v>0</v>
      </c>
      <c r="Q487" s="194">
        <v>0</v>
      </c>
      <c r="R487" s="194">
        <f>Q487*H487</f>
        <v>0</v>
      </c>
      <c r="S487" s="194">
        <v>0</v>
      </c>
      <c r="T487" s="195">
        <f>S487*H487</f>
        <v>0</v>
      </c>
      <c r="U487" s="35"/>
      <c r="V487" s="35"/>
      <c r="W487" s="35"/>
      <c r="X487" s="35"/>
      <c r="Y487" s="35"/>
      <c r="Z487" s="35"/>
      <c r="AA487" s="35"/>
      <c r="AB487" s="35"/>
      <c r="AC487" s="35"/>
      <c r="AD487" s="35"/>
      <c r="AE487" s="35"/>
      <c r="AR487" s="196" t="s">
        <v>291</v>
      </c>
      <c r="AT487" s="196" t="s">
        <v>216</v>
      </c>
      <c r="AU487" s="196" t="s">
        <v>90</v>
      </c>
      <c r="AY487" s="18" t="s">
        <v>215</v>
      </c>
      <c r="BE487" s="197">
        <f>IF(N487="základní",J487,0)</f>
        <v>0</v>
      </c>
      <c r="BF487" s="197">
        <f>IF(N487="snížená",J487,0)</f>
        <v>0</v>
      </c>
      <c r="BG487" s="197">
        <f>IF(N487="zákl. přenesená",J487,0)</f>
        <v>0</v>
      </c>
      <c r="BH487" s="197">
        <f>IF(N487="sníž. přenesená",J487,0)</f>
        <v>0</v>
      </c>
      <c r="BI487" s="197">
        <f>IF(N487="nulová",J487,0)</f>
        <v>0</v>
      </c>
      <c r="BJ487" s="18" t="s">
        <v>88</v>
      </c>
      <c r="BK487" s="197">
        <f>ROUND(I487*H487,2)</f>
        <v>0</v>
      </c>
      <c r="BL487" s="18" t="s">
        <v>291</v>
      </c>
      <c r="BM487" s="196" t="s">
        <v>5129</v>
      </c>
    </row>
    <row r="488" spans="1:65" s="2" customFormat="1" ht="19.2">
      <c r="A488" s="35"/>
      <c r="B488" s="36"/>
      <c r="C488" s="37"/>
      <c r="D488" s="198" t="s">
        <v>221</v>
      </c>
      <c r="E488" s="37"/>
      <c r="F488" s="199" t="s">
        <v>4914</v>
      </c>
      <c r="G488" s="37"/>
      <c r="H488" s="37"/>
      <c r="I488" s="200"/>
      <c r="J488" s="37"/>
      <c r="K488" s="37"/>
      <c r="L488" s="40"/>
      <c r="M488" s="201"/>
      <c r="N488" s="202"/>
      <c r="O488" s="72"/>
      <c r="P488" s="72"/>
      <c r="Q488" s="72"/>
      <c r="R488" s="72"/>
      <c r="S488" s="72"/>
      <c r="T488" s="73"/>
      <c r="U488" s="35"/>
      <c r="V488" s="35"/>
      <c r="W488" s="35"/>
      <c r="X488" s="35"/>
      <c r="Y488" s="35"/>
      <c r="Z488" s="35"/>
      <c r="AA488" s="35"/>
      <c r="AB488" s="35"/>
      <c r="AC488" s="35"/>
      <c r="AD488" s="35"/>
      <c r="AE488" s="35"/>
      <c r="AT488" s="18" t="s">
        <v>221</v>
      </c>
      <c r="AU488" s="18" t="s">
        <v>90</v>
      </c>
    </row>
    <row r="489" spans="1:65" s="2" customFormat="1" ht="10.199999999999999">
      <c r="A489" s="35"/>
      <c r="B489" s="36"/>
      <c r="C489" s="37"/>
      <c r="D489" s="215" t="s">
        <v>362</v>
      </c>
      <c r="E489" s="37"/>
      <c r="F489" s="216" t="s">
        <v>5130</v>
      </c>
      <c r="G489" s="37"/>
      <c r="H489" s="37"/>
      <c r="I489" s="200"/>
      <c r="J489" s="37"/>
      <c r="K489" s="37"/>
      <c r="L489" s="40"/>
      <c r="M489" s="201"/>
      <c r="N489" s="202"/>
      <c r="O489" s="72"/>
      <c r="P489" s="72"/>
      <c r="Q489" s="72"/>
      <c r="R489" s="72"/>
      <c r="S489" s="72"/>
      <c r="T489" s="73"/>
      <c r="U489" s="35"/>
      <c r="V489" s="35"/>
      <c r="W489" s="35"/>
      <c r="X489" s="35"/>
      <c r="Y489" s="35"/>
      <c r="Z489" s="35"/>
      <c r="AA489" s="35"/>
      <c r="AB489" s="35"/>
      <c r="AC489" s="35"/>
      <c r="AD489" s="35"/>
      <c r="AE489" s="35"/>
      <c r="AT489" s="18" t="s">
        <v>362</v>
      </c>
      <c r="AU489" s="18" t="s">
        <v>90</v>
      </c>
    </row>
    <row r="490" spans="1:65" s="2" customFormat="1" ht="24.15" customHeight="1">
      <c r="A490" s="35"/>
      <c r="B490" s="36"/>
      <c r="C490" s="260" t="s">
        <v>1760</v>
      </c>
      <c r="D490" s="260" t="s">
        <v>539</v>
      </c>
      <c r="E490" s="261" t="s">
        <v>5131</v>
      </c>
      <c r="F490" s="262" t="s">
        <v>5132</v>
      </c>
      <c r="G490" s="263" t="s">
        <v>716</v>
      </c>
      <c r="H490" s="264">
        <v>1</v>
      </c>
      <c r="I490" s="265"/>
      <c r="J490" s="266">
        <f>ROUND(I490*H490,2)</f>
        <v>0</v>
      </c>
      <c r="K490" s="262" t="s">
        <v>359</v>
      </c>
      <c r="L490" s="267"/>
      <c r="M490" s="268" t="s">
        <v>1</v>
      </c>
      <c r="N490" s="269" t="s">
        <v>46</v>
      </c>
      <c r="O490" s="72"/>
      <c r="P490" s="194">
        <f>O490*H490</f>
        <v>0</v>
      </c>
      <c r="Q490" s="194">
        <v>2.8E-3</v>
      </c>
      <c r="R490" s="194">
        <f>Q490*H490</f>
        <v>2.8E-3</v>
      </c>
      <c r="S490" s="194">
        <v>0</v>
      </c>
      <c r="T490" s="195">
        <f>S490*H490</f>
        <v>0</v>
      </c>
      <c r="U490" s="35"/>
      <c r="V490" s="35"/>
      <c r="W490" s="35"/>
      <c r="X490" s="35"/>
      <c r="Y490" s="35"/>
      <c r="Z490" s="35"/>
      <c r="AA490" s="35"/>
      <c r="AB490" s="35"/>
      <c r="AC490" s="35"/>
      <c r="AD490" s="35"/>
      <c r="AE490" s="35"/>
      <c r="AR490" s="196" t="s">
        <v>676</v>
      </c>
      <c r="AT490" s="196" t="s">
        <v>539</v>
      </c>
      <c r="AU490" s="196" t="s">
        <v>90</v>
      </c>
      <c r="AY490" s="18" t="s">
        <v>215</v>
      </c>
      <c r="BE490" s="197">
        <f>IF(N490="základní",J490,0)</f>
        <v>0</v>
      </c>
      <c r="BF490" s="197">
        <f>IF(N490="snížená",J490,0)</f>
        <v>0</v>
      </c>
      <c r="BG490" s="197">
        <f>IF(N490="zákl. přenesená",J490,0)</f>
        <v>0</v>
      </c>
      <c r="BH490" s="197">
        <f>IF(N490="sníž. přenesená",J490,0)</f>
        <v>0</v>
      </c>
      <c r="BI490" s="197">
        <f>IF(N490="nulová",J490,0)</f>
        <v>0</v>
      </c>
      <c r="BJ490" s="18" t="s">
        <v>88</v>
      </c>
      <c r="BK490" s="197">
        <f>ROUND(I490*H490,2)</f>
        <v>0</v>
      </c>
      <c r="BL490" s="18" t="s">
        <v>291</v>
      </c>
      <c r="BM490" s="196" t="s">
        <v>5133</v>
      </c>
    </row>
    <row r="491" spans="1:65" s="2" customFormat="1" ht="28.8">
      <c r="A491" s="35"/>
      <c r="B491" s="36"/>
      <c r="C491" s="37"/>
      <c r="D491" s="198" t="s">
        <v>221</v>
      </c>
      <c r="E491" s="37"/>
      <c r="F491" s="199" t="s">
        <v>5134</v>
      </c>
      <c r="G491" s="37"/>
      <c r="H491" s="37"/>
      <c r="I491" s="200"/>
      <c r="J491" s="37"/>
      <c r="K491" s="37"/>
      <c r="L491" s="40"/>
      <c r="M491" s="201"/>
      <c r="N491" s="202"/>
      <c r="O491" s="72"/>
      <c r="P491" s="72"/>
      <c r="Q491" s="72"/>
      <c r="R491" s="72"/>
      <c r="S491" s="72"/>
      <c r="T491" s="73"/>
      <c r="U491" s="35"/>
      <c r="V491" s="35"/>
      <c r="W491" s="35"/>
      <c r="X491" s="35"/>
      <c r="Y491" s="35"/>
      <c r="Z491" s="35"/>
      <c r="AA491" s="35"/>
      <c r="AB491" s="35"/>
      <c r="AC491" s="35"/>
      <c r="AD491" s="35"/>
      <c r="AE491" s="35"/>
      <c r="AT491" s="18" t="s">
        <v>221</v>
      </c>
      <c r="AU491" s="18" t="s">
        <v>90</v>
      </c>
    </row>
    <row r="492" spans="1:65" s="2" customFormat="1" ht="24.15" customHeight="1">
      <c r="A492" s="35"/>
      <c r="B492" s="36"/>
      <c r="C492" s="185" t="s">
        <v>1762</v>
      </c>
      <c r="D492" s="185" t="s">
        <v>216</v>
      </c>
      <c r="E492" s="186" t="s">
        <v>5135</v>
      </c>
      <c r="F492" s="187" t="s">
        <v>5136</v>
      </c>
      <c r="G492" s="188" t="s">
        <v>716</v>
      </c>
      <c r="H492" s="189">
        <v>1</v>
      </c>
      <c r="I492" s="190"/>
      <c r="J492" s="191">
        <f>ROUND(I492*H492,2)</f>
        <v>0</v>
      </c>
      <c r="K492" s="187" t="s">
        <v>359</v>
      </c>
      <c r="L492" s="40"/>
      <c r="M492" s="192" t="s">
        <v>1</v>
      </c>
      <c r="N492" s="193" t="s">
        <v>46</v>
      </c>
      <c r="O492" s="72"/>
      <c r="P492" s="194">
        <f>O492*H492</f>
        <v>0</v>
      </c>
      <c r="Q492" s="194">
        <v>0</v>
      </c>
      <c r="R492" s="194">
        <f>Q492*H492</f>
        <v>0</v>
      </c>
      <c r="S492" s="194">
        <v>0</v>
      </c>
      <c r="T492" s="195">
        <f>S492*H492</f>
        <v>0</v>
      </c>
      <c r="U492" s="35"/>
      <c r="V492" s="35"/>
      <c r="W492" s="35"/>
      <c r="X492" s="35"/>
      <c r="Y492" s="35"/>
      <c r="Z492" s="35"/>
      <c r="AA492" s="35"/>
      <c r="AB492" s="35"/>
      <c r="AC492" s="35"/>
      <c r="AD492" s="35"/>
      <c r="AE492" s="35"/>
      <c r="AR492" s="196" t="s">
        <v>291</v>
      </c>
      <c r="AT492" s="196" t="s">
        <v>216</v>
      </c>
      <c r="AU492" s="196" t="s">
        <v>90</v>
      </c>
      <c r="AY492" s="18" t="s">
        <v>215</v>
      </c>
      <c r="BE492" s="197">
        <f>IF(N492="základní",J492,0)</f>
        <v>0</v>
      </c>
      <c r="BF492" s="197">
        <f>IF(N492="snížená",J492,0)</f>
        <v>0</v>
      </c>
      <c r="BG492" s="197">
        <f>IF(N492="zákl. přenesená",J492,0)</f>
        <v>0</v>
      </c>
      <c r="BH492" s="197">
        <f>IF(N492="sníž. přenesená",J492,0)</f>
        <v>0</v>
      </c>
      <c r="BI492" s="197">
        <f>IF(N492="nulová",J492,0)</f>
        <v>0</v>
      </c>
      <c r="BJ492" s="18" t="s">
        <v>88</v>
      </c>
      <c r="BK492" s="197">
        <f>ROUND(I492*H492,2)</f>
        <v>0</v>
      </c>
      <c r="BL492" s="18" t="s">
        <v>291</v>
      </c>
      <c r="BM492" s="196" t="s">
        <v>5137</v>
      </c>
    </row>
    <row r="493" spans="1:65" s="2" customFormat="1" ht="19.2">
      <c r="A493" s="35"/>
      <c r="B493" s="36"/>
      <c r="C493" s="37"/>
      <c r="D493" s="198" t="s">
        <v>221</v>
      </c>
      <c r="E493" s="37"/>
      <c r="F493" s="199" t="s">
        <v>5138</v>
      </c>
      <c r="G493" s="37"/>
      <c r="H493" s="37"/>
      <c r="I493" s="200"/>
      <c r="J493" s="37"/>
      <c r="K493" s="37"/>
      <c r="L493" s="40"/>
      <c r="M493" s="201"/>
      <c r="N493" s="202"/>
      <c r="O493" s="72"/>
      <c r="P493" s="72"/>
      <c r="Q493" s="72"/>
      <c r="R493" s="72"/>
      <c r="S493" s="72"/>
      <c r="T493" s="73"/>
      <c r="U493" s="35"/>
      <c r="V493" s="35"/>
      <c r="W493" s="35"/>
      <c r="X493" s="35"/>
      <c r="Y493" s="35"/>
      <c r="Z493" s="35"/>
      <c r="AA493" s="35"/>
      <c r="AB493" s="35"/>
      <c r="AC493" s="35"/>
      <c r="AD493" s="35"/>
      <c r="AE493" s="35"/>
      <c r="AT493" s="18" t="s">
        <v>221</v>
      </c>
      <c r="AU493" s="18" t="s">
        <v>90</v>
      </c>
    </row>
    <row r="494" spans="1:65" s="2" customFormat="1" ht="10.199999999999999">
      <c r="A494" s="35"/>
      <c r="B494" s="36"/>
      <c r="C494" s="37"/>
      <c r="D494" s="215" t="s">
        <v>362</v>
      </c>
      <c r="E494" s="37"/>
      <c r="F494" s="216" t="s">
        <v>5139</v>
      </c>
      <c r="G494" s="37"/>
      <c r="H494" s="37"/>
      <c r="I494" s="200"/>
      <c r="J494" s="37"/>
      <c r="K494" s="37"/>
      <c r="L494" s="40"/>
      <c r="M494" s="201"/>
      <c r="N494" s="202"/>
      <c r="O494" s="72"/>
      <c r="P494" s="72"/>
      <c r="Q494" s="72"/>
      <c r="R494" s="72"/>
      <c r="S494" s="72"/>
      <c r="T494" s="73"/>
      <c r="U494" s="35"/>
      <c r="V494" s="35"/>
      <c r="W494" s="35"/>
      <c r="X494" s="35"/>
      <c r="Y494" s="35"/>
      <c r="Z494" s="35"/>
      <c r="AA494" s="35"/>
      <c r="AB494" s="35"/>
      <c r="AC494" s="35"/>
      <c r="AD494" s="35"/>
      <c r="AE494" s="35"/>
      <c r="AT494" s="18" t="s">
        <v>362</v>
      </c>
      <c r="AU494" s="18" t="s">
        <v>90</v>
      </c>
    </row>
    <row r="495" spans="1:65" s="2" customFormat="1" ht="16.5" customHeight="1">
      <c r="A495" s="35"/>
      <c r="B495" s="36"/>
      <c r="C495" s="260" t="s">
        <v>1764</v>
      </c>
      <c r="D495" s="260" t="s">
        <v>539</v>
      </c>
      <c r="E495" s="261" t="s">
        <v>5140</v>
      </c>
      <c r="F495" s="262" t="s">
        <v>5141</v>
      </c>
      <c r="G495" s="263" t="s">
        <v>716</v>
      </c>
      <c r="H495" s="264">
        <v>1</v>
      </c>
      <c r="I495" s="265"/>
      <c r="J495" s="266">
        <f>ROUND(I495*H495,2)</f>
        <v>0</v>
      </c>
      <c r="K495" s="262" t="s">
        <v>1</v>
      </c>
      <c r="L495" s="267"/>
      <c r="M495" s="268" t="s">
        <v>1</v>
      </c>
      <c r="N495" s="269" t="s">
        <v>46</v>
      </c>
      <c r="O495" s="72"/>
      <c r="P495" s="194">
        <f>O495*H495</f>
        <v>0</v>
      </c>
      <c r="Q495" s="194">
        <v>4.4000000000000002E-4</v>
      </c>
      <c r="R495" s="194">
        <f>Q495*H495</f>
        <v>4.4000000000000002E-4</v>
      </c>
      <c r="S495" s="194">
        <v>0</v>
      </c>
      <c r="T495" s="195">
        <f>S495*H495</f>
        <v>0</v>
      </c>
      <c r="U495" s="35"/>
      <c r="V495" s="35"/>
      <c r="W495" s="35"/>
      <c r="X495" s="35"/>
      <c r="Y495" s="35"/>
      <c r="Z495" s="35"/>
      <c r="AA495" s="35"/>
      <c r="AB495" s="35"/>
      <c r="AC495" s="35"/>
      <c r="AD495" s="35"/>
      <c r="AE495" s="35"/>
      <c r="AR495" s="196" t="s">
        <v>676</v>
      </c>
      <c r="AT495" s="196" t="s">
        <v>539</v>
      </c>
      <c r="AU495" s="196" t="s">
        <v>90</v>
      </c>
      <c r="AY495" s="18" t="s">
        <v>215</v>
      </c>
      <c r="BE495" s="197">
        <f>IF(N495="základní",J495,0)</f>
        <v>0</v>
      </c>
      <c r="BF495" s="197">
        <f>IF(N495="snížená",J495,0)</f>
        <v>0</v>
      </c>
      <c r="BG495" s="197">
        <f>IF(N495="zákl. přenesená",J495,0)</f>
        <v>0</v>
      </c>
      <c r="BH495" s="197">
        <f>IF(N495="sníž. přenesená",J495,0)</f>
        <v>0</v>
      </c>
      <c r="BI495" s="197">
        <f>IF(N495="nulová",J495,0)</f>
        <v>0</v>
      </c>
      <c r="BJ495" s="18" t="s">
        <v>88</v>
      </c>
      <c r="BK495" s="197">
        <f>ROUND(I495*H495,2)</f>
        <v>0</v>
      </c>
      <c r="BL495" s="18" t="s">
        <v>291</v>
      </c>
      <c r="BM495" s="196" t="s">
        <v>5142</v>
      </c>
    </row>
    <row r="496" spans="1:65" s="2" customFormat="1" ht="28.8">
      <c r="A496" s="35"/>
      <c r="B496" s="36"/>
      <c r="C496" s="37"/>
      <c r="D496" s="198" t="s">
        <v>221</v>
      </c>
      <c r="E496" s="37"/>
      <c r="F496" s="199" t="s">
        <v>5143</v>
      </c>
      <c r="G496" s="37"/>
      <c r="H496" s="37"/>
      <c r="I496" s="200"/>
      <c r="J496" s="37"/>
      <c r="K496" s="37"/>
      <c r="L496" s="40"/>
      <c r="M496" s="201"/>
      <c r="N496" s="202"/>
      <c r="O496" s="72"/>
      <c r="P496" s="72"/>
      <c r="Q496" s="72"/>
      <c r="R496" s="72"/>
      <c r="S496" s="72"/>
      <c r="T496" s="73"/>
      <c r="U496" s="35"/>
      <c r="V496" s="35"/>
      <c r="W496" s="35"/>
      <c r="X496" s="35"/>
      <c r="Y496" s="35"/>
      <c r="Z496" s="35"/>
      <c r="AA496" s="35"/>
      <c r="AB496" s="35"/>
      <c r="AC496" s="35"/>
      <c r="AD496" s="35"/>
      <c r="AE496" s="35"/>
      <c r="AT496" s="18" t="s">
        <v>221</v>
      </c>
      <c r="AU496" s="18" t="s">
        <v>90</v>
      </c>
    </row>
    <row r="497" spans="1:65" s="2" customFormat="1" ht="16.5" customHeight="1">
      <c r="A497" s="35"/>
      <c r="B497" s="36"/>
      <c r="C497" s="185" t="s">
        <v>2109</v>
      </c>
      <c r="D497" s="185" t="s">
        <v>216</v>
      </c>
      <c r="E497" s="186" t="s">
        <v>4724</v>
      </c>
      <c r="F497" s="187" t="s">
        <v>4725</v>
      </c>
      <c r="G497" s="188" t="s">
        <v>716</v>
      </c>
      <c r="H497" s="189">
        <v>2</v>
      </c>
      <c r="I497" s="190"/>
      <c r="J497" s="191">
        <f>ROUND(I497*H497,2)</f>
        <v>0</v>
      </c>
      <c r="K497" s="187" t="s">
        <v>359</v>
      </c>
      <c r="L497" s="40"/>
      <c r="M497" s="192" t="s">
        <v>1</v>
      </c>
      <c r="N497" s="193" t="s">
        <v>46</v>
      </c>
      <c r="O497" s="72"/>
      <c r="P497" s="194">
        <f>O497*H497</f>
        <v>0</v>
      </c>
      <c r="Q497" s="194">
        <v>0</v>
      </c>
      <c r="R497" s="194">
        <f>Q497*H497</f>
        <v>0</v>
      </c>
      <c r="S497" s="194">
        <v>0</v>
      </c>
      <c r="T497" s="195">
        <f>S497*H497</f>
        <v>0</v>
      </c>
      <c r="U497" s="35"/>
      <c r="V497" s="35"/>
      <c r="W497" s="35"/>
      <c r="X497" s="35"/>
      <c r="Y497" s="35"/>
      <c r="Z497" s="35"/>
      <c r="AA497" s="35"/>
      <c r="AB497" s="35"/>
      <c r="AC497" s="35"/>
      <c r="AD497" s="35"/>
      <c r="AE497" s="35"/>
      <c r="AR497" s="196" t="s">
        <v>291</v>
      </c>
      <c r="AT497" s="196" t="s">
        <v>216</v>
      </c>
      <c r="AU497" s="196" t="s">
        <v>90</v>
      </c>
      <c r="AY497" s="18" t="s">
        <v>215</v>
      </c>
      <c r="BE497" s="197">
        <f>IF(N497="základní",J497,0)</f>
        <v>0</v>
      </c>
      <c r="BF497" s="197">
        <f>IF(N497="snížená",J497,0)</f>
        <v>0</v>
      </c>
      <c r="BG497" s="197">
        <f>IF(N497="zákl. přenesená",J497,0)</f>
        <v>0</v>
      </c>
      <c r="BH497" s="197">
        <f>IF(N497="sníž. přenesená",J497,0)</f>
        <v>0</v>
      </c>
      <c r="BI497" s="197">
        <f>IF(N497="nulová",J497,0)</f>
        <v>0</v>
      </c>
      <c r="BJ497" s="18" t="s">
        <v>88</v>
      </c>
      <c r="BK497" s="197">
        <f>ROUND(I497*H497,2)</f>
        <v>0</v>
      </c>
      <c r="BL497" s="18" t="s">
        <v>291</v>
      </c>
      <c r="BM497" s="196" t="s">
        <v>5144</v>
      </c>
    </row>
    <row r="498" spans="1:65" s="2" customFormat="1" ht="19.2">
      <c r="A498" s="35"/>
      <c r="B498" s="36"/>
      <c r="C498" s="37"/>
      <c r="D498" s="198" t="s">
        <v>221</v>
      </c>
      <c r="E498" s="37"/>
      <c r="F498" s="199" t="s">
        <v>4727</v>
      </c>
      <c r="G498" s="37"/>
      <c r="H498" s="37"/>
      <c r="I498" s="200"/>
      <c r="J498" s="37"/>
      <c r="K498" s="37"/>
      <c r="L498" s="40"/>
      <c r="M498" s="201"/>
      <c r="N498" s="202"/>
      <c r="O498" s="72"/>
      <c r="P498" s="72"/>
      <c r="Q498" s="72"/>
      <c r="R498" s="72"/>
      <c r="S498" s="72"/>
      <c r="T498" s="73"/>
      <c r="U498" s="35"/>
      <c r="V498" s="35"/>
      <c r="W498" s="35"/>
      <c r="X498" s="35"/>
      <c r="Y498" s="35"/>
      <c r="Z498" s="35"/>
      <c r="AA498" s="35"/>
      <c r="AB498" s="35"/>
      <c r="AC498" s="35"/>
      <c r="AD498" s="35"/>
      <c r="AE498" s="35"/>
      <c r="AT498" s="18" t="s">
        <v>221</v>
      </c>
      <c r="AU498" s="18" t="s">
        <v>90</v>
      </c>
    </row>
    <row r="499" spans="1:65" s="2" customFormat="1" ht="10.199999999999999">
      <c r="A499" s="35"/>
      <c r="B499" s="36"/>
      <c r="C499" s="37"/>
      <c r="D499" s="215" t="s">
        <v>362</v>
      </c>
      <c r="E499" s="37"/>
      <c r="F499" s="216" t="s">
        <v>4728</v>
      </c>
      <c r="G499" s="37"/>
      <c r="H499" s="37"/>
      <c r="I499" s="200"/>
      <c r="J499" s="37"/>
      <c r="K499" s="37"/>
      <c r="L499" s="40"/>
      <c r="M499" s="201"/>
      <c r="N499" s="202"/>
      <c r="O499" s="72"/>
      <c r="P499" s="72"/>
      <c r="Q499" s="72"/>
      <c r="R499" s="72"/>
      <c r="S499" s="72"/>
      <c r="T499" s="73"/>
      <c r="U499" s="35"/>
      <c r="V499" s="35"/>
      <c r="W499" s="35"/>
      <c r="X499" s="35"/>
      <c r="Y499" s="35"/>
      <c r="Z499" s="35"/>
      <c r="AA499" s="35"/>
      <c r="AB499" s="35"/>
      <c r="AC499" s="35"/>
      <c r="AD499" s="35"/>
      <c r="AE499" s="35"/>
      <c r="AT499" s="18" t="s">
        <v>362</v>
      </c>
      <c r="AU499" s="18" t="s">
        <v>90</v>
      </c>
    </row>
    <row r="500" spans="1:65" s="2" customFormat="1" ht="21.75" customHeight="1">
      <c r="A500" s="35"/>
      <c r="B500" s="36"/>
      <c r="C500" s="260" t="s">
        <v>2114</v>
      </c>
      <c r="D500" s="260" t="s">
        <v>539</v>
      </c>
      <c r="E500" s="261" t="s">
        <v>4729</v>
      </c>
      <c r="F500" s="262" t="s">
        <v>4730</v>
      </c>
      <c r="G500" s="263" t="s">
        <v>716</v>
      </c>
      <c r="H500" s="264">
        <v>1</v>
      </c>
      <c r="I500" s="265"/>
      <c r="J500" s="266">
        <f>ROUND(I500*H500,2)</f>
        <v>0</v>
      </c>
      <c r="K500" s="262" t="s">
        <v>359</v>
      </c>
      <c r="L500" s="267"/>
      <c r="M500" s="268" t="s">
        <v>1</v>
      </c>
      <c r="N500" s="269" t="s">
        <v>46</v>
      </c>
      <c r="O500" s="72"/>
      <c r="P500" s="194">
        <f>O500*H500</f>
        <v>0</v>
      </c>
      <c r="Q500" s="194">
        <v>4.0000000000000002E-4</v>
      </c>
      <c r="R500" s="194">
        <f>Q500*H500</f>
        <v>4.0000000000000002E-4</v>
      </c>
      <c r="S500" s="194">
        <v>0</v>
      </c>
      <c r="T500" s="195">
        <f>S500*H500</f>
        <v>0</v>
      </c>
      <c r="U500" s="35"/>
      <c r="V500" s="35"/>
      <c r="W500" s="35"/>
      <c r="X500" s="35"/>
      <c r="Y500" s="35"/>
      <c r="Z500" s="35"/>
      <c r="AA500" s="35"/>
      <c r="AB500" s="35"/>
      <c r="AC500" s="35"/>
      <c r="AD500" s="35"/>
      <c r="AE500" s="35"/>
      <c r="AR500" s="196" t="s">
        <v>676</v>
      </c>
      <c r="AT500" s="196" t="s">
        <v>539</v>
      </c>
      <c r="AU500" s="196" t="s">
        <v>90</v>
      </c>
      <c r="AY500" s="18" t="s">
        <v>215</v>
      </c>
      <c r="BE500" s="197">
        <f>IF(N500="základní",J500,0)</f>
        <v>0</v>
      </c>
      <c r="BF500" s="197">
        <f>IF(N500="snížená",J500,0)</f>
        <v>0</v>
      </c>
      <c r="BG500" s="197">
        <f>IF(N500="zákl. přenesená",J500,0)</f>
        <v>0</v>
      </c>
      <c r="BH500" s="197">
        <f>IF(N500="sníž. přenesená",J500,0)</f>
        <v>0</v>
      </c>
      <c r="BI500" s="197">
        <f>IF(N500="nulová",J500,0)</f>
        <v>0</v>
      </c>
      <c r="BJ500" s="18" t="s">
        <v>88</v>
      </c>
      <c r="BK500" s="197">
        <f>ROUND(I500*H500,2)</f>
        <v>0</v>
      </c>
      <c r="BL500" s="18" t="s">
        <v>291</v>
      </c>
      <c r="BM500" s="196" t="s">
        <v>5145</v>
      </c>
    </row>
    <row r="501" spans="1:65" s="2" customFormat="1" ht="19.2">
      <c r="A501" s="35"/>
      <c r="B501" s="36"/>
      <c r="C501" s="37"/>
      <c r="D501" s="198" t="s">
        <v>221</v>
      </c>
      <c r="E501" s="37"/>
      <c r="F501" s="199" t="s">
        <v>4732</v>
      </c>
      <c r="G501" s="37"/>
      <c r="H501" s="37"/>
      <c r="I501" s="200"/>
      <c r="J501" s="37"/>
      <c r="K501" s="37"/>
      <c r="L501" s="40"/>
      <c r="M501" s="201"/>
      <c r="N501" s="202"/>
      <c r="O501" s="72"/>
      <c r="P501" s="72"/>
      <c r="Q501" s="72"/>
      <c r="R501" s="72"/>
      <c r="S501" s="72"/>
      <c r="T501" s="73"/>
      <c r="U501" s="35"/>
      <c r="V501" s="35"/>
      <c r="W501" s="35"/>
      <c r="X501" s="35"/>
      <c r="Y501" s="35"/>
      <c r="Z501" s="35"/>
      <c r="AA501" s="35"/>
      <c r="AB501" s="35"/>
      <c r="AC501" s="35"/>
      <c r="AD501" s="35"/>
      <c r="AE501" s="35"/>
      <c r="AT501" s="18" t="s">
        <v>221</v>
      </c>
      <c r="AU501" s="18" t="s">
        <v>90</v>
      </c>
    </row>
    <row r="502" spans="1:65" s="2" customFormat="1" ht="21.75" customHeight="1">
      <c r="A502" s="35"/>
      <c r="B502" s="36"/>
      <c r="C502" s="260" t="s">
        <v>2124</v>
      </c>
      <c r="D502" s="260" t="s">
        <v>539</v>
      </c>
      <c r="E502" s="261" t="s">
        <v>4733</v>
      </c>
      <c r="F502" s="262" t="s">
        <v>4734</v>
      </c>
      <c r="G502" s="263" t="s">
        <v>716</v>
      </c>
      <c r="H502" s="264">
        <v>1</v>
      </c>
      <c r="I502" s="265"/>
      <c r="J502" s="266">
        <f>ROUND(I502*H502,2)</f>
        <v>0</v>
      </c>
      <c r="K502" s="262" t="s">
        <v>359</v>
      </c>
      <c r="L502" s="267"/>
      <c r="M502" s="268" t="s">
        <v>1</v>
      </c>
      <c r="N502" s="269" t="s">
        <v>46</v>
      </c>
      <c r="O502" s="72"/>
      <c r="P502" s="194">
        <f>O502*H502</f>
        <v>0</v>
      </c>
      <c r="Q502" s="194">
        <v>4.0000000000000002E-4</v>
      </c>
      <c r="R502" s="194">
        <f>Q502*H502</f>
        <v>4.0000000000000002E-4</v>
      </c>
      <c r="S502" s="194">
        <v>0</v>
      </c>
      <c r="T502" s="195">
        <f>S502*H502</f>
        <v>0</v>
      </c>
      <c r="U502" s="35"/>
      <c r="V502" s="35"/>
      <c r="W502" s="35"/>
      <c r="X502" s="35"/>
      <c r="Y502" s="35"/>
      <c r="Z502" s="35"/>
      <c r="AA502" s="35"/>
      <c r="AB502" s="35"/>
      <c r="AC502" s="35"/>
      <c r="AD502" s="35"/>
      <c r="AE502" s="35"/>
      <c r="AR502" s="196" t="s">
        <v>676</v>
      </c>
      <c r="AT502" s="196" t="s">
        <v>539</v>
      </c>
      <c r="AU502" s="196" t="s">
        <v>90</v>
      </c>
      <c r="AY502" s="18" t="s">
        <v>215</v>
      </c>
      <c r="BE502" s="197">
        <f>IF(N502="základní",J502,0)</f>
        <v>0</v>
      </c>
      <c r="BF502" s="197">
        <f>IF(N502="snížená",J502,0)</f>
        <v>0</v>
      </c>
      <c r="BG502" s="197">
        <f>IF(N502="zákl. přenesená",J502,0)</f>
        <v>0</v>
      </c>
      <c r="BH502" s="197">
        <f>IF(N502="sníž. přenesená",J502,0)</f>
        <v>0</v>
      </c>
      <c r="BI502" s="197">
        <f>IF(N502="nulová",J502,0)</f>
        <v>0</v>
      </c>
      <c r="BJ502" s="18" t="s">
        <v>88</v>
      </c>
      <c r="BK502" s="197">
        <f>ROUND(I502*H502,2)</f>
        <v>0</v>
      </c>
      <c r="BL502" s="18" t="s">
        <v>291</v>
      </c>
      <c r="BM502" s="196" t="s">
        <v>5146</v>
      </c>
    </row>
    <row r="503" spans="1:65" s="2" customFormat="1" ht="19.2">
      <c r="A503" s="35"/>
      <c r="B503" s="36"/>
      <c r="C503" s="37"/>
      <c r="D503" s="198" t="s">
        <v>221</v>
      </c>
      <c r="E503" s="37"/>
      <c r="F503" s="199" t="s">
        <v>4736</v>
      </c>
      <c r="G503" s="37"/>
      <c r="H503" s="37"/>
      <c r="I503" s="200"/>
      <c r="J503" s="37"/>
      <c r="K503" s="37"/>
      <c r="L503" s="40"/>
      <c r="M503" s="201"/>
      <c r="N503" s="202"/>
      <c r="O503" s="72"/>
      <c r="P503" s="72"/>
      <c r="Q503" s="72"/>
      <c r="R503" s="72"/>
      <c r="S503" s="72"/>
      <c r="T503" s="73"/>
      <c r="U503" s="35"/>
      <c r="V503" s="35"/>
      <c r="W503" s="35"/>
      <c r="X503" s="35"/>
      <c r="Y503" s="35"/>
      <c r="Z503" s="35"/>
      <c r="AA503" s="35"/>
      <c r="AB503" s="35"/>
      <c r="AC503" s="35"/>
      <c r="AD503" s="35"/>
      <c r="AE503" s="35"/>
      <c r="AT503" s="18" t="s">
        <v>221</v>
      </c>
      <c r="AU503" s="18" t="s">
        <v>90</v>
      </c>
    </row>
    <row r="504" spans="1:65" s="2" customFormat="1" ht="37.799999999999997" customHeight="1">
      <c r="A504" s="35"/>
      <c r="B504" s="36"/>
      <c r="C504" s="185" t="s">
        <v>1774</v>
      </c>
      <c r="D504" s="185" t="s">
        <v>216</v>
      </c>
      <c r="E504" s="186" t="s">
        <v>4805</v>
      </c>
      <c r="F504" s="187" t="s">
        <v>4806</v>
      </c>
      <c r="G504" s="188" t="s">
        <v>797</v>
      </c>
      <c r="H504" s="189">
        <v>5</v>
      </c>
      <c r="I504" s="190"/>
      <c r="J504" s="191">
        <f>ROUND(I504*H504,2)</f>
        <v>0</v>
      </c>
      <c r="K504" s="187" t="s">
        <v>359</v>
      </c>
      <c r="L504" s="40"/>
      <c r="M504" s="192" t="s">
        <v>1</v>
      </c>
      <c r="N504" s="193" t="s">
        <v>46</v>
      </c>
      <c r="O504" s="72"/>
      <c r="P504" s="194">
        <f>O504*H504</f>
        <v>0</v>
      </c>
      <c r="Q504" s="194">
        <v>1.6800000000000001E-3</v>
      </c>
      <c r="R504" s="194">
        <f>Q504*H504</f>
        <v>8.4000000000000012E-3</v>
      </c>
      <c r="S504" s="194">
        <v>0</v>
      </c>
      <c r="T504" s="195">
        <f>S504*H504</f>
        <v>0</v>
      </c>
      <c r="U504" s="35"/>
      <c r="V504" s="35"/>
      <c r="W504" s="35"/>
      <c r="X504" s="35"/>
      <c r="Y504" s="35"/>
      <c r="Z504" s="35"/>
      <c r="AA504" s="35"/>
      <c r="AB504" s="35"/>
      <c r="AC504" s="35"/>
      <c r="AD504" s="35"/>
      <c r="AE504" s="35"/>
      <c r="AR504" s="196" t="s">
        <v>291</v>
      </c>
      <c r="AT504" s="196" t="s">
        <v>216</v>
      </c>
      <c r="AU504" s="196" t="s">
        <v>90</v>
      </c>
      <c r="AY504" s="18" t="s">
        <v>215</v>
      </c>
      <c r="BE504" s="197">
        <f>IF(N504="základní",J504,0)</f>
        <v>0</v>
      </c>
      <c r="BF504" s="197">
        <f>IF(N504="snížená",J504,0)</f>
        <v>0</v>
      </c>
      <c r="BG504" s="197">
        <f>IF(N504="zákl. přenesená",J504,0)</f>
        <v>0</v>
      </c>
      <c r="BH504" s="197">
        <f>IF(N504="sníž. přenesená",J504,0)</f>
        <v>0</v>
      </c>
      <c r="BI504" s="197">
        <f>IF(N504="nulová",J504,0)</f>
        <v>0</v>
      </c>
      <c r="BJ504" s="18" t="s">
        <v>88</v>
      </c>
      <c r="BK504" s="197">
        <f>ROUND(I504*H504,2)</f>
        <v>0</v>
      </c>
      <c r="BL504" s="18" t="s">
        <v>291</v>
      </c>
      <c r="BM504" s="196" t="s">
        <v>5147</v>
      </c>
    </row>
    <row r="505" spans="1:65" s="2" customFormat="1" ht="19.2">
      <c r="A505" s="35"/>
      <c r="B505" s="36"/>
      <c r="C505" s="37"/>
      <c r="D505" s="198" t="s">
        <v>221</v>
      </c>
      <c r="E505" s="37"/>
      <c r="F505" s="199" t="s">
        <v>4808</v>
      </c>
      <c r="G505" s="37"/>
      <c r="H505" s="37"/>
      <c r="I505" s="200"/>
      <c r="J505" s="37"/>
      <c r="K505" s="37"/>
      <c r="L505" s="40"/>
      <c r="M505" s="201"/>
      <c r="N505" s="202"/>
      <c r="O505" s="72"/>
      <c r="P505" s="72"/>
      <c r="Q505" s="72"/>
      <c r="R505" s="72"/>
      <c r="S505" s="72"/>
      <c r="T505" s="73"/>
      <c r="U505" s="35"/>
      <c r="V505" s="35"/>
      <c r="W505" s="35"/>
      <c r="X505" s="35"/>
      <c r="Y505" s="35"/>
      <c r="Z505" s="35"/>
      <c r="AA505" s="35"/>
      <c r="AB505" s="35"/>
      <c r="AC505" s="35"/>
      <c r="AD505" s="35"/>
      <c r="AE505" s="35"/>
      <c r="AT505" s="18" t="s">
        <v>221</v>
      </c>
      <c r="AU505" s="18" t="s">
        <v>90</v>
      </c>
    </row>
    <row r="506" spans="1:65" s="2" customFormat="1" ht="10.199999999999999">
      <c r="A506" s="35"/>
      <c r="B506" s="36"/>
      <c r="C506" s="37"/>
      <c r="D506" s="215" t="s">
        <v>362</v>
      </c>
      <c r="E506" s="37"/>
      <c r="F506" s="216" t="s">
        <v>4809</v>
      </c>
      <c r="G506" s="37"/>
      <c r="H506" s="37"/>
      <c r="I506" s="200"/>
      <c r="J506" s="37"/>
      <c r="K506" s="37"/>
      <c r="L506" s="40"/>
      <c r="M506" s="201"/>
      <c r="N506" s="202"/>
      <c r="O506" s="72"/>
      <c r="P506" s="72"/>
      <c r="Q506" s="72"/>
      <c r="R506" s="72"/>
      <c r="S506" s="72"/>
      <c r="T506" s="73"/>
      <c r="U506" s="35"/>
      <c r="V506" s="35"/>
      <c r="W506" s="35"/>
      <c r="X506" s="35"/>
      <c r="Y506" s="35"/>
      <c r="Z506" s="35"/>
      <c r="AA506" s="35"/>
      <c r="AB506" s="35"/>
      <c r="AC506" s="35"/>
      <c r="AD506" s="35"/>
      <c r="AE506" s="35"/>
      <c r="AT506" s="18" t="s">
        <v>362</v>
      </c>
      <c r="AU506" s="18" t="s">
        <v>90</v>
      </c>
    </row>
    <row r="507" spans="1:65" s="2" customFormat="1" ht="33" customHeight="1">
      <c r="A507" s="35"/>
      <c r="B507" s="36"/>
      <c r="C507" s="185" t="s">
        <v>1785</v>
      </c>
      <c r="D507" s="185" t="s">
        <v>216</v>
      </c>
      <c r="E507" s="186" t="s">
        <v>4786</v>
      </c>
      <c r="F507" s="187" t="s">
        <v>4787</v>
      </c>
      <c r="G507" s="188" t="s">
        <v>797</v>
      </c>
      <c r="H507" s="189">
        <v>1</v>
      </c>
      <c r="I507" s="190"/>
      <c r="J507" s="191">
        <f>ROUND(I507*H507,2)</f>
        <v>0</v>
      </c>
      <c r="K507" s="187" t="s">
        <v>359</v>
      </c>
      <c r="L507" s="40"/>
      <c r="M507" s="192" t="s">
        <v>1</v>
      </c>
      <c r="N507" s="193" t="s">
        <v>46</v>
      </c>
      <c r="O507" s="72"/>
      <c r="P507" s="194">
        <f>O507*H507</f>
        <v>0</v>
      </c>
      <c r="Q507" s="194">
        <v>8.3999999999999995E-3</v>
      </c>
      <c r="R507" s="194">
        <f>Q507*H507</f>
        <v>8.3999999999999995E-3</v>
      </c>
      <c r="S507" s="194">
        <v>0</v>
      </c>
      <c r="T507" s="195">
        <f>S507*H507</f>
        <v>0</v>
      </c>
      <c r="U507" s="35"/>
      <c r="V507" s="35"/>
      <c r="W507" s="35"/>
      <c r="X507" s="35"/>
      <c r="Y507" s="35"/>
      <c r="Z507" s="35"/>
      <c r="AA507" s="35"/>
      <c r="AB507" s="35"/>
      <c r="AC507" s="35"/>
      <c r="AD507" s="35"/>
      <c r="AE507" s="35"/>
      <c r="AR507" s="196" t="s">
        <v>291</v>
      </c>
      <c r="AT507" s="196" t="s">
        <v>216</v>
      </c>
      <c r="AU507" s="196" t="s">
        <v>90</v>
      </c>
      <c r="AY507" s="18" t="s">
        <v>215</v>
      </c>
      <c r="BE507" s="197">
        <f>IF(N507="základní",J507,0)</f>
        <v>0</v>
      </c>
      <c r="BF507" s="197">
        <f>IF(N507="snížená",J507,0)</f>
        <v>0</v>
      </c>
      <c r="BG507" s="197">
        <f>IF(N507="zákl. přenesená",J507,0)</f>
        <v>0</v>
      </c>
      <c r="BH507" s="197">
        <f>IF(N507="sníž. přenesená",J507,0)</f>
        <v>0</v>
      </c>
      <c r="BI507" s="197">
        <f>IF(N507="nulová",J507,0)</f>
        <v>0</v>
      </c>
      <c r="BJ507" s="18" t="s">
        <v>88</v>
      </c>
      <c r="BK507" s="197">
        <f>ROUND(I507*H507,2)</f>
        <v>0</v>
      </c>
      <c r="BL507" s="18" t="s">
        <v>291</v>
      </c>
      <c r="BM507" s="196" t="s">
        <v>5148</v>
      </c>
    </row>
    <row r="508" spans="1:65" s="2" customFormat="1" ht="19.2">
      <c r="A508" s="35"/>
      <c r="B508" s="36"/>
      <c r="C508" s="37"/>
      <c r="D508" s="198" t="s">
        <v>221</v>
      </c>
      <c r="E508" s="37"/>
      <c r="F508" s="199" t="s">
        <v>4789</v>
      </c>
      <c r="G508" s="37"/>
      <c r="H508" s="37"/>
      <c r="I508" s="200"/>
      <c r="J508" s="37"/>
      <c r="K508" s="37"/>
      <c r="L508" s="40"/>
      <c r="M508" s="201"/>
      <c r="N508" s="202"/>
      <c r="O508" s="72"/>
      <c r="P508" s="72"/>
      <c r="Q508" s="72"/>
      <c r="R508" s="72"/>
      <c r="S508" s="72"/>
      <c r="T508" s="73"/>
      <c r="U508" s="35"/>
      <c r="V508" s="35"/>
      <c r="W508" s="35"/>
      <c r="X508" s="35"/>
      <c r="Y508" s="35"/>
      <c r="Z508" s="35"/>
      <c r="AA508" s="35"/>
      <c r="AB508" s="35"/>
      <c r="AC508" s="35"/>
      <c r="AD508" s="35"/>
      <c r="AE508" s="35"/>
      <c r="AT508" s="18" t="s">
        <v>221</v>
      </c>
      <c r="AU508" s="18" t="s">
        <v>90</v>
      </c>
    </row>
    <row r="509" spans="1:65" s="2" customFormat="1" ht="10.199999999999999">
      <c r="A509" s="35"/>
      <c r="B509" s="36"/>
      <c r="C509" s="37"/>
      <c r="D509" s="215" t="s">
        <v>362</v>
      </c>
      <c r="E509" s="37"/>
      <c r="F509" s="216" t="s">
        <v>4790</v>
      </c>
      <c r="G509" s="37"/>
      <c r="H509" s="37"/>
      <c r="I509" s="200"/>
      <c r="J509" s="37"/>
      <c r="K509" s="37"/>
      <c r="L509" s="40"/>
      <c r="M509" s="201"/>
      <c r="N509" s="202"/>
      <c r="O509" s="72"/>
      <c r="P509" s="72"/>
      <c r="Q509" s="72"/>
      <c r="R509" s="72"/>
      <c r="S509" s="72"/>
      <c r="T509" s="73"/>
      <c r="U509" s="35"/>
      <c r="V509" s="35"/>
      <c r="W509" s="35"/>
      <c r="X509" s="35"/>
      <c r="Y509" s="35"/>
      <c r="Z509" s="35"/>
      <c r="AA509" s="35"/>
      <c r="AB509" s="35"/>
      <c r="AC509" s="35"/>
      <c r="AD509" s="35"/>
      <c r="AE509" s="35"/>
      <c r="AT509" s="18" t="s">
        <v>362</v>
      </c>
      <c r="AU509" s="18" t="s">
        <v>90</v>
      </c>
    </row>
    <row r="510" spans="1:65" s="2" customFormat="1" ht="21.75" customHeight="1">
      <c r="A510" s="35"/>
      <c r="B510" s="36"/>
      <c r="C510" s="185" t="s">
        <v>1801</v>
      </c>
      <c r="D510" s="185" t="s">
        <v>216</v>
      </c>
      <c r="E510" s="186" t="s">
        <v>4835</v>
      </c>
      <c r="F510" s="187" t="s">
        <v>4836</v>
      </c>
      <c r="G510" s="188" t="s">
        <v>523</v>
      </c>
      <c r="H510" s="189">
        <v>1.2250000000000001</v>
      </c>
      <c r="I510" s="190"/>
      <c r="J510" s="191">
        <f>ROUND(I510*H510,2)</f>
        <v>0</v>
      </c>
      <c r="K510" s="187" t="s">
        <v>1</v>
      </c>
      <c r="L510" s="40"/>
      <c r="M510" s="192" t="s">
        <v>1</v>
      </c>
      <c r="N510" s="193" t="s">
        <v>46</v>
      </c>
      <c r="O510" s="72"/>
      <c r="P510" s="194">
        <f>O510*H510</f>
        <v>0</v>
      </c>
      <c r="Q510" s="194">
        <v>3.8000000000000002E-4</v>
      </c>
      <c r="R510" s="194">
        <f>Q510*H510</f>
        <v>4.6550000000000004E-4</v>
      </c>
      <c r="S510" s="194">
        <v>0</v>
      </c>
      <c r="T510" s="195">
        <f>S510*H510</f>
        <v>0</v>
      </c>
      <c r="U510" s="35"/>
      <c r="V510" s="35"/>
      <c r="W510" s="35"/>
      <c r="X510" s="35"/>
      <c r="Y510" s="35"/>
      <c r="Z510" s="35"/>
      <c r="AA510" s="35"/>
      <c r="AB510" s="35"/>
      <c r="AC510" s="35"/>
      <c r="AD510" s="35"/>
      <c r="AE510" s="35"/>
      <c r="AR510" s="196" t="s">
        <v>291</v>
      </c>
      <c r="AT510" s="196" t="s">
        <v>216</v>
      </c>
      <c r="AU510" s="196" t="s">
        <v>90</v>
      </c>
      <c r="AY510" s="18" t="s">
        <v>215</v>
      </c>
      <c r="BE510" s="197">
        <f>IF(N510="základní",J510,0)</f>
        <v>0</v>
      </c>
      <c r="BF510" s="197">
        <f>IF(N510="snížená",J510,0)</f>
        <v>0</v>
      </c>
      <c r="BG510" s="197">
        <f>IF(N510="zákl. přenesená",J510,0)</f>
        <v>0</v>
      </c>
      <c r="BH510" s="197">
        <f>IF(N510="sníž. přenesená",J510,0)</f>
        <v>0</v>
      </c>
      <c r="BI510" s="197">
        <f>IF(N510="nulová",J510,0)</f>
        <v>0</v>
      </c>
      <c r="BJ510" s="18" t="s">
        <v>88</v>
      </c>
      <c r="BK510" s="197">
        <f>ROUND(I510*H510,2)</f>
        <v>0</v>
      </c>
      <c r="BL510" s="18" t="s">
        <v>291</v>
      </c>
      <c r="BM510" s="196" t="s">
        <v>5149</v>
      </c>
    </row>
    <row r="511" spans="1:65" s="2" customFormat="1" ht="19.2">
      <c r="A511" s="35"/>
      <c r="B511" s="36"/>
      <c r="C511" s="37"/>
      <c r="D511" s="198" t="s">
        <v>221</v>
      </c>
      <c r="E511" s="37"/>
      <c r="F511" s="199" t="s">
        <v>4838</v>
      </c>
      <c r="G511" s="37"/>
      <c r="H511" s="37"/>
      <c r="I511" s="200"/>
      <c r="J511" s="37"/>
      <c r="K511" s="37"/>
      <c r="L511" s="40"/>
      <c r="M511" s="201"/>
      <c r="N511" s="202"/>
      <c r="O511" s="72"/>
      <c r="P511" s="72"/>
      <c r="Q511" s="72"/>
      <c r="R511" s="72"/>
      <c r="S511" s="72"/>
      <c r="T511" s="73"/>
      <c r="U511" s="35"/>
      <c r="V511" s="35"/>
      <c r="W511" s="35"/>
      <c r="X511" s="35"/>
      <c r="Y511" s="35"/>
      <c r="Z511" s="35"/>
      <c r="AA511" s="35"/>
      <c r="AB511" s="35"/>
      <c r="AC511" s="35"/>
      <c r="AD511" s="35"/>
      <c r="AE511" s="35"/>
      <c r="AT511" s="18" t="s">
        <v>221</v>
      </c>
      <c r="AU511" s="18" t="s">
        <v>90</v>
      </c>
    </row>
    <row r="512" spans="1:65" s="2" customFormat="1" ht="24.15" customHeight="1">
      <c r="A512" s="35"/>
      <c r="B512" s="36"/>
      <c r="C512" s="260" t="s">
        <v>1806</v>
      </c>
      <c r="D512" s="260" t="s">
        <v>539</v>
      </c>
      <c r="E512" s="261" t="s">
        <v>4839</v>
      </c>
      <c r="F512" s="262" t="s">
        <v>4840</v>
      </c>
      <c r="G512" s="263" t="s">
        <v>523</v>
      </c>
      <c r="H512" s="264">
        <v>1.2250000000000001</v>
      </c>
      <c r="I512" s="265"/>
      <c r="J512" s="266">
        <f>ROUND(I512*H512,2)</f>
        <v>0</v>
      </c>
      <c r="K512" s="262" t="s">
        <v>359</v>
      </c>
      <c r="L512" s="267"/>
      <c r="M512" s="268" t="s">
        <v>1</v>
      </c>
      <c r="N512" s="269" t="s">
        <v>46</v>
      </c>
      <c r="O512" s="72"/>
      <c r="P512" s="194">
        <f>O512*H512</f>
        <v>0</v>
      </c>
      <c r="Q512" s="194">
        <v>5.9999999999999995E-4</v>
      </c>
      <c r="R512" s="194">
        <f>Q512*H512</f>
        <v>7.3499999999999998E-4</v>
      </c>
      <c r="S512" s="194">
        <v>0</v>
      </c>
      <c r="T512" s="195">
        <f>S512*H512</f>
        <v>0</v>
      </c>
      <c r="U512" s="35"/>
      <c r="V512" s="35"/>
      <c r="W512" s="35"/>
      <c r="X512" s="35"/>
      <c r="Y512" s="35"/>
      <c r="Z512" s="35"/>
      <c r="AA512" s="35"/>
      <c r="AB512" s="35"/>
      <c r="AC512" s="35"/>
      <c r="AD512" s="35"/>
      <c r="AE512" s="35"/>
      <c r="AR512" s="196" t="s">
        <v>676</v>
      </c>
      <c r="AT512" s="196" t="s">
        <v>539</v>
      </c>
      <c r="AU512" s="196" t="s">
        <v>90</v>
      </c>
      <c r="AY512" s="18" t="s">
        <v>215</v>
      </c>
      <c r="BE512" s="197">
        <f>IF(N512="základní",J512,0)</f>
        <v>0</v>
      </c>
      <c r="BF512" s="197">
        <f>IF(N512="snížená",J512,0)</f>
        <v>0</v>
      </c>
      <c r="BG512" s="197">
        <f>IF(N512="zákl. přenesená",J512,0)</f>
        <v>0</v>
      </c>
      <c r="BH512" s="197">
        <f>IF(N512="sníž. přenesená",J512,0)</f>
        <v>0</v>
      </c>
      <c r="BI512" s="197">
        <f>IF(N512="nulová",J512,0)</f>
        <v>0</v>
      </c>
      <c r="BJ512" s="18" t="s">
        <v>88</v>
      </c>
      <c r="BK512" s="197">
        <f>ROUND(I512*H512,2)</f>
        <v>0</v>
      </c>
      <c r="BL512" s="18" t="s">
        <v>291</v>
      </c>
      <c r="BM512" s="196" t="s">
        <v>5150</v>
      </c>
    </row>
    <row r="513" spans="1:65" s="2" customFormat="1" ht="19.2">
      <c r="A513" s="35"/>
      <c r="B513" s="36"/>
      <c r="C513" s="37"/>
      <c r="D513" s="198" t="s">
        <v>221</v>
      </c>
      <c r="E513" s="37"/>
      <c r="F513" s="199" t="s">
        <v>4840</v>
      </c>
      <c r="G513" s="37"/>
      <c r="H513" s="37"/>
      <c r="I513" s="200"/>
      <c r="J513" s="37"/>
      <c r="K513" s="37"/>
      <c r="L513" s="40"/>
      <c r="M513" s="201"/>
      <c r="N513" s="202"/>
      <c r="O513" s="72"/>
      <c r="P513" s="72"/>
      <c r="Q513" s="72"/>
      <c r="R513" s="72"/>
      <c r="S513" s="72"/>
      <c r="T513" s="73"/>
      <c r="U513" s="35"/>
      <c r="V513" s="35"/>
      <c r="W513" s="35"/>
      <c r="X513" s="35"/>
      <c r="Y513" s="35"/>
      <c r="Z513" s="35"/>
      <c r="AA513" s="35"/>
      <c r="AB513" s="35"/>
      <c r="AC513" s="35"/>
      <c r="AD513" s="35"/>
      <c r="AE513" s="35"/>
      <c r="AT513" s="18" t="s">
        <v>221</v>
      </c>
      <c r="AU513" s="18" t="s">
        <v>90</v>
      </c>
    </row>
    <row r="514" spans="1:65" s="14" customFormat="1" ht="10.199999999999999">
      <c r="B514" s="227"/>
      <c r="C514" s="228"/>
      <c r="D514" s="198" t="s">
        <v>364</v>
      </c>
      <c r="E514" s="229" t="s">
        <v>1</v>
      </c>
      <c r="F514" s="230" t="s">
        <v>5151</v>
      </c>
      <c r="G514" s="228"/>
      <c r="H514" s="231">
        <v>1.2250000000000001</v>
      </c>
      <c r="I514" s="232"/>
      <c r="J514" s="228"/>
      <c r="K514" s="228"/>
      <c r="L514" s="233"/>
      <c r="M514" s="234"/>
      <c r="N514" s="235"/>
      <c r="O514" s="235"/>
      <c r="P514" s="235"/>
      <c r="Q514" s="235"/>
      <c r="R514" s="235"/>
      <c r="S514" s="235"/>
      <c r="T514" s="236"/>
      <c r="AT514" s="237" t="s">
        <v>364</v>
      </c>
      <c r="AU514" s="237" t="s">
        <v>90</v>
      </c>
      <c r="AV514" s="14" t="s">
        <v>90</v>
      </c>
      <c r="AW514" s="14" t="s">
        <v>36</v>
      </c>
      <c r="AX514" s="14" t="s">
        <v>88</v>
      </c>
      <c r="AY514" s="237" t="s">
        <v>215</v>
      </c>
    </row>
    <row r="515" spans="1:65" s="2" customFormat="1" ht="24.15" customHeight="1">
      <c r="A515" s="35"/>
      <c r="B515" s="36"/>
      <c r="C515" s="185" t="s">
        <v>1810</v>
      </c>
      <c r="D515" s="185" t="s">
        <v>216</v>
      </c>
      <c r="E515" s="186" t="s">
        <v>4933</v>
      </c>
      <c r="F515" s="187" t="s">
        <v>4934</v>
      </c>
      <c r="G515" s="188" t="s">
        <v>716</v>
      </c>
      <c r="H515" s="189">
        <v>1</v>
      </c>
      <c r="I515" s="190"/>
      <c r="J515" s="191">
        <f>ROUND(I515*H515,2)</f>
        <v>0</v>
      </c>
      <c r="K515" s="187" t="s">
        <v>359</v>
      </c>
      <c r="L515" s="40"/>
      <c r="M515" s="192" t="s">
        <v>1</v>
      </c>
      <c r="N515" s="193" t="s">
        <v>46</v>
      </c>
      <c r="O515" s="72"/>
      <c r="P515" s="194">
        <f>O515*H515</f>
        <v>0</v>
      </c>
      <c r="Q515" s="194">
        <v>1.1900000000000001E-3</v>
      </c>
      <c r="R515" s="194">
        <f>Q515*H515</f>
        <v>1.1900000000000001E-3</v>
      </c>
      <c r="S515" s="194">
        <v>0</v>
      </c>
      <c r="T515" s="195">
        <f>S515*H515</f>
        <v>0</v>
      </c>
      <c r="U515" s="35"/>
      <c r="V515" s="35"/>
      <c r="W515" s="35"/>
      <c r="X515" s="35"/>
      <c r="Y515" s="35"/>
      <c r="Z515" s="35"/>
      <c r="AA515" s="35"/>
      <c r="AB515" s="35"/>
      <c r="AC515" s="35"/>
      <c r="AD515" s="35"/>
      <c r="AE515" s="35"/>
      <c r="AR515" s="196" t="s">
        <v>291</v>
      </c>
      <c r="AT515" s="196" t="s">
        <v>216</v>
      </c>
      <c r="AU515" s="196" t="s">
        <v>90</v>
      </c>
      <c r="AY515" s="18" t="s">
        <v>215</v>
      </c>
      <c r="BE515" s="197">
        <f>IF(N515="základní",J515,0)</f>
        <v>0</v>
      </c>
      <c r="BF515" s="197">
        <f>IF(N515="snížená",J515,0)</f>
        <v>0</v>
      </c>
      <c r="BG515" s="197">
        <f>IF(N515="zákl. přenesená",J515,0)</f>
        <v>0</v>
      </c>
      <c r="BH515" s="197">
        <f>IF(N515="sníž. přenesená",J515,0)</f>
        <v>0</v>
      </c>
      <c r="BI515" s="197">
        <f>IF(N515="nulová",J515,0)</f>
        <v>0</v>
      </c>
      <c r="BJ515" s="18" t="s">
        <v>88</v>
      </c>
      <c r="BK515" s="197">
        <f>ROUND(I515*H515,2)</f>
        <v>0</v>
      </c>
      <c r="BL515" s="18" t="s">
        <v>291</v>
      </c>
      <c r="BM515" s="196" t="s">
        <v>5152</v>
      </c>
    </row>
    <row r="516" spans="1:65" s="2" customFormat="1" ht="28.8">
      <c r="A516" s="35"/>
      <c r="B516" s="36"/>
      <c r="C516" s="37"/>
      <c r="D516" s="198" t="s">
        <v>221</v>
      </c>
      <c r="E516" s="37"/>
      <c r="F516" s="199" t="s">
        <v>4936</v>
      </c>
      <c r="G516" s="37"/>
      <c r="H516" s="37"/>
      <c r="I516" s="200"/>
      <c r="J516" s="37"/>
      <c r="K516" s="37"/>
      <c r="L516" s="40"/>
      <c r="M516" s="201"/>
      <c r="N516" s="202"/>
      <c r="O516" s="72"/>
      <c r="P516" s="72"/>
      <c r="Q516" s="72"/>
      <c r="R516" s="72"/>
      <c r="S516" s="72"/>
      <c r="T516" s="73"/>
      <c r="U516" s="35"/>
      <c r="V516" s="35"/>
      <c r="W516" s="35"/>
      <c r="X516" s="35"/>
      <c r="Y516" s="35"/>
      <c r="Z516" s="35"/>
      <c r="AA516" s="35"/>
      <c r="AB516" s="35"/>
      <c r="AC516" s="35"/>
      <c r="AD516" s="35"/>
      <c r="AE516" s="35"/>
      <c r="AT516" s="18" t="s">
        <v>221</v>
      </c>
      <c r="AU516" s="18" t="s">
        <v>90</v>
      </c>
    </row>
    <row r="517" spans="1:65" s="2" customFormat="1" ht="10.199999999999999">
      <c r="A517" s="35"/>
      <c r="B517" s="36"/>
      <c r="C517" s="37"/>
      <c r="D517" s="215" t="s">
        <v>362</v>
      </c>
      <c r="E517" s="37"/>
      <c r="F517" s="216" t="s">
        <v>4937</v>
      </c>
      <c r="G517" s="37"/>
      <c r="H517" s="37"/>
      <c r="I517" s="200"/>
      <c r="J517" s="37"/>
      <c r="K517" s="37"/>
      <c r="L517" s="40"/>
      <c r="M517" s="201"/>
      <c r="N517" s="202"/>
      <c r="O517" s="72"/>
      <c r="P517" s="72"/>
      <c r="Q517" s="72"/>
      <c r="R517" s="72"/>
      <c r="S517" s="72"/>
      <c r="T517" s="73"/>
      <c r="U517" s="35"/>
      <c r="V517" s="35"/>
      <c r="W517" s="35"/>
      <c r="X517" s="35"/>
      <c r="Y517" s="35"/>
      <c r="Z517" s="35"/>
      <c r="AA517" s="35"/>
      <c r="AB517" s="35"/>
      <c r="AC517" s="35"/>
      <c r="AD517" s="35"/>
      <c r="AE517" s="35"/>
      <c r="AT517" s="18" t="s">
        <v>362</v>
      </c>
      <c r="AU517" s="18" t="s">
        <v>90</v>
      </c>
    </row>
    <row r="518" spans="1:65" s="2" customFormat="1" ht="24.15" customHeight="1">
      <c r="A518" s="35"/>
      <c r="B518" s="36"/>
      <c r="C518" s="185" t="s">
        <v>1812</v>
      </c>
      <c r="D518" s="185" t="s">
        <v>216</v>
      </c>
      <c r="E518" s="186" t="s">
        <v>5153</v>
      </c>
      <c r="F518" s="187" t="s">
        <v>4944</v>
      </c>
      <c r="G518" s="188" t="s">
        <v>583</v>
      </c>
      <c r="H518" s="189">
        <v>2.5000000000000001E-2</v>
      </c>
      <c r="I518" s="190"/>
      <c r="J518" s="191">
        <f>ROUND(I518*H518,2)</f>
        <v>0</v>
      </c>
      <c r="K518" s="187" t="s">
        <v>359</v>
      </c>
      <c r="L518" s="40"/>
      <c r="M518" s="192" t="s">
        <v>1</v>
      </c>
      <c r="N518" s="193" t="s">
        <v>46</v>
      </c>
      <c r="O518" s="72"/>
      <c r="P518" s="194">
        <f>O518*H518</f>
        <v>0</v>
      </c>
      <c r="Q518" s="194">
        <v>0</v>
      </c>
      <c r="R518" s="194">
        <f>Q518*H518</f>
        <v>0</v>
      </c>
      <c r="S518" s="194">
        <v>0</v>
      </c>
      <c r="T518" s="195">
        <f>S518*H518</f>
        <v>0</v>
      </c>
      <c r="U518" s="35"/>
      <c r="V518" s="35"/>
      <c r="W518" s="35"/>
      <c r="X518" s="35"/>
      <c r="Y518" s="35"/>
      <c r="Z518" s="35"/>
      <c r="AA518" s="35"/>
      <c r="AB518" s="35"/>
      <c r="AC518" s="35"/>
      <c r="AD518" s="35"/>
      <c r="AE518" s="35"/>
      <c r="AR518" s="196" t="s">
        <v>291</v>
      </c>
      <c r="AT518" s="196" t="s">
        <v>216</v>
      </c>
      <c r="AU518" s="196" t="s">
        <v>90</v>
      </c>
      <c r="AY518" s="18" t="s">
        <v>215</v>
      </c>
      <c r="BE518" s="197">
        <f>IF(N518="základní",J518,0)</f>
        <v>0</v>
      </c>
      <c r="BF518" s="197">
        <f>IF(N518="snížená",J518,0)</f>
        <v>0</v>
      </c>
      <c r="BG518" s="197">
        <f>IF(N518="zákl. přenesená",J518,0)</f>
        <v>0</v>
      </c>
      <c r="BH518" s="197">
        <f>IF(N518="sníž. přenesená",J518,0)</f>
        <v>0</v>
      </c>
      <c r="BI518" s="197">
        <f>IF(N518="nulová",J518,0)</f>
        <v>0</v>
      </c>
      <c r="BJ518" s="18" t="s">
        <v>88</v>
      </c>
      <c r="BK518" s="197">
        <f>ROUND(I518*H518,2)</f>
        <v>0</v>
      </c>
      <c r="BL518" s="18" t="s">
        <v>291</v>
      </c>
      <c r="BM518" s="196" t="s">
        <v>5154</v>
      </c>
    </row>
    <row r="519" spans="1:65" s="2" customFormat="1" ht="19.2">
      <c r="A519" s="35"/>
      <c r="B519" s="36"/>
      <c r="C519" s="37"/>
      <c r="D519" s="198" t="s">
        <v>221</v>
      </c>
      <c r="E519" s="37"/>
      <c r="F519" s="199" t="s">
        <v>4944</v>
      </c>
      <c r="G519" s="37"/>
      <c r="H519" s="37"/>
      <c r="I519" s="200"/>
      <c r="J519" s="37"/>
      <c r="K519" s="37"/>
      <c r="L519" s="40"/>
      <c r="M519" s="201"/>
      <c r="N519" s="202"/>
      <c r="O519" s="72"/>
      <c r="P519" s="72"/>
      <c r="Q519" s="72"/>
      <c r="R519" s="72"/>
      <c r="S519" s="72"/>
      <c r="T519" s="73"/>
      <c r="U519" s="35"/>
      <c r="V519" s="35"/>
      <c r="W519" s="35"/>
      <c r="X519" s="35"/>
      <c r="Y519" s="35"/>
      <c r="Z519" s="35"/>
      <c r="AA519" s="35"/>
      <c r="AB519" s="35"/>
      <c r="AC519" s="35"/>
      <c r="AD519" s="35"/>
      <c r="AE519" s="35"/>
      <c r="AT519" s="18" t="s">
        <v>221</v>
      </c>
      <c r="AU519" s="18" t="s">
        <v>90</v>
      </c>
    </row>
    <row r="520" spans="1:65" s="2" customFormat="1" ht="10.199999999999999">
      <c r="A520" s="35"/>
      <c r="B520" s="36"/>
      <c r="C520" s="37"/>
      <c r="D520" s="215" t="s">
        <v>362</v>
      </c>
      <c r="E520" s="37"/>
      <c r="F520" s="216" t="s">
        <v>5155</v>
      </c>
      <c r="G520" s="37"/>
      <c r="H520" s="37"/>
      <c r="I520" s="200"/>
      <c r="J520" s="37"/>
      <c r="K520" s="37"/>
      <c r="L520" s="40"/>
      <c r="M520" s="201"/>
      <c r="N520" s="202"/>
      <c r="O520" s="72"/>
      <c r="P520" s="72"/>
      <c r="Q520" s="72"/>
      <c r="R520" s="72"/>
      <c r="S520" s="72"/>
      <c r="T520" s="73"/>
      <c r="U520" s="35"/>
      <c r="V520" s="35"/>
      <c r="W520" s="35"/>
      <c r="X520" s="35"/>
      <c r="Y520" s="35"/>
      <c r="Z520" s="35"/>
      <c r="AA520" s="35"/>
      <c r="AB520" s="35"/>
      <c r="AC520" s="35"/>
      <c r="AD520" s="35"/>
      <c r="AE520" s="35"/>
      <c r="AT520" s="18" t="s">
        <v>362</v>
      </c>
      <c r="AU520" s="18" t="s">
        <v>90</v>
      </c>
    </row>
    <row r="521" spans="1:65" s="11" customFormat="1" ht="22.8" customHeight="1">
      <c r="B521" s="171"/>
      <c r="C521" s="172"/>
      <c r="D521" s="173" t="s">
        <v>80</v>
      </c>
      <c r="E521" s="213" t="s">
        <v>5156</v>
      </c>
      <c r="F521" s="213" t="s">
        <v>5157</v>
      </c>
      <c r="G521" s="172"/>
      <c r="H521" s="172"/>
      <c r="I521" s="175"/>
      <c r="J521" s="214">
        <f>BK521</f>
        <v>0</v>
      </c>
      <c r="K521" s="172"/>
      <c r="L521" s="177"/>
      <c r="M521" s="178"/>
      <c r="N521" s="179"/>
      <c r="O521" s="179"/>
      <c r="P521" s="180">
        <f>SUM(P522:P543)</f>
        <v>0</v>
      </c>
      <c r="Q521" s="179"/>
      <c r="R521" s="180">
        <f>SUM(R522:R543)</f>
        <v>0.308</v>
      </c>
      <c r="S521" s="179"/>
      <c r="T521" s="181">
        <f>SUM(T522:T543)</f>
        <v>0</v>
      </c>
      <c r="AR521" s="182" t="s">
        <v>90</v>
      </c>
      <c r="AT521" s="183" t="s">
        <v>80</v>
      </c>
      <c r="AU521" s="183" t="s">
        <v>88</v>
      </c>
      <c r="AY521" s="182" t="s">
        <v>215</v>
      </c>
      <c r="BK521" s="184">
        <f>SUM(BK522:BK543)</f>
        <v>0</v>
      </c>
    </row>
    <row r="522" spans="1:65" s="2" customFormat="1" ht="21.75" customHeight="1">
      <c r="A522" s="35"/>
      <c r="B522" s="36"/>
      <c r="C522" s="185" t="s">
        <v>1819</v>
      </c>
      <c r="D522" s="185" t="s">
        <v>216</v>
      </c>
      <c r="E522" s="186" t="s">
        <v>5158</v>
      </c>
      <c r="F522" s="187" t="s">
        <v>5159</v>
      </c>
      <c r="G522" s="188" t="s">
        <v>716</v>
      </c>
      <c r="H522" s="189">
        <v>1</v>
      </c>
      <c r="I522" s="190"/>
      <c r="J522" s="191">
        <f>ROUND(I522*H522,2)</f>
        <v>0</v>
      </c>
      <c r="K522" s="187" t="s">
        <v>359</v>
      </c>
      <c r="L522" s="40"/>
      <c r="M522" s="192" t="s">
        <v>1</v>
      </c>
      <c r="N522" s="193" t="s">
        <v>46</v>
      </c>
      <c r="O522" s="72"/>
      <c r="P522" s="194">
        <f>O522*H522</f>
        <v>0</v>
      </c>
      <c r="Q522" s="194">
        <v>0</v>
      </c>
      <c r="R522" s="194">
        <f>Q522*H522</f>
        <v>0</v>
      </c>
      <c r="S522" s="194">
        <v>0</v>
      </c>
      <c r="T522" s="195">
        <f>S522*H522</f>
        <v>0</v>
      </c>
      <c r="U522" s="35"/>
      <c r="V522" s="35"/>
      <c r="W522" s="35"/>
      <c r="X522" s="35"/>
      <c r="Y522" s="35"/>
      <c r="Z522" s="35"/>
      <c r="AA522" s="35"/>
      <c r="AB522" s="35"/>
      <c r="AC522" s="35"/>
      <c r="AD522" s="35"/>
      <c r="AE522" s="35"/>
      <c r="AR522" s="196" t="s">
        <v>291</v>
      </c>
      <c r="AT522" s="196" t="s">
        <v>216</v>
      </c>
      <c r="AU522" s="196" t="s">
        <v>90</v>
      </c>
      <c r="AY522" s="18" t="s">
        <v>215</v>
      </c>
      <c r="BE522" s="197">
        <f>IF(N522="základní",J522,0)</f>
        <v>0</v>
      </c>
      <c r="BF522" s="197">
        <f>IF(N522="snížená",J522,0)</f>
        <v>0</v>
      </c>
      <c r="BG522" s="197">
        <f>IF(N522="zákl. přenesená",J522,0)</f>
        <v>0</v>
      </c>
      <c r="BH522" s="197">
        <f>IF(N522="sníž. přenesená",J522,0)</f>
        <v>0</v>
      </c>
      <c r="BI522" s="197">
        <f>IF(N522="nulová",J522,0)</f>
        <v>0</v>
      </c>
      <c r="BJ522" s="18" t="s">
        <v>88</v>
      </c>
      <c r="BK522" s="197">
        <f>ROUND(I522*H522,2)</f>
        <v>0</v>
      </c>
      <c r="BL522" s="18" t="s">
        <v>291</v>
      </c>
      <c r="BM522" s="196" t="s">
        <v>5160</v>
      </c>
    </row>
    <row r="523" spans="1:65" s="2" customFormat="1" ht="10.199999999999999">
      <c r="A523" s="35"/>
      <c r="B523" s="36"/>
      <c r="C523" s="37"/>
      <c r="D523" s="198" t="s">
        <v>221</v>
      </c>
      <c r="E523" s="37"/>
      <c r="F523" s="199" t="s">
        <v>5161</v>
      </c>
      <c r="G523" s="37"/>
      <c r="H523" s="37"/>
      <c r="I523" s="200"/>
      <c r="J523" s="37"/>
      <c r="K523" s="37"/>
      <c r="L523" s="40"/>
      <c r="M523" s="201"/>
      <c r="N523" s="202"/>
      <c r="O523" s="72"/>
      <c r="P523" s="72"/>
      <c r="Q523" s="72"/>
      <c r="R523" s="72"/>
      <c r="S523" s="72"/>
      <c r="T523" s="73"/>
      <c r="U523" s="35"/>
      <c r="V523" s="35"/>
      <c r="W523" s="35"/>
      <c r="X523" s="35"/>
      <c r="Y523" s="35"/>
      <c r="Z523" s="35"/>
      <c r="AA523" s="35"/>
      <c r="AB523" s="35"/>
      <c r="AC523" s="35"/>
      <c r="AD523" s="35"/>
      <c r="AE523" s="35"/>
      <c r="AT523" s="18" t="s">
        <v>221</v>
      </c>
      <c r="AU523" s="18" t="s">
        <v>90</v>
      </c>
    </row>
    <row r="524" spans="1:65" s="2" customFormat="1" ht="10.199999999999999">
      <c r="A524" s="35"/>
      <c r="B524" s="36"/>
      <c r="C524" s="37"/>
      <c r="D524" s="215" t="s">
        <v>362</v>
      </c>
      <c r="E524" s="37"/>
      <c r="F524" s="216" t="s">
        <v>5162</v>
      </c>
      <c r="G524" s="37"/>
      <c r="H524" s="37"/>
      <c r="I524" s="200"/>
      <c r="J524" s="37"/>
      <c r="K524" s="37"/>
      <c r="L524" s="40"/>
      <c r="M524" s="201"/>
      <c r="N524" s="202"/>
      <c r="O524" s="72"/>
      <c r="P524" s="72"/>
      <c r="Q524" s="72"/>
      <c r="R524" s="72"/>
      <c r="S524" s="72"/>
      <c r="T524" s="73"/>
      <c r="U524" s="35"/>
      <c r="V524" s="35"/>
      <c r="W524" s="35"/>
      <c r="X524" s="35"/>
      <c r="Y524" s="35"/>
      <c r="Z524" s="35"/>
      <c r="AA524" s="35"/>
      <c r="AB524" s="35"/>
      <c r="AC524" s="35"/>
      <c r="AD524" s="35"/>
      <c r="AE524" s="35"/>
      <c r="AT524" s="18" t="s">
        <v>362</v>
      </c>
      <c r="AU524" s="18" t="s">
        <v>90</v>
      </c>
    </row>
    <row r="525" spans="1:65" s="2" customFormat="1" ht="21.75" customHeight="1">
      <c r="A525" s="35"/>
      <c r="B525" s="36"/>
      <c r="C525" s="260" t="s">
        <v>1827</v>
      </c>
      <c r="D525" s="260" t="s">
        <v>539</v>
      </c>
      <c r="E525" s="261" t="s">
        <v>5163</v>
      </c>
      <c r="F525" s="262" t="s">
        <v>5164</v>
      </c>
      <c r="G525" s="263" t="s">
        <v>716</v>
      </c>
      <c r="H525" s="264">
        <v>1</v>
      </c>
      <c r="I525" s="265"/>
      <c r="J525" s="266">
        <f>ROUND(I525*H525,2)</f>
        <v>0</v>
      </c>
      <c r="K525" s="262" t="s">
        <v>1</v>
      </c>
      <c r="L525" s="267"/>
      <c r="M525" s="268" t="s">
        <v>1</v>
      </c>
      <c r="N525" s="269" t="s">
        <v>46</v>
      </c>
      <c r="O525" s="72"/>
      <c r="P525" s="194">
        <f>O525*H525</f>
        <v>0</v>
      </c>
      <c r="Q525" s="194">
        <v>0.3</v>
      </c>
      <c r="R525" s="194">
        <f>Q525*H525</f>
        <v>0.3</v>
      </c>
      <c r="S525" s="194">
        <v>0</v>
      </c>
      <c r="T525" s="195">
        <f>S525*H525</f>
        <v>0</v>
      </c>
      <c r="U525" s="35"/>
      <c r="V525" s="35"/>
      <c r="W525" s="35"/>
      <c r="X525" s="35"/>
      <c r="Y525" s="35"/>
      <c r="Z525" s="35"/>
      <c r="AA525" s="35"/>
      <c r="AB525" s="35"/>
      <c r="AC525" s="35"/>
      <c r="AD525" s="35"/>
      <c r="AE525" s="35"/>
      <c r="AR525" s="196" t="s">
        <v>676</v>
      </c>
      <c r="AT525" s="196" t="s">
        <v>539</v>
      </c>
      <c r="AU525" s="196" t="s">
        <v>90</v>
      </c>
      <c r="AY525" s="18" t="s">
        <v>215</v>
      </c>
      <c r="BE525" s="197">
        <f>IF(N525="základní",J525,0)</f>
        <v>0</v>
      </c>
      <c r="BF525" s="197">
        <f>IF(N525="snížená",J525,0)</f>
        <v>0</v>
      </c>
      <c r="BG525" s="197">
        <f>IF(N525="zákl. přenesená",J525,0)</f>
        <v>0</v>
      </c>
      <c r="BH525" s="197">
        <f>IF(N525="sníž. přenesená",J525,0)</f>
        <v>0</v>
      </c>
      <c r="BI525" s="197">
        <f>IF(N525="nulová",J525,0)</f>
        <v>0</v>
      </c>
      <c r="BJ525" s="18" t="s">
        <v>88</v>
      </c>
      <c r="BK525" s="197">
        <f>ROUND(I525*H525,2)</f>
        <v>0</v>
      </c>
      <c r="BL525" s="18" t="s">
        <v>291</v>
      </c>
      <c r="BM525" s="196" t="s">
        <v>5165</v>
      </c>
    </row>
    <row r="526" spans="1:65" s="2" customFormat="1" ht="96">
      <c r="A526" s="35"/>
      <c r="B526" s="36"/>
      <c r="C526" s="37"/>
      <c r="D526" s="198" t="s">
        <v>221</v>
      </c>
      <c r="E526" s="37"/>
      <c r="F526" s="199" t="s">
        <v>5166</v>
      </c>
      <c r="G526" s="37"/>
      <c r="H526" s="37"/>
      <c r="I526" s="200"/>
      <c r="J526" s="37"/>
      <c r="K526" s="37"/>
      <c r="L526" s="40"/>
      <c r="M526" s="201"/>
      <c r="N526" s="202"/>
      <c r="O526" s="72"/>
      <c r="P526" s="72"/>
      <c r="Q526" s="72"/>
      <c r="R526" s="72"/>
      <c r="S526" s="72"/>
      <c r="T526" s="73"/>
      <c r="U526" s="35"/>
      <c r="V526" s="35"/>
      <c r="W526" s="35"/>
      <c r="X526" s="35"/>
      <c r="Y526" s="35"/>
      <c r="Z526" s="35"/>
      <c r="AA526" s="35"/>
      <c r="AB526" s="35"/>
      <c r="AC526" s="35"/>
      <c r="AD526" s="35"/>
      <c r="AE526" s="35"/>
      <c r="AT526" s="18" t="s">
        <v>221</v>
      </c>
      <c r="AU526" s="18" t="s">
        <v>90</v>
      </c>
    </row>
    <row r="527" spans="1:65" s="2" customFormat="1" ht="16.5" customHeight="1">
      <c r="A527" s="35"/>
      <c r="B527" s="36"/>
      <c r="C527" s="260" t="s">
        <v>1833</v>
      </c>
      <c r="D527" s="260" t="s">
        <v>539</v>
      </c>
      <c r="E527" s="261" t="s">
        <v>5167</v>
      </c>
      <c r="F527" s="262" t="s">
        <v>5168</v>
      </c>
      <c r="G527" s="263" t="s">
        <v>716</v>
      </c>
      <c r="H527" s="264">
        <v>1</v>
      </c>
      <c r="I527" s="265"/>
      <c r="J527" s="266">
        <f>ROUND(I527*H527,2)</f>
        <v>0</v>
      </c>
      <c r="K527" s="262" t="s">
        <v>1</v>
      </c>
      <c r="L527" s="267"/>
      <c r="M527" s="268" t="s">
        <v>1</v>
      </c>
      <c r="N527" s="269" t="s">
        <v>46</v>
      </c>
      <c r="O527" s="72"/>
      <c r="P527" s="194">
        <f>O527*H527</f>
        <v>0</v>
      </c>
      <c r="Q527" s="194">
        <v>0</v>
      </c>
      <c r="R527" s="194">
        <f>Q527*H527</f>
        <v>0</v>
      </c>
      <c r="S527" s="194">
        <v>0</v>
      </c>
      <c r="T527" s="195">
        <f>S527*H527</f>
        <v>0</v>
      </c>
      <c r="U527" s="35"/>
      <c r="V527" s="35"/>
      <c r="W527" s="35"/>
      <c r="X527" s="35"/>
      <c r="Y527" s="35"/>
      <c r="Z527" s="35"/>
      <c r="AA527" s="35"/>
      <c r="AB527" s="35"/>
      <c r="AC527" s="35"/>
      <c r="AD527" s="35"/>
      <c r="AE527" s="35"/>
      <c r="AR527" s="196" t="s">
        <v>676</v>
      </c>
      <c r="AT527" s="196" t="s">
        <v>539</v>
      </c>
      <c r="AU527" s="196" t="s">
        <v>90</v>
      </c>
      <c r="AY527" s="18" t="s">
        <v>215</v>
      </c>
      <c r="BE527" s="197">
        <f>IF(N527="základní",J527,0)</f>
        <v>0</v>
      </c>
      <c r="BF527" s="197">
        <f>IF(N527="snížená",J527,0)</f>
        <v>0</v>
      </c>
      <c r="BG527" s="197">
        <f>IF(N527="zákl. přenesená",J527,0)</f>
        <v>0</v>
      </c>
      <c r="BH527" s="197">
        <f>IF(N527="sníž. přenesená",J527,0)</f>
        <v>0</v>
      </c>
      <c r="BI527" s="197">
        <f>IF(N527="nulová",J527,0)</f>
        <v>0</v>
      </c>
      <c r="BJ527" s="18" t="s">
        <v>88</v>
      </c>
      <c r="BK527" s="197">
        <f>ROUND(I527*H527,2)</f>
        <v>0</v>
      </c>
      <c r="BL527" s="18" t="s">
        <v>291</v>
      </c>
      <c r="BM527" s="196" t="s">
        <v>5169</v>
      </c>
    </row>
    <row r="528" spans="1:65" s="2" customFormat="1" ht="10.199999999999999">
      <c r="A528" s="35"/>
      <c r="B528" s="36"/>
      <c r="C528" s="37"/>
      <c r="D528" s="198" t="s">
        <v>221</v>
      </c>
      <c r="E528" s="37"/>
      <c r="F528" s="199" t="s">
        <v>5168</v>
      </c>
      <c r="G528" s="37"/>
      <c r="H528" s="37"/>
      <c r="I528" s="200"/>
      <c r="J528" s="37"/>
      <c r="K528" s="37"/>
      <c r="L528" s="40"/>
      <c r="M528" s="201"/>
      <c r="N528" s="202"/>
      <c r="O528" s="72"/>
      <c r="P528" s="72"/>
      <c r="Q528" s="72"/>
      <c r="R528" s="72"/>
      <c r="S528" s="72"/>
      <c r="T528" s="73"/>
      <c r="U528" s="35"/>
      <c r="V528" s="35"/>
      <c r="W528" s="35"/>
      <c r="X528" s="35"/>
      <c r="Y528" s="35"/>
      <c r="Z528" s="35"/>
      <c r="AA528" s="35"/>
      <c r="AB528" s="35"/>
      <c r="AC528" s="35"/>
      <c r="AD528" s="35"/>
      <c r="AE528" s="35"/>
      <c r="AT528" s="18" t="s">
        <v>221</v>
      </c>
      <c r="AU528" s="18" t="s">
        <v>90</v>
      </c>
    </row>
    <row r="529" spans="1:65" s="2" customFormat="1" ht="24.15" customHeight="1">
      <c r="A529" s="35"/>
      <c r="B529" s="36"/>
      <c r="C529" s="260" t="s">
        <v>1840</v>
      </c>
      <c r="D529" s="260" t="s">
        <v>539</v>
      </c>
      <c r="E529" s="261" t="s">
        <v>5170</v>
      </c>
      <c r="F529" s="262" t="s">
        <v>5171</v>
      </c>
      <c r="G529" s="263" t="s">
        <v>716</v>
      </c>
      <c r="H529" s="264">
        <v>1</v>
      </c>
      <c r="I529" s="265"/>
      <c r="J529" s="266">
        <f>ROUND(I529*H529,2)</f>
        <v>0</v>
      </c>
      <c r="K529" s="262" t="s">
        <v>1</v>
      </c>
      <c r="L529" s="267"/>
      <c r="M529" s="268" t="s">
        <v>1</v>
      </c>
      <c r="N529" s="269" t="s">
        <v>46</v>
      </c>
      <c r="O529" s="72"/>
      <c r="P529" s="194">
        <f>O529*H529</f>
        <v>0</v>
      </c>
      <c r="Q529" s="194">
        <v>0</v>
      </c>
      <c r="R529" s="194">
        <f>Q529*H529</f>
        <v>0</v>
      </c>
      <c r="S529" s="194">
        <v>0</v>
      </c>
      <c r="T529" s="195">
        <f>S529*H529</f>
        <v>0</v>
      </c>
      <c r="U529" s="35"/>
      <c r="V529" s="35"/>
      <c r="W529" s="35"/>
      <c r="X529" s="35"/>
      <c r="Y529" s="35"/>
      <c r="Z529" s="35"/>
      <c r="AA529" s="35"/>
      <c r="AB529" s="35"/>
      <c r="AC529" s="35"/>
      <c r="AD529" s="35"/>
      <c r="AE529" s="35"/>
      <c r="AR529" s="196" t="s">
        <v>676</v>
      </c>
      <c r="AT529" s="196" t="s">
        <v>539</v>
      </c>
      <c r="AU529" s="196" t="s">
        <v>90</v>
      </c>
      <c r="AY529" s="18" t="s">
        <v>215</v>
      </c>
      <c r="BE529" s="197">
        <f>IF(N529="základní",J529,0)</f>
        <v>0</v>
      </c>
      <c r="BF529" s="197">
        <f>IF(N529="snížená",J529,0)</f>
        <v>0</v>
      </c>
      <c r="BG529" s="197">
        <f>IF(N529="zákl. přenesená",J529,0)</f>
        <v>0</v>
      </c>
      <c r="BH529" s="197">
        <f>IF(N529="sníž. přenesená",J529,0)</f>
        <v>0</v>
      </c>
      <c r="BI529" s="197">
        <f>IF(N529="nulová",J529,0)</f>
        <v>0</v>
      </c>
      <c r="BJ529" s="18" t="s">
        <v>88</v>
      </c>
      <c r="BK529" s="197">
        <f>ROUND(I529*H529,2)</f>
        <v>0</v>
      </c>
      <c r="BL529" s="18" t="s">
        <v>291</v>
      </c>
      <c r="BM529" s="196" t="s">
        <v>5172</v>
      </c>
    </row>
    <row r="530" spans="1:65" s="2" customFormat="1" ht="38.4">
      <c r="A530" s="35"/>
      <c r="B530" s="36"/>
      <c r="C530" s="37"/>
      <c r="D530" s="198" t="s">
        <v>221</v>
      </c>
      <c r="E530" s="37"/>
      <c r="F530" s="199" t="s">
        <v>5173</v>
      </c>
      <c r="G530" s="37"/>
      <c r="H530" s="37"/>
      <c r="I530" s="200"/>
      <c r="J530" s="37"/>
      <c r="K530" s="37"/>
      <c r="L530" s="40"/>
      <c r="M530" s="201"/>
      <c r="N530" s="202"/>
      <c r="O530" s="72"/>
      <c r="P530" s="72"/>
      <c r="Q530" s="72"/>
      <c r="R530" s="72"/>
      <c r="S530" s="72"/>
      <c r="T530" s="73"/>
      <c r="U530" s="35"/>
      <c r="V530" s="35"/>
      <c r="W530" s="35"/>
      <c r="X530" s="35"/>
      <c r="Y530" s="35"/>
      <c r="Z530" s="35"/>
      <c r="AA530" s="35"/>
      <c r="AB530" s="35"/>
      <c r="AC530" s="35"/>
      <c r="AD530" s="35"/>
      <c r="AE530" s="35"/>
      <c r="AT530" s="18" t="s">
        <v>221</v>
      </c>
      <c r="AU530" s="18" t="s">
        <v>90</v>
      </c>
    </row>
    <row r="531" spans="1:65" s="2" customFormat="1" ht="16.5" customHeight="1">
      <c r="A531" s="35"/>
      <c r="B531" s="36"/>
      <c r="C531" s="260" t="s">
        <v>1846</v>
      </c>
      <c r="D531" s="260" t="s">
        <v>539</v>
      </c>
      <c r="E531" s="261" t="s">
        <v>5174</v>
      </c>
      <c r="F531" s="262" t="s">
        <v>5175</v>
      </c>
      <c r="G531" s="263" t="s">
        <v>716</v>
      </c>
      <c r="H531" s="264">
        <v>1</v>
      </c>
      <c r="I531" s="265"/>
      <c r="J531" s="266">
        <f>ROUND(I531*H531,2)</f>
        <v>0</v>
      </c>
      <c r="K531" s="262" t="s">
        <v>1</v>
      </c>
      <c r="L531" s="267"/>
      <c r="M531" s="268" t="s">
        <v>1</v>
      </c>
      <c r="N531" s="269" t="s">
        <v>46</v>
      </c>
      <c r="O531" s="72"/>
      <c r="P531" s="194">
        <f>O531*H531</f>
        <v>0</v>
      </c>
      <c r="Q531" s="194">
        <v>0</v>
      </c>
      <c r="R531" s="194">
        <f>Q531*H531</f>
        <v>0</v>
      </c>
      <c r="S531" s="194">
        <v>0</v>
      </c>
      <c r="T531" s="195">
        <f>S531*H531</f>
        <v>0</v>
      </c>
      <c r="U531" s="35"/>
      <c r="V531" s="35"/>
      <c r="W531" s="35"/>
      <c r="X531" s="35"/>
      <c r="Y531" s="35"/>
      <c r="Z531" s="35"/>
      <c r="AA531" s="35"/>
      <c r="AB531" s="35"/>
      <c r="AC531" s="35"/>
      <c r="AD531" s="35"/>
      <c r="AE531" s="35"/>
      <c r="AR531" s="196" t="s">
        <v>676</v>
      </c>
      <c r="AT531" s="196" t="s">
        <v>539</v>
      </c>
      <c r="AU531" s="196" t="s">
        <v>90</v>
      </c>
      <c r="AY531" s="18" t="s">
        <v>215</v>
      </c>
      <c r="BE531" s="197">
        <f>IF(N531="základní",J531,0)</f>
        <v>0</v>
      </c>
      <c r="BF531" s="197">
        <f>IF(N531="snížená",J531,0)</f>
        <v>0</v>
      </c>
      <c r="BG531" s="197">
        <f>IF(N531="zákl. přenesená",J531,0)</f>
        <v>0</v>
      </c>
      <c r="BH531" s="197">
        <f>IF(N531="sníž. přenesená",J531,0)</f>
        <v>0</v>
      </c>
      <c r="BI531" s="197">
        <f>IF(N531="nulová",J531,0)</f>
        <v>0</v>
      </c>
      <c r="BJ531" s="18" t="s">
        <v>88</v>
      </c>
      <c r="BK531" s="197">
        <f>ROUND(I531*H531,2)</f>
        <v>0</v>
      </c>
      <c r="BL531" s="18" t="s">
        <v>291</v>
      </c>
      <c r="BM531" s="196" t="s">
        <v>5176</v>
      </c>
    </row>
    <row r="532" spans="1:65" s="2" customFormat="1" ht="19.2">
      <c r="A532" s="35"/>
      <c r="B532" s="36"/>
      <c r="C532" s="37"/>
      <c r="D532" s="198" t="s">
        <v>221</v>
      </c>
      <c r="E532" s="37"/>
      <c r="F532" s="199" t="s">
        <v>5177</v>
      </c>
      <c r="G532" s="37"/>
      <c r="H532" s="37"/>
      <c r="I532" s="200"/>
      <c r="J532" s="37"/>
      <c r="K532" s="37"/>
      <c r="L532" s="40"/>
      <c r="M532" s="201"/>
      <c r="N532" s="202"/>
      <c r="O532" s="72"/>
      <c r="P532" s="72"/>
      <c r="Q532" s="72"/>
      <c r="R532" s="72"/>
      <c r="S532" s="72"/>
      <c r="T532" s="73"/>
      <c r="U532" s="35"/>
      <c r="V532" s="35"/>
      <c r="W532" s="35"/>
      <c r="X532" s="35"/>
      <c r="Y532" s="35"/>
      <c r="Z532" s="35"/>
      <c r="AA532" s="35"/>
      <c r="AB532" s="35"/>
      <c r="AC532" s="35"/>
      <c r="AD532" s="35"/>
      <c r="AE532" s="35"/>
      <c r="AT532" s="18" t="s">
        <v>221</v>
      </c>
      <c r="AU532" s="18" t="s">
        <v>90</v>
      </c>
    </row>
    <row r="533" spans="1:65" s="2" customFormat="1" ht="16.5" customHeight="1">
      <c r="A533" s="35"/>
      <c r="B533" s="36"/>
      <c r="C533" s="260" t="s">
        <v>1853</v>
      </c>
      <c r="D533" s="260" t="s">
        <v>539</v>
      </c>
      <c r="E533" s="261" t="s">
        <v>5178</v>
      </c>
      <c r="F533" s="262" t="s">
        <v>5179</v>
      </c>
      <c r="G533" s="263" t="s">
        <v>5180</v>
      </c>
      <c r="H533" s="264">
        <v>4</v>
      </c>
      <c r="I533" s="265"/>
      <c r="J533" s="266">
        <f>ROUND(I533*H533,2)</f>
        <v>0</v>
      </c>
      <c r="K533" s="262" t="s">
        <v>1</v>
      </c>
      <c r="L533" s="267"/>
      <c r="M533" s="268" t="s">
        <v>1</v>
      </c>
      <c r="N533" s="269" t="s">
        <v>46</v>
      </c>
      <c r="O533" s="72"/>
      <c r="P533" s="194">
        <f>O533*H533</f>
        <v>0</v>
      </c>
      <c r="Q533" s="194">
        <v>0</v>
      </c>
      <c r="R533" s="194">
        <f>Q533*H533</f>
        <v>0</v>
      </c>
      <c r="S533" s="194">
        <v>0</v>
      </c>
      <c r="T533" s="195">
        <f>S533*H533</f>
        <v>0</v>
      </c>
      <c r="U533" s="35"/>
      <c r="V533" s="35"/>
      <c r="W533" s="35"/>
      <c r="X533" s="35"/>
      <c r="Y533" s="35"/>
      <c r="Z533" s="35"/>
      <c r="AA533" s="35"/>
      <c r="AB533" s="35"/>
      <c r="AC533" s="35"/>
      <c r="AD533" s="35"/>
      <c r="AE533" s="35"/>
      <c r="AR533" s="196" t="s">
        <v>676</v>
      </c>
      <c r="AT533" s="196" t="s">
        <v>539</v>
      </c>
      <c r="AU533" s="196" t="s">
        <v>90</v>
      </c>
      <c r="AY533" s="18" t="s">
        <v>215</v>
      </c>
      <c r="BE533" s="197">
        <f>IF(N533="základní",J533,0)</f>
        <v>0</v>
      </c>
      <c r="BF533" s="197">
        <f>IF(N533="snížená",J533,0)</f>
        <v>0</v>
      </c>
      <c r="BG533" s="197">
        <f>IF(N533="zákl. přenesená",J533,0)</f>
        <v>0</v>
      </c>
      <c r="BH533" s="197">
        <f>IF(N533="sníž. přenesená",J533,0)</f>
        <v>0</v>
      </c>
      <c r="BI533" s="197">
        <f>IF(N533="nulová",J533,0)</f>
        <v>0</v>
      </c>
      <c r="BJ533" s="18" t="s">
        <v>88</v>
      </c>
      <c r="BK533" s="197">
        <f>ROUND(I533*H533,2)</f>
        <v>0</v>
      </c>
      <c r="BL533" s="18" t="s">
        <v>291</v>
      </c>
      <c r="BM533" s="196" t="s">
        <v>5181</v>
      </c>
    </row>
    <row r="534" spans="1:65" s="2" customFormat="1" ht="10.199999999999999">
      <c r="A534" s="35"/>
      <c r="B534" s="36"/>
      <c r="C534" s="37"/>
      <c r="D534" s="198" t="s">
        <v>221</v>
      </c>
      <c r="E534" s="37"/>
      <c r="F534" s="199" t="s">
        <v>5182</v>
      </c>
      <c r="G534" s="37"/>
      <c r="H534" s="37"/>
      <c r="I534" s="200"/>
      <c r="J534" s="37"/>
      <c r="K534" s="37"/>
      <c r="L534" s="40"/>
      <c r="M534" s="201"/>
      <c r="N534" s="202"/>
      <c r="O534" s="72"/>
      <c r="P534" s="72"/>
      <c r="Q534" s="72"/>
      <c r="R534" s="72"/>
      <c r="S534" s="72"/>
      <c r="T534" s="73"/>
      <c r="U534" s="35"/>
      <c r="V534" s="35"/>
      <c r="W534" s="35"/>
      <c r="X534" s="35"/>
      <c r="Y534" s="35"/>
      <c r="Z534" s="35"/>
      <c r="AA534" s="35"/>
      <c r="AB534" s="35"/>
      <c r="AC534" s="35"/>
      <c r="AD534" s="35"/>
      <c r="AE534" s="35"/>
      <c r="AT534" s="18" t="s">
        <v>221</v>
      </c>
      <c r="AU534" s="18" t="s">
        <v>90</v>
      </c>
    </row>
    <row r="535" spans="1:65" s="2" customFormat="1" ht="24.15" customHeight="1">
      <c r="A535" s="35"/>
      <c r="B535" s="36"/>
      <c r="C535" s="185" t="s">
        <v>1861</v>
      </c>
      <c r="D535" s="185" t="s">
        <v>216</v>
      </c>
      <c r="E535" s="186" t="s">
        <v>5183</v>
      </c>
      <c r="F535" s="187" t="s">
        <v>5184</v>
      </c>
      <c r="G535" s="188" t="s">
        <v>797</v>
      </c>
      <c r="H535" s="189">
        <v>5</v>
      </c>
      <c r="I535" s="190"/>
      <c r="J535" s="191">
        <f>ROUND(I535*H535,2)</f>
        <v>0</v>
      </c>
      <c r="K535" s="187" t="s">
        <v>359</v>
      </c>
      <c r="L535" s="40"/>
      <c r="M535" s="192" t="s">
        <v>1</v>
      </c>
      <c r="N535" s="193" t="s">
        <v>46</v>
      </c>
      <c r="O535" s="72"/>
      <c r="P535" s="194">
        <f>O535*H535</f>
        <v>0</v>
      </c>
      <c r="Q535" s="194">
        <v>0</v>
      </c>
      <c r="R535" s="194">
        <f>Q535*H535</f>
        <v>0</v>
      </c>
      <c r="S535" s="194">
        <v>0</v>
      </c>
      <c r="T535" s="195">
        <f>S535*H535</f>
        <v>0</v>
      </c>
      <c r="U535" s="35"/>
      <c r="V535" s="35"/>
      <c r="W535" s="35"/>
      <c r="X535" s="35"/>
      <c r="Y535" s="35"/>
      <c r="Z535" s="35"/>
      <c r="AA535" s="35"/>
      <c r="AB535" s="35"/>
      <c r="AC535" s="35"/>
      <c r="AD535" s="35"/>
      <c r="AE535" s="35"/>
      <c r="AR535" s="196" t="s">
        <v>291</v>
      </c>
      <c r="AT535" s="196" t="s">
        <v>216</v>
      </c>
      <c r="AU535" s="196" t="s">
        <v>90</v>
      </c>
      <c r="AY535" s="18" t="s">
        <v>215</v>
      </c>
      <c r="BE535" s="197">
        <f>IF(N535="základní",J535,0)</f>
        <v>0</v>
      </c>
      <c r="BF535" s="197">
        <f>IF(N535="snížená",J535,0)</f>
        <v>0</v>
      </c>
      <c r="BG535" s="197">
        <f>IF(N535="zákl. přenesená",J535,0)</f>
        <v>0</v>
      </c>
      <c r="BH535" s="197">
        <f>IF(N535="sníž. přenesená",J535,0)</f>
        <v>0</v>
      </c>
      <c r="BI535" s="197">
        <f>IF(N535="nulová",J535,0)</f>
        <v>0</v>
      </c>
      <c r="BJ535" s="18" t="s">
        <v>88</v>
      </c>
      <c r="BK535" s="197">
        <f>ROUND(I535*H535,2)</f>
        <v>0</v>
      </c>
      <c r="BL535" s="18" t="s">
        <v>291</v>
      </c>
      <c r="BM535" s="196" t="s">
        <v>5185</v>
      </c>
    </row>
    <row r="536" spans="1:65" s="2" customFormat="1" ht="19.2">
      <c r="A536" s="35"/>
      <c r="B536" s="36"/>
      <c r="C536" s="37"/>
      <c r="D536" s="198" t="s">
        <v>221</v>
      </c>
      <c r="E536" s="37"/>
      <c r="F536" s="199" t="s">
        <v>5186</v>
      </c>
      <c r="G536" s="37"/>
      <c r="H536" s="37"/>
      <c r="I536" s="200"/>
      <c r="J536" s="37"/>
      <c r="K536" s="37"/>
      <c r="L536" s="40"/>
      <c r="M536" s="201"/>
      <c r="N536" s="202"/>
      <c r="O536" s="72"/>
      <c r="P536" s="72"/>
      <c r="Q536" s="72"/>
      <c r="R536" s="72"/>
      <c r="S536" s="72"/>
      <c r="T536" s="73"/>
      <c r="U536" s="35"/>
      <c r="V536" s="35"/>
      <c r="W536" s="35"/>
      <c r="X536" s="35"/>
      <c r="Y536" s="35"/>
      <c r="Z536" s="35"/>
      <c r="AA536" s="35"/>
      <c r="AB536" s="35"/>
      <c r="AC536" s="35"/>
      <c r="AD536" s="35"/>
      <c r="AE536" s="35"/>
      <c r="AT536" s="18" t="s">
        <v>221</v>
      </c>
      <c r="AU536" s="18" t="s">
        <v>90</v>
      </c>
    </row>
    <row r="537" spans="1:65" s="2" customFormat="1" ht="10.199999999999999">
      <c r="A537" s="35"/>
      <c r="B537" s="36"/>
      <c r="C537" s="37"/>
      <c r="D537" s="215" t="s">
        <v>362</v>
      </c>
      <c r="E537" s="37"/>
      <c r="F537" s="216" t="s">
        <v>5187</v>
      </c>
      <c r="G537" s="37"/>
      <c r="H537" s="37"/>
      <c r="I537" s="200"/>
      <c r="J537" s="37"/>
      <c r="K537" s="37"/>
      <c r="L537" s="40"/>
      <c r="M537" s="201"/>
      <c r="N537" s="202"/>
      <c r="O537" s="72"/>
      <c r="P537" s="72"/>
      <c r="Q537" s="72"/>
      <c r="R537" s="72"/>
      <c r="S537" s="72"/>
      <c r="T537" s="73"/>
      <c r="U537" s="35"/>
      <c r="V537" s="35"/>
      <c r="W537" s="35"/>
      <c r="X537" s="35"/>
      <c r="Y537" s="35"/>
      <c r="Z537" s="35"/>
      <c r="AA537" s="35"/>
      <c r="AB537" s="35"/>
      <c r="AC537" s="35"/>
      <c r="AD537" s="35"/>
      <c r="AE537" s="35"/>
      <c r="AT537" s="18" t="s">
        <v>362</v>
      </c>
      <c r="AU537" s="18" t="s">
        <v>90</v>
      </c>
    </row>
    <row r="538" spans="1:65" s="2" customFormat="1" ht="24.15" customHeight="1">
      <c r="A538" s="35"/>
      <c r="B538" s="36"/>
      <c r="C538" s="260" t="s">
        <v>1867</v>
      </c>
      <c r="D538" s="260" t="s">
        <v>539</v>
      </c>
      <c r="E538" s="261" t="s">
        <v>5188</v>
      </c>
      <c r="F538" s="262" t="s">
        <v>5189</v>
      </c>
      <c r="G538" s="263" t="s">
        <v>797</v>
      </c>
      <c r="H538" s="264">
        <v>5</v>
      </c>
      <c r="I538" s="265"/>
      <c r="J538" s="266">
        <f>ROUND(I538*H538,2)</f>
        <v>0</v>
      </c>
      <c r="K538" s="262" t="s">
        <v>359</v>
      </c>
      <c r="L538" s="267"/>
      <c r="M538" s="268" t="s">
        <v>1</v>
      </c>
      <c r="N538" s="269" t="s">
        <v>46</v>
      </c>
      <c r="O538" s="72"/>
      <c r="P538" s="194">
        <f>O538*H538</f>
        <v>0</v>
      </c>
      <c r="Q538" s="194">
        <v>1.6000000000000001E-3</v>
      </c>
      <c r="R538" s="194">
        <f>Q538*H538</f>
        <v>8.0000000000000002E-3</v>
      </c>
      <c r="S538" s="194">
        <v>0</v>
      </c>
      <c r="T538" s="195">
        <f>S538*H538</f>
        <v>0</v>
      </c>
      <c r="U538" s="35"/>
      <c r="V538" s="35"/>
      <c r="W538" s="35"/>
      <c r="X538" s="35"/>
      <c r="Y538" s="35"/>
      <c r="Z538" s="35"/>
      <c r="AA538" s="35"/>
      <c r="AB538" s="35"/>
      <c r="AC538" s="35"/>
      <c r="AD538" s="35"/>
      <c r="AE538" s="35"/>
      <c r="AR538" s="196" t="s">
        <v>676</v>
      </c>
      <c r="AT538" s="196" t="s">
        <v>539</v>
      </c>
      <c r="AU538" s="196" t="s">
        <v>90</v>
      </c>
      <c r="AY538" s="18" t="s">
        <v>215</v>
      </c>
      <c r="BE538" s="197">
        <f>IF(N538="základní",J538,0)</f>
        <v>0</v>
      </c>
      <c r="BF538" s="197">
        <f>IF(N538="snížená",J538,0)</f>
        <v>0</v>
      </c>
      <c r="BG538" s="197">
        <f>IF(N538="zákl. přenesená",J538,0)</f>
        <v>0</v>
      </c>
      <c r="BH538" s="197">
        <f>IF(N538="sníž. přenesená",J538,0)</f>
        <v>0</v>
      </c>
      <c r="BI538" s="197">
        <f>IF(N538="nulová",J538,0)</f>
        <v>0</v>
      </c>
      <c r="BJ538" s="18" t="s">
        <v>88</v>
      </c>
      <c r="BK538" s="197">
        <f>ROUND(I538*H538,2)</f>
        <v>0</v>
      </c>
      <c r="BL538" s="18" t="s">
        <v>291</v>
      </c>
      <c r="BM538" s="196" t="s">
        <v>5190</v>
      </c>
    </row>
    <row r="539" spans="1:65" s="2" customFormat="1" ht="57.6">
      <c r="A539" s="35"/>
      <c r="B539" s="36"/>
      <c r="C539" s="37"/>
      <c r="D539" s="198" t="s">
        <v>221</v>
      </c>
      <c r="E539" s="37"/>
      <c r="F539" s="199" t="s">
        <v>5191</v>
      </c>
      <c r="G539" s="37"/>
      <c r="H539" s="37"/>
      <c r="I539" s="200"/>
      <c r="J539" s="37"/>
      <c r="K539" s="37"/>
      <c r="L539" s="40"/>
      <c r="M539" s="201"/>
      <c r="N539" s="202"/>
      <c r="O539" s="72"/>
      <c r="P539" s="72"/>
      <c r="Q539" s="72"/>
      <c r="R539" s="72"/>
      <c r="S539" s="72"/>
      <c r="T539" s="73"/>
      <c r="U539" s="35"/>
      <c r="V539" s="35"/>
      <c r="W539" s="35"/>
      <c r="X539" s="35"/>
      <c r="Y539" s="35"/>
      <c r="Z539" s="35"/>
      <c r="AA539" s="35"/>
      <c r="AB539" s="35"/>
      <c r="AC539" s="35"/>
      <c r="AD539" s="35"/>
      <c r="AE539" s="35"/>
      <c r="AT539" s="18" t="s">
        <v>221</v>
      </c>
      <c r="AU539" s="18" t="s">
        <v>90</v>
      </c>
    </row>
    <row r="540" spans="1:65" s="2" customFormat="1" ht="24.15" customHeight="1">
      <c r="A540" s="35"/>
      <c r="B540" s="36"/>
      <c r="C540" s="185" t="s">
        <v>1870</v>
      </c>
      <c r="D540" s="185" t="s">
        <v>216</v>
      </c>
      <c r="E540" s="186" t="s">
        <v>5192</v>
      </c>
      <c r="F540" s="187" t="s">
        <v>5193</v>
      </c>
      <c r="G540" s="188" t="s">
        <v>716</v>
      </c>
      <c r="H540" s="189">
        <v>1</v>
      </c>
      <c r="I540" s="190"/>
      <c r="J540" s="191">
        <f>ROUND(I540*H540,2)</f>
        <v>0</v>
      </c>
      <c r="K540" s="187" t="s">
        <v>1</v>
      </c>
      <c r="L540" s="40"/>
      <c r="M540" s="192" t="s">
        <v>1</v>
      </c>
      <c r="N540" s="193" t="s">
        <v>46</v>
      </c>
      <c r="O540" s="72"/>
      <c r="P540" s="194">
        <f>O540*H540</f>
        <v>0</v>
      </c>
      <c r="Q540" s="194">
        <v>0</v>
      </c>
      <c r="R540" s="194">
        <f>Q540*H540</f>
        <v>0</v>
      </c>
      <c r="S540" s="194">
        <v>0</v>
      </c>
      <c r="T540" s="195">
        <f>S540*H540</f>
        <v>0</v>
      </c>
      <c r="U540" s="35"/>
      <c r="V540" s="35"/>
      <c r="W540" s="35"/>
      <c r="X540" s="35"/>
      <c r="Y540" s="35"/>
      <c r="Z540" s="35"/>
      <c r="AA540" s="35"/>
      <c r="AB540" s="35"/>
      <c r="AC540" s="35"/>
      <c r="AD540" s="35"/>
      <c r="AE540" s="35"/>
      <c r="AR540" s="196" t="s">
        <v>291</v>
      </c>
      <c r="AT540" s="196" t="s">
        <v>216</v>
      </c>
      <c r="AU540" s="196" t="s">
        <v>90</v>
      </c>
      <c r="AY540" s="18" t="s">
        <v>215</v>
      </c>
      <c r="BE540" s="197">
        <f>IF(N540="základní",J540,0)</f>
        <v>0</v>
      </c>
      <c r="BF540" s="197">
        <f>IF(N540="snížená",J540,0)</f>
        <v>0</v>
      </c>
      <c r="BG540" s="197">
        <f>IF(N540="zákl. přenesená",J540,0)</f>
        <v>0</v>
      </c>
      <c r="BH540" s="197">
        <f>IF(N540="sníž. přenesená",J540,0)</f>
        <v>0</v>
      </c>
      <c r="BI540" s="197">
        <f>IF(N540="nulová",J540,0)</f>
        <v>0</v>
      </c>
      <c r="BJ540" s="18" t="s">
        <v>88</v>
      </c>
      <c r="BK540" s="197">
        <f>ROUND(I540*H540,2)</f>
        <v>0</v>
      </c>
      <c r="BL540" s="18" t="s">
        <v>291</v>
      </c>
      <c r="BM540" s="196" t="s">
        <v>5194</v>
      </c>
    </row>
    <row r="541" spans="1:65" s="2" customFormat="1" ht="24.15" customHeight="1">
      <c r="A541" s="35"/>
      <c r="B541" s="36"/>
      <c r="C541" s="185" t="s">
        <v>1872</v>
      </c>
      <c r="D541" s="185" t="s">
        <v>216</v>
      </c>
      <c r="E541" s="186" t="s">
        <v>4943</v>
      </c>
      <c r="F541" s="187" t="s">
        <v>4944</v>
      </c>
      <c r="G541" s="188" t="s">
        <v>583</v>
      </c>
      <c r="H541" s="189">
        <v>0.31</v>
      </c>
      <c r="I541" s="190"/>
      <c r="J541" s="191">
        <f>ROUND(I541*H541,2)</f>
        <v>0</v>
      </c>
      <c r="K541" s="187" t="s">
        <v>359</v>
      </c>
      <c r="L541" s="40"/>
      <c r="M541" s="192" t="s">
        <v>1</v>
      </c>
      <c r="N541" s="193" t="s">
        <v>46</v>
      </c>
      <c r="O541" s="72"/>
      <c r="P541" s="194">
        <f>O541*H541</f>
        <v>0</v>
      </c>
      <c r="Q541" s="194">
        <v>0</v>
      </c>
      <c r="R541" s="194">
        <f>Q541*H541</f>
        <v>0</v>
      </c>
      <c r="S541" s="194">
        <v>0</v>
      </c>
      <c r="T541" s="195">
        <f>S541*H541</f>
        <v>0</v>
      </c>
      <c r="U541" s="35"/>
      <c r="V541" s="35"/>
      <c r="W541" s="35"/>
      <c r="X541" s="35"/>
      <c r="Y541" s="35"/>
      <c r="Z541" s="35"/>
      <c r="AA541" s="35"/>
      <c r="AB541" s="35"/>
      <c r="AC541" s="35"/>
      <c r="AD541" s="35"/>
      <c r="AE541" s="35"/>
      <c r="AR541" s="196" t="s">
        <v>291</v>
      </c>
      <c r="AT541" s="196" t="s">
        <v>216</v>
      </c>
      <c r="AU541" s="196" t="s">
        <v>90</v>
      </c>
      <c r="AY541" s="18" t="s">
        <v>215</v>
      </c>
      <c r="BE541" s="197">
        <f>IF(N541="základní",J541,0)</f>
        <v>0</v>
      </c>
      <c r="BF541" s="197">
        <f>IF(N541="snížená",J541,0)</f>
        <v>0</v>
      </c>
      <c r="BG541" s="197">
        <f>IF(N541="zákl. přenesená",J541,0)</f>
        <v>0</v>
      </c>
      <c r="BH541" s="197">
        <f>IF(N541="sníž. přenesená",J541,0)</f>
        <v>0</v>
      </c>
      <c r="BI541" s="197">
        <f>IF(N541="nulová",J541,0)</f>
        <v>0</v>
      </c>
      <c r="BJ541" s="18" t="s">
        <v>88</v>
      </c>
      <c r="BK541" s="197">
        <f>ROUND(I541*H541,2)</f>
        <v>0</v>
      </c>
      <c r="BL541" s="18" t="s">
        <v>291</v>
      </c>
      <c r="BM541" s="196" t="s">
        <v>5195</v>
      </c>
    </row>
    <row r="542" spans="1:65" s="2" customFormat="1" ht="19.2">
      <c r="A542" s="35"/>
      <c r="B542" s="36"/>
      <c r="C542" s="37"/>
      <c r="D542" s="198" t="s">
        <v>221</v>
      </c>
      <c r="E542" s="37"/>
      <c r="F542" s="199" t="s">
        <v>4944</v>
      </c>
      <c r="G542" s="37"/>
      <c r="H542" s="37"/>
      <c r="I542" s="200"/>
      <c r="J542" s="37"/>
      <c r="K542" s="37"/>
      <c r="L542" s="40"/>
      <c r="M542" s="201"/>
      <c r="N542" s="202"/>
      <c r="O542" s="72"/>
      <c r="P542" s="72"/>
      <c r="Q542" s="72"/>
      <c r="R542" s="72"/>
      <c r="S542" s="72"/>
      <c r="T542" s="73"/>
      <c r="U542" s="35"/>
      <c r="V542" s="35"/>
      <c r="W542" s="35"/>
      <c r="X542" s="35"/>
      <c r="Y542" s="35"/>
      <c r="Z542" s="35"/>
      <c r="AA542" s="35"/>
      <c r="AB542" s="35"/>
      <c r="AC542" s="35"/>
      <c r="AD542" s="35"/>
      <c r="AE542" s="35"/>
      <c r="AT542" s="18" t="s">
        <v>221</v>
      </c>
      <c r="AU542" s="18" t="s">
        <v>90</v>
      </c>
    </row>
    <row r="543" spans="1:65" s="2" customFormat="1" ht="10.199999999999999">
      <c r="A543" s="35"/>
      <c r="B543" s="36"/>
      <c r="C543" s="37"/>
      <c r="D543" s="215" t="s">
        <v>362</v>
      </c>
      <c r="E543" s="37"/>
      <c r="F543" s="216" t="s">
        <v>4946</v>
      </c>
      <c r="G543" s="37"/>
      <c r="H543" s="37"/>
      <c r="I543" s="200"/>
      <c r="J543" s="37"/>
      <c r="K543" s="37"/>
      <c r="L543" s="40"/>
      <c r="M543" s="201"/>
      <c r="N543" s="202"/>
      <c r="O543" s="72"/>
      <c r="P543" s="72"/>
      <c r="Q543" s="72"/>
      <c r="R543" s="72"/>
      <c r="S543" s="72"/>
      <c r="T543" s="73"/>
      <c r="U543" s="35"/>
      <c r="V543" s="35"/>
      <c r="W543" s="35"/>
      <c r="X543" s="35"/>
      <c r="Y543" s="35"/>
      <c r="Z543" s="35"/>
      <c r="AA543" s="35"/>
      <c r="AB543" s="35"/>
      <c r="AC543" s="35"/>
      <c r="AD543" s="35"/>
      <c r="AE543" s="35"/>
      <c r="AT543" s="18" t="s">
        <v>362</v>
      </c>
      <c r="AU543" s="18" t="s">
        <v>90</v>
      </c>
    </row>
    <row r="544" spans="1:65" s="11" customFormat="1" ht="22.8" customHeight="1">
      <c r="B544" s="171"/>
      <c r="C544" s="172"/>
      <c r="D544" s="173" t="s">
        <v>80</v>
      </c>
      <c r="E544" s="213" t="s">
        <v>5196</v>
      </c>
      <c r="F544" s="213" t="s">
        <v>5197</v>
      </c>
      <c r="G544" s="172"/>
      <c r="H544" s="172"/>
      <c r="I544" s="175"/>
      <c r="J544" s="214">
        <f>BK544</f>
        <v>0</v>
      </c>
      <c r="K544" s="172"/>
      <c r="L544" s="177"/>
      <c r="M544" s="178"/>
      <c r="N544" s="179"/>
      <c r="O544" s="179"/>
      <c r="P544" s="180">
        <f>SUM(P545:P574)</f>
        <v>0</v>
      </c>
      <c r="Q544" s="179"/>
      <c r="R544" s="180">
        <f>SUM(R545:R574)</f>
        <v>0.20208000000000001</v>
      </c>
      <c r="S544" s="179"/>
      <c r="T544" s="181">
        <f>SUM(T545:T574)</f>
        <v>0</v>
      </c>
      <c r="AR544" s="182" t="s">
        <v>90</v>
      </c>
      <c r="AT544" s="183" t="s">
        <v>80</v>
      </c>
      <c r="AU544" s="183" t="s">
        <v>88</v>
      </c>
      <c r="AY544" s="182" t="s">
        <v>215</v>
      </c>
      <c r="BK544" s="184">
        <f>SUM(BK545:BK574)</f>
        <v>0</v>
      </c>
    </row>
    <row r="545" spans="1:65" s="2" customFormat="1" ht="24.15" customHeight="1">
      <c r="A545" s="35"/>
      <c r="B545" s="36"/>
      <c r="C545" s="185" t="s">
        <v>1875</v>
      </c>
      <c r="D545" s="185" t="s">
        <v>216</v>
      </c>
      <c r="E545" s="186" t="s">
        <v>5198</v>
      </c>
      <c r="F545" s="187" t="s">
        <v>5199</v>
      </c>
      <c r="G545" s="188" t="s">
        <v>716</v>
      </c>
      <c r="H545" s="189">
        <v>1</v>
      </c>
      <c r="I545" s="190"/>
      <c r="J545" s="191">
        <f>ROUND(I545*H545,2)</f>
        <v>0</v>
      </c>
      <c r="K545" s="187" t="s">
        <v>359</v>
      </c>
      <c r="L545" s="40"/>
      <c r="M545" s="192" t="s">
        <v>1</v>
      </c>
      <c r="N545" s="193" t="s">
        <v>46</v>
      </c>
      <c r="O545" s="72"/>
      <c r="P545" s="194">
        <f>O545*H545</f>
        <v>0</v>
      </c>
      <c r="Q545" s="194">
        <v>0</v>
      </c>
      <c r="R545" s="194">
        <f>Q545*H545</f>
        <v>0</v>
      </c>
      <c r="S545" s="194">
        <v>0</v>
      </c>
      <c r="T545" s="195">
        <f>S545*H545</f>
        <v>0</v>
      </c>
      <c r="U545" s="35"/>
      <c r="V545" s="35"/>
      <c r="W545" s="35"/>
      <c r="X545" s="35"/>
      <c r="Y545" s="35"/>
      <c r="Z545" s="35"/>
      <c r="AA545" s="35"/>
      <c r="AB545" s="35"/>
      <c r="AC545" s="35"/>
      <c r="AD545" s="35"/>
      <c r="AE545" s="35"/>
      <c r="AR545" s="196" t="s">
        <v>291</v>
      </c>
      <c r="AT545" s="196" t="s">
        <v>216</v>
      </c>
      <c r="AU545" s="196" t="s">
        <v>90</v>
      </c>
      <c r="AY545" s="18" t="s">
        <v>215</v>
      </c>
      <c r="BE545" s="197">
        <f>IF(N545="základní",J545,0)</f>
        <v>0</v>
      </c>
      <c r="BF545" s="197">
        <f>IF(N545="snížená",J545,0)</f>
        <v>0</v>
      </c>
      <c r="BG545" s="197">
        <f>IF(N545="zákl. přenesená",J545,0)</f>
        <v>0</v>
      </c>
      <c r="BH545" s="197">
        <f>IF(N545="sníž. přenesená",J545,0)</f>
        <v>0</v>
      </c>
      <c r="BI545" s="197">
        <f>IF(N545="nulová",J545,0)</f>
        <v>0</v>
      </c>
      <c r="BJ545" s="18" t="s">
        <v>88</v>
      </c>
      <c r="BK545" s="197">
        <f>ROUND(I545*H545,2)</f>
        <v>0</v>
      </c>
      <c r="BL545" s="18" t="s">
        <v>291</v>
      </c>
      <c r="BM545" s="196" t="s">
        <v>5200</v>
      </c>
    </row>
    <row r="546" spans="1:65" s="2" customFormat="1" ht="19.2">
      <c r="A546" s="35"/>
      <c r="B546" s="36"/>
      <c r="C546" s="37"/>
      <c r="D546" s="198" t="s">
        <v>221</v>
      </c>
      <c r="E546" s="37"/>
      <c r="F546" s="199" t="s">
        <v>5201</v>
      </c>
      <c r="G546" s="37"/>
      <c r="H546" s="37"/>
      <c r="I546" s="200"/>
      <c r="J546" s="37"/>
      <c r="K546" s="37"/>
      <c r="L546" s="40"/>
      <c r="M546" s="201"/>
      <c r="N546" s="202"/>
      <c r="O546" s="72"/>
      <c r="P546" s="72"/>
      <c r="Q546" s="72"/>
      <c r="R546" s="72"/>
      <c r="S546" s="72"/>
      <c r="T546" s="73"/>
      <c r="U546" s="35"/>
      <c r="V546" s="35"/>
      <c r="W546" s="35"/>
      <c r="X546" s="35"/>
      <c r="Y546" s="35"/>
      <c r="Z546" s="35"/>
      <c r="AA546" s="35"/>
      <c r="AB546" s="35"/>
      <c r="AC546" s="35"/>
      <c r="AD546" s="35"/>
      <c r="AE546" s="35"/>
      <c r="AT546" s="18" t="s">
        <v>221</v>
      </c>
      <c r="AU546" s="18" t="s">
        <v>90</v>
      </c>
    </row>
    <row r="547" spans="1:65" s="2" customFormat="1" ht="10.199999999999999">
      <c r="A547" s="35"/>
      <c r="B547" s="36"/>
      <c r="C547" s="37"/>
      <c r="D547" s="215" t="s">
        <v>362</v>
      </c>
      <c r="E547" s="37"/>
      <c r="F547" s="216" t="s">
        <v>5202</v>
      </c>
      <c r="G547" s="37"/>
      <c r="H547" s="37"/>
      <c r="I547" s="200"/>
      <c r="J547" s="37"/>
      <c r="K547" s="37"/>
      <c r="L547" s="40"/>
      <c r="M547" s="201"/>
      <c r="N547" s="202"/>
      <c r="O547" s="72"/>
      <c r="P547" s="72"/>
      <c r="Q547" s="72"/>
      <c r="R547" s="72"/>
      <c r="S547" s="72"/>
      <c r="T547" s="73"/>
      <c r="U547" s="35"/>
      <c r="V547" s="35"/>
      <c r="W547" s="35"/>
      <c r="X547" s="35"/>
      <c r="Y547" s="35"/>
      <c r="Z547" s="35"/>
      <c r="AA547" s="35"/>
      <c r="AB547" s="35"/>
      <c r="AC547" s="35"/>
      <c r="AD547" s="35"/>
      <c r="AE547" s="35"/>
      <c r="AT547" s="18" t="s">
        <v>362</v>
      </c>
      <c r="AU547" s="18" t="s">
        <v>90</v>
      </c>
    </row>
    <row r="548" spans="1:65" s="2" customFormat="1" ht="16.5" customHeight="1">
      <c r="A548" s="35"/>
      <c r="B548" s="36"/>
      <c r="C548" s="260" t="s">
        <v>1881</v>
      </c>
      <c r="D548" s="260" t="s">
        <v>539</v>
      </c>
      <c r="E548" s="261" t="s">
        <v>5203</v>
      </c>
      <c r="F548" s="262" t="s">
        <v>5204</v>
      </c>
      <c r="G548" s="263" t="s">
        <v>716</v>
      </c>
      <c r="H548" s="264">
        <v>1</v>
      </c>
      <c r="I548" s="265"/>
      <c r="J548" s="266">
        <f>ROUND(I548*H548,2)</f>
        <v>0</v>
      </c>
      <c r="K548" s="262" t="s">
        <v>1</v>
      </c>
      <c r="L548" s="267"/>
      <c r="M548" s="268" t="s">
        <v>1</v>
      </c>
      <c r="N548" s="269" t="s">
        <v>46</v>
      </c>
      <c r="O548" s="72"/>
      <c r="P548" s="194">
        <f>O548*H548</f>
        <v>0</v>
      </c>
      <c r="Q548" s="194">
        <v>0.2</v>
      </c>
      <c r="R548" s="194">
        <f>Q548*H548</f>
        <v>0.2</v>
      </c>
      <c r="S548" s="194">
        <v>0</v>
      </c>
      <c r="T548" s="195">
        <f>S548*H548</f>
        <v>0</v>
      </c>
      <c r="U548" s="35"/>
      <c r="V548" s="35"/>
      <c r="W548" s="35"/>
      <c r="X548" s="35"/>
      <c r="Y548" s="35"/>
      <c r="Z548" s="35"/>
      <c r="AA548" s="35"/>
      <c r="AB548" s="35"/>
      <c r="AC548" s="35"/>
      <c r="AD548" s="35"/>
      <c r="AE548" s="35"/>
      <c r="AR548" s="196" t="s">
        <v>676</v>
      </c>
      <c r="AT548" s="196" t="s">
        <v>539</v>
      </c>
      <c r="AU548" s="196" t="s">
        <v>90</v>
      </c>
      <c r="AY548" s="18" t="s">
        <v>215</v>
      </c>
      <c r="BE548" s="197">
        <f>IF(N548="základní",J548,0)</f>
        <v>0</v>
      </c>
      <c r="BF548" s="197">
        <f>IF(N548="snížená",J548,0)</f>
        <v>0</v>
      </c>
      <c r="BG548" s="197">
        <f>IF(N548="zákl. přenesená",J548,0)</f>
        <v>0</v>
      </c>
      <c r="BH548" s="197">
        <f>IF(N548="sníž. přenesená",J548,0)</f>
        <v>0</v>
      </c>
      <c r="BI548" s="197">
        <f>IF(N548="nulová",J548,0)</f>
        <v>0</v>
      </c>
      <c r="BJ548" s="18" t="s">
        <v>88</v>
      </c>
      <c r="BK548" s="197">
        <f>ROUND(I548*H548,2)</f>
        <v>0</v>
      </c>
      <c r="BL548" s="18" t="s">
        <v>291</v>
      </c>
      <c r="BM548" s="196" t="s">
        <v>5205</v>
      </c>
    </row>
    <row r="549" spans="1:65" s="2" customFormat="1" ht="105.6">
      <c r="A549" s="35"/>
      <c r="B549" s="36"/>
      <c r="C549" s="37"/>
      <c r="D549" s="198" t="s">
        <v>221</v>
      </c>
      <c r="E549" s="37"/>
      <c r="F549" s="199" t="s">
        <v>5206</v>
      </c>
      <c r="G549" s="37"/>
      <c r="H549" s="37"/>
      <c r="I549" s="200"/>
      <c r="J549" s="37"/>
      <c r="K549" s="37"/>
      <c r="L549" s="40"/>
      <c r="M549" s="201"/>
      <c r="N549" s="202"/>
      <c r="O549" s="72"/>
      <c r="P549" s="72"/>
      <c r="Q549" s="72"/>
      <c r="R549" s="72"/>
      <c r="S549" s="72"/>
      <c r="T549" s="73"/>
      <c r="U549" s="35"/>
      <c r="V549" s="35"/>
      <c r="W549" s="35"/>
      <c r="X549" s="35"/>
      <c r="Y549" s="35"/>
      <c r="Z549" s="35"/>
      <c r="AA549" s="35"/>
      <c r="AB549" s="35"/>
      <c r="AC549" s="35"/>
      <c r="AD549" s="35"/>
      <c r="AE549" s="35"/>
      <c r="AT549" s="18" t="s">
        <v>221</v>
      </c>
      <c r="AU549" s="18" t="s">
        <v>90</v>
      </c>
    </row>
    <row r="550" spans="1:65" s="2" customFormat="1" ht="16.5" customHeight="1">
      <c r="A550" s="35"/>
      <c r="B550" s="36"/>
      <c r="C550" s="260" t="s">
        <v>1900</v>
      </c>
      <c r="D550" s="260" t="s">
        <v>539</v>
      </c>
      <c r="E550" s="261" t="s">
        <v>5207</v>
      </c>
      <c r="F550" s="262" t="s">
        <v>5208</v>
      </c>
      <c r="G550" s="263" t="s">
        <v>716</v>
      </c>
      <c r="H550" s="264">
        <v>1</v>
      </c>
      <c r="I550" s="265"/>
      <c r="J550" s="266">
        <f>ROUND(I550*H550,2)</f>
        <v>0</v>
      </c>
      <c r="K550" s="262" t="s">
        <v>1</v>
      </c>
      <c r="L550" s="267"/>
      <c r="M550" s="268" t="s">
        <v>1</v>
      </c>
      <c r="N550" s="269" t="s">
        <v>46</v>
      </c>
      <c r="O550" s="72"/>
      <c r="P550" s="194">
        <f>O550*H550</f>
        <v>0</v>
      </c>
      <c r="Q550" s="194">
        <v>8.0000000000000007E-5</v>
      </c>
      <c r="R550" s="194">
        <f>Q550*H550</f>
        <v>8.0000000000000007E-5</v>
      </c>
      <c r="S550" s="194">
        <v>0</v>
      </c>
      <c r="T550" s="195">
        <f>S550*H550</f>
        <v>0</v>
      </c>
      <c r="U550" s="35"/>
      <c r="V550" s="35"/>
      <c r="W550" s="35"/>
      <c r="X550" s="35"/>
      <c r="Y550" s="35"/>
      <c r="Z550" s="35"/>
      <c r="AA550" s="35"/>
      <c r="AB550" s="35"/>
      <c r="AC550" s="35"/>
      <c r="AD550" s="35"/>
      <c r="AE550" s="35"/>
      <c r="AR550" s="196" t="s">
        <v>676</v>
      </c>
      <c r="AT550" s="196" t="s">
        <v>539</v>
      </c>
      <c r="AU550" s="196" t="s">
        <v>90</v>
      </c>
      <c r="AY550" s="18" t="s">
        <v>215</v>
      </c>
      <c r="BE550" s="197">
        <f>IF(N550="základní",J550,0)</f>
        <v>0</v>
      </c>
      <c r="BF550" s="197">
        <f>IF(N550="snížená",J550,0)</f>
        <v>0</v>
      </c>
      <c r="BG550" s="197">
        <f>IF(N550="zákl. přenesená",J550,0)</f>
        <v>0</v>
      </c>
      <c r="BH550" s="197">
        <f>IF(N550="sníž. přenesená",J550,0)</f>
        <v>0</v>
      </c>
      <c r="BI550" s="197">
        <f>IF(N550="nulová",J550,0)</f>
        <v>0</v>
      </c>
      <c r="BJ550" s="18" t="s">
        <v>88</v>
      </c>
      <c r="BK550" s="197">
        <f>ROUND(I550*H550,2)</f>
        <v>0</v>
      </c>
      <c r="BL550" s="18" t="s">
        <v>291</v>
      </c>
      <c r="BM550" s="196" t="s">
        <v>5209</v>
      </c>
    </row>
    <row r="551" spans="1:65" s="2" customFormat="1" ht="38.4">
      <c r="A551" s="35"/>
      <c r="B551" s="36"/>
      <c r="C551" s="37"/>
      <c r="D551" s="198" t="s">
        <v>221</v>
      </c>
      <c r="E551" s="37"/>
      <c r="F551" s="199" t="s">
        <v>5210</v>
      </c>
      <c r="G551" s="37"/>
      <c r="H551" s="37"/>
      <c r="I551" s="200"/>
      <c r="J551" s="37"/>
      <c r="K551" s="37"/>
      <c r="L551" s="40"/>
      <c r="M551" s="201"/>
      <c r="N551" s="202"/>
      <c r="O551" s="72"/>
      <c r="P551" s="72"/>
      <c r="Q551" s="72"/>
      <c r="R551" s="72"/>
      <c r="S551" s="72"/>
      <c r="T551" s="73"/>
      <c r="U551" s="35"/>
      <c r="V551" s="35"/>
      <c r="W551" s="35"/>
      <c r="X551" s="35"/>
      <c r="Y551" s="35"/>
      <c r="Z551" s="35"/>
      <c r="AA551" s="35"/>
      <c r="AB551" s="35"/>
      <c r="AC551" s="35"/>
      <c r="AD551" s="35"/>
      <c r="AE551" s="35"/>
      <c r="AT551" s="18" t="s">
        <v>221</v>
      </c>
      <c r="AU551" s="18" t="s">
        <v>90</v>
      </c>
    </row>
    <row r="552" spans="1:65" s="2" customFormat="1" ht="24.15" customHeight="1">
      <c r="A552" s="35"/>
      <c r="B552" s="36"/>
      <c r="C552" s="185" t="s">
        <v>1913</v>
      </c>
      <c r="D552" s="185" t="s">
        <v>216</v>
      </c>
      <c r="E552" s="186" t="s">
        <v>5211</v>
      </c>
      <c r="F552" s="187" t="s">
        <v>5212</v>
      </c>
      <c r="G552" s="188" t="s">
        <v>716</v>
      </c>
      <c r="H552" s="189">
        <v>1</v>
      </c>
      <c r="I552" s="190"/>
      <c r="J552" s="191">
        <f>ROUND(I552*H552,2)</f>
        <v>0</v>
      </c>
      <c r="K552" s="187" t="s">
        <v>359</v>
      </c>
      <c r="L552" s="40"/>
      <c r="M552" s="192" t="s">
        <v>1</v>
      </c>
      <c r="N552" s="193" t="s">
        <v>46</v>
      </c>
      <c r="O552" s="72"/>
      <c r="P552" s="194">
        <f>O552*H552</f>
        <v>0</v>
      </c>
      <c r="Q552" s="194">
        <v>0</v>
      </c>
      <c r="R552" s="194">
        <f>Q552*H552</f>
        <v>0</v>
      </c>
      <c r="S552" s="194">
        <v>0</v>
      </c>
      <c r="T552" s="195">
        <f>S552*H552</f>
        <v>0</v>
      </c>
      <c r="U552" s="35"/>
      <c r="V552" s="35"/>
      <c r="W552" s="35"/>
      <c r="X552" s="35"/>
      <c r="Y552" s="35"/>
      <c r="Z552" s="35"/>
      <c r="AA552" s="35"/>
      <c r="AB552" s="35"/>
      <c r="AC552" s="35"/>
      <c r="AD552" s="35"/>
      <c r="AE552" s="35"/>
      <c r="AR552" s="196" t="s">
        <v>291</v>
      </c>
      <c r="AT552" s="196" t="s">
        <v>216</v>
      </c>
      <c r="AU552" s="196" t="s">
        <v>90</v>
      </c>
      <c r="AY552" s="18" t="s">
        <v>215</v>
      </c>
      <c r="BE552" s="197">
        <f>IF(N552="základní",J552,0)</f>
        <v>0</v>
      </c>
      <c r="BF552" s="197">
        <f>IF(N552="snížená",J552,0)</f>
        <v>0</v>
      </c>
      <c r="BG552" s="197">
        <f>IF(N552="zákl. přenesená",J552,0)</f>
        <v>0</v>
      </c>
      <c r="BH552" s="197">
        <f>IF(N552="sníž. přenesená",J552,0)</f>
        <v>0</v>
      </c>
      <c r="BI552" s="197">
        <f>IF(N552="nulová",J552,0)</f>
        <v>0</v>
      </c>
      <c r="BJ552" s="18" t="s">
        <v>88</v>
      </c>
      <c r="BK552" s="197">
        <f>ROUND(I552*H552,2)</f>
        <v>0</v>
      </c>
      <c r="BL552" s="18" t="s">
        <v>291</v>
      </c>
      <c r="BM552" s="196" t="s">
        <v>5213</v>
      </c>
    </row>
    <row r="553" spans="1:65" s="2" customFormat="1" ht="19.2">
      <c r="A553" s="35"/>
      <c r="B553" s="36"/>
      <c r="C553" s="37"/>
      <c r="D553" s="198" t="s">
        <v>221</v>
      </c>
      <c r="E553" s="37"/>
      <c r="F553" s="199" t="s">
        <v>5214</v>
      </c>
      <c r="G553" s="37"/>
      <c r="H553" s="37"/>
      <c r="I553" s="200"/>
      <c r="J553" s="37"/>
      <c r="K553" s="37"/>
      <c r="L553" s="40"/>
      <c r="M553" s="201"/>
      <c r="N553" s="202"/>
      <c r="O553" s="72"/>
      <c r="P553" s="72"/>
      <c r="Q553" s="72"/>
      <c r="R553" s="72"/>
      <c r="S553" s="72"/>
      <c r="T553" s="73"/>
      <c r="U553" s="35"/>
      <c r="V553" s="35"/>
      <c r="W553" s="35"/>
      <c r="X553" s="35"/>
      <c r="Y553" s="35"/>
      <c r="Z553" s="35"/>
      <c r="AA553" s="35"/>
      <c r="AB553" s="35"/>
      <c r="AC553" s="35"/>
      <c r="AD553" s="35"/>
      <c r="AE553" s="35"/>
      <c r="AT553" s="18" t="s">
        <v>221</v>
      </c>
      <c r="AU553" s="18" t="s">
        <v>90</v>
      </c>
    </row>
    <row r="554" spans="1:65" s="2" customFormat="1" ht="10.199999999999999">
      <c r="A554" s="35"/>
      <c r="B554" s="36"/>
      <c r="C554" s="37"/>
      <c r="D554" s="215" t="s">
        <v>362</v>
      </c>
      <c r="E554" s="37"/>
      <c r="F554" s="216" t="s">
        <v>5215</v>
      </c>
      <c r="G554" s="37"/>
      <c r="H554" s="37"/>
      <c r="I554" s="200"/>
      <c r="J554" s="37"/>
      <c r="K554" s="37"/>
      <c r="L554" s="40"/>
      <c r="M554" s="201"/>
      <c r="N554" s="202"/>
      <c r="O554" s="72"/>
      <c r="P554" s="72"/>
      <c r="Q554" s="72"/>
      <c r="R554" s="72"/>
      <c r="S554" s="72"/>
      <c r="T554" s="73"/>
      <c r="U554" s="35"/>
      <c r="V554" s="35"/>
      <c r="W554" s="35"/>
      <c r="X554" s="35"/>
      <c r="Y554" s="35"/>
      <c r="Z554" s="35"/>
      <c r="AA554" s="35"/>
      <c r="AB554" s="35"/>
      <c r="AC554" s="35"/>
      <c r="AD554" s="35"/>
      <c r="AE554" s="35"/>
      <c r="AT554" s="18" t="s">
        <v>362</v>
      </c>
      <c r="AU554" s="18" t="s">
        <v>90</v>
      </c>
    </row>
    <row r="555" spans="1:65" s="2" customFormat="1" ht="24.15" customHeight="1">
      <c r="A555" s="35"/>
      <c r="B555" s="36"/>
      <c r="C555" s="260" t="s">
        <v>1920</v>
      </c>
      <c r="D555" s="260" t="s">
        <v>539</v>
      </c>
      <c r="E555" s="261" t="s">
        <v>5216</v>
      </c>
      <c r="F555" s="262" t="s">
        <v>5217</v>
      </c>
      <c r="G555" s="263" t="s">
        <v>716</v>
      </c>
      <c r="H555" s="264">
        <v>1</v>
      </c>
      <c r="I555" s="265"/>
      <c r="J555" s="266">
        <f>ROUND(I555*H555,2)</f>
        <v>0</v>
      </c>
      <c r="K555" s="262" t="s">
        <v>1</v>
      </c>
      <c r="L555" s="267"/>
      <c r="M555" s="268" t="s">
        <v>1</v>
      </c>
      <c r="N555" s="269" t="s">
        <v>46</v>
      </c>
      <c r="O555" s="72"/>
      <c r="P555" s="194">
        <f>O555*H555</f>
        <v>0</v>
      </c>
      <c r="Q555" s="194">
        <v>0</v>
      </c>
      <c r="R555" s="194">
        <f>Q555*H555</f>
        <v>0</v>
      </c>
      <c r="S555" s="194">
        <v>0</v>
      </c>
      <c r="T555" s="195">
        <f>S555*H555</f>
        <v>0</v>
      </c>
      <c r="U555" s="35"/>
      <c r="V555" s="35"/>
      <c r="W555" s="35"/>
      <c r="X555" s="35"/>
      <c r="Y555" s="35"/>
      <c r="Z555" s="35"/>
      <c r="AA555" s="35"/>
      <c r="AB555" s="35"/>
      <c r="AC555" s="35"/>
      <c r="AD555" s="35"/>
      <c r="AE555" s="35"/>
      <c r="AR555" s="196" t="s">
        <v>676</v>
      </c>
      <c r="AT555" s="196" t="s">
        <v>539</v>
      </c>
      <c r="AU555" s="196" t="s">
        <v>90</v>
      </c>
      <c r="AY555" s="18" t="s">
        <v>215</v>
      </c>
      <c r="BE555" s="197">
        <f>IF(N555="základní",J555,0)</f>
        <v>0</v>
      </c>
      <c r="BF555" s="197">
        <f>IF(N555="snížená",J555,0)</f>
        <v>0</v>
      </c>
      <c r="BG555" s="197">
        <f>IF(N555="zákl. přenesená",J555,0)</f>
        <v>0</v>
      </c>
      <c r="BH555" s="197">
        <f>IF(N555="sníž. přenesená",J555,0)</f>
        <v>0</v>
      </c>
      <c r="BI555" s="197">
        <f>IF(N555="nulová",J555,0)</f>
        <v>0</v>
      </c>
      <c r="BJ555" s="18" t="s">
        <v>88</v>
      </c>
      <c r="BK555" s="197">
        <f>ROUND(I555*H555,2)</f>
        <v>0</v>
      </c>
      <c r="BL555" s="18" t="s">
        <v>291</v>
      </c>
      <c r="BM555" s="196" t="s">
        <v>5218</v>
      </c>
    </row>
    <row r="556" spans="1:65" s="2" customFormat="1" ht="16.5" customHeight="1">
      <c r="A556" s="35"/>
      <c r="B556" s="36"/>
      <c r="C556" s="260" t="s">
        <v>1927</v>
      </c>
      <c r="D556" s="260" t="s">
        <v>539</v>
      </c>
      <c r="E556" s="261" t="s">
        <v>5219</v>
      </c>
      <c r="F556" s="262" t="s">
        <v>5220</v>
      </c>
      <c r="G556" s="263" t="s">
        <v>716</v>
      </c>
      <c r="H556" s="264">
        <v>1</v>
      </c>
      <c r="I556" s="265"/>
      <c r="J556" s="266">
        <f>ROUND(I556*H556,2)</f>
        <v>0</v>
      </c>
      <c r="K556" s="262" t="s">
        <v>1</v>
      </c>
      <c r="L556" s="267"/>
      <c r="M556" s="268" t="s">
        <v>1</v>
      </c>
      <c r="N556" s="269" t="s">
        <v>46</v>
      </c>
      <c r="O556" s="72"/>
      <c r="P556" s="194">
        <f>O556*H556</f>
        <v>0</v>
      </c>
      <c r="Q556" s="194">
        <v>0</v>
      </c>
      <c r="R556" s="194">
        <f>Q556*H556</f>
        <v>0</v>
      </c>
      <c r="S556" s="194">
        <v>0</v>
      </c>
      <c r="T556" s="195">
        <f>S556*H556</f>
        <v>0</v>
      </c>
      <c r="U556" s="35"/>
      <c r="V556" s="35"/>
      <c r="W556" s="35"/>
      <c r="X556" s="35"/>
      <c r="Y556" s="35"/>
      <c r="Z556" s="35"/>
      <c r="AA556" s="35"/>
      <c r="AB556" s="35"/>
      <c r="AC556" s="35"/>
      <c r="AD556" s="35"/>
      <c r="AE556" s="35"/>
      <c r="AR556" s="196" t="s">
        <v>676</v>
      </c>
      <c r="AT556" s="196" t="s">
        <v>539</v>
      </c>
      <c r="AU556" s="196" t="s">
        <v>90</v>
      </c>
      <c r="AY556" s="18" t="s">
        <v>215</v>
      </c>
      <c r="BE556" s="197">
        <f>IF(N556="základní",J556,0)</f>
        <v>0</v>
      </c>
      <c r="BF556" s="197">
        <f>IF(N556="snížená",J556,0)</f>
        <v>0</v>
      </c>
      <c r="BG556" s="197">
        <f>IF(N556="zákl. přenesená",J556,0)</f>
        <v>0</v>
      </c>
      <c r="BH556" s="197">
        <f>IF(N556="sníž. přenesená",J556,0)</f>
        <v>0</v>
      </c>
      <c r="BI556" s="197">
        <f>IF(N556="nulová",J556,0)</f>
        <v>0</v>
      </c>
      <c r="BJ556" s="18" t="s">
        <v>88</v>
      </c>
      <c r="BK556" s="197">
        <f>ROUND(I556*H556,2)</f>
        <v>0</v>
      </c>
      <c r="BL556" s="18" t="s">
        <v>291</v>
      </c>
      <c r="BM556" s="196" t="s">
        <v>5221</v>
      </c>
    </row>
    <row r="557" spans="1:65" s="2" customFormat="1" ht="10.199999999999999">
      <c r="A557" s="35"/>
      <c r="B557" s="36"/>
      <c r="C557" s="37"/>
      <c r="D557" s="198" t="s">
        <v>221</v>
      </c>
      <c r="E557" s="37"/>
      <c r="F557" s="199" t="s">
        <v>5222</v>
      </c>
      <c r="G557" s="37"/>
      <c r="H557" s="37"/>
      <c r="I557" s="200"/>
      <c r="J557" s="37"/>
      <c r="K557" s="37"/>
      <c r="L557" s="40"/>
      <c r="M557" s="201"/>
      <c r="N557" s="202"/>
      <c r="O557" s="72"/>
      <c r="P557" s="72"/>
      <c r="Q557" s="72"/>
      <c r="R557" s="72"/>
      <c r="S557" s="72"/>
      <c r="T557" s="73"/>
      <c r="U557" s="35"/>
      <c r="V557" s="35"/>
      <c r="W557" s="35"/>
      <c r="X557" s="35"/>
      <c r="Y557" s="35"/>
      <c r="Z557" s="35"/>
      <c r="AA557" s="35"/>
      <c r="AB557" s="35"/>
      <c r="AC557" s="35"/>
      <c r="AD557" s="35"/>
      <c r="AE557" s="35"/>
      <c r="AT557" s="18" t="s">
        <v>221</v>
      </c>
      <c r="AU557" s="18" t="s">
        <v>90</v>
      </c>
    </row>
    <row r="558" spans="1:65" s="2" customFormat="1" ht="24.15" customHeight="1">
      <c r="A558" s="35"/>
      <c r="B558" s="36"/>
      <c r="C558" s="185" t="s">
        <v>1933</v>
      </c>
      <c r="D558" s="185" t="s">
        <v>216</v>
      </c>
      <c r="E558" s="186" t="s">
        <v>5223</v>
      </c>
      <c r="F558" s="187" t="s">
        <v>5224</v>
      </c>
      <c r="G558" s="188" t="s">
        <v>716</v>
      </c>
      <c r="H558" s="189">
        <v>1</v>
      </c>
      <c r="I558" s="190"/>
      <c r="J558" s="191">
        <f>ROUND(I558*H558,2)</f>
        <v>0</v>
      </c>
      <c r="K558" s="187" t="s">
        <v>1</v>
      </c>
      <c r="L558" s="40"/>
      <c r="M558" s="192" t="s">
        <v>1</v>
      </c>
      <c r="N558" s="193" t="s">
        <v>46</v>
      </c>
      <c r="O558" s="72"/>
      <c r="P558" s="194">
        <f>O558*H558</f>
        <v>0</v>
      </c>
      <c r="Q558" s="194">
        <v>0</v>
      </c>
      <c r="R558" s="194">
        <f>Q558*H558</f>
        <v>0</v>
      </c>
      <c r="S558" s="194">
        <v>0</v>
      </c>
      <c r="T558" s="195">
        <f>S558*H558</f>
        <v>0</v>
      </c>
      <c r="U558" s="35"/>
      <c r="V558" s="35"/>
      <c r="W558" s="35"/>
      <c r="X558" s="35"/>
      <c r="Y558" s="35"/>
      <c r="Z558" s="35"/>
      <c r="AA558" s="35"/>
      <c r="AB558" s="35"/>
      <c r="AC558" s="35"/>
      <c r="AD558" s="35"/>
      <c r="AE558" s="35"/>
      <c r="AR558" s="196" t="s">
        <v>291</v>
      </c>
      <c r="AT558" s="196" t="s">
        <v>216</v>
      </c>
      <c r="AU558" s="196" t="s">
        <v>90</v>
      </c>
      <c r="AY558" s="18" t="s">
        <v>215</v>
      </c>
      <c r="BE558" s="197">
        <f>IF(N558="základní",J558,0)</f>
        <v>0</v>
      </c>
      <c r="BF558" s="197">
        <f>IF(N558="snížená",J558,0)</f>
        <v>0</v>
      </c>
      <c r="BG558" s="197">
        <f>IF(N558="zákl. přenesená",J558,0)</f>
        <v>0</v>
      </c>
      <c r="BH558" s="197">
        <f>IF(N558="sníž. přenesená",J558,0)</f>
        <v>0</v>
      </c>
      <c r="BI558" s="197">
        <f>IF(N558="nulová",J558,0)</f>
        <v>0</v>
      </c>
      <c r="BJ558" s="18" t="s">
        <v>88</v>
      </c>
      <c r="BK558" s="197">
        <f>ROUND(I558*H558,2)</f>
        <v>0</v>
      </c>
      <c r="BL558" s="18" t="s">
        <v>291</v>
      </c>
      <c r="BM558" s="196" t="s">
        <v>5225</v>
      </c>
    </row>
    <row r="559" spans="1:65" s="2" customFormat="1" ht="19.2">
      <c r="A559" s="35"/>
      <c r="B559" s="36"/>
      <c r="C559" s="37"/>
      <c r="D559" s="198" t="s">
        <v>221</v>
      </c>
      <c r="E559" s="37"/>
      <c r="F559" s="199" t="s">
        <v>5226</v>
      </c>
      <c r="G559" s="37"/>
      <c r="H559" s="37"/>
      <c r="I559" s="200"/>
      <c r="J559" s="37"/>
      <c r="K559" s="37"/>
      <c r="L559" s="40"/>
      <c r="M559" s="201"/>
      <c r="N559" s="202"/>
      <c r="O559" s="72"/>
      <c r="P559" s="72"/>
      <c r="Q559" s="72"/>
      <c r="R559" s="72"/>
      <c r="S559" s="72"/>
      <c r="T559" s="73"/>
      <c r="U559" s="35"/>
      <c r="V559" s="35"/>
      <c r="W559" s="35"/>
      <c r="X559" s="35"/>
      <c r="Y559" s="35"/>
      <c r="Z559" s="35"/>
      <c r="AA559" s="35"/>
      <c r="AB559" s="35"/>
      <c r="AC559" s="35"/>
      <c r="AD559" s="35"/>
      <c r="AE559" s="35"/>
      <c r="AT559" s="18" t="s">
        <v>221</v>
      </c>
      <c r="AU559" s="18" t="s">
        <v>90</v>
      </c>
    </row>
    <row r="560" spans="1:65" s="2" customFormat="1" ht="24.15" customHeight="1">
      <c r="A560" s="35"/>
      <c r="B560" s="36"/>
      <c r="C560" s="260" t="s">
        <v>1968</v>
      </c>
      <c r="D560" s="260" t="s">
        <v>539</v>
      </c>
      <c r="E560" s="261" t="s">
        <v>5227</v>
      </c>
      <c r="F560" s="262" t="s">
        <v>5228</v>
      </c>
      <c r="G560" s="263" t="s">
        <v>716</v>
      </c>
      <c r="H560" s="264">
        <v>1</v>
      </c>
      <c r="I560" s="265"/>
      <c r="J560" s="266">
        <f>ROUND(I560*H560,2)</f>
        <v>0</v>
      </c>
      <c r="K560" s="262" t="s">
        <v>1</v>
      </c>
      <c r="L560" s="267"/>
      <c r="M560" s="268" t="s">
        <v>1</v>
      </c>
      <c r="N560" s="269" t="s">
        <v>46</v>
      </c>
      <c r="O560" s="72"/>
      <c r="P560" s="194">
        <f>O560*H560</f>
        <v>0</v>
      </c>
      <c r="Q560" s="194">
        <v>0</v>
      </c>
      <c r="R560" s="194">
        <f>Q560*H560</f>
        <v>0</v>
      </c>
      <c r="S560" s="194">
        <v>0</v>
      </c>
      <c r="T560" s="195">
        <f>S560*H560</f>
        <v>0</v>
      </c>
      <c r="U560" s="35"/>
      <c r="V560" s="35"/>
      <c r="W560" s="35"/>
      <c r="X560" s="35"/>
      <c r="Y560" s="35"/>
      <c r="Z560" s="35"/>
      <c r="AA560" s="35"/>
      <c r="AB560" s="35"/>
      <c r="AC560" s="35"/>
      <c r="AD560" s="35"/>
      <c r="AE560" s="35"/>
      <c r="AR560" s="196" t="s">
        <v>676</v>
      </c>
      <c r="AT560" s="196" t="s">
        <v>539</v>
      </c>
      <c r="AU560" s="196" t="s">
        <v>90</v>
      </c>
      <c r="AY560" s="18" t="s">
        <v>215</v>
      </c>
      <c r="BE560" s="197">
        <f>IF(N560="základní",J560,0)</f>
        <v>0</v>
      </c>
      <c r="BF560" s="197">
        <f>IF(N560="snížená",J560,0)</f>
        <v>0</v>
      </c>
      <c r="BG560" s="197">
        <f>IF(N560="zákl. přenesená",J560,0)</f>
        <v>0</v>
      </c>
      <c r="BH560" s="197">
        <f>IF(N560="sníž. přenesená",J560,0)</f>
        <v>0</v>
      </c>
      <c r="BI560" s="197">
        <f>IF(N560="nulová",J560,0)</f>
        <v>0</v>
      </c>
      <c r="BJ560" s="18" t="s">
        <v>88</v>
      </c>
      <c r="BK560" s="197">
        <f>ROUND(I560*H560,2)</f>
        <v>0</v>
      </c>
      <c r="BL560" s="18" t="s">
        <v>291</v>
      </c>
      <c r="BM560" s="196" t="s">
        <v>5229</v>
      </c>
    </row>
    <row r="561" spans="1:65" s="2" customFormat="1" ht="76.8">
      <c r="A561" s="35"/>
      <c r="B561" s="36"/>
      <c r="C561" s="37"/>
      <c r="D561" s="198" t="s">
        <v>221</v>
      </c>
      <c r="E561" s="37"/>
      <c r="F561" s="199" t="s">
        <v>5230</v>
      </c>
      <c r="G561" s="37"/>
      <c r="H561" s="37"/>
      <c r="I561" s="200"/>
      <c r="J561" s="37"/>
      <c r="K561" s="37"/>
      <c r="L561" s="40"/>
      <c r="M561" s="201"/>
      <c r="N561" s="202"/>
      <c r="O561" s="72"/>
      <c r="P561" s="72"/>
      <c r="Q561" s="72"/>
      <c r="R561" s="72"/>
      <c r="S561" s="72"/>
      <c r="T561" s="73"/>
      <c r="U561" s="35"/>
      <c r="V561" s="35"/>
      <c r="W561" s="35"/>
      <c r="X561" s="35"/>
      <c r="Y561" s="35"/>
      <c r="Z561" s="35"/>
      <c r="AA561" s="35"/>
      <c r="AB561" s="35"/>
      <c r="AC561" s="35"/>
      <c r="AD561" s="35"/>
      <c r="AE561" s="35"/>
      <c r="AT561" s="18" t="s">
        <v>221</v>
      </c>
      <c r="AU561" s="18" t="s">
        <v>90</v>
      </c>
    </row>
    <row r="562" spans="1:65" s="2" customFormat="1" ht="16.5" customHeight="1">
      <c r="A562" s="35"/>
      <c r="B562" s="36"/>
      <c r="C562" s="185" t="s">
        <v>1978</v>
      </c>
      <c r="D562" s="185" t="s">
        <v>216</v>
      </c>
      <c r="E562" s="186" t="s">
        <v>5231</v>
      </c>
      <c r="F562" s="187" t="s">
        <v>5232</v>
      </c>
      <c r="G562" s="188" t="s">
        <v>797</v>
      </c>
      <c r="H562" s="189">
        <v>25</v>
      </c>
      <c r="I562" s="190"/>
      <c r="J562" s="191">
        <f>ROUND(I562*H562,2)</f>
        <v>0</v>
      </c>
      <c r="K562" s="187" t="s">
        <v>1</v>
      </c>
      <c r="L562" s="40"/>
      <c r="M562" s="192" t="s">
        <v>1</v>
      </c>
      <c r="N562" s="193" t="s">
        <v>46</v>
      </c>
      <c r="O562" s="72"/>
      <c r="P562" s="194">
        <f>O562*H562</f>
        <v>0</v>
      </c>
      <c r="Q562" s="194">
        <v>0</v>
      </c>
      <c r="R562" s="194">
        <f>Q562*H562</f>
        <v>0</v>
      </c>
      <c r="S562" s="194">
        <v>0</v>
      </c>
      <c r="T562" s="195">
        <f>S562*H562</f>
        <v>0</v>
      </c>
      <c r="U562" s="35"/>
      <c r="V562" s="35"/>
      <c r="W562" s="35"/>
      <c r="X562" s="35"/>
      <c r="Y562" s="35"/>
      <c r="Z562" s="35"/>
      <c r="AA562" s="35"/>
      <c r="AB562" s="35"/>
      <c r="AC562" s="35"/>
      <c r="AD562" s="35"/>
      <c r="AE562" s="35"/>
      <c r="AR562" s="196" t="s">
        <v>291</v>
      </c>
      <c r="AT562" s="196" t="s">
        <v>216</v>
      </c>
      <c r="AU562" s="196" t="s">
        <v>90</v>
      </c>
      <c r="AY562" s="18" t="s">
        <v>215</v>
      </c>
      <c r="BE562" s="197">
        <f>IF(N562="základní",J562,0)</f>
        <v>0</v>
      </c>
      <c r="BF562" s="197">
        <f>IF(N562="snížená",J562,0)</f>
        <v>0</v>
      </c>
      <c r="BG562" s="197">
        <f>IF(N562="zákl. přenesená",J562,0)</f>
        <v>0</v>
      </c>
      <c r="BH562" s="197">
        <f>IF(N562="sníž. přenesená",J562,0)</f>
        <v>0</v>
      </c>
      <c r="BI562" s="197">
        <f>IF(N562="nulová",J562,0)</f>
        <v>0</v>
      </c>
      <c r="BJ562" s="18" t="s">
        <v>88</v>
      </c>
      <c r="BK562" s="197">
        <f>ROUND(I562*H562,2)</f>
        <v>0</v>
      </c>
      <c r="BL562" s="18" t="s">
        <v>291</v>
      </c>
      <c r="BM562" s="196" t="s">
        <v>5233</v>
      </c>
    </row>
    <row r="563" spans="1:65" s="2" customFormat="1" ht="10.199999999999999">
      <c r="A563" s="35"/>
      <c r="B563" s="36"/>
      <c r="C563" s="37"/>
      <c r="D563" s="198" t="s">
        <v>221</v>
      </c>
      <c r="E563" s="37"/>
      <c r="F563" s="199" t="s">
        <v>5232</v>
      </c>
      <c r="G563" s="37"/>
      <c r="H563" s="37"/>
      <c r="I563" s="200"/>
      <c r="J563" s="37"/>
      <c r="K563" s="37"/>
      <c r="L563" s="40"/>
      <c r="M563" s="201"/>
      <c r="N563" s="202"/>
      <c r="O563" s="72"/>
      <c r="P563" s="72"/>
      <c r="Q563" s="72"/>
      <c r="R563" s="72"/>
      <c r="S563" s="72"/>
      <c r="T563" s="73"/>
      <c r="U563" s="35"/>
      <c r="V563" s="35"/>
      <c r="W563" s="35"/>
      <c r="X563" s="35"/>
      <c r="Y563" s="35"/>
      <c r="Z563" s="35"/>
      <c r="AA563" s="35"/>
      <c r="AB563" s="35"/>
      <c r="AC563" s="35"/>
      <c r="AD563" s="35"/>
      <c r="AE563" s="35"/>
      <c r="AT563" s="18" t="s">
        <v>221</v>
      </c>
      <c r="AU563" s="18" t="s">
        <v>90</v>
      </c>
    </row>
    <row r="564" spans="1:65" s="2" customFormat="1" ht="16.5" customHeight="1">
      <c r="A564" s="35"/>
      <c r="B564" s="36"/>
      <c r="C564" s="260" t="s">
        <v>1988</v>
      </c>
      <c r="D564" s="260" t="s">
        <v>539</v>
      </c>
      <c r="E564" s="261" t="s">
        <v>5234</v>
      </c>
      <c r="F564" s="262" t="s">
        <v>5235</v>
      </c>
      <c r="G564" s="263" t="s">
        <v>797</v>
      </c>
      <c r="H564" s="264">
        <v>25</v>
      </c>
      <c r="I564" s="265"/>
      <c r="J564" s="266">
        <f>ROUND(I564*H564,2)</f>
        <v>0</v>
      </c>
      <c r="K564" s="262" t="s">
        <v>1</v>
      </c>
      <c r="L564" s="267"/>
      <c r="M564" s="268" t="s">
        <v>1</v>
      </c>
      <c r="N564" s="269" t="s">
        <v>46</v>
      </c>
      <c r="O564" s="72"/>
      <c r="P564" s="194">
        <f>O564*H564</f>
        <v>0</v>
      </c>
      <c r="Q564" s="194">
        <v>0</v>
      </c>
      <c r="R564" s="194">
        <f>Q564*H564</f>
        <v>0</v>
      </c>
      <c r="S564" s="194">
        <v>0</v>
      </c>
      <c r="T564" s="195">
        <f>S564*H564</f>
        <v>0</v>
      </c>
      <c r="U564" s="35"/>
      <c r="V564" s="35"/>
      <c r="W564" s="35"/>
      <c r="X564" s="35"/>
      <c r="Y564" s="35"/>
      <c r="Z564" s="35"/>
      <c r="AA564" s="35"/>
      <c r="AB564" s="35"/>
      <c r="AC564" s="35"/>
      <c r="AD564" s="35"/>
      <c r="AE564" s="35"/>
      <c r="AR564" s="196" t="s">
        <v>676</v>
      </c>
      <c r="AT564" s="196" t="s">
        <v>539</v>
      </c>
      <c r="AU564" s="196" t="s">
        <v>90</v>
      </c>
      <c r="AY564" s="18" t="s">
        <v>215</v>
      </c>
      <c r="BE564" s="197">
        <f>IF(N564="základní",J564,0)</f>
        <v>0</v>
      </c>
      <c r="BF564" s="197">
        <f>IF(N564="snížená",J564,0)</f>
        <v>0</v>
      </c>
      <c r="BG564" s="197">
        <f>IF(N564="zákl. přenesená",J564,0)</f>
        <v>0</v>
      </c>
      <c r="BH564" s="197">
        <f>IF(N564="sníž. přenesená",J564,0)</f>
        <v>0</v>
      </c>
      <c r="BI564" s="197">
        <f>IF(N564="nulová",J564,0)</f>
        <v>0</v>
      </c>
      <c r="BJ564" s="18" t="s">
        <v>88</v>
      </c>
      <c r="BK564" s="197">
        <f>ROUND(I564*H564,2)</f>
        <v>0</v>
      </c>
      <c r="BL564" s="18" t="s">
        <v>291</v>
      </c>
      <c r="BM564" s="196" t="s">
        <v>5236</v>
      </c>
    </row>
    <row r="565" spans="1:65" s="2" customFormat="1" ht="38.4">
      <c r="A565" s="35"/>
      <c r="B565" s="36"/>
      <c r="C565" s="37"/>
      <c r="D565" s="198" t="s">
        <v>221</v>
      </c>
      <c r="E565" s="37"/>
      <c r="F565" s="199" t="s">
        <v>5237</v>
      </c>
      <c r="G565" s="37"/>
      <c r="H565" s="37"/>
      <c r="I565" s="200"/>
      <c r="J565" s="37"/>
      <c r="K565" s="37"/>
      <c r="L565" s="40"/>
      <c r="M565" s="201"/>
      <c r="N565" s="202"/>
      <c r="O565" s="72"/>
      <c r="P565" s="72"/>
      <c r="Q565" s="72"/>
      <c r="R565" s="72"/>
      <c r="S565" s="72"/>
      <c r="T565" s="73"/>
      <c r="U565" s="35"/>
      <c r="V565" s="35"/>
      <c r="W565" s="35"/>
      <c r="X565" s="35"/>
      <c r="Y565" s="35"/>
      <c r="Z565" s="35"/>
      <c r="AA565" s="35"/>
      <c r="AB565" s="35"/>
      <c r="AC565" s="35"/>
      <c r="AD565" s="35"/>
      <c r="AE565" s="35"/>
      <c r="AT565" s="18" t="s">
        <v>221</v>
      </c>
      <c r="AU565" s="18" t="s">
        <v>90</v>
      </c>
    </row>
    <row r="566" spans="1:65" s="2" customFormat="1" ht="16.5" customHeight="1">
      <c r="A566" s="35"/>
      <c r="B566" s="36"/>
      <c r="C566" s="260" t="s">
        <v>1994</v>
      </c>
      <c r="D566" s="260" t="s">
        <v>539</v>
      </c>
      <c r="E566" s="261" t="s">
        <v>5238</v>
      </c>
      <c r="F566" s="262" t="s">
        <v>5179</v>
      </c>
      <c r="G566" s="263" t="s">
        <v>1155</v>
      </c>
      <c r="H566" s="264">
        <v>5</v>
      </c>
      <c r="I566" s="265"/>
      <c r="J566" s="266">
        <f>ROUND(I566*H566,2)</f>
        <v>0</v>
      </c>
      <c r="K566" s="262" t="s">
        <v>1</v>
      </c>
      <c r="L566" s="267"/>
      <c r="M566" s="268" t="s">
        <v>1</v>
      </c>
      <c r="N566" s="269" t="s">
        <v>46</v>
      </c>
      <c r="O566" s="72"/>
      <c r="P566" s="194">
        <f>O566*H566</f>
        <v>0</v>
      </c>
      <c r="Q566" s="194">
        <v>0</v>
      </c>
      <c r="R566" s="194">
        <f>Q566*H566</f>
        <v>0</v>
      </c>
      <c r="S566" s="194">
        <v>0</v>
      </c>
      <c r="T566" s="195">
        <f>S566*H566</f>
        <v>0</v>
      </c>
      <c r="U566" s="35"/>
      <c r="V566" s="35"/>
      <c r="W566" s="35"/>
      <c r="X566" s="35"/>
      <c r="Y566" s="35"/>
      <c r="Z566" s="35"/>
      <c r="AA566" s="35"/>
      <c r="AB566" s="35"/>
      <c r="AC566" s="35"/>
      <c r="AD566" s="35"/>
      <c r="AE566" s="35"/>
      <c r="AR566" s="196" t="s">
        <v>676</v>
      </c>
      <c r="AT566" s="196" t="s">
        <v>539</v>
      </c>
      <c r="AU566" s="196" t="s">
        <v>90</v>
      </c>
      <c r="AY566" s="18" t="s">
        <v>215</v>
      </c>
      <c r="BE566" s="197">
        <f>IF(N566="základní",J566,0)</f>
        <v>0</v>
      </c>
      <c r="BF566" s="197">
        <f>IF(N566="snížená",J566,0)</f>
        <v>0</v>
      </c>
      <c r="BG566" s="197">
        <f>IF(N566="zákl. přenesená",J566,0)</f>
        <v>0</v>
      </c>
      <c r="BH566" s="197">
        <f>IF(N566="sníž. přenesená",J566,0)</f>
        <v>0</v>
      </c>
      <c r="BI566" s="197">
        <f>IF(N566="nulová",J566,0)</f>
        <v>0</v>
      </c>
      <c r="BJ566" s="18" t="s">
        <v>88</v>
      </c>
      <c r="BK566" s="197">
        <f>ROUND(I566*H566,2)</f>
        <v>0</v>
      </c>
      <c r="BL566" s="18" t="s">
        <v>291</v>
      </c>
      <c r="BM566" s="196" t="s">
        <v>5239</v>
      </c>
    </row>
    <row r="567" spans="1:65" s="2" customFormat="1" ht="10.199999999999999">
      <c r="A567" s="35"/>
      <c r="B567" s="36"/>
      <c r="C567" s="37"/>
      <c r="D567" s="198" t="s">
        <v>221</v>
      </c>
      <c r="E567" s="37"/>
      <c r="F567" s="199" t="s">
        <v>5182</v>
      </c>
      <c r="G567" s="37"/>
      <c r="H567" s="37"/>
      <c r="I567" s="200"/>
      <c r="J567" s="37"/>
      <c r="K567" s="37"/>
      <c r="L567" s="40"/>
      <c r="M567" s="201"/>
      <c r="N567" s="202"/>
      <c r="O567" s="72"/>
      <c r="P567" s="72"/>
      <c r="Q567" s="72"/>
      <c r="R567" s="72"/>
      <c r="S567" s="72"/>
      <c r="T567" s="73"/>
      <c r="U567" s="35"/>
      <c r="V567" s="35"/>
      <c r="W567" s="35"/>
      <c r="X567" s="35"/>
      <c r="Y567" s="35"/>
      <c r="Z567" s="35"/>
      <c r="AA567" s="35"/>
      <c r="AB567" s="35"/>
      <c r="AC567" s="35"/>
      <c r="AD567" s="35"/>
      <c r="AE567" s="35"/>
      <c r="AT567" s="18" t="s">
        <v>221</v>
      </c>
      <c r="AU567" s="18" t="s">
        <v>90</v>
      </c>
    </row>
    <row r="568" spans="1:65" s="2" customFormat="1" ht="24.15" customHeight="1">
      <c r="A568" s="35"/>
      <c r="B568" s="36"/>
      <c r="C568" s="260" t="s">
        <v>2001</v>
      </c>
      <c r="D568" s="260" t="s">
        <v>539</v>
      </c>
      <c r="E568" s="261" t="s">
        <v>5240</v>
      </c>
      <c r="F568" s="262" t="s">
        <v>5241</v>
      </c>
      <c r="G568" s="263" t="s">
        <v>288</v>
      </c>
      <c r="H568" s="264">
        <v>1</v>
      </c>
      <c r="I568" s="265"/>
      <c r="J568" s="266">
        <f>ROUND(I568*H568,2)</f>
        <v>0</v>
      </c>
      <c r="K568" s="262" t="s">
        <v>1</v>
      </c>
      <c r="L568" s="267"/>
      <c r="M568" s="268" t="s">
        <v>1</v>
      </c>
      <c r="N568" s="269" t="s">
        <v>46</v>
      </c>
      <c r="O568" s="72"/>
      <c r="P568" s="194">
        <f>O568*H568</f>
        <v>0</v>
      </c>
      <c r="Q568" s="194">
        <v>0</v>
      </c>
      <c r="R568" s="194">
        <f>Q568*H568</f>
        <v>0</v>
      </c>
      <c r="S568" s="194">
        <v>0</v>
      </c>
      <c r="T568" s="195">
        <f>S568*H568</f>
        <v>0</v>
      </c>
      <c r="U568" s="35"/>
      <c r="V568" s="35"/>
      <c r="W568" s="35"/>
      <c r="X568" s="35"/>
      <c r="Y568" s="35"/>
      <c r="Z568" s="35"/>
      <c r="AA568" s="35"/>
      <c r="AB568" s="35"/>
      <c r="AC568" s="35"/>
      <c r="AD568" s="35"/>
      <c r="AE568" s="35"/>
      <c r="AR568" s="196" t="s">
        <v>676</v>
      </c>
      <c r="AT568" s="196" t="s">
        <v>539</v>
      </c>
      <c r="AU568" s="196" t="s">
        <v>90</v>
      </c>
      <c r="AY568" s="18" t="s">
        <v>215</v>
      </c>
      <c r="BE568" s="197">
        <f>IF(N568="základní",J568,0)</f>
        <v>0</v>
      </c>
      <c r="BF568" s="197">
        <f>IF(N568="snížená",J568,0)</f>
        <v>0</v>
      </c>
      <c r="BG568" s="197">
        <f>IF(N568="zákl. přenesená",J568,0)</f>
        <v>0</v>
      </c>
      <c r="BH568" s="197">
        <f>IF(N568="sníž. přenesená",J568,0)</f>
        <v>0</v>
      </c>
      <c r="BI568" s="197">
        <f>IF(N568="nulová",J568,0)</f>
        <v>0</v>
      </c>
      <c r="BJ568" s="18" t="s">
        <v>88</v>
      </c>
      <c r="BK568" s="197">
        <f>ROUND(I568*H568,2)</f>
        <v>0</v>
      </c>
      <c r="BL568" s="18" t="s">
        <v>291</v>
      </c>
      <c r="BM568" s="196" t="s">
        <v>5242</v>
      </c>
    </row>
    <row r="569" spans="1:65" s="2" customFormat="1" ht="38.4">
      <c r="A569" s="35"/>
      <c r="B569" s="36"/>
      <c r="C569" s="37"/>
      <c r="D569" s="198" t="s">
        <v>221</v>
      </c>
      <c r="E569" s="37"/>
      <c r="F569" s="199" t="s">
        <v>5243</v>
      </c>
      <c r="G569" s="37"/>
      <c r="H569" s="37"/>
      <c r="I569" s="200"/>
      <c r="J569" s="37"/>
      <c r="K569" s="37"/>
      <c r="L569" s="40"/>
      <c r="M569" s="201"/>
      <c r="N569" s="202"/>
      <c r="O569" s="72"/>
      <c r="P569" s="72"/>
      <c r="Q569" s="72"/>
      <c r="R569" s="72"/>
      <c r="S569" s="72"/>
      <c r="T569" s="73"/>
      <c r="U569" s="35"/>
      <c r="V569" s="35"/>
      <c r="W569" s="35"/>
      <c r="X569" s="35"/>
      <c r="Y569" s="35"/>
      <c r="Z569" s="35"/>
      <c r="AA569" s="35"/>
      <c r="AB569" s="35"/>
      <c r="AC569" s="35"/>
      <c r="AD569" s="35"/>
      <c r="AE569" s="35"/>
      <c r="AT569" s="18" t="s">
        <v>221</v>
      </c>
      <c r="AU569" s="18" t="s">
        <v>90</v>
      </c>
    </row>
    <row r="570" spans="1:65" s="2" customFormat="1" ht="24.15" customHeight="1">
      <c r="A570" s="35"/>
      <c r="B570" s="36"/>
      <c r="C570" s="185" t="s">
        <v>2007</v>
      </c>
      <c r="D570" s="185" t="s">
        <v>216</v>
      </c>
      <c r="E570" s="186" t="s">
        <v>5244</v>
      </c>
      <c r="F570" s="187" t="s">
        <v>5245</v>
      </c>
      <c r="G570" s="188" t="s">
        <v>3121</v>
      </c>
      <c r="H570" s="189">
        <v>1</v>
      </c>
      <c r="I570" s="190"/>
      <c r="J570" s="191">
        <f>ROUND(I570*H570,2)</f>
        <v>0</v>
      </c>
      <c r="K570" s="187" t="s">
        <v>1</v>
      </c>
      <c r="L570" s="40"/>
      <c r="M570" s="192" t="s">
        <v>1</v>
      </c>
      <c r="N570" s="193" t="s">
        <v>46</v>
      </c>
      <c r="O570" s="72"/>
      <c r="P570" s="194">
        <f>O570*H570</f>
        <v>0</v>
      </c>
      <c r="Q570" s="194">
        <v>2E-3</v>
      </c>
      <c r="R570" s="194">
        <f>Q570*H570</f>
        <v>2E-3</v>
      </c>
      <c r="S570" s="194">
        <v>0</v>
      </c>
      <c r="T570" s="195">
        <f>S570*H570</f>
        <v>0</v>
      </c>
      <c r="U570" s="35"/>
      <c r="V570" s="35"/>
      <c r="W570" s="35"/>
      <c r="X570" s="35"/>
      <c r="Y570" s="35"/>
      <c r="Z570" s="35"/>
      <c r="AA570" s="35"/>
      <c r="AB570" s="35"/>
      <c r="AC570" s="35"/>
      <c r="AD570" s="35"/>
      <c r="AE570" s="35"/>
      <c r="AR570" s="196" t="s">
        <v>291</v>
      </c>
      <c r="AT570" s="196" t="s">
        <v>216</v>
      </c>
      <c r="AU570" s="196" t="s">
        <v>90</v>
      </c>
      <c r="AY570" s="18" t="s">
        <v>215</v>
      </c>
      <c r="BE570" s="197">
        <f>IF(N570="základní",J570,0)</f>
        <v>0</v>
      </c>
      <c r="BF570" s="197">
        <f>IF(N570="snížená",J570,0)</f>
        <v>0</v>
      </c>
      <c r="BG570" s="197">
        <f>IF(N570="zákl. přenesená",J570,0)</f>
        <v>0</v>
      </c>
      <c r="BH570" s="197">
        <f>IF(N570="sníž. přenesená",J570,0)</f>
        <v>0</v>
      </c>
      <c r="BI570" s="197">
        <f>IF(N570="nulová",J570,0)</f>
        <v>0</v>
      </c>
      <c r="BJ570" s="18" t="s">
        <v>88</v>
      </c>
      <c r="BK570" s="197">
        <f>ROUND(I570*H570,2)</f>
        <v>0</v>
      </c>
      <c r="BL570" s="18" t="s">
        <v>291</v>
      </c>
      <c r="BM570" s="196" t="s">
        <v>5246</v>
      </c>
    </row>
    <row r="571" spans="1:65" s="2" customFormat="1" ht="10.199999999999999">
      <c r="A571" s="35"/>
      <c r="B571" s="36"/>
      <c r="C571" s="37"/>
      <c r="D571" s="198" t="s">
        <v>221</v>
      </c>
      <c r="E571" s="37"/>
      <c r="F571" s="199" t="s">
        <v>5247</v>
      </c>
      <c r="G571" s="37"/>
      <c r="H571" s="37"/>
      <c r="I571" s="200"/>
      <c r="J571" s="37"/>
      <c r="K571" s="37"/>
      <c r="L571" s="40"/>
      <c r="M571" s="201"/>
      <c r="N571" s="202"/>
      <c r="O571" s="72"/>
      <c r="P571" s="72"/>
      <c r="Q571" s="72"/>
      <c r="R571" s="72"/>
      <c r="S571" s="72"/>
      <c r="T571" s="73"/>
      <c r="U571" s="35"/>
      <c r="V571" s="35"/>
      <c r="W571" s="35"/>
      <c r="X571" s="35"/>
      <c r="Y571" s="35"/>
      <c r="Z571" s="35"/>
      <c r="AA571" s="35"/>
      <c r="AB571" s="35"/>
      <c r="AC571" s="35"/>
      <c r="AD571" s="35"/>
      <c r="AE571" s="35"/>
      <c r="AT571" s="18" t="s">
        <v>221</v>
      </c>
      <c r="AU571" s="18" t="s">
        <v>90</v>
      </c>
    </row>
    <row r="572" spans="1:65" s="2" customFormat="1" ht="24.15" customHeight="1">
      <c r="A572" s="35"/>
      <c r="B572" s="36"/>
      <c r="C572" s="185" t="s">
        <v>2015</v>
      </c>
      <c r="D572" s="185" t="s">
        <v>216</v>
      </c>
      <c r="E572" s="186" t="s">
        <v>4943</v>
      </c>
      <c r="F572" s="187" t="s">
        <v>4944</v>
      </c>
      <c r="G572" s="188" t="s">
        <v>583</v>
      </c>
      <c r="H572" s="189">
        <v>1</v>
      </c>
      <c r="I572" s="190"/>
      <c r="J572" s="191">
        <f>ROUND(I572*H572,2)</f>
        <v>0</v>
      </c>
      <c r="K572" s="187" t="s">
        <v>359</v>
      </c>
      <c r="L572" s="40"/>
      <c r="M572" s="192" t="s">
        <v>1</v>
      </c>
      <c r="N572" s="193" t="s">
        <v>46</v>
      </c>
      <c r="O572" s="72"/>
      <c r="P572" s="194">
        <f>O572*H572</f>
        <v>0</v>
      </c>
      <c r="Q572" s="194">
        <v>0</v>
      </c>
      <c r="R572" s="194">
        <f>Q572*H572</f>
        <v>0</v>
      </c>
      <c r="S572" s="194">
        <v>0</v>
      </c>
      <c r="T572" s="195">
        <f>S572*H572</f>
        <v>0</v>
      </c>
      <c r="U572" s="35"/>
      <c r="V572" s="35"/>
      <c r="W572" s="35"/>
      <c r="X572" s="35"/>
      <c r="Y572" s="35"/>
      <c r="Z572" s="35"/>
      <c r="AA572" s="35"/>
      <c r="AB572" s="35"/>
      <c r="AC572" s="35"/>
      <c r="AD572" s="35"/>
      <c r="AE572" s="35"/>
      <c r="AR572" s="196" t="s">
        <v>291</v>
      </c>
      <c r="AT572" s="196" t="s">
        <v>216</v>
      </c>
      <c r="AU572" s="196" t="s">
        <v>90</v>
      </c>
      <c r="AY572" s="18" t="s">
        <v>215</v>
      </c>
      <c r="BE572" s="197">
        <f>IF(N572="základní",J572,0)</f>
        <v>0</v>
      </c>
      <c r="BF572" s="197">
        <f>IF(N572="snížená",J572,0)</f>
        <v>0</v>
      </c>
      <c r="BG572" s="197">
        <f>IF(N572="zákl. přenesená",J572,0)</f>
        <v>0</v>
      </c>
      <c r="BH572" s="197">
        <f>IF(N572="sníž. přenesená",J572,0)</f>
        <v>0</v>
      </c>
      <c r="BI572" s="197">
        <f>IF(N572="nulová",J572,0)</f>
        <v>0</v>
      </c>
      <c r="BJ572" s="18" t="s">
        <v>88</v>
      </c>
      <c r="BK572" s="197">
        <f>ROUND(I572*H572,2)</f>
        <v>0</v>
      </c>
      <c r="BL572" s="18" t="s">
        <v>291</v>
      </c>
      <c r="BM572" s="196" t="s">
        <v>5248</v>
      </c>
    </row>
    <row r="573" spans="1:65" s="2" customFormat="1" ht="19.2">
      <c r="A573" s="35"/>
      <c r="B573" s="36"/>
      <c r="C573" s="37"/>
      <c r="D573" s="198" t="s">
        <v>221</v>
      </c>
      <c r="E573" s="37"/>
      <c r="F573" s="199" t="s">
        <v>4944</v>
      </c>
      <c r="G573" s="37"/>
      <c r="H573" s="37"/>
      <c r="I573" s="200"/>
      <c r="J573" s="37"/>
      <c r="K573" s="37"/>
      <c r="L573" s="40"/>
      <c r="M573" s="201"/>
      <c r="N573" s="202"/>
      <c r="O573" s="72"/>
      <c r="P573" s="72"/>
      <c r="Q573" s="72"/>
      <c r="R573" s="72"/>
      <c r="S573" s="72"/>
      <c r="T573" s="73"/>
      <c r="U573" s="35"/>
      <c r="V573" s="35"/>
      <c r="W573" s="35"/>
      <c r="X573" s="35"/>
      <c r="Y573" s="35"/>
      <c r="Z573" s="35"/>
      <c r="AA573" s="35"/>
      <c r="AB573" s="35"/>
      <c r="AC573" s="35"/>
      <c r="AD573" s="35"/>
      <c r="AE573" s="35"/>
      <c r="AT573" s="18" t="s">
        <v>221</v>
      </c>
      <c r="AU573" s="18" t="s">
        <v>90</v>
      </c>
    </row>
    <row r="574" spans="1:65" s="2" customFormat="1" ht="10.199999999999999">
      <c r="A574" s="35"/>
      <c r="B574" s="36"/>
      <c r="C574" s="37"/>
      <c r="D574" s="215" t="s">
        <v>362</v>
      </c>
      <c r="E574" s="37"/>
      <c r="F574" s="216" t="s">
        <v>4946</v>
      </c>
      <c r="G574" s="37"/>
      <c r="H574" s="37"/>
      <c r="I574" s="200"/>
      <c r="J574" s="37"/>
      <c r="K574" s="37"/>
      <c r="L574" s="40"/>
      <c r="M574" s="201"/>
      <c r="N574" s="202"/>
      <c r="O574" s="72"/>
      <c r="P574" s="72"/>
      <c r="Q574" s="72"/>
      <c r="R574" s="72"/>
      <c r="S574" s="72"/>
      <c r="T574" s="73"/>
      <c r="U574" s="35"/>
      <c r="V574" s="35"/>
      <c r="W574" s="35"/>
      <c r="X574" s="35"/>
      <c r="Y574" s="35"/>
      <c r="Z574" s="35"/>
      <c r="AA574" s="35"/>
      <c r="AB574" s="35"/>
      <c r="AC574" s="35"/>
      <c r="AD574" s="35"/>
      <c r="AE574" s="35"/>
      <c r="AT574" s="18" t="s">
        <v>362</v>
      </c>
      <c r="AU574" s="18" t="s">
        <v>90</v>
      </c>
    </row>
    <row r="575" spans="1:65" s="11" customFormat="1" ht="22.8" customHeight="1">
      <c r="B575" s="171"/>
      <c r="C575" s="172"/>
      <c r="D575" s="173" t="s">
        <v>80</v>
      </c>
      <c r="E575" s="213" t="s">
        <v>4610</v>
      </c>
      <c r="F575" s="213" t="s">
        <v>4611</v>
      </c>
      <c r="G575" s="172"/>
      <c r="H575" s="172"/>
      <c r="I575" s="175"/>
      <c r="J575" s="214">
        <f>BK575</f>
        <v>0</v>
      </c>
      <c r="K575" s="172"/>
      <c r="L575" s="177"/>
      <c r="M575" s="178"/>
      <c r="N575" s="179"/>
      <c r="O575" s="179"/>
      <c r="P575" s="180">
        <f>SUM(P576:P597)</f>
        <v>0</v>
      </c>
      <c r="Q575" s="179"/>
      <c r="R575" s="180">
        <f>SUM(R576:R597)</f>
        <v>0.2</v>
      </c>
      <c r="S575" s="179"/>
      <c r="T575" s="181">
        <f>SUM(T576:T597)</f>
        <v>0</v>
      </c>
      <c r="AR575" s="182" t="s">
        <v>90</v>
      </c>
      <c r="AT575" s="183" t="s">
        <v>80</v>
      </c>
      <c r="AU575" s="183" t="s">
        <v>88</v>
      </c>
      <c r="AY575" s="182" t="s">
        <v>215</v>
      </c>
      <c r="BK575" s="184">
        <f>SUM(BK576:BK597)</f>
        <v>0</v>
      </c>
    </row>
    <row r="576" spans="1:65" s="2" customFormat="1" ht="16.5" customHeight="1">
      <c r="A576" s="35"/>
      <c r="B576" s="36"/>
      <c r="C576" s="185" t="s">
        <v>2021</v>
      </c>
      <c r="D576" s="185" t="s">
        <v>216</v>
      </c>
      <c r="E576" s="186" t="s">
        <v>5249</v>
      </c>
      <c r="F576" s="187" t="s">
        <v>5250</v>
      </c>
      <c r="G576" s="188" t="s">
        <v>4614</v>
      </c>
      <c r="H576" s="189">
        <v>8</v>
      </c>
      <c r="I576" s="190"/>
      <c r="J576" s="191">
        <f>ROUND(I576*H576,2)</f>
        <v>0</v>
      </c>
      <c r="K576" s="187" t="s">
        <v>1</v>
      </c>
      <c r="L576" s="40"/>
      <c r="M576" s="192" t="s">
        <v>1</v>
      </c>
      <c r="N576" s="193" t="s">
        <v>46</v>
      </c>
      <c r="O576" s="72"/>
      <c r="P576" s="194">
        <f>O576*H576</f>
        <v>0</v>
      </c>
      <c r="Q576" s="194">
        <v>0</v>
      </c>
      <c r="R576" s="194">
        <f>Q576*H576</f>
        <v>0</v>
      </c>
      <c r="S576" s="194">
        <v>0</v>
      </c>
      <c r="T576" s="195">
        <f>S576*H576</f>
        <v>0</v>
      </c>
      <c r="U576" s="35"/>
      <c r="V576" s="35"/>
      <c r="W576" s="35"/>
      <c r="X576" s="35"/>
      <c r="Y576" s="35"/>
      <c r="Z576" s="35"/>
      <c r="AA576" s="35"/>
      <c r="AB576" s="35"/>
      <c r="AC576" s="35"/>
      <c r="AD576" s="35"/>
      <c r="AE576" s="35"/>
      <c r="AR576" s="196" t="s">
        <v>4637</v>
      </c>
      <c r="AT576" s="196" t="s">
        <v>216</v>
      </c>
      <c r="AU576" s="196" t="s">
        <v>90</v>
      </c>
      <c r="AY576" s="18" t="s">
        <v>215</v>
      </c>
      <c r="BE576" s="197">
        <f>IF(N576="základní",J576,0)</f>
        <v>0</v>
      </c>
      <c r="BF576" s="197">
        <f>IF(N576="snížená",J576,0)</f>
        <v>0</v>
      </c>
      <c r="BG576" s="197">
        <f>IF(N576="zákl. přenesená",J576,0)</f>
        <v>0</v>
      </c>
      <c r="BH576" s="197">
        <f>IF(N576="sníž. přenesená",J576,0)</f>
        <v>0</v>
      </c>
      <c r="BI576" s="197">
        <f>IF(N576="nulová",J576,0)</f>
        <v>0</v>
      </c>
      <c r="BJ576" s="18" t="s">
        <v>88</v>
      </c>
      <c r="BK576" s="197">
        <f>ROUND(I576*H576,2)</f>
        <v>0</v>
      </c>
      <c r="BL576" s="18" t="s">
        <v>4637</v>
      </c>
      <c r="BM576" s="196" t="s">
        <v>5251</v>
      </c>
    </row>
    <row r="577" spans="1:65" s="2" customFormat="1" ht="10.199999999999999">
      <c r="A577" s="35"/>
      <c r="B577" s="36"/>
      <c r="C577" s="37"/>
      <c r="D577" s="198" t="s">
        <v>221</v>
      </c>
      <c r="E577" s="37"/>
      <c r="F577" s="199" t="s">
        <v>5252</v>
      </c>
      <c r="G577" s="37"/>
      <c r="H577" s="37"/>
      <c r="I577" s="200"/>
      <c r="J577" s="37"/>
      <c r="K577" s="37"/>
      <c r="L577" s="40"/>
      <c r="M577" s="201"/>
      <c r="N577" s="202"/>
      <c r="O577" s="72"/>
      <c r="P577" s="72"/>
      <c r="Q577" s="72"/>
      <c r="R577" s="72"/>
      <c r="S577" s="72"/>
      <c r="T577" s="73"/>
      <c r="U577" s="35"/>
      <c r="V577" s="35"/>
      <c r="W577" s="35"/>
      <c r="X577" s="35"/>
      <c r="Y577" s="35"/>
      <c r="Z577" s="35"/>
      <c r="AA577" s="35"/>
      <c r="AB577" s="35"/>
      <c r="AC577" s="35"/>
      <c r="AD577" s="35"/>
      <c r="AE577" s="35"/>
      <c r="AT577" s="18" t="s">
        <v>221</v>
      </c>
      <c r="AU577" s="18" t="s">
        <v>90</v>
      </c>
    </row>
    <row r="578" spans="1:65" s="2" customFormat="1" ht="16.5" customHeight="1">
      <c r="A578" s="35"/>
      <c r="B578" s="36"/>
      <c r="C578" s="185" t="s">
        <v>2026</v>
      </c>
      <c r="D578" s="185" t="s">
        <v>216</v>
      </c>
      <c r="E578" s="186" t="s">
        <v>5253</v>
      </c>
      <c r="F578" s="187" t="s">
        <v>5254</v>
      </c>
      <c r="G578" s="188" t="s">
        <v>4614</v>
      </c>
      <c r="H578" s="189">
        <v>16</v>
      </c>
      <c r="I578" s="190"/>
      <c r="J578" s="191">
        <f>ROUND(I578*H578,2)</f>
        <v>0</v>
      </c>
      <c r="K578" s="187" t="s">
        <v>1</v>
      </c>
      <c r="L578" s="40"/>
      <c r="M578" s="192" t="s">
        <v>1</v>
      </c>
      <c r="N578" s="193" t="s">
        <v>46</v>
      </c>
      <c r="O578" s="72"/>
      <c r="P578" s="194">
        <f>O578*H578</f>
        <v>0</v>
      </c>
      <c r="Q578" s="194">
        <v>0</v>
      </c>
      <c r="R578" s="194">
        <f>Q578*H578</f>
        <v>0</v>
      </c>
      <c r="S578" s="194">
        <v>0</v>
      </c>
      <c r="T578" s="195">
        <f>S578*H578</f>
        <v>0</v>
      </c>
      <c r="U578" s="35"/>
      <c r="V578" s="35"/>
      <c r="W578" s="35"/>
      <c r="X578" s="35"/>
      <c r="Y578" s="35"/>
      <c r="Z578" s="35"/>
      <c r="AA578" s="35"/>
      <c r="AB578" s="35"/>
      <c r="AC578" s="35"/>
      <c r="AD578" s="35"/>
      <c r="AE578" s="35"/>
      <c r="AR578" s="196" t="s">
        <v>4637</v>
      </c>
      <c r="AT578" s="196" t="s">
        <v>216</v>
      </c>
      <c r="AU578" s="196" t="s">
        <v>90</v>
      </c>
      <c r="AY578" s="18" t="s">
        <v>215</v>
      </c>
      <c r="BE578" s="197">
        <f>IF(N578="základní",J578,0)</f>
        <v>0</v>
      </c>
      <c r="BF578" s="197">
        <f>IF(N578="snížená",J578,0)</f>
        <v>0</v>
      </c>
      <c r="BG578" s="197">
        <f>IF(N578="zákl. přenesená",J578,0)</f>
        <v>0</v>
      </c>
      <c r="BH578" s="197">
        <f>IF(N578="sníž. přenesená",J578,0)</f>
        <v>0</v>
      </c>
      <c r="BI578" s="197">
        <f>IF(N578="nulová",J578,0)</f>
        <v>0</v>
      </c>
      <c r="BJ578" s="18" t="s">
        <v>88</v>
      </c>
      <c r="BK578" s="197">
        <f>ROUND(I578*H578,2)</f>
        <v>0</v>
      </c>
      <c r="BL578" s="18" t="s">
        <v>4637</v>
      </c>
      <c r="BM578" s="196" t="s">
        <v>5255</v>
      </c>
    </row>
    <row r="579" spans="1:65" s="2" customFormat="1" ht="10.199999999999999">
      <c r="A579" s="35"/>
      <c r="B579" s="36"/>
      <c r="C579" s="37"/>
      <c r="D579" s="198" t="s">
        <v>221</v>
      </c>
      <c r="E579" s="37"/>
      <c r="F579" s="199" t="s">
        <v>5256</v>
      </c>
      <c r="G579" s="37"/>
      <c r="H579" s="37"/>
      <c r="I579" s="200"/>
      <c r="J579" s="37"/>
      <c r="K579" s="37"/>
      <c r="L579" s="40"/>
      <c r="M579" s="201"/>
      <c r="N579" s="202"/>
      <c r="O579" s="72"/>
      <c r="P579" s="72"/>
      <c r="Q579" s="72"/>
      <c r="R579" s="72"/>
      <c r="S579" s="72"/>
      <c r="T579" s="73"/>
      <c r="U579" s="35"/>
      <c r="V579" s="35"/>
      <c r="W579" s="35"/>
      <c r="X579" s="35"/>
      <c r="Y579" s="35"/>
      <c r="Z579" s="35"/>
      <c r="AA579" s="35"/>
      <c r="AB579" s="35"/>
      <c r="AC579" s="35"/>
      <c r="AD579" s="35"/>
      <c r="AE579" s="35"/>
      <c r="AT579" s="18" t="s">
        <v>221</v>
      </c>
      <c r="AU579" s="18" t="s">
        <v>90</v>
      </c>
    </row>
    <row r="580" spans="1:65" s="2" customFormat="1" ht="24.15" customHeight="1">
      <c r="A580" s="35"/>
      <c r="B580" s="36"/>
      <c r="C580" s="185" t="s">
        <v>2032</v>
      </c>
      <c r="D580" s="185" t="s">
        <v>216</v>
      </c>
      <c r="E580" s="186" t="s">
        <v>5257</v>
      </c>
      <c r="F580" s="187" t="s">
        <v>5258</v>
      </c>
      <c r="G580" s="188" t="s">
        <v>716</v>
      </c>
      <c r="H580" s="189">
        <v>1</v>
      </c>
      <c r="I580" s="190"/>
      <c r="J580" s="191">
        <f>ROUND(I580*H580,2)</f>
        <v>0</v>
      </c>
      <c r="K580" s="187" t="s">
        <v>1</v>
      </c>
      <c r="L580" s="40"/>
      <c r="M580" s="192" t="s">
        <v>1</v>
      </c>
      <c r="N580" s="193" t="s">
        <v>46</v>
      </c>
      <c r="O580" s="72"/>
      <c r="P580" s="194">
        <f>O580*H580</f>
        <v>0</v>
      </c>
      <c r="Q580" s="194">
        <v>0</v>
      </c>
      <c r="R580" s="194">
        <f>Q580*H580</f>
        <v>0</v>
      </c>
      <c r="S580" s="194">
        <v>0</v>
      </c>
      <c r="T580" s="195">
        <f>S580*H580</f>
        <v>0</v>
      </c>
      <c r="U580" s="35"/>
      <c r="V580" s="35"/>
      <c r="W580" s="35"/>
      <c r="X580" s="35"/>
      <c r="Y580" s="35"/>
      <c r="Z580" s="35"/>
      <c r="AA580" s="35"/>
      <c r="AB580" s="35"/>
      <c r="AC580" s="35"/>
      <c r="AD580" s="35"/>
      <c r="AE580" s="35"/>
      <c r="AR580" s="196" t="s">
        <v>291</v>
      </c>
      <c r="AT580" s="196" t="s">
        <v>216</v>
      </c>
      <c r="AU580" s="196" t="s">
        <v>90</v>
      </c>
      <c r="AY580" s="18" t="s">
        <v>215</v>
      </c>
      <c r="BE580" s="197">
        <f>IF(N580="základní",J580,0)</f>
        <v>0</v>
      </c>
      <c r="BF580" s="197">
        <f>IF(N580="snížená",J580,0)</f>
        <v>0</v>
      </c>
      <c r="BG580" s="197">
        <f>IF(N580="zákl. přenesená",J580,0)</f>
        <v>0</v>
      </c>
      <c r="BH580" s="197">
        <f>IF(N580="sníž. přenesená",J580,0)</f>
        <v>0</v>
      </c>
      <c r="BI580" s="197">
        <f>IF(N580="nulová",J580,0)</f>
        <v>0</v>
      </c>
      <c r="BJ580" s="18" t="s">
        <v>88</v>
      </c>
      <c r="BK580" s="197">
        <f>ROUND(I580*H580,2)</f>
        <v>0</v>
      </c>
      <c r="BL580" s="18" t="s">
        <v>291</v>
      </c>
      <c r="BM580" s="196" t="s">
        <v>5259</v>
      </c>
    </row>
    <row r="581" spans="1:65" s="2" customFormat="1" ht="19.2">
      <c r="A581" s="35"/>
      <c r="B581" s="36"/>
      <c r="C581" s="37"/>
      <c r="D581" s="198" t="s">
        <v>221</v>
      </c>
      <c r="E581" s="37"/>
      <c r="F581" s="199" t="s">
        <v>5258</v>
      </c>
      <c r="G581" s="37"/>
      <c r="H581" s="37"/>
      <c r="I581" s="200"/>
      <c r="J581" s="37"/>
      <c r="K581" s="37"/>
      <c r="L581" s="40"/>
      <c r="M581" s="201"/>
      <c r="N581" s="202"/>
      <c r="O581" s="72"/>
      <c r="P581" s="72"/>
      <c r="Q581" s="72"/>
      <c r="R581" s="72"/>
      <c r="S581" s="72"/>
      <c r="T581" s="73"/>
      <c r="U581" s="35"/>
      <c r="V581" s="35"/>
      <c r="W581" s="35"/>
      <c r="X581" s="35"/>
      <c r="Y581" s="35"/>
      <c r="Z581" s="35"/>
      <c r="AA581" s="35"/>
      <c r="AB581" s="35"/>
      <c r="AC581" s="35"/>
      <c r="AD581" s="35"/>
      <c r="AE581" s="35"/>
      <c r="AT581" s="18" t="s">
        <v>221</v>
      </c>
      <c r="AU581" s="18" t="s">
        <v>90</v>
      </c>
    </row>
    <row r="582" spans="1:65" s="2" customFormat="1" ht="21.75" customHeight="1">
      <c r="A582" s="35"/>
      <c r="B582" s="36"/>
      <c r="C582" s="185" t="s">
        <v>2039</v>
      </c>
      <c r="D582" s="185" t="s">
        <v>216</v>
      </c>
      <c r="E582" s="186" t="s">
        <v>5260</v>
      </c>
      <c r="F582" s="187" t="s">
        <v>5261</v>
      </c>
      <c r="G582" s="188" t="s">
        <v>716</v>
      </c>
      <c r="H582" s="189">
        <v>1</v>
      </c>
      <c r="I582" s="190"/>
      <c r="J582" s="191">
        <f>ROUND(I582*H582,2)</f>
        <v>0</v>
      </c>
      <c r="K582" s="187" t="s">
        <v>1</v>
      </c>
      <c r="L582" s="40"/>
      <c r="M582" s="192" t="s">
        <v>1</v>
      </c>
      <c r="N582" s="193" t="s">
        <v>46</v>
      </c>
      <c r="O582" s="72"/>
      <c r="P582" s="194">
        <f>O582*H582</f>
        <v>0</v>
      </c>
      <c r="Q582" s="194">
        <v>0</v>
      </c>
      <c r="R582" s="194">
        <f>Q582*H582</f>
        <v>0</v>
      </c>
      <c r="S582" s="194">
        <v>0</v>
      </c>
      <c r="T582" s="195">
        <f>S582*H582</f>
        <v>0</v>
      </c>
      <c r="U582" s="35"/>
      <c r="V582" s="35"/>
      <c r="W582" s="35"/>
      <c r="X582" s="35"/>
      <c r="Y582" s="35"/>
      <c r="Z582" s="35"/>
      <c r="AA582" s="35"/>
      <c r="AB582" s="35"/>
      <c r="AC582" s="35"/>
      <c r="AD582" s="35"/>
      <c r="AE582" s="35"/>
      <c r="AR582" s="196" t="s">
        <v>291</v>
      </c>
      <c r="AT582" s="196" t="s">
        <v>216</v>
      </c>
      <c r="AU582" s="196" t="s">
        <v>90</v>
      </c>
      <c r="AY582" s="18" t="s">
        <v>215</v>
      </c>
      <c r="BE582" s="197">
        <f>IF(N582="základní",J582,0)</f>
        <v>0</v>
      </c>
      <c r="BF582" s="197">
        <f>IF(N582="snížená",J582,0)</f>
        <v>0</v>
      </c>
      <c r="BG582" s="197">
        <f>IF(N582="zákl. přenesená",J582,0)</f>
        <v>0</v>
      </c>
      <c r="BH582" s="197">
        <f>IF(N582="sníž. přenesená",J582,0)</f>
        <v>0</v>
      </c>
      <c r="BI582" s="197">
        <f>IF(N582="nulová",J582,0)</f>
        <v>0</v>
      </c>
      <c r="BJ582" s="18" t="s">
        <v>88</v>
      </c>
      <c r="BK582" s="197">
        <f>ROUND(I582*H582,2)</f>
        <v>0</v>
      </c>
      <c r="BL582" s="18" t="s">
        <v>291</v>
      </c>
      <c r="BM582" s="196" t="s">
        <v>5262</v>
      </c>
    </row>
    <row r="583" spans="1:65" s="2" customFormat="1" ht="10.199999999999999">
      <c r="A583" s="35"/>
      <c r="B583" s="36"/>
      <c r="C583" s="37"/>
      <c r="D583" s="198" t="s">
        <v>221</v>
      </c>
      <c r="E583" s="37"/>
      <c r="F583" s="199" t="s">
        <v>5261</v>
      </c>
      <c r="G583" s="37"/>
      <c r="H583" s="37"/>
      <c r="I583" s="200"/>
      <c r="J583" s="37"/>
      <c r="K583" s="37"/>
      <c r="L583" s="40"/>
      <c r="M583" s="201"/>
      <c r="N583" s="202"/>
      <c r="O583" s="72"/>
      <c r="P583" s="72"/>
      <c r="Q583" s="72"/>
      <c r="R583" s="72"/>
      <c r="S583" s="72"/>
      <c r="T583" s="73"/>
      <c r="U583" s="35"/>
      <c r="V583" s="35"/>
      <c r="W583" s="35"/>
      <c r="X583" s="35"/>
      <c r="Y583" s="35"/>
      <c r="Z583" s="35"/>
      <c r="AA583" s="35"/>
      <c r="AB583" s="35"/>
      <c r="AC583" s="35"/>
      <c r="AD583" s="35"/>
      <c r="AE583" s="35"/>
      <c r="AT583" s="18" t="s">
        <v>221</v>
      </c>
      <c r="AU583" s="18" t="s">
        <v>90</v>
      </c>
    </row>
    <row r="584" spans="1:65" s="2" customFormat="1" ht="16.5" customHeight="1">
      <c r="A584" s="35"/>
      <c r="B584" s="36"/>
      <c r="C584" s="185" t="s">
        <v>2043</v>
      </c>
      <c r="D584" s="185" t="s">
        <v>216</v>
      </c>
      <c r="E584" s="186" t="s">
        <v>5263</v>
      </c>
      <c r="F584" s="187" t="s">
        <v>5264</v>
      </c>
      <c r="G584" s="188" t="s">
        <v>716</v>
      </c>
      <c r="H584" s="189">
        <v>1</v>
      </c>
      <c r="I584" s="190"/>
      <c r="J584" s="191">
        <f>ROUND(I584*H584,2)</f>
        <v>0</v>
      </c>
      <c r="K584" s="187" t="s">
        <v>1</v>
      </c>
      <c r="L584" s="40"/>
      <c r="M584" s="192" t="s">
        <v>1</v>
      </c>
      <c r="N584" s="193" t="s">
        <v>46</v>
      </c>
      <c r="O584" s="72"/>
      <c r="P584" s="194">
        <f>O584*H584</f>
        <v>0</v>
      </c>
      <c r="Q584" s="194">
        <v>0</v>
      </c>
      <c r="R584" s="194">
        <f>Q584*H584</f>
        <v>0</v>
      </c>
      <c r="S584" s="194">
        <v>0</v>
      </c>
      <c r="T584" s="195">
        <f>S584*H584</f>
        <v>0</v>
      </c>
      <c r="U584" s="35"/>
      <c r="V584" s="35"/>
      <c r="W584" s="35"/>
      <c r="X584" s="35"/>
      <c r="Y584" s="35"/>
      <c r="Z584" s="35"/>
      <c r="AA584" s="35"/>
      <c r="AB584" s="35"/>
      <c r="AC584" s="35"/>
      <c r="AD584" s="35"/>
      <c r="AE584" s="35"/>
      <c r="AR584" s="196" t="s">
        <v>291</v>
      </c>
      <c r="AT584" s="196" t="s">
        <v>216</v>
      </c>
      <c r="AU584" s="196" t="s">
        <v>90</v>
      </c>
      <c r="AY584" s="18" t="s">
        <v>215</v>
      </c>
      <c r="BE584" s="197">
        <f>IF(N584="základní",J584,0)</f>
        <v>0</v>
      </c>
      <c r="BF584" s="197">
        <f>IF(N584="snížená",J584,0)</f>
        <v>0</v>
      </c>
      <c r="BG584" s="197">
        <f>IF(N584="zákl. přenesená",J584,0)</f>
        <v>0</v>
      </c>
      <c r="BH584" s="197">
        <f>IF(N584="sníž. přenesená",J584,0)</f>
        <v>0</v>
      </c>
      <c r="BI584" s="197">
        <f>IF(N584="nulová",J584,0)</f>
        <v>0</v>
      </c>
      <c r="BJ584" s="18" t="s">
        <v>88</v>
      </c>
      <c r="BK584" s="197">
        <f>ROUND(I584*H584,2)</f>
        <v>0</v>
      </c>
      <c r="BL584" s="18" t="s">
        <v>291</v>
      </c>
      <c r="BM584" s="196" t="s">
        <v>5265</v>
      </c>
    </row>
    <row r="585" spans="1:65" s="2" customFormat="1" ht="10.199999999999999">
      <c r="A585" s="35"/>
      <c r="B585" s="36"/>
      <c r="C585" s="37"/>
      <c r="D585" s="198" t="s">
        <v>221</v>
      </c>
      <c r="E585" s="37"/>
      <c r="F585" s="199" t="s">
        <v>5264</v>
      </c>
      <c r="G585" s="37"/>
      <c r="H585" s="37"/>
      <c r="I585" s="200"/>
      <c r="J585" s="37"/>
      <c r="K585" s="37"/>
      <c r="L585" s="40"/>
      <c r="M585" s="201"/>
      <c r="N585" s="202"/>
      <c r="O585" s="72"/>
      <c r="P585" s="72"/>
      <c r="Q585" s="72"/>
      <c r="R585" s="72"/>
      <c r="S585" s="72"/>
      <c r="T585" s="73"/>
      <c r="U585" s="35"/>
      <c r="V585" s="35"/>
      <c r="W585" s="35"/>
      <c r="X585" s="35"/>
      <c r="Y585" s="35"/>
      <c r="Z585" s="35"/>
      <c r="AA585" s="35"/>
      <c r="AB585" s="35"/>
      <c r="AC585" s="35"/>
      <c r="AD585" s="35"/>
      <c r="AE585" s="35"/>
      <c r="AT585" s="18" t="s">
        <v>221</v>
      </c>
      <c r="AU585" s="18" t="s">
        <v>90</v>
      </c>
    </row>
    <row r="586" spans="1:65" s="2" customFormat="1" ht="16.5" customHeight="1">
      <c r="A586" s="35"/>
      <c r="B586" s="36"/>
      <c r="C586" s="185" t="s">
        <v>2049</v>
      </c>
      <c r="D586" s="185" t="s">
        <v>216</v>
      </c>
      <c r="E586" s="186" t="s">
        <v>5266</v>
      </c>
      <c r="F586" s="187" t="s">
        <v>5267</v>
      </c>
      <c r="G586" s="188" t="s">
        <v>288</v>
      </c>
      <c r="H586" s="189">
        <v>1</v>
      </c>
      <c r="I586" s="190"/>
      <c r="J586" s="191">
        <f>ROUND(I586*H586,2)</f>
        <v>0</v>
      </c>
      <c r="K586" s="187" t="s">
        <v>1</v>
      </c>
      <c r="L586" s="40"/>
      <c r="M586" s="192" t="s">
        <v>1</v>
      </c>
      <c r="N586" s="193" t="s">
        <v>46</v>
      </c>
      <c r="O586" s="72"/>
      <c r="P586" s="194">
        <f>O586*H586</f>
        <v>0</v>
      </c>
      <c r="Q586" s="194">
        <v>0.2</v>
      </c>
      <c r="R586" s="194">
        <f>Q586*H586</f>
        <v>0.2</v>
      </c>
      <c r="S586" s="194">
        <v>0</v>
      </c>
      <c r="T586" s="195">
        <f>S586*H586</f>
        <v>0</v>
      </c>
      <c r="U586" s="35"/>
      <c r="V586" s="35"/>
      <c r="W586" s="35"/>
      <c r="X586" s="35"/>
      <c r="Y586" s="35"/>
      <c r="Z586" s="35"/>
      <c r="AA586" s="35"/>
      <c r="AB586" s="35"/>
      <c r="AC586" s="35"/>
      <c r="AD586" s="35"/>
      <c r="AE586" s="35"/>
      <c r="AR586" s="196" t="s">
        <v>291</v>
      </c>
      <c r="AT586" s="196" t="s">
        <v>216</v>
      </c>
      <c r="AU586" s="196" t="s">
        <v>90</v>
      </c>
      <c r="AY586" s="18" t="s">
        <v>215</v>
      </c>
      <c r="BE586" s="197">
        <f>IF(N586="základní",J586,0)</f>
        <v>0</v>
      </c>
      <c r="BF586" s="197">
        <f>IF(N586="snížená",J586,0)</f>
        <v>0</v>
      </c>
      <c r="BG586" s="197">
        <f>IF(N586="zákl. přenesená",J586,0)</f>
        <v>0</v>
      </c>
      <c r="BH586" s="197">
        <f>IF(N586="sníž. přenesená",J586,0)</f>
        <v>0</v>
      </c>
      <c r="BI586" s="197">
        <f>IF(N586="nulová",J586,0)</f>
        <v>0</v>
      </c>
      <c r="BJ586" s="18" t="s">
        <v>88</v>
      </c>
      <c r="BK586" s="197">
        <f>ROUND(I586*H586,2)</f>
        <v>0</v>
      </c>
      <c r="BL586" s="18" t="s">
        <v>291</v>
      </c>
      <c r="BM586" s="196" t="s">
        <v>5268</v>
      </c>
    </row>
    <row r="587" spans="1:65" s="2" customFormat="1" ht="10.199999999999999">
      <c r="A587" s="35"/>
      <c r="B587" s="36"/>
      <c r="C587" s="37"/>
      <c r="D587" s="198" t="s">
        <v>221</v>
      </c>
      <c r="E587" s="37"/>
      <c r="F587" s="199" t="s">
        <v>5267</v>
      </c>
      <c r="G587" s="37"/>
      <c r="H587" s="37"/>
      <c r="I587" s="200"/>
      <c r="J587" s="37"/>
      <c r="K587" s="37"/>
      <c r="L587" s="40"/>
      <c r="M587" s="201"/>
      <c r="N587" s="202"/>
      <c r="O587" s="72"/>
      <c r="P587" s="72"/>
      <c r="Q587" s="72"/>
      <c r="R587" s="72"/>
      <c r="S587" s="72"/>
      <c r="T587" s="73"/>
      <c r="U587" s="35"/>
      <c r="V587" s="35"/>
      <c r="W587" s="35"/>
      <c r="X587" s="35"/>
      <c r="Y587" s="35"/>
      <c r="Z587" s="35"/>
      <c r="AA587" s="35"/>
      <c r="AB587" s="35"/>
      <c r="AC587" s="35"/>
      <c r="AD587" s="35"/>
      <c r="AE587" s="35"/>
      <c r="AT587" s="18" t="s">
        <v>221</v>
      </c>
      <c r="AU587" s="18" t="s">
        <v>90</v>
      </c>
    </row>
    <row r="588" spans="1:65" s="2" customFormat="1" ht="16.5" customHeight="1">
      <c r="A588" s="35"/>
      <c r="B588" s="36"/>
      <c r="C588" s="185" t="s">
        <v>2053</v>
      </c>
      <c r="D588" s="185" t="s">
        <v>216</v>
      </c>
      <c r="E588" s="186" t="s">
        <v>5269</v>
      </c>
      <c r="F588" s="187" t="s">
        <v>5270</v>
      </c>
      <c r="G588" s="188" t="s">
        <v>4614</v>
      </c>
      <c r="H588" s="189">
        <v>4</v>
      </c>
      <c r="I588" s="190"/>
      <c r="J588" s="191">
        <f>ROUND(I588*H588,2)</f>
        <v>0</v>
      </c>
      <c r="K588" s="187" t="s">
        <v>1</v>
      </c>
      <c r="L588" s="40"/>
      <c r="M588" s="192" t="s">
        <v>1</v>
      </c>
      <c r="N588" s="193" t="s">
        <v>46</v>
      </c>
      <c r="O588" s="72"/>
      <c r="P588" s="194">
        <f>O588*H588</f>
        <v>0</v>
      </c>
      <c r="Q588" s="194">
        <v>0</v>
      </c>
      <c r="R588" s="194">
        <f>Q588*H588</f>
        <v>0</v>
      </c>
      <c r="S588" s="194">
        <v>0</v>
      </c>
      <c r="T588" s="195">
        <f>S588*H588</f>
        <v>0</v>
      </c>
      <c r="U588" s="35"/>
      <c r="V588" s="35"/>
      <c r="W588" s="35"/>
      <c r="X588" s="35"/>
      <c r="Y588" s="35"/>
      <c r="Z588" s="35"/>
      <c r="AA588" s="35"/>
      <c r="AB588" s="35"/>
      <c r="AC588" s="35"/>
      <c r="AD588" s="35"/>
      <c r="AE588" s="35"/>
      <c r="AR588" s="196" t="s">
        <v>291</v>
      </c>
      <c r="AT588" s="196" t="s">
        <v>216</v>
      </c>
      <c r="AU588" s="196" t="s">
        <v>90</v>
      </c>
      <c r="AY588" s="18" t="s">
        <v>215</v>
      </c>
      <c r="BE588" s="197">
        <f>IF(N588="základní",J588,0)</f>
        <v>0</v>
      </c>
      <c r="BF588" s="197">
        <f>IF(N588="snížená",J588,0)</f>
        <v>0</v>
      </c>
      <c r="BG588" s="197">
        <f>IF(N588="zákl. přenesená",J588,0)</f>
        <v>0</v>
      </c>
      <c r="BH588" s="197">
        <f>IF(N588="sníž. přenesená",J588,0)</f>
        <v>0</v>
      </c>
      <c r="BI588" s="197">
        <f>IF(N588="nulová",J588,0)</f>
        <v>0</v>
      </c>
      <c r="BJ588" s="18" t="s">
        <v>88</v>
      </c>
      <c r="BK588" s="197">
        <f>ROUND(I588*H588,2)</f>
        <v>0</v>
      </c>
      <c r="BL588" s="18" t="s">
        <v>291</v>
      </c>
      <c r="BM588" s="196" t="s">
        <v>5271</v>
      </c>
    </row>
    <row r="589" spans="1:65" s="2" customFormat="1" ht="10.199999999999999">
      <c r="A589" s="35"/>
      <c r="B589" s="36"/>
      <c r="C589" s="37"/>
      <c r="D589" s="198" t="s">
        <v>221</v>
      </c>
      <c r="E589" s="37"/>
      <c r="F589" s="199" t="s">
        <v>5270</v>
      </c>
      <c r="G589" s="37"/>
      <c r="H589" s="37"/>
      <c r="I589" s="200"/>
      <c r="J589" s="37"/>
      <c r="K589" s="37"/>
      <c r="L589" s="40"/>
      <c r="M589" s="201"/>
      <c r="N589" s="202"/>
      <c r="O589" s="72"/>
      <c r="P589" s="72"/>
      <c r="Q589" s="72"/>
      <c r="R589" s="72"/>
      <c r="S589" s="72"/>
      <c r="T589" s="73"/>
      <c r="U589" s="35"/>
      <c r="V589" s="35"/>
      <c r="W589" s="35"/>
      <c r="X589" s="35"/>
      <c r="Y589" s="35"/>
      <c r="Z589" s="35"/>
      <c r="AA589" s="35"/>
      <c r="AB589" s="35"/>
      <c r="AC589" s="35"/>
      <c r="AD589" s="35"/>
      <c r="AE589" s="35"/>
      <c r="AT589" s="18" t="s">
        <v>221</v>
      </c>
      <c r="AU589" s="18" t="s">
        <v>90</v>
      </c>
    </row>
    <row r="590" spans="1:65" s="2" customFormat="1" ht="24.15" customHeight="1">
      <c r="A590" s="35"/>
      <c r="B590" s="36"/>
      <c r="C590" s="185" t="s">
        <v>2059</v>
      </c>
      <c r="D590" s="185" t="s">
        <v>216</v>
      </c>
      <c r="E590" s="186" t="s">
        <v>5272</v>
      </c>
      <c r="F590" s="187" t="s">
        <v>5273</v>
      </c>
      <c r="G590" s="188" t="s">
        <v>716</v>
      </c>
      <c r="H590" s="189">
        <v>13</v>
      </c>
      <c r="I590" s="190"/>
      <c r="J590" s="191">
        <f>ROUND(I590*H590,2)</f>
        <v>0</v>
      </c>
      <c r="K590" s="187" t="s">
        <v>1</v>
      </c>
      <c r="L590" s="40"/>
      <c r="M590" s="192" t="s">
        <v>1</v>
      </c>
      <c r="N590" s="193" t="s">
        <v>46</v>
      </c>
      <c r="O590" s="72"/>
      <c r="P590" s="194">
        <f>O590*H590</f>
        <v>0</v>
      </c>
      <c r="Q590" s="194">
        <v>0</v>
      </c>
      <c r="R590" s="194">
        <f>Q590*H590</f>
        <v>0</v>
      </c>
      <c r="S590" s="194">
        <v>0</v>
      </c>
      <c r="T590" s="195">
        <f>S590*H590</f>
        <v>0</v>
      </c>
      <c r="U590" s="35"/>
      <c r="V590" s="35"/>
      <c r="W590" s="35"/>
      <c r="X590" s="35"/>
      <c r="Y590" s="35"/>
      <c r="Z590" s="35"/>
      <c r="AA590" s="35"/>
      <c r="AB590" s="35"/>
      <c r="AC590" s="35"/>
      <c r="AD590" s="35"/>
      <c r="AE590" s="35"/>
      <c r="AR590" s="196" t="s">
        <v>291</v>
      </c>
      <c r="AT590" s="196" t="s">
        <v>216</v>
      </c>
      <c r="AU590" s="196" t="s">
        <v>90</v>
      </c>
      <c r="AY590" s="18" t="s">
        <v>215</v>
      </c>
      <c r="BE590" s="197">
        <f>IF(N590="základní",J590,0)</f>
        <v>0</v>
      </c>
      <c r="BF590" s="197">
        <f>IF(N590="snížená",J590,0)</f>
        <v>0</v>
      </c>
      <c r="BG590" s="197">
        <f>IF(N590="zákl. přenesená",J590,0)</f>
        <v>0</v>
      </c>
      <c r="BH590" s="197">
        <f>IF(N590="sníž. přenesená",J590,0)</f>
        <v>0</v>
      </c>
      <c r="BI590" s="197">
        <f>IF(N590="nulová",J590,0)</f>
        <v>0</v>
      </c>
      <c r="BJ590" s="18" t="s">
        <v>88</v>
      </c>
      <c r="BK590" s="197">
        <f>ROUND(I590*H590,2)</f>
        <v>0</v>
      </c>
      <c r="BL590" s="18" t="s">
        <v>291</v>
      </c>
      <c r="BM590" s="196" t="s">
        <v>5274</v>
      </c>
    </row>
    <row r="591" spans="1:65" s="2" customFormat="1" ht="48">
      <c r="A591" s="35"/>
      <c r="B591" s="36"/>
      <c r="C591" s="37"/>
      <c r="D591" s="198" t="s">
        <v>221</v>
      </c>
      <c r="E591" s="37"/>
      <c r="F591" s="199" t="s">
        <v>5275</v>
      </c>
      <c r="G591" s="37"/>
      <c r="H591" s="37"/>
      <c r="I591" s="200"/>
      <c r="J591" s="37"/>
      <c r="K591" s="37"/>
      <c r="L591" s="40"/>
      <c r="M591" s="201"/>
      <c r="N591" s="202"/>
      <c r="O591" s="72"/>
      <c r="P591" s="72"/>
      <c r="Q591" s="72"/>
      <c r="R591" s="72"/>
      <c r="S591" s="72"/>
      <c r="T591" s="73"/>
      <c r="U591" s="35"/>
      <c r="V591" s="35"/>
      <c r="W591" s="35"/>
      <c r="X591" s="35"/>
      <c r="Y591" s="35"/>
      <c r="Z591" s="35"/>
      <c r="AA591" s="35"/>
      <c r="AB591" s="35"/>
      <c r="AC591" s="35"/>
      <c r="AD591" s="35"/>
      <c r="AE591" s="35"/>
      <c r="AT591" s="18" t="s">
        <v>221</v>
      </c>
      <c r="AU591" s="18" t="s">
        <v>90</v>
      </c>
    </row>
    <row r="592" spans="1:65" s="2" customFormat="1" ht="24.15" customHeight="1">
      <c r="A592" s="35"/>
      <c r="B592" s="36"/>
      <c r="C592" s="185" t="s">
        <v>2065</v>
      </c>
      <c r="D592" s="185" t="s">
        <v>216</v>
      </c>
      <c r="E592" s="186" t="s">
        <v>5276</v>
      </c>
      <c r="F592" s="187" t="s">
        <v>5277</v>
      </c>
      <c r="G592" s="188" t="s">
        <v>716</v>
      </c>
      <c r="H592" s="189">
        <v>2</v>
      </c>
      <c r="I592" s="190"/>
      <c r="J592" s="191">
        <f>ROUND(I592*H592,2)</f>
        <v>0</v>
      </c>
      <c r="K592" s="187" t="s">
        <v>1</v>
      </c>
      <c r="L592" s="40"/>
      <c r="M592" s="192" t="s">
        <v>1</v>
      </c>
      <c r="N592" s="193" t="s">
        <v>46</v>
      </c>
      <c r="O592" s="72"/>
      <c r="P592" s="194">
        <f>O592*H592</f>
        <v>0</v>
      </c>
      <c r="Q592" s="194">
        <v>0</v>
      </c>
      <c r="R592" s="194">
        <f>Q592*H592</f>
        <v>0</v>
      </c>
      <c r="S592" s="194">
        <v>0</v>
      </c>
      <c r="T592" s="195">
        <f>S592*H592</f>
        <v>0</v>
      </c>
      <c r="U592" s="35"/>
      <c r="V592" s="35"/>
      <c r="W592" s="35"/>
      <c r="X592" s="35"/>
      <c r="Y592" s="35"/>
      <c r="Z592" s="35"/>
      <c r="AA592" s="35"/>
      <c r="AB592" s="35"/>
      <c r="AC592" s="35"/>
      <c r="AD592" s="35"/>
      <c r="AE592" s="35"/>
      <c r="AR592" s="196" t="s">
        <v>291</v>
      </c>
      <c r="AT592" s="196" t="s">
        <v>216</v>
      </c>
      <c r="AU592" s="196" t="s">
        <v>90</v>
      </c>
      <c r="AY592" s="18" t="s">
        <v>215</v>
      </c>
      <c r="BE592" s="197">
        <f>IF(N592="základní",J592,0)</f>
        <v>0</v>
      </c>
      <c r="BF592" s="197">
        <f>IF(N592="snížená",J592,0)</f>
        <v>0</v>
      </c>
      <c r="BG592" s="197">
        <f>IF(N592="zákl. přenesená",J592,0)</f>
        <v>0</v>
      </c>
      <c r="BH592" s="197">
        <f>IF(N592="sníž. přenesená",J592,0)</f>
        <v>0</v>
      </c>
      <c r="BI592" s="197">
        <f>IF(N592="nulová",J592,0)</f>
        <v>0</v>
      </c>
      <c r="BJ592" s="18" t="s">
        <v>88</v>
      </c>
      <c r="BK592" s="197">
        <f>ROUND(I592*H592,2)</f>
        <v>0</v>
      </c>
      <c r="BL592" s="18" t="s">
        <v>291</v>
      </c>
      <c r="BM592" s="196" t="s">
        <v>5278</v>
      </c>
    </row>
    <row r="593" spans="1:65" s="2" customFormat="1" ht="38.4">
      <c r="A593" s="35"/>
      <c r="B593" s="36"/>
      <c r="C593" s="37"/>
      <c r="D593" s="198" t="s">
        <v>221</v>
      </c>
      <c r="E593" s="37"/>
      <c r="F593" s="199" t="s">
        <v>5279</v>
      </c>
      <c r="G593" s="37"/>
      <c r="H593" s="37"/>
      <c r="I593" s="200"/>
      <c r="J593" s="37"/>
      <c r="K593" s="37"/>
      <c r="L593" s="40"/>
      <c r="M593" s="201"/>
      <c r="N593" s="202"/>
      <c r="O593" s="72"/>
      <c r="P593" s="72"/>
      <c r="Q593" s="72"/>
      <c r="R593" s="72"/>
      <c r="S593" s="72"/>
      <c r="T593" s="73"/>
      <c r="U593" s="35"/>
      <c r="V593" s="35"/>
      <c r="W593" s="35"/>
      <c r="X593" s="35"/>
      <c r="Y593" s="35"/>
      <c r="Z593" s="35"/>
      <c r="AA593" s="35"/>
      <c r="AB593" s="35"/>
      <c r="AC593" s="35"/>
      <c r="AD593" s="35"/>
      <c r="AE593" s="35"/>
      <c r="AT593" s="18" t="s">
        <v>221</v>
      </c>
      <c r="AU593" s="18" t="s">
        <v>90</v>
      </c>
    </row>
    <row r="594" spans="1:65" s="2" customFormat="1" ht="24.15" customHeight="1">
      <c r="A594" s="35"/>
      <c r="B594" s="36"/>
      <c r="C594" s="185" t="s">
        <v>2078</v>
      </c>
      <c r="D594" s="185" t="s">
        <v>216</v>
      </c>
      <c r="E594" s="186" t="s">
        <v>5280</v>
      </c>
      <c r="F594" s="187" t="s">
        <v>5281</v>
      </c>
      <c r="G594" s="188" t="s">
        <v>288</v>
      </c>
      <c r="H594" s="189">
        <v>1</v>
      </c>
      <c r="I594" s="190"/>
      <c r="J594" s="191">
        <f>ROUND(I594*H594,2)</f>
        <v>0</v>
      </c>
      <c r="K594" s="187" t="s">
        <v>1</v>
      </c>
      <c r="L594" s="40"/>
      <c r="M594" s="192" t="s">
        <v>1</v>
      </c>
      <c r="N594" s="193" t="s">
        <v>46</v>
      </c>
      <c r="O594" s="72"/>
      <c r="P594" s="194">
        <f>O594*H594</f>
        <v>0</v>
      </c>
      <c r="Q594" s="194">
        <v>0</v>
      </c>
      <c r="R594" s="194">
        <f>Q594*H594</f>
        <v>0</v>
      </c>
      <c r="S594" s="194">
        <v>0</v>
      </c>
      <c r="T594" s="195">
        <f>S594*H594</f>
        <v>0</v>
      </c>
      <c r="U594" s="35"/>
      <c r="V594" s="35"/>
      <c r="W594" s="35"/>
      <c r="X594" s="35"/>
      <c r="Y594" s="35"/>
      <c r="Z594" s="35"/>
      <c r="AA594" s="35"/>
      <c r="AB594" s="35"/>
      <c r="AC594" s="35"/>
      <c r="AD594" s="35"/>
      <c r="AE594" s="35"/>
      <c r="AR594" s="196" t="s">
        <v>291</v>
      </c>
      <c r="AT594" s="196" t="s">
        <v>216</v>
      </c>
      <c r="AU594" s="196" t="s">
        <v>90</v>
      </c>
      <c r="AY594" s="18" t="s">
        <v>215</v>
      </c>
      <c r="BE594" s="197">
        <f>IF(N594="základní",J594,0)</f>
        <v>0</v>
      </c>
      <c r="BF594" s="197">
        <f>IF(N594="snížená",J594,0)</f>
        <v>0</v>
      </c>
      <c r="BG594" s="197">
        <f>IF(N594="zákl. přenesená",J594,0)</f>
        <v>0</v>
      </c>
      <c r="BH594" s="197">
        <f>IF(N594="sníž. přenesená",J594,0)</f>
        <v>0</v>
      </c>
      <c r="BI594" s="197">
        <f>IF(N594="nulová",J594,0)</f>
        <v>0</v>
      </c>
      <c r="BJ594" s="18" t="s">
        <v>88</v>
      </c>
      <c r="BK594" s="197">
        <f>ROUND(I594*H594,2)</f>
        <v>0</v>
      </c>
      <c r="BL594" s="18" t="s">
        <v>291</v>
      </c>
      <c r="BM594" s="196" t="s">
        <v>5282</v>
      </c>
    </row>
    <row r="595" spans="1:65" s="2" customFormat="1" ht="28.8">
      <c r="A595" s="35"/>
      <c r="B595" s="36"/>
      <c r="C595" s="37"/>
      <c r="D595" s="198" t="s">
        <v>221</v>
      </c>
      <c r="E595" s="37"/>
      <c r="F595" s="199" t="s">
        <v>5283</v>
      </c>
      <c r="G595" s="37"/>
      <c r="H595" s="37"/>
      <c r="I595" s="200"/>
      <c r="J595" s="37"/>
      <c r="K595" s="37"/>
      <c r="L595" s="40"/>
      <c r="M595" s="201"/>
      <c r="N595" s="202"/>
      <c r="O595" s="72"/>
      <c r="P595" s="72"/>
      <c r="Q595" s="72"/>
      <c r="R595" s="72"/>
      <c r="S595" s="72"/>
      <c r="T595" s="73"/>
      <c r="U595" s="35"/>
      <c r="V595" s="35"/>
      <c r="W595" s="35"/>
      <c r="X595" s="35"/>
      <c r="Y595" s="35"/>
      <c r="Z595" s="35"/>
      <c r="AA595" s="35"/>
      <c r="AB595" s="35"/>
      <c r="AC595" s="35"/>
      <c r="AD595" s="35"/>
      <c r="AE595" s="35"/>
      <c r="AT595" s="18" t="s">
        <v>221</v>
      </c>
      <c r="AU595" s="18" t="s">
        <v>90</v>
      </c>
    </row>
    <row r="596" spans="1:65" s="2" customFormat="1" ht="24.15" customHeight="1">
      <c r="A596" s="35"/>
      <c r="B596" s="36"/>
      <c r="C596" s="185" t="s">
        <v>2085</v>
      </c>
      <c r="D596" s="185" t="s">
        <v>216</v>
      </c>
      <c r="E596" s="186" t="s">
        <v>5284</v>
      </c>
      <c r="F596" s="187" t="s">
        <v>5285</v>
      </c>
      <c r="G596" s="188" t="s">
        <v>716</v>
      </c>
      <c r="H596" s="189">
        <v>1</v>
      </c>
      <c r="I596" s="190"/>
      <c r="J596" s="191">
        <f>ROUND(I596*H596,2)</f>
        <v>0</v>
      </c>
      <c r="K596" s="187" t="s">
        <v>1</v>
      </c>
      <c r="L596" s="40"/>
      <c r="M596" s="192" t="s">
        <v>1</v>
      </c>
      <c r="N596" s="193" t="s">
        <v>46</v>
      </c>
      <c r="O596" s="72"/>
      <c r="P596" s="194">
        <f>O596*H596</f>
        <v>0</v>
      </c>
      <c r="Q596" s="194">
        <v>0</v>
      </c>
      <c r="R596" s="194">
        <f>Q596*H596</f>
        <v>0</v>
      </c>
      <c r="S596" s="194">
        <v>0</v>
      </c>
      <c r="T596" s="195">
        <f>S596*H596</f>
        <v>0</v>
      </c>
      <c r="U596" s="35"/>
      <c r="V596" s="35"/>
      <c r="W596" s="35"/>
      <c r="X596" s="35"/>
      <c r="Y596" s="35"/>
      <c r="Z596" s="35"/>
      <c r="AA596" s="35"/>
      <c r="AB596" s="35"/>
      <c r="AC596" s="35"/>
      <c r="AD596" s="35"/>
      <c r="AE596" s="35"/>
      <c r="AR596" s="196" t="s">
        <v>291</v>
      </c>
      <c r="AT596" s="196" t="s">
        <v>216</v>
      </c>
      <c r="AU596" s="196" t="s">
        <v>90</v>
      </c>
      <c r="AY596" s="18" t="s">
        <v>215</v>
      </c>
      <c r="BE596" s="197">
        <f>IF(N596="základní",J596,0)</f>
        <v>0</v>
      </c>
      <c r="BF596" s="197">
        <f>IF(N596="snížená",J596,0)</f>
        <v>0</v>
      </c>
      <c r="BG596" s="197">
        <f>IF(N596="zákl. přenesená",J596,0)</f>
        <v>0</v>
      </c>
      <c r="BH596" s="197">
        <f>IF(N596="sníž. přenesená",J596,0)</f>
        <v>0</v>
      </c>
      <c r="BI596" s="197">
        <f>IF(N596="nulová",J596,0)</f>
        <v>0</v>
      </c>
      <c r="BJ596" s="18" t="s">
        <v>88</v>
      </c>
      <c r="BK596" s="197">
        <f>ROUND(I596*H596,2)</f>
        <v>0</v>
      </c>
      <c r="BL596" s="18" t="s">
        <v>291</v>
      </c>
      <c r="BM596" s="196" t="s">
        <v>5286</v>
      </c>
    </row>
    <row r="597" spans="1:65" s="2" customFormat="1" ht="38.4">
      <c r="A597" s="35"/>
      <c r="B597" s="36"/>
      <c r="C597" s="37"/>
      <c r="D597" s="198" t="s">
        <v>221</v>
      </c>
      <c r="E597" s="37"/>
      <c r="F597" s="199" t="s">
        <v>5287</v>
      </c>
      <c r="G597" s="37"/>
      <c r="H597" s="37"/>
      <c r="I597" s="200"/>
      <c r="J597" s="37"/>
      <c r="K597" s="37"/>
      <c r="L597" s="40"/>
      <c r="M597" s="270"/>
      <c r="N597" s="271"/>
      <c r="O597" s="205"/>
      <c r="P597" s="205"/>
      <c r="Q597" s="205"/>
      <c r="R597" s="205"/>
      <c r="S597" s="205"/>
      <c r="T597" s="272"/>
      <c r="U597" s="35"/>
      <c r="V597" s="35"/>
      <c r="W597" s="35"/>
      <c r="X597" s="35"/>
      <c r="Y597" s="35"/>
      <c r="Z597" s="35"/>
      <c r="AA597" s="35"/>
      <c r="AB597" s="35"/>
      <c r="AC597" s="35"/>
      <c r="AD597" s="35"/>
      <c r="AE597" s="35"/>
      <c r="AT597" s="18" t="s">
        <v>221</v>
      </c>
      <c r="AU597" s="18" t="s">
        <v>90</v>
      </c>
    </row>
    <row r="598" spans="1:65" s="2" customFormat="1" ht="6.9" customHeight="1">
      <c r="A598" s="35"/>
      <c r="B598" s="55"/>
      <c r="C598" s="56"/>
      <c r="D598" s="56"/>
      <c r="E598" s="56"/>
      <c r="F598" s="56"/>
      <c r="G598" s="56"/>
      <c r="H598" s="56"/>
      <c r="I598" s="56"/>
      <c r="J598" s="56"/>
      <c r="K598" s="56"/>
      <c r="L598" s="40"/>
      <c r="M598" s="35"/>
      <c r="O598" s="35"/>
      <c r="P598" s="35"/>
      <c r="Q598" s="35"/>
      <c r="R598" s="35"/>
      <c r="S598" s="35"/>
      <c r="T598" s="35"/>
      <c r="U598" s="35"/>
      <c r="V598" s="35"/>
      <c r="W598" s="35"/>
      <c r="X598" s="35"/>
      <c r="Y598" s="35"/>
      <c r="Z598" s="35"/>
      <c r="AA598" s="35"/>
      <c r="AB598" s="35"/>
      <c r="AC598" s="35"/>
      <c r="AD598" s="35"/>
      <c r="AE598" s="35"/>
    </row>
  </sheetData>
  <sheetProtection algorithmName="SHA-512" hashValue="wByykCl6mu2PpRTEAEBAXlbcdnFLWnE2LbtQTYpoFNcF0P+g54D/jhwWRQgzUxCn0Bd7y264X5tI1l/p/tFKqw==" saltValue="nbGbm7JJOZrUJedGnyekClTk70e4Xnf3tfefEGnUKnewBrqQjJbA/pJ4qMDrXRmfsrgvWDZOhRXEPogmklYIUw==" spinCount="100000" sheet="1" objects="1" scenarios="1" formatColumns="0" formatRows="0" autoFilter="0"/>
  <autoFilter ref="C130:K597"/>
  <mergeCells count="12">
    <mergeCell ref="E123:H123"/>
    <mergeCell ref="L2:V2"/>
    <mergeCell ref="E85:H85"/>
    <mergeCell ref="E87:H87"/>
    <mergeCell ref="E89:H89"/>
    <mergeCell ref="E119:H119"/>
    <mergeCell ref="E121:H121"/>
    <mergeCell ref="E7:H7"/>
    <mergeCell ref="E9:H9"/>
    <mergeCell ref="E11:H11"/>
    <mergeCell ref="E20:H20"/>
    <mergeCell ref="E29:H29"/>
  </mergeCells>
  <hyperlinks>
    <hyperlink ref="F137" r:id="rId1"/>
    <hyperlink ref="F144" r:id="rId2"/>
    <hyperlink ref="F149" r:id="rId3"/>
    <hyperlink ref="F154" r:id="rId4"/>
    <hyperlink ref="F159" r:id="rId5"/>
    <hyperlink ref="F164" r:id="rId6"/>
    <hyperlink ref="F175" r:id="rId7"/>
    <hyperlink ref="F182" r:id="rId8"/>
    <hyperlink ref="F187" r:id="rId9"/>
    <hyperlink ref="F194" r:id="rId10"/>
    <hyperlink ref="F199" r:id="rId11"/>
    <hyperlink ref="F208" r:id="rId12"/>
    <hyperlink ref="F211" r:id="rId13"/>
    <hyperlink ref="F215" r:id="rId14"/>
    <hyperlink ref="F221" r:id="rId15"/>
    <hyperlink ref="F225" r:id="rId16"/>
    <hyperlink ref="F230" r:id="rId17"/>
    <hyperlink ref="F244" r:id="rId18"/>
    <hyperlink ref="F257" r:id="rId19"/>
    <hyperlink ref="F265" r:id="rId20"/>
    <hyperlink ref="F274" r:id="rId21"/>
    <hyperlink ref="F277" r:id="rId22"/>
    <hyperlink ref="F281" r:id="rId23"/>
    <hyperlink ref="F288" r:id="rId24"/>
    <hyperlink ref="F293" r:id="rId25"/>
    <hyperlink ref="F298" r:id="rId26"/>
    <hyperlink ref="F303" r:id="rId27"/>
    <hyperlink ref="F308" r:id="rId28"/>
    <hyperlink ref="F313" r:id="rId29"/>
    <hyperlink ref="F316" r:id="rId30"/>
    <hyperlink ref="F323" r:id="rId31"/>
    <hyperlink ref="F326" r:id="rId32"/>
    <hyperlink ref="F332" r:id="rId33"/>
    <hyperlink ref="F336" r:id="rId34"/>
    <hyperlink ref="F343" r:id="rId35"/>
    <hyperlink ref="F348" r:id="rId36"/>
    <hyperlink ref="F353" r:id="rId37"/>
    <hyperlink ref="F358" r:id="rId38"/>
    <hyperlink ref="F363" r:id="rId39"/>
    <hyperlink ref="F368" r:id="rId40"/>
    <hyperlink ref="F371" r:id="rId41"/>
    <hyperlink ref="F375" r:id="rId42"/>
    <hyperlink ref="F381" r:id="rId43"/>
    <hyperlink ref="F385" r:id="rId44"/>
    <hyperlink ref="F394" r:id="rId45"/>
    <hyperlink ref="F398" r:id="rId46"/>
    <hyperlink ref="F403" r:id="rId47"/>
    <hyperlink ref="F408" r:id="rId48"/>
    <hyperlink ref="F413" r:id="rId49"/>
    <hyperlink ref="F418" r:id="rId50"/>
    <hyperlink ref="F422" r:id="rId51"/>
    <hyperlink ref="F425" r:id="rId52"/>
    <hyperlink ref="F436" r:id="rId53"/>
    <hyperlink ref="F439" r:id="rId54"/>
    <hyperlink ref="F443" r:id="rId55"/>
    <hyperlink ref="F448" r:id="rId56"/>
    <hyperlink ref="F453" r:id="rId57"/>
    <hyperlink ref="F456" r:id="rId58"/>
    <hyperlink ref="F459" r:id="rId59"/>
    <hyperlink ref="F465" r:id="rId60"/>
    <hyperlink ref="F475" r:id="rId61"/>
    <hyperlink ref="F479" r:id="rId62"/>
    <hyperlink ref="F484" r:id="rId63"/>
    <hyperlink ref="F489" r:id="rId64"/>
    <hyperlink ref="F494" r:id="rId65"/>
    <hyperlink ref="F499" r:id="rId66"/>
    <hyperlink ref="F506" r:id="rId67"/>
    <hyperlink ref="F509" r:id="rId68"/>
    <hyperlink ref="F517" r:id="rId69"/>
    <hyperlink ref="F520" r:id="rId70"/>
    <hyperlink ref="F524" r:id="rId71"/>
    <hyperlink ref="F537" r:id="rId72"/>
    <hyperlink ref="F543" r:id="rId73"/>
    <hyperlink ref="F547" r:id="rId74"/>
    <hyperlink ref="F554" r:id="rId75"/>
    <hyperlink ref="F574" r:id="rId76"/>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7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628"/>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111</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317</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5288</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98.5" customHeight="1">
      <c r="A29" s="122"/>
      <c r="B29" s="123"/>
      <c r="C29" s="122"/>
      <c r="D29" s="122"/>
      <c r="E29" s="330" t="s">
        <v>5289</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ROUND(J131,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ROUND((SUM(BE131:BE627)),  2)</f>
        <v>0</v>
      </c>
      <c r="G35" s="35"/>
      <c r="H35" s="35"/>
      <c r="I35" s="131">
        <v>0.21</v>
      </c>
      <c r="J35" s="130">
        <f>ROUND(((SUM(BE131:BE627))*I35),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ROUND((SUM(BF131:BF627)),  2)</f>
        <v>0</v>
      </c>
      <c r="G36" s="35"/>
      <c r="H36" s="35"/>
      <c r="I36" s="131">
        <v>0.12</v>
      </c>
      <c r="J36" s="130">
        <f>ROUND(((SUM(BF131:BF627))*I36),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ROUND((SUM(BG131:BG627)),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ROUND((SUM(BH131:BH627)),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ROUND((SUM(BI131:BI627)),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317</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14-C - Zařízení zdravotně technických instalací</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J131</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320</v>
      </c>
      <c r="E99" s="157"/>
      <c r="F99" s="157"/>
      <c r="G99" s="157"/>
      <c r="H99" s="157"/>
      <c r="I99" s="157"/>
      <c r="J99" s="158">
        <f>J132</f>
        <v>0</v>
      </c>
      <c r="K99" s="155"/>
      <c r="L99" s="159"/>
    </row>
    <row r="100" spans="1:47" s="12" customFormat="1" ht="19.95" customHeight="1">
      <c r="B100" s="208"/>
      <c r="C100" s="105"/>
      <c r="D100" s="209" t="s">
        <v>321</v>
      </c>
      <c r="E100" s="210"/>
      <c r="F100" s="210"/>
      <c r="G100" s="210"/>
      <c r="H100" s="210"/>
      <c r="I100" s="210"/>
      <c r="J100" s="211">
        <f>J133</f>
        <v>0</v>
      </c>
      <c r="K100" s="105"/>
      <c r="L100" s="212"/>
    </row>
    <row r="101" spans="1:47" s="12" customFormat="1" ht="19.95" customHeight="1">
      <c r="B101" s="208"/>
      <c r="C101" s="105"/>
      <c r="D101" s="209" t="s">
        <v>324</v>
      </c>
      <c r="E101" s="210"/>
      <c r="F101" s="210"/>
      <c r="G101" s="210"/>
      <c r="H101" s="210"/>
      <c r="I101" s="210"/>
      <c r="J101" s="211">
        <f>J170</f>
        <v>0</v>
      </c>
      <c r="K101" s="105"/>
      <c r="L101" s="212"/>
    </row>
    <row r="102" spans="1:47" s="9" customFormat="1" ht="24.9" customHeight="1">
      <c r="B102" s="154"/>
      <c r="C102" s="155"/>
      <c r="D102" s="156" t="s">
        <v>335</v>
      </c>
      <c r="E102" s="157"/>
      <c r="F102" s="157"/>
      <c r="G102" s="157"/>
      <c r="H102" s="157"/>
      <c r="I102" s="157"/>
      <c r="J102" s="158">
        <f>J178</f>
        <v>0</v>
      </c>
      <c r="K102" s="155"/>
      <c r="L102" s="159"/>
    </row>
    <row r="103" spans="1:47" s="12" customFormat="1" ht="19.95" customHeight="1">
      <c r="B103" s="208"/>
      <c r="C103" s="105"/>
      <c r="D103" s="209" t="s">
        <v>338</v>
      </c>
      <c r="E103" s="210"/>
      <c r="F103" s="210"/>
      <c r="G103" s="210"/>
      <c r="H103" s="210"/>
      <c r="I103" s="210"/>
      <c r="J103" s="211">
        <f>J179</f>
        <v>0</v>
      </c>
      <c r="K103" s="105"/>
      <c r="L103" s="212"/>
    </row>
    <row r="104" spans="1:47" s="12" customFormat="1" ht="19.95" customHeight="1">
      <c r="B104" s="208"/>
      <c r="C104" s="105"/>
      <c r="D104" s="209" t="s">
        <v>340</v>
      </c>
      <c r="E104" s="210"/>
      <c r="F104" s="210"/>
      <c r="G104" s="210"/>
      <c r="H104" s="210"/>
      <c r="I104" s="210"/>
      <c r="J104" s="211">
        <f>J204</f>
        <v>0</v>
      </c>
      <c r="K104" s="105"/>
      <c r="L104" s="212"/>
    </row>
    <row r="105" spans="1:47" s="12" customFormat="1" ht="19.95" customHeight="1">
      <c r="B105" s="208"/>
      <c r="C105" s="105"/>
      <c r="D105" s="209" t="s">
        <v>5290</v>
      </c>
      <c r="E105" s="210"/>
      <c r="F105" s="210"/>
      <c r="G105" s="210"/>
      <c r="H105" s="210"/>
      <c r="I105" s="210"/>
      <c r="J105" s="211">
        <f>J335</f>
        <v>0</v>
      </c>
      <c r="K105" s="105"/>
      <c r="L105" s="212"/>
    </row>
    <row r="106" spans="1:47" s="12" customFormat="1" ht="19.95" customHeight="1">
      <c r="B106" s="208"/>
      <c r="C106" s="105"/>
      <c r="D106" s="209" t="s">
        <v>5291</v>
      </c>
      <c r="E106" s="210"/>
      <c r="F106" s="210"/>
      <c r="G106" s="210"/>
      <c r="H106" s="210"/>
      <c r="I106" s="210"/>
      <c r="J106" s="211">
        <f>J496</f>
        <v>0</v>
      </c>
      <c r="K106" s="105"/>
      <c r="L106" s="212"/>
    </row>
    <row r="107" spans="1:47" s="12" customFormat="1" ht="19.95" customHeight="1">
      <c r="B107" s="208"/>
      <c r="C107" s="105"/>
      <c r="D107" s="209" t="s">
        <v>5292</v>
      </c>
      <c r="E107" s="210"/>
      <c r="F107" s="210"/>
      <c r="G107" s="210"/>
      <c r="H107" s="210"/>
      <c r="I107" s="210"/>
      <c r="J107" s="211">
        <f>J515</f>
        <v>0</v>
      </c>
      <c r="K107" s="105"/>
      <c r="L107" s="212"/>
    </row>
    <row r="108" spans="1:47" s="12" customFormat="1" ht="19.95" customHeight="1">
      <c r="B108" s="208"/>
      <c r="C108" s="105"/>
      <c r="D108" s="209" t="s">
        <v>5293</v>
      </c>
      <c r="E108" s="210"/>
      <c r="F108" s="210"/>
      <c r="G108" s="210"/>
      <c r="H108" s="210"/>
      <c r="I108" s="210"/>
      <c r="J108" s="211">
        <f>J594</f>
        <v>0</v>
      </c>
      <c r="K108" s="105"/>
      <c r="L108" s="212"/>
    </row>
    <row r="109" spans="1:47" s="12" customFormat="1" ht="19.95" customHeight="1">
      <c r="B109" s="208"/>
      <c r="C109" s="105"/>
      <c r="D109" s="209" t="s">
        <v>5294</v>
      </c>
      <c r="E109" s="210"/>
      <c r="F109" s="210"/>
      <c r="G109" s="210"/>
      <c r="H109" s="210"/>
      <c r="I109" s="210"/>
      <c r="J109" s="211">
        <f>J616</f>
        <v>0</v>
      </c>
      <c r="K109" s="105"/>
      <c r="L109" s="212"/>
    </row>
    <row r="110" spans="1:47" s="2" customFormat="1" ht="21.7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 customHeight="1">
      <c r="A111" s="35"/>
      <c r="B111" s="55"/>
      <c r="C111" s="56"/>
      <c r="D111" s="56"/>
      <c r="E111" s="56"/>
      <c r="F111" s="56"/>
      <c r="G111" s="56"/>
      <c r="H111" s="56"/>
      <c r="I111" s="56"/>
      <c r="J111" s="56"/>
      <c r="K111" s="56"/>
      <c r="L111" s="52"/>
      <c r="S111" s="35"/>
      <c r="T111" s="35"/>
      <c r="U111" s="35"/>
      <c r="V111" s="35"/>
      <c r="W111" s="35"/>
      <c r="X111" s="35"/>
      <c r="Y111" s="35"/>
      <c r="Z111" s="35"/>
      <c r="AA111" s="35"/>
      <c r="AB111" s="35"/>
      <c r="AC111" s="35"/>
      <c r="AD111" s="35"/>
      <c r="AE111" s="35"/>
    </row>
    <row r="115" spans="1:31" s="2" customFormat="1" ht="6.9" customHeight="1">
      <c r="A115" s="35"/>
      <c r="B115" s="57"/>
      <c r="C115" s="58"/>
      <c r="D115" s="58"/>
      <c r="E115" s="58"/>
      <c r="F115" s="58"/>
      <c r="G115" s="58"/>
      <c r="H115" s="58"/>
      <c r="I115" s="58"/>
      <c r="J115" s="58"/>
      <c r="K115" s="58"/>
      <c r="L115" s="52"/>
      <c r="S115" s="35"/>
      <c r="T115" s="35"/>
      <c r="U115" s="35"/>
      <c r="V115" s="35"/>
      <c r="W115" s="35"/>
      <c r="X115" s="35"/>
      <c r="Y115" s="35"/>
      <c r="Z115" s="35"/>
      <c r="AA115" s="35"/>
      <c r="AB115" s="35"/>
      <c r="AC115" s="35"/>
      <c r="AD115" s="35"/>
      <c r="AE115" s="35"/>
    </row>
    <row r="116" spans="1:31" s="2" customFormat="1" ht="24.9" customHeight="1">
      <c r="A116" s="35"/>
      <c r="B116" s="36"/>
      <c r="C116" s="24" t="s">
        <v>200</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6.9"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2" customHeight="1">
      <c r="A118" s="35"/>
      <c r="B118" s="36"/>
      <c r="C118" s="30" t="s">
        <v>16</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16.5" customHeight="1">
      <c r="A119" s="35"/>
      <c r="B119" s="36"/>
      <c r="C119" s="37"/>
      <c r="D119" s="37"/>
      <c r="E119" s="331" t="str">
        <f>E7</f>
        <v>Výstavba výjezdové základny ZZS KV – Velké Meziříčí</v>
      </c>
      <c r="F119" s="332"/>
      <c r="G119" s="332"/>
      <c r="H119" s="332"/>
      <c r="I119" s="37"/>
      <c r="J119" s="37"/>
      <c r="K119" s="37"/>
      <c r="L119" s="52"/>
      <c r="S119" s="35"/>
      <c r="T119" s="35"/>
      <c r="U119" s="35"/>
      <c r="V119" s="35"/>
      <c r="W119" s="35"/>
      <c r="X119" s="35"/>
      <c r="Y119" s="35"/>
      <c r="Z119" s="35"/>
      <c r="AA119" s="35"/>
      <c r="AB119" s="35"/>
      <c r="AC119" s="35"/>
      <c r="AD119" s="35"/>
      <c r="AE119" s="35"/>
    </row>
    <row r="120" spans="1:31" s="1" customFormat="1" ht="12" customHeight="1">
      <c r="B120" s="22"/>
      <c r="C120" s="30" t="s">
        <v>189</v>
      </c>
      <c r="D120" s="23"/>
      <c r="E120" s="23"/>
      <c r="F120" s="23"/>
      <c r="G120" s="23"/>
      <c r="H120" s="23"/>
      <c r="I120" s="23"/>
      <c r="J120" s="23"/>
      <c r="K120" s="23"/>
      <c r="L120" s="21"/>
    </row>
    <row r="121" spans="1:31" s="2" customFormat="1" ht="16.5" customHeight="1">
      <c r="A121" s="35"/>
      <c r="B121" s="36"/>
      <c r="C121" s="37"/>
      <c r="D121" s="37"/>
      <c r="E121" s="331" t="s">
        <v>317</v>
      </c>
      <c r="F121" s="333"/>
      <c r="G121" s="333"/>
      <c r="H121" s="333"/>
      <c r="I121" s="37"/>
      <c r="J121" s="37"/>
      <c r="K121" s="37"/>
      <c r="L121" s="52"/>
      <c r="S121" s="35"/>
      <c r="T121" s="35"/>
      <c r="U121" s="35"/>
      <c r="V121" s="35"/>
      <c r="W121" s="35"/>
      <c r="X121" s="35"/>
      <c r="Y121" s="35"/>
      <c r="Z121" s="35"/>
      <c r="AA121" s="35"/>
      <c r="AB121" s="35"/>
      <c r="AC121" s="35"/>
      <c r="AD121" s="35"/>
      <c r="AE121" s="35"/>
    </row>
    <row r="122" spans="1:31" s="2" customFormat="1" ht="12" customHeight="1">
      <c r="A122" s="35"/>
      <c r="B122" s="36"/>
      <c r="C122" s="30" t="s">
        <v>191</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6.5" customHeight="1">
      <c r="A123" s="35"/>
      <c r="B123" s="36"/>
      <c r="C123" s="37"/>
      <c r="D123" s="37"/>
      <c r="E123" s="286" t="str">
        <f>E11</f>
        <v>14-C - Zařízení zdravotně technických instalací</v>
      </c>
      <c r="F123" s="333"/>
      <c r="G123" s="333"/>
      <c r="H123" s="333"/>
      <c r="I123" s="37"/>
      <c r="J123" s="37"/>
      <c r="K123" s="37"/>
      <c r="L123" s="52"/>
      <c r="S123" s="35"/>
      <c r="T123" s="35"/>
      <c r="U123" s="35"/>
      <c r="V123" s="35"/>
      <c r="W123" s="35"/>
      <c r="X123" s="35"/>
      <c r="Y123" s="35"/>
      <c r="Z123" s="35"/>
      <c r="AA123" s="35"/>
      <c r="AB123" s="35"/>
      <c r="AC123" s="35"/>
      <c r="AD123" s="35"/>
      <c r="AE123" s="35"/>
    </row>
    <row r="124" spans="1:31" s="2" customFormat="1" ht="6.9"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2" customHeight="1">
      <c r="A125" s="35"/>
      <c r="B125" s="36"/>
      <c r="C125" s="30" t="s">
        <v>20</v>
      </c>
      <c r="D125" s="37"/>
      <c r="E125" s="37"/>
      <c r="F125" s="28" t="str">
        <f>F14</f>
        <v>Velké Meziříčí</v>
      </c>
      <c r="G125" s="37"/>
      <c r="H125" s="37"/>
      <c r="I125" s="30" t="s">
        <v>22</v>
      </c>
      <c r="J125" s="67" t="str">
        <f>IF(J14="","",J14)</f>
        <v>27. 3. 2025</v>
      </c>
      <c r="K125" s="37"/>
      <c r="L125" s="52"/>
      <c r="S125" s="35"/>
      <c r="T125" s="35"/>
      <c r="U125" s="35"/>
      <c r="V125" s="35"/>
      <c r="W125" s="35"/>
      <c r="X125" s="35"/>
      <c r="Y125" s="35"/>
      <c r="Z125" s="35"/>
      <c r="AA125" s="35"/>
      <c r="AB125" s="35"/>
      <c r="AC125" s="35"/>
      <c r="AD125" s="35"/>
      <c r="AE125" s="35"/>
    </row>
    <row r="126" spans="1:31" s="2" customFormat="1" ht="6.9"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25.65" customHeight="1">
      <c r="A127" s="35"/>
      <c r="B127" s="36"/>
      <c r="C127" s="30" t="s">
        <v>24</v>
      </c>
      <c r="D127" s="37"/>
      <c r="E127" s="37"/>
      <c r="F127" s="28" t="str">
        <f>E17</f>
        <v>Kraj Vysočina</v>
      </c>
      <c r="G127" s="37"/>
      <c r="H127" s="37"/>
      <c r="I127" s="30" t="s">
        <v>32</v>
      </c>
      <c r="J127" s="33" t="str">
        <f>E23</f>
        <v>PROJEKT CENTRUM NOVA s.r.o.</v>
      </c>
      <c r="K127" s="37"/>
      <c r="L127" s="52"/>
      <c r="S127" s="35"/>
      <c r="T127" s="35"/>
      <c r="U127" s="35"/>
      <c r="V127" s="35"/>
      <c r="W127" s="35"/>
      <c r="X127" s="35"/>
      <c r="Y127" s="35"/>
      <c r="Z127" s="35"/>
      <c r="AA127" s="35"/>
      <c r="AB127" s="35"/>
      <c r="AC127" s="35"/>
      <c r="AD127" s="35"/>
      <c r="AE127" s="35"/>
    </row>
    <row r="128" spans="1:31" s="2" customFormat="1" ht="15.15" customHeight="1">
      <c r="A128" s="35"/>
      <c r="B128" s="36"/>
      <c r="C128" s="30" t="s">
        <v>30</v>
      </c>
      <c r="D128" s="37"/>
      <c r="E128" s="37"/>
      <c r="F128" s="28" t="str">
        <f>IF(E20="","",E20)</f>
        <v>Vyplň údaj</v>
      </c>
      <c r="G128" s="37"/>
      <c r="H128" s="37"/>
      <c r="I128" s="30" t="s">
        <v>37</v>
      </c>
      <c r="J128" s="33" t="str">
        <f>E26</f>
        <v xml:space="preserve"> </v>
      </c>
      <c r="K128" s="37"/>
      <c r="L128" s="52"/>
      <c r="S128" s="35"/>
      <c r="T128" s="35"/>
      <c r="U128" s="35"/>
      <c r="V128" s="35"/>
      <c r="W128" s="35"/>
      <c r="X128" s="35"/>
      <c r="Y128" s="35"/>
      <c r="Z128" s="35"/>
      <c r="AA128" s="35"/>
      <c r="AB128" s="35"/>
      <c r="AC128" s="35"/>
      <c r="AD128" s="35"/>
      <c r="AE128" s="35"/>
    </row>
    <row r="129" spans="1:65" s="2" customFormat="1" ht="10.35" customHeight="1">
      <c r="A129" s="35"/>
      <c r="B129" s="36"/>
      <c r="C129" s="37"/>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10" customFormat="1" ht="29.25" customHeight="1">
      <c r="A130" s="160"/>
      <c r="B130" s="161"/>
      <c r="C130" s="162" t="s">
        <v>201</v>
      </c>
      <c r="D130" s="163" t="s">
        <v>66</v>
      </c>
      <c r="E130" s="163" t="s">
        <v>62</v>
      </c>
      <c r="F130" s="163" t="s">
        <v>63</v>
      </c>
      <c r="G130" s="163" t="s">
        <v>202</v>
      </c>
      <c r="H130" s="163" t="s">
        <v>203</v>
      </c>
      <c r="I130" s="163" t="s">
        <v>204</v>
      </c>
      <c r="J130" s="163" t="s">
        <v>196</v>
      </c>
      <c r="K130" s="164" t="s">
        <v>205</v>
      </c>
      <c r="L130" s="165"/>
      <c r="M130" s="76" t="s">
        <v>1</v>
      </c>
      <c r="N130" s="77" t="s">
        <v>45</v>
      </c>
      <c r="O130" s="77" t="s">
        <v>206</v>
      </c>
      <c r="P130" s="77" t="s">
        <v>207</v>
      </c>
      <c r="Q130" s="77" t="s">
        <v>208</v>
      </c>
      <c r="R130" s="77" t="s">
        <v>209</v>
      </c>
      <c r="S130" s="77" t="s">
        <v>210</v>
      </c>
      <c r="T130" s="78" t="s">
        <v>211</v>
      </c>
      <c r="U130" s="160"/>
      <c r="V130" s="160"/>
      <c r="W130" s="160"/>
      <c r="X130" s="160"/>
      <c r="Y130" s="160"/>
      <c r="Z130" s="160"/>
      <c r="AA130" s="160"/>
      <c r="AB130" s="160"/>
      <c r="AC130" s="160"/>
      <c r="AD130" s="160"/>
      <c r="AE130" s="160"/>
    </row>
    <row r="131" spans="1:65" s="2" customFormat="1" ht="22.8" customHeight="1">
      <c r="A131" s="35"/>
      <c r="B131" s="36"/>
      <c r="C131" s="83" t="s">
        <v>212</v>
      </c>
      <c r="D131" s="37"/>
      <c r="E131" s="37"/>
      <c r="F131" s="37"/>
      <c r="G131" s="37"/>
      <c r="H131" s="37"/>
      <c r="I131" s="37"/>
      <c r="J131" s="166">
        <f>BK131</f>
        <v>0</v>
      </c>
      <c r="K131" s="37"/>
      <c r="L131" s="40"/>
      <c r="M131" s="79"/>
      <c r="N131" s="167"/>
      <c r="O131" s="80"/>
      <c r="P131" s="168">
        <f>P132+P178</f>
        <v>0</v>
      </c>
      <c r="Q131" s="80"/>
      <c r="R131" s="168">
        <f>R132+R178</f>
        <v>69.149311600000004</v>
      </c>
      <c r="S131" s="80"/>
      <c r="T131" s="169">
        <f>T132+T178</f>
        <v>0</v>
      </c>
      <c r="U131" s="35"/>
      <c r="V131" s="35"/>
      <c r="W131" s="35"/>
      <c r="X131" s="35"/>
      <c r="Y131" s="35"/>
      <c r="Z131" s="35"/>
      <c r="AA131" s="35"/>
      <c r="AB131" s="35"/>
      <c r="AC131" s="35"/>
      <c r="AD131" s="35"/>
      <c r="AE131" s="35"/>
      <c r="AT131" s="18" t="s">
        <v>80</v>
      </c>
      <c r="AU131" s="18" t="s">
        <v>198</v>
      </c>
      <c r="BK131" s="170">
        <f>BK132+BK178</f>
        <v>0</v>
      </c>
    </row>
    <row r="132" spans="1:65" s="11" customFormat="1" ht="25.95" customHeight="1">
      <c r="B132" s="171"/>
      <c r="C132" s="172"/>
      <c r="D132" s="173" t="s">
        <v>80</v>
      </c>
      <c r="E132" s="174" t="s">
        <v>353</v>
      </c>
      <c r="F132" s="174" t="s">
        <v>354</v>
      </c>
      <c r="G132" s="172"/>
      <c r="H132" s="172"/>
      <c r="I132" s="175"/>
      <c r="J132" s="176">
        <f>BK132</f>
        <v>0</v>
      </c>
      <c r="K132" s="172"/>
      <c r="L132" s="177"/>
      <c r="M132" s="178"/>
      <c r="N132" s="179"/>
      <c r="O132" s="179"/>
      <c r="P132" s="180">
        <f>P133+P170</f>
        <v>0</v>
      </c>
      <c r="Q132" s="179"/>
      <c r="R132" s="180">
        <f>R133+R170</f>
        <v>67.369084000000001</v>
      </c>
      <c r="S132" s="179"/>
      <c r="T132" s="181">
        <f>T133+T170</f>
        <v>0</v>
      </c>
      <c r="AR132" s="182" t="s">
        <v>88</v>
      </c>
      <c r="AT132" s="183" t="s">
        <v>80</v>
      </c>
      <c r="AU132" s="183" t="s">
        <v>81</v>
      </c>
      <c r="AY132" s="182" t="s">
        <v>215</v>
      </c>
      <c r="BK132" s="184">
        <f>BK133+BK170</f>
        <v>0</v>
      </c>
    </row>
    <row r="133" spans="1:65" s="11" customFormat="1" ht="22.8" customHeight="1">
      <c r="B133" s="171"/>
      <c r="C133" s="172"/>
      <c r="D133" s="173" t="s">
        <v>80</v>
      </c>
      <c r="E133" s="213" t="s">
        <v>88</v>
      </c>
      <c r="F133" s="213" t="s">
        <v>355</v>
      </c>
      <c r="G133" s="172"/>
      <c r="H133" s="172"/>
      <c r="I133" s="175"/>
      <c r="J133" s="214">
        <f>BK133</f>
        <v>0</v>
      </c>
      <c r="K133" s="172"/>
      <c r="L133" s="177"/>
      <c r="M133" s="178"/>
      <c r="N133" s="179"/>
      <c r="O133" s="179"/>
      <c r="P133" s="180">
        <f>SUM(P134:P169)</f>
        <v>0</v>
      </c>
      <c r="Q133" s="179"/>
      <c r="R133" s="180">
        <f>SUM(R134:R169)</f>
        <v>51.606083999999996</v>
      </c>
      <c r="S133" s="179"/>
      <c r="T133" s="181">
        <f>SUM(T134:T169)</f>
        <v>0</v>
      </c>
      <c r="AR133" s="182" t="s">
        <v>88</v>
      </c>
      <c r="AT133" s="183" t="s">
        <v>80</v>
      </c>
      <c r="AU133" s="183" t="s">
        <v>88</v>
      </c>
      <c r="AY133" s="182" t="s">
        <v>215</v>
      </c>
      <c r="BK133" s="184">
        <f>SUM(BK134:BK169)</f>
        <v>0</v>
      </c>
    </row>
    <row r="134" spans="1:65" s="2" customFormat="1" ht="33" customHeight="1">
      <c r="A134" s="35"/>
      <c r="B134" s="36"/>
      <c r="C134" s="185" t="s">
        <v>88</v>
      </c>
      <c r="D134" s="185" t="s">
        <v>216</v>
      </c>
      <c r="E134" s="186" t="s">
        <v>383</v>
      </c>
      <c r="F134" s="187" t="s">
        <v>384</v>
      </c>
      <c r="G134" s="188" t="s">
        <v>358</v>
      </c>
      <c r="H134" s="189">
        <v>113.42400000000001</v>
      </c>
      <c r="I134" s="190"/>
      <c r="J134" s="191">
        <f>ROUND(I134*H134,2)</f>
        <v>0</v>
      </c>
      <c r="K134" s="187" t="s">
        <v>359</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214</v>
      </c>
      <c r="AT134" s="196" t="s">
        <v>216</v>
      </c>
      <c r="AU134" s="196" t="s">
        <v>90</v>
      </c>
      <c r="AY134" s="18" t="s">
        <v>215</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214</v>
      </c>
      <c r="BM134" s="196" t="s">
        <v>5295</v>
      </c>
    </row>
    <row r="135" spans="1:65" s="2" customFormat="1" ht="28.8">
      <c r="A135" s="35"/>
      <c r="B135" s="36"/>
      <c r="C135" s="37"/>
      <c r="D135" s="198" t="s">
        <v>221</v>
      </c>
      <c r="E135" s="37"/>
      <c r="F135" s="199" t="s">
        <v>386</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221</v>
      </c>
      <c r="AU135" s="18" t="s">
        <v>90</v>
      </c>
    </row>
    <row r="136" spans="1:65" s="2" customFormat="1" ht="10.199999999999999">
      <c r="A136" s="35"/>
      <c r="B136" s="36"/>
      <c r="C136" s="37"/>
      <c r="D136" s="215" t="s">
        <v>362</v>
      </c>
      <c r="E136" s="37"/>
      <c r="F136" s="216" t="s">
        <v>387</v>
      </c>
      <c r="G136" s="37"/>
      <c r="H136" s="37"/>
      <c r="I136" s="200"/>
      <c r="J136" s="37"/>
      <c r="K136" s="37"/>
      <c r="L136" s="40"/>
      <c r="M136" s="201"/>
      <c r="N136" s="202"/>
      <c r="O136" s="72"/>
      <c r="P136" s="72"/>
      <c r="Q136" s="72"/>
      <c r="R136" s="72"/>
      <c r="S136" s="72"/>
      <c r="T136" s="73"/>
      <c r="U136" s="35"/>
      <c r="V136" s="35"/>
      <c r="W136" s="35"/>
      <c r="X136" s="35"/>
      <c r="Y136" s="35"/>
      <c r="Z136" s="35"/>
      <c r="AA136" s="35"/>
      <c r="AB136" s="35"/>
      <c r="AC136" s="35"/>
      <c r="AD136" s="35"/>
      <c r="AE136" s="35"/>
      <c r="AT136" s="18" t="s">
        <v>362</v>
      </c>
      <c r="AU136" s="18" t="s">
        <v>90</v>
      </c>
    </row>
    <row r="137" spans="1:65" s="14" customFormat="1" ht="10.199999999999999">
      <c r="B137" s="227"/>
      <c r="C137" s="228"/>
      <c r="D137" s="198" t="s">
        <v>364</v>
      </c>
      <c r="E137" s="229" t="s">
        <v>1</v>
      </c>
      <c r="F137" s="230" t="s">
        <v>5296</v>
      </c>
      <c r="G137" s="228"/>
      <c r="H137" s="231">
        <v>113.42400000000001</v>
      </c>
      <c r="I137" s="232"/>
      <c r="J137" s="228"/>
      <c r="K137" s="228"/>
      <c r="L137" s="233"/>
      <c r="M137" s="234"/>
      <c r="N137" s="235"/>
      <c r="O137" s="235"/>
      <c r="P137" s="235"/>
      <c r="Q137" s="235"/>
      <c r="R137" s="235"/>
      <c r="S137" s="235"/>
      <c r="T137" s="236"/>
      <c r="AT137" s="237" t="s">
        <v>364</v>
      </c>
      <c r="AU137" s="237" t="s">
        <v>90</v>
      </c>
      <c r="AV137" s="14" t="s">
        <v>90</v>
      </c>
      <c r="AW137" s="14" t="s">
        <v>36</v>
      </c>
      <c r="AX137" s="14" t="s">
        <v>88</v>
      </c>
      <c r="AY137" s="237" t="s">
        <v>215</v>
      </c>
    </row>
    <row r="138" spans="1:65" s="2" customFormat="1" ht="21.75" customHeight="1">
      <c r="A138" s="35"/>
      <c r="B138" s="36"/>
      <c r="C138" s="185" t="s">
        <v>90</v>
      </c>
      <c r="D138" s="185" t="s">
        <v>216</v>
      </c>
      <c r="E138" s="186" t="s">
        <v>5297</v>
      </c>
      <c r="F138" s="187" t="s">
        <v>5298</v>
      </c>
      <c r="G138" s="188" t="s">
        <v>523</v>
      </c>
      <c r="H138" s="189">
        <v>125.1</v>
      </c>
      <c r="I138" s="190"/>
      <c r="J138" s="191">
        <f>ROUND(I138*H138,2)</f>
        <v>0</v>
      </c>
      <c r="K138" s="187" t="s">
        <v>359</v>
      </c>
      <c r="L138" s="40"/>
      <c r="M138" s="192" t="s">
        <v>1</v>
      </c>
      <c r="N138" s="193" t="s">
        <v>46</v>
      </c>
      <c r="O138" s="72"/>
      <c r="P138" s="194">
        <f>O138*H138</f>
        <v>0</v>
      </c>
      <c r="Q138" s="194">
        <v>8.4000000000000003E-4</v>
      </c>
      <c r="R138" s="194">
        <f>Q138*H138</f>
        <v>0.105084</v>
      </c>
      <c r="S138" s="194">
        <v>0</v>
      </c>
      <c r="T138" s="195">
        <f>S138*H138</f>
        <v>0</v>
      </c>
      <c r="U138" s="35"/>
      <c r="V138" s="35"/>
      <c r="W138" s="35"/>
      <c r="X138" s="35"/>
      <c r="Y138" s="35"/>
      <c r="Z138" s="35"/>
      <c r="AA138" s="35"/>
      <c r="AB138" s="35"/>
      <c r="AC138" s="35"/>
      <c r="AD138" s="35"/>
      <c r="AE138" s="35"/>
      <c r="AR138" s="196" t="s">
        <v>214</v>
      </c>
      <c r="AT138" s="196" t="s">
        <v>216</v>
      </c>
      <c r="AU138" s="196" t="s">
        <v>90</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214</v>
      </c>
      <c r="BM138" s="196" t="s">
        <v>5299</v>
      </c>
    </row>
    <row r="139" spans="1:65" s="2" customFormat="1" ht="19.2">
      <c r="A139" s="35"/>
      <c r="B139" s="36"/>
      <c r="C139" s="37"/>
      <c r="D139" s="198" t="s">
        <v>221</v>
      </c>
      <c r="E139" s="37"/>
      <c r="F139" s="199" t="s">
        <v>5300</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90</v>
      </c>
    </row>
    <row r="140" spans="1:65" s="2" customFormat="1" ht="10.199999999999999">
      <c r="A140" s="35"/>
      <c r="B140" s="36"/>
      <c r="C140" s="37"/>
      <c r="D140" s="215" t="s">
        <v>362</v>
      </c>
      <c r="E140" s="37"/>
      <c r="F140" s="216" t="s">
        <v>5301</v>
      </c>
      <c r="G140" s="37"/>
      <c r="H140" s="37"/>
      <c r="I140" s="200"/>
      <c r="J140" s="37"/>
      <c r="K140" s="37"/>
      <c r="L140" s="40"/>
      <c r="M140" s="201"/>
      <c r="N140" s="202"/>
      <c r="O140" s="72"/>
      <c r="P140" s="72"/>
      <c r="Q140" s="72"/>
      <c r="R140" s="72"/>
      <c r="S140" s="72"/>
      <c r="T140" s="73"/>
      <c r="U140" s="35"/>
      <c r="V140" s="35"/>
      <c r="W140" s="35"/>
      <c r="X140" s="35"/>
      <c r="Y140" s="35"/>
      <c r="Z140" s="35"/>
      <c r="AA140" s="35"/>
      <c r="AB140" s="35"/>
      <c r="AC140" s="35"/>
      <c r="AD140" s="35"/>
      <c r="AE140" s="35"/>
      <c r="AT140" s="18" t="s">
        <v>362</v>
      </c>
      <c r="AU140" s="18" t="s">
        <v>90</v>
      </c>
    </row>
    <row r="141" spans="1:65" s="14" customFormat="1" ht="10.199999999999999">
      <c r="B141" s="227"/>
      <c r="C141" s="228"/>
      <c r="D141" s="198" t="s">
        <v>364</v>
      </c>
      <c r="E141" s="229" t="s">
        <v>1</v>
      </c>
      <c r="F141" s="230" t="s">
        <v>5302</v>
      </c>
      <c r="G141" s="228"/>
      <c r="H141" s="231">
        <v>125.1</v>
      </c>
      <c r="I141" s="232"/>
      <c r="J141" s="228"/>
      <c r="K141" s="228"/>
      <c r="L141" s="233"/>
      <c r="M141" s="234"/>
      <c r="N141" s="235"/>
      <c r="O141" s="235"/>
      <c r="P141" s="235"/>
      <c r="Q141" s="235"/>
      <c r="R141" s="235"/>
      <c r="S141" s="235"/>
      <c r="T141" s="236"/>
      <c r="AT141" s="237" t="s">
        <v>364</v>
      </c>
      <c r="AU141" s="237" t="s">
        <v>90</v>
      </c>
      <c r="AV141" s="14" t="s">
        <v>90</v>
      </c>
      <c r="AW141" s="14" t="s">
        <v>36</v>
      </c>
      <c r="AX141" s="14" t="s">
        <v>88</v>
      </c>
      <c r="AY141" s="237" t="s">
        <v>215</v>
      </c>
    </row>
    <row r="142" spans="1:65" s="2" customFormat="1" ht="24.15" customHeight="1">
      <c r="A142" s="35"/>
      <c r="B142" s="36"/>
      <c r="C142" s="185" t="s">
        <v>227</v>
      </c>
      <c r="D142" s="185" t="s">
        <v>216</v>
      </c>
      <c r="E142" s="186" t="s">
        <v>5303</v>
      </c>
      <c r="F142" s="187" t="s">
        <v>5304</v>
      </c>
      <c r="G142" s="188" t="s">
        <v>523</v>
      </c>
      <c r="H142" s="189">
        <v>125.1</v>
      </c>
      <c r="I142" s="190"/>
      <c r="J142" s="191">
        <f>ROUND(I142*H142,2)</f>
        <v>0</v>
      </c>
      <c r="K142" s="187" t="s">
        <v>359</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214</v>
      </c>
      <c r="AT142" s="196" t="s">
        <v>216</v>
      </c>
      <c r="AU142" s="196" t="s">
        <v>90</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214</v>
      </c>
      <c r="BM142" s="196" t="s">
        <v>5305</v>
      </c>
    </row>
    <row r="143" spans="1:65" s="2" customFormat="1" ht="28.8">
      <c r="A143" s="35"/>
      <c r="B143" s="36"/>
      <c r="C143" s="37"/>
      <c r="D143" s="198" t="s">
        <v>221</v>
      </c>
      <c r="E143" s="37"/>
      <c r="F143" s="199" t="s">
        <v>5306</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90</v>
      </c>
    </row>
    <row r="144" spans="1:65" s="2" customFormat="1" ht="10.199999999999999">
      <c r="A144" s="35"/>
      <c r="B144" s="36"/>
      <c r="C144" s="37"/>
      <c r="D144" s="215" t="s">
        <v>362</v>
      </c>
      <c r="E144" s="37"/>
      <c r="F144" s="216" t="s">
        <v>5307</v>
      </c>
      <c r="G144" s="37"/>
      <c r="H144" s="37"/>
      <c r="I144" s="200"/>
      <c r="J144" s="37"/>
      <c r="K144" s="37"/>
      <c r="L144" s="40"/>
      <c r="M144" s="201"/>
      <c r="N144" s="202"/>
      <c r="O144" s="72"/>
      <c r="P144" s="72"/>
      <c r="Q144" s="72"/>
      <c r="R144" s="72"/>
      <c r="S144" s="72"/>
      <c r="T144" s="73"/>
      <c r="U144" s="35"/>
      <c r="V144" s="35"/>
      <c r="W144" s="35"/>
      <c r="X144" s="35"/>
      <c r="Y144" s="35"/>
      <c r="Z144" s="35"/>
      <c r="AA144" s="35"/>
      <c r="AB144" s="35"/>
      <c r="AC144" s="35"/>
      <c r="AD144" s="35"/>
      <c r="AE144" s="35"/>
      <c r="AT144" s="18" t="s">
        <v>362</v>
      </c>
      <c r="AU144" s="18" t="s">
        <v>90</v>
      </c>
    </row>
    <row r="145" spans="1:65" s="2" customFormat="1" ht="37.799999999999997" customHeight="1">
      <c r="A145" s="35"/>
      <c r="B145" s="36"/>
      <c r="C145" s="185" t="s">
        <v>214</v>
      </c>
      <c r="D145" s="185" t="s">
        <v>216</v>
      </c>
      <c r="E145" s="186" t="s">
        <v>5308</v>
      </c>
      <c r="F145" s="187" t="s">
        <v>5309</v>
      </c>
      <c r="G145" s="188" t="s">
        <v>358</v>
      </c>
      <c r="H145" s="189">
        <v>35.588999999999999</v>
      </c>
      <c r="I145" s="190"/>
      <c r="J145" s="191">
        <f>ROUND(I145*H145,2)</f>
        <v>0</v>
      </c>
      <c r="K145" s="187" t="s">
        <v>359</v>
      </c>
      <c r="L145" s="40"/>
      <c r="M145" s="192" t="s">
        <v>1</v>
      </c>
      <c r="N145" s="193" t="s">
        <v>46</v>
      </c>
      <c r="O145" s="72"/>
      <c r="P145" s="194">
        <f>O145*H145</f>
        <v>0</v>
      </c>
      <c r="Q145" s="194">
        <v>0</v>
      </c>
      <c r="R145" s="194">
        <f>Q145*H145</f>
        <v>0</v>
      </c>
      <c r="S145" s="194">
        <v>0</v>
      </c>
      <c r="T145" s="195">
        <f>S145*H145</f>
        <v>0</v>
      </c>
      <c r="U145" s="35"/>
      <c r="V145" s="35"/>
      <c r="W145" s="35"/>
      <c r="X145" s="35"/>
      <c r="Y145" s="35"/>
      <c r="Z145" s="35"/>
      <c r="AA145" s="35"/>
      <c r="AB145" s="35"/>
      <c r="AC145" s="35"/>
      <c r="AD145" s="35"/>
      <c r="AE145" s="35"/>
      <c r="AR145" s="196" t="s">
        <v>214</v>
      </c>
      <c r="AT145" s="196" t="s">
        <v>216</v>
      </c>
      <c r="AU145" s="196" t="s">
        <v>90</v>
      </c>
      <c r="AY145" s="18" t="s">
        <v>215</v>
      </c>
      <c r="BE145" s="197">
        <f>IF(N145="základní",J145,0)</f>
        <v>0</v>
      </c>
      <c r="BF145" s="197">
        <f>IF(N145="snížená",J145,0)</f>
        <v>0</v>
      </c>
      <c r="BG145" s="197">
        <f>IF(N145="zákl. přenesená",J145,0)</f>
        <v>0</v>
      </c>
      <c r="BH145" s="197">
        <f>IF(N145="sníž. přenesená",J145,0)</f>
        <v>0</v>
      </c>
      <c r="BI145" s="197">
        <f>IF(N145="nulová",J145,0)</f>
        <v>0</v>
      </c>
      <c r="BJ145" s="18" t="s">
        <v>88</v>
      </c>
      <c r="BK145" s="197">
        <f>ROUND(I145*H145,2)</f>
        <v>0</v>
      </c>
      <c r="BL145" s="18" t="s">
        <v>214</v>
      </c>
      <c r="BM145" s="196" t="s">
        <v>5310</v>
      </c>
    </row>
    <row r="146" spans="1:65" s="2" customFormat="1" ht="38.4">
      <c r="A146" s="35"/>
      <c r="B146" s="36"/>
      <c r="C146" s="37"/>
      <c r="D146" s="198" t="s">
        <v>221</v>
      </c>
      <c r="E146" s="37"/>
      <c r="F146" s="199" t="s">
        <v>5311</v>
      </c>
      <c r="G146" s="37"/>
      <c r="H146" s="37"/>
      <c r="I146" s="200"/>
      <c r="J146" s="37"/>
      <c r="K146" s="37"/>
      <c r="L146" s="40"/>
      <c r="M146" s="201"/>
      <c r="N146" s="202"/>
      <c r="O146" s="72"/>
      <c r="P146" s="72"/>
      <c r="Q146" s="72"/>
      <c r="R146" s="72"/>
      <c r="S146" s="72"/>
      <c r="T146" s="73"/>
      <c r="U146" s="35"/>
      <c r="V146" s="35"/>
      <c r="W146" s="35"/>
      <c r="X146" s="35"/>
      <c r="Y146" s="35"/>
      <c r="Z146" s="35"/>
      <c r="AA146" s="35"/>
      <c r="AB146" s="35"/>
      <c r="AC146" s="35"/>
      <c r="AD146" s="35"/>
      <c r="AE146" s="35"/>
      <c r="AT146" s="18" t="s">
        <v>221</v>
      </c>
      <c r="AU146" s="18" t="s">
        <v>90</v>
      </c>
    </row>
    <row r="147" spans="1:65" s="2" customFormat="1" ht="10.199999999999999">
      <c r="A147" s="35"/>
      <c r="B147" s="36"/>
      <c r="C147" s="37"/>
      <c r="D147" s="215" t="s">
        <v>362</v>
      </c>
      <c r="E147" s="37"/>
      <c r="F147" s="216" t="s">
        <v>5312</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362</v>
      </c>
      <c r="AU147" s="18" t="s">
        <v>90</v>
      </c>
    </row>
    <row r="148" spans="1:65" s="2" customFormat="1" ht="24.15" customHeight="1">
      <c r="A148" s="35"/>
      <c r="B148" s="36"/>
      <c r="C148" s="185" t="s">
        <v>236</v>
      </c>
      <c r="D148" s="185" t="s">
        <v>216</v>
      </c>
      <c r="E148" s="186" t="s">
        <v>5313</v>
      </c>
      <c r="F148" s="187" t="s">
        <v>5314</v>
      </c>
      <c r="G148" s="188" t="s">
        <v>358</v>
      </c>
      <c r="H148" s="189">
        <v>35.588999999999999</v>
      </c>
      <c r="I148" s="190"/>
      <c r="J148" s="191">
        <f>ROUND(I148*H148,2)</f>
        <v>0</v>
      </c>
      <c r="K148" s="187" t="s">
        <v>359</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214</v>
      </c>
      <c r="AT148" s="196" t="s">
        <v>216</v>
      </c>
      <c r="AU148" s="196" t="s">
        <v>90</v>
      </c>
      <c r="AY148" s="18" t="s">
        <v>215</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214</v>
      </c>
      <c r="BM148" s="196" t="s">
        <v>5315</v>
      </c>
    </row>
    <row r="149" spans="1:65" s="2" customFormat="1" ht="28.8">
      <c r="A149" s="35"/>
      <c r="B149" s="36"/>
      <c r="C149" s="37"/>
      <c r="D149" s="198" t="s">
        <v>221</v>
      </c>
      <c r="E149" s="37"/>
      <c r="F149" s="199" t="s">
        <v>5316</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221</v>
      </c>
      <c r="AU149" s="18" t="s">
        <v>90</v>
      </c>
    </row>
    <row r="150" spans="1:65" s="2" customFormat="1" ht="10.199999999999999">
      <c r="A150" s="35"/>
      <c r="B150" s="36"/>
      <c r="C150" s="37"/>
      <c r="D150" s="215" t="s">
        <v>362</v>
      </c>
      <c r="E150" s="37"/>
      <c r="F150" s="216" t="s">
        <v>5317</v>
      </c>
      <c r="G150" s="37"/>
      <c r="H150" s="37"/>
      <c r="I150" s="200"/>
      <c r="J150" s="37"/>
      <c r="K150" s="37"/>
      <c r="L150" s="40"/>
      <c r="M150" s="201"/>
      <c r="N150" s="202"/>
      <c r="O150" s="72"/>
      <c r="P150" s="72"/>
      <c r="Q150" s="72"/>
      <c r="R150" s="72"/>
      <c r="S150" s="72"/>
      <c r="T150" s="73"/>
      <c r="U150" s="35"/>
      <c r="V150" s="35"/>
      <c r="W150" s="35"/>
      <c r="X150" s="35"/>
      <c r="Y150" s="35"/>
      <c r="Z150" s="35"/>
      <c r="AA150" s="35"/>
      <c r="AB150" s="35"/>
      <c r="AC150" s="35"/>
      <c r="AD150" s="35"/>
      <c r="AE150" s="35"/>
      <c r="AT150" s="18" t="s">
        <v>362</v>
      </c>
      <c r="AU150" s="18" t="s">
        <v>90</v>
      </c>
    </row>
    <row r="151" spans="1:65" s="14" customFormat="1" ht="10.199999999999999">
      <c r="B151" s="227"/>
      <c r="C151" s="228"/>
      <c r="D151" s="198" t="s">
        <v>364</v>
      </c>
      <c r="E151" s="229" t="s">
        <v>1</v>
      </c>
      <c r="F151" s="230" t="s">
        <v>5318</v>
      </c>
      <c r="G151" s="228"/>
      <c r="H151" s="231">
        <v>35.588999999999999</v>
      </c>
      <c r="I151" s="232"/>
      <c r="J151" s="228"/>
      <c r="K151" s="228"/>
      <c r="L151" s="233"/>
      <c r="M151" s="234"/>
      <c r="N151" s="235"/>
      <c r="O151" s="235"/>
      <c r="P151" s="235"/>
      <c r="Q151" s="235"/>
      <c r="R151" s="235"/>
      <c r="S151" s="235"/>
      <c r="T151" s="236"/>
      <c r="AT151" s="237" t="s">
        <v>364</v>
      </c>
      <c r="AU151" s="237" t="s">
        <v>90</v>
      </c>
      <c r="AV151" s="14" t="s">
        <v>90</v>
      </c>
      <c r="AW151" s="14" t="s">
        <v>36</v>
      </c>
      <c r="AX151" s="14" t="s">
        <v>88</v>
      </c>
      <c r="AY151" s="237" t="s">
        <v>215</v>
      </c>
    </row>
    <row r="152" spans="1:65" s="2" customFormat="1" ht="33" customHeight="1">
      <c r="A152" s="35"/>
      <c r="B152" s="36"/>
      <c r="C152" s="185" t="s">
        <v>241</v>
      </c>
      <c r="D152" s="185" t="s">
        <v>216</v>
      </c>
      <c r="E152" s="186" t="s">
        <v>5319</v>
      </c>
      <c r="F152" s="187" t="s">
        <v>5320</v>
      </c>
      <c r="G152" s="188" t="s">
        <v>583</v>
      </c>
      <c r="H152" s="189">
        <v>74.736999999999995</v>
      </c>
      <c r="I152" s="190"/>
      <c r="J152" s="191">
        <f>ROUND(I152*H152,2)</f>
        <v>0</v>
      </c>
      <c r="K152" s="187" t="s">
        <v>359</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214</v>
      </c>
      <c r="AT152" s="196" t="s">
        <v>216</v>
      </c>
      <c r="AU152" s="196" t="s">
        <v>90</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214</v>
      </c>
      <c r="BM152" s="196" t="s">
        <v>5321</v>
      </c>
    </row>
    <row r="153" spans="1:65" s="2" customFormat="1" ht="28.8">
      <c r="A153" s="35"/>
      <c r="B153" s="36"/>
      <c r="C153" s="37"/>
      <c r="D153" s="198" t="s">
        <v>221</v>
      </c>
      <c r="E153" s="37"/>
      <c r="F153" s="199" t="s">
        <v>5322</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90</v>
      </c>
    </row>
    <row r="154" spans="1:65" s="2" customFormat="1" ht="10.199999999999999">
      <c r="A154" s="35"/>
      <c r="B154" s="36"/>
      <c r="C154" s="37"/>
      <c r="D154" s="215" t="s">
        <v>362</v>
      </c>
      <c r="E154" s="37"/>
      <c r="F154" s="216" t="s">
        <v>5323</v>
      </c>
      <c r="G154" s="37"/>
      <c r="H154" s="37"/>
      <c r="I154" s="200"/>
      <c r="J154" s="37"/>
      <c r="K154" s="37"/>
      <c r="L154" s="40"/>
      <c r="M154" s="201"/>
      <c r="N154" s="202"/>
      <c r="O154" s="72"/>
      <c r="P154" s="72"/>
      <c r="Q154" s="72"/>
      <c r="R154" s="72"/>
      <c r="S154" s="72"/>
      <c r="T154" s="73"/>
      <c r="U154" s="35"/>
      <c r="V154" s="35"/>
      <c r="W154" s="35"/>
      <c r="X154" s="35"/>
      <c r="Y154" s="35"/>
      <c r="Z154" s="35"/>
      <c r="AA154" s="35"/>
      <c r="AB154" s="35"/>
      <c r="AC154" s="35"/>
      <c r="AD154" s="35"/>
      <c r="AE154" s="35"/>
      <c r="AT154" s="18" t="s">
        <v>362</v>
      </c>
      <c r="AU154" s="18" t="s">
        <v>90</v>
      </c>
    </row>
    <row r="155" spans="1:65" s="14" customFormat="1" ht="10.199999999999999">
      <c r="B155" s="227"/>
      <c r="C155" s="228"/>
      <c r="D155" s="198" t="s">
        <v>364</v>
      </c>
      <c r="E155" s="228"/>
      <c r="F155" s="230" t="s">
        <v>5324</v>
      </c>
      <c r="G155" s="228"/>
      <c r="H155" s="231">
        <v>74.736999999999995</v>
      </c>
      <c r="I155" s="232"/>
      <c r="J155" s="228"/>
      <c r="K155" s="228"/>
      <c r="L155" s="233"/>
      <c r="M155" s="234"/>
      <c r="N155" s="235"/>
      <c r="O155" s="235"/>
      <c r="P155" s="235"/>
      <c r="Q155" s="235"/>
      <c r="R155" s="235"/>
      <c r="S155" s="235"/>
      <c r="T155" s="236"/>
      <c r="AT155" s="237" t="s">
        <v>364</v>
      </c>
      <c r="AU155" s="237" t="s">
        <v>90</v>
      </c>
      <c r="AV155" s="14" t="s">
        <v>90</v>
      </c>
      <c r="AW155" s="14" t="s">
        <v>4</v>
      </c>
      <c r="AX155" s="14" t="s">
        <v>88</v>
      </c>
      <c r="AY155" s="237" t="s">
        <v>215</v>
      </c>
    </row>
    <row r="156" spans="1:65" s="2" customFormat="1" ht="24.15" customHeight="1">
      <c r="A156" s="35"/>
      <c r="B156" s="36"/>
      <c r="C156" s="185" t="s">
        <v>246</v>
      </c>
      <c r="D156" s="185" t="s">
        <v>216</v>
      </c>
      <c r="E156" s="186" t="s">
        <v>505</v>
      </c>
      <c r="F156" s="187" t="s">
        <v>5325</v>
      </c>
      <c r="G156" s="188" t="s">
        <v>358</v>
      </c>
      <c r="H156" s="189">
        <v>77.834999999999994</v>
      </c>
      <c r="I156" s="190"/>
      <c r="J156" s="191">
        <f>ROUND(I156*H156,2)</f>
        <v>0</v>
      </c>
      <c r="K156" s="187" t="s">
        <v>359</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214</v>
      </c>
      <c r="AT156" s="196" t="s">
        <v>216</v>
      </c>
      <c r="AU156" s="196" t="s">
        <v>90</v>
      </c>
      <c r="AY156" s="18" t="s">
        <v>215</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214</v>
      </c>
      <c r="BM156" s="196" t="s">
        <v>5326</v>
      </c>
    </row>
    <row r="157" spans="1:65" s="2" customFormat="1" ht="28.8">
      <c r="A157" s="35"/>
      <c r="B157" s="36"/>
      <c r="C157" s="37"/>
      <c r="D157" s="198" t="s">
        <v>221</v>
      </c>
      <c r="E157" s="37"/>
      <c r="F157" s="199" t="s">
        <v>508</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221</v>
      </c>
      <c r="AU157" s="18" t="s">
        <v>90</v>
      </c>
    </row>
    <row r="158" spans="1:65" s="2" customFormat="1" ht="10.199999999999999">
      <c r="A158" s="35"/>
      <c r="B158" s="36"/>
      <c r="C158" s="37"/>
      <c r="D158" s="215" t="s">
        <v>362</v>
      </c>
      <c r="E158" s="37"/>
      <c r="F158" s="216" t="s">
        <v>509</v>
      </c>
      <c r="G158" s="37"/>
      <c r="H158" s="37"/>
      <c r="I158" s="200"/>
      <c r="J158" s="37"/>
      <c r="K158" s="37"/>
      <c r="L158" s="40"/>
      <c r="M158" s="201"/>
      <c r="N158" s="202"/>
      <c r="O158" s="72"/>
      <c r="P158" s="72"/>
      <c r="Q158" s="72"/>
      <c r="R158" s="72"/>
      <c r="S158" s="72"/>
      <c r="T158" s="73"/>
      <c r="U158" s="35"/>
      <c r="V158" s="35"/>
      <c r="W158" s="35"/>
      <c r="X158" s="35"/>
      <c r="Y158" s="35"/>
      <c r="Z158" s="35"/>
      <c r="AA158" s="35"/>
      <c r="AB158" s="35"/>
      <c r="AC158" s="35"/>
      <c r="AD158" s="35"/>
      <c r="AE158" s="35"/>
      <c r="AT158" s="18" t="s">
        <v>362</v>
      </c>
      <c r="AU158" s="18" t="s">
        <v>90</v>
      </c>
    </row>
    <row r="159" spans="1:65" s="14" customFormat="1" ht="10.199999999999999">
      <c r="B159" s="227"/>
      <c r="C159" s="228"/>
      <c r="D159" s="198" t="s">
        <v>364</v>
      </c>
      <c r="E159" s="229" t="s">
        <v>1</v>
      </c>
      <c r="F159" s="230" t="s">
        <v>5327</v>
      </c>
      <c r="G159" s="228"/>
      <c r="H159" s="231">
        <v>77.834999999999994</v>
      </c>
      <c r="I159" s="232"/>
      <c r="J159" s="228"/>
      <c r="K159" s="228"/>
      <c r="L159" s="233"/>
      <c r="M159" s="234"/>
      <c r="N159" s="235"/>
      <c r="O159" s="235"/>
      <c r="P159" s="235"/>
      <c r="Q159" s="235"/>
      <c r="R159" s="235"/>
      <c r="S159" s="235"/>
      <c r="T159" s="236"/>
      <c r="AT159" s="237" t="s">
        <v>364</v>
      </c>
      <c r="AU159" s="237" t="s">
        <v>90</v>
      </c>
      <c r="AV159" s="14" t="s">
        <v>90</v>
      </c>
      <c r="AW159" s="14" t="s">
        <v>36</v>
      </c>
      <c r="AX159" s="14" t="s">
        <v>88</v>
      </c>
      <c r="AY159" s="237" t="s">
        <v>215</v>
      </c>
    </row>
    <row r="160" spans="1:65" s="2" customFormat="1" ht="24.15" customHeight="1">
      <c r="A160" s="35"/>
      <c r="B160" s="36"/>
      <c r="C160" s="185" t="s">
        <v>251</v>
      </c>
      <c r="D160" s="185" t="s">
        <v>216</v>
      </c>
      <c r="E160" s="186" t="s">
        <v>5328</v>
      </c>
      <c r="F160" s="187" t="s">
        <v>5329</v>
      </c>
      <c r="G160" s="188" t="s">
        <v>358</v>
      </c>
      <c r="H160" s="189">
        <v>27.248999999999999</v>
      </c>
      <c r="I160" s="190"/>
      <c r="J160" s="191">
        <f>ROUND(I160*H160,2)</f>
        <v>0</v>
      </c>
      <c r="K160" s="187" t="s">
        <v>359</v>
      </c>
      <c r="L160" s="40"/>
      <c r="M160" s="192" t="s">
        <v>1</v>
      </c>
      <c r="N160" s="193" t="s">
        <v>46</v>
      </c>
      <c r="O160" s="72"/>
      <c r="P160" s="194">
        <f>O160*H160</f>
        <v>0</v>
      </c>
      <c r="Q160" s="194">
        <v>0</v>
      </c>
      <c r="R160" s="194">
        <f>Q160*H160</f>
        <v>0</v>
      </c>
      <c r="S160" s="194">
        <v>0</v>
      </c>
      <c r="T160" s="195">
        <f>S160*H160</f>
        <v>0</v>
      </c>
      <c r="U160" s="35"/>
      <c r="V160" s="35"/>
      <c r="W160" s="35"/>
      <c r="X160" s="35"/>
      <c r="Y160" s="35"/>
      <c r="Z160" s="35"/>
      <c r="AA160" s="35"/>
      <c r="AB160" s="35"/>
      <c r="AC160" s="35"/>
      <c r="AD160" s="35"/>
      <c r="AE160" s="35"/>
      <c r="AR160" s="196" t="s">
        <v>214</v>
      </c>
      <c r="AT160" s="196" t="s">
        <v>216</v>
      </c>
      <c r="AU160" s="196" t="s">
        <v>90</v>
      </c>
      <c r="AY160" s="18" t="s">
        <v>215</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214</v>
      </c>
      <c r="BM160" s="196" t="s">
        <v>5330</v>
      </c>
    </row>
    <row r="161" spans="1:65" s="2" customFormat="1" ht="48">
      <c r="A161" s="35"/>
      <c r="B161" s="36"/>
      <c r="C161" s="37"/>
      <c r="D161" s="198" t="s">
        <v>221</v>
      </c>
      <c r="E161" s="37"/>
      <c r="F161" s="199" t="s">
        <v>5331</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221</v>
      </c>
      <c r="AU161" s="18" t="s">
        <v>90</v>
      </c>
    </row>
    <row r="162" spans="1:65" s="2" customFormat="1" ht="10.199999999999999">
      <c r="A162" s="35"/>
      <c r="B162" s="36"/>
      <c r="C162" s="37"/>
      <c r="D162" s="215" t="s">
        <v>362</v>
      </c>
      <c r="E162" s="37"/>
      <c r="F162" s="216" t="s">
        <v>5332</v>
      </c>
      <c r="G162" s="37"/>
      <c r="H162" s="37"/>
      <c r="I162" s="200"/>
      <c r="J162" s="37"/>
      <c r="K162" s="37"/>
      <c r="L162" s="40"/>
      <c r="M162" s="201"/>
      <c r="N162" s="202"/>
      <c r="O162" s="72"/>
      <c r="P162" s="72"/>
      <c r="Q162" s="72"/>
      <c r="R162" s="72"/>
      <c r="S162" s="72"/>
      <c r="T162" s="73"/>
      <c r="U162" s="35"/>
      <c r="V162" s="35"/>
      <c r="W162" s="35"/>
      <c r="X162" s="35"/>
      <c r="Y162" s="35"/>
      <c r="Z162" s="35"/>
      <c r="AA162" s="35"/>
      <c r="AB162" s="35"/>
      <c r="AC162" s="35"/>
      <c r="AD162" s="35"/>
      <c r="AE162" s="35"/>
      <c r="AT162" s="18" t="s">
        <v>362</v>
      </c>
      <c r="AU162" s="18" t="s">
        <v>90</v>
      </c>
    </row>
    <row r="163" spans="1:65" s="14" customFormat="1" ht="10.199999999999999">
      <c r="B163" s="227"/>
      <c r="C163" s="228"/>
      <c r="D163" s="198" t="s">
        <v>364</v>
      </c>
      <c r="E163" s="229" t="s">
        <v>1</v>
      </c>
      <c r="F163" s="230" t="s">
        <v>5333</v>
      </c>
      <c r="G163" s="228"/>
      <c r="H163" s="231">
        <v>3.5339999999999998</v>
      </c>
      <c r="I163" s="232"/>
      <c r="J163" s="228"/>
      <c r="K163" s="228"/>
      <c r="L163" s="233"/>
      <c r="M163" s="234"/>
      <c r="N163" s="235"/>
      <c r="O163" s="235"/>
      <c r="P163" s="235"/>
      <c r="Q163" s="235"/>
      <c r="R163" s="235"/>
      <c r="S163" s="235"/>
      <c r="T163" s="236"/>
      <c r="AT163" s="237" t="s">
        <v>364</v>
      </c>
      <c r="AU163" s="237" t="s">
        <v>90</v>
      </c>
      <c r="AV163" s="14" t="s">
        <v>90</v>
      </c>
      <c r="AW163" s="14" t="s">
        <v>36</v>
      </c>
      <c r="AX163" s="14" t="s">
        <v>81</v>
      </c>
      <c r="AY163" s="237" t="s">
        <v>215</v>
      </c>
    </row>
    <row r="164" spans="1:65" s="14" customFormat="1" ht="10.199999999999999">
      <c r="B164" s="227"/>
      <c r="C164" s="228"/>
      <c r="D164" s="198" t="s">
        <v>364</v>
      </c>
      <c r="E164" s="229" t="s">
        <v>1</v>
      </c>
      <c r="F164" s="230" t="s">
        <v>5334</v>
      </c>
      <c r="G164" s="228"/>
      <c r="H164" s="231">
        <v>20.475000000000001</v>
      </c>
      <c r="I164" s="232"/>
      <c r="J164" s="228"/>
      <c r="K164" s="228"/>
      <c r="L164" s="233"/>
      <c r="M164" s="234"/>
      <c r="N164" s="235"/>
      <c r="O164" s="235"/>
      <c r="P164" s="235"/>
      <c r="Q164" s="235"/>
      <c r="R164" s="235"/>
      <c r="S164" s="235"/>
      <c r="T164" s="236"/>
      <c r="AT164" s="237" t="s">
        <v>364</v>
      </c>
      <c r="AU164" s="237" t="s">
        <v>90</v>
      </c>
      <c r="AV164" s="14" t="s">
        <v>90</v>
      </c>
      <c r="AW164" s="14" t="s">
        <v>36</v>
      </c>
      <c r="AX164" s="14" t="s">
        <v>81</v>
      </c>
      <c r="AY164" s="237" t="s">
        <v>215</v>
      </c>
    </row>
    <row r="165" spans="1:65" s="14" customFormat="1" ht="10.199999999999999">
      <c r="B165" s="227"/>
      <c r="C165" s="228"/>
      <c r="D165" s="198" t="s">
        <v>364</v>
      </c>
      <c r="E165" s="229" t="s">
        <v>1</v>
      </c>
      <c r="F165" s="230" t="s">
        <v>5335</v>
      </c>
      <c r="G165" s="228"/>
      <c r="H165" s="231">
        <v>3.24</v>
      </c>
      <c r="I165" s="232"/>
      <c r="J165" s="228"/>
      <c r="K165" s="228"/>
      <c r="L165" s="233"/>
      <c r="M165" s="234"/>
      <c r="N165" s="235"/>
      <c r="O165" s="235"/>
      <c r="P165" s="235"/>
      <c r="Q165" s="235"/>
      <c r="R165" s="235"/>
      <c r="S165" s="235"/>
      <c r="T165" s="236"/>
      <c r="AT165" s="237" t="s">
        <v>364</v>
      </c>
      <c r="AU165" s="237" t="s">
        <v>90</v>
      </c>
      <c r="AV165" s="14" t="s">
        <v>90</v>
      </c>
      <c r="AW165" s="14" t="s">
        <v>36</v>
      </c>
      <c r="AX165" s="14" t="s">
        <v>81</v>
      </c>
      <c r="AY165" s="237" t="s">
        <v>215</v>
      </c>
    </row>
    <row r="166" spans="1:65" s="15" customFormat="1" ht="10.199999999999999">
      <c r="B166" s="238"/>
      <c r="C166" s="239"/>
      <c r="D166" s="198" t="s">
        <v>364</v>
      </c>
      <c r="E166" s="240" t="s">
        <v>1</v>
      </c>
      <c r="F166" s="241" t="s">
        <v>368</v>
      </c>
      <c r="G166" s="239"/>
      <c r="H166" s="242">
        <v>27.249000000000002</v>
      </c>
      <c r="I166" s="243"/>
      <c r="J166" s="239"/>
      <c r="K166" s="239"/>
      <c r="L166" s="244"/>
      <c r="M166" s="245"/>
      <c r="N166" s="246"/>
      <c r="O166" s="246"/>
      <c r="P166" s="246"/>
      <c r="Q166" s="246"/>
      <c r="R166" s="246"/>
      <c r="S166" s="246"/>
      <c r="T166" s="247"/>
      <c r="AT166" s="248" t="s">
        <v>364</v>
      </c>
      <c r="AU166" s="248" t="s">
        <v>90</v>
      </c>
      <c r="AV166" s="15" t="s">
        <v>214</v>
      </c>
      <c r="AW166" s="15" t="s">
        <v>36</v>
      </c>
      <c r="AX166" s="15" t="s">
        <v>88</v>
      </c>
      <c r="AY166" s="248" t="s">
        <v>215</v>
      </c>
    </row>
    <row r="167" spans="1:65" s="2" customFormat="1" ht="16.5" customHeight="1">
      <c r="A167" s="35"/>
      <c r="B167" s="36"/>
      <c r="C167" s="260" t="s">
        <v>256</v>
      </c>
      <c r="D167" s="260" t="s">
        <v>539</v>
      </c>
      <c r="E167" s="261" t="s">
        <v>5336</v>
      </c>
      <c r="F167" s="262" t="s">
        <v>5337</v>
      </c>
      <c r="G167" s="263" t="s">
        <v>583</v>
      </c>
      <c r="H167" s="264">
        <v>51.500999999999998</v>
      </c>
      <c r="I167" s="265"/>
      <c r="J167" s="266">
        <f>ROUND(I167*H167,2)</f>
        <v>0</v>
      </c>
      <c r="K167" s="262" t="s">
        <v>359</v>
      </c>
      <c r="L167" s="267"/>
      <c r="M167" s="268" t="s">
        <v>1</v>
      </c>
      <c r="N167" s="269" t="s">
        <v>46</v>
      </c>
      <c r="O167" s="72"/>
      <c r="P167" s="194">
        <f>O167*H167</f>
        <v>0</v>
      </c>
      <c r="Q167" s="194">
        <v>1</v>
      </c>
      <c r="R167" s="194">
        <f>Q167*H167</f>
        <v>51.500999999999998</v>
      </c>
      <c r="S167" s="194">
        <v>0</v>
      </c>
      <c r="T167" s="195">
        <f>S167*H167</f>
        <v>0</v>
      </c>
      <c r="U167" s="35"/>
      <c r="V167" s="35"/>
      <c r="W167" s="35"/>
      <c r="X167" s="35"/>
      <c r="Y167" s="35"/>
      <c r="Z167" s="35"/>
      <c r="AA167" s="35"/>
      <c r="AB167" s="35"/>
      <c r="AC167" s="35"/>
      <c r="AD167" s="35"/>
      <c r="AE167" s="35"/>
      <c r="AR167" s="196" t="s">
        <v>251</v>
      </c>
      <c r="AT167" s="196" t="s">
        <v>539</v>
      </c>
      <c r="AU167" s="196" t="s">
        <v>90</v>
      </c>
      <c r="AY167" s="18" t="s">
        <v>215</v>
      </c>
      <c r="BE167" s="197">
        <f>IF(N167="základní",J167,0)</f>
        <v>0</v>
      </c>
      <c r="BF167" s="197">
        <f>IF(N167="snížená",J167,0)</f>
        <v>0</v>
      </c>
      <c r="BG167" s="197">
        <f>IF(N167="zákl. přenesená",J167,0)</f>
        <v>0</v>
      </c>
      <c r="BH167" s="197">
        <f>IF(N167="sníž. přenesená",J167,0)</f>
        <v>0</v>
      </c>
      <c r="BI167" s="197">
        <f>IF(N167="nulová",J167,0)</f>
        <v>0</v>
      </c>
      <c r="BJ167" s="18" t="s">
        <v>88</v>
      </c>
      <c r="BK167" s="197">
        <f>ROUND(I167*H167,2)</f>
        <v>0</v>
      </c>
      <c r="BL167" s="18" t="s">
        <v>214</v>
      </c>
      <c r="BM167" s="196" t="s">
        <v>5338</v>
      </c>
    </row>
    <row r="168" spans="1:65" s="2" customFormat="1" ht="10.199999999999999">
      <c r="A168" s="35"/>
      <c r="B168" s="36"/>
      <c r="C168" s="37"/>
      <c r="D168" s="198" t="s">
        <v>221</v>
      </c>
      <c r="E168" s="37"/>
      <c r="F168" s="199" t="s">
        <v>5337</v>
      </c>
      <c r="G168" s="37"/>
      <c r="H168" s="37"/>
      <c r="I168" s="200"/>
      <c r="J168" s="37"/>
      <c r="K168" s="37"/>
      <c r="L168" s="40"/>
      <c r="M168" s="201"/>
      <c r="N168" s="202"/>
      <c r="O168" s="72"/>
      <c r="P168" s="72"/>
      <c r="Q168" s="72"/>
      <c r="R168" s="72"/>
      <c r="S168" s="72"/>
      <c r="T168" s="73"/>
      <c r="U168" s="35"/>
      <c r="V168" s="35"/>
      <c r="W168" s="35"/>
      <c r="X168" s="35"/>
      <c r="Y168" s="35"/>
      <c r="Z168" s="35"/>
      <c r="AA168" s="35"/>
      <c r="AB168" s="35"/>
      <c r="AC168" s="35"/>
      <c r="AD168" s="35"/>
      <c r="AE168" s="35"/>
      <c r="AT168" s="18" t="s">
        <v>221</v>
      </c>
      <c r="AU168" s="18" t="s">
        <v>90</v>
      </c>
    </row>
    <row r="169" spans="1:65" s="14" customFormat="1" ht="10.199999999999999">
      <c r="B169" s="227"/>
      <c r="C169" s="228"/>
      <c r="D169" s="198" t="s">
        <v>364</v>
      </c>
      <c r="E169" s="228"/>
      <c r="F169" s="230" t="s">
        <v>5339</v>
      </c>
      <c r="G169" s="228"/>
      <c r="H169" s="231">
        <v>51.500999999999998</v>
      </c>
      <c r="I169" s="232"/>
      <c r="J169" s="228"/>
      <c r="K169" s="228"/>
      <c r="L169" s="233"/>
      <c r="M169" s="234"/>
      <c r="N169" s="235"/>
      <c r="O169" s="235"/>
      <c r="P169" s="235"/>
      <c r="Q169" s="235"/>
      <c r="R169" s="235"/>
      <c r="S169" s="235"/>
      <c r="T169" s="236"/>
      <c r="AT169" s="237" t="s">
        <v>364</v>
      </c>
      <c r="AU169" s="237" t="s">
        <v>90</v>
      </c>
      <c r="AV169" s="14" t="s">
        <v>90</v>
      </c>
      <c r="AW169" s="14" t="s">
        <v>4</v>
      </c>
      <c r="AX169" s="14" t="s">
        <v>88</v>
      </c>
      <c r="AY169" s="237" t="s">
        <v>215</v>
      </c>
    </row>
    <row r="170" spans="1:65" s="11" customFormat="1" ht="22.8" customHeight="1">
      <c r="B170" s="171"/>
      <c r="C170" s="172"/>
      <c r="D170" s="173" t="s">
        <v>80</v>
      </c>
      <c r="E170" s="213" t="s">
        <v>214</v>
      </c>
      <c r="F170" s="213" t="s">
        <v>1169</v>
      </c>
      <c r="G170" s="172"/>
      <c r="H170" s="172"/>
      <c r="I170" s="175"/>
      <c r="J170" s="214">
        <f>BK170</f>
        <v>0</v>
      </c>
      <c r="K170" s="172"/>
      <c r="L170" s="177"/>
      <c r="M170" s="178"/>
      <c r="N170" s="179"/>
      <c r="O170" s="179"/>
      <c r="P170" s="180">
        <f>SUM(P171:P177)</f>
        <v>0</v>
      </c>
      <c r="Q170" s="179"/>
      <c r="R170" s="180">
        <f>SUM(R171:R177)</f>
        <v>15.763</v>
      </c>
      <c r="S170" s="179"/>
      <c r="T170" s="181">
        <f>SUM(T171:T177)</f>
        <v>0</v>
      </c>
      <c r="AR170" s="182" t="s">
        <v>88</v>
      </c>
      <c r="AT170" s="183" t="s">
        <v>80</v>
      </c>
      <c r="AU170" s="183" t="s">
        <v>88</v>
      </c>
      <c r="AY170" s="182" t="s">
        <v>215</v>
      </c>
      <c r="BK170" s="184">
        <f>SUM(BK171:BK177)</f>
        <v>0</v>
      </c>
    </row>
    <row r="171" spans="1:65" s="2" customFormat="1" ht="24.15" customHeight="1">
      <c r="A171" s="35"/>
      <c r="B171" s="36"/>
      <c r="C171" s="185" t="s">
        <v>261</v>
      </c>
      <c r="D171" s="185" t="s">
        <v>216</v>
      </c>
      <c r="E171" s="186" t="s">
        <v>5340</v>
      </c>
      <c r="F171" s="187" t="s">
        <v>5341</v>
      </c>
      <c r="G171" s="188" t="s">
        <v>358</v>
      </c>
      <c r="H171" s="189">
        <v>8.34</v>
      </c>
      <c r="I171" s="190"/>
      <c r="J171" s="191">
        <f>ROUND(I171*H171,2)</f>
        <v>0</v>
      </c>
      <c r="K171" s="187" t="s">
        <v>359</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214</v>
      </c>
      <c r="AT171" s="196" t="s">
        <v>216</v>
      </c>
      <c r="AU171" s="196" t="s">
        <v>90</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214</v>
      </c>
      <c r="BM171" s="196" t="s">
        <v>5342</v>
      </c>
    </row>
    <row r="172" spans="1:65" s="2" customFormat="1" ht="19.2">
      <c r="A172" s="35"/>
      <c r="B172" s="36"/>
      <c r="C172" s="37"/>
      <c r="D172" s="198" t="s">
        <v>221</v>
      </c>
      <c r="E172" s="37"/>
      <c r="F172" s="199" t="s">
        <v>5343</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221</v>
      </c>
      <c r="AU172" s="18" t="s">
        <v>90</v>
      </c>
    </row>
    <row r="173" spans="1:65" s="2" customFormat="1" ht="10.199999999999999">
      <c r="A173" s="35"/>
      <c r="B173" s="36"/>
      <c r="C173" s="37"/>
      <c r="D173" s="215" t="s">
        <v>362</v>
      </c>
      <c r="E173" s="37"/>
      <c r="F173" s="216" t="s">
        <v>5344</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362</v>
      </c>
      <c r="AU173" s="18" t="s">
        <v>90</v>
      </c>
    </row>
    <row r="174" spans="1:65" s="14" customFormat="1" ht="10.199999999999999">
      <c r="B174" s="227"/>
      <c r="C174" s="228"/>
      <c r="D174" s="198" t="s">
        <v>364</v>
      </c>
      <c r="E174" s="229" t="s">
        <v>1</v>
      </c>
      <c r="F174" s="230" t="s">
        <v>5345</v>
      </c>
      <c r="G174" s="228"/>
      <c r="H174" s="231">
        <v>8.34</v>
      </c>
      <c r="I174" s="232"/>
      <c r="J174" s="228"/>
      <c r="K174" s="228"/>
      <c r="L174" s="233"/>
      <c r="M174" s="234"/>
      <c r="N174" s="235"/>
      <c r="O174" s="235"/>
      <c r="P174" s="235"/>
      <c r="Q174" s="235"/>
      <c r="R174" s="235"/>
      <c r="S174" s="235"/>
      <c r="T174" s="236"/>
      <c r="AT174" s="237" t="s">
        <v>364</v>
      </c>
      <c r="AU174" s="237" t="s">
        <v>90</v>
      </c>
      <c r="AV174" s="14" t="s">
        <v>90</v>
      </c>
      <c r="AW174" s="14" t="s">
        <v>36</v>
      </c>
      <c r="AX174" s="14" t="s">
        <v>88</v>
      </c>
      <c r="AY174" s="237" t="s">
        <v>215</v>
      </c>
    </row>
    <row r="175" spans="1:65" s="2" customFormat="1" ht="16.5" customHeight="1">
      <c r="A175" s="35"/>
      <c r="B175" s="36"/>
      <c r="C175" s="260" t="s">
        <v>266</v>
      </c>
      <c r="D175" s="260" t="s">
        <v>539</v>
      </c>
      <c r="E175" s="261" t="s">
        <v>5336</v>
      </c>
      <c r="F175" s="262" t="s">
        <v>5337</v>
      </c>
      <c r="G175" s="263" t="s">
        <v>583</v>
      </c>
      <c r="H175" s="264">
        <v>15.763</v>
      </c>
      <c r="I175" s="265"/>
      <c r="J175" s="266">
        <f>ROUND(I175*H175,2)</f>
        <v>0</v>
      </c>
      <c r="K175" s="262" t="s">
        <v>359</v>
      </c>
      <c r="L175" s="267"/>
      <c r="M175" s="268" t="s">
        <v>1</v>
      </c>
      <c r="N175" s="269" t="s">
        <v>46</v>
      </c>
      <c r="O175" s="72"/>
      <c r="P175" s="194">
        <f>O175*H175</f>
        <v>0</v>
      </c>
      <c r="Q175" s="194">
        <v>1</v>
      </c>
      <c r="R175" s="194">
        <f>Q175*H175</f>
        <v>15.763</v>
      </c>
      <c r="S175" s="194">
        <v>0</v>
      </c>
      <c r="T175" s="195">
        <f>S175*H175</f>
        <v>0</v>
      </c>
      <c r="U175" s="35"/>
      <c r="V175" s="35"/>
      <c r="W175" s="35"/>
      <c r="X175" s="35"/>
      <c r="Y175" s="35"/>
      <c r="Z175" s="35"/>
      <c r="AA175" s="35"/>
      <c r="AB175" s="35"/>
      <c r="AC175" s="35"/>
      <c r="AD175" s="35"/>
      <c r="AE175" s="35"/>
      <c r="AR175" s="196" t="s">
        <v>251</v>
      </c>
      <c r="AT175" s="196" t="s">
        <v>539</v>
      </c>
      <c r="AU175" s="196" t="s">
        <v>90</v>
      </c>
      <c r="AY175" s="18" t="s">
        <v>215</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214</v>
      </c>
      <c r="BM175" s="196" t="s">
        <v>5346</v>
      </c>
    </row>
    <row r="176" spans="1:65" s="2" customFormat="1" ht="10.199999999999999">
      <c r="A176" s="35"/>
      <c r="B176" s="36"/>
      <c r="C176" s="37"/>
      <c r="D176" s="198" t="s">
        <v>221</v>
      </c>
      <c r="E176" s="37"/>
      <c r="F176" s="199" t="s">
        <v>5337</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221</v>
      </c>
      <c r="AU176" s="18" t="s">
        <v>90</v>
      </c>
    </row>
    <row r="177" spans="1:65" s="14" customFormat="1" ht="10.199999999999999">
      <c r="B177" s="227"/>
      <c r="C177" s="228"/>
      <c r="D177" s="198" t="s">
        <v>364</v>
      </c>
      <c r="E177" s="228"/>
      <c r="F177" s="230" t="s">
        <v>5347</v>
      </c>
      <c r="G177" s="228"/>
      <c r="H177" s="231">
        <v>15.763</v>
      </c>
      <c r="I177" s="232"/>
      <c r="J177" s="228"/>
      <c r="K177" s="228"/>
      <c r="L177" s="233"/>
      <c r="M177" s="234"/>
      <c r="N177" s="235"/>
      <c r="O177" s="235"/>
      <c r="P177" s="235"/>
      <c r="Q177" s="235"/>
      <c r="R177" s="235"/>
      <c r="S177" s="235"/>
      <c r="T177" s="236"/>
      <c r="AT177" s="237" t="s">
        <v>364</v>
      </c>
      <c r="AU177" s="237" t="s">
        <v>90</v>
      </c>
      <c r="AV177" s="14" t="s">
        <v>90</v>
      </c>
      <c r="AW177" s="14" t="s">
        <v>4</v>
      </c>
      <c r="AX177" s="14" t="s">
        <v>88</v>
      </c>
      <c r="AY177" s="237" t="s">
        <v>215</v>
      </c>
    </row>
    <row r="178" spans="1:65" s="11" customFormat="1" ht="25.95" customHeight="1">
      <c r="B178" s="171"/>
      <c r="C178" s="172"/>
      <c r="D178" s="173" t="s">
        <v>80</v>
      </c>
      <c r="E178" s="174" t="s">
        <v>2237</v>
      </c>
      <c r="F178" s="174" t="s">
        <v>2238</v>
      </c>
      <c r="G178" s="172"/>
      <c r="H178" s="172"/>
      <c r="I178" s="175"/>
      <c r="J178" s="176">
        <f>BK178</f>
        <v>0</v>
      </c>
      <c r="K178" s="172"/>
      <c r="L178" s="177"/>
      <c r="M178" s="178"/>
      <c r="N178" s="179"/>
      <c r="O178" s="179"/>
      <c r="P178" s="180">
        <f>P179+P204+P335+P496+P515+P594+P616</f>
        <v>0</v>
      </c>
      <c r="Q178" s="179"/>
      <c r="R178" s="180">
        <f>R179+R204+R335+R496+R515+R594+R616</f>
        <v>1.7802275999999999</v>
      </c>
      <c r="S178" s="179"/>
      <c r="T178" s="181">
        <f>T179+T204+T335+T496+T515+T594+T616</f>
        <v>0</v>
      </c>
      <c r="AR178" s="182" t="s">
        <v>90</v>
      </c>
      <c r="AT178" s="183" t="s">
        <v>80</v>
      </c>
      <c r="AU178" s="183" t="s">
        <v>81</v>
      </c>
      <c r="AY178" s="182" t="s">
        <v>215</v>
      </c>
      <c r="BK178" s="184">
        <f>BK179+BK204+BK335+BK496+BK515+BK594+BK616</f>
        <v>0</v>
      </c>
    </row>
    <row r="179" spans="1:65" s="11" customFormat="1" ht="22.8" customHeight="1">
      <c r="B179" s="171"/>
      <c r="C179" s="172"/>
      <c r="D179" s="173" t="s">
        <v>80</v>
      </c>
      <c r="E179" s="213" t="s">
        <v>2515</v>
      </c>
      <c r="F179" s="213" t="s">
        <v>2516</v>
      </c>
      <c r="G179" s="172"/>
      <c r="H179" s="172"/>
      <c r="I179" s="175"/>
      <c r="J179" s="214">
        <f>BK179</f>
        <v>0</v>
      </c>
      <c r="K179" s="172"/>
      <c r="L179" s="177"/>
      <c r="M179" s="178"/>
      <c r="N179" s="179"/>
      <c r="O179" s="179"/>
      <c r="P179" s="180">
        <f>SUM(P180:P203)</f>
        <v>0</v>
      </c>
      <c r="Q179" s="179"/>
      <c r="R179" s="180">
        <f>SUM(R180:R203)</f>
        <v>0.13589760000000001</v>
      </c>
      <c r="S179" s="179"/>
      <c r="T179" s="181">
        <f>SUM(T180:T203)</f>
        <v>0</v>
      </c>
      <c r="AR179" s="182" t="s">
        <v>90</v>
      </c>
      <c r="AT179" s="183" t="s">
        <v>80</v>
      </c>
      <c r="AU179" s="183" t="s">
        <v>88</v>
      </c>
      <c r="AY179" s="182" t="s">
        <v>215</v>
      </c>
      <c r="BK179" s="184">
        <f>SUM(BK180:BK203)</f>
        <v>0</v>
      </c>
    </row>
    <row r="180" spans="1:65" s="2" customFormat="1" ht="33" customHeight="1">
      <c r="A180" s="35"/>
      <c r="B180" s="36"/>
      <c r="C180" s="185" t="s">
        <v>8</v>
      </c>
      <c r="D180" s="185" t="s">
        <v>216</v>
      </c>
      <c r="E180" s="186" t="s">
        <v>5348</v>
      </c>
      <c r="F180" s="187" t="s">
        <v>5349</v>
      </c>
      <c r="G180" s="188" t="s">
        <v>797</v>
      </c>
      <c r="H180" s="189">
        <v>243.5</v>
      </c>
      <c r="I180" s="190"/>
      <c r="J180" s="191">
        <f>ROUND(I180*H180,2)</f>
        <v>0</v>
      </c>
      <c r="K180" s="187" t="s">
        <v>359</v>
      </c>
      <c r="L180" s="40"/>
      <c r="M180" s="192" t="s">
        <v>1</v>
      </c>
      <c r="N180" s="193" t="s">
        <v>46</v>
      </c>
      <c r="O180" s="72"/>
      <c r="P180" s="194">
        <f>O180*H180</f>
        <v>0</v>
      </c>
      <c r="Q180" s="194">
        <v>9.0000000000000006E-5</v>
      </c>
      <c r="R180" s="194">
        <f>Q180*H180</f>
        <v>2.1915E-2</v>
      </c>
      <c r="S180" s="194">
        <v>0</v>
      </c>
      <c r="T180" s="195">
        <f>S180*H180</f>
        <v>0</v>
      </c>
      <c r="U180" s="35"/>
      <c r="V180" s="35"/>
      <c r="W180" s="35"/>
      <c r="X180" s="35"/>
      <c r="Y180" s="35"/>
      <c r="Z180" s="35"/>
      <c r="AA180" s="35"/>
      <c r="AB180" s="35"/>
      <c r="AC180" s="35"/>
      <c r="AD180" s="35"/>
      <c r="AE180" s="35"/>
      <c r="AR180" s="196" t="s">
        <v>291</v>
      </c>
      <c r="AT180" s="196" t="s">
        <v>216</v>
      </c>
      <c r="AU180" s="196" t="s">
        <v>90</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291</v>
      </c>
      <c r="BM180" s="196" t="s">
        <v>5350</v>
      </c>
    </row>
    <row r="181" spans="1:65" s="2" customFormat="1" ht="48">
      <c r="A181" s="35"/>
      <c r="B181" s="36"/>
      <c r="C181" s="37"/>
      <c r="D181" s="198" t="s">
        <v>221</v>
      </c>
      <c r="E181" s="37"/>
      <c r="F181" s="199" t="s">
        <v>5351</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90</v>
      </c>
    </row>
    <row r="182" spans="1:65" s="2" customFormat="1" ht="10.199999999999999">
      <c r="A182" s="35"/>
      <c r="B182" s="36"/>
      <c r="C182" s="37"/>
      <c r="D182" s="215" t="s">
        <v>362</v>
      </c>
      <c r="E182" s="37"/>
      <c r="F182" s="216" t="s">
        <v>5352</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362</v>
      </c>
      <c r="AU182" s="18" t="s">
        <v>90</v>
      </c>
    </row>
    <row r="183" spans="1:65" s="14" customFormat="1" ht="10.199999999999999">
      <c r="B183" s="227"/>
      <c r="C183" s="228"/>
      <c r="D183" s="198" t="s">
        <v>364</v>
      </c>
      <c r="E183" s="229" t="s">
        <v>1</v>
      </c>
      <c r="F183" s="230" t="s">
        <v>5353</v>
      </c>
      <c r="G183" s="228"/>
      <c r="H183" s="231">
        <v>243.5</v>
      </c>
      <c r="I183" s="232"/>
      <c r="J183" s="228"/>
      <c r="K183" s="228"/>
      <c r="L183" s="233"/>
      <c r="M183" s="234"/>
      <c r="N183" s="235"/>
      <c r="O183" s="235"/>
      <c r="P183" s="235"/>
      <c r="Q183" s="235"/>
      <c r="R183" s="235"/>
      <c r="S183" s="235"/>
      <c r="T183" s="236"/>
      <c r="AT183" s="237" t="s">
        <v>364</v>
      </c>
      <c r="AU183" s="237" t="s">
        <v>90</v>
      </c>
      <c r="AV183" s="14" t="s">
        <v>90</v>
      </c>
      <c r="AW183" s="14" t="s">
        <v>36</v>
      </c>
      <c r="AX183" s="14" t="s">
        <v>88</v>
      </c>
      <c r="AY183" s="237" t="s">
        <v>215</v>
      </c>
    </row>
    <row r="184" spans="1:65" s="2" customFormat="1" ht="24.15" customHeight="1">
      <c r="A184" s="35"/>
      <c r="B184" s="36"/>
      <c r="C184" s="260" t="s">
        <v>275</v>
      </c>
      <c r="D184" s="260" t="s">
        <v>539</v>
      </c>
      <c r="E184" s="261" t="s">
        <v>5354</v>
      </c>
      <c r="F184" s="262" t="s">
        <v>5355</v>
      </c>
      <c r="G184" s="263" t="s">
        <v>797</v>
      </c>
      <c r="H184" s="264">
        <v>127</v>
      </c>
      <c r="I184" s="265"/>
      <c r="J184" s="266">
        <f>ROUND(I184*H184,2)</f>
        <v>0</v>
      </c>
      <c r="K184" s="262" t="s">
        <v>359</v>
      </c>
      <c r="L184" s="267"/>
      <c r="M184" s="268" t="s">
        <v>1</v>
      </c>
      <c r="N184" s="269" t="s">
        <v>46</v>
      </c>
      <c r="O184" s="72"/>
      <c r="P184" s="194">
        <f>O184*H184</f>
        <v>0</v>
      </c>
      <c r="Q184" s="194">
        <v>2.7E-4</v>
      </c>
      <c r="R184" s="194">
        <f>Q184*H184</f>
        <v>3.4290000000000001E-2</v>
      </c>
      <c r="S184" s="194">
        <v>0</v>
      </c>
      <c r="T184" s="195">
        <f>S184*H184</f>
        <v>0</v>
      </c>
      <c r="U184" s="35"/>
      <c r="V184" s="35"/>
      <c r="W184" s="35"/>
      <c r="X184" s="35"/>
      <c r="Y184" s="35"/>
      <c r="Z184" s="35"/>
      <c r="AA184" s="35"/>
      <c r="AB184" s="35"/>
      <c r="AC184" s="35"/>
      <c r="AD184" s="35"/>
      <c r="AE184" s="35"/>
      <c r="AR184" s="196" t="s">
        <v>676</v>
      </c>
      <c r="AT184" s="196" t="s">
        <v>539</v>
      </c>
      <c r="AU184" s="196" t="s">
        <v>90</v>
      </c>
      <c r="AY184" s="18" t="s">
        <v>215</v>
      </c>
      <c r="BE184" s="197">
        <f>IF(N184="základní",J184,0)</f>
        <v>0</v>
      </c>
      <c r="BF184" s="197">
        <f>IF(N184="snížená",J184,0)</f>
        <v>0</v>
      </c>
      <c r="BG184" s="197">
        <f>IF(N184="zákl. přenesená",J184,0)</f>
        <v>0</v>
      </c>
      <c r="BH184" s="197">
        <f>IF(N184="sníž. přenesená",J184,0)</f>
        <v>0</v>
      </c>
      <c r="BI184" s="197">
        <f>IF(N184="nulová",J184,0)</f>
        <v>0</v>
      </c>
      <c r="BJ184" s="18" t="s">
        <v>88</v>
      </c>
      <c r="BK184" s="197">
        <f>ROUND(I184*H184,2)</f>
        <v>0</v>
      </c>
      <c r="BL184" s="18" t="s">
        <v>291</v>
      </c>
      <c r="BM184" s="196" t="s">
        <v>5356</v>
      </c>
    </row>
    <row r="185" spans="1:65" s="2" customFormat="1" ht="19.2">
      <c r="A185" s="35"/>
      <c r="B185" s="36"/>
      <c r="C185" s="37"/>
      <c r="D185" s="198" t="s">
        <v>221</v>
      </c>
      <c r="E185" s="37"/>
      <c r="F185" s="199" t="s">
        <v>5355</v>
      </c>
      <c r="G185" s="37"/>
      <c r="H185" s="37"/>
      <c r="I185" s="200"/>
      <c r="J185" s="37"/>
      <c r="K185" s="37"/>
      <c r="L185" s="40"/>
      <c r="M185" s="201"/>
      <c r="N185" s="202"/>
      <c r="O185" s="72"/>
      <c r="P185" s="72"/>
      <c r="Q185" s="72"/>
      <c r="R185" s="72"/>
      <c r="S185" s="72"/>
      <c r="T185" s="73"/>
      <c r="U185" s="35"/>
      <c r="V185" s="35"/>
      <c r="W185" s="35"/>
      <c r="X185" s="35"/>
      <c r="Y185" s="35"/>
      <c r="Z185" s="35"/>
      <c r="AA185" s="35"/>
      <c r="AB185" s="35"/>
      <c r="AC185" s="35"/>
      <c r="AD185" s="35"/>
      <c r="AE185" s="35"/>
      <c r="AT185" s="18" t="s">
        <v>221</v>
      </c>
      <c r="AU185" s="18" t="s">
        <v>90</v>
      </c>
    </row>
    <row r="186" spans="1:65" s="14" customFormat="1" ht="20.399999999999999">
      <c r="B186" s="227"/>
      <c r="C186" s="228"/>
      <c r="D186" s="198" t="s">
        <v>364</v>
      </c>
      <c r="E186" s="228"/>
      <c r="F186" s="230" t="s">
        <v>5357</v>
      </c>
      <c r="G186" s="228"/>
      <c r="H186" s="231">
        <v>127</v>
      </c>
      <c r="I186" s="232"/>
      <c r="J186" s="228"/>
      <c r="K186" s="228"/>
      <c r="L186" s="233"/>
      <c r="M186" s="234"/>
      <c r="N186" s="235"/>
      <c r="O186" s="235"/>
      <c r="P186" s="235"/>
      <c r="Q186" s="235"/>
      <c r="R186" s="235"/>
      <c r="S186" s="235"/>
      <c r="T186" s="236"/>
      <c r="AT186" s="237" t="s">
        <v>364</v>
      </c>
      <c r="AU186" s="237" t="s">
        <v>90</v>
      </c>
      <c r="AV186" s="14" t="s">
        <v>90</v>
      </c>
      <c r="AW186" s="14" t="s">
        <v>4</v>
      </c>
      <c r="AX186" s="14" t="s">
        <v>88</v>
      </c>
      <c r="AY186" s="237" t="s">
        <v>215</v>
      </c>
    </row>
    <row r="187" spans="1:65" s="2" customFormat="1" ht="24.15" customHeight="1">
      <c r="A187" s="35"/>
      <c r="B187" s="36"/>
      <c r="C187" s="260" t="s">
        <v>280</v>
      </c>
      <c r="D187" s="260" t="s">
        <v>539</v>
      </c>
      <c r="E187" s="261" t="s">
        <v>5358</v>
      </c>
      <c r="F187" s="262" t="s">
        <v>5359</v>
      </c>
      <c r="G187" s="263" t="s">
        <v>797</v>
      </c>
      <c r="H187" s="264">
        <v>22.5</v>
      </c>
      <c r="I187" s="265"/>
      <c r="J187" s="266">
        <f>ROUND(I187*H187,2)</f>
        <v>0</v>
      </c>
      <c r="K187" s="262" t="s">
        <v>359</v>
      </c>
      <c r="L187" s="267"/>
      <c r="M187" s="268" t="s">
        <v>1</v>
      </c>
      <c r="N187" s="269" t="s">
        <v>46</v>
      </c>
      <c r="O187" s="72"/>
      <c r="P187" s="194">
        <f>O187*H187</f>
        <v>0</v>
      </c>
      <c r="Q187" s="194">
        <v>2.9E-4</v>
      </c>
      <c r="R187" s="194">
        <f>Q187*H187</f>
        <v>6.5250000000000004E-3</v>
      </c>
      <c r="S187" s="194">
        <v>0</v>
      </c>
      <c r="T187" s="195">
        <f>S187*H187</f>
        <v>0</v>
      </c>
      <c r="U187" s="35"/>
      <c r="V187" s="35"/>
      <c r="W187" s="35"/>
      <c r="X187" s="35"/>
      <c r="Y187" s="35"/>
      <c r="Z187" s="35"/>
      <c r="AA187" s="35"/>
      <c r="AB187" s="35"/>
      <c r="AC187" s="35"/>
      <c r="AD187" s="35"/>
      <c r="AE187" s="35"/>
      <c r="AR187" s="196" t="s">
        <v>676</v>
      </c>
      <c r="AT187" s="196" t="s">
        <v>539</v>
      </c>
      <c r="AU187" s="196" t="s">
        <v>90</v>
      </c>
      <c r="AY187" s="18" t="s">
        <v>215</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291</v>
      </c>
      <c r="BM187" s="196" t="s">
        <v>5360</v>
      </c>
    </row>
    <row r="188" spans="1:65" s="2" customFormat="1" ht="19.2">
      <c r="A188" s="35"/>
      <c r="B188" s="36"/>
      <c r="C188" s="37"/>
      <c r="D188" s="198" t="s">
        <v>221</v>
      </c>
      <c r="E188" s="37"/>
      <c r="F188" s="199" t="s">
        <v>5359</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221</v>
      </c>
      <c r="AU188" s="18" t="s">
        <v>90</v>
      </c>
    </row>
    <row r="189" spans="1:65" s="14" customFormat="1" ht="10.199999999999999">
      <c r="B189" s="227"/>
      <c r="C189" s="228"/>
      <c r="D189" s="198" t="s">
        <v>364</v>
      </c>
      <c r="E189" s="229" t="s">
        <v>1</v>
      </c>
      <c r="F189" s="230" t="s">
        <v>5361</v>
      </c>
      <c r="G189" s="228"/>
      <c r="H189" s="231">
        <v>22.5</v>
      </c>
      <c r="I189" s="232"/>
      <c r="J189" s="228"/>
      <c r="K189" s="228"/>
      <c r="L189" s="233"/>
      <c r="M189" s="234"/>
      <c r="N189" s="235"/>
      <c r="O189" s="235"/>
      <c r="P189" s="235"/>
      <c r="Q189" s="235"/>
      <c r="R189" s="235"/>
      <c r="S189" s="235"/>
      <c r="T189" s="236"/>
      <c r="AT189" s="237" t="s">
        <v>364</v>
      </c>
      <c r="AU189" s="237" t="s">
        <v>90</v>
      </c>
      <c r="AV189" s="14" t="s">
        <v>90</v>
      </c>
      <c r="AW189" s="14" t="s">
        <v>36</v>
      </c>
      <c r="AX189" s="14" t="s">
        <v>88</v>
      </c>
      <c r="AY189" s="237" t="s">
        <v>215</v>
      </c>
    </row>
    <row r="190" spans="1:65" s="2" customFormat="1" ht="24.15" customHeight="1">
      <c r="A190" s="35"/>
      <c r="B190" s="36"/>
      <c r="C190" s="260" t="s">
        <v>285</v>
      </c>
      <c r="D190" s="260" t="s">
        <v>539</v>
      </c>
      <c r="E190" s="261" t="s">
        <v>5362</v>
      </c>
      <c r="F190" s="262" t="s">
        <v>5363</v>
      </c>
      <c r="G190" s="263" t="s">
        <v>797</v>
      </c>
      <c r="H190" s="264">
        <v>57</v>
      </c>
      <c r="I190" s="265"/>
      <c r="J190" s="266">
        <f>ROUND(I190*H190,2)</f>
        <v>0</v>
      </c>
      <c r="K190" s="262" t="s">
        <v>359</v>
      </c>
      <c r="L190" s="267"/>
      <c r="M190" s="268" t="s">
        <v>1</v>
      </c>
      <c r="N190" s="269" t="s">
        <v>46</v>
      </c>
      <c r="O190" s="72"/>
      <c r="P190" s="194">
        <f>O190*H190</f>
        <v>0</v>
      </c>
      <c r="Q190" s="194">
        <v>3.2000000000000003E-4</v>
      </c>
      <c r="R190" s="194">
        <f>Q190*H190</f>
        <v>1.8240000000000003E-2</v>
      </c>
      <c r="S190" s="194">
        <v>0</v>
      </c>
      <c r="T190" s="195">
        <f>S190*H190</f>
        <v>0</v>
      </c>
      <c r="U190" s="35"/>
      <c r="V190" s="35"/>
      <c r="W190" s="35"/>
      <c r="X190" s="35"/>
      <c r="Y190" s="35"/>
      <c r="Z190" s="35"/>
      <c r="AA190" s="35"/>
      <c r="AB190" s="35"/>
      <c r="AC190" s="35"/>
      <c r="AD190" s="35"/>
      <c r="AE190" s="35"/>
      <c r="AR190" s="196" t="s">
        <v>676</v>
      </c>
      <c r="AT190" s="196" t="s">
        <v>539</v>
      </c>
      <c r="AU190" s="196" t="s">
        <v>90</v>
      </c>
      <c r="AY190" s="18" t="s">
        <v>215</v>
      </c>
      <c r="BE190" s="197">
        <f>IF(N190="základní",J190,0)</f>
        <v>0</v>
      </c>
      <c r="BF190" s="197">
        <f>IF(N190="snížená",J190,0)</f>
        <v>0</v>
      </c>
      <c r="BG190" s="197">
        <f>IF(N190="zákl. přenesená",J190,0)</f>
        <v>0</v>
      </c>
      <c r="BH190" s="197">
        <f>IF(N190="sníž. přenesená",J190,0)</f>
        <v>0</v>
      </c>
      <c r="BI190" s="197">
        <f>IF(N190="nulová",J190,0)</f>
        <v>0</v>
      </c>
      <c r="BJ190" s="18" t="s">
        <v>88</v>
      </c>
      <c r="BK190" s="197">
        <f>ROUND(I190*H190,2)</f>
        <v>0</v>
      </c>
      <c r="BL190" s="18" t="s">
        <v>291</v>
      </c>
      <c r="BM190" s="196" t="s">
        <v>5364</v>
      </c>
    </row>
    <row r="191" spans="1:65" s="2" customFormat="1" ht="19.2">
      <c r="A191" s="35"/>
      <c r="B191" s="36"/>
      <c r="C191" s="37"/>
      <c r="D191" s="198" t="s">
        <v>221</v>
      </c>
      <c r="E191" s="37"/>
      <c r="F191" s="199" t="s">
        <v>5363</v>
      </c>
      <c r="G191" s="37"/>
      <c r="H191" s="37"/>
      <c r="I191" s="200"/>
      <c r="J191" s="37"/>
      <c r="K191" s="37"/>
      <c r="L191" s="40"/>
      <c r="M191" s="201"/>
      <c r="N191" s="202"/>
      <c r="O191" s="72"/>
      <c r="P191" s="72"/>
      <c r="Q191" s="72"/>
      <c r="R191" s="72"/>
      <c r="S191" s="72"/>
      <c r="T191" s="73"/>
      <c r="U191" s="35"/>
      <c r="V191" s="35"/>
      <c r="W191" s="35"/>
      <c r="X191" s="35"/>
      <c r="Y191" s="35"/>
      <c r="Z191" s="35"/>
      <c r="AA191" s="35"/>
      <c r="AB191" s="35"/>
      <c r="AC191" s="35"/>
      <c r="AD191" s="35"/>
      <c r="AE191" s="35"/>
      <c r="AT191" s="18" t="s">
        <v>221</v>
      </c>
      <c r="AU191" s="18" t="s">
        <v>90</v>
      </c>
    </row>
    <row r="192" spans="1:65" s="14" customFormat="1" ht="10.199999999999999">
      <c r="B192" s="227"/>
      <c r="C192" s="228"/>
      <c r="D192" s="198" t="s">
        <v>364</v>
      </c>
      <c r="E192" s="229" t="s">
        <v>1</v>
      </c>
      <c r="F192" s="230" t="s">
        <v>5365</v>
      </c>
      <c r="G192" s="228"/>
      <c r="H192" s="231">
        <v>57</v>
      </c>
      <c r="I192" s="232"/>
      <c r="J192" s="228"/>
      <c r="K192" s="228"/>
      <c r="L192" s="233"/>
      <c r="M192" s="234"/>
      <c r="N192" s="235"/>
      <c r="O192" s="235"/>
      <c r="P192" s="235"/>
      <c r="Q192" s="235"/>
      <c r="R192" s="235"/>
      <c r="S192" s="235"/>
      <c r="T192" s="236"/>
      <c r="AT192" s="237" t="s">
        <v>364</v>
      </c>
      <c r="AU192" s="237" t="s">
        <v>90</v>
      </c>
      <c r="AV192" s="14" t="s">
        <v>90</v>
      </c>
      <c r="AW192" s="14" t="s">
        <v>36</v>
      </c>
      <c r="AX192" s="14" t="s">
        <v>88</v>
      </c>
      <c r="AY192" s="237" t="s">
        <v>215</v>
      </c>
    </row>
    <row r="193" spans="1:65" s="2" customFormat="1" ht="24.15" customHeight="1">
      <c r="A193" s="35"/>
      <c r="B193" s="36"/>
      <c r="C193" s="260" t="s">
        <v>291</v>
      </c>
      <c r="D193" s="260" t="s">
        <v>539</v>
      </c>
      <c r="E193" s="261" t="s">
        <v>5366</v>
      </c>
      <c r="F193" s="262" t="s">
        <v>5367</v>
      </c>
      <c r="G193" s="263" t="s">
        <v>797</v>
      </c>
      <c r="H193" s="264">
        <v>37</v>
      </c>
      <c r="I193" s="265"/>
      <c r="J193" s="266">
        <f>ROUND(I193*H193,2)</f>
        <v>0</v>
      </c>
      <c r="K193" s="262" t="s">
        <v>359</v>
      </c>
      <c r="L193" s="267"/>
      <c r="M193" s="268" t="s">
        <v>1</v>
      </c>
      <c r="N193" s="269" t="s">
        <v>46</v>
      </c>
      <c r="O193" s="72"/>
      <c r="P193" s="194">
        <f>O193*H193</f>
        <v>0</v>
      </c>
      <c r="Q193" s="194">
        <v>3.6999999999999999E-4</v>
      </c>
      <c r="R193" s="194">
        <f>Q193*H193</f>
        <v>1.3689999999999999E-2</v>
      </c>
      <c r="S193" s="194">
        <v>0</v>
      </c>
      <c r="T193" s="195">
        <f>S193*H193</f>
        <v>0</v>
      </c>
      <c r="U193" s="35"/>
      <c r="V193" s="35"/>
      <c r="W193" s="35"/>
      <c r="X193" s="35"/>
      <c r="Y193" s="35"/>
      <c r="Z193" s="35"/>
      <c r="AA193" s="35"/>
      <c r="AB193" s="35"/>
      <c r="AC193" s="35"/>
      <c r="AD193" s="35"/>
      <c r="AE193" s="35"/>
      <c r="AR193" s="196" t="s">
        <v>676</v>
      </c>
      <c r="AT193" s="196" t="s">
        <v>539</v>
      </c>
      <c r="AU193" s="196" t="s">
        <v>90</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291</v>
      </c>
      <c r="BM193" s="196" t="s">
        <v>5368</v>
      </c>
    </row>
    <row r="194" spans="1:65" s="2" customFormat="1" ht="19.2">
      <c r="A194" s="35"/>
      <c r="B194" s="36"/>
      <c r="C194" s="37"/>
      <c r="D194" s="198" t="s">
        <v>221</v>
      </c>
      <c r="E194" s="37"/>
      <c r="F194" s="199" t="s">
        <v>5367</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221</v>
      </c>
      <c r="AU194" s="18" t="s">
        <v>90</v>
      </c>
    </row>
    <row r="195" spans="1:65" s="2" customFormat="1" ht="33" customHeight="1">
      <c r="A195" s="35"/>
      <c r="B195" s="36"/>
      <c r="C195" s="185" t="s">
        <v>296</v>
      </c>
      <c r="D195" s="185" t="s">
        <v>216</v>
      </c>
      <c r="E195" s="186" t="s">
        <v>5369</v>
      </c>
      <c r="F195" s="187" t="s">
        <v>5370</v>
      </c>
      <c r="G195" s="188" t="s">
        <v>797</v>
      </c>
      <c r="H195" s="189">
        <v>38</v>
      </c>
      <c r="I195" s="190"/>
      <c r="J195" s="191">
        <f>ROUND(I195*H195,2)</f>
        <v>0</v>
      </c>
      <c r="K195" s="187" t="s">
        <v>359</v>
      </c>
      <c r="L195" s="40"/>
      <c r="M195" s="192" t="s">
        <v>1</v>
      </c>
      <c r="N195" s="193" t="s">
        <v>46</v>
      </c>
      <c r="O195" s="72"/>
      <c r="P195" s="194">
        <f>O195*H195</f>
        <v>0</v>
      </c>
      <c r="Q195" s="194">
        <v>3.1E-4</v>
      </c>
      <c r="R195" s="194">
        <f>Q195*H195</f>
        <v>1.1780000000000001E-2</v>
      </c>
      <c r="S195" s="194">
        <v>0</v>
      </c>
      <c r="T195" s="195">
        <f>S195*H195</f>
        <v>0</v>
      </c>
      <c r="U195" s="35"/>
      <c r="V195" s="35"/>
      <c r="W195" s="35"/>
      <c r="X195" s="35"/>
      <c r="Y195" s="35"/>
      <c r="Z195" s="35"/>
      <c r="AA195" s="35"/>
      <c r="AB195" s="35"/>
      <c r="AC195" s="35"/>
      <c r="AD195" s="35"/>
      <c r="AE195" s="35"/>
      <c r="AR195" s="196" t="s">
        <v>291</v>
      </c>
      <c r="AT195" s="196" t="s">
        <v>216</v>
      </c>
      <c r="AU195" s="196" t="s">
        <v>90</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291</v>
      </c>
      <c r="BM195" s="196" t="s">
        <v>5371</v>
      </c>
    </row>
    <row r="196" spans="1:65" s="2" customFormat="1" ht="48">
      <c r="A196" s="35"/>
      <c r="B196" s="36"/>
      <c r="C196" s="37"/>
      <c r="D196" s="198" t="s">
        <v>221</v>
      </c>
      <c r="E196" s="37"/>
      <c r="F196" s="199" t="s">
        <v>5372</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90</v>
      </c>
    </row>
    <row r="197" spans="1:65" s="2" customFormat="1" ht="10.199999999999999">
      <c r="A197" s="35"/>
      <c r="B197" s="36"/>
      <c r="C197" s="37"/>
      <c r="D197" s="215" t="s">
        <v>362</v>
      </c>
      <c r="E197" s="37"/>
      <c r="F197" s="216" t="s">
        <v>5373</v>
      </c>
      <c r="G197" s="37"/>
      <c r="H197" s="37"/>
      <c r="I197" s="200"/>
      <c r="J197" s="37"/>
      <c r="K197" s="37"/>
      <c r="L197" s="40"/>
      <c r="M197" s="201"/>
      <c r="N197" s="202"/>
      <c r="O197" s="72"/>
      <c r="P197" s="72"/>
      <c r="Q197" s="72"/>
      <c r="R197" s="72"/>
      <c r="S197" s="72"/>
      <c r="T197" s="73"/>
      <c r="U197" s="35"/>
      <c r="V197" s="35"/>
      <c r="W197" s="35"/>
      <c r="X197" s="35"/>
      <c r="Y197" s="35"/>
      <c r="Z197" s="35"/>
      <c r="AA197" s="35"/>
      <c r="AB197" s="35"/>
      <c r="AC197" s="35"/>
      <c r="AD197" s="35"/>
      <c r="AE197" s="35"/>
      <c r="AT197" s="18" t="s">
        <v>362</v>
      </c>
      <c r="AU197" s="18" t="s">
        <v>90</v>
      </c>
    </row>
    <row r="198" spans="1:65" s="2" customFormat="1" ht="24.15" customHeight="1">
      <c r="A198" s="35"/>
      <c r="B198" s="36"/>
      <c r="C198" s="260" t="s">
        <v>300</v>
      </c>
      <c r="D198" s="260" t="s">
        <v>539</v>
      </c>
      <c r="E198" s="261" t="s">
        <v>5374</v>
      </c>
      <c r="F198" s="262" t="s">
        <v>5375</v>
      </c>
      <c r="G198" s="263" t="s">
        <v>797</v>
      </c>
      <c r="H198" s="264">
        <v>38.76</v>
      </c>
      <c r="I198" s="265"/>
      <c r="J198" s="266">
        <f>ROUND(I198*H198,2)</f>
        <v>0</v>
      </c>
      <c r="K198" s="262" t="s">
        <v>359</v>
      </c>
      <c r="L198" s="267"/>
      <c r="M198" s="268" t="s">
        <v>1</v>
      </c>
      <c r="N198" s="269" t="s">
        <v>46</v>
      </c>
      <c r="O198" s="72"/>
      <c r="P198" s="194">
        <f>O198*H198</f>
        <v>0</v>
      </c>
      <c r="Q198" s="194">
        <v>7.6000000000000004E-4</v>
      </c>
      <c r="R198" s="194">
        <f>Q198*H198</f>
        <v>2.94576E-2</v>
      </c>
      <c r="S198" s="194">
        <v>0</v>
      </c>
      <c r="T198" s="195">
        <f>S198*H198</f>
        <v>0</v>
      </c>
      <c r="U198" s="35"/>
      <c r="V198" s="35"/>
      <c r="W198" s="35"/>
      <c r="X198" s="35"/>
      <c r="Y198" s="35"/>
      <c r="Z198" s="35"/>
      <c r="AA198" s="35"/>
      <c r="AB198" s="35"/>
      <c r="AC198" s="35"/>
      <c r="AD198" s="35"/>
      <c r="AE198" s="35"/>
      <c r="AR198" s="196" t="s">
        <v>676</v>
      </c>
      <c r="AT198" s="196" t="s">
        <v>539</v>
      </c>
      <c r="AU198" s="196" t="s">
        <v>90</v>
      </c>
      <c r="AY198" s="18" t="s">
        <v>215</v>
      </c>
      <c r="BE198" s="197">
        <f>IF(N198="základní",J198,0)</f>
        <v>0</v>
      </c>
      <c r="BF198" s="197">
        <f>IF(N198="snížená",J198,0)</f>
        <v>0</v>
      </c>
      <c r="BG198" s="197">
        <f>IF(N198="zákl. přenesená",J198,0)</f>
        <v>0</v>
      </c>
      <c r="BH198" s="197">
        <f>IF(N198="sníž. přenesená",J198,0)</f>
        <v>0</v>
      </c>
      <c r="BI198" s="197">
        <f>IF(N198="nulová",J198,0)</f>
        <v>0</v>
      </c>
      <c r="BJ198" s="18" t="s">
        <v>88</v>
      </c>
      <c r="BK198" s="197">
        <f>ROUND(I198*H198,2)</f>
        <v>0</v>
      </c>
      <c r="BL198" s="18" t="s">
        <v>291</v>
      </c>
      <c r="BM198" s="196" t="s">
        <v>5376</v>
      </c>
    </row>
    <row r="199" spans="1:65" s="2" customFormat="1" ht="19.2">
      <c r="A199" s="35"/>
      <c r="B199" s="36"/>
      <c r="C199" s="37"/>
      <c r="D199" s="198" t="s">
        <v>221</v>
      </c>
      <c r="E199" s="37"/>
      <c r="F199" s="199" t="s">
        <v>5375</v>
      </c>
      <c r="G199" s="37"/>
      <c r="H199" s="37"/>
      <c r="I199" s="200"/>
      <c r="J199" s="37"/>
      <c r="K199" s="37"/>
      <c r="L199" s="40"/>
      <c r="M199" s="201"/>
      <c r="N199" s="202"/>
      <c r="O199" s="72"/>
      <c r="P199" s="72"/>
      <c r="Q199" s="72"/>
      <c r="R199" s="72"/>
      <c r="S199" s="72"/>
      <c r="T199" s="73"/>
      <c r="U199" s="35"/>
      <c r="V199" s="35"/>
      <c r="W199" s="35"/>
      <c r="X199" s="35"/>
      <c r="Y199" s="35"/>
      <c r="Z199" s="35"/>
      <c r="AA199" s="35"/>
      <c r="AB199" s="35"/>
      <c r="AC199" s="35"/>
      <c r="AD199" s="35"/>
      <c r="AE199" s="35"/>
      <c r="AT199" s="18" t="s">
        <v>221</v>
      </c>
      <c r="AU199" s="18" t="s">
        <v>90</v>
      </c>
    </row>
    <row r="200" spans="1:65" s="14" customFormat="1" ht="10.199999999999999">
      <c r="B200" s="227"/>
      <c r="C200" s="228"/>
      <c r="D200" s="198" t="s">
        <v>364</v>
      </c>
      <c r="E200" s="228"/>
      <c r="F200" s="230" t="s">
        <v>5377</v>
      </c>
      <c r="G200" s="228"/>
      <c r="H200" s="231">
        <v>38.76</v>
      </c>
      <c r="I200" s="232"/>
      <c r="J200" s="228"/>
      <c r="K200" s="228"/>
      <c r="L200" s="233"/>
      <c r="M200" s="234"/>
      <c r="N200" s="235"/>
      <c r="O200" s="235"/>
      <c r="P200" s="235"/>
      <c r="Q200" s="235"/>
      <c r="R200" s="235"/>
      <c r="S200" s="235"/>
      <c r="T200" s="236"/>
      <c r="AT200" s="237" t="s">
        <v>364</v>
      </c>
      <c r="AU200" s="237" t="s">
        <v>90</v>
      </c>
      <c r="AV200" s="14" t="s">
        <v>90</v>
      </c>
      <c r="AW200" s="14" t="s">
        <v>4</v>
      </c>
      <c r="AX200" s="14" t="s">
        <v>88</v>
      </c>
      <c r="AY200" s="237" t="s">
        <v>215</v>
      </c>
    </row>
    <row r="201" spans="1:65" s="2" customFormat="1" ht="24.15" customHeight="1">
      <c r="A201" s="35"/>
      <c r="B201" s="36"/>
      <c r="C201" s="185" t="s">
        <v>305</v>
      </c>
      <c r="D201" s="185" t="s">
        <v>216</v>
      </c>
      <c r="E201" s="186" t="s">
        <v>4061</v>
      </c>
      <c r="F201" s="187" t="s">
        <v>4062</v>
      </c>
      <c r="G201" s="188" t="s">
        <v>583</v>
      </c>
      <c r="H201" s="189">
        <v>0.13600000000000001</v>
      </c>
      <c r="I201" s="190"/>
      <c r="J201" s="191">
        <f>ROUND(I201*H201,2)</f>
        <v>0</v>
      </c>
      <c r="K201" s="187" t="s">
        <v>359</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291</v>
      </c>
      <c r="AT201" s="196" t="s">
        <v>216</v>
      </c>
      <c r="AU201" s="196" t="s">
        <v>90</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291</v>
      </c>
      <c r="BM201" s="196" t="s">
        <v>5378</v>
      </c>
    </row>
    <row r="202" spans="1:65" s="2" customFormat="1" ht="28.8">
      <c r="A202" s="35"/>
      <c r="B202" s="36"/>
      <c r="C202" s="37"/>
      <c r="D202" s="198" t="s">
        <v>221</v>
      </c>
      <c r="E202" s="37"/>
      <c r="F202" s="199" t="s">
        <v>4064</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221</v>
      </c>
      <c r="AU202" s="18" t="s">
        <v>90</v>
      </c>
    </row>
    <row r="203" spans="1:65" s="2" customFormat="1" ht="10.199999999999999">
      <c r="A203" s="35"/>
      <c r="B203" s="36"/>
      <c r="C203" s="37"/>
      <c r="D203" s="215" t="s">
        <v>362</v>
      </c>
      <c r="E203" s="37"/>
      <c r="F203" s="216" t="s">
        <v>4065</v>
      </c>
      <c r="G203" s="37"/>
      <c r="H203" s="37"/>
      <c r="I203" s="200"/>
      <c r="J203" s="37"/>
      <c r="K203" s="37"/>
      <c r="L203" s="40"/>
      <c r="M203" s="201"/>
      <c r="N203" s="202"/>
      <c r="O203" s="72"/>
      <c r="P203" s="72"/>
      <c r="Q203" s="72"/>
      <c r="R203" s="72"/>
      <c r="S203" s="72"/>
      <c r="T203" s="73"/>
      <c r="U203" s="35"/>
      <c r="V203" s="35"/>
      <c r="W203" s="35"/>
      <c r="X203" s="35"/>
      <c r="Y203" s="35"/>
      <c r="Z203" s="35"/>
      <c r="AA203" s="35"/>
      <c r="AB203" s="35"/>
      <c r="AC203" s="35"/>
      <c r="AD203" s="35"/>
      <c r="AE203" s="35"/>
      <c r="AT203" s="18" t="s">
        <v>362</v>
      </c>
      <c r="AU203" s="18" t="s">
        <v>90</v>
      </c>
    </row>
    <row r="204" spans="1:65" s="11" customFormat="1" ht="22.8" customHeight="1">
      <c r="B204" s="171"/>
      <c r="C204" s="172"/>
      <c r="D204" s="173" t="s">
        <v>80</v>
      </c>
      <c r="E204" s="213" t="s">
        <v>2727</v>
      </c>
      <c r="F204" s="213" t="s">
        <v>2728</v>
      </c>
      <c r="G204" s="172"/>
      <c r="H204" s="172"/>
      <c r="I204" s="175"/>
      <c r="J204" s="214">
        <f>BK204</f>
        <v>0</v>
      </c>
      <c r="K204" s="172"/>
      <c r="L204" s="177"/>
      <c r="M204" s="178"/>
      <c r="N204" s="179"/>
      <c r="O204" s="179"/>
      <c r="P204" s="180">
        <f>SUM(P205:P334)</f>
        <v>0</v>
      </c>
      <c r="Q204" s="179"/>
      <c r="R204" s="180">
        <f>SUM(R205:R334)</f>
        <v>0.54254000000000013</v>
      </c>
      <c r="S204" s="179"/>
      <c r="T204" s="181">
        <f>SUM(T205:T334)</f>
        <v>0</v>
      </c>
      <c r="AR204" s="182" t="s">
        <v>90</v>
      </c>
      <c r="AT204" s="183" t="s">
        <v>80</v>
      </c>
      <c r="AU204" s="183" t="s">
        <v>88</v>
      </c>
      <c r="AY204" s="182" t="s">
        <v>215</v>
      </c>
      <c r="BK204" s="184">
        <f>SUM(BK205:BK334)</f>
        <v>0</v>
      </c>
    </row>
    <row r="205" spans="1:65" s="2" customFormat="1" ht="16.5" customHeight="1">
      <c r="A205" s="35"/>
      <c r="B205" s="36"/>
      <c r="C205" s="185" t="s">
        <v>309</v>
      </c>
      <c r="D205" s="185" t="s">
        <v>216</v>
      </c>
      <c r="E205" s="186" t="s">
        <v>5379</v>
      </c>
      <c r="F205" s="187" t="s">
        <v>5380</v>
      </c>
      <c r="G205" s="188" t="s">
        <v>716</v>
      </c>
      <c r="H205" s="189">
        <v>19</v>
      </c>
      <c r="I205" s="190"/>
      <c r="J205" s="191">
        <f>ROUND(I205*H205,2)</f>
        <v>0</v>
      </c>
      <c r="K205" s="187" t="s">
        <v>1</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1043</v>
      </c>
      <c r="AT205" s="196" t="s">
        <v>216</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1043</v>
      </c>
      <c r="BM205" s="196" t="s">
        <v>5381</v>
      </c>
    </row>
    <row r="206" spans="1:65" s="2" customFormat="1" ht="19.2">
      <c r="A206" s="35"/>
      <c r="B206" s="36"/>
      <c r="C206" s="37"/>
      <c r="D206" s="198" t="s">
        <v>221</v>
      </c>
      <c r="E206" s="37"/>
      <c r="F206" s="199" t="s">
        <v>5382</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90</v>
      </c>
    </row>
    <row r="207" spans="1:65" s="14" customFormat="1" ht="10.199999999999999">
      <c r="B207" s="227"/>
      <c r="C207" s="228"/>
      <c r="D207" s="198" t="s">
        <v>364</v>
      </c>
      <c r="E207" s="229" t="s">
        <v>1</v>
      </c>
      <c r="F207" s="230" t="s">
        <v>5383</v>
      </c>
      <c r="G207" s="228"/>
      <c r="H207" s="231">
        <v>19</v>
      </c>
      <c r="I207" s="232"/>
      <c r="J207" s="228"/>
      <c r="K207" s="228"/>
      <c r="L207" s="233"/>
      <c r="M207" s="234"/>
      <c r="N207" s="235"/>
      <c r="O207" s="235"/>
      <c r="P207" s="235"/>
      <c r="Q207" s="235"/>
      <c r="R207" s="235"/>
      <c r="S207" s="235"/>
      <c r="T207" s="236"/>
      <c r="AT207" s="237" t="s">
        <v>364</v>
      </c>
      <c r="AU207" s="237" t="s">
        <v>90</v>
      </c>
      <c r="AV207" s="14" t="s">
        <v>90</v>
      </c>
      <c r="AW207" s="14" t="s">
        <v>36</v>
      </c>
      <c r="AX207" s="14" t="s">
        <v>88</v>
      </c>
      <c r="AY207" s="237" t="s">
        <v>215</v>
      </c>
    </row>
    <row r="208" spans="1:65" s="2" customFormat="1" ht="24.15" customHeight="1">
      <c r="A208" s="35"/>
      <c r="B208" s="36"/>
      <c r="C208" s="260" t="s">
        <v>7</v>
      </c>
      <c r="D208" s="260" t="s">
        <v>539</v>
      </c>
      <c r="E208" s="261" t="s">
        <v>5384</v>
      </c>
      <c r="F208" s="262" t="s">
        <v>5385</v>
      </c>
      <c r="G208" s="263" t="s">
        <v>716</v>
      </c>
      <c r="H208" s="264">
        <v>2</v>
      </c>
      <c r="I208" s="265"/>
      <c r="J208" s="266">
        <f>ROUND(I208*H208,2)</f>
        <v>0</v>
      </c>
      <c r="K208" s="262" t="s">
        <v>1</v>
      </c>
      <c r="L208" s="267"/>
      <c r="M208" s="268" t="s">
        <v>1</v>
      </c>
      <c r="N208" s="269" t="s">
        <v>46</v>
      </c>
      <c r="O208" s="72"/>
      <c r="P208" s="194">
        <f>O208*H208</f>
        <v>0</v>
      </c>
      <c r="Q208" s="194">
        <v>8.0999999999999996E-4</v>
      </c>
      <c r="R208" s="194">
        <f>Q208*H208</f>
        <v>1.6199999999999999E-3</v>
      </c>
      <c r="S208" s="194">
        <v>0</v>
      </c>
      <c r="T208" s="195">
        <f>S208*H208</f>
        <v>0</v>
      </c>
      <c r="U208" s="35"/>
      <c r="V208" s="35"/>
      <c r="W208" s="35"/>
      <c r="X208" s="35"/>
      <c r="Y208" s="35"/>
      <c r="Z208" s="35"/>
      <c r="AA208" s="35"/>
      <c r="AB208" s="35"/>
      <c r="AC208" s="35"/>
      <c r="AD208" s="35"/>
      <c r="AE208" s="35"/>
      <c r="AR208" s="196" t="s">
        <v>2650</v>
      </c>
      <c r="AT208" s="196" t="s">
        <v>539</v>
      </c>
      <c r="AU208" s="196" t="s">
        <v>90</v>
      </c>
      <c r="AY208" s="18" t="s">
        <v>215</v>
      </c>
      <c r="BE208" s="197">
        <f>IF(N208="základní",J208,0)</f>
        <v>0</v>
      </c>
      <c r="BF208" s="197">
        <f>IF(N208="snížená",J208,0)</f>
        <v>0</v>
      </c>
      <c r="BG208" s="197">
        <f>IF(N208="zákl. přenesená",J208,0)</f>
        <v>0</v>
      </c>
      <c r="BH208" s="197">
        <f>IF(N208="sníž. přenesená",J208,0)</f>
        <v>0</v>
      </c>
      <c r="BI208" s="197">
        <f>IF(N208="nulová",J208,0)</f>
        <v>0</v>
      </c>
      <c r="BJ208" s="18" t="s">
        <v>88</v>
      </c>
      <c r="BK208" s="197">
        <f>ROUND(I208*H208,2)</f>
        <v>0</v>
      </c>
      <c r="BL208" s="18" t="s">
        <v>1043</v>
      </c>
      <c r="BM208" s="196" t="s">
        <v>5386</v>
      </c>
    </row>
    <row r="209" spans="1:65" s="2" customFormat="1" ht="24.15" customHeight="1">
      <c r="A209" s="35"/>
      <c r="B209" s="36"/>
      <c r="C209" s="260" t="s">
        <v>538</v>
      </c>
      <c r="D209" s="260" t="s">
        <v>539</v>
      </c>
      <c r="E209" s="261" t="s">
        <v>5387</v>
      </c>
      <c r="F209" s="262" t="s">
        <v>5388</v>
      </c>
      <c r="G209" s="263" t="s">
        <v>716</v>
      </c>
      <c r="H209" s="264">
        <v>6</v>
      </c>
      <c r="I209" s="265"/>
      <c r="J209" s="266">
        <f>ROUND(I209*H209,2)</f>
        <v>0</v>
      </c>
      <c r="K209" s="262" t="s">
        <v>1</v>
      </c>
      <c r="L209" s="267"/>
      <c r="M209" s="268" t="s">
        <v>1</v>
      </c>
      <c r="N209" s="269" t="s">
        <v>46</v>
      </c>
      <c r="O209" s="72"/>
      <c r="P209" s="194">
        <f>O209*H209</f>
        <v>0</v>
      </c>
      <c r="Q209" s="194">
        <v>9.2000000000000003E-4</v>
      </c>
      <c r="R209" s="194">
        <f>Q209*H209</f>
        <v>5.5200000000000006E-3</v>
      </c>
      <c r="S209" s="194">
        <v>0</v>
      </c>
      <c r="T209" s="195">
        <f>S209*H209</f>
        <v>0</v>
      </c>
      <c r="U209" s="35"/>
      <c r="V209" s="35"/>
      <c r="W209" s="35"/>
      <c r="X209" s="35"/>
      <c r="Y209" s="35"/>
      <c r="Z209" s="35"/>
      <c r="AA209" s="35"/>
      <c r="AB209" s="35"/>
      <c r="AC209" s="35"/>
      <c r="AD209" s="35"/>
      <c r="AE209" s="35"/>
      <c r="AR209" s="196" t="s">
        <v>2650</v>
      </c>
      <c r="AT209" s="196" t="s">
        <v>539</v>
      </c>
      <c r="AU209" s="196" t="s">
        <v>90</v>
      </c>
      <c r="AY209" s="18" t="s">
        <v>215</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1043</v>
      </c>
      <c r="BM209" s="196" t="s">
        <v>5389</v>
      </c>
    </row>
    <row r="210" spans="1:65" s="2" customFormat="1" ht="19.2">
      <c r="A210" s="35"/>
      <c r="B210" s="36"/>
      <c r="C210" s="37"/>
      <c r="D210" s="198" t="s">
        <v>221</v>
      </c>
      <c r="E210" s="37"/>
      <c r="F210" s="199" t="s">
        <v>5388</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221</v>
      </c>
      <c r="AU210" s="18" t="s">
        <v>90</v>
      </c>
    </row>
    <row r="211" spans="1:65" s="2" customFormat="1" ht="24.15" customHeight="1">
      <c r="A211" s="35"/>
      <c r="B211" s="36"/>
      <c r="C211" s="260" t="s">
        <v>544</v>
      </c>
      <c r="D211" s="260" t="s">
        <v>539</v>
      </c>
      <c r="E211" s="261" t="s">
        <v>5390</v>
      </c>
      <c r="F211" s="262" t="s">
        <v>5391</v>
      </c>
      <c r="G211" s="263" t="s">
        <v>716</v>
      </c>
      <c r="H211" s="264">
        <v>11</v>
      </c>
      <c r="I211" s="265"/>
      <c r="J211" s="266">
        <f>ROUND(I211*H211,2)</f>
        <v>0</v>
      </c>
      <c r="K211" s="262" t="s">
        <v>1</v>
      </c>
      <c r="L211" s="267"/>
      <c r="M211" s="268" t="s">
        <v>1</v>
      </c>
      <c r="N211" s="269" t="s">
        <v>46</v>
      </c>
      <c r="O211" s="72"/>
      <c r="P211" s="194">
        <f>O211*H211</f>
        <v>0</v>
      </c>
      <c r="Q211" s="194">
        <v>1.6999999999999999E-3</v>
      </c>
      <c r="R211" s="194">
        <f>Q211*H211</f>
        <v>1.8699999999999998E-2</v>
      </c>
      <c r="S211" s="194">
        <v>0</v>
      </c>
      <c r="T211" s="195">
        <f>S211*H211</f>
        <v>0</v>
      </c>
      <c r="U211" s="35"/>
      <c r="V211" s="35"/>
      <c r="W211" s="35"/>
      <c r="X211" s="35"/>
      <c r="Y211" s="35"/>
      <c r="Z211" s="35"/>
      <c r="AA211" s="35"/>
      <c r="AB211" s="35"/>
      <c r="AC211" s="35"/>
      <c r="AD211" s="35"/>
      <c r="AE211" s="35"/>
      <c r="AR211" s="196" t="s">
        <v>2650</v>
      </c>
      <c r="AT211" s="196" t="s">
        <v>539</v>
      </c>
      <c r="AU211" s="196" t="s">
        <v>90</v>
      </c>
      <c r="AY211" s="18" t="s">
        <v>215</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1043</v>
      </c>
      <c r="BM211" s="196" t="s">
        <v>5392</v>
      </c>
    </row>
    <row r="212" spans="1:65" s="2" customFormat="1" ht="19.2">
      <c r="A212" s="35"/>
      <c r="B212" s="36"/>
      <c r="C212" s="37"/>
      <c r="D212" s="198" t="s">
        <v>221</v>
      </c>
      <c r="E212" s="37"/>
      <c r="F212" s="199" t="s">
        <v>5393</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221</v>
      </c>
      <c r="AU212" s="18" t="s">
        <v>90</v>
      </c>
    </row>
    <row r="213" spans="1:65" s="14" customFormat="1" ht="10.199999999999999">
      <c r="B213" s="227"/>
      <c r="C213" s="228"/>
      <c r="D213" s="198" t="s">
        <v>364</v>
      </c>
      <c r="E213" s="229" t="s">
        <v>1</v>
      </c>
      <c r="F213" s="230" t="s">
        <v>5394</v>
      </c>
      <c r="G213" s="228"/>
      <c r="H213" s="231">
        <v>11</v>
      </c>
      <c r="I213" s="232"/>
      <c r="J213" s="228"/>
      <c r="K213" s="228"/>
      <c r="L213" s="233"/>
      <c r="M213" s="234"/>
      <c r="N213" s="235"/>
      <c r="O213" s="235"/>
      <c r="P213" s="235"/>
      <c r="Q213" s="235"/>
      <c r="R213" s="235"/>
      <c r="S213" s="235"/>
      <c r="T213" s="236"/>
      <c r="AT213" s="237" t="s">
        <v>364</v>
      </c>
      <c r="AU213" s="237" t="s">
        <v>90</v>
      </c>
      <c r="AV213" s="14" t="s">
        <v>90</v>
      </c>
      <c r="AW213" s="14" t="s">
        <v>36</v>
      </c>
      <c r="AX213" s="14" t="s">
        <v>88</v>
      </c>
      <c r="AY213" s="237" t="s">
        <v>215</v>
      </c>
    </row>
    <row r="214" spans="1:65" s="2" customFormat="1" ht="21.75" customHeight="1">
      <c r="A214" s="35"/>
      <c r="B214" s="36"/>
      <c r="C214" s="185" t="s">
        <v>553</v>
      </c>
      <c r="D214" s="185" t="s">
        <v>216</v>
      </c>
      <c r="E214" s="186" t="s">
        <v>5395</v>
      </c>
      <c r="F214" s="187" t="s">
        <v>5396</v>
      </c>
      <c r="G214" s="188" t="s">
        <v>797</v>
      </c>
      <c r="H214" s="189">
        <v>19</v>
      </c>
      <c r="I214" s="190"/>
      <c r="J214" s="191">
        <f>ROUND(I214*H214,2)</f>
        <v>0</v>
      </c>
      <c r="K214" s="187" t="s">
        <v>359</v>
      </c>
      <c r="L214" s="40"/>
      <c r="M214" s="192" t="s">
        <v>1</v>
      </c>
      <c r="N214" s="193" t="s">
        <v>46</v>
      </c>
      <c r="O214" s="72"/>
      <c r="P214" s="194">
        <f>O214*H214</f>
        <v>0</v>
      </c>
      <c r="Q214" s="194">
        <v>1.42E-3</v>
      </c>
      <c r="R214" s="194">
        <f>Q214*H214</f>
        <v>2.6980000000000001E-2</v>
      </c>
      <c r="S214" s="194">
        <v>0</v>
      </c>
      <c r="T214" s="195">
        <f>S214*H214</f>
        <v>0</v>
      </c>
      <c r="U214" s="35"/>
      <c r="V214" s="35"/>
      <c r="W214" s="35"/>
      <c r="X214" s="35"/>
      <c r="Y214" s="35"/>
      <c r="Z214" s="35"/>
      <c r="AA214" s="35"/>
      <c r="AB214" s="35"/>
      <c r="AC214" s="35"/>
      <c r="AD214" s="35"/>
      <c r="AE214" s="35"/>
      <c r="AR214" s="196" t="s">
        <v>291</v>
      </c>
      <c r="AT214" s="196" t="s">
        <v>216</v>
      </c>
      <c r="AU214" s="196" t="s">
        <v>90</v>
      </c>
      <c r="AY214" s="18" t="s">
        <v>215</v>
      </c>
      <c r="BE214" s="197">
        <f>IF(N214="základní",J214,0)</f>
        <v>0</v>
      </c>
      <c r="BF214" s="197">
        <f>IF(N214="snížená",J214,0)</f>
        <v>0</v>
      </c>
      <c r="BG214" s="197">
        <f>IF(N214="zákl. přenesená",J214,0)</f>
        <v>0</v>
      </c>
      <c r="BH214" s="197">
        <f>IF(N214="sníž. přenesená",J214,0)</f>
        <v>0</v>
      </c>
      <c r="BI214" s="197">
        <f>IF(N214="nulová",J214,0)</f>
        <v>0</v>
      </c>
      <c r="BJ214" s="18" t="s">
        <v>88</v>
      </c>
      <c r="BK214" s="197">
        <f>ROUND(I214*H214,2)</f>
        <v>0</v>
      </c>
      <c r="BL214" s="18" t="s">
        <v>291</v>
      </c>
      <c r="BM214" s="196" t="s">
        <v>5397</v>
      </c>
    </row>
    <row r="215" spans="1:65" s="2" customFormat="1" ht="10.199999999999999">
      <c r="A215" s="35"/>
      <c r="B215" s="36"/>
      <c r="C215" s="37"/>
      <c r="D215" s="198" t="s">
        <v>221</v>
      </c>
      <c r="E215" s="37"/>
      <c r="F215" s="199" t="s">
        <v>5398</v>
      </c>
      <c r="G215" s="37"/>
      <c r="H215" s="37"/>
      <c r="I215" s="200"/>
      <c r="J215" s="37"/>
      <c r="K215" s="37"/>
      <c r="L215" s="40"/>
      <c r="M215" s="201"/>
      <c r="N215" s="202"/>
      <c r="O215" s="72"/>
      <c r="P215" s="72"/>
      <c r="Q215" s="72"/>
      <c r="R215" s="72"/>
      <c r="S215" s="72"/>
      <c r="T215" s="73"/>
      <c r="U215" s="35"/>
      <c r="V215" s="35"/>
      <c r="W215" s="35"/>
      <c r="X215" s="35"/>
      <c r="Y215" s="35"/>
      <c r="Z215" s="35"/>
      <c r="AA215" s="35"/>
      <c r="AB215" s="35"/>
      <c r="AC215" s="35"/>
      <c r="AD215" s="35"/>
      <c r="AE215" s="35"/>
      <c r="AT215" s="18" t="s">
        <v>221</v>
      </c>
      <c r="AU215" s="18" t="s">
        <v>90</v>
      </c>
    </row>
    <row r="216" spans="1:65" s="2" customFormat="1" ht="10.199999999999999">
      <c r="A216" s="35"/>
      <c r="B216" s="36"/>
      <c r="C216" s="37"/>
      <c r="D216" s="215" t="s">
        <v>362</v>
      </c>
      <c r="E216" s="37"/>
      <c r="F216" s="216" t="s">
        <v>5399</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362</v>
      </c>
      <c r="AU216" s="18" t="s">
        <v>90</v>
      </c>
    </row>
    <row r="217" spans="1:65" s="14" customFormat="1" ht="10.199999999999999">
      <c r="B217" s="227"/>
      <c r="C217" s="228"/>
      <c r="D217" s="198" t="s">
        <v>364</v>
      </c>
      <c r="E217" s="229" t="s">
        <v>1</v>
      </c>
      <c r="F217" s="230" t="s">
        <v>5400</v>
      </c>
      <c r="G217" s="228"/>
      <c r="H217" s="231">
        <v>19</v>
      </c>
      <c r="I217" s="232"/>
      <c r="J217" s="228"/>
      <c r="K217" s="228"/>
      <c r="L217" s="233"/>
      <c r="M217" s="234"/>
      <c r="N217" s="235"/>
      <c r="O217" s="235"/>
      <c r="P217" s="235"/>
      <c r="Q217" s="235"/>
      <c r="R217" s="235"/>
      <c r="S217" s="235"/>
      <c r="T217" s="236"/>
      <c r="AT217" s="237" t="s">
        <v>364</v>
      </c>
      <c r="AU217" s="237" t="s">
        <v>90</v>
      </c>
      <c r="AV217" s="14" t="s">
        <v>90</v>
      </c>
      <c r="AW217" s="14" t="s">
        <v>36</v>
      </c>
      <c r="AX217" s="14" t="s">
        <v>88</v>
      </c>
      <c r="AY217" s="237" t="s">
        <v>215</v>
      </c>
    </row>
    <row r="218" spans="1:65" s="2" customFormat="1" ht="21.75" customHeight="1">
      <c r="A218" s="35"/>
      <c r="B218" s="36"/>
      <c r="C218" s="185" t="s">
        <v>564</v>
      </c>
      <c r="D218" s="185" t="s">
        <v>216</v>
      </c>
      <c r="E218" s="186" t="s">
        <v>5401</v>
      </c>
      <c r="F218" s="187" t="s">
        <v>5402</v>
      </c>
      <c r="G218" s="188" t="s">
        <v>797</v>
      </c>
      <c r="H218" s="189">
        <v>105</v>
      </c>
      <c r="I218" s="190"/>
      <c r="J218" s="191">
        <f>ROUND(I218*H218,2)</f>
        <v>0</v>
      </c>
      <c r="K218" s="187" t="s">
        <v>359</v>
      </c>
      <c r="L218" s="40"/>
      <c r="M218" s="192" t="s">
        <v>1</v>
      </c>
      <c r="N218" s="193" t="s">
        <v>46</v>
      </c>
      <c r="O218" s="72"/>
      <c r="P218" s="194">
        <f>O218*H218</f>
        <v>0</v>
      </c>
      <c r="Q218" s="194">
        <v>1.97E-3</v>
      </c>
      <c r="R218" s="194">
        <f>Q218*H218</f>
        <v>0.20685000000000001</v>
      </c>
      <c r="S218" s="194">
        <v>0</v>
      </c>
      <c r="T218" s="195">
        <f>S218*H218</f>
        <v>0</v>
      </c>
      <c r="U218" s="35"/>
      <c r="V218" s="35"/>
      <c r="W218" s="35"/>
      <c r="X218" s="35"/>
      <c r="Y218" s="35"/>
      <c r="Z218" s="35"/>
      <c r="AA218" s="35"/>
      <c r="AB218" s="35"/>
      <c r="AC218" s="35"/>
      <c r="AD218" s="35"/>
      <c r="AE218" s="35"/>
      <c r="AR218" s="196" t="s">
        <v>291</v>
      </c>
      <c r="AT218" s="196" t="s">
        <v>216</v>
      </c>
      <c r="AU218" s="196" t="s">
        <v>90</v>
      </c>
      <c r="AY218" s="18" t="s">
        <v>215</v>
      </c>
      <c r="BE218" s="197">
        <f>IF(N218="základní",J218,0)</f>
        <v>0</v>
      </c>
      <c r="BF218" s="197">
        <f>IF(N218="snížená",J218,0)</f>
        <v>0</v>
      </c>
      <c r="BG218" s="197">
        <f>IF(N218="zákl. přenesená",J218,0)</f>
        <v>0</v>
      </c>
      <c r="BH218" s="197">
        <f>IF(N218="sníž. přenesená",J218,0)</f>
        <v>0</v>
      </c>
      <c r="BI218" s="197">
        <f>IF(N218="nulová",J218,0)</f>
        <v>0</v>
      </c>
      <c r="BJ218" s="18" t="s">
        <v>88</v>
      </c>
      <c r="BK218" s="197">
        <f>ROUND(I218*H218,2)</f>
        <v>0</v>
      </c>
      <c r="BL218" s="18" t="s">
        <v>291</v>
      </c>
      <c r="BM218" s="196" t="s">
        <v>5403</v>
      </c>
    </row>
    <row r="219" spans="1:65" s="2" customFormat="1" ht="10.199999999999999">
      <c r="A219" s="35"/>
      <c r="B219" s="36"/>
      <c r="C219" s="37"/>
      <c r="D219" s="198" t="s">
        <v>221</v>
      </c>
      <c r="E219" s="37"/>
      <c r="F219" s="199" t="s">
        <v>5404</v>
      </c>
      <c r="G219" s="37"/>
      <c r="H219" s="37"/>
      <c r="I219" s="200"/>
      <c r="J219" s="37"/>
      <c r="K219" s="37"/>
      <c r="L219" s="40"/>
      <c r="M219" s="201"/>
      <c r="N219" s="202"/>
      <c r="O219" s="72"/>
      <c r="P219" s="72"/>
      <c r="Q219" s="72"/>
      <c r="R219" s="72"/>
      <c r="S219" s="72"/>
      <c r="T219" s="73"/>
      <c r="U219" s="35"/>
      <c r="V219" s="35"/>
      <c r="W219" s="35"/>
      <c r="X219" s="35"/>
      <c r="Y219" s="35"/>
      <c r="Z219" s="35"/>
      <c r="AA219" s="35"/>
      <c r="AB219" s="35"/>
      <c r="AC219" s="35"/>
      <c r="AD219" s="35"/>
      <c r="AE219" s="35"/>
      <c r="AT219" s="18" t="s">
        <v>221</v>
      </c>
      <c r="AU219" s="18" t="s">
        <v>90</v>
      </c>
    </row>
    <row r="220" spans="1:65" s="2" customFormat="1" ht="10.199999999999999">
      <c r="A220" s="35"/>
      <c r="B220" s="36"/>
      <c r="C220" s="37"/>
      <c r="D220" s="215" t="s">
        <v>362</v>
      </c>
      <c r="E220" s="37"/>
      <c r="F220" s="216" t="s">
        <v>5405</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362</v>
      </c>
      <c r="AU220" s="18" t="s">
        <v>90</v>
      </c>
    </row>
    <row r="221" spans="1:65" s="14" customFormat="1" ht="10.199999999999999">
      <c r="B221" s="227"/>
      <c r="C221" s="228"/>
      <c r="D221" s="198" t="s">
        <v>364</v>
      </c>
      <c r="E221" s="229" t="s">
        <v>1</v>
      </c>
      <c r="F221" s="230" t="s">
        <v>5406</v>
      </c>
      <c r="G221" s="228"/>
      <c r="H221" s="231">
        <v>105</v>
      </c>
      <c r="I221" s="232"/>
      <c r="J221" s="228"/>
      <c r="K221" s="228"/>
      <c r="L221" s="233"/>
      <c r="M221" s="234"/>
      <c r="N221" s="235"/>
      <c r="O221" s="235"/>
      <c r="P221" s="235"/>
      <c r="Q221" s="235"/>
      <c r="R221" s="235"/>
      <c r="S221" s="235"/>
      <c r="T221" s="236"/>
      <c r="AT221" s="237" t="s">
        <v>364</v>
      </c>
      <c r="AU221" s="237" t="s">
        <v>90</v>
      </c>
      <c r="AV221" s="14" t="s">
        <v>90</v>
      </c>
      <c r="AW221" s="14" t="s">
        <v>36</v>
      </c>
      <c r="AX221" s="14" t="s">
        <v>88</v>
      </c>
      <c r="AY221" s="237" t="s">
        <v>215</v>
      </c>
    </row>
    <row r="222" spans="1:65" s="2" customFormat="1" ht="21.75" customHeight="1">
      <c r="A222" s="35"/>
      <c r="B222" s="36"/>
      <c r="C222" s="185" t="s">
        <v>574</v>
      </c>
      <c r="D222" s="185" t="s">
        <v>216</v>
      </c>
      <c r="E222" s="186" t="s">
        <v>5407</v>
      </c>
      <c r="F222" s="187" t="s">
        <v>5408</v>
      </c>
      <c r="G222" s="188" t="s">
        <v>797</v>
      </c>
      <c r="H222" s="189">
        <v>15</v>
      </c>
      <c r="I222" s="190"/>
      <c r="J222" s="191">
        <f>ROUND(I222*H222,2)</f>
        <v>0</v>
      </c>
      <c r="K222" s="187" t="s">
        <v>359</v>
      </c>
      <c r="L222" s="40"/>
      <c r="M222" s="192" t="s">
        <v>1</v>
      </c>
      <c r="N222" s="193" t="s">
        <v>46</v>
      </c>
      <c r="O222" s="72"/>
      <c r="P222" s="194">
        <f>O222*H222</f>
        <v>0</v>
      </c>
      <c r="Q222" s="194">
        <v>3.0400000000000002E-3</v>
      </c>
      <c r="R222" s="194">
        <f>Q222*H222</f>
        <v>4.5600000000000002E-2</v>
      </c>
      <c r="S222" s="194">
        <v>0</v>
      </c>
      <c r="T222" s="195">
        <f>S222*H222</f>
        <v>0</v>
      </c>
      <c r="U222" s="35"/>
      <c r="V222" s="35"/>
      <c r="W222" s="35"/>
      <c r="X222" s="35"/>
      <c r="Y222" s="35"/>
      <c r="Z222" s="35"/>
      <c r="AA222" s="35"/>
      <c r="AB222" s="35"/>
      <c r="AC222" s="35"/>
      <c r="AD222" s="35"/>
      <c r="AE222" s="35"/>
      <c r="AR222" s="196" t="s">
        <v>291</v>
      </c>
      <c r="AT222" s="196" t="s">
        <v>216</v>
      </c>
      <c r="AU222" s="196" t="s">
        <v>90</v>
      </c>
      <c r="AY222" s="18" t="s">
        <v>215</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291</v>
      </c>
      <c r="BM222" s="196" t="s">
        <v>5409</v>
      </c>
    </row>
    <row r="223" spans="1:65" s="2" customFormat="1" ht="10.199999999999999">
      <c r="A223" s="35"/>
      <c r="B223" s="36"/>
      <c r="C223" s="37"/>
      <c r="D223" s="198" t="s">
        <v>221</v>
      </c>
      <c r="E223" s="37"/>
      <c r="F223" s="199" t="s">
        <v>5410</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221</v>
      </c>
      <c r="AU223" s="18" t="s">
        <v>90</v>
      </c>
    </row>
    <row r="224" spans="1:65" s="2" customFormat="1" ht="10.199999999999999">
      <c r="A224" s="35"/>
      <c r="B224" s="36"/>
      <c r="C224" s="37"/>
      <c r="D224" s="215" t="s">
        <v>362</v>
      </c>
      <c r="E224" s="37"/>
      <c r="F224" s="216" t="s">
        <v>5411</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362</v>
      </c>
      <c r="AU224" s="18" t="s">
        <v>90</v>
      </c>
    </row>
    <row r="225" spans="1:65" s="14" customFormat="1" ht="10.199999999999999">
      <c r="B225" s="227"/>
      <c r="C225" s="228"/>
      <c r="D225" s="198" t="s">
        <v>364</v>
      </c>
      <c r="E225" s="229" t="s">
        <v>1</v>
      </c>
      <c r="F225" s="230" t="s">
        <v>5412</v>
      </c>
      <c r="G225" s="228"/>
      <c r="H225" s="231">
        <v>15</v>
      </c>
      <c r="I225" s="232"/>
      <c r="J225" s="228"/>
      <c r="K225" s="228"/>
      <c r="L225" s="233"/>
      <c r="M225" s="234"/>
      <c r="N225" s="235"/>
      <c r="O225" s="235"/>
      <c r="P225" s="235"/>
      <c r="Q225" s="235"/>
      <c r="R225" s="235"/>
      <c r="S225" s="235"/>
      <c r="T225" s="236"/>
      <c r="AT225" s="237" t="s">
        <v>364</v>
      </c>
      <c r="AU225" s="237" t="s">
        <v>90</v>
      </c>
      <c r="AV225" s="14" t="s">
        <v>90</v>
      </c>
      <c r="AW225" s="14" t="s">
        <v>36</v>
      </c>
      <c r="AX225" s="14" t="s">
        <v>88</v>
      </c>
      <c r="AY225" s="237" t="s">
        <v>215</v>
      </c>
    </row>
    <row r="226" spans="1:65" s="2" customFormat="1" ht="16.5" customHeight="1">
      <c r="A226" s="35"/>
      <c r="B226" s="36"/>
      <c r="C226" s="185" t="s">
        <v>580</v>
      </c>
      <c r="D226" s="185" t="s">
        <v>216</v>
      </c>
      <c r="E226" s="186" t="s">
        <v>5413</v>
      </c>
      <c r="F226" s="187" t="s">
        <v>5414</v>
      </c>
      <c r="G226" s="188" t="s">
        <v>797</v>
      </c>
      <c r="H226" s="189">
        <v>16</v>
      </c>
      <c r="I226" s="190"/>
      <c r="J226" s="191">
        <f>ROUND(I226*H226,2)</f>
        <v>0</v>
      </c>
      <c r="K226" s="187" t="s">
        <v>359</v>
      </c>
      <c r="L226" s="40"/>
      <c r="M226" s="192" t="s">
        <v>1</v>
      </c>
      <c r="N226" s="193" t="s">
        <v>46</v>
      </c>
      <c r="O226" s="72"/>
      <c r="P226" s="194">
        <f>O226*H226</f>
        <v>0</v>
      </c>
      <c r="Q226" s="194">
        <v>7.6000000000000004E-4</v>
      </c>
      <c r="R226" s="194">
        <f>Q226*H226</f>
        <v>1.2160000000000001E-2</v>
      </c>
      <c r="S226" s="194">
        <v>0</v>
      </c>
      <c r="T226" s="195">
        <f>S226*H226</f>
        <v>0</v>
      </c>
      <c r="U226" s="35"/>
      <c r="V226" s="35"/>
      <c r="W226" s="35"/>
      <c r="X226" s="35"/>
      <c r="Y226" s="35"/>
      <c r="Z226" s="35"/>
      <c r="AA226" s="35"/>
      <c r="AB226" s="35"/>
      <c r="AC226" s="35"/>
      <c r="AD226" s="35"/>
      <c r="AE226" s="35"/>
      <c r="AR226" s="196" t="s">
        <v>291</v>
      </c>
      <c r="AT226" s="196" t="s">
        <v>216</v>
      </c>
      <c r="AU226" s="196" t="s">
        <v>90</v>
      </c>
      <c r="AY226" s="18" t="s">
        <v>215</v>
      </c>
      <c r="BE226" s="197">
        <f>IF(N226="základní",J226,0)</f>
        <v>0</v>
      </c>
      <c r="BF226" s="197">
        <f>IF(N226="snížená",J226,0)</f>
        <v>0</v>
      </c>
      <c r="BG226" s="197">
        <f>IF(N226="zákl. přenesená",J226,0)</f>
        <v>0</v>
      </c>
      <c r="BH226" s="197">
        <f>IF(N226="sníž. přenesená",J226,0)</f>
        <v>0</v>
      </c>
      <c r="BI226" s="197">
        <f>IF(N226="nulová",J226,0)</f>
        <v>0</v>
      </c>
      <c r="BJ226" s="18" t="s">
        <v>88</v>
      </c>
      <c r="BK226" s="197">
        <f>ROUND(I226*H226,2)</f>
        <v>0</v>
      </c>
      <c r="BL226" s="18" t="s">
        <v>291</v>
      </c>
      <c r="BM226" s="196" t="s">
        <v>5415</v>
      </c>
    </row>
    <row r="227" spans="1:65" s="2" customFormat="1" ht="10.199999999999999">
      <c r="A227" s="35"/>
      <c r="B227" s="36"/>
      <c r="C227" s="37"/>
      <c r="D227" s="198" t="s">
        <v>221</v>
      </c>
      <c r="E227" s="37"/>
      <c r="F227" s="199" t="s">
        <v>5416</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221</v>
      </c>
      <c r="AU227" s="18" t="s">
        <v>90</v>
      </c>
    </row>
    <row r="228" spans="1:65" s="2" customFormat="1" ht="10.199999999999999">
      <c r="A228" s="35"/>
      <c r="B228" s="36"/>
      <c r="C228" s="37"/>
      <c r="D228" s="215" t="s">
        <v>362</v>
      </c>
      <c r="E228" s="37"/>
      <c r="F228" s="216" t="s">
        <v>5417</v>
      </c>
      <c r="G228" s="37"/>
      <c r="H228" s="37"/>
      <c r="I228" s="200"/>
      <c r="J228" s="37"/>
      <c r="K228" s="37"/>
      <c r="L228" s="40"/>
      <c r="M228" s="201"/>
      <c r="N228" s="202"/>
      <c r="O228" s="72"/>
      <c r="P228" s="72"/>
      <c r="Q228" s="72"/>
      <c r="R228" s="72"/>
      <c r="S228" s="72"/>
      <c r="T228" s="73"/>
      <c r="U228" s="35"/>
      <c r="V228" s="35"/>
      <c r="W228" s="35"/>
      <c r="X228" s="35"/>
      <c r="Y228" s="35"/>
      <c r="Z228" s="35"/>
      <c r="AA228" s="35"/>
      <c r="AB228" s="35"/>
      <c r="AC228" s="35"/>
      <c r="AD228" s="35"/>
      <c r="AE228" s="35"/>
      <c r="AT228" s="18" t="s">
        <v>362</v>
      </c>
      <c r="AU228" s="18" t="s">
        <v>90</v>
      </c>
    </row>
    <row r="229" spans="1:65" s="14" customFormat="1" ht="10.199999999999999">
      <c r="B229" s="227"/>
      <c r="C229" s="228"/>
      <c r="D229" s="198" t="s">
        <v>364</v>
      </c>
      <c r="E229" s="229" t="s">
        <v>1</v>
      </c>
      <c r="F229" s="230" t="s">
        <v>5418</v>
      </c>
      <c r="G229" s="228"/>
      <c r="H229" s="231">
        <v>16</v>
      </c>
      <c r="I229" s="232"/>
      <c r="J229" s="228"/>
      <c r="K229" s="228"/>
      <c r="L229" s="233"/>
      <c r="M229" s="234"/>
      <c r="N229" s="235"/>
      <c r="O229" s="235"/>
      <c r="P229" s="235"/>
      <c r="Q229" s="235"/>
      <c r="R229" s="235"/>
      <c r="S229" s="235"/>
      <c r="T229" s="236"/>
      <c r="AT229" s="237" t="s">
        <v>364</v>
      </c>
      <c r="AU229" s="237" t="s">
        <v>90</v>
      </c>
      <c r="AV229" s="14" t="s">
        <v>90</v>
      </c>
      <c r="AW229" s="14" t="s">
        <v>36</v>
      </c>
      <c r="AX229" s="14" t="s">
        <v>88</v>
      </c>
      <c r="AY229" s="237" t="s">
        <v>215</v>
      </c>
    </row>
    <row r="230" spans="1:65" s="2" customFormat="1" ht="16.5" customHeight="1">
      <c r="A230" s="35"/>
      <c r="B230" s="36"/>
      <c r="C230" s="185" t="s">
        <v>589</v>
      </c>
      <c r="D230" s="185" t="s">
        <v>216</v>
      </c>
      <c r="E230" s="186" t="s">
        <v>5419</v>
      </c>
      <c r="F230" s="187" t="s">
        <v>5420</v>
      </c>
      <c r="G230" s="188" t="s">
        <v>797</v>
      </c>
      <c r="H230" s="189">
        <v>6</v>
      </c>
      <c r="I230" s="190"/>
      <c r="J230" s="191">
        <f>ROUND(I230*H230,2)</f>
        <v>0</v>
      </c>
      <c r="K230" s="187" t="s">
        <v>359</v>
      </c>
      <c r="L230" s="40"/>
      <c r="M230" s="192" t="s">
        <v>1</v>
      </c>
      <c r="N230" s="193" t="s">
        <v>46</v>
      </c>
      <c r="O230" s="72"/>
      <c r="P230" s="194">
        <f>O230*H230</f>
        <v>0</v>
      </c>
      <c r="Q230" s="194">
        <v>1.3699999999999999E-3</v>
      </c>
      <c r="R230" s="194">
        <f>Q230*H230</f>
        <v>8.2199999999999999E-3</v>
      </c>
      <c r="S230" s="194">
        <v>0</v>
      </c>
      <c r="T230" s="195">
        <f>S230*H230</f>
        <v>0</v>
      </c>
      <c r="U230" s="35"/>
      <c r="V230" s="35"/>
      <c r="W230" s="35"/>
      <c r="X230" s="35"/>
      <c r="Y230" s="35"/>
      <c r="Z230" s="35"/>
      <c r="AA230" s="35"/>
      <c r="AB230" s="35"/>
      <c r="AC230" s="35"/>
      <c r="AD230" s="35"/>
      <c r="AE230" s="35"/>
      <c r="AR230" s="196" t="s">
        <v>291</v>
      </c>
      <c r="AT230" s="196" t="s">
        <v>216</v>
      </c>
      <c r="AU230" s="196" t="s">
        <v>90</v>
      </c>
      <c r="AY230" s="18" t="s">
        <v>215</v>
      </c>
      <c r="BE230" s="197">
        <f>IF(N230="základní",J230,0)</f>
        <v>0</v>
      </c>
      <c r="BF230" s="197">
        <f>IF(N230="snížená",J230,0)</f>
        <v>0</v>
      </c>
      <c r="BG230" s="197">
        <f>IF(N230="zákl. přenesená",J230,0)</f>
        <v>0</v>
      </c>
      <c r="BH230" s="197">
        <f>IF(N230="sníž. přenesená",J230,0)</f>
        <v>0</v>
      </c>
      <c r="BI230" s="197">
        <f>IF(N230="nulová",J230,0)</f>
        <v>0</v>
      </c>
      <c r="BJ230" s="18" t="s">
        <v>88</v>
      </c>
      <c r="BK230" s="197">
        <f>ROUND(I230*H230,2)</f>
        <v>0</v>
      </c>
      <c r="BL230" s="18" t="s">
        <v>291</v>
      </c>
      <c r="BM230" s="196" t="s">
        <v>5421</v>
      </c>
    </row>
    <row r="231" spans="1:65" s="2" customFormat="1" ht="10.199999999999999">
      <c r="A231" s="35"/>
      <c r="B231" s="36"/>
      <c r="C231" s="37"/>
      <c r="D231" s="198" t="s">
        <v>221</v>
      </c>
      <c r="E231" s="37"/>
      <c r="F231" s="199" t="s">
        <v>5422</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221</v>
      </c>
      <c r="AU231" s="18" t="s">
        <v>90</v>
      </c>
    </row>
    <row r="232" spans="1:65" s="2" customFormat="1" ht="10.199999999999999">
      <c r="A232" s="35"/>
      <c r="B232" s="36"/>
      <c r="C232" s="37"/>
      <c r="D232" s="215" t="s">
        <v>362</v>
      </c>
      <c r="E232" s="37"/>
      <c r="F232" s="216" t="s">
        <v>5423</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362</v>
      </c>
      <c r="AU232" s="18" t="s">
        <v>90</v>
      </c>
    </row>
    <row r="233" spans="1:65" s="14" customFormat="1" ht="10.199999999999999">
      <c r="B233" s="227"/>
      <c r="C233" s="228"/>
      <c r="D233" s="198" t="s">
        <v>364</v>
      </c>
      <c r="E233" s="229" t="s">
        <v>1</v>
      </c>
      <c r="F233" s="230" t="s">
        <v>5424</v>
      </c>
      <c r="G233" s="228"/>
      <c r="H233" s="231">
        <v>6</v>
      </c>
      <c r="I233" s="232"/>
      <c r="J233" s="228"/>
      <c r="K233" s="228"/>
      <c r="L233" s="233"/>
      <c r="M233" s="234"/>
      <c r="N233" s="235"/>
      <c r="O233" s="235"/>
      <c r="P233" s="235"/>
      <c r="Q233" s="235"/>
      <c r="R233" s="235"/>
      <c r="S233" s="235"/>
      <c r="T233" s="236"/>
      <c r="AT233" s="237" t="s">
        <v>364</v>
      </c>
      <c r="AU233" s="237" t="s">
        <v>90</v>
      </c>
      <c r="AV233" s="14" t="s">
        <v>90</v>
      </c>
      <c r="AW233" s="14" t="s">
        <v>36</v>
      </c>
      <c r="AX233" s="14" t="s">
        <v>88</v>
      </c>
      <c r="AY233" s="237" t="s">
        <v>215</v>
      </c>
    </row>
    <row r="234" spans="1:65" s="2" customFormat="1" ht="16.5" customHeight="1">
      <c r="A234" s="35"/>
      <c r="B234" s="36"/>
      <c r="C234" s="185" t="s">
        <v>609</v>
      </c>
      <c r="D234" s="185" t="s">
        <v>216</v>
      </c>
      <c r="E234" s="186" t="s">
        <v>5425</v>
      </c>
      <c r="F234" s="187" t="s">
        <v>5426</v>
      </c>
      <c r="G234" s="188" t="s">
        <v>797</v>
      </c>
      <c r="H234" s="189">
        <v>21</v>
      </c>
      <c r="I234" s="190"/>
      <c r="J234" s="191">
        <f>ROUND(I234*H234,2)</f>
        <v>0</v>
      </c>
      <c r="K234" s="187" t="s">
        <v>359</v>
      </c>
      <c r="L234" s="40"/>
      <c r="M234" s="192" t="s">
        <v>1</v>
      </c>
      <c r="N234" s="193" t="s">
        <v>46</v>
      </c>
      <c r="O234" s="72"/>
      <c r="P234" s="194">
        <f>O234*H234</f>
        <v>0</v>
      </c>
      <c r="Q234" s="194">
        <v>6.3000000000000003E-4</v>
      </c>
      <c r="R234" s="194">
        <f>Q234*H234</f>
        <v>1.323E-2</v>
      </c>
      <c r="S234" s="194">
        <v>0</v>
      </c>
      <c r="T234" s="195">
        <f>S234*H234</f>
        <v>0</v>
      </c>
      <c r="U234" s="35"/>
      <c r="V234" s="35"/>
      <c r="W234" s="35"/>
      <c r="X234" s="35"/>
      <c r="Y234" s="35"/>
      <c r="Z234" s="35"/>
      <c r="AA234" s="35"/>
      <c r="AB234" s="35"/>
      <c r="AC234" s="35"/>
      <c r="AD234" s="35"/>
      <c r="AE234" s="35"/>
      <c r="AR234" s="196" t="s">
        <v>291</v>
      </c>
      <c r="AT234" s="196" t="s">
        <v>216</v>
      </c>
      <c r="AU234" s="196" t="s">
        <v>90</v>
      </c>
      <c r="AY234" s="18" t="s">
        <v>215</v>
      </c>
      <c r="BE234" s="197">
        <f>IF(N234="základní",J234,0)</f>
        <v>0</v>
      </c>
      <c r="BF234" s="197">
        <f>IF(N234="snížená",J234,0)</f>
        <v>0</v>
      </c>
      <c r="BG234" s="197">
        <f>IF(N234="zákl. přenesená",J234,0)</f>
        <v>0</v>
      </c>
      <c r="BH234" s="197">
        <f>IF(N234="sníž. přenesená",J234,0)</f>
        <v>0</v>
      </c>
      <c r="BI234" s="197">
        <f>IF(N234="nulová",J234,0)</f>
        <v>0</v>
      </c>
      <c r="BJ234" s="18" t="s">
        <v>88</v>
      </c>
      <c r="BK234" s="197">
        <f>ROUND(I234*H234,2)</f>
        <v>0</v>
      </c>
      <c r="BL234" s="18" t="s">
        <v>291</v>
      </c>
      <c r="BM234" s="196" t="s">
        <v>5427</v>
      </c>
    </row>
    <row r="235" spans="1:65" s="2" customFormat="1" ht="10.199999999999999">
      <c r="A235" s="35"/>
      <c r="B235" s="36"/>
      <c r="C235" s="37"/>
      <c r="D235" s="198" t="s">
        <v>221</v>
      </c>
      <c r="E235" s="37"/>
      <c r="F235" s="199" t="s">
        <v>5428</v>
      </c>
      <c r="G235" s="37"/>
      <c r="H235" s="37"/>
      <c r="I235" s="200"/>
      <c r="J235" s="37"/>
      <c r="K235" s="37"/>
      <c r="L235" s="40"/>
      <c r="M235" s="201"/>
      <c r="N235" s="202"/>
      <c r="O235" s="72"/>
      <c r="P235" s="72"/>
      <c r="Q235" s="72"/>
      <c r="R235" s="72"/>
      <c r="S235" s="72"/>
      <c r="T235" s="73"/>
      <c r="U235" s="35"/>
      <c r="V235" s="35"/>
      <c r="W235" s="35"/>
      <c r="X235" s="35"/>
      <c r="Y235" s="35"/>
      <c r="Z235" s="35"/>
      <c r="AA235" s="35"/>
      <c r="AB235" s="35"/>
      <c r="AC235" s="35"/>
      <c r="AD235" s="35"/>
      <c r="AE235" s="35"/>
      <c r="AT235" s="18" t="s">
        <v>221</v>
      </c>
      <c r="AU235" s="18" t="s">
        <v>90</v>
      </c>
    </row>
    <row r="236" spans="1:65" s="2" customFormat="1" ht="10.199999999999999">
      <c r="A236" s="35"/>
      <c r="B236" s="36"/>
      <c r="C236" s="37"/>
      <c r="D236" s="215" t="s">
        <v>362</v>
      </c>
      <c r="E236" s="37"/>
      <c r="F236" s="216" t="s">
        <v>5429</v>
      </c>
      <c r="G236" s="37"/>
      <c r="H236" s="37"/>
      <c r="I236" s="200"/>
      <c r="J236" s="37"/>
      <c r="K236" s="37"/>
      <c r="L236" s="40"/>
      <c r="M236" s="201"/>
      <c r="N236" s="202"/>
      <c r="O236" s="72"/>
      <c r="P236" s="72"/>
      <c r="Q236" s="72"/>
      <c r="R236" s="72"/>
      <c r="S236" s="72"/>
      <c r="T236" s="73"/>
      <c r="U236" s="35"/>
      <c r="V236" s="35"/>
      <c r="W236" s="35"/>
      <c r="X236" s="35"/>
      <c r="Y236" s="35"/>
      <c r="Z236" s="35"/>
      <c r="AA236" s="35"/>
      <c r="AB236" s="35"/>
      <c r="AC236" s="35"/>
      <c r="AD236" s="35"/>
      <c r="AE236" s="35"/>
      <c r="AT236" s="18" t="s">
        <v>362</v>
      </c>
      <c r="AU236" s="18" t="s">
        <v>90</v>
      </c>
    </row>
    <row r="237" spans="1:65" s="14" customFormat="1" ht="10.199999999999999">
      <c r="B237" s="227"/>
      <c r="C237" s="228"/>
      <c r="D237" s="198" t="s">
        <v>364</v>
      </c>
      <c r="E237" s="229" t="s">
        <v>1</v>
      </c>
      <c r="F237" s="230" t="s">
        <v>5430</v>
      </c>
      <c r="G237" s="228"/>
      <c r="H237" s="231">
        <v>21</v>
      </c>
      <c r="I237" s="232"/>
      <c r="J237" s="228"/>
      <c r="K237" s="228"/>
      <c r="L237" s="233"/>
      <c r="M237" s="234"/>
      <c r="N237" s="235"/>
      <c r="O237" s="235"/>
      <c r="P237" s="235"/>
      <c r="Q237" s="235"/>
      <c r="R237" s="235"/>
      <c r="S237" s="235"/>
      <c r="T237" s="236"/>
      <c r="AT237" s="237" t="s">
        <v>364</v>
      </c>
      <c r="AU237" s="237" t="s">
        <v>90</v>
      </c>
      <c r="AV237" s="14" t="s">
        <v>90</v>
      </c>
      <c r="AW237" s="14" t="s">
        <v>36</v>
      </c>
      <c r="AX237" s="14" t="s">
        <v>88</v>
      </c>
      <c r="AY237" s="237" t="s">
        <v>215</v>
      </c>
    </row>
    <row r="238" spans="1:65" s="2" customFormat="1" ht="16.5" customHeight="1">
      <c r="A238" s="35"/>
      <c r="B238" s="36"/>
      <c r="C238" s="185" t="s">
        <v>625</v>
      </c>
      <c r="D238" s="185" t="s">
        <v>216</v>
      </c>
      <c r="E238" s="186" t="s">
        <v>5431</v>
      </c>
      <c r="F238" s="187" t="s">
        <v>5432</v>
      </c>
      <c r="G238" s="188" t="s">
        <v>797</v>
      </c>
      <c r="H238" s="189">
        <v>20</v>
      </c>
      <c r="I238" s="190"/>
      <c r="J238" s="191">
        <f>ROUND(I238*H238,2)</f>
        <v>0</v>
      </c>
      <c r="K238" s="187" t="s">
        <v>359</v>
      </c>
      <c r="L238" s="40"/>
      <c r="M238" s="192" t="s">
        <v>1</v>
      </c>
      <c r="N238" s="193" t="s">
        <v>46</v>
      </c>
      <c r="O238" s="72"/>
      <c r="P238" s="194">
        <f>O238*H238</f>
        <v>0</v>
      </c>
      <c r="Q238" s="194">
        <v>1.2999999999999999E-3</v>
      </c>
      <c r="R238" s="194">
        <f>Q238*H238</f>
        <v>2.5999999999999999E-2</v>
      </c>
      <c r="S238" s="194">
        <v>0</v>
      </c>
      <c r="T238" s="195">
        <f>S238*H238</f>
        <v>0</v>
      </c>
      <c r="U238" s="35"/>
      <c r="V238" s="35"/>
      <c r="W238" s="35"/>
      <c r="X238" s="35"/>
      <c r="Y238" s="35"/>
      <c r="Z238" s="35"/>
      <c r="AA238" s="35"/>
      <c r="AB238" s="35"/>
      <c r="AC238" s="35"/>
      <c r="AD238" s="35"/>
      <c r="AE238" s="35"/>
      <c r="AR238" s="196" t="s">
        <v>291</v>
      </c>
      <c r="AT238" s="196" t="s">
        <v>216</v>
      </c>
      <c r="AU238" s="196" t="s">
        <v>90</v>
      </c>
      <c r="AY238" s="18" t="s">
        <v>215</v>
      </c>
      <c r="BE238" s="197">
        <f>IF(N238="základní",J238,0)</f>
        <v>0</v>
      </c>
      <c r="BF238" s="197">
        <f>IF(N238="snížená",J238,0)</f>
        <v>0</v>
      </c>
      <c r="BG238" s="197">
        <f>IF(N238="zákl. přenesená",J238,0)</f>
        <v>0</v>
      </c>
      <c r="BH238" s="197">
        <f>IF(N238="sníž. přenesená",J238,0)</f>
        <v>0</v>
      </c>
      <c r="BI238" s="197">
        <f>IF(N238="nulová",J238,0)</f>
        <v>0</v>
      </c>
      <c r="BJ238" s="18" t="s">
        <v>88</v>
      </c>
      <c r="BK238" s="197">
        <f>ROUND(I238*H238,2)</f>
        <v>0</v>
      </c>
      <c r="BL238" s="18" t="s">
        <v>291</v>
      </c>
      <c r="BM238" s="196" t="s">
        <v>5433</v>
      </c>
    </row>
    <row r="239" spans="1:65" s="2" customFormat="1" ht="10.199999999999999">
      <c r="A239" s="35"/>
      <c r="B239" s="36"/>
      <c r="C239" s="37"/>
      <c r="D239" s="198" t="s">
        <v>221</v>
      </c>
      <c r="E239" s="37"/>
      <c r="F239" s="199" t="s">
        <v>5434</v>
      </c>
      <c r="G239" s="37"/>
      <c r="H239" s="37"/>
      <c r="I239" s="200"/>
      <c r="J239" s="37"/>
      <c r="K239" s="37"/>
      <c r="L239" s="40"/>
      <c r="M239" s="201"/>
      <c r="N239" s="202"/>
      <c r="O239" s="72"/>
      <c r="P239" s="72"/>
      <c r="Q239" s="72"/>
      <c r="R239" s="72"/>
      <c r="S239" s="72"/>
      <c r="T239" s="73"/>
      <c r="U239" s="35"/>
      <c r="V239" s="35"/>
      <c r="W239" s="35"/>
      <c r="X239" s="35"/>
      <c r="Y239" s="35"/>
      <c r="Z239" s="35"/>
      <c r="AA239" s="35"/>
      <c r="AB239" s="35"/>
      <c r="AC239" s="35"/>
      <c r="AD239" s="35"/>
      <c r="AE239" s="35"/>
      <c r="AT239" s="18" t="s">
        <v>221</v>
      </c>
      <c r="AU239" s="18" t="s">
        <v>90</v>
      </c>
    </row>
    <row r="240" spans="1:65" s="2" customFormat="1" ht="10.199999999999999">
      <c r="A240" s="35"/>
      <c r="B240" s="36"/>
      <c r="C240" s="37"/>
      <c r="D240" s="215" t="s">
        <v>362</v>
      </c>
      <c r="E240" s="37"/>
      <c r="F240" s="216" t="s">
        <v>5435</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362</v>
      </c>
      <c r="AU240" s="18" t="s">
        <v>90</v>
      </c>
    </row>
    <row r="241" spans="1:65" s="14" customFormat="1" ht="10.199999999999999">
      <c r="B241" s="227"/>
      <c r="C241" s="228"/>
      <c r="D241" s="198" t="s">
        <v>364</v>
      </c>
      <c r="E241" s="229" t="s">
        <v>1</v>
      </c>
      <c r="F241" s="230" t="s">
        <v>5436</v>
      </c>
      <c r="G241" s="228"/>
      <c r="H241" s="231">
        <v>20</v>
      </c>
      <c r="I241" s="232"/>
      <c r="J241" s="228"/>
      <c r="K241" s="228"/>
      <c r="L241" s="233"/>
      <c r="M241" s="234"/>
      <c r="N241" s="235"/>
      <c r="O241" s="235"/>
      <c r="P241" s="235"/>
      <c r="Q241" s="235"/>
      <c r="R241" s="235"/>
      <c r="S241" s="235"/>
      <c r="T241" s="236"/>
      <c r="AT241" s="237" t="s">
        <v>364</v>
      </c>
      <c r="AU241" s="237" t="s">
        <v>90</v>
      </c>
      <c r="AV241" s="14" t="s">
        <v>90</v>
      </c>
      <c r="AW241" s="14" t="s">
        <v>36</v>
      </c>
      <c r="AX241" s="14" t="s">
        <v>88</v>
      </c>
      <c r="AY241" s="237" t="s">
        <v>215</v>
      </c>
    </row>
    <row r="242" spans="1:65" s="2" customFormat="1" ht="16.5" customHeight="1">
      <c r="A242" s="35"/>
      <c r="B242" s="36"/>
      <c r="C242" s="185" t="s">
        <v>631</v>
      </c>
      <c r="D242" s="185" t="s">
        <v>216</v>
      </c>
      <c r="E242" s="186" t="s">
        <v>5437</v>
      </c>
      <c r="F242" s="187" t="s">
        <v>5438</v>
      </c>
      <c r="G242" s="188" t="s">
        <v>797</v>
      </c>
      <c r="H242" s="189">
        <v>5</v>
      </c>
      <c r="I242" s="190"/>
      <c r="J242" s="191">
        <f>ROUND(I242*H242,2)</f>
        <v>0</v>
      </c>
      <c r="K242" s="187" t="s">
        <v>359</v>
      </c>
      <c r="L242" s="40"/>
      <c r="M242" s="192" t="s">
        <v>1</v>
      </c>
      <c r="N242" s="193" t="s">
        <v>46</v>
      </c>
      <c r="O242" s="72"/>
      <c r="P242" s="194">
        <f>O242*H242</f>
        <v>0</v>
      </c>
      <c r="Q242" s="194">
        <v>4.0000000000000002E-4</v>
      </c>
      <c r="R242" s="194">
        <f>Q242*H242</f>
        <v>2E-3</v>
      </c>
      <c r="S242" s="194">
        <v>0</v>
      </c>
      <c r="T242" s="195">
        <f>S242*H242</f>
        <v>0</v>
      </c>
      <c r="U242" s="35"/>
      <c r="V242" s="35"/>
      <c r="W242" s="35"/>
      <c r="X242" s="35"/>
      <c r="Y242" s="35"/>
      <c r="Z242" s="35"/>
      <c r="AA242" s="35"/>
      <c r="AB242" s="35"/>
      <c r="AC242" s="35"/>
      <c r="AD242" s="35"/>
      <c r="AE242" s="35"/>
      <c r="AR242" s="196" t="s">
        <v>291</v>
      </c>
      <c r="AT242" s="196" t="s">
        <v>216</v>
      </c>
      <c r="AU242" s="196" t="s">
        <v>90</v>
      </c>
      <c r="AY242" s="18" t="s">
        <v>215</v>
      </c>
      <c r="BE242" s="197">
        <f>IF(N242="základní",J242,0)</f>
        <v>0</v>
      </c>
      <c r="BF242" s="197">
        <f>IF(N242="snížená",J242,0)</f>
        <v>0</v>
      </c>
      <c r="BG242" s="197">
        <f>IF(N242="zákl. přenesená",J242,0)</f>
        <v>0</v>
      </c>
      <c r="BH242" s="197">
        <f>IF(N242="sníž. přenesená",J242,0)</f>
        <v>0</v>
      </c>
      <c r="BI242" s="197">
        <f>IF(N242="nulová",J242,0)</f>
        <v>0</v>
      </c>
      <c r="BJ242" s="18" t="s">
        <v>88</v>
      </c>
      <c r="BK242" s="197">
        <f>ROUND(I242*H242,2)</f>
        <v>0</v>
      </c>
      <c r="BL242" s="18" t="s">
        <v>291</v>
      </c>
      <c r="BM242" s="196" t="s">
        <v>5439</v>
      </c>
    </row>
    <row r="243" spans="1:65" s="2" customFormat="1" ht="10.199999999999999">
      <c r="A243" s="35"/>
      <c r="B243" s="36"/>
      <c r="C243" s="37"/>
      <c r="D243" s="198" t="s">
        <v>221</v>
      </c>
      <c r="E243" s="37"/>
      <c r="F243" s="199" t="s">
        <v>5440</v>
      </c>
      <c r="G243" s="37"/>
      <c r="H243" s="37"/>
      <c r="I243" s="200"/>
      <c r="J243" s="37"/>
      <c r="K243" s="37"/>
      <c r="L243" s="40"/>
      <c r="M243" s="201"/>
      <c r="N243" s="202"/>
      <c r="O243" s="72"/>
      <c r="P243" s="72"/>
      <c r="Q243" s="72"/>
      <c r="R243" s="72"/>
      <c r="S243" s="72"/>
      <c r="T243" s="73"/>
      <c r="U243" s="35"/>
      <c r="V243" s="35"/>
      <c r="W243" s="35"/>
      <c r="X243" s="35"/>
      <c r="Y243" s="35"/>
      <c r="Z243" s="35"/>
      <c r="AA243" s="35"/>
      <c r="AB243" s="35"/>
      <c r="AC243" s="35"/>
      <c r="AD243" s="35"/>
      <c r="AE243" s="35"/>
      <c r="AT243" s="18" t="s">
        <v>221</v>
      </c>
      <c r="AU243" s="18" t="s">
        <v>90</v>
      </c>
    </row>
    <row r="244" spans="1:65" s="2" customFormat="1" ht="10.199999999999999">
      <c r="A244" s="35"/>
      <c r="B244" s="36"/>
      <c r="C244" s="37"/>
      <c r="D244" s="215" t="s">
        <v>362</v>
      </c>
      <c r="E244" s="37"/>
      <c r="F244" s="216" t="s">
        <v>5441</v>
      </c>
      <c r="G244" s="37"/>
      <c r="H244" s="37"/>
      <c r="I244" s="200"/>
      <c r="J244" s="37"/>
      <c r="K244" s="37"/>
      <c r="L244" s="40"/>
      <c r="M244" s="201"/>
      <c r="N244" s="202"/>
      <c r="O244" s="72"/>
      <c r="P244" s="72"/>
      <c r="Q244" s="72"/>
      <c r="R244" s="72"/>
      <c r="S244" s="72"/>
      <c r="T244" s="73"/>
      <c r="U244" s="35"/>
      <c r="V244" s="35"/>
      <c r="W244" s="35"/>
      <c r="X244" s="35"/>
      <c r="Y244" s="35"/>
      <c r="Z244" s="35"/>
      <c r="AA244" s="35"/>
      <c r="AB244" s="35"/>
      <c r="AC244" s="35"/>
      <c r="AD244" s="35"/>
      <c r="AE244" s="35"/>
      <c r="AT244" s="18" t="s">
        <v>362</v>
      </c>
      <c r="AU244" s="18" t="s">
        <v>90</v>
      </c>
    </row>
    <row r="245" spans="1:65" s="14" customFormat="1" ht="10.199999999999999">
      <c r="B245" s="227"/>
      <c r="C245" s="228"/>
      <c r="D245" s="198" t="s">
        <v>364</v>
      </c>
      <c r="E245" s="229" t="s">
        <v>1</v>
      </c>
      <c r="F245" s="230" t="s">
        <v>5442</v>
      </c>
      <c r="G245" s="228"/>
      <c r="H245" s="231">
        <v>5</v>
      </c>
      <c r="I245" s="232"/>
      <c r="J245" s="228"/>
      <c r="K245" s="228"/>
      <c r="L245" s="233"/>
      <c r="M245" s="234"/>
      <c r="N245" s="235"/>
      <c r="O245" s="235"/>
      <c r="P245" s="235"/>
      <c r="Q245" s="235"/>
      <c r="R245" s="235"/>
      <c r="S245" s="235"/>
      <c r="T245" s="236"/>
      <c r="AT245" s="237" t="s">
        <v>364</v>
      </c>
      <c r="AU245" s="237" t="s">
        <v>90</v>
      </c>
      <c r="AV245" s="14" t="s">
        <v>90</v>
      </c>
      <c r="AW245" s="14" t="s">
        <v>36</v>
      </c>
      <c r="AX245" s="14" t="s">
        <v>88</v>
      </c>
      <c r="AY245" s="237" t="s">
        <v>215</v>
      </c>
    </row>
    <row r="246" spans="1:65" s="2" customFormat="1" ht="16.5" customHeight="1">
      <c r="A246" s="35"/>
      <c r="B246" s="36"/>
      <c r="C246" s="185" t="s">
        <v>676</v>
      </c>
      <c r="D246" s="185" t="s">
        <v>216</v>
      </c>
      <c r="E246" s="186" t="s">
        <v>5443</v>
      </c>
      <c r="F246" s="187" t="s">
        <v>5444</v>
      </c>
      <c r="G246" s="188" t="s">
        <v>797</v>
      </c>
      <c r="H246" s="189">
        <v>6</v>
      </c>
      <c r="I246" s="190"/>
      <c r="J246" s="191">
        <f>ROUND(I246*H246,2)</f>
        <v>0</v>
      </c>
      <c r="K246" s="187" t="s">
        <v>359</v>
      </c>
      <c r="L246" s="40"/>
      <c r="M246" s="192" t="s">
        <v>1</v>
      </c>
      <c r="N246" s="193" t="s">
        <v>46</v>
      </c>
      <c r="O246" s="72"/>
      <c r="P246" s="194">
        <f>O246*H246</f>
        <v>0</v>
      </c>
      <c r="Q246" s="194">
        <v>4.2999999999999999E-4</v>
      </c>
      <c r="R246" s="194">
        <f>Q246*H246</f>
        <v>2.5799999999999998E-3</v>
      </c>
      <c r="S246" s="194">
        <v>0</v>
      </c>
      <c r="T246" s="195">
        <f>S246*H246</f>
        <v>0</v>
      </c>
      <c r="U246" s="35"/>
      <c r="V246" s="35"/>
      <c r="W246" s="35"/>
      <c r="X246" s="35"/>
      <c r="Y246" s="35"/>
      <c r="Z246" s="35"/>
      <c r="AA246" s="35"/>
      <c r="AB246" s="35"/>
      <c r="AC246" s="35"/>
      <c r="AD246" s="35"/>
      <c r="AE246" s="35"/>
      <c r="AR246" s="196" t="s">
        <v>291</v>
      </c>
      <c r="AT246" s="196" t="s">
        <v>216</v>
      </c>
      <c r="AU246" s="196" t="s">
        <v>90</v>
      </c>
      <c r="AY246" s="18" t="s">
        <v>215</v>
      </c>
      <c r="BE246" s="197">
        <f>IF(N246="základní",J246,0)</f>
        <v>0</v>
      </c>
      <c r="BF246" s="197">
        <f>IF(N246="snížená",J246,0)</f>
        <v>0</v>
      </c>
      <c r="BG246" s="197">
        <f>IF(N246="zákl. přenesená",J246,0)</f>
        <v>0</v>
      </c>
      <c r="BH246" s="197">
        <f>IF(N246="sníž. přenesená",J246,0)</f>
        <v>0</v>
      </c>
      <c r="BI246" s="197">
        <f>IF(N246="nulová",J246,0)</f>
        <v>0</v>
      </c>
      <c r="BJ246" s="18" t="s">
        <v>88</v>
      </c>
      <c r="BK246" s="197">
        <f>ROUND(I246*H246,2)</f>
        <v>0</v>
      </c>
      <c r="BL246" s="18" t="s">
        <v>291</v>
      </c>
      <c r="BM246" s="196" t="s">
        <v>5445</v>
      </c>
    </row>
    <row r="247" spans="1:65" s="2" customFormat="1" ht="10.199999999999999">
      <c r="A247" s="35"/>
      <c r="B247" s="36"/>
      <c r="C247" s="37"/>
      <c r="D247" s="198" t="s">
        <v>221</v>
      </c>
      <c r="E247" s="37"/>
      <c r="F247" s="199" t="s">
        <v>5446</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221</v>
      </c>
      <c r="AU247" s="18" t="s">
        <v>90</v>
      </c>
    </row>
    <row r="248" spans="1:65" s="2" customFormat="1" ht="10.199999999999999">
      <c r="A248" s="35"/>
      <c r="B248" s="36"/>
      <c r="C248" s="37"/>
      <c r="D248" s="215" t="s">
        <v>362</v>
      </c>
      <c r="E248" s="37"/>
      <c r="F248" s="216" t="s">
        <v>5447</v>
      </c>
      <c r="G248" s="37"/>
      <c r="H248" s="37"/>
      <c r="I248" s="200"/>
      <c r="J248" s="37"/>
      <c r="K248" s="37"/>
      <c r="L248" s="40"/>
      <c r="M248" s="201"/>
      <c r="N248" s="202"/>
      <c r="O248" s="72"/>
      <c r="P248" s="72"/>
      <c r="Q248" s="72"/>
      <c r="R248" s="72"/>
      <c r="S248" s="72"/>
      <c r="T248" s="73"/>
      <c r="U248" s="35"/>
      <c r="V248" s="35"/>
      <c r="W248" s="35"/>
      <c r="X248" s="35"/>
      <c r="Y248" s="35"/>
      <c r="Z248" s="35"/>
      <c r="AA248" s="35"/>
      <c r="AB248" s="35"/>
      <c r="AC248" s="35"/>
      <c r="AD248" s="35"/>
      <c r="AE248" s="35"/>
      <c r="AT248" s="18" t="s">
        <v>362</v>
      </c>
      <c r="AU248" s="18" t="s">
        <v>90</v>
      </c>
    </row>
    <row r="249" spans="1:65" s="14" customFormat="1" ht="10.199999999999999">
      <c r="B249" s="227"/>
      <c r="C249" s="228"/>
      <c r="D249" s="198" t="s">
        <v>364</v>
      </c>
      <c r="E249" s="229" t="s">
        <v>1</v>
      </c>
      <c r="F249" s="230" t="s">
        <v>5448</v>
      </c>
      <c r="G249" s="228"/>
      <c r="H249" s="231">
        <v>6</v>
      </c>
      <c r="I249" s="232"/>
      <c r="J249" s="228"/>
      <c r="K249" s="228"/>
      <c r="L249" s="233"/>
      <c r="M249" s="234"/>
      <c r="N249" s="235"/>
      <c r="O249" s="235"/>
      <c r="P249" s="235"/>
      <c r="Q249" s="235"/>
      <c r="R249" s="235"/>
      <c r="S249" s="235"/>
      <c r="T249" s="236"/>
      <c r="AT249" s="237" t="s">
        <v>364</v>
      </c>
      <c r="AU249" s="237" t="s">
        <v>90</v>
      </c>
      <c r="AV249" s="14" t="s">
        <v>90</v>
      </c>
      <c r="AW249" s="14" t="s">
        <v>36</v>
      </c>
      <c r="AX249" s="14" t="s">
        <v>88</v>
      </c>
      <c r="AY249" s="237" t="s">
        <v>215</v>
      </c>
    </row>
    <row r="250" spans="1:65" s="2" customFormat="1" ht="16.5" customHeight="1">
      <c r="A250" s="35"/>
      <c r="B250" s="36"/>
      <c r="C250" s="185" t="s">
        <v>711</v>
      </c>
      <c r="D250" s="185" t="s">
        <v>216</v>
      </c>
      <c r="E250" s="186" t="s">
        <v>5449</v>
      </c>
      <c r="F250" s="187" t="s">
        <v>5450</v>
      </c>
      <c r="G250" s="188" t="s">
        <v>797</v>
      </c>
      <c r="H250" s="189">
        <v>11</v>
      </c>
      <c r="I250" s="190"/>
      <c r="J250" s="191">
        <f>ROUND(I250*H250,2)</f>
        <v>0</v>
      </c>
      <c r="K250" s="187" t="s">
        <v>359</v>
      </c>
      <c r="L250" s="40"/>
      <c r="M250" s="192" t="s">
        <v>1</v>
      </c>
      <c r="N250" s="193" t="s">
        <v>46</v>
      </c>
      <c r="O250" s="72"/>
      <c r="P250" s="194">
        <f>O250*H250</f>
        <v>0</v>
      </c>
      <c r="Q250" s="194">
        <v>5.0000000000000001E-4</v>
      </c>
      <c r="R250" s="194">
        <f>Q250*H250</f>
        <v>5.4999999999999997E-3</v>
      </c>
      <c r="S250" s="194">
        <v>0</v>
      </c>
      <c r="T250" s="195">
        <f>S250*H250</f>
        <v>0</v>
      </c>
      <c r="U250" s="35"/>
      <c r="V250" s="35"/>
      <c r="W250" s="35"/>
      <c r="X250" s="35"/>
      <c r="Y250" s="35"/>
      <c r="Z250" s="35"/>
      <c r="AA250" s="35"/>
      <c r="AB250" s="35"/>
      <c r="AC250" s="35"/>
      <c r="AD250" s="35"/>
      <c r="AE250" s="35"/>
      <c r="AR250" s="196" t="s">
        <v>291</v>
      </c>
      <c r="AT250" s="196" t="s">
        <v>216</v>
      </c>
      <c r="AU250" s="196" t="s">
        <v>90</v>
      </c>
      <c r="AY250" s="18" t="s">
        <v>215</v>
      </c>
      <c r="BE250" s="197">
        <f>IF(N250="základní",J250,0)</f>
        <v>0</v>
      </c>
      <c r="BF250" s="197">
        <f>IF(N250="snížená",J250,0)</f>
        <v>0</v>
      </c>
      <c r="BG250" s="197">
        <f>IF(N250="zákl. přenesená",J250,0)</f>
        <v>0</v>
      </c>
      <c r="BH250" s="197">
        <f>IF(N250="sníž. přenesená",J250,0)</f>
        <v>0</v>
      </c>
      <c r="BI250" s="197">
        <f>IF(N250="nulová",J250,0)</f>
        <v>0</v>
      </c>
      <c r="BJ250" s="18" t="s">
        <v>88</v>
      </c>
      <c r="BK250" s="197">
        <f>ROUND(I250*H250,2)</f>
        <v>0</v>
      </c>
      <c r="BL250" s="18" t="s">
        <v>291</v>
      </c>
      <c r="BM250" s="196" t="s">
        <v>5451</v>
      </c>
    </row>
    <row r="251" spans="1:65" s="2" customFormat="1" ht="10.199999999999999">
      <c r="A251" s="35"/>
      <c r="B251" s="36"/>
      <c r="C251" s="37"/>
      <c r="D251" s="198" t="s">
        <v>221</v>
      </c>
      <c r="E251" s="37"/>
      <c r="F251" s="199" t="s">
        <v>5452</v>
      </c>
      <c r="G251" s="37"/>
      <c r="H251" s="37"/>
      <c r="I251" s="200"/>
      <c r="J251" s="37"/>
      <c r="K251" s="37"/>
      <c r="L251" s="40"/>
      <c r="M251" s="201"/>
      <c r="N251" s="202"/>
      <c r="O251" s="72"/>
      <c r="P251" s="72"/>
      <c r="Q251" s="72"/>
      <c r="R251" s="72"/>
      <c r="S251" s="72"/>
      <c r="T251" s="73"/>
      <c r="U251" s="35"/>
      <c r="V251" s="35"/>
      <c r="W251" s="35"/>
      <c r="X251" s="35"/>
      <c r="Y251" s="35"/>
      <c r="Z251" s="35"/>
      <c r="AA251" s="35"/>
      <c r="AB251" s="35"/>
      <c r="AC251" s="35"/>
      <c r="AD251" s="35"/>
      <c r="AE251" s="35"/>
      <c r="AT251" s="18" t="s">
        <v>221</v>
      </c>
      <c r="AU251" s="18" t="s">
        <v>90</v>
      </c>
    </row>
    <row r="252" spans="1:65" s="2" customFormat="1" ht="10.199999999999999">
      <c r="A252" s="35"/>
      <c r="B252" s="36"/>
      <c r="C252" s="37"/>
      <c r="D252" s="215" t="s">
        <v>362</v>
      </c>
      <c r="E252" s="37"/>
      <c r="F252" s="216" t="s">
        <v>5453</v>
      </c>
      <c r="G252" s="37"/>
      <c r="H252" s="37"/>
      <c r="I252" s="200"/>
      <c r="J252" s="37"/>
      <c r="K252" s="37"/>
      <c r="L252" s="40"/>
      <c r="M252" s="201"/>
      <c r="N252" s="202"/>
      <c r="O252" s="72"/>
      <c r="P252" s="72"/>
      <c r="Q252" s="72"/>
      <c r="R252" s="72"/>
      <c r="S252" s="72"/>
      <c r="T252" s="73"/>
      <c r="U252" s="35"/>
      <c r="V252" s="35"/>
      <c r="W252" s="35"/>
      <c r="X252" s="35"/>
      <c r="Y252" s="35"/>
      <c r="Z252" s="35"/>
      <c r="AA252" s="35"/>
      <c r="AB252" s="35"/>
      <c r="AC252" s="35"/>
      <c r="AD252" s="35"/>
      <c r="AE252" s="35"/>
      <c r="AT252" s="18" t="s">
        <v>362</v>
      </c>
      <c r="AU252" s="18" t="s">
        <v>90</v>
      </c>
    </row>
    <row r="253" spans="1:65" s="14" customFormat="1" ht="10.199999999999999">
      <c r="B253" s="227"/>
      <c r="C253" s="228"/>
      <c r="D253" s="198" t="s">
        <v>364</v>
      </c>
      <c r="E253" s="229" t="s">
        <v>1</v>
      </c>
      <c r="F253" s="230" t="s">
        <v>5454</v>
      </c>
      <c r="G253" s="228"/>
      <c r="H253" s="231">
        <v>11</v>
      </c>
      <c r="I253" s="232"/>
      <c r="J253" s="228"/>
      <c r="K253" s="228"/>
      <c r="L253" s="233"/>
      <c r="M253" s="234"/>
      <c r="N253" s="235"/>
      <c r="O253" s="235"/>
      <c r="P253" s="235"/>
      <c r="Q253" s="235"/>
      <c r="R253" s="235"/>
      <c r="S253" s="235"/>
      <c r="T253" s="236"/>
      <c r="AT253" s="237" t="s">
        <v>364</v>
      </c>
      <c r="AU253" s="237" t="s">
        <v>90</v>
      </c>
      <c r="AV253" s="14" t="s">
        <v>90</v>
      </c>
      <c r="AW253" s="14" t="s">
        <v>36</v>
      </c>
      <c r="AX253" s="14" t="s">
        <v>88</v>
      </c>
      <c r="AY253" s="237" t="s">
        <v>215</v>
      </c>
    </row>
    <row r="254" spans="1:65" s="2" customFormat="1" ht="16.5" customHeight="1">
      <c r="A254" s="35"/>
      <c r="B254" s="36"/>
      <c r="C254" s="185" t="s">
        <v>713</v>
      </c>
      <c r="D254" s="185" t="s">
        <v>216</v>
      </c>
      <c r="E254" s="186" t="s">
        <v>5455</v>
      </c>
      <c r="F254" s="187" t="s">
        <v>5456</v>
      </c>
      <c r="G254" s="188" t="s">
        <v>797</v>
      </c>
      <c r="H254" s="189">
        <v>9</v>
      </c>
      <c r="I254" s="190"/>
      <c r="J254" s="191">
        <f>ROUND(I254*H254,2)</f>
        <v>0</v>
      </c>
      <c r="K254" s="187" t="s">
        <v>359</v>
      </c>
      <c r="L254" s="40"/>
      <c r="M254" s="192" t="s">
        <v>1</v>
      </c>
      <c r="N254" s="193" t="s">
        <v>46</v>
      </c>
      <c r="O254" s="72"/>
      <c r="P254" s="194">
        <f>O254*H254</f>
        <v>0</v>
      </c>
      <c r="Q254" s="194">
        <v>1.5299999999999999E-3</v>
      </c>
      <c r="R254" s="194">
        <f>Q254*H254</f>
        <v>1.3769999999999999E-2</v>
      </c>
      <c r="S254" s="194">
        <v>0</v>
      </c>
      <c r="T254" s="195">
        <f>S254*H254</f>
        <v>0</v>
      </c>
      <c r="U254" s="35"/>
      <c r="V254" s="35"/>
      <c r="W254" s="35"/>
      <c r="X254" s="35"/>
      <c r="Y254" s="35"/>
      <c r="Z254" s="35"/>
      <c r="AA254" s="35"/>
      <c r="AB254" s="35"/>
      <c r="AC254" s="35"/>
      <c r="AD254" s="35"/>
      <c r="AE254" s="35"/>
      <c r="AR254" s="196" t="s">
        <v>291</v>
      </c>
      <c r="AT254" s="196" t="s">
        <v>216</v>
      </c>
      <c r="AU254" s="196" t="s">
        <v>90</v>
      </c>
      <c r="AY254" s="18" t="s">
        <v>215</v>
      </c>
      <c r="BE254" s="197">
        <f>IF(N254="základní",J254,0)</f>
        <v>0</v>
      </c>
      <c r="BF254" s="197">
        <f>IF(N254="snížená",J254,0)</f>
        <v>0</v>
      </c>
      <c r="BG254" s="197">
        <f>IF(N254="zákl. přenesená",J254,0)</f>
        <v>0</v>
      </c>
      <c r="BH254" s="197">
        <f>IF(N254="sníž. přenesená",J254,0)</f>
        <v>0</v>
      </c>
      <c r="BI254" s="197">
        <f>IF(N254="nulová",J254,0)</f>
        <v>0</v>
      </c>
      <c r="BJ254" s="18" t="s">
        <v>88</v>
      </c>
      <c r="BK254" s="197">
        <f>ROUND(I254*H254,2)</f>
        <v>0</v>
      </c>
      <c r="BL254" s="18" t="s">
        <v>291</v>
      </c>
      <c r="BM254" s="196" t="s">
        <v>5457</v>
      </c>
    </row>
    <row r="255" spans="1:65" s="2" customFormat="1" ht="10.199999999999999">
      <c r="A255" s="35"/>
      <c r="B255" s="36"/>
      <c r="C255" s="37"/>
      <c r="D255" s="198" t="s">
        <v>221</v>
      </c>
      <c r="E255" s="37"/>
      <c r="F255" s="199" t="s">
        <v>5458</v>
      </c>
      <c r="G255" s="37"/>
      <c r="H255" s="37"/>
      <c r="I255" s="200"/>
      <c r="J255" s="37"/>
      <c r="K255" s="37"/>
      <c r="L255" s="40"/>
      <c r="M255" s="201"/>
      <c r="N255" s="202"/>
      <c r="O255" s="72"/>
      <c r="P255" s="72"/>
      <c r="Q255" s="72"/>
      <c r="R255" s="72"/>
      <c r="S255" s="72"/>
      <c r="T255" s="73"/>
      <c r="U255" s="35"/>
      <c r="V255" s="35"/>
      <c r="W255" s="35"/>
      <c r="X255" s="35"/>
      <c r="Y255" s="35"/>
      <c r="Z255" s="35"/>
      <c r="AA255" s="35"/>
      <c r="AB255" s="35"/>
      <c r="AC255" s="35"/>
      <c r="AD255" s="35"/>
      <c r="AE255" s="35"/>
      <c r="AT255" s="18" t="s">
        <v>221</v>
      </c>
      <c r="AU255" s="18" t="s">
        <v>90</v>
      </c>
    </row>
    <row r="256" spans="1:65" s="2" customFormat="1" ht="10.199999999999999">
      <c r="A256" s="35"/>
      <c r="B256" s="36"/>
      <c r="C256" s="37"/>
      <c r="D256" s="215" t="s">
        <v>362</v>
      </c>
      <c r="E256" s="37"/>
      <c r="F256" s="216" t="s">
        <v>5459</v>
      </c>
      <c r="G256" s="37"/>
      <c r="H256" s="37"/>
      <c r="I256" s="200"/>
      <c r="J256" s="37"/>
      <c r="K256" s="37"/>
      <c r="L256" s="40"/>
      <c r="M256" s="201"/>
      <c r="N256" s="202"/>
      <c r="O256" s="72"/>
      <c r="P256" s="72"/>
      <c r="Q256" s="72"/>
      <c r="R256" s="72"/>
      <c r="S256" s="72"/>
      <c r="T256" s="73"/>
      <c r="U256" s="35"/>
      <c r="V256" s="35"/>
      <c r="W256" s="35"/>
      <c r="X256" s="35"/>
      <c r="Y256" s="35"/>
      <c r="Z256" s="35"/>
      <c r="AA256" s="35"/>
      <c r="AB256" s="35"/>
      <c r="AC256" s="35"/>
      <c r="AD256" s="35"/>
      <c r="AE256" s="35"/>
      <c r="AT256" s="18" t="s">
        <v>362</v>
      </c>
      <c r="AU256" s="18" t="s">
        <v>90</v>
      </c>
    </row>
    <row r="257" spans="1:65" s="14" customFormat="1" ht="10.199999999999999">
      <c r="B257" s="227"/>
      <c r="C257" s="228"/>
      <c r="D257" s="198" t="s">
        <v>364</v>
      </c>
      <c r="E257" s="229" t="s">
        <v>1</v>
      </c>
      <c r="F257" s="230" t="s">
        <v>5460</v>
      </c>
      <c r="G257" s="228"/>
      <c r="H257" s="231">
        <v>9</v>
      </c>
      <c r="I257" s="232"/>
      <c r="J257" s="228"/>
      <c r="K257" s="228"/>
      <c r="L257" s="233"/>
      <c r="M257" s="234"/>
      <c r="N257" s="235"/>
      <c r="O257" s="235"/>
      <c r="P257" s="235"/>
      <c r="Q257" s="235"/>
      <c r="R257" s="235"/>
      <c r="S257" s="235"/>
      <c r="T257" s="236"/>
      <c r="AT257" s="237" t="s">
        <v>364</v>
      </c>
      <c r="AU257" s="237" t="s">
        <v>90</v>
      </c>
      <c r="AV257" s="14" t="s">
        <v>90</v>
      </c>
      <c r="AW257" s="14" t="s">
        <v>36</v>
      </c>
      <c r="AX257" s="14" t="s">
        <v>88</v>
      </c>
      <c r="AY257" s="237" t="s">
        <v>215</v>
      </c>
    </row>
    <row r="258" spans="1:65" s="2" customFormat="1" ht="16.5" customHeight="1">
      <c r="A258" s="35"/>
      <c r="B258" s="36"/>
      <c r="C258" s="185" t="s">
        <v>720</v>
      </c>
      <c r="D258" s="185" t="s">
        <v>216</v>
      </c>
      <c r="E258" s="186" t="s">
        <v>5461</v>
      </c>
      <c r="F258" s="187" t="s">
        <v>5462</v>
      </c>
      <c r="G258" s="188" t="s">
        <v>797</v>
      </c>
      <c r="H258" s="189">
        <v>15</v>
      </c>
      <c r="I258" s="190"/>
      <c r="J258" s="191">
        <f>ROUND(I258*H258,2)</f>
        <v>0</v>
      </c>
      <c r="K258" s="187" t="s">
        <v>359</v>
      </c>
      <c r="L258" s="40"/>
      <c r="M258" s="192" t="s">
        <v>1</v>
      </c>
      <c r="N258" s="193" t="s">
        <v>46</v>
      </c>
      <c r="O258" s="72"/>
      <c r="P258" s="194">
        <f>O258*H258</f>
        <v>0</v>
      </c>
      <c r="Q258" s="194">
        <v>1.2199999999999999E-3</v>
      </c>
      <c r="R258" s="194">
        <f>Q258*H258</f>
        <v>1.83E-2</v>
      </c>
      <c r="S258" s="194">
        <v>0</v>
      </c>
      <c r="T258" s="195">
        <f>S258*H258</f>
        <v>0</v>
      </c>
      <c r="U258" s="35"/>
      <c r="V258" s="35"/>
      <c r="W258" s="35"/>
      <c r="X258" s="35"/>
      <c r="Y258" s="35"/>
      <c r="Z258" s="35"/>
      <c r="AA258" s="35"/>
      <c r="AB258" s="35"/>
      <c r="AC258" s="35"/>
      <c r="AD258" s="35"/>
      <c r="AE258" s="35"/>
      <c r="AR258" s="196" t="s">
        <v>291</v>
      </c>
      <c r="AT258" s="196" t="s">
        <v>216</v>
      </c>
      <c r="AU258" s="196" t="s">
        <v>90</v>
      </c>
      <c r="AY258" s="18" t="s">
        <v>215</v>
      </c>
      <c r="BE258" s="197">
        <f>IF(N258="základní",J258,0)</f>
        <v>0</v>
      </c>
      <c r="BF258" s="197">
        <f>IF(N258="snížená",J258,0)</f>
        <v>0</v>
      </c>
      <c r="BG258" s="197">
        <f>IF(N258="zákl. přenesená",J258,0)</f>
        <v>0</v>
      </c>
      <c r="BH258" s="197">
        <f>IF(N258="sníž. přenesená",J258,0)</f>
        <v>0</v>
      </c>
      <c r="BI258" s="197">
        <f>IF(N258="nulová",J258,0)</f>
        <v>0</v>
      </c>
      <c r="BJ258" s="18" t="s">
        <v>88</v>
      </c>
      <c r="BK258" s="197">
        <f>ROUND(I258*H258,2)</f>
        <v>0</v>
      </c>
      <c r="BL258" s="18" t="s">
        <v>291</v>
      </c>
      <c r="BM258" s="196" t="s">
        <v>5463</v>
      </c>
    </row>
    <row r="259" spans="1:65" s="2" customFormat="1" ht="10.199999999999999">
      <c r="A259" s="35"/>
      <c r="B259" s="36"/>
      <c r="C259" s="37"/>
      <c r="D259" s="198" t="s">
        <v>221</v>
      </c>
      <c r="E259" s="37"/>
      <c r="F259" s="199" t="s">
        <v>5464</v>
      </c>
      <c r="G259" s="37"/>
      <c r="H259" s="37"/>
      <c r="I259" s="200"/>
      <c r="J259" s="37"/>
      <c r="K259" s="37"/>
      <c r="L259" s="40"/>
      <c r="M259" s="201"/>
      <c r="N259" s="202"/>
      <c r="O259" s="72"/>
      <c r="P259" s="72"/>
      <c r="Q259" s="72"/>
      <c r="R259" s="72"/>
      <c r="S259" s="72"/>
      <c r="T259" s="73"/>
      <c r="U259" s="35"/>
      <c r="V259" s="35"/>
      <c r="W259" s="35"/>
      <c r="X259" s="35"/>
      <c r="Y259" s="35"/>
      <c r="Z259" s="35"/>
      <c r="AA259" s="35"/>
      <c r="AB259" s="35"/>
      <c r="AC259" s="35"/>
      <c r="AD259" s="35"/>
      <c r="AE259" s="35"/>
      <c r="AT259" s="18" t="s">
        <v>221</v>
      </c>
      <c r="AU259" s="18" t="s">
        <v>90</v>
      </c>
    </row>
    <row r="260" spans="1:65" s="2" customFormat="1" ht="10.199999999999999">
      <c r="A260" s="35"/>
      <c r="B260" s="36"/>
      <c r="C260" s="37"/>
      <c r="D260" s="215" t="s">
        <v>362</v>
      </c>
      <c r="E260" s="37"/>
      <c r="F260" s="216" t="s">
        <v>5465</v>
      </c>
      <c r="G260" s="37"/>
      <c r="H260" s="37"/>
      <c r="I260" s="200"/>
      <c r="J260" s="37"/>
      <c r="K260" s="37"/>
      <c r="L260" s="40"/>
      <c r="M260" s="201"/>
      <c r="N260" s="202"/>
      <c r="O260" s="72"/>
      <c r="P260" s="72"/>
      <c r="Q260" s="72"/>
      <c r="R260" s="72"/>
      <c r="S260" s="72"/>
      <c r="T260" s="73"/>
      <c r="U260" s="35"/>
      <c r="V260" s="35"/>
      <c r="W260" s="35"/>
      <c r="X260" s="35"/>
      <c r="Y260" s="35"/>
      <c r="Z260" s="35"/>
      <c r="AA260" s="35"/>
      <c r="AB260" s="35"/>
      <c r="AC260" s="35"/>
      <c r="AD260" s="35"/>
      <c r="AE260" s="35"/>
      <c r="AT260" s="18" t="s">
        <v>362</v>
      </c>
      <c r="AU260" s="18" t="s">
        <v>90</v>
      </c>
    </row>
    <row r="261" spans="1:65" s="14" customFormat="1" ht="10.199999999999999">
      <c r="B261" s="227"/>
      <c r="C261" s="228"/>
      <c r="D261" s="198" t="s">
        <v>364</v>
      </c>
      <c r="E261" s="229" t="s">
        <v>1</v>
      </c>
      <c r="F261" s="230" t="s">
        <v>998</v>
      </c>
      <c r="G261" s="228"/>
      <c r="H261" s="231">
        <v>15</v>
      </c>
      <c r="I261" s="232"/>
      <c r="J261" s="228"/>
      <c r="K261" s="228"/>
      <c r="L261" s="233"/>
      <c r="M261" s="234"/>
      <c r="N261" s="235"/>
      <c r="O261" s="235"/>
      <c r="P261" s="235"/>
      <c r="Q261" s="235"/>
      <c r="R261" s="235"/>
      <c r="S261" s="235"/>
      <c r="T261" s="236"/>
      <c r="AT261" s="237" t="s">
        <v>364</v>
      </c>
      <c r="AU261" s="237" t="s">
        <v>90</v>
      </c>
      <c r="AV261" s="14" t="s">
        <v>90</v>
      </c>
      <c r="AW261" s="14" t="s">
        <v>36</v>
      </c>
      <c r="AX261" s="14" t="s">
        <v>88</v>
      </c>
      <c r="AY261" s="237" t="s">
        <v>215</v>
      </c>
    </row>
    <row r="262" spans="1:65" s="2" customFormat="1" ht="24.15" customHeight="1">
      <c r="A262" s="35"/>
      <c r="B262" s="36"/>
      <c r="C262" s="185" t="s">
        <v>727</v>
      </c>
      <c r="D262" s="185" t="s">
        <v>216</v>
      </c>
      <c r="E262" s="186" t="s">
        <v>5466</v>
      </c>
      <c r="F262" s="187" t="s">
        <v>5467</v>
      </c>
      <c r="G262" s="188" t="s">
        <v>797</v>
      </c>
      <c r="H262" s="189">
        <v>38</v>
      </c>
      <c r="I262" s="190"/>
      <c r="J262" s="191">
        <f>ROUND(I262*H262,2)</f>
        <v>0</v>
      </c>
      <c r="K262" s="187" t="s">
        <v>359</v>
      </c>
      <c r="L262" s="40"/>
      <c r="M262" s="192" t="s">
        <v>1</v>
      </c>
      <c r="N262" s="193" t="s">
        <v>46</v>
      </c>
      <c r="O262" s="72"/>
      <c r="P262" s="194">
        <f>O262*H262</f>
        <v>0</v>
      </c>
      <c r="Q262" s="194">
        <v>1.66E-3</v>
      </c>
      <c r="R262" s="194">
        <f>Q262*H262</f>
        <v>6.3079999999999997E-2</v>
      </c>
      <c r="S262" s="194">
        <v>0</v>
      </c>
      <c r="T262" s="195">
        <f>S262*H262</f>
        <v>0</v>
      </c>
      <c r="U262" s="35"/>
      <c r="V262" s="35"/>
      <c r="W262" s="35"/>
      <c r="X262" s="35"/>
      <c r="Y262" s="35"/>
      <c r="Z262" s="35"/>
      <c r="AA262" s="35"/>
      <c r="AB262" s="35"/>
      <c r="AC262" s="35"/>
      <c r="AD262" s="35"/>
      <c r="AE262" s="35"/>
      <c r="AR262" s="196" t="s">
        <v>291</v>
      </c>
      <c r="AT262" s="196" t="s">
        <v>216</v>
      </c>
      <c r="AU262" s="196" t="s">
        <v>90</v>
      </c>
      <c r="AY262" s="18" t="s">
        <v>215</v>
      </c>
      <c r="BE262" s="197">
        <f>IF(N262="základní",J262,0)</f>
        <v>0</v>
      </c>
      <c r="BF262" s="197">
        <f>IF(N262="snížená",J262,0)</f>
        <v>0</v>
      </c>
      <c r="BG262" s="197">
        <f>IF(N262="zákl. přenesená",J262,0)</f>
        <v>0</v>
      </c>
      <c r="BH262" s="197">
        <f>IF(N262="sníž. přenesená",J262,0)</f>
        <v>0</v>
      </c>
      <c r="BI262" s="197">
        <f>IF(N262="nulová",J262,0)</f>
        <v>0</v>
      </c>
      <c r="BJ262" s="18" t="s">
        <v>88</v>
      </c>
      <c r="BK262" s="197">
        <f>ROUND(I262*H262,2)</f>
        <v>0</v>
      </c>
      <c r="BL262" s="18" t="s">
        <v>291</v>
      </c>
      <c r="BM262" s="196" t="s">
        <v>5468</v>
      </c>
    </row>
    <row r="263" spans="1:65" s="2" customFormat="1" ht="10.199999999999999">
      <c r="A263" s="35"/>
      <c r="B263" s="36"/>
      <c r="C263" s="37"/>
      <c r="D263" s="198" t="s">
        <v>221</v>
      </c>
      <c r="E263" s="37"/>
      <c r="F263" s="199" t="s">
        <v>5469</v>
      </c>
      <c r="G263" s="37"/>
      <c r="H263" s="37"/>
      <c r="I263" s="200"/>
      <c r="J263" s="37"/>
      <c r="K263" s="37"/>
      <c r="L263" s="40"/>
      <c r="M263" s="201"/>
      <c r="N263" s="202"/>
      <c r="O263" s="72"/>
      <c r="P263" s="72"/>
      <c r="Q263" s="72"/>
      <c r="R263" s="72"/>
      <c r="S263" s="72"/>
      <c r="T263" s="73"/>
      <c r="U263" s="35"/>
      <c r="V263" s="35"/>
      <c r="W263" s="35"/>
      <c r="X263" s="35"/>
      <c r="Y263" s="35"/>
      <c r="Z263" s="35"/>
      <c r="AA263" s="35"/>
      <c r="AB263" s="35"/>
      <c r="AC263" s="35"/>
      <c r="AD263" s="35"/>
      <c r="AE263" s="35"/>
      <c r="AT263" s="18" t="s">
        <v>221</v>
      </c>
      <c r="AU263" s="18" t="s">
        <v>90</v>
      </c>
    </row>
    <row r="264" spans="1:65" s="2" customFormat="1" ht="10.199999999999999">
      <c r="A264" s="35"/>
      <c r="B264" s="36"/>
      <c r="C264" s="37"/>
      <c r="D264" s="215" t="s">
        <v>362</v>
      </c>
      <c r="E264" s="37"/>
      <c r="F264" s="216" t="s">
        <v>5470</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362</v>
      </c>
      <c r="AU264" s="18" t="s">
        <v>90</v>
      </c>
    </row>
    <row r="265" spans="1:65" s="14" customFormat="1" ht="10.199999999999999">
      <c r="B265" s="227"/>
      <c r="C265" s="228"/>
      <c r="D265" s="198" t="s">
        <v>364</v>
      </c>
      <c r="E265" s="229" t="s">
        <v>1</v>
      </c>
      <c r="F265" s="230" t="s">
        <v>5471</v>
      </c>
      <c r="G265" s="228"/>
      <c r="H265" s="231">
        <v>38</v>
      </c>
      <c r="I265" s="232"/>
      <c r="J265" s="228"/>
      <c r="K265" s="228"/>
      <c r="L265" s="233"/>
      <c r="M265" s="234"/>
      <c r="N265" s="235"/>
      <c r="O265" s="235"/>
      <c r="P265" s="235"/>
      <c r="Q265" s="235"/>
      <c r="R265" s="235"/>
      <c r="S265" s="235"/>
      <c r="T265" s="236"/>
      <c r="AT265" s="237" t="s">
        <v>364</v>
      </c>
      <c r="AU265" s="237" t="s">
        <v>90</v>
      </c>
      <c r="AV265" s="14" t="s">
        <v>90</v>
      </c>
      <c r="AW265" s="14" t="s">
        <v>36</v>
      </c>
      <c r="AX265" s="14" t="s">
        <v>88</v>
      </c>
      <c r="AY265" s="237" t="s">
        <v>215</v>
      </c>
    </row>
    <row r="266" spans="1:65" s="2" customFormat="1" ht="16.5" customHeight="1">
      <c r="A266" s="35"/>
      <c r="B266" s="36"/>
      <c r="C266" s="185" t="s">
        <v>735</v>
      </c>
      <c r="D266" s="185" t="s">
        <v>216</v>
      </c>
      <c r="E266" s="186" t="s">
        <v>5472</v>
      </c>
      <c r="F266" s="187" t="s">
        <v>5473</v>
      </c>
      <c r="G266" s="188" t="s">
        <v>716</v>
      </c>
      <c r="H266" s="189">
        <v>3</v>
      </c>
      <c r="I266" s="190"/>
      <c r="J266" s="191">
        <f>ROUND(I266*H266,2)</f>
        <v>0</v>
      </c>
      <c r="K266" s="187" t="s">
        <v>359</v>
      </c>
      <c r="L266" s="40"/>
      <c r="M266" s="192" t="s">
        <v>1</v>
      </c>
      <c r="N266" s="193" t="s">
        <v>46</v>
      </c>
      <c r="O266" s="72"/>
      <c r="P266" s="194">
        <f>O266*H266</f>
        <v>0</v>
      </c>
      <c r="Q266" s="194">
        <v>0</v>
      </c>
      <c r="R266" s="194">
        <f>Q266*H266</f>
        <v>0</v>
      </c>
      <c r="S266" s="194">
        <v>0</v>
      </c>
      <c r="T266" s="195">
        <f>S266*H266</f>
        <v>0</v>
      </c>
      <c r="U266" s="35"/>
      <c r="V266" s="35"/>
      <c r="W266" s="35"/>
      <c r="X266" s="35"/>
      <c r="Y266" s="35"/>
      <c r="Z266" s="35"/>
      <c r="AA266" s="35"/>
      <c r="AB266" s="35"/>
      <c r="AC266" s="35"/>
      <c r="AD266" s="35"/>
      <c r="AE266" s="35"/>
      <c r="AR266" s="196" t="s">
        <v>291</v>
      </c>
      <c r="AT266" s="196" t="s">
        <v>216</v>
      </c>
      <c r="AU266" s="196" t="s">
        <v>90</v>
      </c>
      <c r="AY266" s="18" t="s">
        <v>215</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291</v>
      </c>
      <c r="BM266" s="196" t="s">
        <v>5474</v>
      </c>
    </row>
    <row r="267" spans="1:65" s="2" customFormat="1" ht="19.2">
      <c r="A267" s="35"/>
      <c r="B267" s="36"/>
      <c r="C267" s="37"/>
      <c r="D267" s="198" t="s">
        <v>221</v>
      </c>
      <c r="E267" s="37"/>
      <c r="F267" s="199" t="s">
        <v>5475</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221</v>
      </c>
      <c r="AU267" s="18" t="s">
        <v>90</v>
      </c>
    </row>
    <row r="268" spans="1:65" s="2" customFormat="1" ht="10.199999999999999">
      <c r="A268" s="35"/>
      <c r="B268" s="36"/>
      <c r="C268" s="37"/>
      <c r="D268" s="215" t="s">
        <v>362</v>
      </c>
      <c r="E268" s="37"/>
      <c r="F268" s="216" t="s">
        <v>5476</v>
      </c>
      <c r="G268" s="37"/>
      <c r="H268" s="37"/>
      <c r="I268" s="200"/>
      <c r="J268" s="37"/>
      <c r="K268" s="37"/>
      <c r="L268" s="40"/>
      <c r="M268" s="201"/>
      <c r="N268" s="202"/>
      <c r="O268" s="72"/>
      <c r="P268" s="72"/>
      <c r="Q268" s="72"/>
      <c r="R268" s="72"/>
      <c r="S268" s="72"/>
      <c r="T268" s="73"/>
      <c r="U268" s="35"/>
      <c r="V268" s="35"/>
      <c r="W268" s="35"/>
      <c r="X268" s="35"/>
      <c r="Y268" s="35"/>
      <c r="Z268" s="35"/>
      <c r="AA268" s="35"/>
      <c r="AB268" s="35"/>
      <c r="AC268" s="35"/>
      <c r="AD268" s="35"/>
      <c r="AE268" s="35"/>
      <c r="AT268" s="18" t="s">
        <v>362</v>
      </c>
      <c r="AU268" s="18" t="s">
        <v>90</v>
      </c>
    </row>
    <row r="269" spans="1:65" s="2" customFormat="1" ht="16.5" customHeight="1">
      <c r="A269" s="35"/>
      <c r="B269" s="36"/>
      <c r="C269" s="185" t="s">
        <v>745</v>
      </c>
      <c r="D269" s="185" t="s">
        <v>216</v>
      </c>
      <c r="E269" s="186" t="s">
        <v>5477</v>
      </c>
      <c r="F269" s="187" t="s">
        <v>5478</v>
      </c>
      <c r="G269" s="188" t="s">
        <v>716</v>
      </c>
      <c r="H269" s="189">
        <v>7</v>
      </c>
      <c r="I269" s="190"/>
      <c r="J269" s="191">
        <f>ROUND(I269*H269,2)</f>
        <v>0</v>
      </c>
      <c r="K269" s="187" t="s">
        <v>359</v>
      </c>
      <c r="L269" s="40"/>
      <c r="M269" s="192" t="s">
        <v>1</v>
      </c>
      <c r="N269" s="193" t="s">
        <v>46</v>
      </c>
      <c r="O269" s="72"/>
      <c r="P269" s="194">
        <f>O269*H269</f>
        <v>0</v>
      </c>
      <c r="Q269" s="194">
        <v>0</v>
      </c>
      <c r="R269" s="194">
        <f>Q269*H269</f>
        <v>0</v>
      </c>
      <c r="S269" s="194">
        <v>0</v>
      </c>
      <c r="T269" s="195">
        <f>S269*H269</f>
        <v>0</v>
      </c>
      <c r="U269" s="35"/>
      <c r="V269" s="35"/>
      <c r="W269" s="35"/>
      <c r="X269" s="35"/>
      <c r="Y269" s="35"/>
      <c r="Z269" s="35"/>
      <c r="AA269" s="35"/>
      <c r="AB269" s="35"/>
      <c r="AC269" s="35"/>
      <c r="AD269" s="35"/>
      <c r="AE269" s="35"/>
      <c r="AR269" s="196" t="s">
        <v>291</v>
      </c>
      <c r="AT269" s="196" t="s">
        <v>216</v>
      </c>
      <c r="AU269" s="196" t="s">
        <v>90</v>
      </c>
      <c r="AY269" s="18" t="s">
        <v>215</v>
      </c>
      <c r="BE269" s="197">
        <f>IF(N269="základní",J269,0)</f>
        <v>0</v>
      </c>
      <c r="BF269" s="197">
        <f>IF(N269="snížená",J269,0)</f>
        <v>0</v>
      </c>
      <c r="BG269" s="197">
        <f>IF(N269="zákl. přenesená",J269,0)</f>
        <v>0</v>
      </c>
      <c r="BH269" s="197">
        <f>IF(N269="sníž. přenesená",J269,0)</f>
        <v>0</v>
      </c>
      <c r="BI269" s="197">
        <f>IF(N269="nulová",J269,0)</f>
        <v>0</v>
      </c>
      <c r="BJ269" s="18" t="s">
        <v>88</v>
      </c>
      <c r="BK269" s="197">
        <f>ROUND(I269*H269,2)</f>
        <v>0</v>
      </c>
      <c r="BL269" s="18" t="s">
        <v>291</v>
      </c>
      <c r="BM269" s="196" t="s">
        <v>5479</v>
      </c>
    </row>
    <row r="270" spans="1:65" s="2" customFormat="1" ht="19.2">
      <c r="A270" s="35"/>
      <c r="B270" s="36"/>
      <c r="C270" s="37"/>
      <c r="D270" s="198" t="s">
        <v>221</v>
      </c>
      <c r="E270" s="37"/>
      <c r="F270" s="199" t="s">
        <v>5480</v>
      </c>
      <c r="G270" s="37"/>
      <c r="H270" s="37"/>
      <c r="I270" s="200"/>
      <c r="J270" s="37"/>
      <c r="K270" s="37"/>
      <c r="L270" s="40"/>
      <c r="M270" s="201"/>
      <c r="N270" s="202"/>
      <c r="O270" s="72"/>
      <c r="P270" s="72"/>
      <c r="Q270" s="72"/>
      <c r="R270" s="72"/>
      <c r="S270" s="72"/>
      <c r="T270" s="73"/>
      <c r="U270" s="35"/>
      <c r="V270" s="35"/>
      <c r="W270" s="35"/>
      <c r="X270" s="35"/>
      <c r="Y270" s="35"/>
      <c r="Z270" s="35"/>
      <c r="AA270" s="35"/>
      <c r="AB270" s="35"/>
      <c r="AC270" s="35"/>
      <c r="AD270" s="35"/>
      <c r="AE270" s="35"/>
      <c r="AT270" s="18" t="s">
        <v>221</v>
      </c>
      <c r="AU270" s="18" t="s">
        <v>90</v>
      </c>
    </row>
    <row r="271" spans="1:65" s="2" customFormat="1" ht="10.199999999999999">
      <c r="A271" s="35"/>
      <c r="B271" s="36"/>
      <c r="C271" s="37"/>
      <c r="D271" s="215" t="s">
        <v>362</v>
      </c>
      <c r="E271" s="37"/>
      <c r="F271" s="216" t="s">
        <v>5481</v>
      </c>
      <c r="G271" s="37"/>
      <c r="H271" s="37"/>
      <c r="I271" s="200"/>
      <c r="J271" s="37"/>
      <c r="K271" s="37"/>
      <c r="L271" s="40"/>
      <c r="M271" s="201"/>
      <c r="N271" s="202"/>
      <c r="O271" s="72"/>
      <c r="P271" s="72"/>
      <c r="Q271" s="72"/>
      <c r="R271" s="72"/>
      <c r="S271" s="72"/>
      <c r="T271" s="73"/>
      <c r="U271" s="35"/>
      <c r="V271" s="35"/>
      <c r="W271" s="35"/>
      <c r="X271" s="35"/>
      <c r="Y271" s="35"/>
      <c r="Z271" s="35"/>
      <c r="AA271" s="35"/>
      <c r="AB271" s="35"/>
      <c r="AC271" s="35"/>
      <c r="AD271" s="35"/>
      <c r="AE271" s="35"/>
      <c r="AT271" s="18" t="s">
        <v>362</v>
      </c>
      <c r="AU271" s="18" t="s">
        <v>90</v>
      </c>
    </row>
    <row r="272" spans="1:65" s="14" customFormat="1" ht="10.199999999999999">
      <c r="B272" s="227"/>
      <c r="C272" s="228"/>
      <c r="D272" s="198" t="s">
        <v>364</v>
      </c>
      <c r="E272" s="229" t="s">
        <v>1</v>
      </c>
      <c r="F272" s="230" t="s">
        <v>5482</v>
      </c>
      <c r="G272" s="228"/>
      <c r="H272" s="231">
        <v>7</v>
      </c>
      <c r="I272" s="232"/>
      <c r="J272" s="228"/>
      <c r="K272" s="228"/>
      <c r="L272" s="233"/>
      <c r="M272" s="234"/>
      <c r="N272" s="235"/>
      <c r="O272" s="235"/>
      <c r="P272" s="235"/>
      <c r="Q272" s="235"/>
      <c r="R272" s="235"/>
      <c r="S272" s="235"/>
      <c r="T272" s="236"/>
      <c r="AT272" s="237" t="s">
        <v>364</v>
      </c>
      <c r="AU272" s="237" t="s">
        <v>90</v>
      </c>
      <c r="AV272" s="14" t="s">
        <v>90</v>
      </c>
      <c r="AW272" s="14" t="s">
        <v>36</v>
      </c>
      <c r="AX272" s="14" t="s">
        <v>88</v>
      </c>
      <c r="AY272" s="237" t="s">
        <v>215</v>
      </c>
    </row>
    <row r="273" spans="1:65" s="2" customFormat="1" ht="16.5" customHeight="1">
      <c r="A273" s="35"/>
      <c r="B273" s="36"/>
      <c r="C273" s="185" t="s">
        <v>751</v>
      </c>
      <c r="D273" s="185" t="s">
        <v>216</v>
      </c>
      <c r="E273" s="186" t="s">
        <v>5483</v>
      </c>
      <c r="F273" s="187" t="s">
        <v>5484</v>
      </c>
      <c r="G273" s="188" t="s">
        <v>716</v>
      </c>
      <c r="H273" s="189">
        <v>17</v>
      </c>
      <c r="I273" s="190"/>
      <c r="J273" s="191">
        <f>ROUND(I273*H273,2)</f>
        <v>0</v>
      </c>
      <c r="K273" s="187" t="s">
        <v>359</v>
      </c>
      <c r="L273" s="40"/>
      <c r="M273" s="192" t="s">
        <v>1</v>
      </c>
      <c r="N273" s="193" t="s">
        <v>46</v>
      </c>
      <c r="O273" s="72"/>
      <c r="P273" s="194">
        <f>O273*H273</f>
        <v>0</v>
      </c>
      <c r="Q273" s="194">
        <v>0</v>
      </c>
      <c r="R273" s="194">
        <f>Q273*H273</f>
        <v>0</v>
      </c>
      <c r="S273" s="194">
        <v>0</v>
      </c>
      <c r="T273" s="195">
        <f>S273*H273</f>
        <v>0</v>
      </c>
      <c r="U273" s="35"/>
      <c r="V273" s="35"/>
      <c r="W273" s="35"/>
      <c r="X273" s="35"/>
      <c r="Y273" s="35"/>
      <c r="Z273" s="35"/>
      <c r="AA273" s="35"/>
      <c r="AB273" s="35"/>
      <c r="AC273" s="35"/>
      <c r="AD273" s="35"/>
      <c r="AE273" s="35"/>
      <c r="AR273" s="196" t="s">
        <v>291</v>
      </c>
      <c r="AT273" s="196" t="s">
        <v>216</v>
      </c>
      <c r="AU273" s="196" t="s">
        <v>90</v>
      </c>
      <c r="AY273" s="18" t="s">
        <v>215</v>
      </c>
      <c r="BE273" s="197">
        <f>IF(N273="základní",J273,0)</f>
        <v>0</v>
      </c>
      <c r="BF273" s="197">
        <f>IF(N273="snížená",J273,0)</f>
        <v>0</v>
      </c>
      <c r="BG273" s="197">
        <f>IF(N273="zákl. přenesená",J273,0)</f>
        <v>0</v>
      </c>
      <c r="BH273" s="197">
        <f>IF(N273="sníž. přenesená",J273,0)</f>
        <v>0</v>
      </c>
      <c r="BI273" s="197">
        <f>IF(N273="nulová",J273,0)</f>
        <v>0</v>
      </c>
      <c r="BJ273" s="18" t="s">
        <v>88</v>
      </c>
      <c r="BK273" s="197">
        <f>ROUND(I273*H273,2)</f>
        <v>0</v>
      </c>
      <c r="BL273" s="18" t="s">
        <v>291</v>
      </c>
      <c r="BM273" s="196" t="s">
        <v>5485</v>
      </c>
    </row>
    <row r="274" spans="1:65" s="2" customFormat="1" ht="19.2">
      <c r="A274" s="35"/>
      <c r="B274" s="36"/>
      <c r="C274" s="37"/>
      <c r="D274" s="198" t="s">
        <v>221</v>
      </c>
      <c r="E274" s="37"/>
      <c r="F274" s="199" t="s">
        <v>5486</v>
      </c>
      <c r="G274" s="37"/>
      <c r="H274" s="37"/>
      <c r="I274" s="200"/>
      <c r="J274" s="37"/>
      <c r="K274" s="37"/>
      <c r="L274" s="40"/>
      <c r="M274" s="201"/>
      <c r="N274" s="202"/>
      <c r="O274" s="72"/>
      <c r="P274" s="72"/>
      <c r="Q274" s="72"/>
      <c r="R274" s="72"/>
      <c r="S274" s="72"/>
      <c r="T274" s="73"/>
      <c r="U274" s="35"/>
      <c r="V274" s="35"/>
      <c r="W274" s="35"/>
      <c r="X274" s="35"/>
      <c r="Y274" s="35"/>
      <c r="Z274" s="35"/>
      <c r="AA274" s="35"/>
      <c r="AB274" s="35"/>
      <c r="AC274" s="35"/>
      <c r="AD274" s="35"/>
      <c r="AE274" s="35"/>
      <c r="AT274" s="18" t="s">
        <v>221</v>
      </c>
      <c r="AU274" s="18" t="s">
        <v>90</v>
      </c>
    </row>
    <row r="275" spans="1:65" s="2" customFormat="1" ht="10.199999999999999">
      <c r="A275" s="35"/>
      <c r="B275" s="36"/>
      <c r="C275" s="37"/>
      <c r="D275" s="215" t="s">
        <v>362</v>
      </c>
      <c r="E275" s="37"/>
      <c r="F275" s="216" t="s">
        <v>5487</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362</v>
      </c>
      <c r="AU275" s="18" t="s">
        <v>90</v>
      </c>
    </row>
    <row r="276" spans="1:65" s="14" customFormat="1" ht="10.199999999999999">
      <c r="B276" s="227"/>
      <c r="C276" s="228"/>
      <c r="D276" s="198" t="s">
        <v>364</v>
      </c>
      <c r="E276" s="229" t="s">
        <v>1</v>
      </c>
      <c r="F276" s="230" t="s">
        <v>5488</v>
      </c>
      <c r="G276" s="228"/>
      <c r="H276" s="231">
        <v>17</v>
      </c>
      <c r="I276" s="232"/>
      <c r="J276" s="228"/>
      <c r="K276" s="228"/>
      <c r="L276" s="233"/>
      <c r="M276" s="234"/>
      <c r="N276" s="235"/>
      <c r="O276" s="235"/>
      <c r="P276" s="235"/>
      <c r="Q276" s="235"/>
      <c r="R276" s="235"/>
      <c r="S276" s="235"/>
      <c r="T276" s="236"/>
      <c r="AT276" s="237" t="s">
        <v>364</v>
      </c>
      <c r="AU276" s="237" t="s">
        <v>90</v>
      </c>
      <c r="AV276" s="14" t="s">
        <v>90</v>
      </c>
      <c r="AW276" s="14" t="s">
        <v>36</v>
      </c>
      <c r="AX276" s="14" t="s">
        <v>88</v>
      </c>
      <c r="AY276" s="237" t="s">
        <v>215</v>
      </c>
    </row>
    <row r="277" spans="1:65" s="2" customFormat="1" ht="21.75" customHeight="1">
      <c r="A277" s="35"/>
      <c r="B277" s="36"/>
      <c r="C277" s="185" t="s">
        <v>758</v>
      </c>
      <c r="D277" s="185" t="s">
        <v>216</v>
      </c>
      <c r="E277" s="186" t="s">
        <v>5489</v>
      </c>
      <c r="F277" s="187" t="s">
        <v>5490</v>
      </c>
      <c r="G277" s="188" t="s">
        <v>716</v>
      </c>
      <c r="H277" s="189">
        <v>8</v>
      </c>
      <c r="I277" s="190"/>
      <c r="J277" s="191">
        <f>ROUND(I277*H277,2)</f>
        <v>0</v>
      </c>
      <c r="K277" s="187" t="s">
        <v>359</v>
      </c>
      <c r="L277" s="40"/>
      <c r="M277" s="192" t="s">
        <v>1</v>
      </c>
      <c r="N277" s="193" t="s">
        <v>46</v>
      </c>
      <c r="O277" s="72"/>
      <c r="P277" s="194">
        <f>O277*H277</f>
        <v>0</v>
      </c>
      <c r="Q277" s="194">
        <v>0</v>
      </c>
      <c r="R277" s="194">
        <f>Q277*H277</f>
        <v>0</v>
      </c>
      <c r="S277" s="194">
        <v>0</v>
      </c>
      <c r="T277" s="195">
        <f>S277*H277</f>
        <v>0</v>
      </c>
      <c r="U277" s="35"/>
      <c r="V277" s="35"/>
      <c r="W277" s="35"/>
      <c r="X277" s="35"/>
      <c r="Y277" s="35"/>
      <c r="Z277" s="35"/>
      <c r="AA277" s="35"/>
      <c r="AB277" s="35"/>
      <c r="AC277" s="35"/>
      <c r="AD277" s="35"/>
      <c r="AE277" s="35"/>
      <c r="AR277" s="196" t="s">
        <v>291</v>
      </c>
      <c r="AT277" s="196" t="s">
        <v>216</v>
      </c>
      <c r="AU277" s="196" t="s">
        <v>90</v>
      </c>
      <c r="AY277" s="18" t="s">
        <v>215</v>
      </c>
      <c r="BE277" s="197">
        <f>IF(N277="základní",J277,0)</f>
        <v>0</v>
      </c>
      <c r="BF277" s="197">
        <f>IF(N277="snížená",J277,0)</f>
        <v>0</v>
      </c>
      <c r="BG277" s="197">
        <f>IF(N277="zákl. přenesená",J277,0)</f>
        <v>0</v>
      </c>
      <c r="BH277" s="197">
        <f>IF(N277="sníž. přenesená",J277,0)</f>
        <v>0</v>
      </c>
      <c r="BI277" s="197">
        <f>IF(N277="nulová",J277,0)</f>
        <v>0</v>
      </c>
      <c r="BJ277" s="18" t="s">
        <v>88</v>
      </c>
      <c r="BK277" s="197">
        <f>ROUND(I277*H277,2)</f>
        <v>0</v>
      </c>
      <c r="BL277" s="18" t="s">
        <v>291</v>
      </c>
      <c r="BM277" s="196" t="s">
        <v>5491</v>
      </c>
    </row>
    <row r="278" spans="1:65" s="2" customFormat="1" ht="19.2">
      <c r="A278" s="35"/>
      <c r="B278" s="36"/>
      <c r="C278" s="37"/>
      <c r="D278" s="198" t="s">
        <v>221</v>
      </c>
      <c r="E278" s="37"/>
      <c r="F278" s="199" t="s">
        <v>5492</v>
      </c>
      <c r="G278" s="37"/>
      <c r="H278" s="37"/>
      <c r="I278" s="200"/>
      <c r="J278" s="37"/>
      <c r="K278" s="37"/>
      <c r="L278" s="40"/>
      <c r="M278" s="201"/>
      <c r="N278" s="202"/>
      <c r="O278" s="72"/>
      <c r="P278" s="72"/>
      <c r="Q278" s="72"/>
      <c r="R278" s="72"/>
      <c r="S278" s="72"/>
      <c r="T278" s="73"/>
      <c r="U278" s="35"/>
      <c r="V278" s="35"/>
      <c r="W278" s="35"/>
      <c r="X278" s="35"/>
      <c r="Y278" s="35"/>
      <c r="Z278" s="35"/>
      <c r="AA278" s="35"/>
      <c r="AB278" s="35"/>
      <c r="AC278" s="35"/>
      <c r="AD278" s="35"/>
      <c r="AE278" s="35"/>
      <c r="AT278" s="18" t="s">
        <v>221</v>
      </c>
      <c r="AU278" s="18" t="s">
        <v>90</v>
      </c>
    </row>
    <row r="279" spans="1:65" s="2" customFormat="1" ht="10.199999999999999">
      <c r="A279" s="35"/>
      <c r="B279" s="36"/>
      <c r="C279" s="37"/>
      <c r="D279" s="215" t="s">
        <v>362</v>
      </c>
      <c r="E279" s="37"/>
      <c r="F279" s="216" t="s">
        <v>5493</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362</v>
      </c>
      <c r="AU279" s="18" t="s">
        <v>90</v>
      </c>
    </row>
    <row r="280" spans="1:65" s="14" customFormat="1" ht="10.199999999999999">
      <c r="B280" s="227"/>
      <c r="C280" s="228"/>
      <c r="D280" s="198" t="s">
        <v>364</v>
      </c>
      <c r="E280" s="229" t="s">
        <v>1</v>
      </c>
      <c r="F280" s="230" t="s">
        <v>5494</v>
      </c>
      <c r="G280" s="228"/>
      <c r="H280" s="231">
        <v>8</v>
      </c>
      <c r="I280" s="232"/>
      <c r="J280" s="228"/>
      <c r="K280" s="228"/>
      <c r="L280" s="233"/>
      <c r="M280" s="234"/>
      <c r="N280" s="235"/>
      <c r="O280" s="235"/>
      <c r="P280" s="235"/>
      <c r="Q280" s="235"/>
      <c r="R280" s="235"/>
      <c r="S280" s="235"/>
      <c r="T280" s="236"/>
      <c r="AT280" s="237" t="s">
        <v>364</v>
      </c>
      <c r="AU280" s="237" t="s">
        <v>90</v>
      </c>
      <c r="AV280" s="14" t="s">
        <v>90</v>
      </c>
      <c r="AW280" s="14" t="s">
        <v>36</v>
      </c>
      <c r="AX280" s="14" t="s">
        <v>88</v>
      </c>
      <c r="AY280" s="237" t="s">
        <v>215</v>
      </c>
    </row>
    <row r="281" spans="1:65" s="2" customFormat="1" ht="16.5" customHeight="1">
      <c r="A281" s="35"/>
      <c r="B281" s="36"/>
      <c r="C281" s="185" t="s">
        <v>794</v>
      </c>
      <c r="D281" s="185" t="s">
        <v>216</v>
      </c>
      <c r="E281" s="186" t="s">
        <v>5495</v>
      </c>
      <c r="F281" s="187" t="s">
        <v>5496</v>
      </c>
      <c r="G281" s="188" t="s">
        <v>716</v>
      </c>
      <c r="H281" s="189">
        <v>6</v>
      </c>
      <c r="I281" s="190"/>
      <c r="J281" s="191">
        <f>ROUND(I281*H281,2)</f>
        <v>0</v>
      </c>
      <c r="K281" s="187" t="s">
        <v>359</v>
      </c>
      <c r="L281" s="40"/>
      <c r="M281" s="192" t="s">
        <v>1</v>
      </c>
      <c r="N281" s="193" t="s">
        <v>46</v>
      </c>
      <c r="O281" s="72"/>
      <c r="P281" s="194">
        <f>O281*H281</f>
        <v>0</v>
      </c>
      <c r="Q281" s="194">
        <v>5.6999999999999998E-4</v>
      </c>
      <c r="R281" s="194">
        <f>Q281*H281</f>
        <v>3.4199999999999999E-3</v>
      </c>
      <c r="S281" s="194">
        <v>0</v>
      </c>
      <c r="T281" s="195">
        <f>S281*H281</f>
        <v>0</v>
      </c>
      <c r="U281" s="35"/>
      <c r="V281" s="35"/>
      <c r="W281" s="35"/>
      <c r="X281" s="35"/>
      <c r="Y281" s="35"/>
      <c r="Z281" s="35"/>
      <c r="AA281" s="35"/>
      <c r="AB281" s="35"/>
      <c r="AC281" s="35"/>
      <c r="AD281" s="35"/>
      <c r="AE281" s="35"/>
      <c r="AR281" s="196" t="s">
        <v>291</v>
      </c>
      <c r="AT281" s="196" t="s">
        <v>216</v>
      </c>
      <c r="AU281" s="196" t="s">
        <v>90</v>
      </c>
      <c r="AY281" s="18" t="s">
        <v>215</v>
      </c>
      <c r="BE281" s="197">
        <f>IF(N281="základní",J281,0)</f>
        <v>0</v>
      </c>
      <c r="BF281" s="197">
        <f>IF(N281="snížená",J281,0)</f>
        <v>0</v>
      </c>
      <c r="BG281" s="197">
        <f>IF(N281="zákl. přenesená",J281,0)</f>
        <v>0</v>
      </c>
      <c r="BH281" s="197">
        <f>IF(N281="sníž. přenesená",J281,0)</f>
        <v>0</v>
      </c>
      <c r="BI281" s="197">
        <f>IF(N281="nulová",J281,0)</f>
        <v>0</v>
      </c>
      <c r="BJ281" s="18" t="s">
        <v>88</v>
      </c>
      <c r="BK281" s="197">
        <f>ROUND(I281*H281,2)</f>
        <v>0</v>
      </c>
      <c r="BL281" s="18" t="s">
        <v>291</v>
      </c>
      <c r="BM281" s="196" t="s">
        <v>5497</v>
      </c>
    </row>
    <row r="282" spans="1:65" s="2" customFormat="1" ht="19.2">
      <c r="A282" s="35"/>
      <c r="B282" s="36"/>
      <c r="C282" s="37"/>
      <c r="D282" s="198" t="s">
        <v>221</v>
      </c>
      <c r="E282" s="37"/>
      <c r="F282" s="199" t="s">
        <v>5498</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221</v>
      </c>
      <c r="AU282" s="18" t="s">
        <v>90</v>
      </c>
    </row>
    <row r="283" spans="1:65" s="2" customFormat="1" ht="10.199999999999999">
      <c r="A283" s="35"/>
      <c r="B283" s="36"/>
      <c r="C283" s="37"/>
      <c r="D283" s="215" t="s">
        <v>362</v>
      </c>
      <c r="E283" s="37"/>
      <c r="F283" s="216" t="s">
        <v>5499</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362</v>
      </c>
      <c r="AU283" s="18" t="s">
        <v>90</v>
      </c>
    </row>
    <row r="284" spans="1:65" s="14" customFormat="1" ht="10.199999999999999">
      <c r="B284" s="227"/>
      <c r="C284" s="228"/>
      <c r="D284" s="198" t="s">
        <v>364</v>
      </c>
      <c r="E284" s="229" t="s">
        <v>1</v>
      </c>
      <c r="F284" s="230" t="s">
        <v>5424</v>
      </c>
      <c r="G284" s="228"/>
      <c r="H284" s="231">
        <v>6</v>
      </c>
      <c r="I284" s="232"/>
      <c r="J284" s="228"/>
      <c r="K284" s="228"/>
      <c r="L284" s="233"/>
      <c r="M284" s="234"/>
      <c r="N284" s="235"/>
      <c r="O284" s="235"/>
      <c r="P284" s="235"/>
      <c r="Q284" s="235"/>
      <c r="R284" s="235"/>
      <c r="S284" s="235"/>
      <c r="T284" s="236"/>
      <c r="AT284" s="237" t="s">
        <v>364</v>
      </c>
      <c r="AU284" s="237" t="s">
        <v>90</v>
      </c>
      <c r="AV284" s="14" t="s">
        <v>90</v>
      </c>
      <c r="AW284" s="14" t="s">
        <v>36</v>
      </c>
      <c r="AX284" s="14" t="s">
        <v>88</v>
      </c>
      <c r="AY284" s="237" t="s">
        <v>215</v>
      </c>
    </row>
    <row r="285" spans="1:65" s="2" customFormat="1" ht="37.799999999999997" customHeight="1">
      <c r="A285" s="35"/>
      <c r="B285" s="36"/>
      <c r="C285" s="260" t="s">
        <v>802</v>
      </c>
      <c r="D285" s="260" t="s">
        <v>539</v>
      </c>
      <c r="E285" s="261" t="s">
        <v>5500</v>
      </c>
      <c r="F285" s="262" t="s">
        <v>5501</v>
      </c>
      <c r="G285" s="263" t="s">
        <v>716</v>
      </c>
      <c r="H285" s="264">
        <v>4</v>
      </c>
      <c r="I285" s="265"/>
      <c r="J285" s="266">
        <f>ROUND(I285*H285,2)</f>
        <v>0</v>
      </c>
      <c r="K285" s="262" t="s">
        <v>1</v>
      </c>
      <c r="L285" s="267"/>
      <c r="M285" s="268" t="s">
        <v>1</v>
      </c>
      <c r="N285" s="269" t="s">
        <v>46</v>
      </c>
      <c r="O285" s="72"/>
      <c r="P285" s="194">
        <f>O285*H285</f>
        <v>0</v>
      </c>
      <c r="Q285" s="194">
        <v>0</v>
      </c>
      <c r="R285" s="194">
        <f>Q285*H285</f>
        <v>0</v>
      </c>
      <c r="S285" s="194">
        <v>0</v>
      </c>
      <c r="T285" s="195">
        <f>S285*H285</f>
        <v>0</v>
      </c>
      <c r="U285" s="35"/>
      <c r="V285" s="35"/>
      <c r="W285" s="35"/>
      <c r="X285" s="35"/>
      <c r="Y285" s="35"/>
      <c r="Z285" s="35"/>
      <c r="AA285" s="35"/>
      <c r="AB285" s="35"/>
      <c r="AC285" s="35"/>
      <c r="AD285" s="35"/>
      <c r="AE285" s="35"/>
      <c r="AR285" s="196" t="s">
        <v>676</v>
      </c>
      <c r="AT285" s="196" t="s">
        <v>539</v>
      </c>
      <c r="AU285" s="196" t="s">
        <v>90</v>
      </c>
      <c r="AY285" s="18" t="s">
        <v>215</v>
      </c>
      <c r="BE285" s="197">
        <f>IF(N285="základní",J285,0)</f>
        <v>0</v>
      </c>
      <c r="BF285" s="197">
        <f>IF(N285="snížená",J285,0)</f>
        <v>0</v>
      </c>
      <c r="BG285" s="197">
        <f>IF(N285="zákl. přenesená",J285,0)</f>
        <v>0</v>
      </c>
      <c r="BH285" s="197">
        <f>IF(N285="sníž. přenesená",J285,0)</f>
        <v>0</v>
      </c>
      <c r="BI285" s="197">
        <f>IF(N285="nulová",J285,0)</f>
        <v>0</v>
      </c>
      <c r="BJ285" s="18" t="s">
        <v>88</v>
      </c>
      <c r="BK285" s="197">
        <f>ROUND(I285*H285,2)</f>
        <v>0</v>
      </c>
      <c r="BL285" s="18" t="s">
        <v>291</v>
      </c>
      <c r="BM285" s="196" t="s">
        <v>5502</v>
      </c>
    </row>
    <row r="286" spans="1:65" s="2" customFormat="1" ht="37.799999999999997" customHeight="1">
      <c r="A286" s="35"/>
      <c r="B286" s="36"/>
      <c r="C286" s="260" t="s">
        <v>808</v>
      </c>
      <c r="D286" s="260" t="s">
        <v>539</v>
      </c>
      <c r="E286" s="261" t="s">
        <v>5503</v>
      </c>
      <c r="F286" s="262" t="s">
        <v>5504</v>
      </c>
      <c r="G286" s="263" t="s">
        <v>716</v>
      </c>
      <c r="H286" s="264">
        <v>2</v>
      </c>
      <c r="I286" s="265"/>
      <c r="J286" s="266">
        <f>ROUND(I286*H286,2)</f>
        <v>0</v>
      </c>
      <c r="K286" s="262" t="s">
        <v>1</v>
      </c>
      <c r="L286" s="267"/>
      <c r="M286" s="268" t="s">
        <v>1</v>
      </c>
      <c r="N286" s="269" t="s">
        <v>46</v>
      </c>
      <c r="O286" s="72"/>
      <c r="P286" s="194">
        <f>O286*H286</f>
        <v>0</v>
      </c>
      <c r="Q286" s="194">
        <v>0</v>
      </c>
      <c r="R286" s="194">
        <f>Q286*H286</f>
        <v>0</v>
      </c>
      <c r="S286" s="194">
        <v>0</v>
      </c>
      <c r="T286" s="195">
        <f>S286*H286</f>
        <v>0</v>
      </c>
      <c r="U286" s="35"/>
      <c r="V286" s="35"/>
      <c r="W286" s="35"/>
      <c r="X286" s="35"/>
      <c r="Y286" s="35"/>
      <c r="Z286" s="35"/>
      <c r="AA286" s="35"/>
      <c r="AB286" s="35"/>
      <c r="AC286" s="35"/>
      <c r="AD286" s="35"/>
      <c r="AE286" s="35"/>
      <c r="AR286" s="196" t="s">
        <v>676</v>
      </c>
      <c r="AT286" s="196" t="s">
        <v>539</v>
      </c>
      <c r="AU286" s="196" t="s">
        <v>90</v>
      </c>
      <c r="AY286" s="18" t="s">
        <v>215</v>
      </c>
      <c r="BE286" s="197">
        <f>IF(N286="základní",J286,0)</f>
        <v>0</v>
      </c>
      <c r="BF286" s="197">
        <f>IF(N286="snížená",J286,0)</f>
        <v>0</v>
      </c>
      <c r="BG286" s="197">
        <f>IF(N286="zákl. přenesená",J286,0)</f>
        <v>0</v>
      </c>
      <c r="BH286" s="197">
        <f>IF(N286="sníž. přenesená",J286,0)</f>
        <v>0</v>
      </c>
      <c r="BI286" s="197">
        <f>IF(N286="nulová",J286,0)</f>
        <v>0</v>
      </c>
      <c r="BJ286" s="18" t="s">
        <v>88</v>
      </c>
      <c r="BK286" s="197">
        <f>ROUND(I286*H286,2)</f>
        <v>0</v>
      </c>
      <c r="BL286" s="18" t="s">
        <v>291</v>
      </c>
      <c r="BM286" s="196" t="s">
        <v>5505</v>
      </c>
    </row>
    <row r="287" spans="1:65" s="2" customFormat="1" ht="28.8">
      <c r="A287" s="35"/>
      <c r="B287" s="36"/>
      <c r="C287" s="37"/>
      <c r="D287" s="198" t="s">
        <v>221</v>
      </c>
      <c r="E287" s="37"/>
      <c r="F287" s="199" t="s">
        <v>5506</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221</v>
      </c>
      <c r="AU287" s="18" t="s">
        <v>90</v>
      </c>
    </row>
    <row r="288" spans="1:65" s="2" customFormat="1" ht="24.15" customHeight="1">
      <c r="A288" s="35"/>
      <c r="B288" s="36"/>
      <c r="C288" s="185" t="s">
        <v>816</v>
      </c>
      <c r="D288" s="185" t="s">
        <v>216</v>
      </c>
      <c r="E288" s="186" t="s">
        <v>5507</v>
      </c>
      <c r="F288" s="187" t="s">
        <v>5508</v>
      </c>
      <c r="G288" s="188" t="s">
        <v>716</v>
      </c>
      <c r="H288" s="189">
        <v>2</v>
      </c>
      <c r="I288" s="190"/>
      <c r="J288" s="191">
        <f>ROUND(I288*H288,2)</f>
        <v>0</v>
      </c>
      <c r="K288" s="187" t="s">
        <v>359</v>
      </c>
      <c r="L288" s="40"/>
      <c r="M288" s="192" t="s">
        <v>1</v>
      </c>
      <c r="N288" s="193" t="s">
        <v>46</v>
      </c>
      <c r="O288" s="72"/>
      <c r="P288" s="194">
        <f>O288*H288</f>
        <v>0</v>
      </c>
      <c r="Q288" s="194">
        <v>1.4999999999999999E-4</v>
      </c>
      <c r="R288" s="194">
        <f>Q288*H288</f>
        <v>2.9999999999999997E-4</v>
      </c>
      <c r="S288" s="194">
        <v>0</v>
      </c>
      <c r="T288" s="195">
        <f>S288*H288</f>
        <v>0</v>
      </c>
      <c r="U288" s="35"/>
      <c r="V288" s="35"/>
      <c r="W288" s="35"/>
      <c r="X288" s="35"/>
      <c r="Y288" s="35"/>
      <c r="Z288" s="35"/>
      <c r="AA288" s="35"/>
      <c r="AB288" s="35"/>
      <c r="AC288" s="35"/>
      <c r="AD288" s="35"/>
      <c r="AE288" s="35"/>
      <c r="AR288" s="196" t="s">
        <v>291</v>
      </c>
      <c r="AT288" s="196" t="s">
        <v>216</v>
      </c>
      <c r="AU288" s="196" t="s">
        <v>90</v>
      </c>
      <c r="AY288" s="18" t="s">
        <v>215</v>
      </c>
      <c r="BE288" s="197">
        <f>IF(N288="základní",J288,0)</f>
        <v>0</v>
      </c>
      <c r="BF288" s="197">
        <f>IF(N288="snížená",J288,0)</f>
        <v>0</v>
      </c>
      <c r="BG288" s="197">
        <f>IF(N288="zákl. přenesená",J288,0)</f>
        <v>0</v>
      </c>
      <c r="BH288" s="197">
        <f>IF(N288="sníž. přenesená",J288,0)</f>
        <v>0</v>
      </c>
      <c r="BI288" s="197">
        <f>IF(N288="nulová",J288,0)</f>
        <v>0</v>
      </c>
      <c r="BJ288" s="18" t="s">
        <v>88</v>
      </c>
      <c r="BK288" s="197">
        <f>ROUND(I288*H288,2)</f>
        <v>0</v>
      </c>
      <c r="BL288" s="18" t="s">
        <v>291</v>
      </c>
      <c r="BM288" s="196" t="s">
        <v>5509</v>
      </c>
    </row>
    <row r="289" spans="1:65" s="2" customFormat="1" ht="19.2">
      <c r="A289" s="35"/>
      <c r="B289" s="36"/>
      <c r="C289" s="37"/>
      <c r="D289" s="198" t="s">
        <v>221</v>
      </c>
      <c r="E289" s="37"/>
      <c r="F289" s="199" t="s">
        <v>5510</v>
      </c>
      <c r="G289" s="37"/>
      <c r="H289" s="37"/>
      <c r="I289" s="200"/>
      <c r="J289" s="37"/>
      <c r="K289" s="37"/>
      <c r="L289" s="40"/>
      <c r="M289" s="201"/>
      <c r="N289" s="202"/>
      <c r="O289" s="72"/>
      <c r="P289" s="72"/>
      <c r="Q289" s="72"/>
      <c r="R289" s="72"/>
      <c r="S289" s="72"/>
      <c r="T289" s="73"/>
      <c r="U289" s="35"/>
      <c r="V289" s="35"/>
      <c r="W289" s="35"/>
      <c r="X289" s="35"/>
      <c r="Y289" s="35"/>
      <c r="Z289" s="35"/>
      <c r="AA289" s="35"/>
      <c r="AB289" s="35"/>
      <c r="AC289" s="35"/>
      <c r="AD289" s="35"/>
      <c r="AE289" s="35"/>
      <c r="AT289" s="18" t="s">
        <v>221</v>
      </c>
      <c r="AU289" s="18" t="s">
        <v>90</v>
      </c>
    </row>
    <row r="290" spans="1:65" s="2" customFormat="1" ht="10.199999999999999">
      <c r="A290" s="35"/>
      <c r="B290" s="36"/>
      <c r="C290" s="37"/>
      <c r="D290" s="215" t="s">
        <v>362</v>
      </c>
      <c r="E290" s="37"/>
      <c r="F290" s="216" t="s">
        <v>5511</v>
      </c>
      <c r="G290" s="37"/>
      <c r="H290" s="37"/>
      <c r="I290" s="200"/>
      <c r="J290" s="37"/>
      <c r="K290" s="37"/>
      <c r="L290" s="40"/>
      <c r="M290" s="201"/>
      <c r="N290" s="202"/>
      <c r="O290" s="72"/>
      <c r="P290" s="72"/>
      <c r="Q290" s="72"/>
      <c r="R290" s="72"/>
      <c r="S290" s="72"/>
      <c r="T290" s="73"/>
      <c r="U290" s="35"/>
      <c r="V290" s="35"/>
      <c r="W290" s="35"/>
      <c r="X290" s="35"/>
      <c r="Y290" s="35"/>
      <c r="Z290" s="35"/>
      <c r="AA290" s="35"/>
      <c r="AB290" s="35"/>
      <c r="AC290" s="35"/>
      <c r="AD290" s="35"/>
      <c r="AE290" s="35"/>
      <c r="AT290" s="18" t="s">
        <v>362</v>
      </c>
      <c r="AU290" s="18" t="s">
        <v>90</v>
      </c>
    </row>
    <row r="291" spans="1:65" s="2" customFormat="1" ht="24.15" customHeight="1">
      <c r="A291" s="35"/>
      <c r="B291" s="36"/>
      <c r="C291" s="260" t="s">
        <v>876</v>
      </c>
      <c r="D291" s="260" t="s">
        <v>539</v>
      </c>
      <c r="E291" s="261" t="s">
        <v>5512</v>
      </c>
      <c r="F291" s="262" t="s">
        <v>5513</v>
      </c>
      <c r="G291" s="263" t="s">
        <v>716</v>
      </c>
      <c r="H291" s="264">
        <v>2</v>
      </c>
      <c r="I291" s="265"/>
      <c r="J291" s="266">
        <f>ROUND(I291*H291,2)</f>
        <v>0</v>
      </c>
      <c r="K291" s="262" t="s">
        <v>359</v>
      </c>
      <c r="L291" s="267"/>
      <c r="M291" s="268" t="s">
        <v>1</v>
      </c>
      <c r="N291" s="269" t="s">
        <v>46</v>
      </c>
      <c r="O291" s="72"/>
      <c r="P291" s="194">
        <f>O291*H291</f>
        <v>0</v>
      </c>
      <c r="Q291" s="194">
        <v>3.1900000000000001E-3</v>
      </c>
      <c r="R291" s="194">
        <f>Q291*H291</f>
        <v>6.3800000000000003E-3</v>
      </c>
      <c r="S291" s="194">
        <v>0</v>
      </c>
      <c r="T291" s="195">
        <f>S291*H291</f>
        <v>0</v>
      </c>
      <c r="U291" s="35"/>
      <c r="V291" s="35"/>
      <c r="W291" s="35"/>
      <c r="X291" s="35"/>
      <c r="Y291" s="35"/>
      <c r="Z291" s="35"/>
      <c r="AA291" s="35"/>
      <c r="AB291" s="35"/>
      <c r="AC291" s="35"/>
      <c r="AD291" s="35"/>
      <c r="AE291" s="35"/>
      <c r="AR291" s="196" t="s">
        <v>676</v>
      </c>
      <c r="AT291" s="196" t="s">
        <v>539</v>
      </c>
      <c r="AU291" s="196" t="s">
        <v>90</v>
      </c>
      <c r="AY291" s="18" t="s">
        <v>215</v>
      </c>
      <c r="BE291" s="197">
        <f>IF(N291="základní",J291,0)</f>
        <v>0</v>
      </c>
      <c r="BF291" s="197">
        <f>IF(N291="snížená",J291,0)</f>
        <v>0</v>
      </c>
      <c r="BG291" s="197">
        <f>IF(N291="zákl. přenesená",J291,0)</f>
        <v>0</v>
      </c>
      <c r="BH291" s="197">
        <f>IF(N291="sníž. přenesená",J291,0)</f>
        <v>0</v>
      </c>
      <c r="BI291" s="197">
        <f>IF(N291="nulová",J291,0)</f>
        <v>0</v>
      </c>
      <c r="BJ291" s="18" t="s">
        <v>88</v>
      </c>
      <c r="BK291" s="197">
        <f>ROUND(I291*H291,2)</f>
        <v>0</v>
      </c>
      <c r="BL291" s="18" t="s">
        <v>291</v>
      </c>
      <c r="BM291" s="196" t="s">
        <v>5514</v>
      </c>
    </row>
    <row r="292" spans="1:65" s="2" customFormat="1" ht="19.2">
      <c r="A292" s="35"/>
      <c r="B292" s="36"/>
      <c r="C292" s="37"/>
      <c r="D292" s="198" t="s">
        <v>221</v>
      </c>
      <c r="E292" s="37"/>
      <c r="F292" s="199" t="s">
        <v>5515</v>
      </c>
      <c r="G292" s="37"/>
      <c r="H292" s="37"/>
      <c r="I292" s="200"/>
      <c r="J292" s="37"/>
      <c r="K292" s="37"/>
      <c r="L292" s="40"/>
      <c r="M292" s="201"/>
      <c r="N292" s="202"/>
      <c r="O292" s="72"/>
      <c r="P292" s="72"/>
      <c r="Q292" s="72"/>
      <c r="R292" s="72"/>
      <c r="S292" s="72"/>
      <c r="T292" s="73"/>
      <c r="U292" s="35"/>
      <c r="V292" s="35"/>
      <c r="W292" s="35"/>
      <c r="X292" s="35"/>
      <c r="Y292" s="35"/>
      <c r="Z292" s="35"/>
      <c r="AA292" s="35"/>
      <c r="AB292" s="35"/>
      <c r="AC292" s="35"/>
      <c r="AD292" s="35"/>
      <c r="AE292" s="35"/>
      <c r="AT292" s="18" t="s">
        <v>221</v>
      </c>
      <c r="AU292" s="18" t="s">
        <v>90</v>
      </c>
    </row>
    <row r="293" spans="1:65" s="2" customFormat="1" ht="24.15" customHeight="1">
      <c r="A293" s="35"/>
      <c r="B293" s="36"/>
      <c r="C293" s="185" t="s">
        <v>901</v>
      </c>
      <c r="D293" s="185" t="s">
        <v>216</v>
      </c>
      <c r="E293" s="186" t="s">
        <v>5516</v>
      </c>
      <c r="F293" s="187" t="s">
        <v>5517</v>
      </c>
      <c r="G293" s="188" t="s">
        <v>716</v>
      </c>
      <c r="H293" s="189">
        <v>9</v>
      </c>
      <c r="I293" s="190"/>
      <c r="J293" s="191">
        <f>ROUND(I293*H293,2)</f>
        <v>0</v>
      </c>
      <c r="K293" s="187" t="s">
        <v>359</v>
      </c>
      <c r="L293" s="40"/>
      <c r="M293" s="192" t="s">
        <v>1</v>
      </c>
      <c r="N293" s="193" t="s">
        <v>46</v>
      </c>
      <c r="O293" s="72"/>
      <c r="P293" s="194">
        <f>O293*H293</f>
        <v>0</v>
      </c>
      <c r="Q293" s="194">
        <v>6.0000000000000002E-5</v>
      </c>
      <c r="R293" s="194">
        <f>Q293*H293</f>
        <v>5.4000000000000001E-4</v>
      </c>
      <c r="S293" s="194">
        <v>0</v>
      </c>
      <c r="T293" s="195">
        <f>S293*H293</f>
        <v>0</v>
      </c>
      <c r="U293" s="35"/>
      <c r="V293" s="35"/>
      <c r="W293" s="35"/>
      <c r="X293" s="35"/>
      <c r="Y293" s="35"/>
      <c r="Z293" s="35"/>
      <c r="AA293" s="35"/>
      <c r="AB293" s="35"/>
      <c r="AC293" s="35"/>
      <c r="AD293" s="35"/>
      <c r="AE293" s="35"/>
      <c r="AR293" s="196" t="s">
        <v>291</v>
      </c>
      <c r="AT293" s="196" t="s">
        <v>216</v>
      </c>
      <c r="AU293" s="196" t="s">
        <v>90</v>
      </c>
      <c r="AY293" s="18" t="s">
        <v>215</v>
      </c>
      <c r="BE293" s="197">
        <f>IF(N293="základní",J293,0)</f>
        <v>0</v>
      </c>
      <c r="BF293" s="197">
        <f>IF(N293="snížená",J293,0)</f>
        <v>0</v>
      </c>
      <c r="BG293" s="197">
        <f>IF(N293="zákl. přenesená",J293,0)</f>
        <v>0</v>
      </c>
      <c r="BH293" s="197">
        <f>IF(N293="sníž. přenesená",J293,0)</f>
        <v>0</v>
      </c>
      <c r="BI293" s="197">
        <f>IF(N293="nulová",J293,0)</f>
        <v>0</v>
      </c>
      <c r="BJ293" s="18" t="s">
        <v>88</v>
      </c>
      <c r="BK293" s="197">
        <f>ROUND(I293*H293,2)</f>
        <v>0</v>
      </c>
      <c r="BL293" s="18" t="s">
        <v>291</v>
      </c>
      <c r="BM293" s="196" t="s">
        <v>5518</v>
      </c>
    </row>
    <row r="294" spans="1:65" s="2" customFormat="1" ht="19.2">
      <c r="A294" s="35"/>
      <c r="B294" s="36"/>
      <c r="C294" s="37"/>
      <c r="D294" s="198" t="s">
        <v>221</v>
      </c>
      <c r="E294" s="37"/>
      <c r="F294" s="199" t="s">
        <v>5519</v>
      </c>
      <c r="G294" s="37"/>
      <c r="H294" s="37"/>
      <c r="I294" s="200"/>
      <c r="J294" s="37"/>
      <c r="K294" s="37"/>
      <c r="L294" s="40"/>
      <c r="M294" s="201"/>
      <c r="N294" s="202"/>
      <c r="O294" s="72"/>
      <c r="P294" s="72"/>
      <c r="Q294" s="72"/>
      <c r="R294" s="72"/>
      <c r="S294" s="72"/>
      <c r="T294" s="73"/>
      <c r="U294" s="35"/>
      <c r="V294" s="35"/>
      <c r="W294" s="35"/>
      <c r="X294" s="35"/>
      <c r="Y294" s="35"/>
      <c r="Z294" s="35"/>
      <c r="AA294" s="35"/>
      <c r="AB294" s="35"/>
      <c r="AC294" s="35"/>
      <c r="AD294" s="35"/>
      <c r="AE294" s="35"/>
      <c r="AT294" s="18" t="s">
        <v>221</v>
      </c>
      <c r="AU294" s="18" t="s">
        <v>90</v>
      </c>
    </row>
    <row r="295" spans="1:65" s="2" customFormat="1" ht="10.199999999999999">
      <c r="A295" s="35"/>
      <c r="B295" s="36"/>
      <c r="C295" s="37"/>
      <c r="D295" s="215" t="s">
        <v>362</v>
      </c>
      <c r="E295" s="37"/>
      <c r="F295" s="216" t="s">
        <v>5520</v>
      </c>
      <c r="G295" s="37"/>
      <c r="H295" s="37"/>
      <c r="I295" s="200"/>
      <c r="J295" s="37"/>
      <c r="K295" s="37"/>
      <c r="L295" s="40"/>
      <c r="M295" s="201"/>
      <c r="N295" s="202"/>
      <c r="O295" s="72"/>
      <c r="P295" s="72"/>
      <c r="Q295" s="72"/>
      <c r="R295" s="72"/>
      <c r="S295" s="72"/>
      <c r="T295" s="73"/>
      <c r="U295" s="35"/>
      <c r="V295" s="35"/>
      <c r="W295" s="35"/>
      <c r="X295" s="35"/>
      <c r="Y295" s="35"/>
      <c r="Z295" s="35"/>
      <c r="AA295" s="35"/>
      <c r="AB295" s="35"/>
      <c r="AC295" s="35"/>
      <c r="AD295" s="35"/>
      <c r="AE295" s="35"/>
      <c r="AT295" s="18" t="s">
        <v>362</v>
      </c>
      <c r="AU295" s="18" t="s">
        <v>90</v>
      </c>
    </row>
    <row r="296" spans="1:65" s="2" customFormat="1" ht="37.799999999999997" customHeight="1">
      <c r="A296" s="35"/>
      <c r="B296" s="36"/>
      <c r="C296" s="260" t="s">
        <v>912</v>
      </c>
      <c r="D296" s="260" t="s">
        <v>539</v>
      </c>
      <c r="E296" s="261" t="s">
        <v>5521</v>
      </c>
      <c r="F296" s="262" t="s">
        <v>5522</v>
      </c>
      <c r="G296" s="263" t="s">
        <v>716</v>
      </c>
      <c r="H296" s="264">
        <v>1</v>
      </c>
      <c r="I296" s="265"/>
      <c r="J296" s="266">
        <f>ROUND(I296*H296,2)</f>
        <v>0</v>
      </c>
      <c r="K296" s="262" t="s">
        <v>1</v>
      </c>
      <c r="L296" s="267"/>
      <c r="M296" s="268" t="s">
        <v>1</v>
      </c>
      <c r="N296" s="269" t="s">
        <v>46</v>
      </c>
      <c r="O296" s="72"/>
      <c r="P296" s="194">
        <f>O296*H296</f>
        <v>0</v>
      </c>
      <c r="Q296" s="194">
        <v>2.9999999999999997E-4</v>
      </c>
      <c r="R296" s="194">
        <f>Q296*H296</f>
        <v>2.9999999999999997E-4</v>
      </c>
      <c r="S296" s="194">
        <v>0</v>
      </c>
      <c r="T296" s="195">
        <f>S296*H296</f>
        <v>0</v>
      </c>
      <c r="U296" s="35"/>
      <c r="V296" s="35"/>
      <c r="W296" s="35"/>
      <c r="X296" s="35"/>
      <c r="Y296" s="35"/>
      <c r="Z296" s="35"/>
      <c r="AA296" s="35"/>
      <c r="AB296" s="35"/>
      <c r="AC296" s="35"/>
      <c r="AD296" s="35"/>
      <c r="AE296" s="35"/>
      <c r="AR296" s="196" t="s">
        <v>676</v>
      </c>
      <c r="AT296" s="196" t="s">
        <v>539</v>
      </c>
      <c r="AU296" s="196" t="s">
        <v>90</v>
      </c>
      <c r="AY296" s="18" t="s">
        <v>215</v>
      </c>
      <c r="BE296" s="197">
        <f>IF(N296="základní",J296,0)</f>
        <v>0</v>
      </c>
      <c r="BF296" s="197">
        <f>IF(N296="snížená",J296,0)</f>
        <v>0</v>
      </c>
      <c r="BG296" s="197">
        <f>IF(N296="zákl. přenesená",J296,0)</f>
        <v>0</v>
      </c>
      <c r="BH296" s="197">
        <f>IF(N296="sníž. přenesená",J296,0)</f>
        <v>0</v>
      </c>
      <c r="BI296" s="197">
        <f>IF(N296="nulová",J296,0)</f>
        <v>0</v>
      </c>
      <c r="BJ296" s="18" t="s">
        <v>88</v>
      </c>
      <c r="BK296" s="197">
        <f>ROUND(I296*H296,2)</f>
        <v>0</v>
      </c>
      <c r="BL296" s="18" t="s">
        <v>291</v>
      </c>
      <c r="BM296" s="196" t="s">
        <v>5523</v>
      </c>
    </row>
    <row r="297" spans="1:65" s="2" customFormat="1" ht="19.2">
      <c r="A297" s="35"/>
      <c r="B297" s="36"/>
      <c r="C297" s="37"/>
      <c r="D297" s="198" t="s">
        <v>221</v>
      </c>
      <c r="E297" s="37"/>
      <c r="F297" s="199" t="s">
        <v>5522</v>
      </c>
      <c r="G297" s="37"/>
      <c r="H297" s="37"/>
      <c r="I297" s="200"/>
      <c r="J297" s="37"/>
      <c r="K297" s="37"/>
      <c r="L297" s="40"/>
      <c r="M297" s="201"/>
      <c r="N297" s="202"/>
      <c r="O297" s="72"/>
      <c r="P297" s="72"/>
      <c r="Q297" s="72"/>
      <c r="R297" s="72"/>
      <c r="S297" s="72"/>
      <c r="T297" s="73"/>
      <c r="U297" s="35"/>
      <c r="V297" s="35"/>
      <c r="W297" s="35"/>
      <c r="X297" s="35"/>
      <c r="Y297" s="35"/>
      <c r="Z297" s="35"/>
      <c r="AA297" s="35"/>
      <c r="AB297" s="35"/>
      <c r="AC297" s="35"/>
      <c r="AD297" s="35"/>
      <c r="AE297" s="35"/>
      <c r="AT297" s="18" t="s">
        <v>221</v>
      </c>
      <c r="AU297" s="18" t="s">
        <v>90</v>
      </c>
    </row>
    <row r="298" spans="1:65" s="2" customFormat="1" ht="49.05" customHeight="1">
      <c r="A298" s="35"/>
      <c r="B298" s="36"/>
      <c r="C298" s="260" t="s">
        <v>920</v>
      </c>
      <c r="D298" s="260" t="s">
        <v>539</v>
      </c>
      <c r="E298" s="261" t="s">
        <v>5524</v>
      </c>
      <c r="F298" s="262" t="s">
        <v>5525</v>
      </c>
      <c r="G298" s="263" t="s">
        <v>716</v>
      </c>
      <c r="H298" s="264">
        <v>3</v>
      </c>
      <c r="I298" s="265"/>
      <c r="J298" s="266">
        <f>ROUND(I298*H298,2)</f>
        <v>0</v>
      </c>
      <c r="K298" s="262" t="s">
        <v>1</v>
      </c>
      <c r="L298" s="267"/>
      <c r="M298" s="268" t="s">
        <v>1</v>
      </c>
      <c r="N298" s="269" t="s">
        <v>46</v>
      </c>
      <c r="O298" s="72"/>
      <c r="P298" s="194">
        <f>O298*H298</f>
        <v>0</v>
      </c>
      <c r="Q298" s="194">
        <v>2.3000000000000001E-4</v>
      </c>
      <c r="R298" s="194">
        <f>Q298*H298</f>
        <v>6.9000000000000008E-4</v>
      </c>
      <c r="S298" s="194">
        <v>0</v>
      </c>
      <c r="T298" s="195">
        <f>S298*H298</f>
        <v>0</v>
      </c>
      <c r="U298" s="35"/>
      <c r="V298" s="35"/>
      <c r="W298" s="35"/>
      <c r="X298" s="35"/>
      <c r="Y298" s="35"/>
      <c r="Z298" s="35"/>
      <c r="AA298" s="35"/>
      <c r="AB298" s="35"/>
      <c r="AC298" s="35"/>
      <c r="AD298" s="35"/>
      <c r="AE298" s="35"/>
      <c r="AR298" s="196" t="s">
        <v>676</v>
      </c>
      <c r="AT298" s="196" t="s">
        <v>539</v>
      </c>
      <c r="AU298" s="196" t="s">
        <v>90</v>
      </c>
      <c r="AY298" s="18" t="s">
        <v>215</v>
      </c>
      <c r="BE298" s="197">
        <f>IF(N298="základní",J298,0)</f>
        <v>0</v>
      </c>
      <c r="BF298" s="197">
        <f>IF(N298="snížená",J298,0)</f>
        <v>0</v>
      </c>
      <c r="BG298" s="197">
        <f>IF(N298="zákl. přenesená",J298,0)</f>
        <v>0</v>
      </c>
      <c r="BH298" s="197">
        <f>IF(N298="sníž. přenesená",J298,0)</f>
        <v>0</v>
      </c>
      <c r="BI298" s="197">
        <f>IF(N298="nulová",J298,0)</f>
        <v>0</v>
      </c>
      <c r="BJ298" s="18" t="s">
        <v>88</v>
      </c>
      <c r="BK298" s="197">
        <f>ROUND(I298*H298,2)</f>
        <v>0</v>
      </c>
      <c r="BL298" s="18" t="s">
        <v>291</v>
      </c>
      <c r="BM298" s="196" t="s">
        <v>5526</v>
      </c>
    </row>
    <row r="299" spans="1:65" s="2" customFormat="1" ht="28.8">
      <c r="A299" s="35"/>
      <c r="B299" s="36"/>
      <c r="C299" s="37"/>
      <c r="D299" s="198" t="s">
        <v>221</v>
      </c>
      <c r="E299" s="37"/>
      <c r="F299" s="199" t="s">
        <v>5525</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221</v>
      </c>
      <c r="AU299" s="18" t="s">
        <v>90</v>
      </c>
    </row>
    <row r="300" spans="1:65" s="2" customFormat="1" ht="24.15" customHeight="1">
      <c r="A300" s="35"/>
      <c r="B300" s="36"/>
      <c r="C300" s="260" t="s">
        <v>925</v>
      </c>
      <c r="D300" s="260" t="s">
        <v>539</v>
      </c>
      <c r="E300" s="261" t="s">
        <v>5527</v>
      </c>
      <c r="F300" s="262" t="s">
        <v>5528</v>
      </c>
      <c r="G300" s="263" t="s">
        <v>716</v>
      </c>
      <c r="H300" s="264">
        <v>2</v>
      </c>
      <c r="I300" s="265"/>
      <c r="J300" s="266">
        <f>ROUND(I300*H300,2)</f>
        <v>0</v>
      </c>
      <c r="K300" s="262" t="s">
        <v>1</v>
      </c>
      <c r="L300" s="267"/>
      <c r="M300" s="268" t="s">
        <v>1</v>
      </c>
      <c r="N300" s="269" t="s">
        <v>46</v>
      </c>
      <c r="O300" s="72"/>
      <c r="P300" s="194">
        <f>O300*H300</f>
        <v>0</v>
      </c>
      <c r="Q300" s="194">
        <v>3.8000000000000002E-4</v>
      </c>
      <c r="R300" s="194">
        <f>Q300*H300</f>
        <v>7.6000000000000004E-4</v>
      </c>
      <c r="S300" s="194">
        <v>0</v>
      </c>
      <c r="T300" s="195">
        <f>S300*H300</f>
        <v>0</v>
      </c>
      <c r="U300" s="35"/>
      <c r="V300" s="35"/>
      <c r="W300" s="35"/>
      <c r="X300" s="35"/>
      <c r="Y300" s="35"/>
      <c r="Z300" s="35"/>
      <c r="AA300" s="35"/>
      <c r="AB300" s="35"/>
      <c r="AC300" s="35"/>
      <c r="AD300" s="35"/>
      <c r="AE300" s="35"/>
      <c r="AR300" s="196" t="s">
        <v>676</v>
      </c>
      <c r="AT300" s="196" t="s">
        <v>539</v>
      </c>
      <c r="AU300" s="196" t="s">
        <v>90</v>
      </c>
      <c r="AY300" s="18" t="s">
        <v>215</v>
      </c>
      <c r="BE300" s="197">
        <f>IF(N300="základní",J300,0)</f>
        <v>0</v>
      </c>
      <c r="BF300" s="197">
        <f>IF(N300="snížená",J300,0)</f>
        <v>0</v>
      </c>
      <c r="BG300" s="197">
        <f>IF(N300="zákl. přenesená",J300,0)</f>
        <v>0</v>
      </c>
      <c r="BH300" s="197">
        <f>IF(N300="sníž. přenesená",J300,0)</f>
        <v>0</v>
      </c>
      <c r="BI300" s="197">
        <f>IF(N300="nulová",J300,0)</f>
        <v>0</v>
      </c>
      <c r="BJ300" s="18" t="s">
        <v>88</v>
      </c>
      <c r="BK300" s="197">
        <f>ROUND(I300*H300,2)</f>
        <v>0</v>
      </c>
      <c r="BL300" s="18" t="s">
        <v>291</v>
      </c>
      <c r="BM300" s="196" t="s">
        <v>5529</v>
      </c>
    </row>
    <row r="301" spans="1:65" s="2" customFormat="1" ht="19.2">
      <c r="A301" s="35"/>
      <c r="B301" s="36"/>
      <c r="C301" s="37"/>
      <c r="D301" s="198" t="s">
        <v>221</v>
      </c>
      <c r="E301" s="37"/>
      <c r="F301" s="199" t="s">
        <v>5528</v>
      </c>
      <c r="G301" s="37"/>
      <c r="H301" s="37"/>
      <c r="I301" s="200"/>
      <c r="J301" s="37"/>
      <c r="K301" s="37"/>
      <c r="L301" s="40"/>
      <c r="M301" s="201"/>
      <c r="N301" s="202"/>
      <c r="O301" s="72"/>
      <c r="P301" s="72"/>
      <c r="Q301" s="72"/>
      <c r="R301" s="72"/>
      <c r="S301" s="72"/>
      <c r="T301" s="73"/>
      <c r="U301" s="35"/>
      <c r="V301" s="35"/>
      <c r="W301" s="35"/>
      <c r="X301" s="35"/>
      <c r="Y301" s="35"/>
      <c r="Z301" s="35"/>
      <c r="AA301" s="35"/>
      <c r="AB301" s="35"/>
      <c r="AC301" s="35"/>
      <c r="AD301" s="35"/>
      <c r="AE301" s="35"/>
      <c r="AT301" s="18" t="s">
        <v>221</v>
      </c>
      <c r="AU301" s="18" t="s">
        <v>90</v>
      </c>
    </row>
    <row r="302" spans="1:65" s="2" customFormat="1" ht="33" customHeight="1">
      <c r="A302" s="35"/>
      <c r="B302" s="36"/>
      <c r="C302" s="260" t="s">
        <v>934</v>
      </c>
      <c r="D302" s="260" t="s">
        <v>539</v>
      </c>
      <c r="E302" s="261" t="s">
        <v>5530</v>
      </c>
      <c r="F302" s="262" t="s">
        <v>5531</v>
      </c>
      <c r="G302" s="263" t="s">
        <v>716</v>
      </c>
      <c r="H302" s="264">
        <v>3</v>
      </c>
      <c r="I302" s="265"/>
      <c r="J302" s="266">
        <f>ROUND(I302*H302,2)</f>
        <v>0</v>
      </c>
      <c r="K302" s="262" t="s">
        <v>359</v>
      </c>
      <c r="L302" s="267"/>
      <c r="M302" s="268" t="s">
        <v>1</v>
      </c>
      <c r="N302" s="269" t="s">
        <v>46</v>
      </c>
      <c r="O302" s="72"/>
      <c r="P302" s="194">
        <f>O302*H302</f>
        <v>0</v>
      </c>
      <c r="Q302" s="194">
        <v>9.6000000000000002E-4</v>
      </c>
      <c r="R302" s="194">
        <f>Q302*H302</f>
        <v>2.8800000000000002E-3</v>
      </c>
      <c r="S302" s="194">
        <v>0</v>
      </c>
      <c r="T302" s="195">
        <f>S302*H302</f>
        <v>0</v>
      </c>
      <c r="U302" s="35"/>
      <c r="V302" s="35"/>
      <c r="W302" s="35"/>
      <c r="X302" s="35"/>
      <c r="Y302" s="35"/>
      <c r="Z302" s="35"/>
      <c r="AA302" s="35"/>
      <c r="AB302" s="35"/>
      <c r="AC302" s="35"/>
      <c r="AD302" s="35"/>
      <c r="AE302" s="35"/>
      <c r="AR302" s="196" t="s">
        <v>676</v>
      </c>
      <c r="AT302" s="196" t="s">
        <v>539</v>
      </c>
      <c r="AU302" s="196" t="s">
        <v>90</v>
      </c>
      <c r="AY302" s="18" t="s">
        <v>215</v>
      </c>
      <c r="BE302" s="197">
        <f>IF(N302="základní",J302,0)</f>
        <v>0</v>
      </c>
      <c r="BF302" s="197">
        <f>IF(N302="snížená",J302,0)</f>
        <v>0</v>
      </c>
      <c r="BG302" s="197">
        <f>IF(N302="zákl. přenesená",J302,0)</f>
        <v>0</v>
      </c>
      <c r="BH302" s="197">
        <f>IF(N302="sníž. přenesená",J302,0)</f>
        <v>0</v>
      </c>
      <c r="BI302" s="197">
        <f>IF(N302="nulová",J302,0)</f>
        <v>0</v>
      </c>
      <c r="BJ302" s="18" t="s">
        <v>88</v>
      </c>
      <c r="BK302" s="197">
        <f>ROUND(I302*H302,2)</f>
        <v>0</v>
      </c>
      <c r="BL302" s="18" t="s">
        <v>291</v>
      </c>
      <c r="BM302" s="196" t="s">
        <v>5532</v>
      </c>
    </row>
    <row r="303" spans="1:65" s="2" customFormat="1" ht="19.2">
      <c r="A303" s="35"/>
      <c r="B303" s="36"/>
      <c r="C303" s="37"/>
      <c r="D303" s="198" t="s">
        <v>221</v>
      </c>
      <c r="E303" s="37"/>
      <c r="F303" s="199" t="s">
        <v>5533</v>
      </c>
      <c r="G303" s="37"/>
      <c r="H303" s="37"/>
      <c r="I303" s="200"/>
      <c r="J303" s="37"/>
      <c r="K303" s="37"/>
      <c r="L303" s="40"/>
      <c r="M303" s="201"/>
      <c r="N303" s="202"/>
      <c r="O303" s="72"/>
      <c r="P303" s="72"/>
      <c r="Q303" s="72"/>
      <c r="R303" s="72"/>
      <c r="S303" s="72"/>
      <c r="T303" s="73"/>
      <c r="U303" s="35"/>
      <c r="V303" s="35"/>
      <c r="W303" s="35"/>
      <c r="X303" s="35"/>
      <c r="Y303" s="35"/>
      <c r="Z303" s="35"/>
      <c r="AA303" s="35"/>
      <c r="AB303" s="35"/>
      <c r="AC303" s="35"/>
      <c r="AD303" s="35"/>
      <c r="AE303" s="35"/>
      <c r="AT303" s="18" t="s">
        <v>221</v>
      </c>
      <c r="AU303" s="18" t="s">
        <v>90</v>
      </c>
    </row>
    <row r="304" spans="1:65" s="2" customFormat="1" ht="16.5" customHeight="1">
      <c r="A304" s="35"/>
      <c r="B304" s="36"/>
      <c r="C304" s="185" t="s">
        <v>939</v>
      </c>
      <c r="D304" s="185" t="s">
        <v>216</v>
      </c>
      <c r="E304" s="186" t="s">
        <v>5534</v>
      </c>
      <c r="F304" s="187" t="s">
        <v>5535</v>
      </c>
      <c r="G304" s="188" t="s">
        <v>716</v>
      </c>
      <c r="H304" s="189">
        <v>5</v>
      </c>
      <c r="I304" s="190"/>
      <c r="J304" s="191">
        <f>ROUND(I304*H304,2)</f>
        <v>0</v>
      </c>
      <c r="K304" s="187" t="s">
        <v>1</v>
      </c>
      <c r="L304" s="40"/>
      <c r="M304" s="192" t="s">
        <v>1</v>
      </c>
      <c r="N304" s="193" t="s">
        <v>46</v>
      </c>
      <c r="O304" s="72"/>
      <c r="P304" s="194">
        <f>O304*H304</f>
        <v>0</v>
      </c>
      <c r="Q304" s="194">
        <v>6.0000000000000002E-5</v>
      </c>
      <c r="R304" s="194">
        <f>Q304*H304</f>
        <v>3.0000000000000003E-4</v>
      </c>
      <c r="S304" s="194">
        <v>0</v>
      </c>
      <c r="T304" s="195">
        <f>S304*H304</f>
        <v>0</v>
      </c>
      <c r="U304" s="35"/>
      <c r="V304" s="35"/>
      <c r="W304" s="35"/>
      <c r="X304" s="35"/>
      <c r="Y304" s="35"/>
      <c r="Z304" s="35"/>
      <c r="AA304" s="35"/>
      <c r="AB304" s="35"/>
      <c r="AC304" s="35"/>
      <c r="AD304" s="35"/>
      <c r="AE304" s="35"/>
      <c r="AR304" s="196" t="s">
        <v>291</v>
      </c>
      <c r="AT304" s="196" t="s">
        <v>216</v>
      </c>
      <c r="AU304" s="196" t="s">
        <v>90</v>
      </c>
      <c r="AY304" s="18" t="s">
        <v>215</v>
      </c>
      <c r="BE304" s="197">
        <f>IF(N304="základní",J304,0)</f>
        <v>0</v>
      </c>
      <c r="BF304" s="197">
        <f>IF(N304="snížená",J304,0)</f>
        <v>0</v>
      </c>
      <c r="BG304" s="197">
        <f>IF(N304="zákl. přenesená",J304,0)</f>
        <v>0</v>
      </c>
      <c r="BH304" s="197">
        <f>IF(N304="sníž. přenesená",J304,0)</f>
        <v>0</v>
      </c>
      <c r="BI304" s="197">
        <f>IF(N304="nulová",J304,0)</f>
        <v>0</v>
      </c>
      <c r="BJ304" s="18" t="s">
        <v>88</v>
      </c>
      <c r="BK304" s="197">
        <f>ROUND(I304*H304,2)</f>
        <v>0</v>
      </c>
      <c r="BL304" s="18" t="s">
        <v>291</v>
      </c>
      <c r="BM304" s="196" t="s">
        <v>5536</v>
      </c>
    </row>
    <row r="305" spans="1:65" s="2" customFormat="1" ht="19.2">
      <c r="A305" s="35"/>
      <c r="B305" s="36"/>
      <c r="C305" s="37"/>
      <c r="D305" s="198" t="s">
        <v>221</v>
      </c>
      <c r="E305" s="37"/>
      <c r="F305" s="199" t="s">
        <v>5519</v>
      </c>
      <c r="G305" s="37"/>
      <c r="H305" s="37"/>
      <c r="I305" s="200"/>
      <c r="J305" s="37"/>
      <c r="K305" s="37"/>
      <c r="L305" s="40"/>
      <c r="M305" s="201"/>
      <c r="N305" s="202"/>
      <c r="O305" s="72"/>
      <c r="P305" s="72"/>
      <c r="Q305" s="72"/>
      <c r="R305" s="72"/>
      <c r="S305" s="72"/>
      <c r="T305" s="73"/>
      <c r="U305" s="35"/>
      <c r="V305" s="35"/>
      <c r="W305" s="35"/>
      <c r="X305" s="35"/>
      <c r="Y305" s="35"/>
      <c r="Z305" s="35"/>
      <c r="AA305" s="35"/>
      <c r="AB305" s="35"/>
      <c r="AC305" s="35"/>
      <c r="AD305" s="35"/>
      <c r="AE305" s="35"/>
      <c r="AT305" s="18" t="s">
        <v>221</v>
      </c>
      <c r="AU305" s="18" t="s">
        <v>90</v>
      </c>
    </row>
    <row r="306" spans="1:65" s="2" customFormat="1" ht="33" customHeight="1">
      <c r="A306" s="35"/>
      <c r="B306" s="36"/>
      <c r="C306" s="260" t="s">
        <v>944</v>
      </c>
      <c r="D306" s="260" t="s">
        <v>539</v>
      </c>
      <c r="E306" s="261" t="s">
        <v>5537</v>
      </c>
      <c r="F306" s="262" t="s">
        <v>5538</v>
      </c>
      <c r="G306" s="263" t="s">
        <v>716</v>
      </c>
      <c r="H306" s="264">
        <v>5</v>
      </c>
      <c r="I306" s="265"/>
      <c r="J306" s="266">
        <f>ROUND(I306*H306,2)</f>
        <v>0</v>
      </c>
      <c r="K306" s="262" t="s">
        <v>1</v>
      </c>
      <c r="L306" s="267"/>
      <c r="M306" s="268" t="s">
        <v>1</v>
      </c>
      <c r="N306" s="269" t="s">
        <v>46</v>
      </c>
      <c r="O306" s="72"/>
      <c r="P306" s="194">
        <f>O306*H306</f>
        <v>0</v>
      </c>
      <c r="Q306" s="194">
        <v>2.7999999999999998E-4</v>
      </c>
      <c r="R306" s="194">
        <f>Q306*H306</f>
        <v>1.3999999999999998E-3</v>
      </c>
      <c r="S306" s="194">
        <v>0</v>
      </c>
      <c r="T306" s="195">
        <f>S306*H306</f>
        <v>0</v>
      </c>
      <c r="U306" s="35"/>
      <c r="V306" s="35"/>
      <c r="W306" s="35"/>
      <c r="X306" s="35"/>
      <c r="Y306" s="35"/>
      <c r="Z306" s="35"/>
      <c r="AA306" s="35"/>
      <c r="AB306" s="35"/>
      <c r="AC306" s="35"/>
      <c r="AD306" s="35"/>
      <c r="AE306" s="35"/>
      <c r="AR306" s="196" t="s">
        <v>676</v>
      </c>
      <c r="AT306" s="196" t="s">
        <v>539</v>
      </c>
      <c r="AU306" s="196" t="s">
        <v>90</v>
      </c>
      <c r="AY306" s="18" t="s">
        <v>215</v>
      </c>
      <c r="BE306" s="197">
        <f>IF(N306="základní",J306,0)</f>
        <v>0</v>
      </c>
      <c r="BF306" s="197">
        <f>IF(N306="snížená",J306,0)</f>
        <v>0</v>
      </c>
      <c r="BG306" s="197">
        <f>IF(N306="zákl. přenesená",J306,0)</f>
        <v>0</v>
      </c>
      <c r="BH306" s="197">
        <f>IF(N306="sníž. přenesená",J306,0)</f>
        <v>0</v>
      </c>
      <c r="BI306" s="197">
        <f>IF(N306="nulová",J306,0)</f>
        <v>0</v>
      </c>
      <c r="BJ306" s="18" t="s">
        <v>88</v>
      </c>
      <c r="BK306" s="197">
        <f>ROUND(I306*H306,2)</f>
        <v>0</v>
      </c>
      <c r="BL306" s="18" t="s">
        <v>291</v>
      </c>
      <c r="BM306" s="196" t="s">
        <v>5539</v>
      </c>
    </row>
    <row r="307" spans="1:65" s="2" customFormat="1" ht="24.15" customHeight="1">
      <c r="A307" s="35"/>
      <c r="B307" s="36"/>
      <c r="C307" s="185" t="s">
        <v>952</v>
      </c>
      <c r="D307" s="185" t="s">
        <v>216</v>
      </c>
      <c r="E307" s="186" t="s">
        <v>5540</v>
      </c>
      <c r="F307" s="187" t="s">
        <v>5541</v>
      </c>
      <c r="G307" s="188" t="s">
        <v>716</v>
      </c>
      <c r="H307" s="189">
        <v>6</v>
      </c>
      <c r="I307" s="190"/>
      <c r="J307" s="191">
        <f>ROUND(I307*H307,2)</f>
        <v>0</v>
      </c>
      <c r="K307" s="187" t="s">
        <v>359</v>
      </c>
      <c r="L307" s="40"/>
      <c r="M307" s="192" t="s">
        <v>1</v>
      </c>
      <c r="N307" s="193" t="s">
        <v>46</v>
      </c>
      <c r="O307" s="72"/>
      <c r="P307" s="194">
        <f>O307*H307</f>
        <v>0</v>
      </c>
      <c r="Q307" s="194">
        <v>1.15E-3</v>
      </c>
      <c r="R307" s="194">
        <f>Q307*H307</f>
        <v>6.8999999999999999E-3</v>
      </c>
      <c r="S307" s="194">
        <v>0</v>
      </c>
      <c r="T307" s="195">
        <f>S307*H307</f>
        <v>0</v>
      </c>
      <c r="U307" s="35"/>
      <c r="V307" s="35"/>
      <c r="W307" s="35"/>
      <c r="X307" s="35"/>
      <c r="Y307" s="35"/>
      <c r="Z307" s="35"/>
      <c r="AA307" s="35"/>
      <c r="AB307" s="35"/>
      <c r="AC307" s="35"/>
      <c r="AD307" s="35"/>
      <c r="AE307" s="35"/>
      <c r="AR307" s="196" t="s">
        <v>291</v>
      </c>
      <c r="AT307" s="196" t="s">
        <v>216</v>
      </c>
      <c r="AU307" s="196" t="s">
        <v>90</v>
      </c>
      <c r="AY307" s="18" t="s">
        <v>215</v>
      </c>
      <c r="BE307" s="197">
        <f>IF(N307="základní",J307,0)</f>
        <v>0</v>
      </c>
      <c r="BF307" s="197">
        <f>IF(N307="snížená",J307,0)</f>
        <v>0</v>
      </c>
      <c r="BG307" s="197">
        <f>IF(N307="zákl. přenesená",J307,0)</f>
        <v>0</v>
      </c>
      <c r="BH307" s="197">
        <f>IF(N307="sníž. přenesená",J307,0)</f>
        <v>0</v>
      </c>
      <c r="BI307" s="197">
        <f>IF(N307="nulová",J307,0)</f>
        <v>0</v>
      </c>
      <c r="BJ307" s="18" t="s">
        <v>88</v>
      </c>
      <c r="BK307" s="197">
        <f>ROUND(I307*H307,2)</f>
        <v>0</v>
      </c>
      <c r="BL307" s="18" t="s">
        <v>291</v>
      </c>
      <c r="BM307" s="196" t="s">
        <v>5542</v>
      </c>
    </row>
    <row r="308" spans="1:65" s="2" customFormat="1" ht="19.2">
      <c r="A308" s="35"/>
      <c r="B308" s="36"/>
      <c r="C308" s="37"/>
      <c r="D308" s="198" t="s">
        <v>221</v>
      </c>
      <c r="E308" s="37"/>
      <c r="F308" s="199" t="s">
        <v>5543</v>
      </c>
      <c r="G308" s="37"/>
      <c r="H308" s="37"/>
      <c r="I308" s="200"/>
      <c r="J308" s="37"/>
      <c r="K308" s="37"/>
      <c r="L308" s="40"/>
      <c r="M308" s="201"/>
      <c r="N308" s="202"/>
      <c r="O308" s="72"/>
      <c r="P308" s="72"/>
      <c r="Q308" s="72"/>
      <c r="R308" s="72"/>
      <c r="S308" s="72"/>
      <c r="T308" s="73"/>
      <c r="U308" s="35"/>
      <c r="V308" s="35"/>
      <c r="W308" s="35"/>
      <c r="X308" s="35"/>
      <c r="Y308" s="35"/>
      <c r="Z308" s="35"/>
      <c r="AA308" s="35"/>
      <c r="AB308" s="35"/>
      <c r="AC308" s="35"/>
      <c r="AD308" s="35"/>
      <c r="AE308" s="35"/>
      <c r="AT308" s="18" t="s">
        <v>221</v>
      </c>
      <c r="AU308" s="18" t="s">
        <v>90</v>
      </c>
    </row>
    <row r="309" spans="1:65" s="2" customFormat="1" ht="10.199999999999999">
      <c r="A309" s="35"/>
      <c r="B309" s="36"/>
      <c r="C309" s="37"/>
      <c r="D309" s="215" t="s">
        <v>362</v>
      </c>
      <c r="E309" s="37"/>
      <c r="F309" s="216" t="s">
        <v>5544</v>
      </c>
      <c r="G309" s="37"/>
      <c r="H309" s="37"/>
      <c r="I309" s="200"/>
      <c r="J309" s="37"/>
      <c r="K309" s="37"/>
      <c r="L309" s="40"/>
      <c r="M309" s="201"/>
      <c r="N309" s="202"/>
      <c r="O309" s="72"/>
      <c r="P309" s="72"/>
      <c r="Q309" s="72"/>
      <c r="R309" s="72"/>
      <c r="S309" s="72"/>
      <c r="T309" s="73"/>
      <c r="U309" s="35"/>
      <c r="V309" s="35"/>
      <c r="W309" s="35"/>
      <c r="X309" s="35"/>
      <c r="Y309" s="35"/>
      <c r="Z309" s="35"/>
      <c r="AA309" s="35"/>
      <c r="AB309" s="35"/>
      <c r="AC309" s="35"/>
      <c r="AD309" s="35"/>
      <c r="AE309" s="35"/>
      <c r="AT309" s="18" t="s">
        <v>362</v>
      </c>
      <c r="AU309" s="18" t="s">
        <v>90</v>
      </c>
    </row>
    <row r="310" spans="1:65" s="2" customFormat="1" ht="24.15" customHeight="1">
      <c r="A310" s="35"/>
      <c r="B310" s="36"/>
      <c r="C310" s="260" t="s">
        <v>959</v>
      </c>
      <c r="D310" s="260" t="s">
        <v>539</v>
      </c>
      <c r="E310" s="261" t="s">
        <v>5545</v>
      </c>
      <c r="F310" s="262" t="s">
        <v>5546</v>
      </c>
      <c r="G310" s="263" t="s">
        <v>716</v>
      </c>
      <c r="H310" s="264">
        <v>6</v>
      </c>
      <c r="I310" s="265"/>
      <c r="J310" s="266">
        <f>ROUND(I310*H310,2)</f>
        <v>0</v>
      </c>
      <c r="K310" s="262" t="s">
        <v>1</v>
      </c>
      <c r="L310" s="267"/>
      <c r="M310" s="268" t="s">
        <v>1</v>
      </c>
      <c r="N310" s="269" t="s">
        <v>46</v>
      </c>
      <c r="O310" s="72"/>
      <c r="P310" s="194">
        <f>O310*H310</f>
        <v>0</v>
      </c>
      <c r="Q310" s="194">
        <v>2.8999999999999998E-3</v>
      </c>
      <c r="R310" s="194">
        <f>Q310*H310</f>
        <v>1.7399999999999999E-2</v>
      </c>
      <c r="S310" s="194">
        <v>0</v>
      </c>
      <c r="T310" s="195">
        <f>S310*H310</f>
        <v>0</v>
      </c>
      <c r="U310" s="35"/>
      <c r="V310" s="35"/>
      <c r="W310" s="35"/>
      <c r="X310" s="35"/>
      <c r="Y310" s="35"/>
      <c r="Z310" s="35"/>
      <c r="AA310" s="35"/>
      <c r="AB310" s="35"/>
      <c r="AC310" s="35"/>
      <c r="AD310" s="35"/>
      <c r="AE310" s="35"/>
      <c r="AR310" s="196" t="s">
        <v>676</v>
      </c>
      <c r="AT310" s="196" t="s">
        <v>539</v>
      </c>
      <c r="AU310" s="196" t="s">
        <v>90</v>
      </c>
      <c r="AY310" s="18" t="s">
        <v>215</v>
      </c>
      <c r="BE310" s="197">
        <f>IF(N310="základní",J310,0)</f>
        <v>0</v>
      </c>
      <c r="BF310" s="197">
        <f>IF(N310="snížená",J310,0)</f>
        <v>0</v>
      </c>
      <c r="BG310" s="197">
        <f>IF(N310="zákl. přenesená",J310,0)</f>
        <v>0</v>
      </c>
      <c r="BH310" s="197">
        <f>IF(N310="sníž. přenesená",J310,0)</f>
        <v>0</v>
      </c>
      <c r="BI310" s="197">
        <f>IF(N310="nulová",J310,0)</f>
        <v>0</v>
      </c>
      <c r="BJ310" s="18" t="s">
        <v>88</v>
      </c>
      <c r="BK310" s="197">
        <f>ROUND(I310*H310,2)</f>
        <v>0</v>
      </c>
      <c r="BL310" s="18" t="s">
        <v>291</v>
      </c>
      <c r="BM310" s="196" t="s">
        <v>5547</v>
      </c>
    </row>
    <row r="311" spans="1:65" s="2" customFormat="1" ht="37.799999999999997" customHeight="1">
      <c r="A311" s="35"/>
      <c r="B311" s="36"/>
      <c r="C311" s="260" t="s">
        <v>968</v>
      </c>
      <c r="D311" s="260" t="s">
        <v>539</v>
      </c>
      <c r="E311" s="261" t="s">
        <v>5548</v>
      </c>
      <c r="F311" s="262" t="s">
        <v>5549</v>
      </c>
      <c r="G311" s="263" t="s">
        <v>716</v>
      </c>
      <c r="H311" s="264">
        <v>6</v>
      </c>
      <c r="I311" s="265"/>
      <c r="J311" s="266">
        <f>ROUND(I311*H311,2)</f>
        <v>0</v>
      </c>
      <c r="K311" s="262" t="s">
        <v>1</v>
      </c>
      <c r="L311" s="267"/>
      <c r="M311" s="268" t="s">
        <v>1</v>
      </c>
      <c r="N311" s="269" t="s">
        <v>46</v>
      </c>
      <c r="O311" s="72"/>
      <c r="P311" s="194">
        <f>O311*H311</f>
        <v>0</v>
      </c>
      <c r="Q311" s="194">
        <v>2.5000000000000001E-3</v>
      </c>
      <c r="R311" s="194">
        <f>Q311*H311</f>
        <v>1.4999999999999999E-2</v>
      </c>
      <c r="S311" s="194">
        <v>0</v>
      </c>
      <c r="T311" s="195">
        <f>S311*H311</f>
        <v>0</v>
      </c>
      <c r="U311" s="35"/>
      <c r="V311" s="35"/>
      <c r="W311" s="35"/>
      <c r="X311" s="35"/>
      <c r="Y311" s="35"/>
      <c r="Z311" s="35"/>
      <c r="AA311" s="35"/>
      <c r="AB311" s="35"/>
      <c r="AC311" s="35"/>
      <c r="AD311" s="35"/>
      <c r="AE311" s="35"/>
      <c r="AR311" s="196" t="s">
        <v>676</v>
      </c>
      <c r="AT311" s="196" t="s">
        <v>539</v>
      </c>
      <c r="AU311" s="196" t="s">
        <v>90</v>
      </c>
      <c r="AY311" s="18" t="s">
        <v>215</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291</v>
      </c>
      <c r="BM311" s="196" t="s">
        <v>5550</v>
      </c>
    </row>
    <row r="312" spans="1:65" s="2" customFormat="1" ht="24.15" customHeight="1">
      <c r="A312" s="35"/>
      <c r="B312" s="36"/>
      <c r="C312" s="260" t="s">
        <v>977</v>
      </c>
      <c r="D312" s="260" t="s">
        <v>539</v>
      </c>
      <c r="E312" s="261" t="s">
        <v>5551</v>
      </c>
      <c r="F312" s="262" t="s">
        <v>5552</v>
      </c>
      <c r="G312" s="263" t="s">
        <v>716</v>
      </c>
      <c r="H312" s="264">
        <v>1</v>
      </c>
      <c r="I312" s="265"/>
      <c r="J312" s="266">
        <f>ROUND(I312*H312,2)</f>
        <v>0</v>
      </c>
      <c r="K312" s="262" t="s">
        <v>1</v>
      </c>
      <c r="L312" s="267"/>
      <c r="M312" s="268" t="s">
        <v>1</v>
      </c>
      <c r="N312" s="269" t="s">
        <v>46</v>
      </c>
      <c r="O312" s="72"/>
      <c r="P312" s="194">
        <f>O312*H312</f>
        <v>0</v>
      </c>
      <c r="Q312" s="194">
        <v>2.9E-4</v>
      </c>
      <c r="R312" s="194">
        <f>Q312*H312</f>
        <v>2.9E-4</v>
      </c>
      <c r="S312" s="194">
        <v>0</v>
      </c>
      <c r="T312" s="195">
        <f>S312*H312</f>
        <v>0</v>
      </c>
      <c r="U312" s="35"/>
      <c r="V312" s="35"/>
      <c r="W312" s="35"/>
      <c r="X312" s="35"/>
      <c r="Y312" s="35"/>
      <c r="Z312" s="35"/>
      <c r="AA312" s="35"/>
      <c r="AB312" s="35"/>
      <c r="AC312" s="35"/>
      <c r="AD312" s="35"/>
      <c r="AE312" s="35"/>
      <c r="AR312" s="196" t="s">
        <v>676</v>
      </c>
      <c r="AT312" s="196" t="s">
        <v>539</v>
      </c>
      <c r="AU312" s="196" t="s">
        <v>90</v>
      </c>
      <c r="AY312" s="18" t="s">
        <v>215</v>
      </c>
      <c r="BE312" s="197">
        <f>IF(N312="základní",J312,0)</f>
        <v>0</v>
      </c>
      <c r="BF312" s="197">
        <f>IF(N312="snížená",J312,0)</f>
        <v>0</v>
      </c>
      <c r="BG312" s="197">
        <f>IF(N312="zákl. přenesená",J312,0)</f>
        <v>0</v>
      </c>
      <c r="BH312" s="197">
        <f>IF(N312="sníž. přenesená",J312,0)</f>
        <v>0</v>
      </c>
      <c r="BI312" s="197">
        <f>IF(N312="nulová",J312,0)</f>
        <v>0</v>
      </c>
      <c r="BJ312" s="18" t="s">
        <v>88</v>
      </c>
      <c r="BK312" s="197">
        <f>ROUND(I312*H312,2)</f>
        <v>0</v>
      </c>
      <c r="BL312" s="18" t="s">
        <v>291</v>
      </c>
      <c r="BM312" s="196" t="s">
        <v>5553</v>
      </c>
    </row>
    <row r="313" spans="1:65" s="2" customFormat="1" ht="57.6">
      <c r="A313" s="35"/>
      <c r="B313" s="36"/>
      <c r="C313" s="37"/>
      <c r="D313" s="198" t="s">
        <v>221</v>
      </c>
      <c r="E313" s="37"/>
      <c r="F313" s="199" t="s">
        <v>5554</v>
      </c>
      <c r="G313" s="37"/>
      <c r="H313" s="37"/>
      <c r="I313" s="200"/>
      <c r="J313" s="37"/>
      <c r="K313" s="37"/>
      <c r="L313" s="40"/>
      <c r="M313" s="201"/>
      <c r="N313" s="202"/>
      <c r="O313" s="72"/>
      <c r="P313" s="72"/>
      <c r="Q313" s="72"/>
      <c r="R313" s="72"/>
      <c r="S313" s="72"/>
      <c r="T313" s="73"/>
      <c r="U313" s="35"/>
      <c r="V313" s="35"/>
      <c r="W313" s="35"/>
      <c r="X313" s="35"/>
      <c r="Y313" s="35"/>
      <c r="Z313" s="35"/>
      <c r="AA313" s="35"/>
      <c r="AB313" s="35"/>
      <c r="AC313" s="35"/>
      <c r="AD313" s="35"/>
      <c r="AE313" s="35"/>
      <c r="AT313" s="18" t="s">
        <v>221</v>
      </c>
      <c r="AU313" s="18" t="s">
        <v>90</v>
      </c>
    </row>
    <row r="314" spans="1:65" s="2" customFormat="1" ht="24.15" customHeight="1">
      <c r="A314" s="35"/>
      <c r="B314" s="36"/>
      <c r="C314" s="185" t="s">
        <v>988</v>
      </c>
      <c r="D314" s="185" t="s">
        <v>216</v>
      </c>
      <c r="E314" s="186" t="s">
        <v>5555</v>
      </c>
      <c r="F314" s="187" t="s">
        <v>5556</v>
      </c>
      <c r="G314" s="188" t="s">
        <v>716</v>
      </c>
      <c r="H314" s="189">
        <v>3</v>
      </c>
      <c r="I314" s="190"/>
      <c r="J314" s="191">
        <f>ROUND(I314*H314,2)</f>
        <v>0</v>
      </c>
      <c r="K314" s="187" t="s">
        <v>359</v>
      </c>
      <c r="L314" s="40"/>
      <c r="M314" s="192" t="s">
        <v>1</v>
      </c>
      <c r="N314" s="193" t="s">
        <v>46</v>
      </c>
      <c r="O314" s="72"/>
      <c r="P314" s="194">
        <f>O314*H314</f>
        <v>0</v>
      </c>
      <c r="Q314" s="194">
        <v>3.0000000000000001E-5</v>
      </c>
      <c r="R314" s="194">
        <f>Q314*H314</f>
        <v>9.0000000000000006E-5</v>
      </c>
      <c r="S314" s="194">
        <v>0</v>
      </c>
      <c r="T314" s="195">
        <f>S314*H314</f>
        <v>0</v>
      </c>
      <c r="U314" s="35"/>
      <c r="V314" s="35"/>
      <c r="W314" s="35"/>
      <c r="X314" s="35"/>
      <c r="Y314" s="35"/>
      <c r="Z314" s="35"/>
      <c r="AA314" s="35"/>
      <c r="AB314" s="35"/>
      <c r="AC314" s="35"/>
      <c r="AD314" s="35"/>
      <c r="AE314" s="35"/>
      <c r="AR314" s="196" t="s">
        <v>291</v>
      </c>
      <c r="AT314" s="196" t="s">
        <v>216</v>
      </c>
      <c r="AU314" s="196" t="s">
        <v>90</v>
      </c>
      <c r="AY314" s="18" t="s">
        <v>215</v>
      </c>
      <c r="BE314" s="197">
        <f>IF(N314="základní",J314,0)</f>
        <v>0</v>
      </c>
      <c r="BF314" s="197">
        <f>IF(N314="snížená",J314,0)</f>
        <v>0</v>
      </c>
      <c r="BG314" s="197">
        <f>IF(N314="zákl. přenesená",J314,0)</f>
        <v>0</v>
      </c>
      <c r="BH314" s="197">
        <f>IF(N314="sníž. přenesená",J314,0)</f>
        <v>0</v>
      </c>
      <c r="BI314" s="197">
        <f>IF(N314="nulová",J314,0)</f>
        <v>0</v>
      </c>
      <c r="BJ314" s="18" t="s">
        <v>88</v>
      </c>
      <c r="BK314" s="197">
        <f>ROUND(I314*H314,2)</f>
        <v>0</v>
      </c>
      <c r="BL314" s="18" t="s">
        <v>291</v>
      </c>
      <c r="BM314" s="196" t="s">
        <v>5557</v>
      </c>
    </row>
    <row r="315" spans="1:65" s="2" customFormat="1" ht="19.2">
      <c r="A315" s="35"/>
      <c r="B315" s="36"/>
      <c r="C315" s="37"/>
      <c r="D315" s="198" t="s">
        <v>221</v>
      </c>
      <c r="E315" s="37"/>
      <c r="F315" s="199" t="s">
        <v>5558</v>
      </c>
      <c r="G315" s="37"/>
      <c r="H315" s="37"/>
      <c r="I315" s="200"/>
      <c r="J315" s="37"/>
      <c r="K315" s="37"/>
      <c r="L315" s="40"/>
      <c r="M315" s="201"/>
      <c r="N315" s="202"/>
      <c r="O315" s="72"/>
      <c r="P315" s="72"/>
      <c r="Q315" s="72"/>
      <c r="R315" s="72"/>
      <c r="S315" s="72"/>
      <c r="T315" s="73"/>
      <c r="U315" s="35"/>
      <c r="V315" s="35"/>
      <c r="W315" s="35"/>
      <c r="X315" s="35"/>
      <c r="Y315" s="35"/>
      <c r="Z315" s="35"/>
      <c r="AA315" s="35"/>
      <c r="AB315" s="35"/>
      <c r="AC315" s="35"/>
      <c r="AD315" s="35"/>
      <c r="AE315" s="35"/>
      <c r="AT315" s="18" t="s">
        <v>221</v>
      </c>
      <c r="AU315" s="18" t="s">
        <v>90</v>
      </c>
    </row>
    <row r="316" spans="1:65" s="2" customFormat="1" ht="10.199999999999999">
      <c r="A316" s="35"/>
      <c r="B316" s="36"/>
      <c r="C316" s="37"/>
      <c r="D316" s="215" t="s">
        <v>362</v>
      </c>
      <c r="E316" s="37"/>
      <c r="F316" s="216" t="s">
        <v>5559</v>
      </c>
      <c r="G316" s="37"/>
      <c r="H316" s="37"/>
      <c r="I316" s="200"/>
      <c r="J316" s="37"/>
      <c r="K316" s="37"/>
      <c r="L316" s="40"/>
      <c r="M316" s="201"/>
      <c r="N316" s="202"/>
      <c r="O316" s="72"/>
      <c r="P316" s="72"/>
      <c r="Q316" s="72"/>
      <c r="R316" s="72"/>
      <c r="S316" s="72"/>
      <c r="T316" s="73"/>
      <c r="U316" s="35"/>
      <c r="V316" s="35"/>
      <c r="W316" s="35"/>
      <c r="X316" s="35"/>
      <c r="Y316" s="35"/>
      <c r="Z316" s="35"/>
      <c r="AA316" s="35"/>
      <c r="AB316" s="35"/>
      <c r="AC316" s="35"/>
      <c r="AD316" s="35"/>
      <c r="AE316" s="35"/>
      <c r="AT316" s="18" t="s">
        <v>362</v>
      </c>
      <c r="AU316" s="18" t="s">
        <v>90</v>
      </c>
    </row>
    <row r="317" spans="1:65" s="2" customFormat="1" ht="24.15" customHeight="1">
      <c r="A317" s="35"/>
      <c r="B317" s="36"/>
      <c r="C317" s="260" t="s">
        <v>999</v>
      </c>
      <c r="D317" s="260" t="s">
        <v>539</v>
      </c>
      <c r="E317" s="261" t="s">
        <v>5560</v>
      </c>
      <c r="F317" s="262" t="s">
        <v>5561</v>
      </c>
      <c r="G317" s="263" t="s">
        <v>716</v>
      </c>
      <c r="H317" s="264">
        <v>3</v>
      </c>
      <c r="I317" s="265"/>
      <c r="J317" s="266">
        <f>ROUND(I317*H317,2)</f>
        <v>0</v>
      </c>
      <c r="K317" s="262" t="s">
        <v>1</v>
      </c>
      <c r="L317" s="267"/>
      <c r="M317" s="268" t="s">
        <v>1</v>
      </c>
      <c r="N317" s="269" t="s">
        <v>46</v>
      </c>
      <c r="O317" s="72"/>
      <c r="P317" s="194">
        <f>O317*H317</f>
        <v>0</v>
      </c>
      <c r="Q317" s="194">
        <v>2.0999999999999999E-3</v>
      </c>
      <c r="R317" s="194">
        <f>Q317*H317</f>
        <v>6.3E-3</v>
      </c>
      <c r="S317" s="194">
        <v>0</v>
      </c>
      <c r="T317" s="195">
        <f>S317*H317</f>
        <v>0</v>
      </c>
      <c r="U317" s="35"/>
      <c r="V317" s="35"/>
      <c r="W317" s="35"/>
      <c r="X317" s="35"/>
      <c r="Y317" s="35"/>
      <c r="Z317" s="35"/>
      <c r="AA317" s="35"/>
      <c r="AB317" s="35"/>
      <c r="AC317" s="35"/>
      <c r="AD317" s="35"/>
      <c r="AE317" s="35"/>
      <c r="AR317" s="196" t="s">
        <v>676</v>
      </c>
      <c r="AT317" s="196" t="s">
        <v>539</v>
      </c>
      <c r="AU317" s="196" t="s">
        <v>90</v>
      </c>
      <c r="AY317" s="18" t="s">
        <v>215</v>
      </c>
      <c r="BE317" s="197">
        <f>IF(N317="základní",J317,0)</f>
        <v>0</v>
      </c>
      <c r="BF317" s="197">
        <f>IF(N317="snížená",J317,0)</f>
        <v>0</v>
      </c>
      <c r="BG317" s="197">
        <f>IF(N317="zákl. přenesená",J317,0)</f>
        <v>0</v>
      </c>
      <c r="BH317" s="197">
        <f>IF(N317="sníž. přenesená",J317,0)</f>
        <v>0</v>
      </c>
      <c r="BI317" s="197">
        <f>IF(N317="nulová",J317,0)</f>
        <v>0</v>
      </c>
      <c r="BJ317" s="18" t="s">
        <v>88</v>
      </c>
      <c r="BK317" s="197">
        <f>ROUND(I317*H317,2)</f>
        <v>0</v>
      </c>
      <c r="BL317" s="18" t="s">
        <v>291</v>
      </c>
      <c r="BM317" s="196" t="s">
        <v>5562</v>
      </c>
    </row>
    <row r="318" spans="1:65" s="2" customFormat="1" ht="24.15" customHeight="1">
      <c r="A318" s="35"/>
      <c r="B318" s="36"/>
      <c r="C318" s="185" t="s">
        <v>1006</v>
      </c>
      <c r="D318" s="185" t="s">
        <v>216</v>
      </c>
      <c r="E318" s="186" t="s">
        <v>5563</v>
      </c>
      <c r="F318" s="187" t="s">
        <v>5564</v>
      </c>
      <c r="G318" s="188" t="s">
        <v>716</v>
      </c>
      <c r="H318" s="189">
        <v>2</v>
      </c>
      <c r="I318" s="190"/>
      <c r="J318" s="191">
        <f>ROUND(I318*H318,2)</f>
        <v>0</v>
      </c>
      <c r="K318" s="187" t="s">
        <v>359</v>
      </c>
      <c r="L318" s="40"/>
      <c r="M318" s="192" t="s">
        <v>1</v>
      </c>
      <c r="N318" s="193" t="s">
        <v>46</v>
      </c>
      <c r="O318" s="72"/>
      <c r="P318" s="194">
        <f>O318*H318</f>
        <v>0</v>
      </c>
      <c r="Q318" s="194">
        <v>3.0000000000000001E-5</v>
      </c>
      <c r="R318" s="194">
        <f>Q318*H318</f>
        <v>6.0000000000000002E-5</v>
      </c>
      <c r="S318" s="194">
        <v>0</v>
      </c>
      <c r="T318" s="195">
        <f>S318*H318</f>
        <v>0</v>
      </c>
      <c r="U318" s="35"/>
      <c r="V318" s="35"/>
      <c r="W318" s="35"/>
      <c r="X318" s="35"/>
      <c r="Y318" s="35"/>
      <c r="Z318" s="35"/>
      <c r="AA318" s="35"/>
      <c r="AB318" s="35"/>
      <c r="AC318" s="35"/>
      <c r="AD318" s="35"/>
      <c r="AE318" s="35"/>
      <c r="AR318" s="196" t="s">
        <v>291</v>
      </c>
      <c r="AT318" s="196" t="s">
        <v>216</v>
      </c>
      <c r="AU318" s="196" t="s">
        <v>90</v>
      </c>
      <c r="AY318" s="18" t="s">
        <v>215</v>
      </c>
      <c r="BE318" s="197">
        <f>IF(N318="základní",J318,0)</f>
        <v>0</v>
      </c>
      <c r="BF318" s="197">
        <f>IF(N318="snížená",J318,0)</f>
        <v>0</v>
      </c>
      <c r="BG318" s="197">
        <f>IF(N318="zákl. přenesená",J318,0)</f>
        <v>0</v>
      </c>
      <c r="BH318" s="197">
        <f>IF(N318="sníž. přenesená",J318,0)</f>
        <v>0</v>
      </c>
      <c r="BI318" s="197">
        <f>IF(N318="nulová",J318,0)</f>
        <v>0</v>
      </c>
      <c r="BJ318" s="18" t="s">
        <v>88</v>
      </c>
      <c r="BK318" s="197">
        <f>ROUND(I318*H318,2)</f>
        <v>0</v>
      </c>
      <c r="BL318" s="18" t="s">
        <v>291</v>
      </c>
      <c r="BM318" s="196" t="s">
        <v>5565</v>
      </c>
    </row>
    <row r="319" spans="1:65" s="2" customFormat="1" ht="19.2">
      <c r="A319" s="35"/>
      <c r="B319" s="36"/>
      <c r="C319" s="37"/>
      <c r="D319" s="198" t="s">
        <v>221</v>
      </c>
      <c r="E319" s="37"/>
      <c r="F319" s="199" t="s">
        <v>5566</v>
      </c>
      <c r="G319" s="37"/>
      <c r="H319" s="37"/>
      <c r="I319" s="200"/>
      <c r="J319" s="37"/>
      <c r="K319" s="37"/>
      <c r="L319" s="40"/>
      <c r="M319" s="201"/>
      <c r="N319" s="202"/>
      <c r="O319" s="72"/>
      <c r="P319" s="72"/>
      <c r="Q319" s="72"/>
      <c r="R319" s="72"/>
      <c r="S319" s="72"/>
      <c r="T319" s="73"/>
      <c r="U319" s="35"/>
      <c r="V319" s="35"/>
      <c r="W319" s="35"/>
      <c r="X319" s="35"/>
      <c r="Y319" s="35"/>
      <c r="Z319" s="35"/>
      <c r="AA319" s="35"/>
      <c r="AB319" s="35"/>
      <c r="AC319" s="35"/>
      <c r="AD319" s="35"/>
      <c r="AE319" s="35"/>
      <c r="AT319" s="18" t="s">
        <v>221</v>
      </c>
      <c r="AU319" s="18" t="s">
        <v>90</v>
      </c>
    </row>
    <row r="320" spans="1:65" s="2" customFormat="1" ht="10.199999999999999">
      <c r="A320" s="35"/>
      <c r="B320" s="36"/>
      <c r="C320" s="37"/>
      <c r="D320" s="215" t="s">
        <v>362</v>
      </c>
      <c r="E320" s="37"/>
      <c r="F320" s="216" t="s">
        <v>5567</v>
      </c>
      <c r="G320" s="37"/>
      <c r="H320" s="37"/>
      <c r="I320" s="200"/>
      <c r="J320" s="37"/>
      <c r="K320" s="37"/>
      <c r="L320" s="40"/>
      <c r="M320" s="201"/>
      <c r="N320" s="202"/>
      <c r="O320" s="72"/>
      <c r="P320" s="72"/>
      <c r="Q320" s="72"/>
      <c r="R320" s="72"/>
      <c r="S320" s="72"/>
      <c r="T320" s="73"/>
      <c r="U320" s="35"/>
      <c r="V320" s="35"/>
      <c r="W320" s="35"/>
      <c r="X320" s="35"/>
      <c r="Y320" s="35"/>
      <c r="Z320" s="35"/>
      <c r="AA320" s="35"/>
      <c r="AB320" s="35"/>
      <c r="AC320" s="35"/>
      <c r="AD320" s="35"/>
      <c r="AE320" s="35"/>
      <c r="AT320" s="18" t="s">
        <v>362</v>
      </c>
      <c r="AU320" s="18" t="s">
        <v>90</v>
      </c>
    </row>
    <row r="321" spans="1:65" s="2" customFormat="1" ht="24.15" customHeight="1">
      <c r="A321" s="35"/>
      <c r="B321" s="36"/>
      <c r="C321" s="260" t="s">
        <v>1014</v>
      </c>
      <c r="D321" s="260" t="s">
        <v>539</v>
      </c>
      <c r="E321" s="261" t="s">
        <v>5568</v>
      </c>
      <c r="F321" s="262" t="s">
        <v>5569</v>
      </c>
      <c r="G321" s="263" t="s">
        <v>716</v>
      </c>
      <c r="H321" s="264">
        <v>2</v>
      </c>
      <c r="I321" s="265"/>
      <c r="J321" s="266">
        <f>ROUND(I321*H321,2)</f>
        <v>0</v>
      </c>
      <c r="K321" s="262" t="s">
        <v>1</v>
      </c>
      <c r="L321" s="267"/>
      <c r="M321" s="268" t="s">
        <v>1</v>
      </c>
      <c r="N321" s="269" t="s">
        <v>46</v>
      </c>
      <c r="O321" s="72"/>
      <c r="P321" s="194">
        <f>O321*H321</f>
        <v>0</v>
      </c>
      <c r="Q321" s="194">
        <v>1.7099999999999999E-3</v>
      </c>
      <c r="R321" s="194">
        <f>Q321*H321</f>
        <v>3.4199999999999999E-3</v>
      </c>
      <c r="S321" s="194">
        <v>0</v>
      </c>
      <c r="T321" s="195">
        <f>S321*H321</f>
        <v>0</v>
      </c>
      <c r="U321" s="35"/>
      <c r="V321" s="35"/>
      <c r="W321" s="35"/>
      <c r="X321" s="35"/>
      <c r="Y321" s="35"/>
      <c r="Z321" s="35"/>
      <c r="AA321" s="35"/>
      <c r="AB321" s="35"/>
      <c r="AC321" s="35"/>
      <c r="AD321" s="35"/>
      <c r="AE321" s="35"/>
      <c r="AR321" s="196" t="s">
        <v>676</v>
      </c>
      <c r="AT321" s="196" t="s">
        <v>539</v>
      </c>
      <c r="AU321" s="196" t="s">
        <v>90</v>
      </c>
      <c r="AY321" s="18" t="s">
        <v>215</v>
      </c>
      <c r="BE321" s="197">
        <f>IF(N321="základní",J321,0)</f>
        <v>0</v>
      </c>
      <c r="BF321" s="197">
        <f>IF(N321="snížená",J321,0)</f>
        <v>0</v>
      </c>
      <c r="BG321" s="197">
        <f>IF(N321="zákl. přenesená",J321,0)</f>
        <v>0</v>
      </c>
      <c r="BH321" s="197">
        <f>IF(N321="sníž. přenesená",J321,0)</f>
        <v>0</v>
      </c>
      <c r="BI321" s="197">
        <f>IF(N321="nulová",J321,0)</f>
        <v>0</v>
      </c>
      <c r="BJ321" s="18" t="s">
        <v>88</v>
      </c>
      <c r="BK321" s="197">
        <f>ROUND(I321*H321,2)</f>
        <v>0</v>
      </c>
      <c r="BL321" s="18" t="s">
        <v>291</v>
      </c>
      <c r="BM321" s="196" t="s">
        <v>5570</v>
      </c>
    </row>
    <row r="322" spans="1:65" s="2" customFormat="1" ht="24.15" customHeight="1">
      <c r="A322" s="35"/>
      <c r="B322" s="36"/>
      <c r="C322" s="260" t="s">
        <v>1022</v>
      </c>
      <c r="D322" s="260" t="s">
        <v>539</v>
      </c>
      <c r="E322" s="261" t="s">
        <v>5571</v>
      </c>
      <c r="F322" s="262" t="s">
        <v>5572</v>
      </c>
      <c r="G322" s="263" t="s">
        <v>716</v>
      </c>
      <c r="H322" s="264">
        <v>2</v>
      </c>
      <c r="I322" s="265"/>
      <c r="J322" s="266">
        <f>ROUND(I322*H322,2)</f>
        <v>0</v>
      </c>
      <c r="K322" s="262" t="s">
        <v>1</v>
      </c>
      <c r="L322" s="267"/>
      <c r="M322" s="268" t="s">
        <v>1</v>
      </c>
      <c r="N322" s="269" t="s">
        <v>46</v>
      </c>
      <c r="O322" s="72"/>
      <c r="P322" s="194">
        <f>O322*H322</f>
        <v>0</v>
      </c>
      <c r="Q322" s="194">
        <v>3.0000000000000001E-3</v>
      </c>
      <c r="R322" s="194">
        <f>Q322*H322</f>
        <v>6.0000000000000001E-3</v>
      </c>
      <c r="S322" s="194">
        <v>0</v>
      </c>
      <c r="T322" s="195">
        <f>S322*H322</f>
        <v>0</v>
      </c>
      <c r="U322" s="35"/>
      <c r="V322" s="35"/>
      <c r="W322" s="35"/>
      <c r="X322" s="35"/>
      <c r="Y322" s="35"/>
      <c r="Z322" s="35"/>
      <c r="AA322" s="35"/>
      <c r="AB322" s="35"/>
      <c r="AC322" s="35"/>
      <c r="AD322" s="35"/>
      <c r="AE322" s="35"/>
      <c r="AR322" s="196" t="s">
        <v>676</v>
      </c>
      <c r="AT322" s="196" t="s">
        <v>539</v>
      </c>
      <c r="AU322" s="196" t="s">
        <v>90</v>
      </c>
      <c r="AY322" s="18" t="s">
        <v>215</v>
      </c>
      <c r="BE322" s="197">
        <f>IF(N322="základní",J322,0)</f>
        <v>0</v>
      </c>
      <c r="BF322" s="197">
        <f>IF(N322="snížená",J322,0)</f>
        <v>0</v>
      </c>
      <c r="BG322" s="197">
        <f>IF(N322="zákl. přenesená",J322,0)</f>
        <v>0</v>
      </c>
      <c r="BH322" s="197">
        <f>IF(N322="sníž. přenesená",J322,0)</f>
        <v>0</v>
      </c>
      <c r="BI322" s="197">
        <f>IF(N322="nulová",J322,0)</f>
        <v>0</v>
      </c>
      <c r="BJ322" s="18" t="s">
        <v>88</v>
      </c>
      <c r="BK322" s="197">
        <f>ROUND(I322*H322,2)</f>
        <v>0</v>
      </c>
      <c r="BL322" s="18" t="s">
        <v>291</v>
      </c>
      <c r="BM322" s="196" t="s">
        <v>5573</v>
      </c>
    </row>
    <row r="323" spans="1:65" s="2" customFormat="1" ht="21.75" customHeight="1">
      <c r="A323" s="35"/>
      <c r="B323" s="36"/>
      <c r="C323" s="185" t="s">
        <v>1030</v>
      </c>
      <c r="D323" s="185" t="s">
        <v>216</v>
      </c>
      <c r="E323" s="186" t="s">
        <v>5574</v>
      </c>
      <c r="F323" s="187" t="s">
        <v>5575</v>
      </c>
      <c r="G323" s="188" t="s">
        <v>219</v>
      </c>
      <c r="H323" s="189">
        <v>1</v>
      </c>
      <c r="I323" s="190"/>
      <c r="J323" s="191">
        <f>ROUND(I323*H323,2)</f>
        <v>0</v>
      </c>
      <c r="K323" s="187" t="s">
        <v>1</v>
      </c>
      <c r="L323" s="40"/>
      <c r="M323" s="192" t="s">
        <v>1</v>
      </c>
      <c r="N323" s="193" t="s">
        <v>46</v>
      </c>
      <c r="O323" s="72"/>
      <c r="P323" s="194">
        <f>O323*H323</f>
        <v>0</v>
      </c>
      <c r="Q323" s="194">
        <v>0</v>
      </c>
      <c r="R323" s="194">
        <f>Q323*H323</f>
        <v>0</v>
      </c>
      <c r="S323" s="194">
        <v>0</v>
      </c>
      <c r="T323" s="195">
        <f>S323*H323</f>
        <v>0</v>
      </c>
      <c r="U323" s="35"/>
      <c r="V323" s="35"/>
      <c r="W323" s="35"/>
      <c r="X323" s="35"/>
      <c r="Y323" s="35"/>
      <c r="Z323" s="35"/>
      <c r="AA323" s="35"/>
      <c r="AB323" s="35"/>
      <c r="AC323" s="35"/>
      <c r="AD323" s="35"/>
      <c r="AE323" s="35"/>
      <c r="AR323" s="196" t="s">
        <v>291</v>
      </c>
      <c r="AT323" s="196" t="s">
        <v>216</v>
      </c>
      <c r="AU323" s="196" t="s">
        <v>90</v>
      </c>
      <c r="AY323" s="18" t="s">
        <v>215</v>
      </c>
      <c r="BE323" s="197">
        <f>IF(N323="základní",J323,0)</f>
        <v>0</v>
      </c>
      <c r="BF323" s="197">
        <f>IF(N323="snížená",J323,0)</f>
        <v>0</v>
      </c>
      <c r="BG323" s="197">
        <f>IF(N323="zákl. přenesená",J323,0)</f>
        <v>0</v>
      </c>
      <c r="BH323" s="197">
        <f>IF(N323="sníž. přenesená",J323,0)</f>
        <v>0</v>
      </c>
      <c r="BI323" s="197">
        <f>IF(N323="nulová",J323,0)</f>
        <v>0</v>
      </c>
      <c r="BJ323" s="18" t="s">
        <v>88</v>
      </c>
      <c r="BK323" s="197">
        <f>ROUND(I323*H323,2)</f>
        <v>0</v>
      </c>
      <c r="BL323" s="18" t="s">
        <v>291</v>
      </c>
      <c r="BM323" s="196" t="s">
        <v>5576</v>
      </c>
    </row>
    <row r="324" spans="1:65" s="2" customFormat="1" ht="48">
      <c r="A324" s="35"/>
      <c r="B324" s="36"/>
      <c r="C324" s="37"/>
      <c r="D324" s="198" t="s">
        <v>221</v>
      </c>
      <c r="E324" s="37"/>
      <c r="F324" s="199" t="s">
        <v>5577</v>
      </c>
      <c r="G324" s="37"/>
      <c r="H324" s="37"/>
      <c r="I324" s="200"/>
      <c r="J324" s="37"/>
      <c r="K324" s="37"/>
      <c r="L324" s="40"/>
      <c r="M324" s="201"/>
      <c r="N324" s="202"/>
      <c r="O324" s="72"/>
      <c r="P324" s="72"/>
      <c r="Q324" s="72"/>
      <c r="R324" s="72"/>
      <c r="S324" s="72"/>
      <c r="T324" s="73"/>
      <c r="U324" s="35"/>
      <c r="V324" s="35"/>
      <c r="W324" s="35"/>
      <c r="X324" s="35"/>
      <c r="Y324" s="35"/>
      <c r="Z324" s="35"/>
      <c r="AA324" s="35"/>
      <c r="AB324" s="35"/>
      <c r="AC324" s="35"/>
      <c r="AD324" s="35"/>
      <c r="AE324" s="35"/>
      <c r="AT324" s="18" t="s">
        <v>221</v>
      </c>
      <c r="AU324" s="18" t="s">
        <v>90</v>
      </c>
    </row>
    <row r="325" spans="1:65" s="2" customFormat="1" ht="21.75" customHeight="1">
      <c r="A325" s="35"/>
      <c r="B325" s="36"/>
      <c r="C325" s="185" t="s">
        <v>1037</v>
      </c>
      <c r="D325" s="185" t="s">
        <v>216</v>
      </c>
      <c r="E325" s="186" t="s">
        <v>5578</v>
      </c>
      <c r="F325" s="187" t="s">
        <v>5579</v>
      </c>
      <c r="G325" s="188" t="s">
        <v>797</v>
      </c>
      <c r="H325" s="189">
        <v>271</v>
      </c>
      <c r="I325" s="190"/>
      <c r="J325" s="191">
        <f>ROUND(I325*H325,2)</f>
        <v>0</v>
      </c>
      <c r="K325" s="187" t="s">
        <v>359</v>
      </c>
      <c r="L325" s="40"/>
      <c r="M325" s="192" t="s">
        <v>1</v>
      </c>
      <c r="N325" s="193" t="s">
        <v>46</v>
      </c>
      <c r="O325" s="72"/>
      <c r="P325" s="194">
        <f>O325*H325</f>
        <v>0</v>
      </c>
      <c r="Q325" s="194">
        <v>0</v>
      </c>
      <c r="R325" s="194">
        <f>Q325*H325</f>
        <v>0</v>
      </c>
      <c r="S325" s="194">
        <v>0</v>
      </c>
      <c r="T325" s="195">
        <f>S325*H325</f>
        <v>0</v>
      </c>
      <c r="U325" s="35"/>
      <c r="V325" s="35"/>
      <c r="W325" s="35"/>
      <c r="X325" s="35"/>
      <c r="Y325" s="35"/>
      <c r="Z325" s="35"/>
      <c r="AA325" s="35"/>
      <c r="AB325" s="35"/>
      <c r="AC325" s="35"/>
      <c r="AD325" s="35"/>
      <c r="AE325" s="35"/>
      <c r="AR325" s="196" t="s">
        <v>291</v>
      </c>
      <c r="AT325" s="196" t="s">
        <v>216</v>
      </c>
      <c r="AU325" s="196" t="s">
        <v>90</v>
      </c>
      <c r="AY325" s="18" t="s">
        <v>215</v>
      </c>
      <c r="BE325" s="197">
        <f>IF(N325="základní",J325,0)</f>
        <v>0</v>
      </c>
      <c r="BF325" s="197">
        <f>IF(N325="snížená",J325,0)</f>
        <v>0</v>
      </c>
      <c r="BG325" s="197">
        <f>IF(N325="zákl. přenesená",J325,0)</f>
        <v>0</v>
      </c>
      <c r="BH325" s="197">
        <f>IF(N325="sníž. přenesená",J325,0)</f>
        <v>0</v>
      </c>
      <c r="BI325" s="197">
        <f>IF(N325="nulová",J325,0)</f>
        <v>0</v>
      </c>
      <c r="BJ325" s="18" t="s">
        <v>88</v>
      </c>
      <c r="BK325" s="197">
        <f>ROUND(I325*H325,2)</f>
        <v>0</v>
      </c>
      <c r="BL325" s="18" t="s">
        <v>291</v>
      </c>
      <c r="BM325" s="196" t="s">
        <v>5580</v>
      </c>
    </row>
    <row r="326" spans="1:65" s="2" customFormat="1" ht="10.199999999999999">
      <c r="A326" s="35"/>
      <c r="B326" s="36"/>
      <c r="C326" s="37"/>
      <c r="D326" s="198" t="s">
        <v>221</v>
      </c>
      <c r="E326" s="37"/>
      <c r="F326" s="199" t="s">
        <v>5581</v>
      </c>
      <c r="G326" s="37"/>
      <c r="H326" s="37"/>
      <c r="I326" s="200"/>
      <c r="J326" s="37"/>
      <c r="K326" s="37"/>
      <c r="L326" s="40"/>
      <c r="M326" s="201"/>
      <c r="N326" s="202"/>
      <c r="O326" s="72"/>
      <c r="P326" s="72"/>
      <c r="Q326" s="72"/>
      <c r="R326" s="72"/>
      <c r="S326" s="72"/>
      <c r="T326" s="73"/>
      <c r="U326" s="35"/>
      <c r="V326" s="35"/>
      <c r="W326" s="35"/>
      <c r="X326" s="35"/>
      <c r="Y326" s="35"/>
      <c r="Z326" s="35"/>
      <c r="AA326" s="35"/>
      <c r="AB326" s="35"/>
      <c r="AC326" s="35"/>
      <c r="AD326" s="35"/>
      <c r="AE326" s="35"/>
      <c r="AT326" s="18" t="s">
        <v>221</v>
      </c>
      <c r="AU326" s="18" t="s">
        <v>90</v>
      </c>
    </row>
    <row r="327" spans="1:65" s="2" customFormat="1" ht="10.199999999999999">
      <c r="A327" s="35"/>
      <c r="B327" s="36"/>
      <c r="C327" s="37"/>
      <c r="D327" s="215" t="s">
        <v>362</v>
      </c>
      <c r="E327" s="37"/>
      <c r="F327" s="216" t="s">
        <v>5582</v>
      </c>
      <c r="G327" s="37"/>
      <c r="H327" s="37"/>
      <c r="I327" s="200"/>
      <c r="J327" s="37"/>
      <c r="K327" s="37"/>
      <c r="L327" s="40"/>
      <c r="M327" s="201"/>
      <c r="N327" s="202"/>
      <c r="O327" s="72"/>
      <c r="P327" s="72"/>
      <c r="Q327" s="72"/>
      <c r="R327" s="72"/>
      <c r="S327" s="72"/>
      <c r="T327" s="73"/>
      <c r="U327" s="35"/>
      <c r="V327" s="35"/>
      <c r="W327" s="35"/>
      <c r="X327" s="35"/>
      <c r="Y327" s="35"/>
      <c r="Z327" s="35"/>
      <c r="AA327" s="35"/>
      <c r="AB327" s="35"/>
      <c r="AC327" s="35"/>
      <c r="AD327" s="35"/>
      <c r="AE327" s="35"/>
      <c r="AT327" s="18" t="s">
        <v>362</v>
      </c>
      <c r="AU327" s="18" t="s">
        <v>90</v>
      </c>
    </row>
    <row r="328" spans="1:65" s="14" customFormat="1" ht="10.199999999999999">
      <c r="B328" s="227"/>
      <c r="C328" s="228"/>
      <c r="D328" s="198" t="s">
        <v>364</v>
      </c>
      <c r="E328" s="229" t="s">
        <v>1</v>
      </c>
      <c r="F328" s="230" t="s">
        <v>5583</v>
      </c>
      <c r="G328" s="228"/>
      <c r="H328" s="231">
        <v>271</v>
      </c>
      <c r="I328" s="232"/>
      <c r="J328" s="228"/>
      <c r="K328" s="228"/>
      <c r="L328" s="233"/>
      <c r="M328" s="234"/>
      <c r="N328" s="235"/>
      <c r="O328" s="235"/>
      <c r="P328" s="235"/>
      <c r="Q328" s="235"/>
      <c r="R328" s="235"/>
      <c r="S328" s="235"/>
      <c r="T328" s="236"/>
      <c r="AT328" s="237" t="s">
        <v>364</v>
      </c>
      <c r="AU328" s="237" t="s">
        <v>90</v>
      </c>
      <c r="AV328" s="14" t="s">
        <v>90</v>
      </c>
      <c r="AW328" s="14" t="s">
        <v>36</v>
      </c>
      <c r="AX328" s="14" t="s">
        <v>88</v>
      </c>
      <c r="AY328" s="237" t="s">
        <v>215</v>
      </c>
    </row>
    <row r="329" spans="1:65" s="2" customFormat="1" ht="24.15" customHeight="1">
      <c r="A329" s="35"/>
      <c r="B329" s="36"/>
      <c r="C329" s="185" t="s">
        <v>1043</v>
      </c>
      <c r="D329" s="185" t="s">
        <v>216</v>
      </c>
      <c r="E329" s="186" t="s">
        <v>5584</v>
      </c>
      <c r="F329" s="187" t="s">
        <v>5585</v>
      </c>
      <c r="G329" s="188" t="s">
        <v>797</v>
      </c>
      <c r="H329" s="189">
        <v>15</v>
      </c>
      <c r="I329" s="190"/>
      <c r="J329" s="191">
        <f>ROUND(I329*H329,2)</f>
        <v>0</v>
      </c>
      <c r="K329" s="187" t="s">
        <v>359</v>
      </c>
      <c r="L329" s="40"/>
      <c r="M329" s="192" t="s">
        <v>1</v>
      </c>
      <c r="N329" s="193" t="s">
        <v>46</v>
      </c>
      <c r="O329" s="72"/>
      <c r="P329" s="194">
        <f>O329*H329</f>
        <v>0</v>
      </c>
      <c r="Q329" s="194">
        <v>0</v>
      </c>
      <c r="R329" s="194">
        <f>Q329*H329</f>
        <v>0</v>
      </c>
      <c r="S329" s="194">
        <v>0</v>
      </c>
      <c r="T329" s="195">
        <f>S329*H329</f>
        <v>0</v>
      </c>
      <c r="U329" s="35"/>
      <c r="V329" s="35"/>
      <c r="W329" s="35"/>
      <c r="X329" s="35"/>
      <c r="Y329" s="35"/>
      <c r="Z329" s="35"/>
      <c r="AA329" s="35"/>
      <c r="AB329" s="35"/>
      <c r="AC329" s="35"/>
      <c r="AD329" s="35"/>
      <c r="AE329" s="35"/>
      <c r="AR329" s="196" t="s">
        <v>291</v>
      </c>
      <c r="AT329" s="196" t="s">
        <v>216</v>
      </c>
      <c r="AU329" s="196" t="s">
        <v>90</v>
      </c>
      <c r="AY329" s="18" t="s">
        <v>215</v>
      </c>
      <c r="BE329" s="197">
        <f>IF(N329="základní",J329,0)</f>
        <v>0</v>
      </c>
      <c r="BF329" s="197">
        <f>IF(N329="snížená",J329,0)</f>
        <v>0</v>
      </c>
      <c r="BG329" s="197">
        <f>IF(N329="zákl. přenesená",J329,0)</f>
        <v>0</v>
      </c>
      <c r="BH329" s="197">
        <f>IF(N329="sníž. přenesená",J329,0)</f>
        <v>0</v>
      </c>
      <c r="BI329" s="197">
        <f>IF(N329="nulová",J329,0)</f>
        <v>0</v>
      </c>
      <c r="BJ329" s="18" t="s">
        <v>88</v>
      </c>
      <c r="BK329" s="197">
        <f>ROUND(I329*H329,2)</f>
        <v>0</v>
      </c>
      <c r="BL329" s="18" t="s">
        <v>291</v>
      </c>
      <c r="BM329" s="196" t="s">
        <v>5586</v>
      </c>
    </row>
    <row r="330" spans="1:65" s="2" customFormat="1" ht="19.2">
      <c r="A330" s="35"/>
      <c r="B330" s="36"/>
      <c r="C330" s="37"/>
      <c r="D330" s="198" t="s">
        <v>221</v>
      </c>
      <c r="E330" s="37"/>
      <c r="F330" s="199" t="s">
        <v>5587</v>
      </c>
      <c r="G330" s="37"/>
      <c r="H330" s="37"/>
      <c r="I330" s="200"/>
      <c r="J330" s="37"/>
      <c r="K330" s="37"/>
      <c r="L330" s="40"/>
      <c r="M330" s="201"/>
      <c r="N330" s="202"/>
      <c r="O330" s="72"/>
      <c r="P330" s="72"/>
      <c r="Q330" s="72"/>
      <c r="R330" s="72"/>
      <c r="S330" s="72"/>
      <c r="T330" s="73"/>
      <c r="U330" s="35"/>
      <c r="V330" s="35"/>
      <c r="W330" s="35"/>
      <c r="X330" s="35"/>
      <c r="Y330" s="35"/>
      <c r="Z330" s="35"/>
      <c r="AA330" s="35"/>
      <c r="AB330" s="35"/>
      <c r="AC330" s="35"/>
      <c r="AD330" s="35"/>
      <c r="AE330" s="35"/>
      <c r="AT330" s="18" t="s">
        <v>221</v>
      </c>
      <c r="AU330" s="18" t="s">
        <v>90</v>
      </c>
    </row>
    <row r="331" spans="1:65" s="2" customFormat="1" ht="10.199999999999999">
      <c r="A331" s="35"/>
      <c r="B331" s="36"/>
      <c r="C331" s="37"/>
      <c r="D331" s="215" t="s">
        <v>362</v>
      </c>
      <c r="E331" s="37"/>
      <c r="F331" s="216" t="s">
        <v>5588</v>
      </c>
      <c r="G331" s="37"/>
      <c r="H331" s="37"/>
      <c r="I331" s="200"/>
      <c r="J331" s="37"/>
      <c r="K331" s="37"/>
      <c r="L331" s="40"/>
      <c r="M331" s="201"/>
      <c r="N331" s="202"/>
      <c r="O331" s="72"/>
      <c r="P331" s="72"/>
      <c r="Q331" s="72"/>
      <c r="R331" s="72"/>
      <c r="S331" s="72"/>
      <c r="T331" s="73"/>
      <c r="U331" s="35"/>
      <c r="V331" s="35"/>
      <c r="W331" s="35"/>
      <c r="X331" s="35"/>
      <c r="Y331" s="35"/>
      <c r="Z331" s="35"/>
      <c r="AA331" s="35"/>
      <c r="AB331" s="35"/>
      <c r="AC331" s="35"/>
      <c r="AD331" s="35"/>
      <c r="AE331" s="35"/>
      <c r="AT331" s="18" t="s">
        <v>362</v>
      </c>
      <c r="AU331" s="18" t="s">
        <v>90</v>
      </c>
    </row>
    <row r="332" spans="1:65" s="2" customFormat="1" ht="24.15" customHeight="1">
      <c r="A332" s="35"/>
      <c r="B332" s="36"/>
      <c r="C332" s="185" t="s">
        <v>1052</v>
      </c>
      <c r="D332" s="185" t="s">
        <v>216</v>
      </c>
      <c r="E332" s="186" t="s">
        <v>5589</v>
      </c>
      <c r="F332" s="187" t="s">
        <v>5590</v>
      </c>
      <c r="G332" s="188" t="s">
        <v>583</v>
      </c>
      <c r="H332" s="189">
        <v>0.51700000000000002</v>
      </c>
      <c r="I332" s="190"/>
      <c r="J332" s="191">
        <f>ROUND(I332*H332,2)</f>
        <v>0</v>
      </c>
      <c r="K332" s="187" t="s">
        <v>359</v>
      </c>
      <c r="L332" s="40"/>
      <c r="M332" s="192" t="s">
        <v>1</v>
      </c>
      <c r="N332" s="193" t="s">
        <v>46</v>
      </c>
      <c r="O332" s="72"/>
      <c r="P332" s="194">
        <f>O332*H332</f>
        <v>0</v>
      </c>
      <c r="Q332" s="194">
        <v>0</v>
      </c>
      <c r="R332" s="194">
        <f>Q332*H332</f>
        <v>0</v>
      </c>
      <c r="S332" s="194">
        <v>0</v>
      </c>
      <c r="T332" s="195">
        <f>S332*H332</f>
        <v>0</v>
      </c>
      <c r="U332" s="35"/>
      <c r="V332" s="35"/>
      <c r="W332" s="35"/>
      <c r="X332" s="35"/>
      <c r="Y332" s="35"/>
      <c r="Z332" s="35"/>
      <c r="AA332" s="35"/>
      <c r="AB332" s="35"/>
      <c r="AC332" s="35"/>
      <c r="AD332" s="35"/>
      <c r="AE332" s="35"/>
      <c r="AR332" s="196" t="s">
        <v>291</v>
      </c>
      <c r="AT332" s="196" t="s">
        <v>216</v>
      </c>
      <c r="AU332" s="196" t="s">
        <v>90</v>
      </c>
      <c r="AY332" s="18" t="s">
        <v>215</v>
      </c>
      <c r="BE332" s="197">
        <f>IF(N332="základní",J332,0)</f>
        <v>0</v>
      </c>
      <c r="BF332" s="197">
        <f>IF(N332="snížená",J332,0)</f>
        <v>0</v>
      </c>
      <c r="BG332" s="197">
        <f>IF(N332="zákl. přenesená",J332,0)</f>
        <v>0</v>
      </c>
      <c r="BH332" s="197">
        <f>IF(N332="sníž. přenesená",J332,0)</f>
        <v>0</v>
      </c>
      <c r="BI332" s="197">
        <f>IF(N332="nulová",J332,0)</f>
        <v>0</v>
      </c>
      <c r="BJ332" s="18" t="s">
        <v>88</v>
      </c>
      <c r="BK332" s="197">
        <f>ROUND(I332*H332,2)</f>
        <v>0</v>
      </c>
      <c r="BL332" s="18" t="s">
        <v>291</v>
      </c>
      <c r="BM332" s="196" t="s">
        <v>5591</v>
      </c>
    </row>
    <row r="333" spans="1:65" s="2" customFormat="1" ht="28.8">
      <c r="A333" s="35"/>
      <c r="B333" s="36"/>
      <c r="C333" s="37"/>
      <c r="D333" s="198" t="s">
        <v>221</v>
      </c>
      <c r="E333" s="37"/>
      <c r="F333" s="199" t="s">
        <v>5592</v>
      </c>
      <c r="G333" s="37"/>
      <c r="H333" s="37"/>
      <c r="I333" s="200"/>
      <c r="J333" s="37"/>
      <c r="K333" s="37"/>
      <c r="L333" s="40"/>
      <c r="M333" s="201"/>
      <c r="N333" s="202"/>
      <c r="O333" s="72"/>
      <c r="P333" s="72"/>
      <c r="Q333" s="72"/>
      <c r="R333" s="72"/>
      <c r="S333" s="72"/>
      <c r="T333" s="73"/>
      <c r="U333" s="35"/>
      <c r="V333" s="35"/>
      <c r="W333" s="35"/>
      <c r="X333" s="35"/>
      <c r="Y333" s="35"/>
      <c r="Z333" s="35"/>
      <c r="AA333" s="35"/>
      <c r="AB333" s="35"/>
      <c r="AC333" s="35"/>
      <c r="AD333" s="35"/>
      <c r="AE333" s="35"/>
      <c r="AT333" s="18" t="s">
        <v>221</v>
      </c>
      <c r="AU333" s="18" t="s">
        <v>90</v>
      </c>
    </row>
    <row r="334" spans="1:65" s="2" customFormat="1" ht="10.199999999999999">
      <c r="A334" s="35"/>
      <c r="B334" s="36"/>
      <c r="C334" s="37"/>
      <c r="D334" s="215" t="s">
        <v>362</v>
      </c>
      <c r="E334" s="37"/>
      <c r="F334" s="216" t="s">
        <v>5593</v>
      </c>
      <c r="G334" s="37"/>
      <c r="H334" s="37"/>
      <c r="I334" s="200"/>
      <c r="J334" s="37"/>
      <c r="K334" s="37"/>
      <c r="L334" s="40"/>
      <c r="M334" s="201"/>
      <c r="N334" s="202"/>
      <c r="O334" s="72"/>
      <c r="P334" s="72"/>
      <c r="Q334" s="72"/>
      <c r="R334" s="72"/>
      <c r="S334" s="72"/>
      <c r="T334" s="73"/>
      <c r="U334" s="35"/>
      <c r="V334" s="35"/>
      <c r="W334" s="35"/>
      <c r="X334" s="35"/>
      <c r="Y334" s="35"/>
      <c r="Z334" s="35"/>
      <c r="AA334" s="35"/>
      <c r="AB334" s="35"/>
      <c r="AC334" s="35"/>
      <c r="AD334" s="35"/>
      <c r="AE334" s="35"/>
      <c r="AT334" s="18" t="s">
        <v>362</v>
      </c>
      <c r="AU334" s="18" t="s">
        <v>90</v>
      </c>
    </row>
    <row r="335" spans="1:65" s="11" customFormat="1" ht="22.8" customHeight="1">
      <c r="B335" s="171"/>
      <c r="C335" s="172"/>
      <c r="D335" s="173" t="s">
        <v>80</v>
      </c>
      <c r="E335" s="213" t="s">
        <v>5594</v>
      </c>
      <c r="F335" s="213" t="s">
        <v>5595</v>
      </c>
      <c r="G335" s="172"/>
      <c r="H335" s="172"/>
      <c r="I335" s="175"/>
      <c r="J335" s="214">
        <f>BK335</f>
        <v>0</v>
      </c>
      <c r="K335" s="172"/>
      <c r="L335" s="177"/>
      <c r="M335" s="178"/>
      <c r="N335" s="179"/>
      <c r="O335" s="179"/>
      <c r="P335" s="180">
        <f>SUM(P336:P495)</f>
        <v>0</v>
      </c>
      <c r="Q335" s="179"/>
      <c r="R335" s="180">
        <f>SUM(R336:R495)</f>
        <v>0.55465999999999993</v>
      </c>
      <c r="S335" s="179"/>
      <c r="T335" s="181">
        <f>SUM(T336:T495)</f>
        <v>0</v>
      </c>
      <c r="AR335" s="182" t="s">
        <v>90</v>
      </c>
      <c r="AT335" s="183" t="s">
        <v>80</v>
      </c>
      <c r="AU335" s="183" t="s">
        <v>88</v>
      </c>
      <c r="AY335" s="182" t="s">
        <v>215</v>
      </c>
      <c r="BK335" s="184">
        <f>SUM(BK336:BK495)</f>
        <v>0</v>
      </c>
    </row>
    <row r="336" spans="1:65" s="2" customFormat="1" ht="24.15" customHeight="1">
      <c r="A336" s="35"/>
      <c r="B336" s="36"/>
      <c r="C336" s="185" t="s">
        <v>1061</v>
      </c>
      <c r="D336" s="185" t="s">
        <v>216</v>
      </c>
      <c r="E336" s="186" t="s">
        <v>5596</v>
      </c>
      <c r="F336" s="187" t="s">
        <v>5597</v>
      </c>
      <c r="G336" s="188" t="s">
        <v>797</v>
      </c>
      <c r="H336" s="189">
        <v>9</v>
      </c>
      <c r="I336" s="190"/>
      <c r="J336" s="191">
        <f>ROUND(I336*H336,2)</f>
        <v>0</v>
      </c>
      <c r="K336" s="187" t="s">
        <v>359</v>
      </c>
      <c r="L336" s="40"/>
      <c r="M336" s="192" t="s">
        <v>1</v>
      </c>
      <c r="N336" s="193" t="s">
        <v>46</v>
      </c>
      <c r="O336" s="72"/>
      <c r="P336" s="194">
        <f>O336*H336</f>
        <v>0</v>
      </c>
      <c r="Q336" s="194">
        <v>3.0899999999999999E-3</v>
      </c>
      <c r="R336" s="194">
        <f>Q336*H336</f>
        <v>2.7809999999999998E-2</v>
      </c>
      <c r="S336" s="194">
        <v>0</v>
      </c>
      <c r="T336" s="195">
        <f>S336*H336</f>
        <v>0</v>
      </c>
      <c r="U336" s="35"/>
      <c r="V336" s="35"/>
      <c r="W336" s="35"/>
      <c r="X336" s="35"/>
      <c r="Y336" s="35"/>
      <c r="Z336" s="35"/>
      <c r="AA336" s="35"/>
      <c r="AB336" s="35"/>
      <c r="AC336" s="35"/>
      <c r="AD336" s="35"/>
      <c r="AE336" s="35"/>
      <c r="AR336" s="196" t="s">
        <v>291</v>
      </c>
      <c r="AT336" s="196" t="s">
        <v>216</v>
      </c>
      <c r="AU336" s="196" t="s">
        <v>90</v>
      </c>
      <c r="AY336" s="18" t="s">
        <v>215</v>
      </c>
      <c r="BE336" s="197">
        <f>IF(N336="základní",J336,0)</f>
        <v>0</v>
      </c>
      <c r="BF336" s="197">
        <f>IF(N336="snížená",J336,0)</f>
        <v>0</v>
      </c>
      <c r="BG336" s="197">
        <f>IF(N336="zákl. přenesená",J336,0)</f>
        <v>0</v>
      </c>
      <c r="BH336" s="197">
        <f>IF(N336="sníž. přenesená",J336,0)</f>
        <v>0</v>
      </c>
      <c r="BI336" s="197">
        <f>IF(N336="nulová",J336,0)</f>
        <v>0</v>
      </c>
      <c r="BJ336" s="18" t="s">
        <v>88</v>
      </c>
      <c r="BK336" s="197">
        <f>ROUND(I336*H336,2)</f>
        <v>0</v>
      </c>
      <c r="BL336" s="18" t="s">
        <v>291</v>
      </c>
      <c r="BM336" s="196" t="s">
        <v>5598</v>
      </c>
    </row>
    <row r="337" spans="1:65" s="2" customFormat="1" ht="19.2">
      <c r="A337" s="35"/>
      <c r="B337" s="36"/>
      <c r="C337" s="37"/>
      <c r="D337" s="198" t="s">
        <v>221</v>
      </c>
      <c r="E337" s="37"/>
      <c r="F337" s="199" t="s">
        <v>5599</v>
      </c>
      <c r="G337" s="37"/>
      <c r="H337" s="37"/>
      <c r="I337" s="200"/>
      <c r="J337" s="37"/>
      <c r="K337" s="37"/>
      <c r="L337" s="40"/>
      <c r="M337" s="201"/>
      <c r="N337" s="202"/>
      <c r="O337" s="72"/>
      <c r="P337" s="72"/>
      <c r="Q337" s="72"/>
      <c r="R337" s="72"/>
      <c r="S337" s="72"/>
      <c r="T337" s="73"/>
      <c r="U337" s="35"/>
      <c r="V337" s="35"/>
      <c r="W337" s="35"/>
      <c r="X337" s="35"/>
      <c r="Y337" s="35"/>
      <c r="Z337" s="35"/>
      <c r="AA337" s="35"/>
      <c r="AB337" s="35"/>
      <c r="AC337" s="35"/>
      <c r="AD337" s="35"/>
      <c r="AE337" s="35"/>
      <c r="AT337" s="18" t="s">
        <v>221</v>
      </c>
      <c r="AU337" s="18" t="s">
        <v>90</v>
      </c>
    </row>
    <row r="338" spans="1:65" s="2" customFormat="1" ht="10.199999999999999">
      <c r="A338" s="35"/>
      <c r="B338" s="36"/>
      <c r="C338" s="37"/>
      <c r="D338" s="215" t="s">
        <v>362</v>
      </c>
      <c r="E338" s="37"/>
      <c r="F338" s="216" t="s">
        <v>5600</v>
      </c>
      <c r="G338" s="37"/>
      <c r="H338" s="37"/>
      <c r="I338" s="200"/>
      <c r="J338" s="37"/>
      <c r="K338" s="37"/>
      <c r="L338" s="40"/>
      <c r="M338" s="201"/>
      <c r="N338" s="202"/>
      <c r="O338" s="72"/>
      <c r="P338" s="72"/>
      <c r="Q338" s="72"/>
      <c r="R338" s="72"/>
      <c r="S338" s="72"/>
      <c r="T338" s="73"/>
      <c r="U338" s="35"/>
      <c r="V338" s="35"/>
      <c r="W338" s="35"/>
      <c r="X338" s="35"/>
      <c r="Y338" s="35"/>
      <c r="Z338" s="35"/>
      <c r="AA338" s="35"/>
      <c r="AB338" s="35"/>
      <c r="AC338" s="35"/>
      <c r="AD338" s="35"/>
      <c r="AE338" s="35"/>
      <c r="AT338" s="18" t="s">
        <v>362</v>
      </c>
      <c r="AU338" s="18" t="s">
        <v>90</v>
      </c>
    </row>
    <row r="339" spans="1:65" s="13" customFormat="1" ht="10.199999999999999">
      <c r="B339" s="217"/>
      <c r="C339" s="218"/>
      <c r="D339" s="198" t="s">
        <v>364</v>
      </c>
      <c r="E339" s="219" t="s">
        <v>1</v>
      </c>
      <c r="F339" s="220" t="s">
        <v>5601</v>
      </c>
      <c r="G339" s="218"/>
      <c r="H339" s="219" t="s">
        <v>1</v>
      </c>
      <c r="I339" s="221"/>
      <c r="J339" s="218"/>
      <c r="K339" s="218"/>
      <c r="L339" s="222"/>
      <c r="M339" s="223"/>
      <c r="N339" s="224"/>
      <c r="O339" s="224"/>
      <c r="P339" s="224"/>
      <c r="Q339" s="224"/>
      <c r="R339" s="224"/>
      <c r="S339" s="224"/>
      <c r="T339" s="225"/>
      <c r="AT339" s="226" t="s">
        <v>364</v>
      </c>
      <c r="AU339" s="226" t="s">
        <v>90</v>
      </c>
      <c r="AV339" s="13" t="s">
        <v>88</v>
      </c>
      <c r="AW339" s="13" t="s">
        <v>36</v>
      </c>
      <c r="AX339" s="13" t="s">
        <v>81</v>
      </c>
      <c r="AY339" s="226" t="s">
        <v>215</v>
      </c>
    </row>
    <row r="340" spans="1:65" s="14" customFormat="1" ht="10.199999999999999">
      <c r="B340" s="227"/>
      <c r="C340" s="228"/>
      <c r="D340" s="198" t="s">
        <v>364</v>
      </c>
      <c r="E340" s="229" t="s">
        <v>1</v>
      </c>
      <c r="F340" s="230" t="s">
        <v>5602</v>
      </c>
      <c r="G340" s="228"/>
      <c r="H340" s="231">
        <v>1.5</v>
      </c>
      <c r="I340" s="232"/>
      <c r="J340" s="228"/>
      <c r="K340" s="228"/>
      <c r="L340" s="233"/>
      <c r="M340" s="234"/>
      <c r="N340" s="235"/>
      <c r="O340" s="235"/>
      <c r="P340" s="235"/>
      <c r="Q340" s="235"/>
      <c r="R340" s="235"/>
      <c r="S340" s="235"/>
      <c r="T340" s="236"/>
      <c r="AT340" s="237" t="s">
        <v>364</v>
      </c>
      <c r="AU340" s="237" t="s">
        <v>90</v>
      </c>
      <c r="AV340" s="14" t="s">
        <v>90</v>
      </c>
      <c r="AW340" s="14" t="s">
        <v>36</v>
      </c>
      <c r="AX340" s="14" t="s">
        <v>81</v>
      </c>
      <c r="AY340" s="237" t="s">
        <v>215</v>
      </c>
    </row>
    <row r="341" spans="1:65" s="13" customFormat="1" ht="10.199999999999999">
      <c r="B341" s="217"/>
      <c r="C341" s="218"/>
      <c r="D341" s="198" t="s">
        <v>364</v>
      </c>
      <c r="E341" s="219" t="s">
        <v>1</v>
      </c>
      <c r="F341" s="220" t="s">
        <v>5603</v>
      </c>
      <c r="G341" s="218"/>
      <c r="H341" s="219" t="s">
        <v>1</v>
      </c>
      <c r="I341" s="221"/>
      <c r="J341" s="218"/>
      <c r="K341" s="218"/>
      <c r="L341" s="222"/>
      <c r="M341" s="223"/>
      <c r="N341" s="224"/>
      <c r="O341" s="224"/>
      <c r="P341" s="224"/>
      <c r="Q341" s="224"/>
      <c r="R341" s="224"/>
      <c r="S341" s="224"/>
      <c r="T341" s="225"/>
      <c r="AT341" s="226" t="s">
        <v>364</v>
      </c>
      <c r="AU341" s="226" t="s">
        <v>90</v>
      </c>
      <c r="AV341" s="13" t="s">
        <v>88</v>
      </c>
      <c r="AW341" s="13" t="s">
        <v>36</v>
      </c>
      <c r="AX341" s="13" t="s">
        <v>81</v>
      </c>
      <c r="AY341" s="226" t="s">
        <v>215</v>
      </c>
    </row>
    <row r="342" spans="1:65" s="14" customFormat="1" ht="10.199999999999999">
      <c r="B342" s="227"/>
      <c r="C342" s="228"/>
      <c r="D342" s="198" t="s">
        <v>364</v>
      </c>
      <c r="E342" s="229" t="s">
        <v>1</v>
      </c>
      <c r="F342" s="230" t="s">
        <v>5604</v>
      </c>
      <c r="G342" s="228"/>
      <c r="H342" s="231">
        <v>7.5</v>
      </c>
      <c r="I342" s="232"/>
      <c r="J342" s="228"/>
      <c r="K342" s="228"/>
      <c r="L342" s="233"/>
      <c r="M342" s="234"/>
      <c r="N342" s="235"/>
      <c r="O342" s="235"/>
      <c r="P342" s="235"/>
      <c r="Q342" s="235"/>
      <c r="R342" s="235"/>
      <c r="S342" s="235"/>
      <c r="T342" s="236"/>
      <c r="AT342" s="237" t="s">
        <v>364</v>
      </c>
      <c r="AU342" s="237" t="s">
        <v>90</v>
      </c>
      <c r="AV342" s="14" t="s">
        <v>90</v>
      </c>
      <c r="AW342" s="14" t="s">
        <v>36</v>
      </c>
      <c r="AX342" s="14" t="s">
        <v>81</v>
      </c>
      <c r="AY342" s="237" t="s">
        <v>215</v>
      </c>
    </row>
    <row r="343" spans="1:65" s="15" customFormat="1" ht="10.199999999999999">
      <c r="B343" s="238"/>
      <c r="C343" s="239"/>
      <c r="D343" s="198" t="s">
        <v>364</v>
      </c>
      <c r="E343" s="240" t="s">
        <v>1</v>
      </c>
      <c r="F343" s="241" t="s">
        <v>368</v>
      </c>
      <c r="G343" s="239"/>
      <c r="H343" s="242">
        <v>9</v>
      </c>
      <c r="I343" s="243"/>
      <c r="J343" s="239"/>
      <c r="K343" s="239"/>
      <c r="L343" s="244"/>
      <c r="M343" s="245"/>
      <c r="N343" s="246"/>
      <c r="O343" s="246"/>
      <c r="P343" s="246"/>
      <c r="Q343" s="246"/>
      <c r="R343" s="246"/>
      <c r="S343" s="246"/>
      <c r="T343" s="247"/>
      <c r="AT343" s="248" t="s">
        <v>364</v>
      </c>
      <c r="AU343" s="248" t="s">
        <v>90</v>
      </c>
      <c r="AV343" s="15" t="s">
        <v>214</v>
      </c>
      <c r="AW343" s="15" t="s">
        <v>36</v>
      </c>
      <c r="AX343" s="15" t="s">
        <v>88</v>
      </c>
      <c r="AY343" s="248" t="s">
        <v>215</v>
      </c>
    </row>
    <row r="344" spans="1:65" s="2" customFormat="1" ht="24.15" customHeight="1">
      <c r="A344" s="35"/>
      <c r="B344" s="36"/>
      <c r="C344" s="185" t="s">
        <v>1068</v>
      </c>
      <c r="D344" s="185" t="s">
        <v>216</v>
      </c>
      <c r="E344" s="186" t="s">
        <v>5605</v>
      </c>
      <c r="F344" s="187" t="s">
        <v>5606</v>
      </c>
      <c r="G344" s="188" t="s">
        <v>797</v>
      </c>
      <c r="H344" s="189">
        <v>19</v>
      </c>
      <c r="I344" s="190"/>
      <c r="J344" s="191">
        <f>ROUND(I344*H344,2)</f>
        <v>0</v>
      </c>
      <c r="K344" s="187" t="s">
        <v>359</v>
      </c>
      <c r="L344" s="40"/>
      <c r="M344" s="192" t="s">
        <v>1</v>
      </c>
      <c r="N344" s="193" t="s">
        <v>46</v>
      </c>
      <c r="O344" s="72"/>
      <c r="P344" s="194">
        <f>O344*H344</f>
        <v>0</v>
      </c>
      <c r="Q344" s="194">
        <v>3.9300000000000003E-3</v>
      </c>
      <c r="R344" s="194">
        <f>Q344*H344</f>
        <v>7.467E-2</v>
      </c>
      <c r="S344" s="194">
        <v>0</v>
      </c>
      <c r="T344" s="195">
        <f>S344*H344</f>
        <v>0</v>
      </c>
      <c r="U344" s="35"/>
      <c r="V344" s="35"/>
      <c r="W344" s="35"/>
      <c r="X344" s="35"/>
      <c r="Y344" s="35"/>
      <c r="Z344" s="35"/>
      <c r="AA344" s="35"/>
      <c r="AB344" s="35"/>
      <c r="AC344" s="35"/>
      <c r="AD344" s="35"/>
      <c r="AE344" s="35"/>
      <c r="AR344" s="196" t="s">
        <v>291</v>
      </c>
      <c r="AT344" s="196" t="s">
        <v>216</v>
      </c>
      <c r="AU344" s="196" t="s">
        <v>90</v>
      </c>
      <c r="AY344" s="18" t="s">
        <v>215</v>
      </c>
      <c r="BE344" s="197">
        <f>IF(N344="základní",J344,0)</f>
        <v>0</v>
      </c>
      <c r="BF344" s="197">
        <f>IF(N344="snížená",J344,0)</f>
        <v>0</v>
      </c>
      <c r="BG344" s="197">
        <f>IF(N344="zákl. přenesená",J344,0)</f>
        <v>0</v>
      </c>
      <c r="BH344" s="197">
        <f>IF(N344="sníž. přenesená",J344,0)</f>
        <v>0</v>
      </c>
      <c r="BI344" s="197">
        <f>IF(N344="nulová",J344,0)</f>
        <v>0</v>
      </c>
      <c r="BJ344" s="18" t="s">
        <v>88</v>
      </c>
      <c r="BK344" s="197">
        <f>ROUND(I344*H344,2)</f>
        <v>0</v>
      </c>
      <c r="BL344" s="18" t="s">
        <v>291</v>
      </c>
      <c r="BM344" s="196" t="s">
        <v>5607</v>
      </c>
    </row>
    <row r="345" spans="1:65" s="2" customFormat="1" ht="19.2">
      <c r="A345" s="35"/>
      <c r="B345" s="36"/>
      <c r="C345" s="37"/>
      <c r="D345" s="198" t="s">
        <v>221</v>
      </c>
      <c r="E345" s="37"/>
      <c r="F345" s="199" t="s">
        <v>5608</v>
      </c>
      <c r="G345" s="37"/>
      <c r="H345" s="37"/>
      <c r="I345" s="200"/>
      <c r="J345" s="37"/>
      <c r="K345" s="37"/>
      <c r="L345" s="40"/>
      <c r="M345" s="201"/>
      <c r="N345" s="202"/>
      <c r="O345" s="72"/>
      <c r="P345" s="72"/>
      <c r="Q345" s="72"/>
      <c r="R345" s="72"/>
      <c r="S345" s="72"/>
      <c r="T345" s="73"/>
      <c r="U345" s="35"/>
      <c r="V345" s="35"/>
      <c r="W345" s="35"/>
      <c r="X345" s="35"/>
      <c r="Y345" s="35"/>
      <c r="Z345" s="35"/>
      <c r="AA345" s="35"/>
      <c r="AB345" s="35"/>
      <c r="AC345" s="35"/>
      <c r="AD345" s="35"/>
      <c r="AE345" s="35"/>
      <c r="AT345" s="18" t="s">
        <v>221</v>
      </c>
      <c r="AU345" s="18" t="s">
        <v>90</v>
      </c>
    </row>
    <row r="346" spans="1:65" s="2" customFormat="1" ht="10.199999999999999">
      <c r="A346" s="35"/>
      <c r="B346" s="36"/>
      <c r="C346" s="37"/>
      <c r="D346" s="215" t="s">
        <v>362</v>
      </c>
      <c r="E346" s="37"/>
      <c r="F346" s="216" t="s">
        <v>5609</v>
      </c>
      <c r="G346" s="37"/>
      <c r="H346" s="37"/>
      <c r="I346" s="200"/>
      <c r="J346" s="37"/>
      <c r="K346" s="37"/>
      <c r="L346" s="40"/>
      <c r="M346" s="201"/>
      <c r="N346" s="202"/>
      <c r="O346" s="72"/>
      <c r="P346" s="72"/>
      <c r="Q346" s="72"/>
      <c r="R346" s="72"/>
      <c r="S346" s="72"/>
      <c r="T346" s="73"/>
      <c r="U346" s="35"/>
      <c r="V346" s="35"/>
      <c r="W346" s="35"/>
      <c r="X346" s="35"/>
      <c r="Y346" s="35"/>
      <c r="Z346" s="35"/>
      <c r="AA346" s="35"/>
      <c r="AB346" s="35"/>
      <c r="AC346" s="35"/>
      <c r="AD346" s="35"/>
      <c r="AE346" s="35"/>
      <c r="AT346" s="18" t="s">
        <v>362</v>
      </c>
      <c r="AU346" s="18" t="s">
        <v>90</v>
      </c>
    </row>
    <row r="347" spans="1:65" s="13" customFormat="1" ht="10.199999999999999">
      <c r="B347" s="217"/>
      <c r="C347" s="218"/>
      <c r="D347" s="198" t="s">
        <v>364</v>
      </c>
      <c r="E347" s="219" t="s">
        <v>1</v>
      </c>
      <c r="F347" s="220" t="s">
        <v>5601</v>
      </c>
      <c r="G347" s="218"/>
      <c r="H347" s="219" t="s">
        <v>1</v>
      </c>
      <c r="I347" s="221"/>
      <c r="J347" s="218"/>
      <c r="K347" s="218"/>
      <c r="L347" s="222"/>
      <c r="M347" s="223"/>
      <c r="N347" s="224"/>
      <c r="O347" s="224"/>
      <c r="P347" s="224"/>
      <c r="Q347" s="224"/>
      <c r="R347" s="224"/>
      <c r="S347" s="224"/>
      <c r="T347" s="225"/>
      <c r="AT347" s="226" t="s">
        <v>364</v>
      </c>
      <c r="AU347" s="226" t="s">
        <v>90</v>
      </c>
      <c r="AV347" s="13" t="s">
        <v>88</v>
      </c>
      <c r="AW347" s="13" t="s">
        <v>36</v>
      </c>
      <c r="AX347" s="13" t="s">
        <v>81</v>
      </c>
      <c r="AY347" s="226" t="s">
        <v>215</v>
      </c>
    </row>
    <row r="348" spans="1:65" s="14" customFormat="1" ht="10.199999999999999">
      <c r="B348" s="227"/>
      <c r="C348" s="228"/>
      <c r="D348" s="198" t="s">
        <v>364</v>
      </c>
      <c r="E348" s="229" t="s">
        <v>1</v>
      </c>
      <c r="F348" s="230" t="s">
        <v>90</v>
      </c>
      <c r="G348" s="228"/>
      <c r="H348" s="231">
        <v>2</v>
      </c>
      <c r="I348" s="232"/>
      <c r="J348" s="228"/>
      <c r="K348" s="228"/>
      <c r="L348" s="233"/>
      <c r="M348" s="234"/>
      <c r="N348" s="235"/>
      <c r="O348" s="235"/>
      <c r="P348" s="235"/>
      <c r="Q348" s="235"/>
      <c r="R348" s="235"/>
      <c r="S348" s="235"/>
      <c r="T348" s="236"/>
      <c r="AT348" s="237" t="s">
        <v>364</v>
      </c>
      <c r="AU348" s="237" t="s">
        <v>90</v>
      </c>
      <c r="AV348" s="14" t="s">
        <v>90</v>
      </c>
      <c r="AW348" s="14" t="s">
        <v>36</v>
      </c>
      <c r="AX348" s="14" t="s">
        <v>81</v>
      </c>
      <c r="AY348" s="237" t="s">
        <v>215</v>
      </c>
    </row>
    <row r="349" spans="1:65" s="13" customFormat="1" ht="10.199999999999999">
      <c r="B349" s="217"/>
      <c r="C349" s="218"/>
      <c r="D349" s="198" t="s">
        <v>364</v>
      </c>
      <c r="E349" s="219" t="s">
        <v>1</v>
      </c>
      <c r="F349" s="220" t="s">
        <v>5603</v>
      </c>
      <c r="G349" s="218"/>
      <c r="H349" s="219" t="s">
        <v>1</v>
      </c>
      <c r="I349" s="221"/>
      <c r="J349" s="218"/>
      <c r="K349" s="218"/>
      <c r="L349" s="222"/>
      <c r="M349" s="223"/>
      <c r="N349" s="224"/>
      <c r="O349" s="224"/>
      <c r="P349" s="224"/>
      <c r="Q349" s="224"/>
      <c r="R349" s="224"/>
      <c r="S349" s="224"/>
      <c r="T349" s="225"/>
      <c r="AT349" s="226" t="s">
        <v>364</v>
      </c>
      <c r="AU349" s="226" t="s">
        <v>90</v>
      </c>
      <c r="AV349" s="13" t="s">
        <v>88</v>
      </c>
      <c r="AW349" s="13" t="s">
        <v>36</v>
      </c>
      <c r="AX349" s="13" t="s">
        <v>81</v>
      </c>
      <c r="AY349" s="226" t="s">
        <v>215</v>
      </c>
    </row>
    <row r="350" spans="1:65" s="14" customFormat="1" ht="10.199999999999999">
      <c r="B350" s="227"/>
      <c r="C350" s="228"/>
      <c r="D350" s="198" t="s">
        <v>364</v>
      </c>
      <c r="E350" s="229" t="s">
        <v>1</v>
      </c>
      <c r="F350" s="230" t="s">
        <v>5610</v>
      </c>
      <c r="G350" s="228"/>
      <c r="H350" s="231">
        <v>17</v>
      </c>
      <c r="I350" s="232"/>
      <c r="J350" s="228"/>
      <c r="K350" s="228"/>
      <c r="L350" s="233"/>
      <c r="M350" s="234"/>
      <c r="N350" s="235"/>
      <c r="O350" s="235"/>
      <c r="P350" s="235"/>
      <c r="Q350" s="235"/>
      <c r="R350" s="235"/>
      <c r="S350" s="235"/>
      <c r="T350" s="236"/>
      <c r="AT350" s="237" t="s">
        <v>364</v>
      </c>
      <c r="AU350" s="237" t="s">
        <v>90</v>
      </c>
      <c r="AV350" s="14" t="s">
        <v>90</v>
      </c>
      <c r="AW350" s="14" t="s">
        <v>36</v>
      </c>
      <c r="AX350" s="14" t="s">
        <v>81</v>
      </c>
      <c r="AY350" s="237" t="s">
        <v>215</v>
      </c>
    </row>
    <row r="351" spans="1:65" s="15" customFormat="1" ht="10.199999999999999">
      <c r="B351" s="238"/>
      <c r="C351" s="239"/>
      <c r="D351" s="198" t="s">
        <v>364</v>
      </c>
      <c r="E351" s="240" t="s">
        <v>1</v>
      </c>
      <c r="F351" s="241" t="s">
        <v>368</v>
      </c>
      <c r="G351" s="239"/>
      <c r="H351" s="242">
        <v>19</v>
      </c>
      <c r="I351" s="243"/>
      <c r="J351" s="239"/>
      <c r="K351" s="239"/>
      <c r="L351" s="244"/>
      <c r="M351" s="245"/>
      <c r="N351" s="246"/>
      <c r="O351" s="246"/>
      <c r="P351" s="246"/>
      <c r="Q351" s="246"/>
      <c r="R351" s="246"/>
      <c r="S351" s="246"/>
      <c r="T351" s="247"/>
      <c r="AT351" s="248" t="s">
        <v>364</v>
      </c>
      <c r="AU351" s="248" t="s">
        <v>90</v>
      </c>
      <c r="AV351" s="15" t="s">
        <v>214</v>
      </c>
      <c r="AW351" s="15" t="s">
        <v>36</v>
      </c>
      <c r="AX351" s="15" t="s">
        <v>88</v>
      </c>
      <c r="AY351" s="248" t="s">
        <v>215</v>
      </c>
    </row>
    <row r="352" spans="1:65" s="2" customFormat="1" ht="24.15" customHeight="1">
      <c r="A352" s="35"/>
      <c r="B352" s="36"/>
      <c r="C352" s="185" t="s">
        <v>1074</v>
      </c>
      <c r="D352" s="185" t="s">
        <v>216</v>
      </c>
      <c r="E352" s="186" t="s">
        <v>5611</v>
      </c>
      <c r="F352" s="187" t="s">
        <v>5612</v>
      </c>
      <c r="G352" s="188" t="s">
        <v>797</v>
      </c>
      <c r="H352" s="189">
        <v>173</v>
      </c>
      <c r="I352" s="190"/>
      <c r="J352" s="191">
        <f>ROUND(I352*H352,2)</f>
        <v>0</v>
      </c>
      <c r="K352" s="187" t="s">
        <v>359</v>
      </c>
      <c r="L352" s="40"/>
      <c r="M352" s="192" t="s">
        <v>1</v>
      </c>
      <c r="N352" s="193" t="s">
        <v>46</v>
      </c>
      <c r="O352" s="72"/>
      <c r="P352" s="194">
        <f>O352*H352</f>
        <v>0</v>
      </c>
      <c r="Q352" s="194">
        <v>6.4000000000000005E-4</v>
      </c>
      <c r="R352" s="194">
        <f>Q352*H352</f>
        <v>0.11072000000000001</v>
      </c>
      <c r="S352" s="194">
        <v>0</v>
      </c>
      <c r="T352" s="195">
        <f>S352*H352</f>
        <v>0</v>
      </c>
      <c r="U352" s="35"/>
      <c r="V352" s="35"/>
      <c r="W352" s="35"/>
      <c r="X352" s="35"/>
      <c r="Y352" s="35"/>
      <c r="Z352" s="35"/>
      <c r="AA352" s="35"/>
      <c r="AB352" s="35"/>
      <c r="AC352" s="35"/>
      <c r="AD352" s="35"/>
      <c r="AE352" s="35"/>
      <c r="AR352" s="196" t="s">
        <v>291</v>
      </c>
      <c r="AT352" s="196" t="s">
        <v>216</v>
      </c>
      <c r="AU352" s="196" t="s">
        <v>90</v>
      </c>
      <c r="AY352" s="18" t="s">
        <v>215</v>
      </c>
      <c r="BE352" s="197">
        <f>IF(N352="základní",J352,0)</f>
        <v>0</v>
      </c>
      <c r="BF352" s="197">
        <f>IF(N352="snížená",J352,0)</f>
        <v>0</v>
      </c>
      <c r="BG352" s="197">
        <f>IF(N352="zákl. přenesená",J352,0)</f>
        <v>0</v>
      </c>
      <c r="BH352" s="197">
        <f>IF(N352="sníž. přenesená",J352,0)</f>
        <v>0</v>
      </c>
      <c r="BI352" s="197">
        <f>IF(N352="nulová",J352,0)</f>
        <v>0</v>
      </c>
      <c r="BJ352" s="18" t="s">
        <v>88</v>
      </c>
      <c r="BK352" s="197">
        <f>ROUND(I352*H352,2)</f>
        <v>0</v>
      </c>
      <c r="BL352" s="18" t="s">
        <v>291</v>
      </c>
      <c r="BM352" s="196" t="s">
        <v>5613</v>
      </c>
    </row>
    <row r="353" spans="1:65" s="2" customFormat="1" ht="19.2">
      <c r="A353" s="35"/>
      <c r="B353" s="36"/>
      <c r="C353" s="37"/>
      <c r="D353" s="198" t="s">
        <v>221</v>
      </c>
      <c r="E353" s="37"/>
      <c r="F353" s="199" t="s">
        <v>5614</v>
      </c>
      <c r="G353" s="37"/>
      <c r="H353" s="37"/>
      <c r="I353" s="200"/>
      <c r="J353" s="37"/>
      <c r="K353" s="37"/>
      <c r="L353" s="40"/>
      <c r="M353" s="201"/>
      <c r="N353" s="202"/>
      <c r="O353" s="72"/>
      <c r="P353" s="72"/>
      <c r="Q353" s="72"/>
      <c r="R353" s="72"/>
      <c r="S353" s="72"/>
      <c r="T353" s="73"/>
      <c r="U353" s="35"/>
      <c r="V353" s="35"/>
      <c r="W353" s="35"/>
      <c r="X353" s="35"/>
      <c r="Y353" s="35"/>
      <c r="Z353" s="35"/>
      <c r="AA353" s="35"/>
      <c r="AB353" s="35"/>
      <c r="AC353" s="35"/>
      <c r="AD353" s="35"/>
      <c r="AE353" s="35"/>
      <c r="AT353" s="18" t="s">
        <v>221</v>
      </c>
      <c r="AU353" s="18" t="s">
        <v>90</v>
      </c>
    </row>
    <row r="354" spans="1:65" s="2" customFormat="1" ht="10.199999999999999">
      <c r="A354" s="35"/>
      <c r="B354" s="36"/>
      <c r="C354" s="37"/>
      <c r="D354" s="215" t="s">
        <v>362</v>
      </c>
      <c r="E354" s="37"/>
      <c r="F354" s="216" t="s">
        <v>5615</v>
      </c>
      <c r="G354" s="37"/>
      <c r="H354" s="37"/>
      <c r="I354" s="200"/>
      <c r="J354" s="37"/>
      <c r="K354" s="37"/>
      <c r="L354" s="40"/>
      <c r="M354" s="201"/>
      <c r="N354" s="202"/>
      <c r="O354" s="72"/>
      <c r="P354" s="72"/>
      <c r="Q354" s="72"/>
      <c r="R354" s="72"/>
      <c r="S354" s="72"/>
      <c r="T354" s="73"/>
      <c r="U354" s="35"/>
      <c r="V354" s="35"/>
      <c r="W354" s="35"/>
      <c r="X354" s="35"/>
      <c r="Y354" s="35"/>
      <c r="Z354" s="35"/>
      <c r="AA354" s="35"/>
      <c r="AB354" s="35"/>
      <c r="AC354" s="35"/>
      <c r="AD354" s="35"/>
      <c r="AE354" s="35"/>
      <c r="AT354" s="18" t="s">
        <v>362</v>
      </c>
      <c r="AU354" s="18" t="s">
        <v>90</v>
      </c>
    </row>
    <row r="355" spans="1:65" s="13" customFormat="1" ht="10.199999999999999">
      <c r="B355" s="217"/>
      <c r="C355" s="218"/>
      <c r="D355" s="198" t="s">
        <v>364</v>
      </c>
      <c r="E355" s="219" t="s">
        <v>1</v>
      </c>
      <c r="F355" s="220" t="s">
        <v>5601</v>
      </c>
      <c r="G355" s="218"/>
      <c r="H355" s="219" t="s">
        <v>1</v>
      </c>
      <c r="I355" s="221"/>
      <c r="J355" s="218"/>
      <c r="K355" s="218"/>
      <c r="L355" s="222"/>
      <c r="M355" s="223"/>
      <c r="N355" s="224"/>
      <c r="O355" s="224"/>
      <c r="P355" s="224"/>
      <c r="Q355" s="224"/>
      <c r="R355" s="224"/>
      <c r="S355" s="224"/>
      <c r="T355" s="225"/>
      <c r="AT355" s="226" t="s">
        <v>364</v>
      </c>
      <c r="AU355" s="226" t="s">
        <v>90</v>
      </c>
      <c r="AV355" s="13" t="s">
        <v>88</v>
      </c>
      <c r="AW355" s="13" t="s">
        <v>36</v>
      </c>
      <c r="AX355" s="13" t="s">
        <v>81</v>
      </c>
      <c r="AY355" s="226" t="s">
        <v>215</v>
      </c>
    </row>
    <row r="356" spans="1:65" s="14" customFormat="1" ht="10.199999999999999">
      <c r="B356" s="227"/>
      <c r="C356" s="228"/>
      <c r="D356" s="198" t="s">
        <v>364</v>
      </c>
      <c r="E356" s="229" t="s">
        <v>1</v>
      </c>
      <c r="F356" s="230" t="s">
        <v>5616</v>
      </c>
      <c r="G356" s="228"/>
      <c r="H356" s="231">
        <v>21</v>
      </c>
      <c r="I356" s="232"/>
      <c r="J356" s="228"/>
      <c r="K356" s="228"/>
      <c r="L356" s="233"/>
      <c r="M356" s="234"/>
      <c r="N356" s="235"/>
      <c r="O356" s="235"/>
      <c r="P356" s="235"/>
      <c r="Q356" s="235"/>
      <c r="R356" s="235"/>
      <c r="S356" s="235"/>
      <c r="T356" s="236"/>
      <c r="AT356" s="237" t="s">
        <v>364</v>
      </c>
      <c r="AU356" s="237" t="s">
        <v>90</v>
      </c>
      <c r="AV356" s="14" t="s">
        <v>90</v>
      </c>
      <c r="AW356" s="14" t="s">
        <v>36</v>
      </c>
      <c r="AX356" s="14" t="s">
        <v>81</v>
      </c>
      <c r="AY356" s="237" t="s">
        <v>215</v>
      </c>
    </row>
    <row r="357" spans="1:65" s="14" customFormat="1" ht="10.199999999999999">
      <c r="B357" s="227"/>
      <c r="C357" s="228"/>
      <c r="D357" s="198" t="s">
        <v>364</v>
      </c>
      <c r="E357" s="229" t="s">
        <v>1</v>
      </c>
      <c r="F357" s="230" t="s">
        <v>5617</v>
      </c>
      <c r="G357" s="228"/>
      <c r="H357" s="231">
        <v>25</v>
      </c>
      <c r="I357" s="232"/>
      <c r="J357" s="228"/>
      <c r="K357" s="228"/>
      <c r="L357" s="233"/>
      <c r="M357" s="234"/>
      <c r="N357" s="235"/>
      <c r="O357" s="235"/>
      <c r="P357" s="235"/>
      <c r="Q357" s="235"/>
      <c r="R357" s="235"/>
      <c r="S357" s="235"/>
      <c r="T357" s="236"/>
      <c r="AT357" s="237" t="s">
        <v>364</v>
      </c>
      <c r="AU357" s="237" t="s">
        <v>90</v>
      </c>
      <c r="AV357" s="14" t="s">
        <v>90</v>
      </c>
      <c r="AW357" s="14" t="s">
        <v>36</v>
      </c>
      <c r="AX357" s="14" t="s">
        <v>81</v>
      </c>
      <c r="AY357" s="237" t="s">
        <v>215</v>
      </c>
    </row>
    <row r="358" spans="1:65" s="16" customFormat="1" ht="10.199999999999999">
      <c r="B358" s="249"/>
      <c r="C358" s="250"/>
      <c r="D358" s="198" t="s">
        <v>364</v>
      </c>
      <c r="E358" s="251" t="s">
        <v>1</v>
      </c>
      <c r="F358" s="252" t="s">
        <v>403</v>
      </c>
      <c r="G358" s="250"/>
      <c r="H358" s="253">
        <v>46</v>
      </c>
      <c r="I358" s="254"/>
      <c r="J358" s="250"/>
      <c r="K358" s="250"/>
      <c r="L358" s="255"/>
      <c r="M358" s="256"/>
      <c r="N358" s="257"/>
      <c r="O358" s="257"/>
      <c r="P358" s="257"/>
      <c r="Q358" s="257"/>
      <c r="R358" s="257"/>
      <c r="S358" s="257"/>
      <c r="T358" s="258"/>
      <c r="AT358" s="259" t="s">
        <v>364</v>
      </c>
      <c r="AU358" s="259" t="s">
        <v>90</v>
      </c>
      <c r="AV358" s="16" t="s">
        <v>227</v>
      </c>
      <c r="AW358" s="16" t="s">
        <v>36</v>
      </c>
      <c r="AX358" s="16" t="s">
        <v>81</v>
      </c>
      <c r="AY358" s="259" t="s">
        <v>215</v>
      </c>
    </row>
    <row r="359" spans="1:65" s="13" customFormat="1" ht="10.199999999999999">
      <c r="B359" s="217"/>
      <c r="C359" s="218"/>
      <c r="D359" s="198" t="s">
        <v>364</v>
      </c>
      <c r="E359" s="219" t="s">
        <v>1</v>
      </c>
      <c r="F359" s="220" t="s">
        <v>5603</v>
      </c>
      <c r="G359" s="218"/>
      <c r="H359" s="219" t="s">
        <v>1</v>
      </c>
      <c r="I359" s="221"/>
      <c r="J359" s="218"/>
      <c r="K359" s="218"/>
      <c r="L359" s="222"/>
      <c r="M359" s="223"/>
      <c r="N359" s="224"/>
      <c r="O359" s="224"/>
      <c r="P359" s="224"/>
      <c r="Q359" s="224"/>
      <c r="R359" s="224"/>
      <c r="S359" s="224"/>
      <c r="T359" s="225"/>
      <c r="AT359" s="226" t="s">
        <v>364</v>
      </c>
      <c r="AU359" s="226" t="s">
        <v>90</v>
      </c>
      <c r="AV359" s="13" t="s">
        <v>88</v>
      </c>
      <c r="AW359" s="13" t="s">
        <v>36</v>
      </c>
      <c r="AX359" s="13" t="s">
        <v>81</v>
      </c>
      <c r="AY359" s="226" t="s">
        <v>215</v>
      </c>
    </row>
    <row r="360" spans="1:65" s="14" customFormat="1" ht="10.199999999999999">
      <c r="B360" s="227"/>
      <c r="C360" s="228"/>
      <c r="D360" s="198" t="s">
        <v>364</v>
      </c>
      <c r="E360" s="229" t="s">
        <v>1</v>
      </c>
      <c r="F360" s="230" t="s">
        <v>5618</v>
      </c>
      <c r="G360" s="228"/>
      <c r="H360" s="231">
        <v>14</v>
      </c>
      <c r="I360" s="232"/>
      <c r="J360" s="228"/>
      <c r="K360" s="228"/>
      <c r="L360" s="233"/>
      <c r="M360" s="234"/>
      <c r="N360" s="235"/>
      <c r="O360" s="235"/>
      <c r="P360" s="235"/>
      <c r="Q360" s="235"/>
      <c r="R360" s="235"/>
      <c r="S360" s="235"/>
      <c r="T360" s="236"/>
      <c r="AT360" s="237" t="s">
        <v>364</v>
      </c>
      <c r="AU360" s="237" t="s">
        <v>90</v>
      </c>
      <c r="AV360" s="14" t="s">
        <v>90</v>
      </c>
      <c r="AW360" s="14" t="s">
        <v>36</v>
      </c>
      <c r="AX360" s="14" t="s">
        <v>81</v>
      </c>
      <c r="AY360" s="237" t="s">
        <v>215</v>
      </c>
    </row>
    <row r="361" spans="1:65" s="14" customFormat="1" ht="10.199999999999999">
      <c r="B361" s="227"/>
      <c r="C361" s="228"/>
      <c r="D361" s="198" t="s">
        <v>364</v>
      </c>
      <c r="E361" s="229" t="s">
        <v>1</v>
      </c>
      <c r="F361" s="230" t="s">
        <v>5619</v>
      </c>
      <c r="G361" s="228"/>
      <c r="H361" s="231">
        <v>113</v>
      </c>
      <c r="I361" s="232"/>
      <c r="J361" s="228"/>
      <c r="K361" s="228"/>
      <c r="L361" s="233"/>
      <c r="M361" s="234"/>
      <c r="N361" s="235"/>
      <c r="O361" s="235"/>
      <c r="P361" s="235"/>
      <c r="Q361" s="235"/>
      <c r="R361" s="235"/>
      <c r="S361" s="235"/>
      <c r="T361" s="236"/>
      <c r="AT361" s="237" t="s">
        <v>364</v>
      </c>
      <c r="AU361" s="237" t="s">
        <v>90</v>
      </c>
      <c r="AV361" s="14" t="s">
        <v>90</v>
      </c>
      <c r="AW361" s="14" t="s">
        <v>36</v>
      </c>
      <c r="AX361" s="14" t="s">
        <v>81</v>
      </c>
      <c r="AY361" s="237" t="s">
        <v>215</v>
      </c>
    </row>
    <row r="362" spans="1:65" s="16" customFormat="1" ht="10.199999999999999">
      <c r="B362" s="249"/>
      <c r="C362" s="250"/>
      <c r="D362" s="198" t="s">
        <v>364</v>
      </c>
      <c r="E362" s="251" t="s">
        <v>1</v>
      </c>
      <c r="F362" s="252" t="s">
        <v>403</v>
      </c>
      <c r="G362" s="250"/>
      <c r="H362" s="253">
        <v>127</v>
      </c>
      <c r="I362" s="254"/>
      <c r="J362" s="250"/>
      <c r="K362" s="250"/>
      <c r="L362" s="255"/>
      <c r="M362" s="256"/>
      <c r="N362" s="257"/>
      <c r="O362" s="257"/>
      <c r="P362" s="257"/>
      <c r="Q362" s="257"/>
      <c r="R362" s="257"/>
      <c r="S362" s="257"/>
      <c r="T362" s="258"/>
      <c r="AT362" s="259" t="s">
        <v>364</v>
      </c>
      <c r="AU362" s="259" t="s">
        <v>90</v>
      </c>
      <c r="AV362" s="16" t="s">
        <v>227</v>
      </c>
      <c r="AW362" s="16" t="s">
        <v>36</v>
      </c>
      <c r="AX362" s="16" t="s">
        <v>81</v>
      </c>
      <c r="AY362" s="259" t="s">
        <v>215</v>
      </c>
    </row>
    <row r="363" spans="1:65" s="15" customFormat="1" ht="10.199999999999999">
      <c r="B363" s="238"/>
      <c r="C363" s="239"/>
      <c r="D363" s="198" t="s">
        <v>364</v>
      </c>
      <c r="E363" s="240" t="s">
        <v>1</v>
      </c>
      <c r="F363" s="241" t="s">
        <v>368</v>
      </c>
      <c r="G363" s="239"/>
      <c r="H363" s="242">
        <v>173</v>
      </c>
      <c r="I363" s="243"/>
      <c r="J363" s="239"/>
      <c r="K363" s="239"/>
      <c r="L363" s="244"/>
      <c r="M363" s="245"/>
      <c r="N363" s="246"/>
      <c r="O363" s="246"/>
      <c r="P363" s="246"/>
      <c r="Q363" s="246"/>
      <c r="R363" s="246"/>
      <c r="S363" s="246"/>
      <c r="T363" s="247"/>
      <c r="AT363" s="248" t="s">
        <v>364</v>
      </c>
      <c r="AU363" s="248" t="s">
        <v>90</v>
      </c>
      <c r="AV363" s="15" t="s">
        <v>214</v>
      </c>
      <c r="AW363" s="15" t="s">
        <v>36</v>
      </c>
      <c r="AX363" s="15" t="s">
        <v>88</v>
      </c>
      <c r="AY363" s="248" t="s">
        <v>215</v>
      </c>
    </row>
    <row r="364" spans="1:65" s="2" customFormat="1" ht="24.15" customHeight="1">
      <c r="A364" s="35"/>
      <c r="B364" s="36"/>
      <c r="C364" s="185" t="s">
        <v>1081</v>
      </c>
      <c r="D364" s="185" t="s">
        <v>216</v>
      </c>
      <c r="E364" s="186" t="s">
        <v>5620</v>
      </c>
      <c r="F364" s="187" t="s">
        <v>5621</v>
      </c>
      <c r="G364" s="188" t="s">
        <v>797</v>
      </c>
      <c r="H364" s="189">
        <v>25</v>
      </c>
      <c r="I364" s="190"/>
      <c r="J364" s="191">
        <f>ROUND(I364*H364,2)</f>
        <v>0</v>
      </c>
      <c r="K364" s="187" t="s">
        <v>359</v>
      </c>
      <c r="L364" s="40"/>
      <c r="M364" s="192" t="s">
        <v>1</v>
      </c>
      <c r="N364" s="193" t="s">
        <v>46</v>
      </c>
      <c r="O364" s="72"/>
      <c r="P364" s="194">
        <f>O364*H364</f>
        <v>0</v>
      </c>
      <c r="Q364" s="194">
        <v>9.7999999999999997E-4</v>
      </c>
      <c r="R364" s="194">
        <f>Q364*H364</f>
        <v>2.4500000000000001E-2</v>
      </c>
      <c r="S364" s="194">
        <v>0</v>
      </c>
      <c r="T364" s="195">
        <f>S364*H364</f>
        <v>0</v>
      </c>
      <c r="U364" s="35"/>
      <c r="V364" s="35"/>
      <c r="W364" s="35"/>
      <c r="X364" s="35"/>
      <c r="Y364" s="35"/>
      <c r="Z364" s="35"/>
      <c r="AA364" s="35"/>
      <c r="AB364" s="35"/>
      <c r="AC364" s="35"/>
      <c r="AD364" s="35"/>
      <c r="AE364" s="35"/>
      <c r="AR364" s="196" t="s">
        <v>291</v>
      </c>
      <c r="AT364" s="196" t="s">
        <v>216</v>
      </c>
      <c r="AU364" s="196" t="s">
        <v>90</v>
      </c>
      <c r="AY364" s="18" t="s">
        <v>215</v>
      </c>
      <c r="BE364" s="197">
        <f>IF(N364="základní",J364,0)</f>
        <v>0</v>
      </c>
      <c r="BF364" s="197">
        <f>IF(N364="snížená",J364,0)</f>
        <v>0</v>
      </c>
      <c r="BG364" s="197">
        <f>IF(N364="zákl. přenesená",J364,0)</f>
        <v>0</v>
      </c>
      <c r="BH364" s="197">
        <f>IF(N364="sníž. přenesená",J364,0)</f>
        <v>0</v>
      </c>
      <c r="BI364" s="197">
        <f>IF(N364="nulová",J364,0)</f>
        <v>0</v>
      </c>
      <c r="BJ364" s="18" t="s">
        <v>88</v>
      </c>
      <c r="BK364" s="197">
        <f>ROUND(I364*H364,2)</f>
        <v>0</v>
      </c>
      <c r="BL364" s="18" t="s">
        <v>291</v>
      </c>
      <c r="BM364" s="196" t="s">
        <v>5622</v>
      </c>
    </row>
    <row r="365" spans="1:65" s="2" customFormat="1" ht="19.2">
      <c r="A365" s="35"/>
      <c r="B365" s="36"/>
      <c r="C365" s="37"/>
      <c r="D365" s="198" t="s">
        <v>221</v>
      </c>
      <c r="E365" s="37"/>
      <c r="F365" s="199" t="s">
        <v>5623</v>
      </c>
      <c r="G365" s="37"/>
      <c r="H365" s="37"/>
      <c r="I365" s="200"/>
      <c r="J365" s="37"/>
      <c r="K365" s="37"/>
      <c r="L365" s="40"/>
      <c r="M365" s="201"/>
      <c r="N365" s="202"/>
      <c r="O365" s="72"/>
      <c r="P365" s="72"/>
      <c r="Q365" s="72"/>
      <c r="R365" s="72"/>
      <c r="S365" s="72"/>
      <c r="T365" s="73"/>
      <c r="U365" s="35"/>
      <c r="V365" s="35"/>
      <c r="W365" s="35"/>
      <c r="X365" s="35"/>
      <c r="Y365" s="35"/>
      <c r="Z365" s="35"/>
      <c r="AA365" s="35"/>
      <c r="AB365" s="35"/>
      <c r="AC365" s="35"/>
      <c r="AD365" s="35"/>
      <c r="AE365" s="35"/>
      <c r="AT365" s="18" t="s">
        <v>221</v>
      </c>
      <c r="AU365" s="18" t="s">
        <v>90</v>
      </c>
    </row>
    <row r="366" spans="1:65" s="2" customFormat="1" ht="10.199999999999999">
      <c r="A366" s="35"/>
      <c r="B366" s="36"/>
      <c r="C366" s="37"/>
      <c r="D366" s="215" t="s">
        <v>362</v>
      </c>
      <c r="E366" s="37"/>
      <c r="F366" s="216" t="s">
        <v>5624</v>
      </c>
      <c r="G366" s="37"/>
      <c r="H366" s="37"/>
      <c r="I366" s="200"/>
      <c r="J366" s="37"/>
      <c r="K366" s="37"/>
      <c r="L366" s="40"/>
      <c r="M366" s="201"/>
      <c r="N366" s="202"/>
      <c r="O366" s="72"/>
      <c r="P366" s="72"/>
      <c r="Q366" s="72"/>
      <c r="R366" s="72"/>
      <c r="S366" s="72"/>
      <c r="T366" s="73"/>
      <c r="U366" s="35"/>
      <c r="V366" s="35"/>
      <c r="W366" s="35"/>
      <c r="X366" s="35"/>
      <c r="Y366" s="35"/>
      <c r="Z366" s="35"/>
      <c r="AA366" s="35"/>
      <c r="AB366" s="35"/>
      <c r="AC366" s="35"/>
      <c r="AD366" s="35"/>
      <c r="AE366" s="35"/>
      <c r="AT366" s="18" t="s">
        <v>362</v>
      </c>
      <c r="AU366" s="18" t="s">
        <v>90</v>
      </c>
    </row>
    <row r="367" spans="1:65" s="13" customFormat="1" ht="10.199999999999999">
      <c r="B367" s="217"/>
      <c r="C367" s="218"/>
      <c r="D367" s="198" t="s">
        <v>364</v>
      </c>
      <c r="E367" s="219" t="s">
        <v>1</v>
      </c>
      <c r="F367" s="220" t="s">
        <v>5601</v>
      </c>
      <c r="G367" s="218"/>
      <c r="H367" s="219" t="s">
        <v>1</v>
      </c>
      <c r="I367" s="221"/>
      <c r="J367" s="218"/>
      <c r="K367" s="218"/>
      <c r="L367" s="222"/>
      <c r="M367" s="223"/>
      <c r="N367" s="224"/>
      <c r="O367" s="224"/>
      <c r="P367" s="224"/>
      <c r="Q367" s="224"/>
      <c r="R367" s="224"/>
      <c r="S367" s="224"/>
      <c r="T367" s="225"/>
      <c r="AT367" s="226" t="s">
        <v>364</v>
      </c>
      <c r="AU367" s="226" t="s">
        <v>90</v>
      </c>
      <c r="AV367" s="13" t="s">
        <v>88</v>
      </c>
      <c r="AW367" s="13" t="s">
        <v>36</v>
      </c>
      <c r="AX367" s="13" t="s">
        <v>81</v>
      </c>
      <c r="AY367" s="226" t="s">
        <v>215</v>
      </c>
    </row>
    <row r="368" spans="1:65" s="14" customFormat="1" ht="10.199999999999999">
      <c r="B368" s="227"/>
      <c r="C368" s="228"/>
      <c r="D368" s="198" t="s">
        <v>364</v>
      </c>
      <c r="E368" s="229" t="s">
        <v>1</v>
      </c>
      <c r="F368" s="230" t="s">
        <v>5625</v>
      </c>
      <c r="G368" s="228"/>
      <c r="H368" s="231">
        <v>10</v>
      </c>
      <c r="I368" s="232"/>
      <c r="J368" s="228"/>
      <c r="K368" s="228"/>
      <c r="L368" s="233"/>
      <c r="M368" s="234"/>
      <c r="N368" s="235"/>
      <c r="O368" s="235"/>
      <c r="P368" s="235"/>
      <c r="Q368" s="235"/>
      <c r="R368" s="235"/>
      <c r="S368" s="235"/>
      <c r="T368" s="236"/>
      <c r="AT368" s="237" t="s">
        <v>364</v>
      </c>
      <c r="AU368" s="237" t="s">
        <v>90</v>
      </c>
      <c r="AV368" s="14" t="s">
        <v>90</v>
      </c>
      <c r="AW368" s="14" t="s">
        <v>36</v>
      </c>
      <c r="AX368" s="14" t="s">
        <v>81</v>
      </c>
      <c r="AY368" s="237" t="s">
        <v>215</v>
      </c>
    </row>
    <row r="369" spans="1:65" s="13" customFormat="1" ht="10.199999999999999">
      <c r="B369" s="217"/>
      <c r="C369" s="218"/>
      <c r="D369" s="198" t="s">
        <v>364</v>
      </c>
      <c r="E369" s="219" t="s">
        <v>1</v>
      </c>
      <c r="F369" s="220" t="s">
        <v>5603</v>
      </c>
      <c r="G369" s="218"/>
      <c r="H369" s="219" t="s">
        <v>1</v>
      </c>
      <c r="I369" s="221"/>
      <c r="J369" s="218"/>
      <c r="K369" s="218"/>
      <c r="L369" s="222"/>
      <c r="M369" s="223"/>
      <c r="N369" s="224"/>
      <c r="O369" s="224"/>
      <c r="P369" s="224"/>
      <c r="Q369" s="224"/>
      <c r="R369" s="224"/>
      <c r="S369" s="224"/>
      <c r="T369" s="225"/>
      <c r="AT369" s="226" t="s">
        <v>364</v>
      </c>
      <c r="AU369" s="226" t="s">
        <v>90</v>
      </c>
      <c r="AV369" s="13" t="s">
        <v>88</v>
      </c>
      <c r="AW369" s="13" t="s">
        <v>36</v>
      </c>
      <c r="AX369" s="13" t="s">
        <v>81</v>
      </c>
      <c r="AY369" s="226" t="s">
        <v>215</v>
      </c>
    </row>
    <row r="370" spans="1:65" s="14" customFormat="1" ht="10.199999999999999">
      <c r="B370" s="227"/>
      <c r="C370" s="228"/>
      <c r="D370" s="198" t="s">
        <v>364</v>
      </c>
      <c r="E370" s="229" t="s">
        <v>1</v>
      </c>
      <c r="F370" s="230" t="s">
        <v>5626</v>
      </c>
      <c r="G370" s="228"/>
      <c r="H370" s="231">
        <v>15</v>
      </c>
      <c r="I370" s="232"/>
      <c r="J370" s="228"/>
      <c r="K370" s="228"/>
      <c r="L370" s="233"/>
      <c r="M370" s="234"/>
      <c r="N370" s="235"/>
      <c r="O370" s="235"/>
      <c r="P370" s="235"/>
      <c r="Q370" s="235"/>
      <c r="R370" s="235"/>
      <c r="S370" s="235"/>
      <c r="T370" s="236"/>
      <c r="AT370" s="237" t="s">
        <v>364</v>
      </c>
      <c r="AU370" s="237" t="s">
        <v>90</v>
      </c>
      <c r="AV370" s="14" t="s">
        <v>90</v>
      </c>
      <c r="AW370" s="14" t="s">
        <v>36</v>
      </c>
      <c r="AX370" s="14" t="s">
        <v>81</v>
      </c>
      <c r="AY370" s="237" t="s">
        <v>215</v>
      </c>
    </row>
    <row r="371" spans="1:65" s="15" customFormat="1" ht="10.199999999999999">
      <c r="B371" s="238"/>
      <c r="C371" s="239"/>
      <c r="D371" s="198" t="s">
        <v>364</v>
      </c>
      <c r="E371" s="240" t="s">
        <v>1</v>
      </c>
      <c r="F371" s="241" t="s">
        <v>368</v>
      </c>
      <c r="G371" s="239"/>
      <c r="H371" s="242">
        <v>25</v>
      </c>
      <c r="I371" s="243"/>
      <c r="J371" s="239"/>
      <c r="K371" s="239"/>
      <c r="L371" s="244"/>
      <c r="M371" s="245"/>
      <c r="N371" s="246"/>
      <c r="O371" s="246"/>
      <c r="P371" s="246"/>
      <c r="Q371" s="246"/>
      <c r="R371" s="246"/>
      <c r="S371" s="246"/>
      <c r="T371" s="247"/>
      <c r="AT371" s="248" t="s">
        <v>364</v>
      </c>
      <c r="AU371" s="248" t="s">
        <v>90</v>
      </c>
      <c r="AV371" s="15" t="s">
        <v>214</v>
      </c>
      <c r="AW371" s="15" t="s">
        <v>36</v>
      </c>
      <c r="AX371" s="15" t="s">
        <v>88</v>
      </c>
      <c r="AY371" s="248" t="s">
        <v>215</v>
      </c>
    </row>
    <row r="372" spans="1:65" s="2" customFormat="1" ht="24.15" customHeight="1">
      <c r="A372" s="35"/>
      <c r="B372" s="36"/>
      <c r="C372" s="185" t="s">
        <v>1094</v>
      </c>
      <c r="D372" s="185" t="s">
        <v>216</v>
      </c>
      <c r="E372" s="186" t="s">
        <v>5627</v>
      </c>
      <c r="F372" s="187" t="s">
        <v>5628</v>
      </c>
      <c r="G372" s="188" t="s">
        <v>797</v>
      </c>
      <c r="H372" s="189">
        <v>41</v>
      </c>
      <c r="I372" s="190"/>
      <c r="J372" s="191">
        <f>ROUND(I372*H372,2)</f>
        <v>0</v>
      </c>
      <c r="K372" s="187" t="s">
        <v>359</v>
      </c>
      <c r="L372" s="40"/>
      <c r="M372" s="192" t="s">
        <v>1</v>
      </c>
      <c r="N372" s="193" t="s">
        <v>46</v>
      </c>
      <c r="O372" s="72"/>
      <c r="P372" s="194">
        <f>O372*H372</f>
        <v>0</v>
      </c>
      <c r="Q372" s="194">
        <v>1.15E-3</v>
      </c>
      <c r="R372" s="194">
        <f>Q372*H372</f>
        <v>4.7149999999999997E-2</v>
      </c>
      <c r="S372" s="194">
        <v>0</v>
      </c>
      <c r="T372" s="195">
        <f>S372*H372</f>
        <v>0</v>
      </c>
      <c r="U372" s="35"/>
      <c r="V372" s="35"/>
      <c r="W372" s="35"/>
      <c r="X372" s="35"/>
      <c r="Y372" s="35"/>
      <c r="Z372" s="35"/>
      <c r="AA372" s="35"/>
      <c r="AB372" s="35"/>
      <c r="AC372" s="35"/>
      <c r="AD372" s="35"/>
      <c r="AE372" s="35"/>
      <c r="AR372" s="196" t="s">
        <v>291</v>
      </c>
      <c r="AT372" s="196" t="s">
        <v>216</v>
      </c>
      <c r="AU372" s="196" t="s">
        <v>90</v>
      </c>
      <c r="AY372" s="18" t="s">
        <v>215</v>
      </c>
      <c r="BE372" s="197">
        <f>IF(N372="základní",J372,0)</f>
        <v>0</v>
      </c>
      <c r="BF372" s="197">
        <f>IF(N372="snížená",J372,0)</f>
        <v>0</v>
      </c>
      <c r="BG372" s="197">
        <f>IF(N372="zákl. přenesená",J372,0)</f>
        <v>0</v>
      </c>
      <c r="BH372" s="197">
        <f>IF(N372="sníž. přenesená",J372,0)</f>
        <v>0</v>
      </c>
      <c r="BI372" s="197">
        <f>IF(N372="nulová",J372,0)</f>
        <v>0</v>
      </c>
      <c r="BJ372" s="18" t="s">
        <v>88</v>
      </c>
      <c r="BK372" s="197">
        <f>ROUND(I372*H372,2)</f>
        <v>0</v>
      </c>
      <c r="BL372" s="18" t="s">
        <v>291</v>
      </c>
      <c r="BM372" s="196" t="s">
        <v>5629</v>
      </c>
    </row>
    <row r="373" spans="1:65" s="2" customFormat="1" ht="19.2">
      <c r="A373" s="35"/>
      <c r="B373" s="36"/>
      <c r="C373" s="37"/>
      <c r="D373" s="198" t="s">
        <v>221</v>
      </c>
      <c r="E373" s="37"/>
      <c r="F373" s="199" t="s">
        <v>5630</v>
      </c>
      <c r="G373" s="37"/>
      <c r="H373" s="37"/>
      <c r="I373" s="200"/>
      <c r="J373" s="37"/>
      <c r="K373" s="37"/>
      <c r="L373" s="40"/>
      <c r="M373" s="201"/>
      <c r="N373" s="202"/>
      <c r="O373" s="72"/>
      <c r="P373" s="72"/>
      <c r="Q373" s="72"/>
      <c r="R373" s="72"/>
      <c r="S373" s="72"/>
      <c r="T373" s="73"/>
      <c r="U373" s="35"/>
      <c r="V373" s="35"/>
      <c r="W373" s="35"/>
      <c r="X373" s="35"/>
      <c r="Y373" s="35"/>
      <c r="Z373" s="35"/>
      <c r="AA373" s="35"/>
      <c r="AB373" s="35"/>
      <c r="AC373" s="35"/>
      <c r="AD373" s="35"/>
      <c r="AE373" s="35"/>
      <c r="AT373" s="18" t="s">
        <v>221</v>
      </c>
      <c r="AU373" s="18" t="s">
        <v>90</v>
      </c>
    </row>
    <row r="374" spans="1:65" s="2" customFormat="1" ht="10.199999999999999">
      <c r="A374" s="35"/>
      <c r="B374" s="36"/>
      <c r="C374" s="37"/>
      <c r="D374" s="215" t="s">
        <v>362</v>
      </c>
      <c r="E374" s="37"/>
      <c r="F374" s="216" t="s">
        <v>5631</v>
      </c>
      <c r="G374" s="37"/>
      <c r="H374" s="37"/>
      <c r="I374" s="200"/>
      <c r="J374" s="37"/>
      <c r="K374" s="37"/>
      <c r="L374" s="40"/>
      <c r="M374" s="201"/>
      <c r="N374" s="202"/>
      <c r="O374" s="72"/>
      <c r="P374" s="72"/>
      <c r="Q374" s="72"/>
      <c r="R374" s="72"/>
      <c r="S374" s="72"/>
      <c r="T374" s="73"/>
      <c r="U374" s="35"/>
      <c r="V374" s="35"/>
      <c r="W374" s="35"/>
      <c r="X374" s="35"/>
      <c r="Y374" s="35"/>
      <c r="Z374" s="35"/>
      <c r="AA374" s="35"/>
      <c r="AB374" s="35"/>
      <c r="AC374" s="35"/>
      <c r="AD374" s="35"/>
      <c r="AE374" s="35"/>
      <c r="AT374" s="18" t="s">
        <v>362</v>
      </c>
      <c r="AU374" s="18" t="s">
        <v>90</v>
      </c>
    </row>
    <row r="375" spans="1:65" s="13" customFormat="1" ht="10.199999999999999">
      <c r="B375" s="217"/>
      <c r="C375" s="218"/>
      <c r="D375" s="198" t="s">
        <v>364</v>
      </c>
      <c r="E375" s="219" t="s">
        <v>1</v>
      </c>
      <c r="F375" s="220" t="s">
        <v>5601</v>
      </c>
      <c r="G375" s="218"/>
      <c r="H375" s="219" t="s">
        <v>1</v>
      </c>
      <c r="I375" s="221"/>
      <c r="J375" s="218"/>
      <c r="K375" s="218"/>
      <c r="L375" s="222"/>
      <c r="M375" s="223"/>
      <c r="N375" s="224"/>
      <c r="O375" s="224"/>
      <c r="P375" s="224"/>
      <c r="Q375" s="224"/>
      <c r="R375" s="224"/>
      <c r="S375" s="224"/>
      <c r="T375" s="225"/>
      <c r="AT375" s="226" t="s">
        <v>364</v>
      </c>
      <c r="AU375" s="226" t="s">
        <v>90</v>
      </c>
      <c r="AV375" s="13" t="s">
        <v>88</v>
      </c>
      <c r="AW375" s="13" t="s">
        <v>36</v>
      </c>
      <c r="AX375" s="13" t="s">
        <v>81</v>
      </c>
      <c r="AY375" s="226" t="s">
        <v>215</v>
      </c>
    </row>
    <row r="376" spans="1:65" s="14" customFormat="1" ht="10.199999999999999">
      <c r="B376" s="227"/>
      <c r="C376" s="228"/>
      <c r="D376" s="198" t="s">
        <v>364</v>
      </c>
      <c r="E376" s="229" t="s">
        <v>1</v>
      </c>
      <c r="F376" s="230" t="s">
        <v>88</v>
      </c>
      <c r="G376" s="228"/>
      <c r="H376" s="231">
        <v>1</v>
      </c>
      <c r="I376" s="232"/>
      <c r="J376" s="228"/>
      <c r="K376" s="228"/>
      <c r="L376" s="233"/>
      <c r="M376" s="234"/>
      <c r="N376" s="235"/>
      <c r="O376" s="235"/>
      <c r="P376" s="235"/>
      <c r="Q376" s="235"/>
      <c r="R376" s="235"/>
      <c r="S376" s="235"/>
      <c r="T376" s="236"/>
      <c r="AT376" s="237" t="s">
        <v>364</v>
      </c>
      <c r="AU376" s="237" t="s">
        <v>90</v>
      </c>
      <c r="AV376" s="14" t="s">
        <v>90</v>
      </c>
      <c r="AW376" s="14" t="s">
        <v>36</v>
      </c>
      <c r="AX376" s="14" t="s">
        <v>81</v>
      </c>
      <c r="AY376" s="237" t="s">
        <v>215</v>
      </c>
    </row>
    <row r="377" spans="1:65" s="13" customFormat="1" ht="10.199999999999999">
      <c r="B377" s="217"/>
      <c r="C377" s="218"/>
      <c r="D377" s="198" t="s">
        <v>364</v>
      </c>
      <c r="E377" s="219" t="s">
        <v>1</v>
      </c>
      <c r="F377" s="220" t="s">
        <v>5603</v>
      </c>
      <c r="G377" s="218"/>
      <c r="H377" s="219" t="s">
        <v>1</v>
      </c>
      <c r="I377" s="221"/>
      <c r="J377" s="218"/>
      <c r="K377" s="218"/>
      <c r="L377" s="222"/>
      <c r="M377" s="223"/>
      <c r="N377" s="224"/>
      <c r="O377" s="224"/>
      <c r="P377" s="224"/>
      <c r="Q377" s="224"/>
      <c r="R377" s="224"/>
      <c r="S377" s="224"/>
      <c r="T377" s="225"/>
      <c r="AT377" s="226" t="s">
        <v>364</v>
      </c>
      <c r="AU377" s="226" t="s">
        <v>90</v>
      </c>
      <c r="AV377" s="13" t="s">
        <v>88</v>
      </c>
      <c r="AW377" s="13" t="s">
        <v>36</v>
      </c>
      <c r="AX377" s="13" t="s">
        <v>81</v>
      </c>
      <c r="AY377" s="226" t="s">
        <v>215</v>
      </c>
    </row>
    <row r="378" spans="1:65" s="14" customFormat="1" ht="10.199999999999999">
      <c r="B378" s="227"/>
      <c r="C378" s="228"/>
      <c r="D378" s="198" t="s">
        <v>364</v>
      </c>
      <c r="E378" s="229" t="s">
        <v>1</v>
      </c>
      <c r="F378" s="230" t="s">
        <v>5632</v>
      </c>
      <c r="G378" s="228"/>
      <c r="H378" s="231">
        <v>40</v>
      </c>
      <c r="I378" s="232"/>
      <c r="J378" s="228"/>
      <c r="K378" s="228"/>
      <c r="L378" s="233"/>
      <c r="M378" s="234"/>
      <c r="N378" s="235"/>
      <c r="O378" s="235"/>
      <c r="P378" s="235"/>
      <c r="Q378" s="235"/>
      <c r="R378" s="235"/>
      <c r="S378" s="235"/>
      <c r="T378" s="236"/>
      <c r="AT378" s="237" t="s">
        <v>364</v>
      </c>
      <c r="AU378" s="237" t="s">
        <v>90</v>
      </c>
      <c r="AV378" s="14" t="s">
        <v>90</v>
      </c>
      <c r="AW378" s="14" t="s">
        <v>36</v>
      </c>
      <c r="AX378" s="14" t="s">
        <v>81</v>
      </c>
      <c r="AY378" s="237" t="s">
        <v>215</v>
      </c>
    </row>
    <row r="379" spans="1:65" s="15" customFormat="1" ht="10.199999999999999">
      <c r="B379" s="238"/>
      <c r="C379" s="239"/>
      <c r="D379" s="198" t="s">
        <v>364</v>
      </c>
      <c r="E379" s="240" t="s">
        <v>1</v>
      </c>
      <c r="F379" s="241" t="s">
        <v>368</v>
      </c>
      <c r="G379" s="239"/>
      <c r="H379" s="242">
        <v>41</v>
      </c>
      <c r="I379" s="243"/>
      <c r="J379" s="239"/>
      <c r="K379" s="239"/>
      <c r="L379" s="244"/>
      <c r="M379" s="245"/>
      <c r="N379" s="246"/>
      <c r="O379" s="246"/>
      <c r="P379" s="246"/>
      <c r="Q379" s="246"/>
      <c r="R379" s="246"/>
      <c r="S379" s="246"/>
      <c r="T379" s="247"/>
      <c r="AT379" s="248" t="s">
        <v>364</v>
      </c>
      <c r="AU379" s="248" t="s">
        <v>90</v>
      </c>
      <c r="AV379" s="15" t="s">
        <v>214</v>
      </c>
      <c r="AW379" s="15" t="s">
        <v>36</v>
      </c>
      <c r="AX379" s="15" t="s">
        <v>88</v>
      </c>
      <c r="AY379" s="248" t="s">
        <v>215</v>
      </c>
    </row>
    <row r="380" spans="1:65" s="2" customFormat="1" ht="24.15" customHeight="1">
      <c r="A380" s="35"/>
      <c r="B380" s="36"/>
      <c r="C380" s="185" t="s">
        <v>1108</v>
      </c>
      <c r="D380" s="185" t="s">
        <v>216</v>
      </c>
      <c r="E380" s="186" t="s">
        <v>5633</v>
      </c>
      <c r="F380" s="187" t="s">
        <v>5634</v>
      </c>
      <c r="G380" s="188" t="s">
        <v>797</v>
      </c>
      <c r="H380" s="189">
        <v>40</v>
      </c>
      <c r="I380" s="190"/>
      <c r="J380" s="191">
        <f>ROUND(I380*H380,2)</f>
        <v>0</v>
      </c>
      <c r="K380" s="187" t="s">
        <v>359</v>
      </c>
      <c r="L380" s="40"/>
      <c r="M380" s="192" t="s">
        <v>1</v>
      </c>
      <c r="N380" s="193" t="s">
        <v>46</v>
      </c>
      <c r="O380" s="72"/>
      <c r="P380" s="194">
        <f>O380*H380</f>
        <v>0</v>
      </c>
      <c r="Q380" s="194">
        <v>2.3700000000000001E-3</v>
      </c>
      <c r="R380" s="194">
        <f>Q380*H380</f>
        <v>9.4800000000000009E-2</v>
      </c>
      <c r="S380" s="194">
        <v>0</v>
      </c>
      <c r="T380" s="195">
        <f>S380*H380</f>
        <v>0</v>
      </c>
      <c r="U380" s="35"/>
      <c r="V380" s="35"/>
      <c r="W380" s="35"/>
      <c r="X380" s="35"/>
      <c r="Y380" s="35"/>
      <c r="Z380" s="35"/>
      <c r="AA380" s="35"/>
      <c r="AB380" s="35"/>
      <c r="AC380" s="35"/>
      <c r="AD380" s="35"/>
      <c r="AE380" s="35"/>
      <c r="AR380" s="196" t="s">
        <v>291</v>
      </c>
      <c r="AT380" s="196" t="s">
        <v>216</v>
      </c>
      <c r="AU380" s="196" t="s">
        <v>90</v>
      </c>
      <c r="AY380" s="18" t="s">
        <v>215</v>
      </c>
      <c r="BE380" s="197">
        <f>IF(N380="základní",J380,0)</f>
        <v>0</v>
      </c>
      <c r="BF380" s="197">
        <f>IF(N380="snížená",J380,0)</f>
        <v>0</v>
      </c>
      <c r="BG380" s="197">
        <f>IF(N380="zákl. přenesená",J380,0)</f>
        <v>0</v>
      </c>
      <c r="BH380" s="197">
        <f>IF(N380="sníž. přenesená",J380,0)</f>
        <v>0</v>
      </c>
      <c r="BI380" s="197">
        <f>IF(N380="nulová",J380,0)</f>
        <v>0</v>
      </c>
      <c r="BJ380" s="18" t="s">
        <v>88</v>
      </c>
      <c r="BK380" s="197">
        <f>ROUND(I380*H380,2)</f>
        <v>0</v>
      </c>
      <c r="BL380" s="18" t="s">
        <v>291</v>
      </c>
      <c r="BM380" s="196" t="s">
        <v>5635</v>
      </c>
    </row>
    <row r="381" spans="1:65" s="2" customFormat="1" ht="19.2">
      <c r="A381" s="35"/>
      <c r="B381" s="36"/>
      <c r="C381" s="37"/>
      <c r="D381" s="198" t="s">
        <v>221</v>
      </c>
      <c r="E381" s="37"/>
      <c r="F381" s="199" t="s">
        <v>5636</v>
      </c>
      <c r="G381" s="37"/>
      <c r="H381" s="37"/>
      <c r="I381" s="200"/>
      <c r="J381" s="37"/>
      <c r="K381" s="37"/>
      <c r="L381" s="40"/>
      <c r="M381" s="201"/>
      <c r="N381" s="202"/>
      <c r="O381" s="72"/>
      <c r="P381" s="72"/>
      <c r="Q381" s="72"/>
      <c r="R381" s="72"/>
      <c r="S381" s="72"/>
      <c r="T381" s="73"/>
      <c r="U381" s="35"/>
      <c r="V381" s="35"/>
      <c r="W381" s="35"/>
      <c r="X381" s="35"/>
      <c r="Y381" s="35"/>
      <c r="Z381" s="35"/>
      <c r="AA381" s="35"/>
      <c r="AB381" s="35"/>
      <c r="AC381" s="35"/>
      <c r="AD381" s="35"/>
      <c r="AE381" s="35"/>
      <c r="AT381" s="18" t="s">
        <v>221</v>
      </c>
      <c r="AU381" s="18" t="s">
        <v>90</v>
      </c>
    </row>
    <row r="382" spans="1:65" s="2" customFormat="1" ht="10.199999999999999">
      <c r="A382" s="35"/>
      <c r="B382" s="36"/>
      <c r="C382" s="37"/>
      <c r="D382" s="215" t="s">
        <v>362</v>
      </c>
      <c r="E382" s="37"/>
      <c r="F382" s="216" t="s">
        <v>5637</v>
      </c>
      <c r="G382" s="37"/>
      <c r="H382" s="37"/>
      <c r="I382" s="200"/>
      <c r="J382" s="37"/>
      <c r="K382" s="37"/>
      <c r="L382" s="40"/>
      <c r="M382" s="201"/>
      <c r="N382" s="202"/>
      <c r="O382" s="72"/>
      <c r="P382" s="72"/>
      <c r="Q382" s="72"/>
      <c r="R382" s="72"/>
      <c r="S382" s="72"/>
      <c r="T382" s="73"/>
      <c r="U382" s="35"/>
      <c r="V382" s="35"/>
      <c r="W382" s="35"/>
      <c r="X382" s="35"/>
      <c r="Y382" s="35"/>
      <c r="Z382" s="35"/>
      <c r="AA382" s="35"/>
      <c r="AB382" s="35"/>
      <c r="AC382" s="35"/>
      <c r="AD382" s="35"/>
      <c r="AE382" s="35"/>
      <c r="AT382" s="18" t="s">
        <v>362</v>
      </c>
      <c r="AU382" s="18" t="s">
        <v>90</v>
      </c>
    </row>
    <row r="383" spans="1:65" s="13" customFormat="1" ht="10.199999999999999">
      <c r="B383" s="217"/>
      <c r="C383" s="218"/>
      <c r="D383" s="198" t="s">
        <v>364</v>
      </c>
      <c r="E383" s="219" t="s">
        <v>1</v>
      </c>
      <c r="F383" s="220" t="s">
        <v>5601</v>
      </c>
      <c r="G383" s="218"/>
      <c r="H383" s="219" t="s">
        <v>1</v>
      </c>
      <c r="I383" s="221"/>
      <c r="J383" s="218"/>
      <c r="K383" s="218"/>
      <c r="L383" s="222"/>
      <c r="M383" s="223"/>
      <c r="N383" s="224"/>
      <c r="O383" s="224"/>
      <c r="P383" s="224"/>
      <c r="Q383" s="224"/>
      <c r="R383" s="224"/>
      <c r="S383" s="224"/>
      <c r="T383" s="225"/>
      <c r="AT383" s="226" t="s">
        <v>364</v>
      </c>
      <c r="AU383" s="226" t="s">
        <v>90</v>
      </c>
      <c r="AV383" s="13" t="s">
        <v>88</v>
      </c>
      <c r="AW383" s="13" t="s">
        <v>36</v>
      </c>
      <c r="AX383" s="13" t="s">
        <v>81</v>
      </c>
      <c r="AY383" s="226" t="s">
        <v>215</v>
      </c>
    </row>
    <row r="384" spans="1:65" s="14" customFormat="1" ht="10.199999999999999">
      <c r="B384" s="227"/>
      <c r="C384" s="228"/>
      <c r="D384" s="198" t="s">
        <v>364</v>
      </c>
      <c r="E384" s="229" t="s">
        <v>1</v>
      </c>
      <c r="F384" s="230" t="s">
        <v>5638</v>
      </c>
      <c r="G384" s="228"/>
      <c r="H384" s="231">
        <v>3</v>
      </c>
      <c r="I384" s="232"/>
      <c r="J384" s="228"/>
      <c r="K384" s="228"/>
      <c r="L384" s="233"/>
      <c r="M384" s="234"/>
      <c r="N384" s="235"/>
      <c r="O384" s="235"/>
      <c r="P384" s="235"/>
      <c r="Q384" s="235"/>
      <c r="R384" s="235"/>
      <c r="S384" s="235"/>
      <c r="T384" s="236"/>
      <c r="AT384" s="237" t="s">
        <v>364</v>
      </c>
      <c r="AU384" s="237" t="s">
        <v>90</v>
      </c>
      <c r="AV384" s="14" t="s">
        <v>90</v>
      </c>
      <c r="AW384" s="14" t="s">
        <v>36</v>
      </c>
      <c r="AX384" s="14" t="s">
        <v>81</v>
      </c>
      <c r="AY384" s="237" t="s">
        <v>215</v>
      </c>
    </row>
    <row r="385" spans="1:65" s="13" customFormat="1" ht="10.199999999999999">
      <c r="B385" s="217"/>
      <c r="C385" s="218"/>
      <c r="D385" s="198" t="s">
        <v>364</v>
      </c>
      <c r="E385" s="219" t="s">
        <v>1</v>
      </c>
      <c r="F385" s="220" t="s">
        <v>5603</v>
      </c>
      <c r="G385" s="218"/>
      <c r="H385" s="219" t="s">
        <v>1</v>
      </c>
      <c r="I385" s="221"/>
      <c r="J385" s="218"/>
      <c r="K385" s="218"/>
      <c r="L385" s="222"/>
      <c r="M385" s="223"/>
      <c r="N385" s="224"/>
      <c r="O385" s="224"/>
      <c r="P385" s="224"/>
      <c r="Q385" s="224"/>
      <c r="R385" s="224"/>
      <c r="S385" s="224"/>
      <c r="T385" s="225"/>
      <c r="AT385" s="226" t="s">
        <v>364</v>
      </c>
      <c r="AU385" s="226" t="s">
        <v>90</v>
      </c>
      <c r="AV385" s="13" t="s">
        <v>88</v>
      </c>
      <c r="AW385" s="13" t="s">
        <v>36</v>
      </c>
      <c r="AX385" s="13" t="s">
        <v>81</v>
      </c>
      <c r="AY385" s="226" t="s">
        <v>215</v>
      </c>
    </row>
    <row r="386" spans="1:65" s="14" customFormat="1" ht="10.199999999999999">
      <c r="B386" s="227"/>
      <c r="C386" s="228"/>
      <c r="D386" s="198" t="s">
        <v>364</v>
      </c>
      <c r="E386" s="229" t="s">
        <v>1</v>
      </c>
      <c r="F386" s="230" t="s">
        <v>5639</v>
      </c>
      <c r="G386" s="228"/>
      <c r="H386" s="231">
        <v>37</v>
      </c>
      <c r="I386" s="232"/>
      <c r="J386" s="228"/>
      <c r="K386" s="228"/>
      <c r="L386" s="233"/>
      <c r="M386" s="234"/>
      <c r="N386" s="235"/>
      <c r="O386" s="235"/>
      <c r="P386" s="235"/>
      <c r="Q386" s="235"/>
      <c r="R386" s="235"/>
      <c r="S386" s="235"/>
      <c r="T386" s="236"/>
      <c r="AT386" s="237" t="s">
        <v>364</v>
      </c>
      <c r="AU386" s="237" t="s">
        <v>90</v>
      </c>
      <c r="AV386" s="14" t="s">
        <v>90</v>
      </c>
      <c r="AW386" s="14" t="s">
        <v>36</v>
      </c>
      <c r="AX386" s="14" t="s">
        <v>81</v>
      </c>
      <c r="AY386" s="237" t="s">
        <v>215</v>
      </c>
    </row>
    <row r="387" spans="1:65" s="15" customFormat="1" ht="10.199999999999999">
      <c r="B387" s="238"/>
      <c r="C387" s="239"/>
      <c r="D387" s="198" t="s">
        <v>364</v>
      </c>
      <c r="E387" s="240" t="s">
        <v>1</v>
      </c>
      <c r="F387" s="241" t="s">
        <v>368</v>
      </c>
      <c r="G387" s="239"/>
      <c r="H387" s="242">
        <v>40</v>
      </c>
      <c r="I387" s="243"/>
      <c r="J387" s="239"/>
      <c r="K387" s="239"/>
      <c r="L387" s="244"/>
      <c r="M387" s="245"/>
      <c r="N387" s="246"/>
      <c r="O387" s="246"/>
      <c r="P387" s="246"/>
      <c r="Q387" s="246"/>
      <c r="R387" s="246"/>
      <c r="S387" s="246"/>
      <c r="T387" s="247"/>
      <c r="AT387" s="248" t="s">
        <v>364</v>
      </c>
      <c r="AU387" s="248" t="s">
        <v>90</v>
      </c>
      <c r="AV387" s="15" t="s">
        <v>214</v>
      </c>
      <c r="AW387" s="15" t="s">
        <v>36</v>
      </c>
      <c r="AX387" s="15" t="s">
        <v>88</v>
      </c>
      <c r="AY387" s="248" t="s">
        <v>215</v>
      </c>
    </row>
    <row r="388" spans="1:65" s="2" customFormat="1" ht="37.799999999999997" customHeight="1">
      <c r="A388" s="35"/>
      <c r="B388" s="36"/>
      <c r="C388" s="185" t="s">
        <v>1120</v>
      </c>
      <c r="D388" s="185" t="s">
        <v>216</v>
      </c>
      <c r="E388" s="186" t="s">
        <v>5640</v>
      </c>
      <c r="F388" s="187" t="s">
        <v>5641</v>
      </c>
      <c r="G388" s="188" t="s">
        <v>797</v>
      </c>
      <c r="H388" s="189">
        <v>47.5</v>
      </c>
      <c r="I388" s="190"/>
      <c r="J388" s="191">
        <f>ROUND(I388*H388,2)</f>
        <v>0</v>
      </c>
      <c r="K388" s="187" t="s">
        <v>359</v>
      </c>
      <c r="L388" s="40"/>
      <c r="M388" s="192" t="s">
        <v>1</v>
      </c>
      <c r="N388" s="193" t="s">
        <v>46</v>
      </c>
      <c r="O388" s="72"/>
      <c r="P388" s="194">
        <f>O388*H388</f>
        <v>0</v>
      </c>
      <c r="Q388" s="194">
        <v>4.0000000000000003E-5</v>
      </c>
      <c r="R388" s="194">
        <f>Q388*H388</f>
        <v>1.9000000000000002E-3</v>
      </c>
      <c r="S388" s="194">
        <v>0</v>
      </c>
      <c r="T388" s="195">
        <f>S388*H388</f>
        <v>0</v>
      </c>
      <c r="U388" s="35"/>
      <c r="V388" s="35"/>
      <c r="W388" s="35"/>
      <c r="X388" s="35"/>
      <c r="Y388" s="35"/>
      <c r="Z388" s="35"/>
      <c r="AA388" s="35"/>
      <c r="AB388" s="35"/>
      <c r="AC388" s="35"/>
      <c r="AD388" s="35"/>
      <c r="AE388" s="35"/>
      <c r="AR388" s="196" t="s">
        <v>291</v>
      </c>
      <c r="AT388" s="196" t="s">
        <v>216</v>
      </c>
      <c r="AU388" s="196" t="s">
        <v>90</v>
      </c>
      <c r="AY388" s="18" t="s">
        <v>215</v>
      </c>
      <c r="BE388" s="197">
        <f>IF(N388="základní",J388,0)</f>
        <v>0</v>
      </c>
      <c r="BF388" s="197">
        <f>IF(N388="snížená",J388,0)</f>
        <v>0</v>
      </c>
      <c r="BG388" s="197">
        <f>IF(N388="zákl. přenesená",J388,0)</f>
        <v>0</v>
      </c>
      <c r="BH388" s="197">
        <f>IF(N388="sníž. přenesená",J388,0)</f>
        <v>0</v>
      </c>
      <c r="BI388" s="197">
        <f>IF(N388="nulová",J388,0)</f>
        <v>0</v>
      </c>
      <c r="BJ388" s="18" t="s">
        <v>88</v>
      </c>
      <c r="BK388" s="197">
        <f>ROUND(I388*H388,2)</f>
        <v>0</v>
      </c>
      <c r="BL388" s="18" t="s">
        <v>291</v>
      </c>
      <c r="BM388" s="196" t="s">
        <v>5642</v>
      </c>
    </row>
    <row r="389" spans="1:65" s="2" customFormat="1" ht="38.4">
      <c r="A389" s="35"/>
      <c r="B389" s="36"/>
      <c r="C389" s="37"/>
      <c r="D389" s="198" t="s">
        <v>221</v>
      </c>
      <c r="E389" s="37"/>
      <c r="F389" s="199" t="s">
        <v>5643</v>
      </c>
      <c r="G389" s="37"/>
      <c r="H389" s="37"/>
      <c r="I389" s="200"/>
      <c r="J389" s="37"/>
      <c r="K389" s="37"/>
      <c r="L389" s="40"/>
      <c r="M389" s="201"/>
      <c r="N389" s="202"/>
      <c r="O389" s="72"/>
      <c r="P389" s="72"/>
      <c r="Q389" s="72"/>
      <c r="R389" s="72"/>
      <c r="S389" s="72"/>
      <c r="T389" s="73"/>
      <c r="U389" s="35"/>
      <c r="V389" s="35"/>
      <c r="W389" s="35"/>
      <c r="X389" s="35"/>
      <c r="Y389" s="35"/>
      <c r="Z389" s="35"/>
      <c r="AA389" s="35"/>
      <c r="AB389" s="35"/>
      <c r="AC389" s="35"/>
      <c r="AD389" s="35"/>
      <c r="AE389" s="35"/>
      <c r="AT389" s="18" t="s">
        <v>221</v>
      </c>
      <c r="AU389" s="18" t="s">
        <v>90</v>
      </c>
    </row>
    <row r="390" spans="1:65" s="2" customFormat="1" ht="10.199999999999999">
      <c r="A390" s="35"/>
      <c r="B390" s="36"/>
      <c r="C390" s="37"/>
      <c r="D390" s="215" t="s">
        <v>362</v>
      </c>
      <c r="E390" s="37"/>
      <c r="F390" s="216" t="s">
        <v>5644</v>
      </c>
      <c r="G390" s="37"/>
      <c r="H390" s="37"/>
      <c r="I390" s="200"/>
      <c r="J390" s="37"/>
      <c r="K390" s="37"/>
      <c r="L390" s="40"/>
      <c r="M390" s="201"/>
      <c r="N390" s="202"/>
      <c r="O390" s="72"/>
      <c r="P390" s="72"/>
      <c r="Q390" s="72"/>
      <c r="R390" s="72"/>
      <c r="S390" s="72"/>
      <c r="T390" s="73"/>
      <c r="U390" s="35"/>
      <c r="V390" s="35"/>
      <c r="W390" s="35"/>
      <c r="X390" s="35"/>
      <c r="Y390" s="35"/>
      <c r="Z390" s="35"/>
      <c r="AA390" s="35"/>
      <c r="AB390" s="35"/>
      <c r="AC390" s="35"/>
      <c r="AD390" s="35"/>
      <c r="AE390" s="35"/>
      <c r="AT390" s="18" t="s">
        <v>362</v>
      </c>
      <c r="AU390" s="18" t="s">
        <v>90</v>
      </c>
    </row>
    <row r="391" spans="1:65" s="14" customFormat="1" ht="10.199999999999999">
      <c r="B391" s="227"/>
      <c r="C391" s="228"/>
      <c r="D391" s="198" t="s">
        <v>364</v>
      </c>
      <c r="E391" s="229" t="s">
        <v>1</v>
      </c>
      <c r="F391" s="230" t="s">
        <v>5645</v>
      </c>
      <c r="G391" s="228"/>
      <c r="H391" s="231">
        <v>47.5</v>
      </c>
      <c r="I391" s="232"/>
      <c r="J391" s="228"/>
      <c r="K391" s="228"/>
      <c r="L391" s="233"/>
      <c r="M391" s="234"/>
      <c r="N391" s="235"/>
      <c r="O391" s="235"/>
      <c r="P391" s="235"/>
      <c r="Q391" s="235"/>
      <c r="R391" s="235"/>
      <c r="S391" s="235"/>
      <c r="T391" s="236"/>
      <c r="AT391" s="237" t="s">
        <v>364</v>
      </c>
      <c r="AU391" s="237" t="s">
        <v>90</v>
      </c>
      <c r="AV391" s="14" t="s">
        <v>90</v>
      </c>
      <c r="AW391" s="14" t="s">
        <v>36</v>
      </c>
      <c r="AX391" s="14" t="s">
        <v>88</v>
      </c>
      <c r="AY391" s="237" t="s">
        <v>215</v>
      </c>
    </row>
    <row r="392" spans="1:65" s="2" customFormat="1" ht="37.799999999999997" customHeight="1">
      <c r="A392" s="35"/>
      <c r="B392" s="36"/>
      <c r="C392" s="185" t="s">
        <v>1129</v>
      </c>
      <c r="D392" s="185" t="s">
        <v>216</v>
      </c>
      <c r="E392" s="186" t="s">
        <v>5646</v>
      </c>
      <c r="F392" s="187" t="s">
        <v>5647</v>
      </c>
      <c r="G392" s="188" t="s">
        <v>797</v>
      </c>
      <c r="H392" s="189">
        <v>16</v>
      </c>
      <c r="I392" s="190"/>
      <c r="J392" s="191">
        <f>ROUND(I392*H392,2)</f>
        <v>0</v>
      </c>
      <c r="K392" s="187" t="s">
        <v>359</v>
      </c>
      <c r="L392" s="40"/>
      <c r="M392" s="192" t="s">
        <v>1</v>
      </c>
      <c r="N392" s="193" t="s">
        <v>46</v>
      </c>
      <c r="O392" s="72"/>
      <c r="P392" s="194">
        <f>O392*H392</f>
        <v>0</v>
      </c>
      <c r="Q392" s="194">
        <v>8.0000000000000007E-5</v>
      </c>
      <c r="R392" s="194">
        <f>Q392*H392</f>
        <v>1.2800000000000001E-3</v>
      </c>
      <c r="S392" s="194">
        <v>0</v>
      </c>
      <c r="T392" s="195">
        <f>S392*H392</f>
        <v>0</v>
      </c>
      <c r="U392" s="35"/>
      <c r="V392" s="35"/>
      <c r="W392" s="35"/>
      <c r="X392" s="35"/>
      <c r="Y392" s="35"/>
      <c r="Z392" s="35"/>
      <c r="AA392" s="35"/>
      <c r="AB392" s="35"/>
      <c r="AC392" s="35"/>
      <c r="AD392" s="35"/>
      <c r="AE392" s="35"/>
      <c r="AR392" s="196" t="s">
        <v>291</v>
      </c>
      <c r="AT392" s="196" t="s">
        <v>216</v>
      </c>
      <c r="AU392" s="196" t="s">
        <v>90</v>
      </c>
      <c r="AY392" s="18" t="s">
        <v>215</v>
      </c>
      <c r="BE392" s="197">
        <f>IF(N392="základní",J392,0)</f>
        <v>0</v>
      </c>
      <c r="BF392" s="197">
        <f>IF(N392="snížená",J392,0)</f>
        <v>0</v>
      </c>
      <c r="BG392" s="197">
        <f>IF(N392="zákl. přenesená",J392,0)</f>
        <v>0</v>
      </c>
      <c r="BH392" s="197">
        <f>IF(N392="sníž. přenesená",J392,0)</f>
        <v>0</v>
      </c>
      <c r="BI392" s="197">
        <f>IF(N392="nulová",J392,0)</f>
        <v>0</v>
      </c>
      <c r="BJ392" s="18" t="s">
        <v>88</v>
      </c>
      <c r="BK392" s="197">
        <f>ROUND(I392*H392,2)</f>
        <v>0</v>
      </c>
      <c r="BL392" s="18" t="s">
        <v>291</v>
      </c>
      <c r="BM392" s="196" t="s">
        <v>5648</v>
      </c>
    </row>
    <row r="393" spans="1:65" s="2" customFormat="1" ht="38.4">
      <c r="A393" s="35"/>
      <c r="B393" s="36"/>
      <c r="C393" s="37"/>
      <c r="D393" s="198" t="s">
        <v>221</v>
      </c>
      <c r="E393" s="37"/>
      <c r="F393" s="199" t="s">
        <v>5649</v>
      </c>
      <c r="G393" s="37"/>
      <c r="H393" s="37"/>
      <c r="I393" s="200"/>
      <c r="J393" s="37"/>
      <c r="K393" s="37"/>
      <c r="L393" s="40"/>
      <c r="M393" s="201"/>
      <c r="N393" s="202"/>
      <c r="O393" s="72"/>
      <c r="P393" s="72"/>
      <c r="Q393" s="72"/>
      <c r="R393" s="72"/>
      <c r="S393" s="72"/>
      <c r="T393" s="73"/>
      <c r="U393" s="35"/>
      <c r="V393" s="35"/>
      <c r="W393" s="35"/>
      <c r="X393" s="35"/>
      <c r="Y393" s="35"/>
      <c r="Z393" s="35"/>
      <c r="AA393" s="35"/>
      <c r="AB393" s="35"/>
      <c r="AC393" s="35"/>
      <c r="AD393" s="35"/>
      <c r="AE393" s="35"/>
      <c r="AT393" s="18" t="s">
        <v>221</v>
      </c>
      <c r="AU393" s="18" t="s">
        <v>90</v>
      </c>
    </row>
    <row r="394" spans="1:65" s="2" customFormat="1" ht="10.199999999999999">
      <c r="A394" s="35"/>
      <c r="B394" s="36"/>
      <c r="C394" s="37"/>
      <c r="D394" s="215" t="s">
        <v>362</v>
      </c>
      <c r="E394" s="37"/>
      <c r="F394" s="216" t="s">
        <v>5650</v>
      </c>
      <c r="G394" s="37"/>
      <c r="H394" s="37"/>
      <c r="I394" s="200"/>
      <c r="J394" s="37"/>
      <c r="K394" s="37"/>
      <c r="L394" s="40"/>
      <c r="M394" s="201"/>
      <c r="N394" s="202"/>
      <c r="O394" s="72"/>
      <c r="P394" s="72"/>
      <c r="Q394" s="72"/>
      <c r="R394" s="72"/>
      <c r="S394" s="72"/>
      <c r="T394" s="73"/>
      <c r="U394" s="35"/>
      <c r="V394" s="35"/>
      <c r="W394" s="35"/>
      <c r="X394" s="35"/>
      <c r="Y394" s="35"/>
      <c r="Z394" s="35"/>
      <c r="AA394" s="35"/>
      <c r="AB394" s="35"/>
      <c r="AC394" s="35"/>
      <c r="AD394" s="35"/>
      <c r="AE394" s="35"/>
      <c r="AT394" s="18" t="s">
        <v>362</v>
      </c>
      <c r="AU394" s="18" t="s">
        <v>90</v>
      </c>
    </row>
    <row r="395" spans="1:65" s="14" customFormat="1" ht="10.199999999999999">
      <c r="B395" s="227"/>
      <c r="C395" s="228"/>
      <c r="D395" s="198" t="s">
        <v>364</v>
      </c>
      <c r="E395" s="229" t="s">
        <v>1</v>
      </c>
      <c r="F395" s="230" t="s">
        <v>5651</v>
      </c>
      <c r="G395" s="228"/>
      <c r="H395" s="231">
        <v>16</v>
      </c>
      <c r="I395" s="232"/>
      <c r="J395" s="228"/>
      <c r="K395" s="228"/>
      <c r="L395" s="233"/>
      <c r="M395" s="234"/>
      <c r="N395" s="235"/>
      <c r="O395" s="235"/>
      <c r="P395" s="235"/>
      <c r="Q395" s="235"/>
      <c r="R395" s="235"/>
      <c r="S395" s="235"/>
      <c r="T395" s="236"/>
      <c r="AT395" s="237" t="s">
        <v>364</v>
      </c>
      <c r="AU395" s="237" t="s">
        <v>90</v>
      </c>
      <c r="AV395" s="14" t="s">
        <v>90</v>
      </c>
      <c r="AW395" s="14" t="s">
        <v>36</v>
      </c>
      <c r="AX395" s="14" t="s">
        <v>88</v>
      </c>
      <c r="AY395" s="237" t="s">
        <v>215</v>
      </c>
    </row>
    <row r="396" spans="1:65" s="2" customFormat="1" ht="16.5" customHeight="1">
      <c r="A396" s="35"/>
      <c r="B396" s="36"/>
      <c r="C396" s="185" t="s">
        <v>1152</v>
      </c>
      <c r="D396" s="185" t="s">
        <v>216</v>
      </c>
      <c r="E396" s="186" t="s">
        <v>5652</v>
      </c>
      <c r="F396" s="187" t="s">
        <v>5653</v>
      </c>
      <c r="G396" s="188" t="s">
        <v>797</v>
      </c>
      <c r="H396" s="189">
        <v>60</v>
      </c>
      <c r="I396" s="190"/>
      <c r="J396" s="191">
        <f>ROUND(I396*H396,2)</f>
        <v>0</v>
      </c>
      <c r="K396" s="187" t="s">
        <v>359</v>
      </c>
      <c r="L396" s="40"/>
      <c r="M396" s="192" t="s">
        <v>1</v>
      </c>
      <c r="N396" s="193" t="s">
        <v>46</v>
      </c>
      <c r="O396" s="72"/>
      <c r="P396" s="194">
        <f>O396*H396</f>
        <v>0</v>
      </c>
      <c r="Q396" s="194">
        <v>1.9000000000000001E-4</v>
      </c>
      <c r="R396" s="194">
        <f>Q396*H396</f>
        <v>1.14E-2</v>
      </c>
      <c r="S396" s="194">
        <v>0</v>
      </c>
      <c r="T396" s="195">
        <f>S396*H396</f>
        <v>0</v>
      </c>
      <c r="U396" s="35"/>
      <c r="V396" s="35"/>
      <c r="W396" s="35"/>
      <c r="X396" s="35"/>
      <c r="Y396" s="35"/>
      <c r="Z396" s="35"/>
      <c r="AA396" s="35"/>
      <c r="AB396" s="35"/>
      <c r="AC396" s="35"/>
      <c r="AD396" s="35"/>
      <c r="AE396" s="35"/>
      <c r="AR396" s="196" t="s">
        <v>291</v>
      </c>
      <c r="AT396" s="196" t="s">
        <v>216</v>
      </c>
      <c r="AU396" s="196" t="s">
        <v>90</v>
      </c>
      <c r="AY396" s="18" t="s">
        <v>215</v>
      </c>
      <c r="BE396" s="197">
        <f>IF(N396="základní",J396,0)</f>
        <v>0</v>
      </c>
      <c r="BF396" s="197">
        <f>IF(N396="snížená",J396,0)</f>
        <v>0</v>
      </c>
      <c r="BG396" s="197">
        <f>IF(N396="zákl. přenesená",J396,0)</f>
        <v>0</v>
      </c>
      <c r="BH396" s="197">
        <f>IF(N396="sníž. přenesená",J396,0)</f>
        <v>0</v>
      </c>
      <c r="BI396" s="197">
        <f>IF(N396="nulová",J396,0)</f>
        <v>0</v>
      </c>
      <c r="BJ396" s="18" t="s">
        <v>88</v>
      </c>
      <c r="BK396" s="197">
        <f>ROUND(I396*H396,2)</f>
        <v>0</v>
      </c>
      <c r="BL396" s="18" t="s">
        <v>291</v>
      </c>
      <c r="BM396" s="196" t="s">
        <v>5654</v>
      </c>
    </row>
    <row r="397" spans="1:65" s="2" customFormat="1" ht="10.199999999999999">
      <c r="A397" s="35"/>
      <c r="B397" s="36"/>
      <c r="C397" s="37"/>
      <c r="D397" s="198" t="s">
        <v>221</v>
      </c>
      <c r="E397" s="37"/>
      <c r="F397" s="199" t="s">
        <v>5655</v>
      </c>
      <c r="G397" s="37"/>
      <c r="H397" s="37"/>
      <c r="I397" s="200"/>
      <c r="J397" s="37"/>
      <c r="K397" s="37"/>
      <c r="L397" s="40"/>
      <c r="M397" s="201"/>
      <c r="N397" s="202"/>
      <c r="O397" s="72"/>
      <c r="P397" s="72"/>
      <c r="Q397" s="72"/>
      <c r="R397" s="72"/>
      <c r="S397" s="72"/>
      <c r="T397" s="73"/>
      <c r="U397" s="35"/>
      <c r="V397" s="35"/>
      <c r="W397" s="35"/>
      <c r="X397" s="35"/>
      <c r="Y397" s="35"/>
      <c r="Z397" s="35"/>
      <c r="AA397" s="35"/>
      <c r="AB397" s="35"/>
      <c r="AC397" s="35"/>
      <c r="AD397" s="35"/>
      <c r="AE397" s="35"/>
      <c r="AT397" s="18" t="s">
        <v>221</v>
      </c>
      <c r="AU397" s="18" t="s">
        <v>90</v>
      </c>
    </row>
    <row r="398" spans="1:65" s="2" customFormat="1" ht="10.199999999999999">
      <c r="A398" s="35"/>
      <c r="B398" s="36"/>
      <c r="C398" s="37"/>
      <c r="D398" s="215" t="s">
        <v>362</v>
      </c>
      <c r="E398" s="37"/>
      <c r="F398" s="216" t="s">
        <v>5656</v>
      </c>
      <c r="G398" s="37"/>
      <c r="H398" s="37"/>
      <c r="I398" s="200"/>
      <c r="J398" s="37"/>
      <c r="K398" s="37"/>
      <c r="L398" s="40"/>
      <c r="M398" s="201"/>
      <c r="N398" s="202"/>
      <c r="O398" s="72"/>
      <c r="P398" s="72"/>
      <c r="Q398" s="72"/>
      <c r="R398" s="72"/>
      <c r="S398" s="72"/>
      <c r="T398" s="73"/>
      <c r="U398" s="35"/>
      <c r="V398" s="35"/>
      <c r="W398" s="35"/>
      <c r="X398" s="35"/>
      <c r="Y398" s="35"/>
      <c r="Z398" s="35"/>
      <c r="AA398" s="35"/>
      <c r="AB398" s="35"/>
      <c r="AC398" s="35"/>
      <c r="AD398" s="35"/>
      <c r="AE398" s="35"/>
      <c r="AT398" s="18" t="s">
        <v>362</v>
      </c>
      <c r="AU398" s="18" t="s">
        <v>90</v>
      </c>
    </row>
    <row r="399" spans="1:65" s="2" customFormat="1" ht="16.5" customHeight="1">
      <c r="A399" s="35"/>
      <c r="B399" s="36"/>
      <c r="C399" s="185" t="s">
        <v>1164</v>
      </c>
      <c r="D399" s="185" t="s">
        <v>216</v>
      </c>
      <c r="E399" s="186" t="s">
        <v>5657</v>
      </c>
      <c r="F399" s="187" t="s">
        <v>5658</v>
      </c>
      <c r="G399" s="188" t="s">
        <v>797</v>
      </c>
      <c r="H399" s="189">
        <v>11</v>
      </c>
      <c r="I399" s="190"/>
      <c r="J399" s="191">
        <f>ROUND(I399*H399,2)</f>
        <v>0</v>
      </c>
      <c r="K399" s="187" t="s">
        <v>359</v>
      </c>
      <c r="L399" s="40"/>
      <c r="M399" s="192" t="s">
        <v>1</v>
      </c>
      <c r="N399" s="193" t="s">
        <v>46</v>
      </c>
      <c r="O399" s="72"/>
      <c r="P399" s="194">
        <f>O399*H399</f>
        <v>0</v>
      </c>
      <c r="Q399" s="194">
        <v>2.5000000000000001E-4</v>
      </c>
      <c r="R399" s="194">
        <f>Q399*H399</f>
        <v>2.7499999999999998E-3</v>
      </c>
      <c r="S399" s="194">
        <v>0</v>
      </c>
      <c r="T399" s="195">
        <f>S399*H399</f>
        <v>0</v>
      </c>
      <c r="U399" s="35"/>
      <c r="V399" s="35"/>
      <c r="W399" s="35"/>
      <c r="X399" s="35"/>
      <c r="Y399" s="35"/>
      <c r="Z399" s="35"/>
      <c r="AA399" s="35"/>
      <c r="AB399" s="35"/>
      <c r="AC399" s="35"/>
      <c r="AD399" s="35"/>
      <c r="AE399" s="35"/>
      <c r="AR399" s="196" t="s">
        <v>291</v>
      </c>
      <c r="AT399" s="196" t="s">
        <v>216</v>
      </c>
      <c r="AU399" s="196" t="s">
        <v>90</v>
      </c>
      <c r="AY399" s="18" t="s">
        <v>215</v>
      </c>
      <c r="BE399" s="197">
        <f>IF(N399="základní",J399,0)</f>
        <v>0</v>
      </c>
      <c r="BF399" s="197">
        <f>IF(N399="snížená",J399,0)</f>
        <v>0</v>
      </c>
      <c r="BG399" s="197">
        <f>IF(N399="zákl. přenesená",J399,0)</f>
        <v>0</v>
      </c>
      <c r="BH399" s="197">
        <f>IF(N399="sníž. přenesená",J399,0)</f>
        <v>0</v>
      </c>
      <c r="BI399" s="197">
        <f>IF(N399="nulová",J399,0)</f>
        <v>0</v>
      </c>
      <c r="BJ399" s="18" t="s">
        <v>88</v>
      </c>
      <c r="BK399" s="197">
        <f>ROUND(I399*H399,2)</f>
        <v>0</v>
      </c>
      <c r="BL399" s="18" t="s">
        <v>291</v>
      </c>
      <c r="BM399" s="196" t="s">
        <v>5659</v>
      </c>
    </row>
    <row r="400" spans="1:65" s="2" customFormat="1" ht="10.199999999999999">
      <c r="A400" s="35"/>
      <c r="B400" s="36"/>
      <c r="C400" s="37"/>
      <c r="D400" s="198" t="s">
        <v>221</v>
      </c>
      <c r="E400" s="37"/>
      <c r="F400" s="199" t="s">
        <v>5660</v>
      </c>
      <c r="G400" s="37"/>
      <c r="H400" s="37"/>
      <c r="I400" s="200"/>
      <c r="J400" s="37"/>
      <c r="K400" s="37"/>
      <c r="L400" s="40"/>
      <c r="M400" s="201"/>
      <c r="N400" s="202"/>
      <c r="O400" s="72"/>
      <c r="P400" s="72"/>
      <c r="Q400" s="72"/>
      <c r="R400" s="72"/>
      <c r="S400" s="72"/>
      <c r="T400" s="73"/>
      <c r="U400" s="35"/>
      <c r="V400" s="35"/>
      <c r="W400" s="35"/>
      <c r="X400" s="35"/>
      <c r="Y400" s="35"/>
      <c r="Z400" s="35"/>
      <c r="AA400" s="35"/>
      <c r="AB400" s="35"/>
      <c r="AC400" s="35"/>
      <c r="AD400" s="35"/>
      <c r="AE400" s="35"/>
      <c r="AT400" s="18" t="s">
        <v>221</v>
      </c>
      <c r="AU400" s="18" t="s">
        <v>90</v>
      </c>
    </row>
    <row r="401" spans="1:65" s="2" customFormat="1" ht="10.199999999999999">
      <c r="A401" s="35"/>
      <c r="B401" s="36"/>
      <c r="C401" s="37"/>
      <c r="D401" s="215" t="s">
        <v>362</v>
      </c>
      <c r="E401" s="37"/>
      <c r="F401" s="216" t="s">
        <v>5661</v>
      </c>
      <c r="G401" s="37"/>
      <c r="H401" s="37"/>
      <c r="I401" s="200"/>
      <c r="J401" s="37"/>
      <c r="K401" s="37"/>
      <c r="L401" s="40"/>
      <c r="M401" s="201"/>
      <c r="N401" s="202"/>
      <c r="O401" s="72"/>
      <c r="P401" s="72"/>
      <c r="Q401" s="72"/>
      <c r="R401" s="72"/>
      <c r="S401" s="72"/>
      <c r="T401" s="73"/>
      <c r="U401" s="35"/>
      <c r="V401" s="35"/>
      <c r="W401" s="35"/>
      <c r="X401" s="35"/>
      <c r="Y401" s="35"/>
      <c r="Z401" s="35"/>
      <c r="AA401" s="35"/>
      <c r="AB401" s="35"/>
      <c r="AC401" s="35"/>
      <c r="AD401" s="35"/>
      <c r="AE401" s="35"/>
      <c r="AT401" s="18" t="s">
        <v>362</v>
      </c>
      <c r="AU401" s="18" t="s">
        <v>90</v>
      </c>
    </row>
    <row r="402" spans="1:65" s="2" customFormat="1" ht="16.5" customHeight="1">
      <c r="A402" s="35"/>
      <c r="B402" s="36"/>
      <c r="C402" s="185" t="s">
        <v>1170</v>
      </c>
      <c r="D402" s="185" t="s">
        <v>216</v>
      </c>
      <c r="E402" s="186" t="s">
        <v>5662</v>
      </c>
      <c r="F402" s="187" t="s">
        <v>5663</v>
      </c>
      <c r="G402" s="188" t="s">
        <v>797</v>
      </c>
      <c r="H402" s="189">
        <v>30</v>
      </c>
      <c r="I402" s="190"/>
      <c r="J402" s="191">
        <f>ROUND(I402*H402,2)</f>
        <v>0</v>
      </c>
      <c r="K402" s="187" t="s">
        <v>359</v>
      </c>
      <c r="L402" s="40"/>
      <c r="M402" s="192" t="s">
        <v>1</v>
      </c>
      <c r="N402" s="193" t="s">
        <v>46</v>
      </c>
      <c r="O402" s="72"/>
      <c r="P402" s="194">
        <f>O402*H402</f>
        <v>0</v>
      </c>
      <c r="Q402" s="194">
        <v>2.5999999999999998E-4</v>
      </c>
      <c r="R402" s="194">
        <f>Q402*H402</f>
        <v>7.7999999999999996E-3</v>
      </c>
      <c r="S402" s="194">
        <v>0</v>
      </c>
      <c r="T402" s="195">
        <f>S402*H402</f>
        <v>0</v>
      </c>
      <c r="U402" s="35"/>
      <c r="V402" s="35"/>
      <c r="W402" s="35"/>
      <c r="X402" s="35"/>
      <c r="Y402" s="35"/>
      <c r="Z402" s="35"/>
      <c r="AA402" s="35"/>
      <c r="AB402" s="35"/>
      <c r="AC402" s="35"/>
      <c r="AD402" s="35"/>
      <c r="AE402" s="35"/>
      <c r="AR402" s="196" t="s">
        <v>291</v>
      </c>
      <c r="AT402" s="196" t="s">
        <v>216</v>
      </c>
      <c r="AU402" s="196" t="s">
        <v>90</v>
      </c>
      <c r="AY402" s="18" t="s">
        <v>215</v>
      </c>
      <c r="BE402" s="197">
        <f>IF(N402="základní",J402,0)</f>
        <v>0</v>
      </c>
      <c r="BF402" s="197">
        <f>IF(N402="snížená",J402,0)</f>
        <v>0</v>
      </c>
      <c r="BG402" s="197">
        <f>IF(N402="zákl. přenesená",J402,0)</f>
        <v>0</v>
      </c>
      <c r="BH402" s="197">
        <f>IF(N402="sníž. přenesená",J402,0)</f>
        <v>0</v>
      </c>
      <c r="BI402" s="197">
        <f>IF(N402="nulová",J402,0)</f>
        <v>0</v>
      </c>
      <c r="BJ402" s="18" t="s">
        <v>88</v>
      </c>
      <c r="BK402" s="197">
        <f>ROUND(I402*H402,2)</f>
        <v>0</v>
      </c>
      <c r="BL402" s="18" t="s">
        <v>291</v>
      </c>
      <c r="BM402" s="196" t="s">
        <v>5664</v>
      </c>
    </row>
    <row r="403" spans="1:65" s="2" customFormat="1" ht="10.199999999999999">
      <c r="A403" s="35"/>
      <c r="B403" s="36"/>
      <c r="C403" s="37"/>
      <c r="D403" s="198" t="s">
        <v>221</v>
      </c>
      <c r="E403" s="37"/>
      <c r="F403" s="199" t="s">
        <v>5665</v>
      </c>
      <c r="G403" s="37"/>
      <c r="H403" s="37"/>
      <c r="I403" s="200"/>
      <c r="J403" s="37"/>
      <c r="K403" s="37"/>
      <c r="L403" s="40"/>
      <c r="M403" s="201"/>
      <c r="N403" s="202"/>
      <c r="O403" s="72"/>
      <c r="P403" s="72"/>
      <c r="Q403" s="72"/>
      <c r="R403" s="72"/>
      <c r="S403" s="72"/>
      <c r="T403" s="73"/>
      <c r="U403" s="35"/>
      <c r="V403" s="35"/>
      <c r="W403" s="35"/>
      <c r="X403" s="35"/>
      <c r="Y403" s="35"/>
      <c r="Z403" s="35"/>
      <c r="AA403" s="35"/>
      <c r="AB403" s="35"/>
      <c r="AC403" s="35"/>
      <c r="AD403" s="35"/>
      <c r="AE403" s="35"/>
      <c r="AT403" s="18" t="s">
        <v>221</v>
      </c>
      <c r="AU403" s="18" t="s">
        <v>90</v>
      </c>
    </row>
    <row r="404" spans="1:65" s="2" customFormat="1" ht="10.199999999999999">
      <c r="A404" s="35"/>
      <c r="B404" s="36"/>
      <c r="C404" s="37"/>
      <c r="D404" s="215" t="s">
        <v>362</v>
      </c>
      <c r="E404" s="37"/>
      <c r="F404" s="216" t="s">
        <v>5666</v>
      </c>
      <c r="G404" s="37"/>
      <c r="H404" s="37"/>
      <c r="I404" s="200"/>
      <c r="J404" s="37"/>
      <c r="K404" s="37"/>
      <c r="L404" s="40"/>
      <c r="M404" s="201"/>
      <c r="N404" s="202"/>
      <c r="O404" s="72"/>
      <c r="P404" s="72"/>
      <c r="Q404" s="72"/>
      <c r="R404" s="72"/>
      <c r="S404" s="72"/>
      <c r="T404" s="73"/>
      <c r="U404" s="35"/>
      <c r="V404" s="35"/>
      <c r="W404" s="35"/>
      <c r="X404" s="35"/>
      <c r="Y404" s="35"/>
      <c r="Z404" s="35"/>
      <c r="AA404" s="35"/>
      <c r="AB404" s="35"/>
      <c r="AC404" s="35"/>
      <c r="AD404" s="35"/>
      <c r="AE404" s="35"/>
      <c r="AT404" s="18" t="s">
        <v>362</v>
      </c>
      <c r="AU404" s="18" t="s">
        <v>90</v>
      </c>
    </row>
    <row r="405" spans="1:65" s="2" customFormat="1" ht="16.5" customHeight="1">
      <c r="A405" s="35"/>
      <c r="B405" s="36"/>
      <c r="C405" s="185" t="s">
        <v>1176</v>
      </c>
      <c r="D405" s="185" t="s">
        <v>216</v>
      </c>
      <c r="E405" s="186" t="s">
        <v>5667</v>
      </c>
      <c r="F405" s="187" t="s">
        <v>5668</v>
      </c>
      <c r="G405" s="188" t="s">
        <v>797</v>
      </c>
      <c r="H405" s="189">
        <v>18</v>
      </c>
      <c r="I405" s="190"/>
      <c r="J405" s="191">
        <f>ROUND(I405*H405,2)</f>
        <v>0</v>
      </c>
      <c r="K405" s="187" t="s">
        <v>359</v>
      </c>
      <c r="L405" s="40"/>
      <c r="M405" s="192" t="s">
        <v>1</v>
      </c>
      <c r="N405" s="193" t="s">
        <v>46</v>
      </c>
      <c r="O405" s="72"/>
      <c r="P405" s="194">
        <f>O405*H405</f>
        <v>0</v>
      </c>
      <c r="Q405" s="194">
        <v>2.7E-4</v>
      </c>
      <c r="R405" s="194">
        <f>Q405*H405</f>
        <v>4.8599999999999997E-3</v>
      </c>
      <c r="S405" s="194">
        <v>0</v>
      </c>
      <c r="T405" s="195">
        <f>S405*H405</f>
        <v>0</v>
      </c>
      <c r="U405" s="35"/>
      <c r="V405" s="35"/>
      <c r="W405" s="35"/>
      <c r="X405" s="35"/>
      <c r="Y405" s="35"/>
      <c r="Z405" s="35"/>
      <c r="AA405" s="35"/>
      <c r="AB405" s="35"/>
      <c r="AC405" s="35"/>
      <c r="AD405" s="35"/>
      <c r="AE405" s="35"/>
      <c r="AR405" s="196" t="s">
        <v>291</v>
      </c>
      <c r="AT405" s="196" t="s">
        <v>216</v>
      </c>
      <c r="AU405" s="196" t="s">
        <v>90</v>
      </c>
      <c r="AY405" s="18" t="s">
        <v>215</v>
      </c>
      <c r="BE405" s="197">
        <f>IF(N405="základní",J405,0)</f>
        <v>0</v>
      </c>
      <c r="BF405" s="197">
        <f>IF(N405="snížená",J405,0)</f>
        <v>0</v>
      </c>
      <c r="BG405" s="197">
        <f>IF(N405="zákl. přenesená",J405,0)</f>
        <v>0</v>
      </c>
      <c r="BH405" s="197">
        <f>IF(N405="sníž. přenesená",J405,0)</f>
        <v>0</v>
      </c>
      <c r="BI405" s="197">
        <f>IF(N405="nulová",J405,0)</f>
        <v>0</v>
      </c>
      <c r="BJ405" s="18" t="s">
        <v>88</v>
      </c>
      <c r="BK405" s="197">
        <f>ROUND(I405*H405,2)</f>
        <v>0</v>
      </c>
      <c r="BL405" s="18" t="s">
        <v>291</v>
      </c>
      <c r="BM405" s="196" t="s">
        <v>5669</v>
      </c>
    </row>
    <row r="406" spans="1:65" s="2" customFormat="1" ht="10.199999999999999">
      <c r="A406" s="35"/>
      <c r="B406" s="36"/>
      <c r="C406" s="37"/>
      <c r="D406" s="198" t="s">
        <v>221</v>
      </c>
      <c r="E406" s="37"/>
      <c r="F406" s="199" t="s">
        <v>5670</v>
      </c>
      <c r="G406" s="37"/>
      <c r="H406" s="37"/>
      <c r="I406" s="200"/>
      <c r="J406" s="37"/>
      <c r="K406" s="37"/>
      <c r="L406" s="40"/>
      <c r="M406" s="201"/>
      <c r="N406" s="202"/>
      <c r="O406" s="72"/>
      <c r="P406" s="72"/>
      <c r="Q406" s="72"/>
      <c r="R406" s="72"/>
      <c r="S406" s="72"/>
      <c r="T406" s="73"/>
      <c r="U406" s="35"/>
      <c r="V406" s="35"/>
      <c r="W406" s="35"/>
      <c r="X406" s="35"/>
      <c r="Y406" s="35"/>
      <c r="Z406" s="35"/>
      <c r="AA406" s="35"/>
      <c r="AB406" s="35"/>
      <c r="AC406" s="35"/>
      <c r="AD406" s="35"/>
      <c r="AE406" s="35"/>
      <c r="AT406" s="18" t="s">
        <v>221</v>
      </c>
      <c r="AU406" s="18" t="s">
        <v>90</v>
      </c>
    </row>
    <row r="407" spans="1:65" s="2" customFormat="1" ht="10.199999999999999">
      <c r="A407" s="35"/>
      <c r="B407" s="36"/>
      <c r="C407" s="37"/>
      <c r="D407" s="215" t="s">
        <v>362</v>
      </c>
      <c r="E407" s="37"/>
      <c r="F407" s="216" t="s">
        <v>5671</v>
      </c>
      <c r="G407" s="37"/>
      <c r="H407" s="37"/>
      <c r="I407" s="200"/>
      <c r="J407" s="37"/>
      <c r="K407" s="37"/>
      <c r="L407" s="40"/>
      <c r="M407" s="201"/>
      <c r="N407" s="202"/>
      <c r="O407" s="72"/>
      <c r="P407" s="72"/>
      <c r="Q407" s="72"/>
      <c r="R407" s="72"/>
      <c r="S407" s="72"/>
      <c r="T407" s="73"/>
      <c r="U407" s="35"/>
      <c r="V407" s="35"/>
      <c r="W407" s="35"/>
      <c r="X407" s="35"/>
      <c r="Y407" s="35"/>
      <c r="Z407" s="35"/>
      <c r="AA407" s="35"/>
      <c r="AB407" s="35"/>
      <c r="AC407" s="35"/>
      <c r="AD407" s="35"/>
      <c r="AE407" s="35"/>
      <c r="AT407" s="18" t="s">
        <v>362</v>
      </c>
      <c r="AU407" s="18" t="s">
        <v>90</v>
      </c>
    </row>
    <row r="408" spans="1:65" s="2" customFormat="1" ht="21.75" customHeight="1">
      <c r="A408" s="35"/>
      <c r="B408" s="36"/>
      <c r="C408" s="185" t="s">
        <v>1184</v>
      </c>
      <c r="D408" s="185" t="s">
        <v>216</v>
      </c>
      <c r="E408" s="186" t="s">
        <v>5672</v>
      </c>
      <c r="F408" s="187" t="s">
        <v>5673</v>
      </c>
      <c r="G408" s="188" t="s">
        <v>716</v>
      </c>
      <c r="H408" s="189">
        <v>33</v>
      </c>
      <c r="I408" s="190"/>
      <c r="J408" s="191">
        <f>ROUND(I408*H408,2)</f>
        <v>0</v>
      </c>
      <c r="K408" s="187" t="s">
        <v>359</v>
      </c>
      <c r="L408" s="40"/>
      <c r="M408" s="192" t="s">
        <v>1</v>
      </c>
      <c r="N408" s="193" t="s">
        <v>46</v>
      </c>
      <c r="O408" s="72"/>
      <c r="P408" s="194">
        <f>O408*H408</f>
        <v>0</v>
      </c>
      <c r="Q408" s="194">
        <v>1.2999999999999999E-4</v>
      </c>
      <c r="R408" s="194">
        <f>Q408*H408</f>
        <v>4.2899999999999995E-3</v>
      </c>
      <c r="S408" s="194">
        <v>0</v>
      </c>
      <c r="T408" s="195">
        <f>S408*H408</f>
        <v>0</v>
      </c>
      <c r="U408" s="35"/>
      <c r="V408" s="35"/>
      <c r="W408" s="35"/>
      <c r="X408" s="35"/>
      <c r="Y408" s="35"/>
      <c r="Z408" s="35"/>
      <c r="AA408" s="35"/>
      <c r="AB408" s="35"/>
      <c r="AC408" s="35"/>
      <c r="AD408" s="35"/>
      <c r="AE408" s="35"/>
      <c r="AR408" s="196" t="s">
        <v>291</v>
      </c>
      <c r="AT408" s="196" t="s">
        <v>216</v>
      </c>
      <c r="AU408" s="196" t="s">
        <v>90</v>
      </c>
      <c r="AY408" s="18" t="s">
        <v>215</v>
      </c>
      <c r="BE408" s="197">
        <f>IF(N408="základní",J408,0)</f>
        <v>0</v>
      </c>
      <c r="BF408" s="197">
        <f>IF(N408="snížená",J408,0)</f>
        <v>0</v>
      </c>
      <c r="BG408" s="197">
        <f>IF(N408="zákl. přenesená",J408,0)</f>
        <v>0</v>
      </c>
      <c r="BH408" s="197">
        <f>IF(N408="sníž. přenesená",J408,0)</f>
        <v>0</v>
      </c>
      <c r="BI408" s="197">
        <f>IF(N408="nulová",J408,0)</f>
        <v>0</v>
      </c>
      <c r="BJ408" s="18" t="s">
        <v>88</v>
      </c>
      <c r="BK408" s="197">
        <f>ROUND(I408*H408,2)</f>
        <v>0</v>
      </c>
      <c r="BL408" s="18" t="s">
        <v>291</v>
      </c>
      <c r="BM408" s="196" t="s">
        <v>5674</v>
      </c>
    </row>
    <row r="409" spans="1:65" s="2" customFormat="1" ht="10.199999999999999">
      <c r="A409" s="35"/>
      <c r="B409" s="36"/>
      <c r="C409" s="37"/>
      <c r="D409" s="198" t="s">
        <v>221</v>
      </c>
      <c r="E409" s="37"/>
      <c r="F409" s="199" t="s">
        <v>5675</v>
      </c>
      <c r="G409" s="37"/>
      <c r="H409" s="37"/>
      <c r="I409" s="200"/>
      <c r="J409" s="37"/>
      <c r="K409" s="37"/>
      <c r="L409" s="40"/>
      <c r="M409" s="201"/>
      <c r="N409" s="202"/>
      <c r="O409" s="72"/>
      <c r="P409" s="72"/>
      <c r="Q409" s="72"/>
      <c r="R409" s="72"/>
      <c r="S409" s="72"/>
      <c r="T409" s="73"/>
      <c r="U409" s="35"/>
      <c r="V409" s="35"/>
      <c r="W409" s="35"/>
      <c r="X409" s="35"/>
      <c r="Y409" s="35"/>
      <c r="Z409" s="35"/>
      <c r="AA409" s="35"/>
      <c r="AB409" s="35"/>
      <c r="AC409" s="35"/>
      <c r="AD409" s="35"/>
      <c r="AE409" s="35"/>
      <c r="AT409" s="18" t="s">
        <v>221</v>
      </c>
      <c r="AU409" s="18" t="s">
        <v>90</v>
      </c>
    </row>
    <row r="410" spans="1:65" s="2" customFormat="1" ht="10.199999999999999">
      <c r="A410" s="35"/>
      <c r="B410" s="36"/>
      <c r="C410" s="37"/>
      <c r="D410" s="215" t="s">
        <v>362</v>
      </c>
      <c r="E410" s="37"/>
      <c r="F410" s="216" t="s">
        <v>5676</v>
      </c>
      <c r="G410" s="37"/>
      <c r="H410" s="37"/>
      <c r="I410" s="200"/>
      <c r="J410" s="37"/>
      <c r="K410" s="37"/>
      <c r="L410" s="40"/>
      <c r="M410" s="201"/>
      <c r="N410" s="202"/>
      <c r="O410" s="72"/>
      <c r="P410" s="72"/>
      <c r="Q410" s="72"/>
      <c r="R410" s="72"/>
      <c r="S410" s="72"/>
      <c r="T410" s="73"/>
      <c r="U410" s="35"/>
      <c r="V410" s="35"/>
      <c r="W410" s="35"/>
      <c r="X410" s="35"/>
      <c r="Y410" s="35"/>
      <c r="Z410" s="35"/>
      <c r="AA410" s="35"/>
      <c r="AB410" s="35"/>
      <c r="AC410" s="35"/>
      <c r="AD410" s="35"/>
      <c r="AE410" s="35"/>
      <c r="AT410" s="18" t="s">
        <v>362</v>
      </c>
      <c r="AU410" s="18" t="s">
        <v>90</v>
      </c>
    </row>
    <row r="411" spans="1:65" s="14" customFormat="1" ht="10.199999999999999">
      <c r="B411" s="227"/>
      <c r="C411" s="228"/>
      <c r="D411" s="198" t="s">
        <v>364</v>
      </c>
      <c r="E411" s="229" t="s">
        <v>1</v>
      </c>
      <c r="F411" s="230" t="s">
        <v>5677</v>
      </c>
      <c r="G411" s="228"/>
      <c r="H411" s="231">
        <v>16</v>
      </c>
      <c r="I411" s="232"/>
      <c r="J411" s="228"/>
      <c r="K411" s="228"/>
      <c r="L411" s="233"/>
      <c r="M411" s="234"/>
      <c r="N411" s="235"/>
      <c r="O411" s="235"/>
      <c r="P411" s="235"/>
      <c r="Q411" s="235"/>
      <c r="R411" s="235"/>
      <c r="S411" s="235"/>
      <c r="T411" s="236"/>
      <c r="AT411" s="237" t="s">
        <v>364</v>
      </c>
      <c r="AU411" s="237" t="s">
        <v>90</v>
      </c>
      <c r="AV411" s="14" t="s">
        <v>90</v>
      </c>
      <c r="AW411" s="14" t="s">
        <v>36</v>
      </c>
      <c r="AX411" s="14" t="s">
        <v>81</v>
      </c>
      <c r="AY411" s="237" t="s">
        <v>215</v>
      </c>
    </row>
    <row r="412" spans="1:65" s="14" customFormat="1" ht="10.199999999999999">
      <c r="B412" s="227"/>
      <c r="C412" s="228"/>
      <c r="D412" s="198" t="s">
        <v>364</v>
      </c>
      <c r="E412" s="229" t="s">
        <v>1</v>
      </c>
      <c r="F412" s="230" t="s">
        <v>5678</v>
      </c>
      <c r="G412" s="228"/>
      <c r="H412" s="231">
        <v>17</v>
      </c>
      <c r="I412" s="232"/>
      <c r="J412" s="228"/>
      <c r="K412" s="228"/>
      <c r="L412" s="233"/>
      <c r="M412" s="234"/>
      <c r="N412" s="235"/>
      <c r="O412" s="235"/>
      <c r="P412" s="235"/>
      <c r="Q412" s="235"/>
      <c r="R412" s="235"/>
      <c r="S412" s="235"/>
      <c r="T412" s="236"/>
      <c r="AT412" s="237" t="s">
        <v>364</v>
      </c>
      <c r="AU412" s="237" t="s">
        <v>90</v>
      </c>
      <c r="AV412" s="14" t="s">
        <v>90</v>
      </c>
      <c r="AW412" s="14" t="s">
        <v>36</v>
      </c>
      <c r="AX412" s="14" t="s">
        <v>81</v>
      </c>
      <c r="AY412" s="237" t="s">
        <v>215</v>
      </c>
    </row>
    <row r="413" spans="1:65" s="15" customFormat="1" ht="10.199999999999999">
      <c r="B413" s="238"/>
      <c r="C413" s="239"/>
      <c r="D413" s="198" t="s">
        <v>364</v>
      </c>
      <c r="E413" s="240" t="s">
        <v>1</v>
      </c>
      <c r="F413" s="241" t="s">
        <v>368</v>
      </c>
      <c r="G413" s="239"/>
      <c r="H413" s="242">
        <v>33</v>
      </c>
      <c r="I413" s="243"/>
      <c r="J413" s="239"/>
      <c r="K413" s="239"/>
      <c r="L413" s="244"/>
      <c r="M413" s="245"/>
      <c r="N413" s="246"/>
      <c r="O413" s="246"/>
      <c r="P413" s="246"/>
      <c r="Q413" s="246"/>
      <c r="R413" s="246"/>
      <c r="S413" s="246"/>
      <c r="T413" s="247"/>
      <c r="AT413" s="248" t="s">
        <v>364</v>
      </c>
      <c r="AU413" s="248" t="s">
        <v>90</v>
      </c>
      <c r="AV413" s="15" t="s">
        <v>214</v>
      </c>
      <c r="AW413" s="15" t="s">
        <v>36</v>
      </c>
      <c r="AX413" s="15" t="s">
        <v>88</v>
      </c>
      <c r="AY413" s="248" t="s">
        <v>215</v>
      </c>
    </row>
    <row r="414" spans="1:65" s="2" customFormat="1" ht="16.5" customHeight="1">
      <c r="A414" s="35"/>
      <c r="B414" s="36"/>
      <c r="C414" s="185" t="s">
        <v>1188</v>
      </c>
      <c r="D414" s="185" t="s">
        <v>216</v>
      </c>
      <c r="E414" s="186" t="s">
        <v>5679</v>
      </c>
      <c r="F414" s="187" t="s">
        <v>5680</v>
      </c>
      <c r="G414" s="188" t="s">
        <v>2907</v>
      </c>
      <c r="H414" s="189">
        <v>4</v>
      </c>
      <c r="I414" s="190"/>
      <c r="J414" s="191">
        <f>ROUND(I414*H414,2)</f>
        <v>0</v>
      </c>
      <c r="K414" s="187" t="s">
        <v>359</v>
      </c>
      <c r="L414" s="40"/>
      <c r="M414" s="192" t="s">
        <v>1</v>
      </c>
      <c r="N414" s="193" t="s">
        <v>46</v>
      </c>
      <c r="O414" s="72"/>
      <c r="P414" s="194">
        <f>O414*H414</f>
        <v>0</v>
      </c>
      <c r="Q414" s="194">
        <v>2.5000000000000001E-4</v>
      </c>
      <c r="R414" s="194">
        <f>Q414*H414</f>
        <v>1E-3</v>
      </c>
      <c r="S414" s="194">
        <v>0</v>
      </c>
      <c r="T414" s="195">
        <f>S414*H414</f>
        <v>0</v>
      </c>
      <c r="U414" s="35"/>
      <c r="V414" s="35"/>
      <c r="W414" s="35"/>
      <c r="X414" s="35"/>
      <c r="Y414" s="35"/>
      <c r="Z414" s="35"/>
      <c r="AA414" s="35"/>
      <c r="AB414" s="35"/>
      <c r="AC414" s="35"/>
      <c r="AD414" s="35"/>
      <c r="AE414" s="35"/>
      <c r="AR414" s="196" t="s">
        <v>291</v>
      </c>
      <c r="AT414" s="196" t="s">
        <v>216</v>
      </c>
      <c r="AU414" s="196" t="s">
        <v>90</v>
      </c>
      <c r="AY414" s="18" t="s">
        <v>215</v>
      </c>
      <c r="BE414" s="197">
        <f>IF(N414="základní",J414,0)</f>
        <v>0</v>
      </c>
      <c r="BF414" s="197">
        <f>IF(N414="snížená",J414,0)</f>
        <v>0</v>
      </c>
      <c r="BG414" s="197">
        <f>IF(N414="zákl. přenesená",J414,0)</f>
        <v>0</v>
      </c>
      <c r="BH414" s="197">
        <f>IF(N414="sníž. přenesená",J414,0)</f>
        <v>0</v>
      </c>
      <c r="BI414" s="197">
        <f>IF(N414="nulová",J414,0)</f>
        <v>0</v>
      </c>
      <c r="BJ414" s="18" t="s">
        <v>88</v>
      </c>
      <c r="BK414" s="197">
        <f>ROUND(I414*H414,2)</f>
        <v>0</v>
      </c>
      <c r="BL414" s="18" t="s">
        <v>291</v>
      </c>
      <c r="BM414" s="196" t="s">
        <v>5681</v>
      </c>
    </row>
    <row r="415" spans="1:65" s="2" customFormat="1" ht="10.199999999999999">
      <c r="A415" s="35"/>
      <c r="B415" s="36"/>
      <c r="C415" s="37"/>
      <c r="D415" s="198" t="s">
        <v>221</v>
      </c>
      <c r="E415" s="37"/>
      <c r="F415" s="199" t="s">
        <v>5682</v>
      </c>
      <c r="G415" s="37"/>
      <c r="H415" s="37"/>
      <c r="I415" s="200"/>
      <c r="J415" s="37"/>
      <c r="K415" s="37"/>
      <c r="L415" s="40"/>
      <c r="M415" s="201"/>
      <c r="N415" s="202"/>
      <c r="O415" s="72"/>
      <c r="P415" s="72"/>
      <c r="Q415" s="72"/>
      <c r="R415" s="72"/>
      <c r="S415" s="72"/>
      <c r="T415" s="73"/>
      <c r="U415" s="35"/>
      <c r="V415" s="35"/>
      <c r="W415" s="35"/>
      <c r="X415" s="35"/>
      <c r="Y415" s="35"/>
      <c r="Z415" s="35"/>
      <c r="AA415" s="35"/>
      <c r="AB415" s="35"/>
      <c r="AC415" s="35"/>
      <c r="AD415" s="35"/>
      <c r="AE415" s="35"/>
      <c r="AT415" s="18" t="s">
        <v>221</v>
      </c>
      <c r="AU415" s="18" t="s">
        <v>90</v>
      </c>
    </row>
    <row r="416" spans="1:65" s="2" customFormat="1" ht="10.199999999999999">
      <c r="A416" s="35"/>
      <c r="B416" s="36"/>
      <c r="C416" s="37"/>
      <c r="D416" s="215" t="s">
        <v>362</v>
      </c>
      <c r="E416" s="37"/>
      <c r="F416" s="216" t="s">
        <v>5683</v>
      </c>
      <c r="G416" s="37"/>
      <c r="H416" s="37"/>
      <c r="I416" s="200"/>
      <c r="J416" s="37"/>
      <c r="K416" s="37"/>
      <c r="L416" s="40"/>
      <c r="M416" s="201"/>
      <c r="N416" s="202"/>
      <c r="O416" s="72"/>
      <c r="P416" s="72"/>
      <c r="Q416" s="72"/>
      <c r="R416" s="72"/>
      <c r="S416" s="72"/>
      <c r="T416" s="73"/>
      <c r="U416" s="35"/>
      <c r="V416" s="35"/>
      <c r="W416" s="35"/>
      <c r="X416" s="35"/>
      <c r="Y416" s="35"/>
      <c r="Z416" s="35"/>
      <c r="AA416" s="35"/>
      <c r="AB416" s="35"/>
      <c r="AC416" s="35"/>
      <c r="AD416" s="35"/>
      <c r="AE416" s="35"/>
      <c r="AT416" s="18" t="s">
        <v>362</v>
      </c>
      <c r="AU416" s="18" t="s">
        <v>90</v>
      </c>
    </row>
    <row r="417" spans="1:65" s="2" customFormat="1" ht="16.5" customHeight="1">
      <c r="A417" s="35"/>
      <c r="B417" s="36"/>
      <c r="C417" s="185" t="s">
        <v>1192</v>
      </c>
      <c r="D417" s="185" t="s">
        <v>216</v>
      </c>
      <c r="E417" s="186" t="s">
        <v>5684</v>
      </c>
      <c r="F417" s="187" t="s">
        <v>5685</v>
      </c>
      <c r="G417" s="188" t="s">
        <v>288</v>
      </c>
      <c r="H417" s="189">
        <v>2</v>
      </c>
      <c r="I417" s="190"/>
      <c r="J417" s="191">
        <f>ROUND(I417*H417,2)</f>
        <v>0</v>
      </c>
      <c r="K417" s="187" t="s">
        <v>359</v>
      </c>
      <c r="L417" s="40"/>
      <c r="M417" s="192" t="s">
        <v>1</v>
      </c>
      <c r="N417" s="193" t="s">
        <v>46</v>
      </c>
      <c r="O417" s="72"/>
      <c r="P417" s="194">
        <f>O417*H417</f>
        <v>0</v>
      </c>
      <c r="Q417" s="194">
        <v>5.6999999999999998E-4</v>
      </c>
      <c r="R417" s="194">
        <f>Q417*H417</f>
        <v>1.14E-3</v>
      </c>
      <c r="S417" s="194">
        <v>0</v>
      </c>
      <c r="T417" s="195">
        <f>S417*H417</f>
        <v>0</v>
      </c>
      <c r="U417" s="35"/>
      <c r="V417" s="35"/>
      <c r="W417" s="35"/>
      <c r="X417" s="35"/>
      <c r="Y417" s="35"/>
      <c r="Z417" s="35"/>
      <c r="AA417" s="35"/>
      <c r="AB417" s="35"/>
      <c r="AC417" s="35"/>
      <c r="AD417" s="35"/>
      <c r="AE417" s="35"/>
      <c r="AR417" s="196" t="s">
        <v>291</v>
      </c>
      <c r="AT417" s="196" t="s">
        <v>216</v>
      </c>
      <c r="AU417" s="196" t="s">
        <v>90</v>
      </c>
      <c r="AY417" s="18" t="s">
        <v>215</v>
      </c>
      <c r="BE417" s="197">
        <f>IF(N417="základní",J417,0)</f>
        <v>0</v>
      </c>
      <c r="BF417" s="197">
        <f>IF(N417="snížená",J417,0)</f>
        <v>0</v>
      </c>
      <c r="BG417" s="197">
        <f>IF(N417="zákl. přenesená",J417,0)</f>
        <v>0</v>
      </c>
      <c r="BH417" s="197">
        <f>IF(N417="sníž. přenesená",J417,0)</f>
        <v>0</v>
      </c>
      <c r="BI417" s="197">
        <f>IF(N417="nulová",J417,0)</f>
        <v>0</v>
      </c>
      <c r="BJ417" s="18" t="s">
        <v>88</v>
      </c>
      <c r="BK417" s="197">
        <f>ROUND(I417*H417,2)</f>
        <v>0</v>
      </c>
      <c r="BL417" s="18" t="s">
        <v>291</v>
      </c>
      <c r="BM417" s="196" t="s">
        <v>5686</v>
      </c>
    </row>
    <row r="418" spans="1:65" s="2" customFormat="1" ht="10.199999999999999">
      <c r="A418" s="35"/>
      <c r="B418" s="36"/>
      <c r="C418" s="37"/>
      <c r="D418" s="198" t="s">
        <v>221</v>
      </c>
      <c r="E418" s="37"/>
      <c r="F418" s="199" t="s">
        <v>5687</v>
      </c>
      <c r="G418" s="37"/>
      <c r="H418" s="37"/>
      <c r="I418" s="200"/>
      <c r="J418" s="37"/>
      <c r="K418" s="37"/>
      <c r="L418" s="40"/>
      <c r="M418" s="201"/>
      <c r="N418" s="202"/>
      <c r="O418" s="72"/>
      <c r="P418" s="72"/>
      <c r="Q418" s="72"/>
      <c r="R418" s="72"/>
      <c r="S418" s="72"/>
      <c r="T418" s="73"/>
      <c r="U418" s="35"/>
      <c r="V418" s="35"/>
      <c r="W418" s="35"/>
      <c r="X418" s="35"/>
      <c r="Y418" s="35"/>
      <c r="Z418" s="35"/>
      <c r="AA418" s="35"/>
      <c r="AB418" s="35"/>
      <c r="AC418" s="35"/>
      <c r="AD418" s="35"/>
      <c r="AE418" s="35"/>
      <c r="AT418" s="18" t="s">
        <v>221</v>
      </c>
      <c r="AU418" s="18" t="s">
        <v>90</v>
      </c>
    </row>
    <row r="419" spans="1:65" s="2" customFormat="1" ht="10.199999999999999">
      <c r="A419" s="35"/>
      <c r="B419" s="36"/>
      <c r="C419" s="37"/>
      <c r="D419" s="215" t="s">
        <v>362</v>
      </c>
      <c r="E419" s="37"/>
      <c r="F419" s="216" t="s">
        <v>5688</v>
      </c>
      <c r="G419" s="37"/>
      <c r="H419" s="37"/>
      <c r="I419" s="200"/>
      <c r="J419" s="37"/>
      <c r="K419" s="37"/>
      <c r="L419" s="40"/>
      <c r="M419" s="201"/>
      <c r="N419" s="202"/>
      <c r="O419" s="72"/>
      <c r="P419" s="72"/>
      <c r="Q419" s="72"/>
      <c r="R419" s="72"/>
      <c r="S419" s="72"/>
      <c r="T419" s="73"/>
      <c r="U419" s="35"/>
      <c r="V419" s="35"/>
      <c r="W419" s="35"/>
      <c r="X419" s="35"/>
      <c r="Y419" s="35"/>
      <c r="Z419" s="35"/>
      <c r="AA419" s="35"/>
      <c r="AB419" s="35"/>
      <c r="AC419" s="35"/>
      <c r="AD419" s="35"/>
      <c r="AE419" s="35"/>
      <c r="AT419" s="18" t="s">
        <v>362</v>
      </c>
      <c r="AU419" s="18" t="s">
        <v>90</v>
      </c>
    </row>
    <row r="420" spans="1:65" s="2" customFormat="1" ht="16.5" customHeight="1">
      <c r="A420" s="35"/>
      <c r="B420" s="36"/>
      <c r="C420" s="185" t="s">
        <v>1201</v>
      </c>
      <c r="D420" s="185" t="s">
        <v>216</v>
      </c>
      <c r="E420" s="186" t="s">
        <v>5689</v>
      </c>
      <c r="F420" s="187" t="s">
        <v>5690</v>
      </c>
      <c r="G420" s="188" t="s">
        <v>288</v>
      </c>
      <c r="H420" s="189">
        <v>1</v>
      </c>
      <c r="I420" s="190"/>
      <c r="J420" s="191">
        <f>ROUND(I420*H420,2)</f>
        <v>0</v>
      </c>
      <c r="K420" s="187" t="s">
        <v>359</v>
      </c>
      <c r="L420" s="40"/>
      <c r="M420" s="192" t="s">
        <v>1</v>
      </c>
      <c r="N420" s="193" t="s">
        <v>46</v>
      </c>
      <c r="O420" s="72"/>
      <c r="P420" s="194">
        <f>O420*H420</f>
        <v>0</v>
      </c>
      <c r="Q420" s="194">
        <v>8.9999999999999998E-4</v>
      </c>
      <c r="R420" s="194">
        <f>Q420*H420</f>
        <v>8.9999999999999998E-4</v>
      </c>
      <c r="S420" s="194">
        <v>0</v>
      </c>
      <c r="T420" s="195">
        <f>S420*H420</f>
        <v>0</v>
      </c>
      <c r="U420" s="35"/>
      <c r="V420" s="35"/>
      <c r="W420" s="35"/>
      <c r="X420" s="35"/>
      <c r="Y420" s="35"/>
      <c r="Z420" s="35"/>
      <c r="AA420" s="35"/>
      <c r="AB420" s="35"/>
      <c r="AC420" s="35"/>
      <c r="AD420" s="35"/>
      <c r="AE420" s="35"/>
      <c r="AR420" s="196" t="s">
        <v>291</v>
      </c>
      <c r="AT420" s="196" t="s">
        <v>216</v>
      </c>
      <c r="AU420" s="196" t="s">
        <v>90</v>
      </c>
      <c r="AY420" s="18" t="s">
        <v>215</v>
      </c>
      <c r="BE420" s="197">
        <f>IF(N420="základní",J420,0)</f>
        <v>0</v>
      </c>
      <c r="BF420" s="197">
        <f>IF(N420="snížená",J420,0)</f>
        <v>0</v>
      </c>
      <c r="BG420" s="197">
        <f>IF(N420="zákl. přenesená",J420,0)</f>
        <v>0</v>
      </c>
      <c r="BH420" s="197">
        <f>IF(N420="sníž. přenesená",J420,0)</f>
        <v>0</v>
      </c>
      <c r="BI420" s="197">
        <f>IF(N420="nulová",J420,0)</f>
        <v>0</v>
      </c>
      <c r="BJ420" s="18" t="s">
        <v>88</v>
      </c>
      <c r="BK420" s="197">
        <f>ROUND(I420*H420,2)</f>
        <v>0</v>
      </c>
      <c r="BL420" s="18" t="s">
        <v>291</v>
      </c>
      <c r="BM420" s="196" t="s">
        <v>5691</v>
      </c>
    </row>
    <row r="421" spans="1:65" s="2" customFormat="1" ht="10.199999999999999">
      <c r="A421" s="35"/>
      <c r="B421" s="36"/>
      <c r="C421" s="37"/>
      <c r="D421" s="198" t="s">
        <v>221</v>
      </c>
      <c r="E421" s="37"/>
      <c r="F421" s="199" t="s">
        <v>5692</v>
      </c>
      <c r="G421" s="37"/>
      <c r="H421" s="37"/>
      <c r="I421" s="200"/>
      <c r="J421" s="37"/>
      <c r="K421" s="37"/>
      <c r="L421" s="40"/>
      <c r="M421" s="201"/>
      <c r="N421" s="202"/>
      <c r="O421" s="72"/>
      <c r="P421" s="72"/>
      <c r="Q421" s="72"/>
      <c r="R421" s="72"/>
      <c r="S421" s="72"/>
      <c r="T421" s="73"/>
      <c r="U421" s="35"/>
      <c r="V421" s="35"/>
      <c r="W421" s="35"/>
      <c r="X421" s="35"/>
      <c r="Y421" s="35"/>
      <c r="Z421" s="35"/>
      <c r="AA421" s="35"/>
      <c r="AB421" s="35"/>
      <c r="AC421" s="35"/>
      <c r="AD421" s="35"/>
      <c r="AE421" s="35"/>
      <c r="AT421" s="18" t="s">
        <v>221</v>
      </c>
      <c r="AU421" s="18" t="s">
        <v>90</v>
      </c>
    </row>
    <row r="422" spans="1:65" s="2" customFormat="1" ht="10.199999999999999">
      <c r="A422" s="35"/>
      <c r="B422" s="36"/>
      <c r="C422" s="37"/>
      <c r="D422" s="215" t="s">
        <v>362</v>
      </c>
      <c r="E422" s="37"/>
      <c r="F422" s="216" t="s">
        <v>5693</v>
      </c>
      <c r="G422" s="37"/>
      <c r="H422" s="37"/>
      <c r="I422" s="200"/>
      <c r="J422" s="37"/>
      <c r="K422" s="37"/>
      <c r="L422" s="40"/>
      <c r="M422" s="201"/>
      <c r="N422" s="202"/>
      <c r="O422" s="72"/>
      <c r="P422" s="72"/>
      <c r="Q422" s="72"/>
      <c r="R422" s="72"/>
      <c r="S422" s="72"/>
      <c r="T422" s="73"/>
      <c r="U422" s="35"/>
      <c r="V422" s="35"/>
      <c r="W422" s="35"/>
      <c r="X422" s="35"/>
      <c r="Y422" s="35"/>
      <c r="Z422" s="35"/>
      <c r="AA422" s="35"/>
      <c r="AB422" s="35"/>
      <c r="AC422" s="35"/>
      <c r="AD422" s="35"/>
      <c r="AE422" s="35"/>
      <c r="AT422" s="18" t="s">
        <v>362</v>
      </c>
      <c r="AU422" s="18" t="s">
        <v>90</v>
      </c>
    </row>
    <row r="423" spans="1:65" s="2" customFormat="1" ht="24.15" customHeight="1">
      <c r="A423" s="35"/>
      <c r="B423" s="36"/>
      <c r="C423" s="185" t="s">
        <v>1288</v>
      </c>
      <c r="D423" s="185" t="s">
        <v>216</v>
      </c>
      <c r="E423" s="186" t="s">
        <v>5694</v>
      </c>
      <c r="F423" s="187" t="s">
        <v>5695</v>
      </c>
      <c r="G423" s="188" t="s">
        <v>716</v>
      </c>
      <c r="H423" s="189">
        <v>2</v>
      </c>
      <c r="I423" s="190"/>
      <c r="J423" s="191">
        <f>ROUND(I423*H423,2)</f>
        <v>0</v>
      </c>
      <c r="K423" s="187" t="s">
        <v>359</v>
      </c>
      <c r="L423" s="40"/>
      <c r="M423" s="192" t="s">
        <v>1</v>
      </c>
      <c r="N423" s="193" t="s">
        <v>46</v>
      </c>
      <c r="O423" s="72"/>
      <c r="P423" s="194">
        <f>O423*H423</f>
        <v>0</v>
      </c>
      <c r="Q423" s="194">
        <v>2.2000000000000001E-4</v>
      </c>
      <c r="R423" s="194">
        <f>Q423*H423</f>
        <v>4.4000000000000002E-4</v>
      </c>
      <c r="S423" s="194">
        <v>0</v>
      </c>
      <c r="T423" s="195">
        <f>S423*H423</f>
        <v>0</v>
      </c>
      <c r="U423" s="35"/>
      <c r="V423" s="35"/>
      <c r="W423" s="35"/>
      <c r="X423" s="35"/>
      <c r="Y423" s="35"/>
      <c r="Z423" s="35"/>
      <c r="AA423" s="35"/>
      <c r="AB423" s="35"/>
      <c r="AC423" s="35"/>
      <c r="AD423" s="35"/>
      <c r="AE423" s="35"/>
      <c r="AR423" s="196" t="s">
        <v>291</v>
      </c>
      <c r="AT423" s="196" t="s">
        <v>216</v>
      </c>
      <c r="AU423" s="196" t="s">
        <v>90</v>
      </c>
      <c r="AY423" s="18" t="s">
        <v>215</v>
      </c>
      <c r="BE423" s="197">
        <f>IF(N423="základní",J423,0)</f>
        <v>0</v>
      </c>
      <c r="BF423" s="197">
        <f>IF(N423="snížená",J423,0)</f>
        <v>0</v>
      </c>
      <c r="BG423" s="197">
        <f>IF(N423="zákl. přenesená",J423,0)</f>
        <v>0</v>
      </c>
      <c r="BH423" s="197">
        <f>IF(N423="sníž. přenesená",J423,0)</f>
        <v>0</v>
      </c>
      <c r="BI423" s="197">
        <f>IF(N423="nulová",J423,0)</f>
        <v>0</v>
      </c>
      <c r="BJ423" s="18" t="s">
        <v>88</v>
      </c>
      <c r="BK423" s="197">
        <f>ROUND(I423*H423,2)</f>
        <v>0</v>
      </c>
      <c r="BL423" s="18" t="s">
        <v>291</v>
      </c>
      <c r="BM423" s="196" t="s">
        <v>5696</v>
      </c>
    </row>
    <row r="424" spans="1:65" s="2" customFormat="1" ht="19.2">
      <c r="A424" s="35"/>
      <c r="B424" s="36"/>
      <c r="C424" s="37"/>
      <c r="D424" s="198" t="s">
        <v>221</v>
      </c>
      <c r="E424" s="37"/>
      <c r="F424" s="199" t="s">
        <v>5697</v>
      </c>
      <c r="G424" s="37"/>
      <c r="H424" s="37"/>
      <c r="I424" s="200"/>
      <c r="J424" s="37"/>
      <c r="K424" s="37"/>
      <c r="L424" s="40"/>
      <c r="M424" s="201"/>
      <c r="N424" s="202"/>
      <c r="O424" s="72"/>
      <c r="P424" s="72"/>
      <c r="Q424" s="72"/>
      <c r="R424" s="72"/>
      <c r="S424" s="72"/>
      <c r="T424" s="73"/>
      <c r="U424" s="35"/>
      <c r="V424" s="35"/>
      <c r="W424" s="35"/>
      <c r="X424" s="35"/>
      <c r="Y424" s="35"/>
      <c r="Z424" s="35"/>
      <c r="AA424" s="35"/>
      <c r="AB424" s="35"/>
      <c r="AC424" s="35"/>
      <c r="AD424" s="35"/>
      <c r="AE424" s="35"/>
      <c r="AT424" s="18" t="s">
        <v>221</v>
      </c>
      <c r="AU424" s="18" t="s">
        <v>90</v>
      </c>
    </row>
    <row r="425" spans="1:65" s="2" customFormat="1" ht="10.199999999999999">
      <c r="A425" s="35"/>
      <c r="B425" s="36"/>
      <c r="C425" s="37"/>
      <c r="D425" s="215" t="s">
        <v>362</v>
      </c>
      <c r="E425" s="37"/>
      <c r="F425" s="216" t="s">
        <v>5698</v>
      </c>
      <c r="G425" s="37"/>
      <c r="H425" s="37"/>
      <c r="I425" s="200"/>
      <c r="J425" s="37"/>
      <c r="K425" s="37"/>
      <c r="L425" s="40"/>
      <c r="M425" s="201"/>
      <c r="N425" s="202"/>
      <c r="O425" s="72"/>
      <c r="P425" s="72"/>
      <c r="Q425" s="72"/>
      <c r="R425" s="72"/>
      <c r="S425" s="72"/>
      <c r="T425" s="73"/>
      <c r="U425" s="35"/>
      <c r="V425" s="35"/>
      <c r="W425" s="35"/>
      <c r="X425" s="35"/>
      <c r="Y425" s="35"/>
      <c r="Z425" s="35"/>
      <c r="AA425" s="35"/>
      <c r="AB425" s="35"/>
      <c r="AC425" s="35"/>
      <c r="AD425" s="35"/>
      <c r="AE425" s="35"/>
      <c r="AT425" s="18" t="s">
        <v>362</v>
      </c>
      <c r="AU425" s="18" t="s">
        <v>90</v>
      </c>
    </row>
    <row r="426" spans="1:65" s="2" customFormat="1" ht="24.15" customHeight="1">
      <c r="A426" s="35"/>
      <c r="B426" s="36"/>
      <c r="C426" s="185" t="s">
        <v>1349</v>
      </c>
      <c r="D426" s="185" t="s">
        <v>216</v>
      </c>
      <c r="E426" s="186" t="s">
        <v>5699</v>
      </c>
      <c r="F426" s="187" t="s">
        <v>5700</v>
      </c>
      <c r="G426" s="188" t="s">
        <v>716</v>
      </c>
      <c r="H426" s="189">
        <v>2</v>
      </c>
      <c r="I426" s="190"/>
      <c r="J426" s="191">
        <f>ROUND(I426*H426,2)</f>
        <v>0</v>
      </c>
      <c r="K426" s="187" t="s">
        <v>359</v>
      </c>
      <c r="L426" s="40"/>
      <c r="M426" s="192" t="s">
        <v>1</v>
      </c>
      <c r="N426" s="193" t="s">
        <v>46</v>
      </c>
      <c r="O426" s="72"/>
      <c r="P426" s="194">
        <f>O426*H426</f>
        <v>0</v>
      </c>
      <c r="Q426" s="194">
        <v>2.7E-4</v>
      </c>
      <c r="R426" s="194">
        <f>Q426*H426</f>
        <v>5.4000000000000001E-4</v>
      </c>
      <c r="S426" s="194">
        <v>0</v>
      </c>
      <c r="T426" s="195">
        <f>S426*H426</f>
        <v>0</v>
      </c>
      <c r="U426" s="35"/>
      <c r="V426" s="35"/>
      <c r="W426" s="35"/>
      <c r="X426" s="35"/>
      <c r="Y426" s="35"/>
      <c r="Z426" s="35"/>
      <c r="AA426" s="35"/>
      <c r="AB426" s="35"/>
      <c r="AC426" s="35"/>
      <c r="AD426" s="35"/>
      <c r="AE426" s="35"/>
      <c r="AR426" s="196" t="s">
        <v>291</v>
      </c>
      <c r="AT426" s="196" t="s">
        <v>216</v>
      </c>
      <c r="AU426" s="196" t="s">
        <v>90</v>
      </c>
      <c r="AY426" s="18" t="s">
        <v>215</v>
      </c>
      <c r="BE426" s="197">
        <f>IF(N426="základní",J426,0)</f>
        <v>0</v>
      </c>
      <c r="BF426" s="197">
        <f>IF(N426="snížená",J426,0)</f>
        <v>0</v>
      </c>
      <c r="BG426" s="197">
        <f>IF(N426="zákl. přenesená",J426,0)</f>
        <v>0</v>
      </c>
      <c r="BH426" s="197">
        <f>IF(N426="sníž. přenesená",J426,0)</f>
        <v>0</v>
      </c>
      <c r="BI426" s="197">
        <f>IF(N426="nulová",J426,0)</f>
        <v>0</v>
      </c>
      <c r="BJ426" s="18" t="s">
        <v>88</v>
      </c>
      <c r="BK426" s="197">
        <f>ROUND(I426*H426,2)</f>
        <v>0</v>
      </c>
      <c r="BL426" s="18" t="s">
        <v>291</v>
      </c>
      <c r="BM426" s="196" t="s">
        <v>5701</v>
      </c>
    </row>
    <row r="427" spans="1:65" s="2" customFormat="1" ht="19.2">
      <c r="A427" s="35"/>
      <c r="B427" s="36"/>
      <c r="C427" s="37"/>
      <c r="D427" s="198" t="s">
        <v>221</v>
      </c>
      <c r="E427" s="37"/>
      <c r="F427" s="199" t="s">
        <v>5702</v>
      </c>
      <c r="G427" s="37"/>
      <c r="H427" s="37"/>
      <c r="I427" s="200"/>
      <c r="J427" s="37"/>
      <c r="K427" s="37"/>
      <c r="L427" s="40"/>
      <c r="M427" s="201"/>
      <c r="N427" s="202"/>
      <c r="O427" s="72"/>
      <c r="P427" s="72"/>
      <c r="Q427" s="72"/>
      <c r="R427" s="72"/>
      <c r="S427" s="72"/>
      <c r="T427" s="73"/>
      <c r="U427" s="35"/>
      <c r="V427" s="35"/>
      <c r="W427" s="35"/>
      <c r="X427" s="35"/>
      <c r="Y427" s="35"/>
      <c r="Z427" s="35"/>
      <c r="AA427" s="35"/>
      <c r="AB427" s="35"/>
      <c r="AC427" s="35"/>
      <c r="AD427" s="35"/>
      <c r="AE427" s="35"/>
      <c r="AT427" s="18" t="s">
        <v>221</v>
      </c>
      <c r="AU427" s="18" t="s">
        <v>90</v>
      </c>
    </row>
    <row r="428" spans="1:65" s="2" customFormat="1" ht="10.199999999999999">
      <c r="A428" s="35"/>
      <c r="B428" s="36"/>
      <c r="C428" s="37"/>
      <c r="D428" s="215" t="s">
        <v>362</v>
      </c>
      <c r="E428" s="37"/>
      <c r="F428" s="216" t="s">
        <v>5703</v>
      </c>
      <c r="G428" s="37"/>
      <c r="H428" s="37"/>
      <c r="I428" s="200"/>
      <c r="J428" s="37"/>
      <c r="K428" s="37"/>
      <c r="L428" s="40"/>
      <c r="M428" s="201"/>
      <c r="N428" s="202"/>
      <c r="O428" s="72"/>
      <c r="P428" s="72"/>
      <c r="Q428" s="72"/>
      <c r="R428" s="72"/>
      <c r="S428" s="72"/>
      <c r="T428" s="73"/>
      <c r="U428" s="35"/>
      <c r="V428" s="35"/>
      <c r="W428" s="35"/>
      <c r="X428" s="35"/>
      <c r="Y428" s="35"/>
      <c r="Z428" s="35"/>
      <c r="AA428" s="35"/>
      <c r="AB428" s="35"/>
      <c r="AC428" s="35"/>
      <c r="AD428" s="35"/>
      <c r="AE428" s="35"/>
      <c r="AT428" s="18" t="s">
        <v>362</v>
      </c>
      <c r="AU428" s="18" t="s">
        <v>90</v>
      </c>
    </row>
    <row r="429" spans="1:65" s="2" customFormat="1" ht="24.15" customHeight="1">
      <c r="A429" s="35"/>
      <c r="B429" s="36"/>
      <c r="C429" s="185" t="s">
        <v>1355</v>
      </c>
      <c r="D429" s="185" t="s">
        <v>216</v>
      </c>
      <c r="E429" s="186" t="s">
        <v>5704</v>
      </c>
      <c r="F429" s="187" t="s">
        <v>5705</v>
      </c>
      <c r="G429" s="188" t="s">
        <v>716</v>
      </c>
      <c r="H429" s="189">
        <v>1</v>
      </c>
      <c r="I429" s="190"/>
      <c r="J429" s="191">
        <f>ROUND(I429*H429,2)</f>
        <v>0</v>
      </c>
      <c r="K429" s="187" t="s">
        <v>359</v>
      </c>
      <c r="L429" s="40"/>
      <c r="M429" s="192" t="s">
        <v>1</v>
      </c>
      <c r="N429" s="193" t="s">
        <v>46</v>
      </c>
      <c r="O429" s="72"/>
      <c r="P429" s="194">
        <f>O429*H429</f>
        <v>0</v>
      </c>
      <c r="Q429" s="194">
        <v>2.0000000000000002E-5</v>
      </c>
      <c r="R429" s="194">
        <f>Q429*H429</f>
        <v>2.0000000000000002E-5</v>
      </c>
      <c r="S429" s="194">
        <v>0</v>
      </c>
      <c r="T429" s="195">
        <f>S429*H429</f>
        <v>0</v>
      </c>
      <c r="U429" s="35"/>
      <c r="V429" s="35"/>
      <c r="W429" s="35"/>
      <c r="X429" s="35"/>
      <c r="Y429" s="35"/>
      <c r="Z429" s="35"/>
      <c r="AA429" s="35"/>
      <c r="AB429" s="35"/>
      <c r="AC429" s="35"/>
      <c r="AD429" s="35"/>
      <c r="AE429" s="35"/>
      <c r="AR429" s="196" t="s">
        <v>291</v>
      </c>
      <c r="AT429" s="196" t="s">
        <v>216</v>
      </c>
      <c r="AU429" s="196" t="s">
        <v>90</v>
      </c>
      <c r="AY429" s="18" t="s">
        <v>215</v>
      </c>
      <c r="BE429" s="197">
        <f>IF(N429="základní",J429,0)</f>
        <v>0</v>
      </c>
      <c r="BF429" s="197">
        <f>IF(N429="snížená",J429,0)</f>
        <v>0</v>
      </c>
      <c r="BG429" s="197">
        <f>IF(N429="zákl. přenesená",J429,0)</f>
        <v>0</v>
      </c>
      <c r="BH429" s="197">
        <f>IF(N429="sníž. přenesená",J429,0)</f>
        <v>0</v>
      </c>
      <c r="BI429" s="197">
        <f>IF(N429="nulová",J429,0)</f>
        <v>0</v>
      </c>
      <c r="BJ429" s="18" t="s">
        <v>88</v>
      </c>
      <c r="BK429" s="197">
        <f>ROUND(I429*H429,2)</f>
        <v>0</v>
      </c>
      <c r="BL429" s="18" t="s">
        <v>291</v>
      </c>
      <c r="BM429" s="196" t="s">
        <v>5706</v>
      </c>
    </row>
    <row r="430" spans="1:65" s="2" customFormat="1" ht="19.2">
      <c r="A430" s="35"/>
      <c r="B430" s="36"/>
      <c r="C430" s="37"/>
      <c r="D430" s="198" t="s">
        <v>221</v>
      </c>
      <c r="E430" s="37"/>
      <c r="F430" s="199" t="s">
        <v>5707</v>
      </c>
      <c r="G430" s="37"/>
      <c r="H430" s="37"/>
      <c r="I430" s="200"/>
      <c r="J430" s="37"/>
      <c r="K430" s="37"/>
      <c r="L430" s="40"/>
      <c r="M430" s="201"/>
      <c r="N430" s="202"/>
      <c r="O430" s="72"/>
      <c r="P430" s="72"/>
      <c r="Q430" s="72"/>
      <c r="R430" s="72"/>
      <c r="S430" s="72"/>
      <c r="T430" s="73"/>
      <c r="U430" s="35"/>
      <c r="V430" s="35"/>
      <c r="W430" s="35"/>
      <c r="X430" s="35"/>
      <c r="Y430" s="35"/>
      <c r="Z430" s="35"/>
      <c r="AA430" s="35"/>
      <c r="AB430" s="35"/>
      <c r="AC430" s="35"/>
      <c r="AD430" s="35"/>
      <c r="AE430" s="35"/>
      <c r="AT430" s="18" t="s">
        <v>221</v>
      </c>
      <c r="AU430" s="18" t="s">
        <v>90</v>
      </c>
    </row>
    <row r="431" spans="1:65" s="2" customFormat="1" ht="10.199999999999999">
      <c r="A431" s="35"/>
      <c r="B431" s="36"/>
      <c r="C431" s="37"/>
      <c r="D431" s="215" t="s">
        <v>362</v>
      </c>
      <c r="E431" s="37"/>
      <c r="F431" s="216" t="s">
        <v>5708</v>
      </c>
      <c r="G431" s="37"/>
      <c r="H431" s="37"/>
      <c r="I431" s="200"/>
      <c r="J431" s="37"/>
      <c r="K431" s="37"/>
      <c r="L431" s="40"/>
      <c r="M431" s="201"/>
      <c r="N431" s="202"/>
      <c r="O431" s="72"/>
      <c r="P431" s="72"/>
      <c r="Q431" s="72"/>
      <c r="R431" s="72"/>
      <c r="S431" s="72"/>
      <c r="T431" s="73"/>
      <c r="U431" s="35"/>
      <c r="V431" s="35"/>
      <c r="W431" s="35"/>
      <c r="X431" s="35"/>
      <c r="Y431" s="35"/>
      <c r="Z431" s="35"/>
      <c r="AA431" s="35"/>
      <c r="AB431" s="35"/>
      <c r="AC431" s="35"/>
      <c r="AD431" s="35"/>
      <c r="AE431" s="35"/>
      <c r="AT431" s="18" t="s">
        <v>362</v>
      </c>
      <c r="AU431" s="18" t="s">
        <v>90</v>
      </c>
    </row>
    <row r="432" spans="1:65" s="2" customFormat="1" ht="24.15" customHeight="1">
      <c r="A432" s="35"/>
      <c r="B432" s="36"/>
      <c r="C432" s="260" t="s">
        <v>1363</v>
      </c>
      <c r="D432" s="260" t="s">
        <v>539</v>
      </c>
      <c r="E432" s="261" t="s">
        <v>5709</v>
      </c>
      <c r="F432" s="262" t="s">
        <v>5710</v>
      </c>
      <c r="G432" s="263" t="s">
        <v>716</v>
      </c>
      <c r="H432" s="264">
        <v>1</v>
      </c>
      <c r="I432" s="265"/>
      <c r="J432" s="266">
        <f>ROUND(I432*H432,2)</f>
        <v>0</v>
      </c>
      <c r="K432" s="262" t="s">
        <v>1</v>
      </c>
      <c r="L432" s="267"/>
      <c r="M432" s="268" t="s">
        <v>1</v>
      </c>
      <c r="N432" s="269" t="s">
        <v>46</v>
      </c>
      <c r="O432" s="72"/>
      <c r="P432" s="194">
        <f>O432*H432</f>
        <v>0</v>
      </c>
      <c r="Q432" s="194">
        <v>1.83E-3</v>
      </c>
      <c r="R432" s="194">
        <f>Q432*H432</f>
        <v>1.83E-3</v>
      </c>
      <c r="S432" s="194">
        <v>0</v>
      </c>
      <c r="T432" s="195">
        <f>S432*H432</f>
        <v>0</v>
      </c>
      <c r="U432" s="35"/>
      <c r="V432" s="35"/>
      <c r="W432" s="35"/>
      <c r="X432" s="35"/>
      <c r="Y432" s="35"/>
      <c r="Z432" s="35"/>
      <c r="AA432" s="35"/>
      <c r="AB432" s="35"/>
      <c r="AC432" s="35"/>
      <c r="AD432" s="35"/>
      <c r="AE432" s="35"/>
      <c r="AR432" s="196" t="s">
        <v>676</v>
      </c>
      <c r="AT432" s="196" t="s">
        <v>539</v>
      </c>
      <c r="AU432" s="196" t="s">
        <v>90</v>
      </c>
      <c r="AY432" s="18" t="s">
        <v>215</v>
      </c>
      <c r="BE432" s="197">
        <f>IF(N432="základní",J432,0)</f>
        <v>0</v>
      </c>
      <c r="BF432" s="197">
        <f>IF(N432="snížená",J432,0)</f>
        <v>0</v>
      </c>
      <c r="BG432" s="197">
        <f>IF(N432="zákl. přenesená",J432,0)</f>
        <v>0</v>
      </c>
      <c r="BH432" s="197">
        <f>IF(N432="sníž. přenesená",J432,0)</f>
        <v>0</v>
      </c>
      <c r="BI432" s="197">
        <f>IF(N432="nulová",J432,0)</f>
        <v>0</v>
      </c>
      <c r="BJ432" s="18" t="s">
        <v>88</v>
      </c>
      <c r="BK432" s="197">
        <f>ROUND(I432*H432,2)</f>
        <v>0</v>
      </c>
      <c r="BL432" s="18" t="s">
        <v>291</v>
      </c>
      <c r="BM432" s="196" t="s">
        <v>5711</v>
      </c>
    </row>
    <row r="433" spans="1:65" s="2" customFormat="1" ht="24.15" customHeight="1">
      <c r="A433" s="35"/>
      <c r="B433" s="36"/>
      <c r="C433" s="185" t="s">
        <v>1385</v>
      </c>
      <c r="D433" s="185" t="s">
        <v>216</v>
      </c>
      <c r="E433" s="186" t="s">
        <v>5712</v>
      </c>
      <c r="F433" s="187" t="s">
        <v>5713</v>
      </c>
      <c r="G433" s="188" t="s">
        <v>716</v>
      </c>
      <c r="H433" s="189">
        <v>1</v>
      </c>
      <c r="I433" s="190"/>
      <c r="J433" s="191">
        <f>ROUND(I433*H433,2)</f>
        <v>0</v>
      </c>
      <c r="K433" s="187" t="s">
        <v>359</v>
      </c>
      <c r="L433" s="40"/>
      <c r="M433" s="192" t="s">
        <v>1</v>
      </c>
      <c r="N433" s="193" t="s">
        <v>46</v>
      </c>
      <c r="O433" s="72"/>
      <c r="P433" s="194">
        <f>O433*H433</f>
        <v>0</v>
      </c>
      <c r="Q433" s="194">
        <v>5.1999999999999995E-4</v>
      </c>
      <c r="R433" s="194">
        <f>Q433*H433</f>
        <v>5.1999999999999995E-4</v>
      </c>
      <c r="S433" s="194">
        <v>0</v>
      </c>
      <c r="T433" s="195">
        <f>S433*H433</f>
        <v>0</v>
      </c>
      <c r="U433" s="35"/>
      <c r="V433" s="35"/>
      <c r="W433" s="35"/>
      <c r="X433" s="35"/>
      <c r="Y433" s="35"/>
      <c r="Z433" s="35"/>
      <c r="AA433" s="35"/>
      <c r="AB433" s="35"/>
      <c r="AC433" s="35"/>
      <c r="AD433" s="35"/>
      <c r="AE433" s="35"/>
      <c r="AR433" s="196" t="s">
        <v>291</v>
      </c>
      <c r="AT433" s="196" t="s">
        <v>216</v>
      </c>
      <c r="AU433" s="196" t="s">
        <v>90</v>
      </c>
      <c r="AY433" s="18" t="s">
        <v>215</v>
      </c>
      <c r="BE433" s="197">
        <f>IF(N433="základní",J433,0)</f>
        <v>0</v>
      </c>
      <c r="BF433" s="197">
        <f>IF(N433="snížená",J433,0)</f>
        <v>0</v>
      </c>
      <c r="BG433" s="197">
        <f>IF(N433="zákl. přenesená",J433,0)</f>
        <v>0</v>
      </c>
      <c r="BH433" s="197">
        <f>IF(N433="sníž. přenesená",J433,0)</f>
        <v>0</v>
      </c>
      <c r="BI433" s="197">
        <f>IF(N433="nulová",J433,0)</f>
        <v>0</v>
      </c>
      <c r="BJ433" s="18" t="s">
        <v>88</v>
      </c>
      <c r="BK433" s="197">
        <f>ROUND(I433*H433,2)</f>
        <v>0</v>
      </c>
      <c r="BL433" s="18" t="s">
        <v>291</v>
      </c>
      <c r="BM433" s="196" t="s">
        <v>5714</v>
      </c>
    </row>
    <row r="434" spans="1:65" s="2" customFormat="1" ht="19.2">
      <c r="A434" s="35"/>
      <c r="B434" s="36"/>
      <c r="C434" s="37"/>
      <c r="D434" s="198" t="s">
        <v>221</v>
      </c>
      <c r="E434" s="37"/>
      <c r="F434" s="199" t="s">
        <v>5715</v>
      </c>
      <c r="G434" s="37"/>
      <c r="H434" s="37"/>
      <c r="I434" s="200"/>
      <c r="J434" s="37"/>
      <c r="K434" s="37"/>
      <c r="L434" s="40"/>
      <c r="M434" s="201"/>
      <c r="N434" s="202"/>
      <c r="O434" s="72"/>
      <c r="P434" s="72"/>
      <c r="Q434" s="72"/>
      <c r="R434" s="72"/>
      <c r="S434" s="72"/>
      <c r="T434" s="73"/>
      <c r="U434" s="35"/>
      <c r="V434" s="35"/>
      <c r="W434" s="35"/>
      <c r="X434" s="35"/>
      <c r="Y434" s="35"/>
      <c r="Z434" s="35"/>
      <c r="AA434" s="35"/>
      <c r="AB434" s="35"/>
      <c r="AC434" s="35"/>
      <c r="AD434" s="35"/>
      <c r="AE434" s="35"/>
      <c r="AT434" s="18" t="s">
        <v>221</v>
      </c>
      <c r="AU434" s="18" t="s">
        <v>90</v>
      </c>
    </row>
    <row r="435" spans="1:65" s="2" customFormat="1" ht="10.199999999999999">
      <c r="A435" s="35"/>
      <c r="B435" s="36"/>
      <c r="C435" s="37"/>
      <c r="D435" s="215" t="s">
        <v>362</v>
      </c>
      <c r="E435" s="37"/>
      <c r="F435" s="216" t="s">
        <v>5716</v>
      </c>
      <c r="G435" s="37"/>
      <c r="H435" s="37"/>
      <c r="I435" s="200"/>
      <c r="J435" s="37"/>
      <c r="K435" s="37"/>
      <c r="L435" s="40"/>
      <c r="M435" s="201"/>
      <c r="N435" s="202"/>
      <c r="O435" s="72"/>
      <c r="P435" s="72"/>
      <c r="Q435" s="72"/>
      <c r="R435" s="72"/>
      <c r="S435" s="72"/>
      <c r="T435" s="73"/>
      <c r="U435" s="35"/>
      <c r="V435" s="35"/>
      <c r="W435" s="35"/>
      <c r="X435" s="35"/>
      <c r="Y435" s="35"/>
      <c r="Z435" s="35"/>
      <c r="AA435" s="35"/>
      <c r="AB435" s="35"/>
      <c r="AC435" s="35"/>
      <c r="AD435" s="35"/>
      <c r="AE435" s="35"/>
      <c r="AT435" s="18" t="s">
        <v>362</v>
      </c>
      <c r="AU435" s="18" t="s">
        <v>90</v>
      </c>
    </row>
    <row r="436" spans="1:65" s="2" customFormat="1" ht="24.15" customHeight="1">
      <c r="A436" s="35"/>
      <c r="B436" s="36"/>
      <c r="C436" s="185" t="s">
        <v>1418</v>
      </c>
      <c r="D436" s="185" t="s">
        <v>216</v>
      </c>
      <c r="E436" s="186" t="s">
        <v>5717</v>
      </c>
      <c r="F436" s="187" t="s">
        <v>5718</v>
      </c>
      <c r="G436" s="188" t="s">
        <v>716</v>
      </c>
      <c r="H436" s="189">
        <v>1</v>
      </c>
      <c r="I436" s="190"/>
      <c r="J436" s="191">
        <f>ROUND(I436*H436,2)</f>
        <v>0</v>
      </c>
      <c r="K436" s="187" t="s">
        <v>359</v>
      </c>
      <c r="L436" s="40"/>
      <c r="M436" s="192" t="s">
        <v>1</v>
      </c>
      <c r="N436" s="193" t="s">
        <v>46</v>
      </c>
      <c r="O436" s="72"/>
      <c r="P436" s="194">
        <f>O436*H436</f>
        <v>0</v>
      </c>
      <c r="Q436" s="194">
        <v>5.5999999999999995E-4</v>
      </c>
      <c r="R436" s="194">
        <f>Q436*H436</f>
        <v>5.5999999999999995E-4</v>
      </c>
      <c r="S436" s="194">
        <v>0</v>
      </c>
      <c r="T436" s="195">
        <f>S436*H436</f>
        <v>0</v>
      </c>
      <c r="U436" s="35"/>
      <c r="V436" s="35"/>
      <c r="W436" s="35"/>
      <c r="X436" s="35"/>
      <c r="Y436" s="35"/>
      <c r="Z436" s="35"/>
      <c r="AA436" s="35"/>
      <c r="AB436" s="35"/>
      <c r="AC436" s="35"/>
      <c r="AD436" s="35"/>
      <c r="AE436" s="35"/>
      <c r="AR436" s="196" t="s">
        <v>291</v>
      </c>
      <c r="AT436" s="196" t="s">
        <v>216</v>
      </c>
      <c r="AU436" s="196" t="s">
        <v>90</v>
      </c>
      <c r="AY436" s="18" t="s">
        <v>215</v>
      </c>
      <c r="BE436" s="197">
        <f>IF(N436="základní",J436,0)</f>
        <v>0</v>
      </c>
      <c r="BF436" s="197">
        <f>IF(N436="snížená",J436,0)</f>
        <v>0</v>
      </c>
      <c r="BG436" s="197">
        <f>IF(N436="zákl. přenesená",J436,0)</f>
        <v>0</v>
      </c>
      <c r="BH436" s="197">
        <f>IF(N436="sníž. přenesená",J436,0)</f>
        <v>0</v>
      </c>
      <c r="BI436" s="197">
        <f>IF(N436="nulová",J436,0)</f>
        <v>0</v>
      </c>
      <c r="BJ436" s="18" t="s">
        <v>88</v>
      </c>
      <c r="BK436" s="197">
        <f>ROUND(I436*H436,2)</f>
        <v>0</v>
      </c>
      <c r="BL436" s="18" t="s">
        <v>291</v>
      </c>
      <c r="BM436" s="196" t="s">
        <v>5719</v>
      </c>
    </row>
    <row r="437" spans="1:65" s="2" customFormat="1" ht="19.2">
      <c r="A437" s="35"/>
      <c r="B437" s="36"/>
      <c r="C437" s="37"/>
      <c r="D437" s="198" t="s">
        <v>221</v>
      </c>
      <c r="E437" s="37"/>
      <c r="F437" s="199" t="s">
        <v>5720</v>
      </c>
      <c r="G437" s="37"/>
      <c r="H437" s="37"/>
      <c r="I437" s="200"/>
      <c r="J437" s="37"/>
      <c r="K437" s="37"/>
      <c r="L437" s="40"/>
      <c r="M437" s="201"/>
      <c r="N437" s="202"/>
      <c r="O437" s="72"/>
      <c r="P437" s="72"/>
      <c r="Q437" s="72"/>
      <c r="R437" s="72"/>
      <c r="S437" s="72"/>
      <c r="T437" s="73"/>
      <c r="U437" s="35"/>
      <c r="V437" s="35"/>
      <c r="W437" s="35"/>
      <c r="X437" s="35"/>
      <c r="Y437" s="35"/>
      <c r="Z437" s="35"/>
      <c r="AA437" s="35"/>
      <c r="AB437" s="35"/>
      <c r="AC437" s="35"/>
      <c r="AD437" s="35"/>
      <c r="AE437" s="35"/>
      <c r="AT437" s="18" t="s">
        <v>221</v>
      </c>
      <c r="AU437" s="18" t="s">
        <v>90</v>
      </c>
    </row>
    <row r="438" spans="1:65" s="2" customFormat="1" ht="10.199999999999999">
      <c r="A438" s="35"/>
      <c r="B438" s="36"/>
      <c r="C438" s="37"/>
      <c r="D438" s="215" t="s">
        <v>362</v>
      </c>
      <c r="E438" s="37"/>
      <c r="F438" s="216" t="s">
        <v>5721</v>
      </c>
      <c r="G438" s="37"/>
      <c r="H438" s="37"/>
      <c r="I438" s="200"/>
      <c r="J438" s="37"/>
      <c r="K438" s="37"/>
      <c r="L438" s="40"/>
      <c r="M438" s="201"/>
      <c r="N438" s="202"/>
      <c r="O438" s="72"/>
      <c r="P438" s="72"/>
      <c r="Q438" s="72"/>
      <c r="R438" s="72"/>
      <c r="S438" s="72"/>
      <c r="T438" s="73"/>
      <c r="U438" s="35"/>
      <c r="V438" s="35"/>
      <c r="W438" s="35"/>
      <c r="X438" s="35"/>
      <c r="Y438" s="35"/>
      <c r="Z438" s="35"/>
      <c r="AA438" s="35"/>
      <c r="AB438" s="35"/>
      <c r="AC438" s="35"/>
      <c r="AD438" s="35"/>
      <c r="AE438" s="35"/>
      <c r="AT438" s="18" t="s">
        <v>362</v>
      </c>
      <c r="AU438" s="18" t="s">
        <v>90</v>
      </c>
    </row>
    <row r="439" spans="1:65" s="2" customFormat="1" ht="16.5" customHeight="1">
      <c r="A439" s="35"/>
      <c r="B439" s="36"/>
      <c r="C439" s="185" t="s">
        <v>1425</v>
      </c>
      <c r="D439" s="185" t="s">
        <v>216</v>
      </c>
      <c r="E439" s="186" t="s">
        <v>5722</v>
      </c>
      <c r="F439" s="187" t="s">
        <v>5723</v>
      </c>
      <c r="G439" s="188" t="s">
        <v>716</v>
      </c>
      <c r="H439" s="189">
        <v>1</v>
      </c>
      <c r="I439" s="190"/>
      <c r="J439" s="191">
        <f>ROUND(I439*H439,2)</f>
        <v>0</v>
      </c>
      <c r="K439" s="187" t="s">
        <v>359</v>
      </c>
      <c r="L439" s="40"/>
      <c r="M439" s="192" t="s">
        <v>1</v>
      </c>
      <c r="N439" s="193" t="s">
        <v>46</v>
      </c>
      <c r="O439" s="72"/>
      <c r="P439" s="194">
        <f>O439*H439</f>
        <v>0</v>
      </c>
      <c r="Q439" s="194">
        <v>9.1E-4</v>
      </c>
      <c r="R439" s="194">
        <f>Q439*H439</f>
        <v>9.1E-4</v>
      </c>
      <c r="S439" s="194">
        <v>0</v>
      </c>
      <c r="T439" s="195">
        <f>S439*H439</f>
        <v>0</v>
      </c>
      <c r="U439" s="35"/>
      <c r="V439" s="35"/>
      <c r="W439" s="35"/>
      <c r="X439" s="35"/>
      <c r="Y439" s="35"/>
      <c r="Z439" s="35"/>
      <c r="AA439" s="35"/>
      <c r="AB439" s="35"/>
      <c r="AC439" s="35"/>
      <c r="AD439" s="35"/>
      <c r="AE439" s="35"/>
      <c r="AR439" s="196" t="s">
        <v>291</v>
      </c>
      <c r="AT439" s="196" t="s">
        <v>216</v>
      </c>
      <c r="AU439" s="196" t="s">
        <v>90</v>
      </c>
      <c r="AY439" s="18" t="s">
        <v>215</v>
      </c>
      <c r="BE439" s="197">
        <f>IF(N439="základní",J439,0)</f>
        <v>0</v>
      </c>
      <c r="BF439" s="197">
        <f>IF(N439="snížená",J439,0)</f>
        <v>0</v>
      </c>
      <c r="BG439" s="197">
        <f>IF(N439="zákl. přenesená",J439,0)</f>
        <v>0</v>
      </c>
      <c r="BH439" s="197">
        <f>IF(N439="sníž. přenesená",J439,0)</f>
        <v>0</v>
      </c>
      <c r="BI439" s="197">
        <f>IF(N439="nulová",J439,0)</f>
        <v>0</v>
      </c>
      <c r="BJ439" s="18" t="s">
        <v>88</v>
      </c>
      <c r="BK439" s="197">
        <f>ROUND(I439*H439,2)</f>
        <v>0</v>
      </c>
      <c r="BL439" s="18" t="s">
        <v>291</v>
      </c>
      <c r="BM439" s="196" t="s">
        <v>5724</v>
      </c>
    </row>
    <row r="440" spans="1:65" s="2" customFormat="1" ht="48">
      <c r="A440" s="35"/>
      <c r="B440" s="36"/>
      <c r="C440" s="37"/>
      <c r="D440" s="198" t="s">
        <v>221</v>
      </c>
      <c r="E440" s="37"/>
      <c r="F440" s="199" t="s">
        <v>5725</v>
      </c>
      <c r="G440" s="37"/>
      <c r="H440" s="37"/>
      <c r="I440" s="200"/>
      <c r="J440" s="37"/>
      <c r="K440" s="37"/>
      <c r="L440" s="40"/>
      <c r="M440" s="201"/>
      <c r="N440" s="202"/>
      <c r="O440" s="72"/>
      <c r="P440" s="72"/>
      <c r="Q440" s="72"/>
      <c r="R440" s="72"/>
      <c r="S440" s="72"/>
      <c r="T440" s="73"/>
      <c r="U440" s="35"/>
      <c r="V440" s="35"/>
      <c r="W440" s="35"/>
      <c r="X440" s="35"/>
      <c r="Y440" s="35"/>
      <c r="Z440" s="35"/>
      <c r="AA440" s="35"/>
      <c r="AB440" s="35"/>
      <c r="AC440" s="35"/>
      <c r="AD440" s="35"/>
      <c r="AE440" s="35"/>
      <c r="AT440" s="18" t="s">
        <v>221</v>
      </c>
      <c r="AU440" s="18" t="s">
        <v>90</v>
      </c>
    </row>
    <row r="441" spans="1:65" s="2" customFormat="1" ht="10.199999999999999">
      <c r="A441" s="35"/>
      <c r="B441" s="36"/>
      <c r="C441" s="37"/>
      <c r="D441" s="215" t="s">
        <v>362</v>
      </c>
      <c r="E441" s="37"/>
      <c r="F441" s="216" t="s">
        <v>5726</v>
      </c>
      <c r="G441" s="37"/>
      <c r="H441" s="37"/>
      <c r="I441" s="200"/>
      <c r="J441" s="37"/>
      <c r="K441" s="37"/>
      <c r="L441" s="40"/>
      <c r="M441" s="201"/>
      <c r="N441" s="202"/>
      <c r="O441" s="72"/>
      <c r="P441" s="72"/>
      <c r="Q441" s="72"/>
      <c r="R441" s="72"/>
      <c r="S441" s="72"/>
      <c r="T441" s="73"/>
      <c r="U441" s="35"/>
      <c r="V441" s="35"/>
      <c r="W441" s="35"/>
      <c r="X441" s="35"/>
      <c r="Y441" s="35"/>
      <c r="Z441" s="35"/>
      <c r="AA441" s="35"/>
      <c r="AB441" s="35"/>
      <c r="AC441" s="35"/>
      <c r="AD441" s="35"/>
      <c r="AE441" s="35"/>
      <c r="AT441" s="18" t="s">
        <v>362</v>
      </c>
      <c r="AU441" s="18" t="s">
        <v>90</v>
      </c>
    </row>
    <row r="442" spans="1:65" s="2" customFormat="1" ht="16.5" customHeight="1">
      <c r="A442" s="35"/>
      <c r="B442" s="36"/>
      <c r="C442" s="185" t="s">
        <v>1431</v>
      </c>
      <c r="D442" s="185" t="s">
        <v>216</v>
      </c>
      <c r="E442" s="186" t="s">
        <v>5727</v>
      </c>
      <c r="F442" s="187" t="s">
        <v>5728</v>
      </c>
      <c r="G442" s="188" t="s">
        <v>716</v>
      </c>
      <c r="H442" s="189">
        <v>1</v>
      </c>
      <c r="I442" s="190"/>
      <c r="J442" s="191">
        <f>ROUND(I442*H442,2)</f>
        <v>0</v>
      </c>
      <c r="K442" s="187" t="s">
        <v>359</v>
      </c>
      <c r="L442" s="40"/>
      <c r="M442" s="192" t="s">
        <v>1</v>
      </c>
      <c r="N442" s="193" t="s">
        <v>46</v>
      </c>
      <c r="O442" s="72"/>
      <c r="P442" s="194">
        <f>O442*H442</f>
        <v>0</v>
      </c>
      <c r="Q442" s="194">
        <v>2.9E-4</v>
      </c>
      <c r="R442" s="194">
        <f>Q442*H442</f>
        <v>2.9E-4</v>
      </c>
      <c r="S442" s="194">
        <v>0</v>
      </c>
      <c r="T442" s="195">
        <f>S442*H442</f>
        <v>0</v>
      </c>
      <c r="U442" s="35"/>
      <c r="V442" s="35"/>
      <c r="W442" s="35"/>
      <c r="X442" s="35"/>
      <c r="Y442" s="35"/>
      <c r="Z442" s="35"/>
      <c r="AA442" s="35"/>
      <c r="AB442" s="35"/>
      <c r="AC442" s="35"/>
      <c r="AD442" s="35"/>
      <c r="AE442" s="35"/>
      <c r="AR442" s="196" t="s">
        <v>291</v>
      </c>
      <c r="AT442" s="196" t="s">
        <v>216</v>
      </c>
      <c r="AU442" s="196" t="s">
        <v>90</v>
      </c>
      <c r="AY442" s="18" t="s">
        <v>215</v>
      </c>
      <c r="BE442" s="197">
        <f>IF(N442="základní",J442,0)</f>
        <v>0</v>
      </c>
      <c r="BF442" s="197">
        <f>IF(N442="snížená",J442,0)</f>
        <v>0</v>
      </c>
      <c r="BG442" s="197">
        <f>IF(N442="zákl. přenesená",J442,0)</f>
        <v>0</v>
      </c>
      <c r="BH442" s="197">
        <f>IF(N442="sníž. přenesená",J442,0)</f>
        <v>0</v>
      </c>
      <c r="BI442" s="197">
        <f>IF(N442="nulová",J442,0)</f>
        <v>0</v>
      </c>
      <c r="BJ442" s="18" t="s">
        <v>88</v>
      </c>
      <c r="BK442" s="197">
        <f>ROUND(I442*H442,2)</f>
        <v>0</v>
      </c>
      <c r="BL442" s="18" t="s">
        <v>291</v>
      </c>
      <c r="BM442" s="196" t="s">
        <v>5729</v>
      </c>
    </row>
    <row r="443" spans="1:65" s="2" customFormat="1" ht="10.199999999999999">
      <c r="A443" s="35"/>
      <c r="B443" s="36"/>
      <c r="C443" s="37"/>
      <c r="D443" s="198" t="s">
        <v>221</v>
      </c>
      <c r="E443" s="37"/>
      <c r="F443" s="199" t="s">
        <v>5730</v>
      </c>
      <c r="G443" s="37"/>
      <c r="H443" s="37"/>
      <c r="I443" s="200"/>
      <c r="J443" s="37"/>
      <c r="K443" s="37"/>
      <c r="L443" s="40"/>
      <c r="M443" s="201"/>
      <c r="N443" s="202"/>
      <c r="O443" s="72"/>
      <c r="P443" s="72"/>
      <c r="Q443" s="72"/>
      <c r="R443" s="72"/>
      <c r="S443" s="72"/>
      <c r="T443" s="73"/>
      <c r="U443" s="35"/>
      <c r="V443" s="35"/>
      <c r="W443" s="35"/>
      <c r="X443" s="35"/>
      <c r="Y443" s="35"/>
      <c r="Z443" s="35"/>
      <c r="AA443" s="35"/>
      <c r="AB443" s="35"/>
      <c r="AC443" s="35"/>
      <c r="AD443" s="35"/>
      <c r="AE443" s="35"/>
      <c r="AT443" s="18" t="s">
        <v>221</v>
      </c>
      <c r="AU443" s="18" t="s">
        <v>90</v>
      </c>
    </row>
    <row r="444" spans="1:65" s="2" customFormat="1" ht="10.199999999999999">
      <c r="A444" s="35"/>
      <c r="B444" s="36"/>
      <c r="C444" s="37"/>
      <c r="D444" s="215" t="s">
        <v>362</v>
      </c>
      <c r="E444" s="37"/>
      <c r="F444" s="216" t="s">
        <v>5731</v>
      </c>
      <c r="G444" s="37"/>
      <c r="H444" s="37"/>
      <c r="I444" s="200"/>
      <c r="J444" s="37"/>
      <c r="K444" s="37"/>
      <c r="L444" s="40"/>
      <c r="M444" s="201"/>
      <c r="N444" s="202"/>
      <c r="O444" s="72"/>
      <c r="P444" s="72"/>
      <c r="Q444" s="72"/>
      <c r="R444" s="72"/>
      <c r="S444" s="72"/>
      <c r="T444" s="73"/>
      <c r="U444" s="35"/>
      <c r="V444" s="35"/>
      <c r="W444" s="35"/>
      <c r="X444" s="35"/>
      <c r="Y444" s="35"/>
      <c r="Z444" s="35"/>
      <c r="AA444" s="35"/>
      <c r="AB444" s="35"/>
      <c r="AC444" s="35"/>
      <c r="AD444" s="35"/>
      <c r="AE444" s="35"/>
      <c r="AT444" s="18" t="s">
        <v>362</v>
      </c>
      <c r="AU444" s="18" t="s">
        <v>90</v>
      </c>
    </row>
    <row r="445" spans="1:65" s="2" customFormat="1" ht="21.75" customHeight="1">
      <c r="A445" s="35"/>
      <c r="B445" s="36"/>
      <c r="C445" s="185" t="s">
        <v>1435</v>
      </c>
      <c r="D445" s="185" t="s">
        <v>216</v>
      </c>
      <c r="E445" s="186" t="s">
        <v>5732</v>
      </c>
      <c r="F445" s="187" t="s">
        <v>5733</v>
      </c>
      <c r="G445" s="188" t="s">
        <v>716</v>
      </c>
      <c r="H445" s="189">
        <v>2</v>
      </c>
      <c r="I445" s="190"/>
      <c r="J445" s="191">
        <f>ROUND(I445*H445,2)</f>
        <v>0</v>
      </c>
      <c r="K445" s="187" t="s">
        <v>359</v>
      </c>
      <c r="L445" s="40"/>
      <c r="M445" s="192" t="s">
        <v>1</v>
      </c>
      <c r="N445" s="193" t="s">
        <v>46</v>
      </c>
      <c r="O445" s="72"/>
      <c r="P445" s="194">
        <f>O445*H445</f>
        <v>0</v>
      </c>
      <c r="Q445" s="194">
        <v>2.1000000000000001E-4</v>
      </c>
      <c r="R445" s="194">
        <f>Q445*H445</f>
        <v>4.2000000000000002E-4</v>
      </c>
      <c r="S445" s="194">
        <v>0</v>
      </c>
      <c r="T445" s="195">
        <f>S445*H445</f>
        <v>0</v>
      </c>
      <c r="U445" s="35"/>
      <c r="V445" s="35"/>
      <c r="W445" s="35"/>
      <c r="X445" s="35"/>
      <c r="Y445" s="35"/>
      <c r="Z445" s="35"/>
      <c r="AA445" s="35"/>
      <c r="AB445" s="35"/>
      <c r="AC445" s="35"/>
      <c r="AD445" s="35"/>
      <c r="AE445" s="35"/>
      <c r="AR445" s="196" t="s">
        <v>291</v>
      </c>
      <c r="AT445" s="196" t="s">
        <v>216</v>
      </c>
      <c r="AU445" s="196" t="s">
        <v>90</v>
      </c>
      <c r="AY445" s="18" t="s">
        <v>215</v>
      </c>
      <c r="BE445" s="197">
        <f>IF(N445="základní",J445,0)</f>
        <v>0</v>
      </c>
      <c r="BF445" s="197">
        <f>IF(N445="snížená",J445,0)</f>
        <v>0</v>
      </c>
      <c r="BG445" s="197">
        <f>IF(N445="zákl. přenesená",J445,0)</f>
        <v>0</v>
      </c>
      <c r="BH445" s="197">
        <f>IF(N445="sníž. přenesená",J445,0)</f>
        <v>0</v>
      </c>
      <c r="BI445" s="197">
        <f>IF(N445="nulová",J445,0)</f>
        <v>0</v>
      </c>
      <c r="BJ445" s="18" t="s">
        <v>88</v>
      </c>
      <c r="BK445" s="197">
        <f>ROUND(I445*H445,2)</f>
        <v>0</v>
      </c>
      <c r="BL445" s="18" t="s">
        <v>291</v>
      </c>
      <c r="BM445" s="196" t="s">
        <v>5734</v>
      </c>
    </row>
    <row r="446" spans="1:65" s="2" customFormat="1" ht="19.2">
      <c r="A446" s="35"/>
      <c r="B446" s="36"/>
      <c r="C446" s="37"/>
      <c r="D446" s="198" t="s">
        <v>221</v>
      </c>
      <c r="E446" s="37"/>
      <c r="F446" s="199" t="s">
        <v>5735</v>
      </c>
      <c r="G446" s="37"/>
      <c r="H446" s="37"/>
      <c r="I446" s="200"/>
      <c r="J446" s="37"/>
      <c r="K446" s="37"/>
      <c r="L446" s="40"/>
      <c r="M446" s="201"/>
      <c r="N446" s="202"/>
      <c r="O446" s="72"/>
      <c r="P446" s="72"/>
      <c r="Q446" s="72"/>
      <c r="R446" s="72"/>
      <c r="S446" s="72"/>
      <c r="T446" s="73"/>
      <c r="U446" s="35"/>
      <c r="V446" s="35"/>
      <c r="W446" s="35"/>
      <c r="X446" s="35"/>
      <c r="Y446" s="35"/>
      <c r="Z446" s="35"/>
      <c r="AA446" s="35"/>
      <c r="AB446" s="35"/>
      <c r="AC446" s="35"/>
      <c r="AD446" s="35"/>
      <c r="AE446" s="35"/>
      <c r="AT446" s="18" t="s">
        <v>221</v>
      </c>
      <c r="AU446" s="18" t="s">
        <v>90</v>
      </c>
    </row>
    <row r="447" spans="1:65" s="2" customFormat="1" ht="10.199999999999999">
      <c r="A447" s="35"/>
      <c r="B447" s="36"/>
      <c r="C447" s="37"/>
      <c r="D447" s="215" t="s">
        <v>362</v>
      </c>
      <c r="E447" s="37"/>
      <c r="F447" s="216" t="s">
        <v>5736</v>
      </c>
      <c r="G447" s="37"/>
      <c r="H447" s="37"/>
      <c r="I447" s="200"/>
      <c r="J447" s="37"/>
      <c r="K447" s="37"/>
      <c r="L447" s="40"/>
      <c r="M447" s="201"/>
      <c r="N447" s="202"/>
      <c r="O447" s="72"/>
      <c r="P447" s="72"/>
      <c r="Q447" s="72"/>
      <c r="R447" s="72"/>
      <c r="S447" s="72"/>
      <c r="T447" s="73"/>
      <c r="U447" s="35"/>
      <c r="V447" s="35"/>
      <c r="W447" s="35"/>
      <c r="X447" s="35"/>
      <c r="Y447" s="35"/>
      <c r="Z447" s="35"/>
      <c r="AA447" s="35"/>
      <c r="AB447" s="35"/>
      <c r="AC447" s="35"/>
      <c r="AD447" s="35"/>
      <c r="AE447" s="35"/>
      <c r="AT447" s="18" t="s">
        <v>362</v>
      </c>
      <c r="AU447" s="18" t="s">
        <v>90</v>
      </c>
    </row>
    <row r="448" spans="1:65" s="2" customFormat="1" ht="21.75" customHeight="1">
      <c r="A448" s="35"/>
      <c r="B448" s="36"/>
      <c r="C448" s="185" t="s">
        <v>1441</v>
      </c>
      <c r="D448" s="185" t="s">
        <v>216</v>
      </c>
      <c r="E448" s="186" t="s">
        <v>5737</v>
      </c>
      <c r="F448" s="187" t="s">
        <v>5738</v>
      </c>
      <c r="G448" s="188" t="s">
        <v>716</v>
      </c>
      <c r="H448" s="189">
        <v>1</v>
      </c>
      <c r="I448" s="190"/>
      <c r="J448" s="191">
        <f>ROUND(I448*H448,2)</f>
        <v>0</v>
      </c>
      <c r="K448" s="187" t="s">
        <v>359</v>
      </c>
      <c r="L448" s="40"/>
      <c r="M448" s="192" t="s">
        <v>1</v>
      </c>
      <c r="N448" s="193" t="s">
        <v>46</v>
      </c>
      <c r="O448" s="72"/>
      <c r="P448" s="194">
        <f>O448*H448</f>
        <v>0</v>
      </c>
      <c r="Q448" s="194">
        <v>5.0000000000000001E-4</v>
      </c>
      <c r="R448" s="194">
        <f>Q448*H448</f>
        <v>5.0000000000000001E-4</v>
      </c>
      <c r="S448" s="194">
        <v>0</v>
      </c>
      <c r="T448" s="195">
        <f>S448*H448</f>
        <v>0</v>
      </c>
      <c r="U448" s="35"/>
      <c r="V448" s="35"/>
      <c r="W448" s="35"/>
      <c r="X448" s="35"/>
      <c r="Y448" s="35"/>
      <c r="Z448" s="35"/>
      <c r="AA448" s="35"/>
      <c r="AB448" s="35"/>
      <c r="AC448" s="35"/>
      <c r="AD448" s="35"/>
      <c r="AE448" s="35"/>
      <c r="AR448" s="196" t="s">
        <v>291</v>
      </c>
      <c r="AT448" s="196" t="s">
        <v>216</v>
      </c>
      <c r="AU448" s="196" t="s">
        <v>90</v>
      </c>
      <c r="AY448" s="18" t="s">
        <v>215</v>
      </c>
      <c r="BE448" s="197">
        <f>IF(N448="základní",J448,0)</f>
        <v>0</v>
      </c>
      <c r="BF448" s="197">
        <f>IF(N448="snížená",J448,0)</f>
        <v>0</v>
      </c>
      <c r="BG448" s="197">
        <f>IF(N448="zákl. přenesená",J448,0)</f>
        <v>0</v>
      </c>
      <c r="BH448" s="197">
        <f>IF(N448="sníž. přenesená",J448,0)</f>
        <v>0</v>
      </c>
      <c r="BI448" s="197">
        <f>IF(N448="nulová",J448,0)</f>
        <v>0</v>
      </c>
      <c r="BJ448" s="18" t="s">
        <v>88</v>
      </c>
      <c r="BK448" s="197">
        <f>ROUND(I448*H448,2)</f>
        <v>0</v>
      </c>
      <c r="BL448" s="18" t="s">
        <v>291</v>
      </c>
      <c r="BM448" s="196" t="s">
        <v>5739</v>
      </c>
    </row>
    <row r="449" spans="1:65" s="2" customFormat="1" ht="19.2">
      <c r="A449" s="35"/>
      <c r="B449" s="36"/>
      <c r="C449" s="37"/>
      <c r="D449" s="198" t="s">
        <v>221</v>
      </c>
      <c r="E449" s="37"/>
      <c r="F449" s="199" t="s">
        <v>5740</v>
      </c>
      <c r="G449" s="37"/>
      <c r="H449" s="37"/>
      <c r="I449" s="200"/>
      <c r="J449" s="37"/>
      <c r="K449" s="37"/>
      <c r="L449" s="40"/>
      <c r="M449" s="201"/>
      <c r="N449" s="202"/>
      <c r="O449" s="72"/>
      <c r="P449" s="72"/>
      <c r="Q449" s="72"/>
      <c r="R449" s="72"/>
      <c r="S449" s="72"/>
      <c r="T449" s="73"/>
      <c r="U449" s="35"/>
      <c r="V449" s="35"/>
      <c r="W449" s="35"/>
      <c r="X449" s="35"/>
      <c r="Y449" s="35"/>
      <c r="Z449" s="35"/>
      <c r="AA449" s="35"/>
      <c r="AB449" s="35"/>
      <c r="AC449" s="35"/>
      <c r="AD449" s="35"/>
      <c r="AE449" s="35"/>
      <c r="AT449" s="18" t="s">
        <v>221</v>
      </c>
      <c r="AU449" s="18" t="s">
        <v>90</v>
      </c>
    </row>
    <row r="450" spans="1:65" s="2" customFormat="1" ht="10.199999999999999">
      <c r="A450" s="35"/>
      <c r="B450" s="36"/>
      <c r="C450" s="37"/>
      <c r="D450" s="215" t="s">
        <v>362</v>
      </c>
      <c r="E450" s="37"/>
      <c r="F450" s="216" t="s">
        <v>5741</v>
      </c>
      <c r="G450" s="37"/>
      <c r="H450" s="37"/>
      <c r="I450" s="200"/>
      <c r="J450" s="37"/>
      <c r="K450" s="37"/>
      <c r="L450" s="40"/>
      <c r="M450" s="201"/>
      <c r="N450" s="202"/>
      <c r="O450" s="72"/>
      <c r="P450" s="72"/>
      <c r="Q450" s="72"/>
      <c r="R450" s="72"/>
      <c r="S450" s="72"/>
      <c r="T450" s="73"/>
      <c r="U450" s="35"/>
      <c r="V450" s="35"/>
      <c r="W450" s="35"/>
      <c r="X450" s="35"/>
      <c r="Y450" s="35"/>
      <c r="Z450" s="35"/>
      <c r="AA450" s="35"/>
      <c r="AB450" s="35"/>
      <c r="AC450" s="35"/>
      <c r="AD450" s="35"/>
      <c r="AE450" s="35"/>
      <c r="AT450" s="18" t="s">
        <v>362</v>
      </c>
      <c r="AU450" s="18" t="s">
        <v>90</v>
      </c>
    </row>
    <row r="451" spans="1:65" s="2" customFormat="1" ht="21.75" customHeight="1">
      <c r="A451" s="35"/>
      <c r="B451" s="36"/>
      <c r="C451" s="185" t="s">
        <v>1451</v>
      </c>
      <c r="D451" s="185" t="s">
        <v>216</v>
      </c>
      <c r="E451" s="186" t="s">
        <v>5742</v>
      </c>
      <c r="F451" s="187" t="s">
        <v>5743</v>
      </c>
      <c r="G451" s="188" t="s">
        <v>716</v>
      </c>
      <c r="H451" s="189">
        <v>5</v>
      </c>
      <c r="I451" s="190"/>
      <c r="J451" s="191">
        <f>ROUND(I451*H451,2)</f>
        <v>0</v>
      </c>
      <c r="K451" s="187" t="s">
        <v>359</v>
      </c>
      <c r="L451" s="40"/>
      <c r="M451" s="192" t="s">
        <v>1</v>
      </c>
      <c r="N451" s="193" t="s">
        <v>46</v>
      </c>
      <c r="O451" s="72"/>
      <c r="P451" s="194">
        <f>O451*H451</f>
        <v>0</v>
      </c>
      <c r="Q451" s="194">
        <v>6.9999999999999999E-4</v>
      </c>
      <c r="R451" s="194">
        <f>Q451*H451</f>
        <v>3.5000000000000001E-3</v>
      </c>
      <c r="S451" s="194">
        <v>0</v>
      </c>
      <c r="T451" s="195">
        <f>S451*H451</f>
        <v>0</v>
      </c>
      <c r="U451" s="35"/>
      <c r="V451" s="35"/>
      <c r="W451" s="35"/>
      <c r="X451" s="35"/>
      <c r="Y451" s="35"/>
      <c r="Z451" s="35"/>
      <c r="AA451" s="35"/>
      <c r="AB451" s="35"/>
      <c r="AC451" s="35"/>
      <c r="AD451" s="35"/>
      <c r="AE451" s="35"/>
      <c r="AR451" s="196" t="s">
        <v>291</v>
      </c>
      <c r="AT451" s="196" t="s">
        <v>216</v>
      </c>
      <c r="AU451" s="196" t="s">
        <v>90</v>
      </c>
      <c r="AY451" s="18" t="s">
        <v>215</v>
      </c>
      <c r="BE451" s="197">
        <f>IF(N451="základní",J451,0)</f>
        <v>0</v>
      </c>
      <c r="BF451" s="197">
        <f>IF(N451="snížená",J451,0)</f>
        <v>0</v>
      </c>
      <c r="BG451" s="197">
        <f>IF(N451="zákl. přenesená",J451,0)</f>
        <v>0</v>
      </c>
      <c r="BH451" s="197">
        <f>IF(N451="sníž. přenesená",J451,0)</f>
        <v>0</v>
      </c>
      <c r="BI451" s="197">
        <f>IF(N451="nulová",J451,0)</f>
        <v>0</v>
      </c>
      <c r="BJ451" s="18" t="s">
        <v>88</v>
      </c>
      <c r="BK451" s="197">
        <f>ROUND(I451*H451,2)</f>
        <v>0</v>
      </c>
      <c r="BL451" s="18" t="s">
        <v>291</v>
      </c>
      <c r="BM451" s="196" t="s">
        <v>5744</v>
      </c>
    </row>
    <row r="452" spans="1:65" s="2" customFormat="1" ht="19.2">
      <c r="A452" s="35"/>
      <c r="B452" s="36"/>
      <c r="C452" s="37"/>
      <c r="D452" s="198" t="s">
        <v>221</v>
      </c>
      <c r="E452" s="37"/>
      <c r="F452" s="199" t="s">
        <v>5745</v>
      </c>
      <c r="G452" s="37"/>
      <c r="H452" s="37"/>
      <c r="I452" s="200"/>
      <c r="J452" s="37"/>
      <c r="K452" s="37"/>
      <c r="L452" s="40"/>
      <c r="M452" s="201"/>
      <c r="N452" s="202"/>
      <c r="O452" s="72"/>
      <c r="P452" s="72"/>
      <c r="Q452" s="72"/>
      <c r="R452" s="72"/>
      <c r="S452" s="72"/>
      <c r="T452" s="73"/>
      <c r="U452" s="35"/>
      <c r="V452" s="35"/>
      <c r="W452" s="35"/>
      <c r="X452" s="35"/>
      <c r="Y452" s="35"/>
      <c r="Z452" s="35"/>
      <c r="AA452" s="35"/>
      <c r="AB452" s="35"/>
      <c r="AC452" s="35"/>
      <c r="AD452" s="35"/>
      <c r="AE452" s="35"/>
      <c r="AT452" s="18" t="s">
        <v>221</v>
      </c>
      <c r="AU452" s="18" t="s">
        <v>90</v>
      </c>
    </row>
    <row r="453" spans="1:65" s="2" customFormat="1" ht="10.199999999999999">
      <c r="A453" s="35"/>
      <c r="B453" s="36"/>
      <c r="C453" s="37"/>
      <c r="D453" s="215" t="s">
        <v>362</v>
      </c>
      <c r="E453" s="37"/>
      <c r="F453" s="216" t="s">
        <v>5746</v>
      </c>
      <c r="G453" s="37"/>
      <c r="H453" s="37"/>
      <c r="I453" s="200"/>
      <c r="J453" s="37"/>
      <c r="K453" s="37"/>
      <c r="L453" s="40"/>
      <c r="M453" s="201"/>
      <c r="N453" s="202"/>
      <c r="O453" s="72"/>
      <c r="P453" s="72"/>
      <c r="Q453" s="72"/>
      <c r="R453" s="72"/>
      <c r="S453" s="72"/>
      <c r="T453" s="73"/>
      <c r="U453" s="35"/>
      <c r="V453" s="35"/>
      <c r="W453" s="35"/>
      <c r="X453" s="35"/>
      <c r="Y453" s="35"/>
      <c r="Z453" s="35"/>
      <c r="AA453" s="35"/>
      <c r="AB453" s="35"/>
      <c r="AC453" s="35"/>
      <c r="AD453" s="35"/>
      <c r="AE453" s="35"/>
      <c r="AT453" s="18" t="s">
        <v>362</v>
      </c>
      <c r="AU453" s="18" t="s">
        <v>90</v>
      </c>
    </row>
    <row r="454" spans="1:65" s="2" customFormat="1" ht="24.15" customHeight="1">
      <c r="A454" s="35"/>
      <c r="B454" s="36"/>
      <c r="C454" s="185" t="s">
        <v>1457</v>
      </c>
      <c r="D454" s="185" t="s">
        <v>216</v>
      </c>
      <c r="E454" s="186" t="s">
        <v>5747</v>
      </c>
      <c r="F454" s="187" t="s">
        <v>5748</v>
      </c>
      <c r="G454" s="188" t="s">
        <v>716</v>
      </c>
      <c r="H454" s="189">
        <v>2</v>
      </c>
      <c r="I454" s="190"/>
      <c r="J454" s="191">
        <f>ROUND(I454*H454,2)</f>
        <v>0</v>
      </c>
      <c r="K454" s="187" t="s">
        <v>359</v>
      </c>
      <c r="L454" s="40"/>
      <c r="M454" s="192" t="s">
        <v>1</v>
      </c>
      <c r="N454" s="193" t="s">
        <v>46</v>
      </c>
      <c r="O454" s="72"/>
      <c r="P454" s="194">
        <f>O454*H454</f>
        <v>0</v>
      </c>
      <c r="Q454" s="194">
        <v>2.7E-4</v>
      </c>
      <c r="R454" s="194">
        <f>Q454*H454</f>
        <v>5.4000000000000001E-4</v>
      </c>
      <c r="S454" s="194">
        <v>0</v>
      </c>
      <c r="T454" s="195">
        <f>S454*H454</f>
        <v>0</v>
      </c>
      <c r="U454" s="35"/>
      <c r="V454" s="35"/>
      <c r="W454" s="35"/>
      <c r="X454" s="35"/>
      <c r="Y454" s="35"/>
      <c r="Z454" s="35"/>
      <c r="AA454" s="35"/>
      <c r="AB454" s="35"/>
      <c r="AC454" s="35"/>
      <c r="AD454" s="35"/>
      <c r="AE454" s="35"/>
      <c r="AR454" s="196" t="s">
        <v>291</v>
      </c>
      <c r="AT454" s="196" t="s">
        <v>216</v>
      </c>
      <c r="AU454" s="196" t="s">
        <v>90</v>
      </c>
      <c r="AY454" s="18" t="s">
        <v>215</v>
      </c>
      <c r="BE454" s="197">
        <f>IF(N454="základní",J454,0)</f>
        <v>0</v>
      </c>
      <c r="BF454" s="197">
        <f>IF(N454="snížená",J454,0)</f>
        <v>0</v>
      </c>
      <c r="BG454" s="197">
        <f>IF(N454="zákl. přenesená",J454,0)</f>
        <v>0</v>
      </c>
      <c r="BH454" s="197">
        <f>IF(N454="sníž. přenesená",J454,0)</f>
        <v>0</v>
      </c>
      <c r="BI454" s="197">
        <f>IF(N454="nulová",J454,0)</f>
        <v>0</v>
      </c>
      <c r="BJ454" s="18" t="s">
        <v>88</v>
      </c>
      <c r="BK454" s="197">
        <f>ROUND(I454*H454,2)</f>
        <v>0</v>
      </c>
      <c r="BL454" s="18" t="s">
        <v>291</v>
      </c>
      <c r="BM454" s="196" t="s">
        <v>5749</v>
      </c>
    </row>
    <row r="455" spans="1:65" s="2" customFormat="1" ht="19.2">
      <c r="A455" s="35"/>
      <c r="B455" s="36"/>
      <c r="C455" s="37"/>
      <c r="D455" s="198" t="s">
        <v>221</v>
      </c>
      <c r="E455" s="37"/>
      <c r="F455" s="199" t="s">
        <v>5750</v>
      </c>
      <c r="G455" s="37"/>
      <c r="H455" s="37"/>
      <c r="I455" s="200"/>
      <c r="J455" s="37"/>
      <c r="K455" s="37"/>
      <c r="L455" s="40"/>
      <c r="M455" s="201"/>
      <c r="N455" s="202"/>
      <c r="O455" s="72"/>
      <c r="P455" s="72"/>
      <c r="Q455" s="72"/>
      <c r="R455" s="72"/>
      <c r="S455" s="72"/>
      <c r="T455" s="73"/>
      <c r="U455" s="35"/>
      <c r="V455" s="35"/>
      <c r="W455" s="35"/>
      <c r="X455" s="35"/>
      <c r="Y455" s="35"/>
      <c r="Z455" s="35"/>
      <c r="AA455" s="35"/>
      <c r="AB455" s="35"/>
      <c r="AC455" s="35"/>
      <c r="AD455" s="35"/>
      <c r="AE455" s="35"/>
      <c r="AT455" s="18" t="s">
        <v>221</v>
      </c>
      <c r="AU455" s="18" t="s">
        <v>90</v>
      </c>
    </row>
    <row r="456" spans="1:65" s="2" customFormat="1" ht="10.199999999999999">
      <c r="A456" s="35"/>
      <c r="B456" s="36"/>
      <c r="C456" s="37"/>
      <c r="D456" s="215" t="s">
        <v>362</v>
      </c>
      <c r="E456" s="37"/>
      <c r="F456" s="216" t="s">
        <v>5751</v>
      </c>
      <c r="G456" s="37"/>
      <c r="H456" s="37"/>
      <c r="I456" s="200"/>
      <c r="J456" s="37"/>
      <c r="K456" s="37"/>
      <c r="L456" s="40"/>
      <c r="M456" s="201"/>
      <c r="N456" s="202"/>
      <c r="O456" s="72"/>
      <c r="P456" s="72"/>
      <c r="Q456" s="72"/>
      <c r="R456" s="72"/>
      <c r="S456" s="72"/>
      <c r="T456" s="73"/>
      <c r="U456" s="35"/>
      <c r="V456" s="35"/>
      <c r="W456" s="35"/>
      <c r="X456" s="35"/>
      <c r="Y456" s="35"/>
      <c r="Z456" s="35"/>
      <c r="AA456" s="35"/>
      <c r="AB456" s="35"/>
      <c r="AC456" s="35"/>
      <c r="AD456" s="35"/>
      <c r="AE456" s="35"/>
      <c r="AT456" s="18" t="s">
        <v>362</v>
      </c>
      <c r="AU456" s="18" t="s">
        <v>90</v>
      </c>
    </row>
    <row r="457" spans="1:65" s="2" customFormat="1" ht="24.15" customHeight="1">
      <c r="A457" s="35"/>
      <c r="B457" s="36"/>
      <c r="C457" s="185" t="s">
        <v>1463</v>
      </c>
      <c r="D457" s="185" t="s">
        <v>216</v>
      </c>
      <c r="E457" s="186" t="s">
        <v>5752</v>
      </c>
      <c r="F457" s="187" t="s">
        <v>5753</v>
      </c>
      <c r="G457" s="188" t="s">
        <v>716</v>
      </c>
      <c r="H457" s="189">
        <v>3</v>
      </c>
      <c r="I457" s="190"/>
      <c r="J457" s="191">
        <f>ROUND(I457*H457,2)</f>
        <v>0</v>
      </c>
      <c r="K457" s="187" t="s">
        <v>359</v>
      </c>
      <c r="L457" s="40"/>
      <c r="M457" s="192" t="s">
        <v>1</v>
      </c>
      <c r="N457" s="193" t="s">
        <v>46</v>
      </c>
      <c r="O457" s="72"/>
      <c r="P457" s="194">
        <f>O457*H457</f>
        <v>0</v>
      </c>
      <c r="Q457" s="194">
        <v>5.6999999999999998E-4</v>
      </c>
      <c r="R457" s="194">
        <f>Q457*H457</f>
        <v>1.7099999999999999E-3</v>
      </c>
      <c r="S457" s="194">
        <v>0</v>
      </c>
      <c r="T457" s="195">
        <f>S457*H457</f>
        <v>0</v>
      </c>
      <c r="U457" s="35"/>
      <c r="V457" s="35"/>
      <c r="W457" s="35"/>
      <c r="X457" s="35"/>
      <c r="Y457" s="35"/>
      <c r="Z457" s="35"/>
      <c r="AA457" s="35"/>
      <c r="AB457" s="35"/>
      <c r="AC457" s="35"/>
      <c r="AD457" s="35"/>
      <c r="AE457" s="35"/>
      <c r="AR457" s="196" t="s">
        <v>291</v>
      </c>
      <c r="AT457" s="196" t="s">
        <v>216</v>
      </c>
      <c r="AU457" s="196" t="s">
        <v>90</v>
      </c>
      <c r="AY457" s="18" t="s">
        <v>215</v>
      </c>
      <c r="BE457" s="197">
        <f>IF(N457="základní",J457,0)</f>
        <v>0</v>
      </c>
      <c r="BF457" s="197">
        <f>IF(N457="snížená",J457,0)</f>
        <v>0</v>
      </c>
      <c r="BG457" s="197">
        <f>IF(N457="zákl. přenesená",J457,0)</f>
        <v>0</v>
      </c>
      <c r="BH457" s="197">
        <f>IF(N457="sníž. přenesená",J457,0)</f>
        <v>0</v>
      </c>
      <c r="BI457" s="197">
        <f>IF(N457="nulová",J457,0)</f>
        <v>0</v>
      </c>
      <c r="BJ457" s="18" t="s">
        <v>88</v>
      </c>
      <c r="BK457" s="197">
        <f>ROUND(I457*H457,2)</f>
        <v>0</v>
      </c>
      <c r="BL457" s="18" t="s">
        <v>291</v>
      </c>
      <c r="BM457" s="196" t="s">
        <v>5754</v>
      </c>
    </row>
    <row r="458" spans="1:65" s="2" customFormat="1" ht="19.2">
      <c r="A458" s="35"/>
      <c r="B458" s="36"/>
      <c r="C458" s="37"/>
      <c r="D458" s="198" t="s">
        <v>221</v>
      </c>
      <c r="E458" s="37"/>
      <c r="F458" s="199" t="s">
        <v>5755</v>
      </c>
      <c r="G458" s="37"/>
      <c r="H458" s="37"/>
      <c r="I458" s="200"/>
      <c r="J458" s="37"/>
      <c r="K458" s="37"/>
      <c r="L458" s="40"/>
      <c r="M458" s="201"/>
      <c r="N458" s="202"/>
      <c r="O458" s="72"/>
      <c r="P458" s="72"/>
      <c r="Q458" s="72"/>
      <c r="R458" s="72"/>
      <c r="S458" s="72"/>
      <c r="T458" s="73"/>
      <c r="U458" s="35"/>
      <c r="V458" s="35"/>
      <c r="W458" s="35"/>
      <c r="X458" s="35"/>
      <c r="Y458" s="35"/>
      <c r="Z458" s="35"/>
      <c r="AA458" s="35"/>
      <c r="AB458" s="35"/>
      <c r="AC458" s="35"/>
      <c r="AD458" s="35"/>
      <c r="AE458" s="35"/>
      <c r="AT458" s="18" t="s">
        <v>221</v>
      </c>
      <c r="AU458" s="18" t="s">
        <v>90</v>
      </c>
    </row>
    <row r="459" spans="1:65" s="2" customFormat="1" ht="10.199999999999999">
      <c r="A459" s="35"/>
      <c r="B459" s="36"/>
      <c r="C459" s="37"/>
      <c r="D459" s="215" t="s">
        <v>362</v>
      </c>
      <c r="E459" s="37"/>
      <c r="F459" s="216" t="s">
        <v>5756</v>
      </c>
      <c r="G459" s="37"/>
      <c r="H459" s="37"/>
      <c r="I459" s="200"/>
      <c r="J459" s="37"/>
      <c r="K459" s="37"/>
      <c r="L459" s="40"/>
      <c r="M459" s="201"/>
      <c r="N459" s="202"/>
      <c r="O459" s="72"/>
      <c r="P459" s="72"/>
      <c r="Q459" s="72"/>
      <c r="R459" s="72"/>
      <c r="S459" s="72"/>
      <c r="T459" s="73"/>
      <c r="U459" s="35"/>
      <c r="V459" s="35"/>
      <c r="W459" s="35"/>
      <c r="X459" s="35"/>
      <c r="Y459" s="35"/>
      <c r="Z459" s="35"/>
      <c r="AA459" s="35"/>
      <c r="AB459" s="35"/>
      <c r="AC459" s="35"/>
      <c r="AD459" s="35"/>
      <c r="AE459" s="35"/>
      <c r="AT459" s="18" t="s">
        <v>362</v>
      </c>
      <c r="AU459" s="18" t="s">
        <v>90</v>
      </c>
    </row>
    <row r="460" spans="1:65" s="2" customFormat="1" ht="24.15" customHeight="1">
      <c r="A460" s="35"/>
      <c r="B460" s="36"/>
      <c r="C460" s="185" t="s">
        <v>1553</v>
      </c>
      <c r="D460" s="185" t="s">
        <v>216</v>
      </c>
      <c r="E460" s="186" t="s">
        <v>5757</v>
      </c>
      <c r="F460" s="187" t="s">
        <v>5758</v>
      </c>
      <c r="G460" s="188" t="s">
        <v>716</v>
      </c>
      <c r="H460" s="189">
        <v>2</v>
      </c>
      <c r="I460" s="190"/>
      <c r="J460" s="191">
        <f>ROUND(I460*H460,2)</f>
        <v>0</v>
      </c>
      <c r="K460" s="187" t="s">
        <v>359</v>
      </c>
      <c r="L460" s="40"/>
      <c r="M460" s="192" t="s">
        <v>1</v>
      </c>
      <c r="N460" s="193" t="s">
        <v>46</v>
      </c>
      <c r="O460" s="72"/>
      <c r="P460" s="194">
        <f>O460*H460</f>
        <v>0</v>
      </c>
      <c r="Q460" s="194">
        <v>8.0000000000000004E-4</v>
      </c>
      <c r="R460" s="194">
        <f>Q460*H460</f>
        <v>1.6000000000000001E-3</v>
      </c>
      <c r="S460" s="194">
        <v>0</v>
      </c>
      <c r="T460" s="195">
        <f>S460*H460</f>
        <v>0</v>
      </c>
      <c r="U460" s="35"/>
      <c r="V460" s="35"/>
      <c r="W460" s="35"/>
      <c r="X460" s="35"/>
      <c r="Y460" s="35"/>
      <c r="Z460" s="35"/>
      <c r="AA460" s="35"/>
      <c r="AB460" s="35"/>
      <c r="AC460" s="35"/>
      <c r="AD460" s="35"/>
      <c r="AE460" s="35"/>
      <c r="AR460" s="196" t="s">
        <v>291</v>
      </c>
      <c r="AT460" s="196" t="s">
        <v>216</v>
      </c>
      <c r="AU460" s="196" t="s">
        <v>90</v>
      </c>
      <c r="AY460" s="18" t="s">
        <v>215</v>
      </c>
      <c r="BE460" s="197">
        <f>IF(N460="základní",J460,0)</f>
        <v>0</v>
      </c>
      <c r="BF460" s="197">
        <f>IF(N460="snížená",J460,0)</f>
        <v>0</v>
      </c>
      <c r="BG460" s="197">
        <f>IF(N460="zákl. přenesená",J460,0)</f>
        <v>0</v>
      </c>
      <c r="BH460" s="197">
        <f>IF(N460="sníž. přenesená",J460,0)</f>
        <v>0</v>
      </c>
      <c r="BI460" s="197">
        <f>IF(N460="nulová",J460,0)</f>
        <v>0</v>
      </c>
      <c r="BJ460" s="18" t="s">
        <v>88</v>
      </c>
      <c r="BK460" s="197">
        <f>ROUND(I460*H460,2)</f>
        <v>0</v>
      </c>
      <c r="BL460" s="18" t="s">
        <v>291</v>
      </c>
      <c r="BM460" s="196" t="s">
        <v>5759</v>
      </c>
    </row>
    <row r="461" spans="1:65" s="2" customFormat="1" ht="19.2">
      <c r="A461" s="35"/>
      <c r="B461" s="36"/>
      <c r="C461" s="37"/>
      <c r="D461" s="198" t="s">
        <v>221</v>
      </c>
      <c r="E461" s="37"/>
      <c r="F461" s="199" t="s">
        <v>5760</v>
      </c>
      <c r="G461" s="37"/>
      <c r="H461" s="37"/>
      <c r="I461" s="200"/>
      <c r="J461" s="37"/>
      <c r="K461" s="37"/>
      <c r="L461" s="40"/>
      <c r="M461" s="201"/>
      <c r="N461" s="202"/>
      <c r="O461" s="72"/>
      <c r="P461" s="72"/>
      <c r="Q461" s="72"/>
      <c r="R461" s="72"/>
      <c r="S461" s="72"/>
      <c r="T461" s="73"/>
      <c r="U461" s="35"/>
      <c r="V461" s="35"/>
      <c r="W461" s="35"/>
      <c r="X461" s="35"/>
      <c r="Y461" s="35"/>
      <c r="Z461" s="35"/>
      <c r="AA461" s="35"/>
      <c r="AB461" s="35"/>
      <c r="AC461" s="35"/>
      <c r="AD461" s="35"/>
      <c r="AE461" s="35"/>
      <c r="AT461" s="18" t="s">
        <v>221</v>
      </c>
      <c r="AU461" s="18" t="s">
        <v>90</v>
      </c>
    </row>
    <row r="462" spans="1:65" s="2" customFormat="1" ht="10.199999999999999">
      <c r="A462" s="35"/>
      <c r="B462" s="36"/>
      <c r="C462" s="37"/>
      <c r="D462" s="215" t="s">
        <v>362</v>
      </c>
      <c r="E462" s="37"/>
      <c r="F462" s="216" t="s">
        <v>5761</v>
      </c>
      <c r="G462" s="37"/>
      <c r="H462" s="37"/>
      <c r="I462" s="200"/>
      <c r="J462" s="37"/>
      <c r="K462" s="37"/>
      <c r="L462" s="40"/>
      <c r="M462" s="201"/>
      <c r="N462" s="202"/>
      <c r="O462" s="72"/>
      <c r="P462" s="72"/>
      <c r="Q462" s="72"/>
      <c r="R462" s="72"/>
      <c r="S462" s="72"/>
      <c r="T462" s="73"/>
      <c r="U462" s="35"/>
      <c r="V462" s="35"/>
      <c r="W462" s="35"/>
      <c r="X462" s="35"/>
      <c r="Y462" s="35"/>
      <c r="Z462" s="35"/>
      <c r="AA462" s="35"/>
      <c r="AB462" s="35"/>
      <c r="AC462" s="35"/>
      <c r="AD462" s="35"/>
      <c r="AE462" s="35"/>
      <c r="AT462" s="18" t="s">
        <v>362</v>
      </c>
      <c r="AU462" s="18" t="s">
        <v>90</v>
      </c>
    </row>
    <row r="463" spans="1:65" s="2" customFormat="1" ht="21.75" customHeight="1">
      <c r="A463" s="35"/>
      <c r="B463" s="36"/>
      <c r="C463" s="185" t="s">
        <v>1559</v>
      </c>
      <c r="D463" s="185" t="s">
        <v>216</v>
      </c>
      <c r="E463" s="186" t="s">
        <v>5762</v>
      </c>
      <c r="F463" s="187" t="s">
        <v>5763</v>
      </c>
      <c r="G463" s="188" t="s">
        <v>716</v>
      </c>
      <c r="H463" s="189">
        <v>2</v>
      </c>
      <c r="I463" s="190"/>
      <c r="J463" s="191">
        <f>ROUND(I463*H463,2)</f>
        <v>0</v>
      </c>
      <c r="K463" s="187" t="s">
        <v>359</v>
      </c>
      <c r="L463" s="40"/>
      <c r="M463" s="192" t="s">
        <v>1</v>
      </c>
      <c r="N463" s="193" t="s">
        <v>46</v>
      </c>
      <c r="O463" s="72"/>
      <c r="P463" s="194">
        <f>O463*H463</f>
        <v>0</v>
      </c>
      <c r="Q463" s="194">
        <v>2.0000000000000002E-5</v>
      </c>
      <c r="R463" s="194">
        <f>Q463*H463</f>
        <v>4.0000000000000003E-5</v>
      </c>
      <c r="S463" s="194">
        <v>0</v>
      </c>
      <c r="T463" s="195">
        <f>S463*H463</f>
        <v>0</v>
      </c>
      <c r="U463" s="35"/>
      <c r="V463" s="35"/>
      <c r="W463" s="35"/>
      <c r="X463" s="35"/>
      <c r="Y463" s="35"/>
      <c r="Z463" s="35"/>
      <c r="AA463" s="35"/>
      <c r="AB463" s="35"/>
      <c r="AC463" s="35"/>
      <c r="AD463" s="35"/>
      <c r="AE463" s="35"/>
      <c r="AR463" s="196" t="s">
        <v>291</v>
      </c>
      <c r="AT463" s="196" t="s">
        <v>216</v>
      </c>
      <c r="AU463" s="196" t="s">
        <v>90</v>
      </c>
      <c r="AY463" s="18" t="s">
        <v>215</v>
      </c>
      <c r="BE463" s="197">
        <f>IF(N463="základní",J463,0)</f>
        <v>0</v>
      </c>
      <c r="BF463" s="197">
        <f>IF(N463="snížená",J463,0)</f>
        <v>0</v>
      </c>
      <c r="BG463" s="197">
        <f>IF(N463="zákl. přenesená",J463,0)</f>
        <v>0</v>
      </c>
      <c r="BH463" s="197">
        <f>IF(N463="sníž. přenesená",J463,0)</f>
        <v>0</v>
      </c>
      <c r="BI463" s="197">
        <f>IF(N463="nulová",J463,0)</f>
        <v>0</v>
      </c>
      <c r="BJ463" s="18" t="s">
        <v>88</v>
      </c>
      <c r="BK463" s="197">
        <f>ROUND(I463*H463,2)</f>
        <v>0</v>
      </c>
      <c r="BL463" s="18" t="s">
        <v>291</v>
      </c>
      <c r="BM463" s="196" t="s">
        <v>5764</v>
      </c>
    </row>
    <row r="464" spans="1:65" s="2" customFormat="1" ht="19.2">
      <c r="A464" s="35"/>
      <c r="B464" s="36"/>
      <c r="C464" s="37"/>
      <c r="D464" s="198" t="s">
        <v>221</v>
      </c>
      <c r="E464" s="37"/>
      <c r="F464" s="199" t="s">
        <v>5765</v>
      </c>
      <c r="G464" s="37"/>
      <c r="H464" s="37"/>
      <c r="I464" s="200"/>
      <c r="J464" s="37"/>
      <c r="K464" s="37"/>
      <c r="L464" s="40"/>
      <c r="M464" s="201"/>
      <c r="N464" s="202"/>
      <c r="O464" s="72"/>
      <c r="P464" s="72"/>
      <c r="Q464" s="72"/>
      <c r="R464" s="72"/>
      <c r="S464" s="72"/>
      <c r="T464" s="73"/>
      <c r="U464" s="35"/>
      <c r="V464" s="35"/>
      <c r="W464" s="35"/>
      <c r="X464" s="35"/>
      <c r="Y464" s="35"/>
      <c r="Z464" s="35"/>
      <c r="AA464" s="35"/>
      <c r="AB464" s="35"/>
      <c r="AC464" s="35"/>
      <c r="AD464" s="35"/>
      <c r="AE464" s="35"/>
      <c r="AT464" s="18" t="s">
        <v>221</v>
      </c>
      <c r="AU464" s="18" t="s">
        <v>90</v>
      </c>
    </row>
    <row r="465" spans="1:65" s="2" customFormat="1" ht="10.199999999999999">
      <c r="A465" s="35"/>
      <c r="B465" s="36"/>
      <c r="C465" s="37"/>
      <c r="D465" s="215" t="s">
        <v>362</v>
      </c>
      <c r="E465" s="37"/>
      <c r="F465" s="216" t="s">
        <v>5766</v>
      </c>
      <c r="G465" s="37"/>
      <c r="H465" s="37"/>
      <c r="I465" s="200"/>
      <c r="J465" s="37"/>
      <c r="K465" s="37"/>
      <c r="L465" s="40"/>
      <c r="M465" s="201"/>
      <c r="N465" s="202"/>
      <c r="O465" s="72"/>
      <c r="P465" s="72"/>
      <c r="Q465" s="72"/>
      <c r="R465" s="72"/>
      <c r="S465" s="72"/>
      <c r="T465" s="73"/>
      <c r="U465" s="35"/>
      <c r="V465" s="35"/>
      <c r="W465" s="35"/>
      <c r="X465" s="35"/>
      <c r="Y465" s="35"/>
      <c r="Z465" s="35"/>
      <c r="AA465" s="35"/>
      <c r="AB465" s="35"/>
      <c r="AC465" s="35"/>
      <c r="AD465" s="35"/>
      <c r="AE465" s="35"/>
      <c r="AT465" s="18" t="s">
        <v>362</v>
      </c>
      <c r="AU465" s="18" t="s">
        <v>90</v>
      </c>
    </row>
    <row r="466" spans="1:65" s="2" customFormat="1" ht="37.799999999999997" customHeight="1">
      <c r="A466" s="35"/>
      <c r="B466" s="36"/>
      <c r="C466" s="260" t="s">
        <v>1566</v>
      </c>
      <c r="D466" s="260" t="s">
        <v>539</v>
      </c>
      <c r="E466" s="261" t="s">
        <v>5767</v>
      </c>
      <c r="F466" s="262" t="s">
        <v>5768</v>
      </c>
      <c r="G466" s="263" t="s">
        <v>716</v>
      </c>
      <c r="H466" s="264">
        <v>2</v>
      </c>
      <c r="I466" s="265"/>
      <c r="J466" s="266">
        <f>ROUND(I466*H466,2)</f>
        <v>0</v>
      </c>
      <c r="K466" s="262" t="s">
        <v>1</v>
      </c>
      <c r="L466" s="267"/>
      <c r="M466" s="268" t="s">
        <v>1</v>
      </c>
      <c r="N466" s="269" t="s">
        <v>46</v>
      </c>
      <c r="O466" s="72"/>
      <c r="P466" s="194">
        <f>O466*H466</f>
        <v>0</v>
      </c>
      <c r="Q466" s="194">
        <v>6.4000000000000005E-4</v>
      </c>
      <c r="R466" s="194">
        <f>Q466*H466</f>
        <v>1.2800000000000001E-3</v>
      </c>
      <c r="S466" s="194">
        <v>0</v>
      </c>
      <c r="T466" s="195">
        <f>S466*H466</f>
        <v>0</v>
      </c>
      <c r="U466" s="35"/>
      <c r="V466" s="35"/>
      <c r="W466" s="35"/>
      <c r="X466" s="35"/>
      <c r="Y466" s="35"/>
      <c r="Z466" s="35"/>
      <c r="AA466" s="35"/>
      <c r="AB466" s="35"/>
      <c r="AC466" s="35"/>
      <c r="AD466" s="35"/>
      <c r="AE466" s="35"/>
      <c r="AR466" s="196" t="s">
        <v>676</v>
      </c>
      <c r="AT466" s="196" t="s">
        <v>539</v>
      </c>
      <c r="AU466" s="196" t="s">
        <v>90</v>
      </c>
      <c r="AY466" s="18" t="s">
        <v>215</v>
      </c>
      <c r="BE466" s="197">
        <f>IF(N466="základní",J466,0)</f>
        <v>0</v>
      </c>
      <c r="BF466" s="197">
        <f>IF(N466="snížená",J466,0)</f>
        <v>0</v>
      </c>
      <c r="BG466" s="197">
        <f>IF(N466="zákl. přenesená",J466,0)</f>
        <v>0</v>
      </c>
      <c r="BH466" s="197">
        <f>IF(N466="sníž. přenesená",J466,0)</f>
        <v>0</v>
      </c>
      <c r="BI466" s="197">
        <f>IF(N466="nulová",J466,0)</f>
        <v>0</v>
      </c>
      <c r="BJ466" s="18" t="s">
        <v>88</v>
      </c>
      <c r="BK466" s="197">
        <f>ROUND(I466*H466,2)</f>
        <v>0</v>
      </c>
      <c r="BL466" s="18" t="s">
        <v>291</v>
      </c>
      <c r="BM466" s="196" t="s">
        <v>5769</v>
      </c>
    </row>
    <row r="467" spans="1:65" s="2" customFormat="1" ht="19.2">
      <c r="A467" s="35"/>
      <c r="B467" s="36"/>
      <c r="C467" s="37"/>
      <c r="D467" s="198" t="s">
        <v>221</v>
      </c>
      <c r="E467" s="37"/>
      <c r="F467" s="199" t="s">
        <v>5770</v>
      </c>
      <c r="G467" s="37"/>
      <c r="H467" s="37"/>
      <c r="I467" s="200"/>
      <c r="J467" s="37"/>
      <c r="K467" s="37"/>
      <c r="L467" s="40"/>
      <c r="M467" s="201"/>
      <c r="N467" s="202"/>
      <c r="O467" s="72"/>
      <c r="P467" s="72"/>
      <c r="Q467" s="72"/>
      <c r="R467" s="72"/>
      <c r="S467" s="72"/>
      <c r="T467" s="73"/>
      <c r="U467" s="35"/>
      <c r="V467" s="35"/>
      <c r="W467" s="35"/>
      <c r="X467" s="35"/>
      <c r="Y467" s="35"/>
      <c r="Z467" s="35"/>
      <c r="AA467" s="35"/>
      <c r="AB467" s="35"/>
      <c r="AC467" s="35"/>
      <c r="AD467" s="35"/>
      <c r="AE467" s="35"/>
      <c r="AT467" s="18" t="s">
        <v>221</v>
      </c>
      <c r="AU467" s="18" t="s">
        <v>90</v>
      </c>
    </row>
    <row r="468" spans="1:65" s="2" customFormat="1" ht="21.75" customHeight="1">
      <c r="A468" s="35"/>
      <c r="B468" s="36"/>
      <c r="C468" s="185" t="s">
        <v>1574</v>
      </c>
      <c r="D468" s="185" t="s">
        <v>216</v>
      </c>
      <c r="E468" s="186" t="s">
        <v>5771</v>
      </c>
      <c r="F468" s="187" t="s">
        <v>5772</v>
      </c>
      <c r="G468" s="188" t="s">
        <v>716</v>
      </c>
      <c r="H468" s="189">
        <v>3</v>
      </c>
      <c r="I468" s="190"/>
      <c r="J468" s="191">
        <f>ROUND(I468*H468,2)</f>
        <v>0</v>
      </c>
      <c r="K468" s="187" t="s">
        <v>359</v>
      </c>
      <c r="L468" s="40"/>
      <c r="M468" s="192" t="s">
        <v>1</v>
      </c>
      <c r="N468" s="193" t="s">
        <v>46</v>
      </c>
      <c r="O468" s="72"/>
      <c r="P468" s="194">
        <f>O468*H468</f>
        <v>0</v>
      </c>
      <c r="Q468" s="194">
        <v>2.0000000000000002E-5</v>
      </c>
      <c r="R468" s="194">
        <f>Q468*H468</f>
        <v>6.0000000000000008E-5</v>
      </c>
      <c r="S468" s="194">
        <v>0</v>
      </c>
      <c r="T468" s="195">
        <f>S468*H468</f>
        <v>0</v>
      </c>
      <c r="U468" s="35"/>
      <c r="V468" s="35"/>
      <c r="W468" s="35"/>
      <c r="X468" s="35"/>
      <c r="Y468" s="35"/>
      <c r="Z468" s="35"/>
      <c r="AA468" s="35"/>
      <c r="AB468" s="35"/>
      <c r="AC468" s="35"/>
      <c r="AD468" s="35"/>
      <c r="AE468" s="35"/>
      <c r="AR468" s="196" t="s">
        <v>291</v>
      </c>
      <c r="AT468" s="196" t="s">
        <v>216</v>
      </c>
      <c r="AU468" s="196" t="s">
        <v>90</v>
      </c>
      <c r="AY468" s="18" t="s">
        <v>215</v>
      </c>
      <c r="BE468" s="197">
        <f>IF(N468="základní",J468,0)</f>
        <v>0</v>
      </c>
      <c r="BF468" s="197">
        <f>IF(N468="snížená",J468,0)</f>
        <v>0</v>
      </c>
      <c r="BG468" s="197">
        <f>IF(N468="zákl. přenesená",J468,0)</f>
        <v>0</v>
      </c>
      <c r="BH468" s="197">
        <f>IF(N468="sníž. přenesená",J468,0)</f>
        <v>0</v>
      </c>
      <c r="BI468" s="197">
        <f>IF(N468="nulová",J468,0)</f>
        <v>0</v>
      </c>
      <c r="BJ468" s="18" t="s">
        <v>88</v>
      </c>
      <c r="BK468" s="197">
        <f>ROUND(I468*H468,2)</f>
        <v>0</v>
      </c>
      <c r="BL468" s="18" t="s">
        <v>291</v>
      </c>
      <c r="BM468" s="196" t="s">
        <v>5773</v>
      </c>
    </row>
    <row r="469" spans="1:65" s="2" customFormat="1" ht="19.2">
      <c r="A469" s="35"/>
      <c r="B469" s="36"/>
      <c r="C469" s="37"/>
      <c r="D469" s="198" t="s">
        <v>221</v>
      </c>
      <c r="E469" s="37"/>
      <c r="F469" s="199" t="s">
        <v>5774</v>
      </c>
      <c r="G469" s="37"/>
      <c r="H469" s="37"/>
      <c r="I469" s="200"/>
      <c r="J469" s="37"/>
      <c r="K469" s="37"/>
      <c r="L469" s="40"/>
      <c r="M469" s="201"/>
      <c r="N469" s="202"/>
      <c r="O469" s="72"/>
      <c r="P469" s="72"/>
      <c r="Q469" s="72"/>
      <c r="R469" s="72"/>
      <c r="S469" s="72"/>
      <c r="T469" s="73"/>
      <c r="U469" s="35"/>
      <c r="V469" s="35"/>
      <c r="W469" s="35"/>
      <c r="X469" s="35"/>
      <c r="Y469" s="35"/>
      <c r="Z469" s="35"/>
      <c r="AA469" s="35"/>
      <c r="AB469" s="35"/>
      <c r="AC469" s="35"/>
      <c r="AD469" s="35"/>
      <c r="AE469" s="35"/>
      <c r="AT469" s="18" t="s">
        <v>221</v>
      </c>
      <c r="AU469" s="18" t="s">
        <v>90</v>
      </c>
    </row>
    <row r="470" spans="1:65" s="2" customFormat="1" ht="10.199999999999999">
      <c r="A470" s="35"/>
      <c r="B470" s="36"/>
      <c r="C470" s="37"/>
      <c r="D470" s="215" t="s">
        <v>362</v>
      </c>
      <c r="E470" s="37"/>
      <c r="F470" s="216" t="s">
        <v>5775</v>
      </c>
      <c r="G470" s="37"/>
      <c r="H470" s="37"/>
      <c r="I470" s="200"/>
      <c r="J470" s="37"/>
      <c r="K470" s="37"/>
      <c r="L470" s="40"/>
      <c r="M470" s="201"/>
      <c r="N470" s="202"/>
      <c r="O470" s="72"/>
      <c r="P470" s="72"/>
      <c r="Q470" s="72"/>
      <c r="R470" s="72"/>
      <c r="S470" s="72"/>
      <c r="T470" s="73"/>
      <c r="U470" s="35"/>
      <c r="V470" s="35"/>
      <c r="W470" s="35"/>
      <c r="X470" s="35"/>
      <c r="Y470" s="35"/>
      <c r="Z470" s="35"/>
      <c r="AA470" s="35"/>
      <c r="AB470" s="35"/>
      <c r="AC470" s="35"/>
      <c r="AD470" s="35"/>
      <c r="AE470" s="35"/>
      <c r="AT470" s="18" t="s">
        <v>362</v>
      </c>
      <c r="AU470" s="18" t="s">
        <v>90</v>
      </c>
    </row>
    <row r="471" spans="1:65" s="2" customFormat="1" ht="37.799999999999997" customHeight="1">
      <c r="A471" s="35"/>
      <c r="B471" s="36"/>
      <c r="C471" s="260" t="s">
        <v>1579</v>
      </c>
      <c r="D471" s="260" t="s">
        <v>539</v>
      </c>
      <c r="E471" s="261" t="s">
        <v>5776</v>
      </c>
      <c r="F471" s="262" t="s">
        <v>5777</v>
      </c>
      <c r="G471" s="263" t="s">
        <v>716</v>
      </c>
      <c r="H471" s="264">
        <v>1</v>
      </c>
      <c r="I471" s="265"/>
      <c r="J471" s="266">
        <f>ROUND(I471*H471,2)</f>
        <v>0</v>
      </c>
      <c r="K471" s="262" t="s">
        <v>1</v>
      </c>
      <c r="L471" s="267"/>
      <c r="M471" s="268" t="s">
        <v>1</v>
      </c>
      <c r="N471" s="269" t="s">
        <v>46</v>
      </c>
      <c r="O471" s="72"/>
      <c r="P471" s="194">
        <f>O471*H471</f>
        <v>0</v>
      </c>
      <c r="Q471" s="194">
        <v>0</v>
      </c>
      <c r="R471" s="194">
        <f>Q471*H471</f>
        <v>0</v>
      </c>
      <c r="S471" s="194">
        <v>0</v>
      </c>
      <c r="T471" s="195">
        <f>S471*H471</f>
        <v>0</v>
      </c>
      <c r="U471" s="35"/>
      <c r="V471" s="35"/>
      <c r="W471" s="35"/>
      <c r="X471" s="35"/>
      <c r="Y471" s="35"/>
      <c r="Z471" s="35"/>
      <c r="AA471" s="35"/>
      <c r="AB471" s="35"/>
      <c r="AC471" s="35"/>
      <c r="AD471" s="35"/>
      <c r="AE471" s="35"/>
      <c r="AR471" s="196" t="s">
        <v>676</v>
      </c>
      <c r="AT471" s="196" t="s">
        <v>539</v>
      </c>
      <c r="AU471" s="196" t="s">
        <v>90</v>
      </c>
      <c r="AY471" s="18" t="s">
        <v>215</v>
      </c>
      <c r="BE471" s="197">
        <f>IF(N471="základní",J471,0)</f>
        <v>0</v>
      </c>
      <c r="BF471" s="197">
        <f>IF(N471="snížená",J471,0)</f>
        <v>0</v>
      </c>
      <c r="BG471" s="197">
        <f>IF(N471="zákl. přenesená",J471,0)</f>
        <v>0</v>
      </c>
      <c r="BH471" s="197">
        <f>IF(N471="sníž. přenesená",J471,0)</f>
        <v>0</v>
      </c>
      <c r="BI471" s="197">
        <f>IF(N471="nulová",J471,0)</f>
        <v>0</v>
      </c>
      <c r="BJ471" s="18" t="s">
        <v>88</v>
      </c>
      <c r="BK471" s="197">
        <f>ROUND(I471*H471,2)</f>
        <v>0</v>
      </c>
      <c r="BL471" s="18" t="s">
        <v>291</v>
      </c>
      <c r="BM471" s="196" t="s">
        <v>5778</v>
      </c>
    </row>
    <row r="472" spans="1:65" s="2" customFormat="1" ht="364.8">
      <c r="A472" s="35"/>
      <c r="B472" s="36"/>
      <c r="C472" s="37"/>
      <c r="D472" s="198" t="s">
        <v>221</v>
      </c>
      <c r="E472" s="37"/>
      <c r="F472" s="199" t="s">
        <v>5779</v>
      </c>
      <c r="G472" s="37"/>
      <c r="H472" s="37"/>
      <c r="I472" s="200"/>
      <c r="J472" s="37"/>
      <c r="K472" s="37"/>
      <c r="L472" s="40"/>
      <c r="M472" s="201"/>
      <c r="N472" s="202"/>
      <c r="O472" s="72"/>
      <c r="P472" s="72"/>
      <c r="Q472" s="72"/>
      <c r="R472" s="72"/>
      <c r="S472" s="72"/>
      <c r="T472" s="73"/>
      <c r="U472" s="35"/>
      <c r="V472" s="35"/>
      <c r="W472" s="35"/>
      <c r="X472" s="35"/>
      <c r="Y472" s="35"/>
      <c r="Z472" s="35"/>
      <c r="AA472" s="35"/>
      <c r="AB472" s="35"/>
      <c r="AC472" s="35"/>
      <c r="AD472" s="35"/>
      <c r="AE472" s="35"/>
      <c r="AT472" s="18" t="s">
        <v>221</v>
      </c>
      <c r="AU472" s="18" t="s">
        <v>90</v>
      </c>
    </row>
    <row r="473" spans="1:65" s="2" customFormat="1" ht="33" customHeight="1">
      <c r="A473" s="35"/>
      <c r="B473" s="36"/>
      <c r="C473" s="260" t="s">
        <v>1598</v>
      </c>
      <c r="D473" s="260" t="s">
        <v>539</v>
      </c>
      <c r="E473" s="261" t="s">
        <v>5780</v>
      </c>
      <c r="F473" s="262" t="s">
        <v>5781</v>
      </c>
      <c r="G473" s="263" t="s">
        <v>716</v>
      </c>
      <c r="H473" s="264">
        <v>1</v>
      </c>
      <c r="I473" s="265"/>
      <c r="J473" s="266">
        <f>ROUND(I473*H473,2)</f>
        <v>0</v>
      </c>
      <c r="K473" s="262" t="s">
        <v>1</v>
      </c>
      <c r="L473" s="267"/>
      <c r="M473" s="268" t="s">
        <v>1</v>
      </c>
      <c r="N473" s="269" t="s">
        <v>46</v>
      </c>
      <c r="O473" s="72"/>
      <c r="P473" s="194">
        <f>O473*H473</f>
        <v>0</v>
      </c>
      <c r="Q473" s="194">
        <v>0</v>
      </c>
      <c r="R473" s="194">
        <f>Q473*H473</f>
        <v>0</v>
      </c>
      <c r="S473" s="194">
        <v>0</v>
      </c>
      <c r="T473" s="195">
        <f>S473*H473</f>
        <v>0</v>
      </c>
      <c r="U473" s="35"/>
      <c r="V473" s="35"/>
      <c r="W473" s="35"/>
      <c r="X473" s="35"/>
      <c r="Y473" s="35"/>
      <c r="Z473" s="35"/>
      <c r="AA473" s="35"/>
      <c r="AB473" s="35"/>
      <c r="AC473" s="35"/>
      <c r="AD473" s="35"/>
      <c r="AE473" s="35"/>
      <c r="AR473" s="196" t="s">
        <v>676</v>
      </c>
      <c r="AT473" s="196" t="s">
        <v>539</v>
      </c>
      <c r="AU473" s="196" t="s">
        <v>90</v>
      </c>
      <c r="AY473" s="18" t="s">
        <v>215</v>
      </c>
      <c r="BE473" s="197">
        <f>IF(N473="základní",J473,0)</f>
        <v>0</v>
      </c>
      <c r="BF473" s="197">
        <f>IF(N473="snížená",J473,0)</f>
        <v>0</v>
      </c>
      <c r="BG473" s="197">
        <f>IF(N473="zákl. přenesená",J473,0)</f>
        <v>0</v>
      </c>
      <c r="BH473" s="197">
        <f>IF(N473="sníž. přenesená",J473,0)</f>
        <v>0</v>
      </c>
      <c r="BI473" s="197">
        <f>IF(N473="nulová",J473,0)</f>
        <v>0</v>
      </c>
      <c r="BJ473" s="18" t="s">
        <v>88</v>
      </c>
      <c r="BK473" s="197">
        <f>ROUND(I473*H473,2)</f>
        <v>0</v>
      </c>
      <c r="BL473" s="18" t="s">
        <v>291</v>
      </c>
      <c r="BM473" s="196" t="s">
        <v>5782</v>
      </c>
    </row>
    <row r="474" spans="1:65" s="2" customFormat="1" ht="16.5" customHeight="1">
      <c r="A474" s="35"/>
      <c r="B474" s="36"/>
      <c r="C474" s="260" t="s">
        <v>1603</v>
      </c>
      <c r="D474" s="260" t="s">
        <v>539</v>
      </c>
      <c r="E474" s="261" t="s">
        <v>5783</v>
      </c>
      <c r="F474" s="262" t="s">
        <v>5784</v>
      </c>
      <c r="G474" s="263" t="s">
        <v>716</v>
      </c>
      <c r="H474" s="264">
        <v>1</v>
      </c>
      <c r="I474" s="265"/>
      <c r="J474" s="266">
        <f>ROUND(I474*H474,2)</f>
        <v>0</v>
      </c>
      <c r="K474" s="262" t="s">
        <v>1</v>
      </c>
      <c r="L474" s="267"/>
      <c r="M474" s="268" t="s">
        <v>1</v>
      </c>
      <c r="N474" s="269" t="s">
        <v>46</v>
      </c>
      <c r="O474" s="72"/>
      <c r="P474" s="194">
        <f>O474*H474</f>
        <v>0</v>
      </c>
      <c r="Q474" s="194">
        <v>0</v>
      </c>
      <c r="R474" s="194">
        <f>Q474*H474</f>
        <v>0</v>
      </c>
      <c r="S474" s="194">
        <v>0</v>
      </c>
      <c r="T474" s="195">
        <f>S474*H474</f>
        <v>0</v>
      </c>
      <c r="U474" s="35"/>
      <c r="V474" s="35"/>
      <c r="W474" s="35"/>
      <c r="X474" s="35"/>
      <c r="Y474" s="35"/>
      <c r="Z474" s="35"/>
      <c r="AA474" s="35"/>
      <c r="AB474" s="35"/>
      <c r="AC474" s="35"/>
      <c r="AD474" s="35"/>
      <c r="AE474" s="35"/>
      <c r="AR474" s="196" t="s">
        <v>676</v>
      </c>
      <c r="AT474" s="196" t="s">
        <v>539</v>
      </c>
      <c r="AU474" s="196" t="s">
        <v>90</v>
      </c>
      <c r="AY474" s="18" t="s">
        <v>215</v>
      </c>
      <c r="BE474" s="197">
        <f>IF(N474="základní",J474,0)</f>
        <v>0</v>
      </c>
      <c r="BF474" s="197">
        <f>IF(N474="snížená",J474,0)</f>
        <v>0</v>
      </c>
      <c r="BG474" s="197">
        <f>IF(N474="zákl. přenesená",J474,0)</f>
        <v>0</v>
      </c>
      <c r="BH474" s="197">
        <f>IF(N474="sníž. přenesená",J474,0)</f>
        <v>0</v>
      </c>
      <c r="BI474" s="197">
        <f>IF(N474="nulová",J474,0)</f>
        <v>0</v>
      </c>
      <c r="BJ474" s="18" t="s">
        <v>88</v>
      </c>
      <c r="BK474" s="197">
        <f>ROUND(I474*H474,2)</f>
        <v>0</v>
      </c>
      <c r="BL474" s="18" t="s">
        <v>291</v>
      </c>
      <c r="BM474" s="196" t="s">
        <v>5785</v>
      </c>
    </row>
    <row r="475" spans="1:65" s="2" customFormat="1" ht="28.8">
      <c r="A475" s="35"/>
      <c r="B475" s="36"/>
      <c r="C475" s="37"/>
      <c r="D475" s="198" t="s">
        <v>221</v>
      </c>
      <c r="E475" s="37"/>
      <c r="F475" s="199" t="s">
        <v>5786</v>
      </c>
      <c r="G475" s="37"/>
      <c r="H475" s="37"/>
      <c r="I475" s="200"/>
      <c r="J475" s="37"/>
      <c r="K475" s="37"/>
      <c r="L475" s="40"/>
      <c r="M475" s="201"/>
      <c r="N475" s="202"/>
      <c r="O475" s="72"/>
      <c r="P475" s="72"/>
      <c r="Q475" s="72"/>
      <c r="R475" s="72"/>
      <c r="S475" s="72"/>
      <c r="T475" s="73"/>
      <c r="U475" s="35"/>
      <c r="V475" s="35"/>
      <c r="W475" s="35"/>
      <c r="X475" s="35"/>
      <c r="Y475" s="35"/>
      <c r="Z475" s="35"/>
      <c r="AA475" s="35"/>
      <c r="AB475" s="35"/>
      <c r="AC475" s="35"/>
      <c r="AD475" s="35"/>
      <c r="AE475" s="35"/>
      <c r="AT475" s="18" t="s">
        <v>221</v>
      </c>
      <c r="AU475" s="18" t="s">
        <v>90</v>
      </c>
    </row>
    <row r="476" spans="1:65" s="2" customFormat="1" ht="24.15" customHeight="1">
      <c r="A476" s="35"/>
      <c r="B476" s="36"/>
      <c r="C476" s="185" t="s">
        <v>1623</v>
      </c>
      <c r="D476" s="185" t="s">
        <v>216</v>
      </c>
      <c r="E476" s="186" t="s">
        <v>5787</v>
      </c>
      <c r="F476" s="187" t="s">
        <v>5788</v>
      </c>
      <c r="G476" s="188" t="s">
        <v>288</v>
      </c>
      <c r="H476" s="189">
        <v>2</v>
      </c>
      <c r="I476" s="190"/>
      <c r="J476" s="191">
        <f>ROUND(I476*H476,2)</f>
        <v>0</v>
      </c>
      <c r="K476" s="187" t="s">
        <v>359</v>
      </c>
      <c r="L476" s="40"/>
      <c r="M476" s="192" t="s">
        <v>1</v>
      </c>
      <c r="N476" s="193" t="s">
        <v>46</v>
      </c>
      <c r="O476" s="72"/>
      <c r="P476" s="194">
        <f>O476*H476</f>
        <v>0</v>
      </c>
      <c r="Q476" s="194">
        <v>2.913E-2</v>
      </c>
      <c r="R476" s="194">
        <f>Q476*H476</f>
        <v>5.8259999999999999E-2</v>
      </c>
      <c r="S476" s="194">
        <v>0</v>
      </c>
      <c r="T476" s="195">
        <f>S476*H476</f>
        <v>0</v>
      </c>
      <c r="U476" s="35"/>
      <c r="V476" s="35"/>
      <c r="W476" s="35"/>
      <c r="X476" s="35"/>
      <c r="Y476" s="35"/>
      <c r="Z476" s="35"/>
      <c r="AA476" s="35"/>
      <c r="AB476" s="35"/>
      <c r="AC476" s="35"/>
      <c r="AD476" s="35"/>
      <c r="AE476" s="35"/>
      <c r="AR476" s="196" t="s">
        <v>291</v>
      </c>
      <c r="AT476" s="196" t="s">
        <v>216</v>
      </c>
      <c r="AU476" s="196" t="s">
        <v>90</v>
      </c>
      <c r="AY476" s="18" t="s">
        <v>215</v>
      </c>
      <c r="BE476" s="197">
        <f>IF(N476="základní",J476,0)</f>
        <v>0</v>
      </c>
      <c r="BF476" s="197">
        <f>IF(N476="snížená",J476,0)</f>
        <v>0</v>
      </c>
      <c r="BG476" s="197">
        <f>IF(N476="zákl. přenesená",J476,0)</f>
        <v>0</v>
      </c>
      <c r="BH476" s="197">
        <f>IF(N476="sníž. přenesená",J476,0)</f>
        <v>0</v>
      </c>
      <c r="BI476" s="197">
        <f>IF(N476="nulová",J476,0)</f>
        <v>0</v>
      </c>
      <c r="BJ476" s="18" t="s">
        <v>88</v>
      </c>
      <c r="BK476" s="197">
        <f>ROUND(I476*H476,2)</f>
        <v>0</v>
      </c>
      <c r="BL476" s="18" t="s">
        <v>291</v>
      </c>
      <c r="BM476" s="196" t="s">
        <v>5789</v>
      </c>
    </row>
    <row r="477" spans="1:65" s="2" customFormat="1" ht="19.2">
      <c r="A477" s="35"/>
      <c r="B477" s="36"/>
      <c r="C477" s="37"/>
      <c r="D477" s="198" t="s">
        <v>221</v>
      </c>
      <c r="E477" s="37"/>
      <c r="F477" s="199" t="s">
        <v>5790</v>
      </c>
      <c r="G477" s="37"/>
      <c r="H477" s="37"/>
      <c r="I477" s="200"/>
      <c r="J477" s="37"/>
      <c r="K477" s="37"/>
      <c r="L477" s="40"/>
      <c r="M477" s="201"/>
      <c r="N477" s="202"/>
      <c r="O477" s="72"/>
      <c r="P477" s="72"/>
      <c r="Q477" s="72"/>
      <c r="R477" s="72"/>
      <c r="S477" s="72"/>
      <c r="T477" s="73"/>
      <c r="U477" s="35"/>
      <c r="V477" s="35"/>
      <c r="W477" s="35"/>
      <c r="X477" s="35"/>
      <c r="Y477" s="35"/>
      <c r="Z477" s="35"/>
      <c r="AA477" s="35"/>
      <c r="AB477" s="35"/>
      <c r="AC477" s="35"/>
      <c r="AD477" s="35"/>
      <c r="AE477" s="35"/>
      <c r="AT477" s="18" t="s">
        <v>221</v>
      </c>
      <c r="AU477" s="18" t="s">
        <v>90</v>
      </c>
    </row>
    <row r="478" spans="1:65" s="2" customFormat="1" ht="10.199999999999999">
      <c r="A478" s="35"/>
      <c r="B478" s="36"/>
      <c r="C478" s="37"/>
      <c r="D478" s="215" t="s">
        <v>362</v>
      </c>
      <c r="E478" s="37"/>
      <c r="F478" s="216" t="s">
        <v>5791</v>
      </c>
      <c r="G478" s="37"/>
      <c r="H478" s="37"/>
      <c r="I478" s="200"/>
      <c r="J478" s="37"/>
      <c r="K478" s="37"/>
      <c r="L478" s="40"/>
      <c r="M478" s="201"/>
      <c r="N478" s="202"/>
      <c r="O478" s="72"/>
      <c r="P478" s="72"/>
      <c r="Q478" s="72"/>
      <c r="R478" s="72"/>
      <c r="S478" s="72"/>
      <c r="T478" s="73"/>
      <c r="U478" s="35"/>
      <c r="V478" s="35"/>
      <c r="W478" s="35"/>
      <c r="X478" s="35"/>
      <c r="Y478" s="35"/>
      <c r="Z478" s="35"/>
      <c r="AA478" s="35"/>
      <c r="AB478" s="35"/>
      <c r="AC478" s="35"/>
      <c r="AD478" s="35"/>
      <c r="AE478" s="35"/>
      <c r="AT478" s="18" t="s">
        <v>362</v>
      </c>
      <c r="AU478" s="18" t="s">
        <v>90</v>
      </c>
    </row>
    <row r="479" spans="1:65" s="2" customFormat="1" ht="24.15" customHeight="1">
      <c r="A479" s="35"/>
      <c r="B479" s="36"/>
      <c r="C479" s="185" t="s">
        <v>1643</v>
      </c>
      <c r="D479" s="185" t="s">
        <v>216</v>
      </c>
      <c r="E479" s="186" t="s">
        <v>5792</v>
      </c>
      <c r="F479" s="187" t="s">
        <v>5793</v>
      </c>
      <c r="G479" s="188" t="s">
        <v>716</v>
      </c>
      <c r="H479" s="189">
        <v>1</v>
      </c>
      <c r="I479" s="190"/>
      <c r="J479" s="191">
        <f>ROUND(I479*H479,2)</f>
        <v>0</v>
      </c>
      <c r="K479" s="187" t="s">
        <v>1</v>
      </c>
      <c r="L479" s="40"/>
      <c r="M479" s="192" t="s">
        <v>1</v>
      </c>
      <c r="N479" s="193" t="s">
        <v>46</v>
      </c>
      <c r="O479" s="72"/>
      <c r="P479" s="194">
        <f>O479*H479</f>
        <v>0</v>
      </c>
      <c r="Q479" s="194">
        <v>3.2699999999999999E-3</v>
      </c>
      <c r="R479" s="194">
        <f>Q479*H479</f>
        <v>3.2699999999999999E-3</v>
      </c>
      <c r="S479" s="194">
        <v>0</v>
      </c>
      <c r="T479" s="195">
        <f>S479*H479</f>
        <v>0</v>
      </c>
      <c r="U479" s="35"/>
      <c r="V479" s="35"/>
      <c r="W479" s="35"/>
      <c r="X479" s="35"/>
      <c r="Y479" s="35"/>
      <c r="Z479" s="35"/>
      <c r="AA479" s="35"/>
      <c r="AB479" s="35"/>
      <c r="AC479" s="35"/>
      <c r="AD479" s="35"/>
      <c r="AE479" s="35"/>
      <c r="AR479" s="196" t="s">
        <v>291</v>
      </c>
      <c r="AT479" s="196" t="s">
        <v>216</v>
      </c>
      <c r="AU479" s="196" t="s">
        <v>90</v>
      </c>
      <c r="AY479" s="18" t="s">
        <v>215</v>
      </c>
      <c r="BE479" s="197">
        <f>IF(N479="základní",J479,0)</f>
        <v>0</v>
      </c>
      <c r="BF479" s="197">
        <f>IF(N479="snížená",J479,0)</f>
        <v>0</v>
      </c>
      <c r="BG479" s="197">
        <f>IF(N479="zákl. přenesená",J479,0)</f>
        <v>0</v>
      </c>
      <c r="BH479" s="197">
        <f>IF(N479="sníž. přenesená",J479,0)</f>
        <v>0</v>
      </c>
      <c r="BI479" s="197">
        <f>IF(N479="nulová",J479,0)</f>
        <v>0</v>
      </c>
      <c r="BJ479" s="18" t="s">
        <v>88</v>
      </c>
      <c r="BK479" s="197">
        <f>ROUND(I479*H479,2)</f>
        <v>0</v>
      </c>
      <c r="BL479" s="18" t="s">
        <v>291</v>
      </c>
      <c r="BM479" s="196" t="s">
        <v>5794</v>
      </c>
    </row>
    <row r="480" spans="1:65" s="2" customFormat="1" ht="24.15" customHeight="1">
      <c r="A480" s="35"/>
      <c r="B480" s="36"/>
      <c r="C480" s="260" t="s">
        <v>1649</v>
      </c>
      <c r="D480" s="260" t="s">
        <v>539</v>
      </c>
      <c r="E480" s="261" t="s">
        <v>5795</v>
      </c>
      <c r="F480" s="262" t="s">
        <v>5796</v>
      </c>
      <c r="G480" s="263" t="s">
        <v>716</v>
      </c>
      <c r="H480" s="264">
        <v>2</v>
      </c>
      <c r="I480" s="265"/>
      <c r="J480" s="266">
        <f>ROUND(I480*H480,2)</f>
        <v>0</v>
      </c>
      <c r="K480" s="262" t="s">
        <v>1</v>
      </c>
      <c r="L480" s="267"/>
      <c r="M480" s="268" t="s">
        <v>1</v>
      </c>
      <c r="N480" s="269" t="s">
        <v>46</v>
      </c>
      <c r="O480" s="72"/>
      <c r="P480" s="194">
        <f>O480*H480</f>
        <v>0</v>
      </c>
      <c r="Q480" s="194">
        <v>0</v>
      </c>
      <c r="R480" s="194">
        <f>Q480*H480</f>
        <v>0</v>
      </c>
      <c r="S480" s="194">
        <v>0</v>
      </c>
      <c r="T480" s="195">
        <f>S480*H480</f>
        <v>0</v>
      </c>
      <c r="U480" s="35"/>
      <c r="V480" s="35"/>
      <c r="W480" s="35"/>
      <c r="X480" s="35"/>
      <c r="Y480" s="35"/>
      <c r="Z480" s="35"/>
      <c r="AA480" s="35"/>
      <c r="AB480" s="35"/>
      <c r="AC480" s="35"/>
      <c r="AD480" s="35"/>
      <c r="AE480" s="35"/>
      <c r="AR480" s="196" t="s">
        <v>676</v>
      </c>
      <c r="AT480" s="196" t="s">
        <v>539</v>
      </c>
      <c r="AU480" s="196" t="s">
        <v>90</v>
      </c>
      <c r="AY480" s="18" t="s">
        <v>215</v>
      </c>
      <c r="BE480" s="197">
        <f>IF(N480="základní",J480,0)</f>
        <v>0</v>
      </c>
      <c r="BF480" s="197">
        <f>IF(N480="snížená",J480,0)</f>
        <v>0</v>
      </c>
      <c r="BG480" s="197">
        <f>IF(N480="zákl. přenesená",J480,0)</f>
        <v>0</v>
      </c>
      <c r="BH480" s="197">
        <f>IF(N480="sníž. přenesená",J480,0)</f>
        <v>0</v>
      </c>
      <c r="BI480" s="197">
        <f>IF(N480="nulová",J480,0)</f>
        <v>0</v>
      </c>
      <c r="BJ480" s="18" t="s">
        <v>88</v>
      </c>
      <c r="BK480" s="197">
        <f>ROUND(I480*H480,2)</f>
        <v>0</v>
      </c>
      <c r="BL480" s="18" t="s">
        <v>291</v>
      </c>
      <c r="BM480" s="196" t="s">
        <v>5797</v>
      </c>
    </row>
    <row r="481" spans="1:65" s="2" customFormat="1" ht="19.2">
      <c r="A481" s="35"/>
      <c r="B481" s="36"/>
      <c r="C481" s="37"/>
      <c r="D481" s="198" t="s">
        <v>221</v>
      </c>
      <c r="E481" s="37"/>
      <c r="F481" s="199" t="s">
        <v>5796</v>
      </c>
      <c r="G481" s="37"/>
      <c r="H481" s="37"/>
      <c r="I481" s="200"/>
      <c r="J481" s="37"/>
      <c r="K481" s="37"/>
      <c r="L481" s="40"/>
      <c r="M481" s="201"/>
      <c r="N481" s="202"/>
      <c r="O481" s="72"/>
      <c r="P481" s="72"/>
      <c r="Q481" s="72"/>
      <c r="R481" s="72"/>
      <c r="S481" s="72"/>
      <c r="T481" s="73"/>
      <c r="U481" s="35"/>
      <c r="V481" s="35"/>
      <c r="W481" s="35"/>
      <c r="X481" s="35"/>
      <c r="Y481" s="35"/>
      <c r="Z481" s="35"/>
      <c r="AA481" s="35"/>
      <c r="AB481" s="35"/>
      <c r="AC481" s="35"/>
      <c r="AD481" s="35"/>
      <c r="AE481" s="35"/>
      <c r="AT481" s="18" t="s">
        <v>221</v>
      </c>
      <c r="AU481" s="18" t="s">
        <v>90</v>
      </c>
    </row>
    <row r="482" spans="1:65" s="2" customFormat="1" ht="24.15" customHeight="1">
      <c r="A482" s="35"/>
      <c r="B482" s="36"/>
      <c r="C482" s="185" t="s">
        <v>1658</v>
      </c>
      <c r="D482" s="185" t="s">
        <v>216</v>
      </c>
      <c r="E482" s="186" t="s">
        <v>5798</v>
      </c>
      <c r="F482" s="187" t="s">
        <v>5799</v>
      </c>
      <c r="G482" s="188" t="s">
        <v>797</v>
      </c>
      <c r="H482" s="189">
        <v>307</v>
      </c>
      <c r="I482" s="190"/>
      <c r="J482" s="191">
        <f>ROUND(I482*H482,2)</f>
        <v>0</v>
      </c>
      <c r="K482" s="187" t="s">
        <v>359</v>
      </c>
      <c r="L482" s="40"/>
      <c r="M482" s="192" t="s">
        <v>1</v>
      </c>
      <c r="N482" s="193" t="s">
        <v>46</v>
      </c>
      <c r="O482" s="72"/>
      <c r="P482" s="194">
        <f>O482*H482</f>
        <v>0</v>
      </c>
      <c r="Q482" s="194">
        <v>1.9000000000000001E-4</v>
      </c>
      <c r="R482" s="194">
        <f>Q482*H482</f>
        <v>5.833E-2</v>
      </c>
      <c r="S482" s="194">
        <v>0</v>
      </c>
      <c r="T482" s="195">
        <f>S482*H482</f>
        <v>0</v>
      </c>
      <c r="U482" s="35"/>
      <c r="V482" s="35"/>
      <c r="W482" s="35"/>
      <c r="X482" s="35"/>
      <c r="Y482" s="35"/>
      <c r="Z482" s="35"/>
      <c r="AA482" s="35"/>
      <c r="AB482" s="35"/>
      <c r="AC482" s="35"/>
      <c r="AD482" s="35"/>
      <c r="AE482" s="35"/>
      <c r="AR482" s="196" t="s">
        <v>291</v>
      </c>
      <c r="AT482" s="196" t="s">
        <v>216</v>
      </c>
      <c r="AU482" s="196" t="s">
        <v>90</v>
      </c>
      <c r="AY482" s="18" t="s">
        <v>215</v>
      </c>
      <c r="BE482" s="197">
        <f>IF(N482="základní",J482,0)</f>
        <v>0</v>
      </c>
      <c r="BF482" s="197">
        <f>IF(N482="snížená",J482,0)</f>
        <v>0</v>
      </c>
      <c r="BG482" s="197">
        <f>IF(N482="zákl. přenesená",J482,0)</f>
        <v>0</v>
      </c>
      <c r="BH482" s="197">
        <f>IF(N482="sníž. přenesená",J482,0)</f>
        <v>0</v>
      </c>
      <c r="BI482" s="197">
        <f>IF(N482="nulová",J482,0)</f>
        <v>0</v>
      </c>
      <c r="BJ482" s="18" t="s">
        <v>88</v>
      </c>
      <c r="BK482" s="197">
        <f>ROUND(I482*H482,2)</f>
        <v>0</v>
      </c>
      <c r="BL482" s="18" t="s">
        <v>291</v>
      </c>
      <c r="BM482" s="196" t="s">
        <v>5800</v>
      </c>
    </row>
    <row r="483" spans="1:65" s="2" customFormat="1" ht="19.2">
      <c r="A483" s="35"/>
      <c r="B483" s="36"/>
      <c r="C483" s="37"/>
      <c r="D483" s="198" t="s">
        <v>221</v>
      </c>
      <c r="E483" s="37"/>
      <c r="F483" s="199" t="s">
        <v>5801</v>
      </c>
      <c r="G483" s="37"/>
      <c r="H483" s="37"/>
      <c r="I483" s="200"/>
      <c r="J483" s="37"/>
      <c r="K483" s="37"/>
      <c r="L483" s="40"/>
      <c r="M483" s="201"/>
      <c r="N483" s="202"/>
      <c r="O483" s="72"/>
      <c r="P483" s="72"/>
      <c r="Q483" s="72"/>
      <c r="R483" s="72"/>
      <c r="S483" s="72"/>
      <c r="T483" s="73"/>
      <c r="U483" s="35"/>
      <c r="V483" s="35"/>
      <c r="W483" s="35"/>
      <c r="X483" s="35"/>
      <c r="Y483" s="35"/>
      <c r="Z483" s="35"/>
      <c r="AA483" s="35"/>
      <c r="AB483" s="35"/>
      <c r="AC483" s="35"/>
      <c r="AD483" s="35"/>
      <c r="AE483" s="35"/>
      <c r="AT483" s="18" t="s">
        <v>221</v>
      </c>
      <c r="AU483" s="18" t="s">
        <v>90</v>
      </c>
    </row>
    <row r="484" spans="1:65" s="2" customFormat="1" ht="10.199999999999999">
      <c r="A484" s="35"/>
      <c r="B484" s="36"/>
      <c r="C484" s="37"/>
      <c r="D484" s="215" t="s">
        <v>362</v>
      </c>
      <c r="E484" s="37"/>
      <c r="F484" s="216" t="s">
        <v>5802</v>
      </c>
      <c r="G484" s="37"/>
      <c r="H484" s="37"/>
      <c r="I484" s="200"/>
      <c r="J484" s="37"/>
      <c r="K484" s="37"/>
      <c r="L484" s="40"/>
      <c r="M484" s="201"/>
      <c r="N484" s="202"/>
      <c r="O484" s="72"/>
      <c r="P484" s="72"/>
      <c r="Q484" s="72"/>
      <c r="R484" s="72"/>
      <c r="S484" s="72"/>
      <c r="T484" s="73"/>
      <c r="U484" s="35"/>
      <c r="V484" s="35"/>
      <c r="W484" s="35"/>
      <c r="X484" s="35"/>
      <c r="Y484" s="35"/>
      <c r="Z484" s="35"/>
      <c r="AA484" s="35"/>
      <c r="AB484" s="35"/>
      <c r="AC484" s="35"/>
      <c r="AD484" s="35"/>
      <c r="AE484" s="35"/>
      <c r="AT484" s="18" t="s">
        <v>362</v>
      </c>
      <c r="AU484" s="18" t="s">
        <v>90</v>
      </c>
    </row>
    <row r="485" spans="1:65" s="14" customFormat="1" ht="10.199999999999999">
      <c r="B485" s="227"/>
      <c r="C485" s="228"/>
      <c r="D485" s="198" t="s">
        <v>364</v>
      </c>
      <c r="E485" s="229" t="s">
        <v>1</v>
      </c>
      <c r="F485" s="230" t="s">
        <v>5803</v>
      </c>
      <c r="G485" s="228"/>
      <c r="H485" s="231">
        <v>307</v>
      </c>
      <c r="I485" s="232"/>
      <c r="J485" s="228"/>
      <c r="K485" s="228"/>
      <c r="L485" s="233"/>
      <c r="M485" s="234"/>
      <c r="N485" s="235"/>
      <c r="O485" s="235"/>
      <c r="P485" s="235"/>
      <c r="Q485" s="235"/>
      <c r="R485" s="235"/>
      <c r="S485" s="235"/>
      <c r="T485" s="236"/>
      <c r="AT485" s="237" t="s">
        <v>364</v>
      </c>
      <c r="AU485" s="237" t="s">
        <v>90</v>
      </c>
      <c r="AV485" s="14" t="s">
        <v>90</v>
      </c>
      <c r="AW485" s="14" t="s">
        <v>36</v>
      </c>
      <c r="AX485" s="14" t="s">
        <v>88</v>
      </c>
      <c r="AY485" s="237" t="s">
        <v>215</v>
      </c>
    </row>
    <row r="486" spans="1:65" s="2" customFormat="1" ht="21.75" customHeight="1">
      <c r="A486" s="35"/>
      <c r="B486" s="36"/>
      <c r="C486" s="185" t="s">
        <v>1664</v>
      </c>
      <c r="D486" s="185" t="s">
        <v>216</v>
      </c>
      <c r="E486" s="186" t="s">
        <v>5804</v>
      </c>
      <c r="F486" s="187" t="s">
        <v>5805</v>
      </c>
      <c r="G486" s="188" t="s">
        <v>797</v>
      </c>
      <c r="H486" s="189">
        <v>307</v>
      </c>
      <c r="I486" s="190"/>
      <c r="J486" s="191">
        <f>ROUND(I486*H486,2)</f>
        <v>0</v>
      </c>
      <c r="K486" s="187" t="s">
        <v>359</v>
      </c>
      <c r="L486" s="40"/>
      <c r="M486" s="192" t="s">
        <v>1</v>
      </c>
      <c r="N486" s="193" t="s">
        <v>46</v>
      </c>
      <c r="O486" s="72"/>
      <c r="P486" s="194">
        <f>O486*H486</f>
        <v>0</v>
      </c>
      <c r="Q486" s="194">
        <v>1.0000000000000001E-5</v>
      </c>
      <c r="R486" s="194">
        <f>Q486*H486</f>
        <v>3.0700000000000002E-3</v>
      </c>
      <c r="S486" s="194">
        <v>0</v>
      </c>
      <c r="T486" s="195">
        <f>S486*H486</f>
        <v>0</v>
      </c>
      <c r="U486" s="35"/>
      <c r="V486" s="35"/>
      <c r="W486" s="35"/>
      <c r="X486" s="35"/>
      <c r="Y486" s="35"/>
      <c r="Z486" s="35"/>
      <c r="AA486" s="35"/>
      <c r="AB486" s="35"/>
      <c r="AC486" s="35"/>
      <c r="AD486" s="35"/>
      <c r="AE486" s="35"/>
      <c r="AR486" s="196" t="s">
        <v>291</v>
      </c>
      <c r="AT486" s="196" t="s">
        <v>216</v>
      </c>
      <c r="AU486" s="196" t="s">
        <v>90</v>
      </c>
      <c r="AY486" s="18" t="s">
        <v>215</v>
      </c>
      <c r="BE486" s="197">
        <f>IF(N486="základní",J486,0)</f>
        <v>0</v>
      </c>
      <c r="BF486" s="197">
        <f>IF(N486="snížená",J486,0)</f>
        <v>0</v>
      </c>
      <c r="BG486" s="197">
        <f>IF(N486="zákl. přenesená",J486,0)</f>
        <v>0</v>
      </c>
      <c r="BH486" s="197">
        <f>IF(N486="sníž. přenesená",J486,0)</f>
        <v>0</v>
      </c>
      <c r="BI486" s="197">
        <f>IF(N486="nulová",J486,0)</f>
        <v>0</v>
      </c>
      <c r="BJ486" s="18" t="s">
        <v>88</v>
      </c>
      <c r="BK486" s="197">
        <f>ROUND(I486*H486,2)</f>
        <v>0</v>
      </c>
      <c r="BL486" s="18" t="s">
        <v>291</v>
      </c>
      <c r="BM486" s="196" t="s">
        <v>5806</v>
      </c>
    </row>
    <row r="487" spans="1:65" s="2" customFormat="1" ht="19.2">
      <c r="A487" s="35"/>
      <c r="B487" s="36"/>
      <c r="C487" s="37"/>
      <c r="D487" s="198" t="s">
        <v>221</v>
      </c>
      <c r="E487" s="37"/>
      <c r="F487" s="199" t="s">
        <v>5807</v>
      </c>
      <c r="G487" s="37"/>
      <c r="H487" s="37"/>
      <c r="I487" s="200"/>
      <c r="J487" s="37"/>
      <c r="K487" s="37"/>
      <c r="L487" s="40"/>
      <c r="M487" s="201"/>
      <c r="N487" s="202"/>
      <c r="O487" s="72"/>
      <c r="P487" s="72"/>
      <c r="Q487" s="72"/>
      <c r="R487" s="72"/>
      <c r="S487" s="72"/>
      <c r="T487" s="73"/>
      <c r="U487" s="35"/>
      <c r="V487" s="35"/>
      <c r="W487" s="35"/>
      <c r="X487" s="35"/>
      <c r="Y487" s="35"/>
      <c r="Z487" s="35"/>
      <c r="AA487" s="35"/>
      <c r="AB487" s="35"/>
      <c r="AC487" s="35"/>
      <c r="AD487" s="35"/>
      <c r="AE487" s="35"/>
      <c r="AT487" s="18" t="s">
        <v>221</v>
      </c>
      <c r="AU487" s="18" t="s">
        <v>90</v>
      </c>
    </row>
    <row r="488" spans="1:65" s="2" customFormat="1" ht="10.199999999999999">
      <c r="A488" s="35"/>
      <c r="B488" s="36"/>
      <c r="C488" s="37"/>
      <c r="D488" s="215" t="s">
        <v>362</v>
      </c>
      <c r="E488" s="37"/>
      <c r="F488" s="216" t="s">
        <v>5808</v>
      </c>
      <c r="G488" s="37"/>
      <c r="H488" s="37"/>
      <c r="I488" s="200"/>
      <c r="J488" s="37"/>
      <c r="K488" s="37"/>
      <c r="L488" s="40"/>
      <c r="M488" s="201"/>
      <c r="N488" s="202"/>
      <c r="O488" s="72"/>
      <c r="P488" s="72"/>
      <c r="Q488" s="72"/>
      <c r="R488" s="72"/>
      <c r="S488" s="72"/>
      <c r="T488" s="73"/>
      <c r="U488" s="35"/>
      <c r="V488" s="35"/>
      <c r="W488" s="35"/>
      <c r="X488" s="35"/>
      <c r="Y488" s="35"/>
      <c r="Z488" s="35"/>
      <c r="AA488" s="35"/>
      <c r="AB488" s="35"/>
      <c r="AC488" s="35"/>
      <c r="AD488" s="35"/>
      <c r="AE488" s="35"/>
      <c r="AT488" s="18" t="s">
        <v>362</v>
      </c>
      <c r="AU488" s="18" t="s">
        <v>90</v>
      </c>
    </row>
    <row r="489" spans="1:65" s="2" customFormat="1" ht="16.5" customHeight="1">
      <c r="A489" s="35"/>
      <c r="B489" s="36"/>
      <c r="C489" s="185" t="s">
        <v>1669</v>
      </c>
      <c r="D489" s="185" t="s">
        <v>216</v>
      </c>
      <c r="E489" s="186" t="s">
        <v>5809</v>
      </c>
      <c r="F489" s="187" t="s">
        <v>5810</v>
      </c>
      <c r="G489" s="188" t="s">
        <v>716</v>
      </c>
      <c r="H489" s="189">
        <v>10</v>
      </c>
      <c r="I489" s="190"/>
      <c r="J489" s="191">
        <f>ROUND(I489*H489,2)</f>
        <v>0</v>
      </c>
      <c r="K489" s="187" t="s">
        <v>1</v>
      </c>
      <c r="L489" s="40"/>
      <c r="M489" s="192" t="s">
        <v>1</v>
      </c>
      <c r="N489" s="193" t="s">
        <v>46</v>
      </c>
      <c r="O489" s="72"/>
      <c r="P489" s="194">
        <f>O489*H489</f>
        <v>0</v>
      </c>
      <c r="Q489" s="194">
        <v>0</v>
      </c>
      <c r="R489" s="194">
        <f>Q489*H489</f>
        <v>0</v>
      </c>
      <c r="S489" s="194">
        <v>0</v>
      </c>
      <c r="T489" s="195">
        <f>S489*H489</f>
        <v>0</v>
      </c>
      <c r="U489" s="35"/>
      <c r="V489" s="35"/>
      <c r="W489" s="35"/>
      <c r="X489" s="35"/>
      <c r="Y489" s="35"/>
      <c r="Z489" s="35"/>
      <c r="AA489" s="35"/>
      <c r="AB489" s="35"/>
      <c r="AC489" s="35"/>
      <c r="AD489" s="35"/>
      <c r="AE489" s="35"/>
      <c r="AR489" s="196" t="s">
        <v>291</v>
      </c>
      <c r="AT489" s="196" t="s">
        <v>216</v>
      </c>
      <c r="AU489" s="196" t="s">
        <v>90</v>
      </c>
      <c r="AY489" s="18" t="s">
        <v>215</v>
      </c>
      <c r="BE489" s="197">
        <f>IF(N489="základní",J489,0)</f>
        <v>0</v>
      </c>
      <c r="BF489" s="197">
        <f>IF(N489="snížená",J489,0)</f>
        <v>0</v>
      </c>
      <c r="BG489" s="197">
        <f>IF(N489="zákl. přenesená",J489,0)</f>
        <v>0</v>
      </c>
      <c r="BH489" s="197">
        <f>IF(N489="sníž. přenesená",J489,0)</f>
        <v>0</v>
      </c>
      <c r="BI489" s="197">
        <f>IF(N489="nulová",J489,0)</f>
        <v>0</v>
      </c>
      <c r="BJ489" s="18" t="s">
        <v>88</v>
      </c>
      <c r="BK489" s="197">
        <f>ROUND(I489*H489,2)</f>
        <v>0</v>
      </c>
      <c r="BL489" s="18" t="s">
        <v>291</v>
      </c>
      <c r="BM489" s="196" t="s">
        <v>5811</v>
      </c>
    </row>
    <row r="490" spans="1:65" s="2" customFormat="1" ht="21.75" customHeight="1">
      <c r="A490" s="35"/>
      <c r="B490" s="36"/>
      <c r="C490" s="185" t="s">
        <v>1675</v>
      </c>
      <c r="D490" s="185" t="s">
        <v>216</v>
      </c>
      <c r="E490" s="186" t="s">
        <v>5812</v>
      </c>
      <c r="F490" s="187" t="s">
        <v>5813</v>
      </c>
      <c r="G490" s="188" t="s">
        <v>219</v>
      </c>
      <c r="H490" s="189">
        <v>1</v>
      </c>
      <c r="I490" s="190"/>
      <c r="J490" s="191">
        <f>ROUND(I490*H490,2)</f>
        <v>0</v>
      </c>
      <c r="K490" s="187" t="s">
        <v>1</v>
      </c>
      <c r="L490" s="40"/>
      <c r="M490" s="192" t="s">
        <v>1</v>
      </c>
      <c r="N490" s="193" t="s">
        <v>46</v>
      </c>
      <c r="O490" s="72"/>
      <c r="P490" s="194">
        <f>O490*H490</f>
        <v>0</v>
      </c>
      <c r="Q490" s="194">
        <v>0</v>
      </c>
      <c r="R490" s="194">
        <f>Q490*H490</f>
        <v>0</v>
      </c>
      <c r="S490" s="194">
        <v>0</v>
      </c>
      <c r="T490" s="195">
        <f>S490*H490</f>
        <v>0</v>
      </c>
      <c r="U490" s="35"/>
      <c r="V490" s="35"/>
      <c r="W490" s="35"/>
      <c r="X490" s="35"/>
      <c r="Y490" s="35"/>
      <c r="Z490" s="35"/>
      <c r="AA490" s="35"/>
      <c r="AB490" s="35"/>
      <c r="AC490" s="35"/>
      <c r="AD490" s="35"/>
      <c r="AE490" s="35"/>
      <c r="AR490" s="196" t="s">
        <v>291</v>
      </c>
      <c r="AT490" s="196" t="s">
        <v>216</v>
      </c>
      <c r="AU490" s="196" t="s">
        <v>90</v>
      </c>
      <c r="AY490" s="18" t="s">
        <v>215</v>
      </c>
      <c r="BE490" s="197">
        <f>IF(N490="základní",J490,0)</f>
        <v>0</v>
      </c>
      <c r="BF490" s="197">
        <f>IF(N490="snížená",J490,0)</f>
        <v>0</v>
      </c>
      <c r="BG490" s="197">
        <f>IF(N490="zákl. přenesená",J490,0)</f>
        <v>0</v>
      </c>
      <c r="BH490" s="197">
        <f>IF(N490="sníž. přenesená",J490,0)</f>
        <v>0</v>
      </c>
      <c r="BI490" s="197">
        <f>IF(N490="nulová",J490,0)</f>
        <v>0</v>
      </c>
      <c r="BJ490" s="18" t="s">
        <v>88</v>
      </c>
      <c r="BK490" s="197">
        <f>ROUND(I490*H490,2)</f>
        <v>0</v>
      </c>
      <c r="BL490" s="18" t="s">
        <v>291</v>
      </c>
      <c r="BM490" s="196" t="s">
        <v>5814</v>
      </c>
    </row>
    <row r="491" spans="1:65" s="2" customFormat="1" ht="48">
      <c r="A491" s="35"/>
      <c r="B491" s="36"/>
      <c r="C491" s="37"/>
      <c r="D491" s="198" t="s">
        <v>221</v>
      </c>
      <c r="E491" s="37"/>
      <c r="F491" s="199" t="s">
        <v>5815</v>
      </c>
      <c r="G491" s="37"/>
      <c r="H491" s="37"/>
      <c r="I491" s="200"/>
      <c r="J491" s="37"/>
      <c r="K491" s="37"/>
      <c r="L491" s="40"/>
      <c r="M491" s="201"/>
      <c r="N491" s="202"/>
      <c r="O491" s="72"/>
      <c r="P491" s="72"/>
      <c r="Q491" s="72"/>
      <c r="R491" s="72"/>
      <c r="S491" s="72"/>
      <c r="T491" s="73"/>
      <c r="U491" s="35"/>
      <c r="V491" s="35"/>
      <c r="W491" s="35"/>
      <c r="X491" s="35"/>
      <c r="Y491" s="35"/>
      <c r="Z491" s="35"/>
      <c r="AA491" s="35"/>
      <c r="AB491" s="35"/>
      <c r="AC491" s="35"/>
      <c r="AD491" s="35"/>
      <c r="AE491" s="35"/>
      <c r="AT491" s="18" t="s">
        <v>221</v>
      </c>
      <c r="AU491" s="18" t="s">
        <v>90</v>
      </c>
    </row>
    <row r="492" spans="1:65" s="2" customFormat="1" ht="16.5" customHeight="1">
      <c r="A492" s="35"/>
      <c r="B492" s="36"/>
      <c r="C492" s="185" t="s">
        <v>1681</v>
      </c>
      <c r="D492" s="185" t="s">
        <v>216</v>
      </c>
      <c r="E492" s="186" t="s">
        <v>5816</v>
      </c>
      <c r="F492" s="187" t="s">
        <v>5817</v>
      </c>
      <c r="G492" s="188" t="s">
        <v>219</v>
      </c>
      <c r="H492" s="189">
        <v>1</v>
      </c>
      <c r="I492" s="190"/>
      <c r="J492" s="191">
        <f>ROUND(I492*H492,2)</f>
        <v>0</v>
      </c>
      <c r="K492" s="187" t="s">
        <v>1</v>
      </c>
      <c r="L492" s="40"/>
      <c r="M492" s="192" t="s">
        <v>1</v>
      </c>
      <c r="N492" s="193" t="s">
        <v>46</v>
      </c>
      <c r="O492" s="72"/>
      <c r="P492" s="194">
        <f>O492*H492</f>
        <v>0</v>
      </c>
      <c r="Q492" s="194">
        <v>0</v>
      </c>
      <c r="R492" s="194">
        <f>Q492*H492</f>
        <v>0</v>
      </c>
      <c r="S492" s="194">
        <v>0</v>
      </c>
      <c r="T492" s="195">
        <f>S492*H492</f>
        <v>0</v>
      </c>
      <c r="U492" s="35"/>
      <c r="V492" s="35"/>
      <c r="W492" s="35"/>
      <c r="X492" s="35"/>
      <c r="Y492" s="35"/>
      <c r="Z492" s="35"/>
      <c r="AA492" s="35"/>
      <c r="AB492" s="35"/>
      <c r="AC492" s="35"/>
      <c r="AD492" s="35"/>
      <c r="AE492" s="35"/>
      <c r="AR492" s="196" t="s">
        <v>291</v>
      </c>
      <c r="AT492" s="196" t="s">
        <v>216</v>
      </c>
      <c r="AU492" s="196" t="s">
        <v>90</v>
      </c>
      <c r="AY492" s="18" t="s">
        <v>215</v>
      </c>
      <c r="BE492" s="197">
        <f>IF(N492="základní",J492,0)</f>
        <v>0</v>
      </c>
      <c r="BF492" s="197">
        <f>IF(N492="snížená",J492,0)</f>
        <v>0</v>
      </c>
      <c r="BG492" s="197">
        <f>IF(N492="zákl. přenesená",J492,0)</f>
        <v>0</v>
      </c>
      <c r="BH492" s="197">
        <f>IF(N492="sníž. přenesená",J492,0)</f>
        <v>0</v>
      </c>
      <c r="BI492" s="197">
        <f>IF(N492="nulová",J492,0)</f>
        <v>0</v>
      </c>
      <c r="BJ492" s="18" t="s">
        <v>88</v>
      </c>
      <c r="BK492" s="197">
        <f>ROUND(I492*H492,2)</f>
        <v>0</v>
      </c>
      <c r="BL492" s="18" t="s">
        <v>291</v>
      </c>
      <c r="BM492" s="196" t="s">
        <v>5818</v>
      </c>
    </row>
    <row r="493" spans="1:65" s="2" customFormat="1" ht="24.15" customHeight="1">
      <c r="A493" s="35"/>
      <c r="B493" s="36"/>
      <c r="C493" s="185" t="s">
        <v>1687</v>
      </c>
      <c r="D493" s="185" t="s">
        <v>216</v>
      </c>
      <c r="E493" s="186" t="s">
        <v>5819</v>
      </c>
      <c r="F493" s="187" t="s">
        <v>5820</v>
      </c>
      <c r="G493" s="188" t="s">
        <v>583</v>
      </c>
      <c r="H493" s="189">
        <v>0.55500000000000005</v>
      </c>
      <c r="I493" s="190"/>
      <c r="J493" s="191">
        <f>ROUND(I493*H493,2)</f>
        <v>0</v>
      </c>
      <c r="K493" s="187" t="s">
        <v>359</v>
      </c>
      <c r="L493" s="40"/>
      <c r="M493" s="192" t="s">
        <v>1</v>
      </c>
      <c r="N493" s="193" t="s">
        <v>46</v>
      </c>
      <c r="O493" s="72"/>
      <c r="P493" s="194">
        <f>O493*H493</f>
        <v>0</v>
      </c>
      <c r="Q493" s="194">
        <v>0</v>
      </c>
      <c r="R493" s="194">
        <f>Q493*H493</f>
        <v>0</v>
      </c>
      <c r="S493" s="194">
        <v>0</v>
      </c>
      <c r="T493" s="195">
        <f>S493*H493</f>
        <v>0</v>
      </c>
      <c r="U493" s="35"/>
      <c r="V493" s="35"/>
      <c r="W493" s="35"/>
      <c r="X493" s="35"/>
      <c r="Y493" s="35"/>
      <c r="Z493" s="35"/>
      <c r="AA493" s="35"/>
      <c r="AB493" s="35"/>
      <c r="AC493" s="35"/>
      <c r="AD493" s="35"/>
      <c r="AE493" s="35"/>
      <c r="AR493" s="196" t="s">
        <v>291</v>
      </c>
      <c r="AT493" s="196" t="s">
        <v>216</v>
      </c>
      <c r="AU493" s="196" t="s">
        <v>90</v>
      </c>
      <c r="AY493" s="18" t="s">
        <v>215</v>
      </c>
      <c r="BE493" s="197">
        <f>IF(N493="základní",J493,0)</f>
        <v>0</v>
      </c>
      <c r="BF493" s="197">
        <f>IF(N493="snížená",J493,0)</f>
        <v>0</v>
      </c>
      <c r="BG493" s="197">
        <f>IF(N493="zákl. přenesená",J493,0)</f>
        <v>0</v>
      </c>
      <c r="BH493" s="197">
        <f>IF(N493="sníž. přenesená",J493,0)</f>
        <v>0</v>
      </c>
      <c r="BI493" s="197">
        <f>IF(N493="nulová",J493,0)</f>
        <v>0</v>
      </c>
      <c r="BJ493" s="18" t="s">
        <v>88</v>
      </c>
      <c r="BK493" s="197">
        <f>ROUND(I493*H493,2)</f>
        <v>0</v>
      </c>
      <c r="BL493" s="18" t="s">
        <v>291</v>
      </c>
      <c r="BM493" s="196" t="s">
        <v>5821</v>
      </c>
    </row>
    <row r="494" spans="1:65" s="2" customFormat="1" ht="28.8">
      <c r="A494" s="35"/>
      <c r="B494" s="36"/>
      <c r="C494" s="37"/>
      <c r="D494" s="198" t="s">
        <v>221</v>
      </c>
      <c r="E494" s="37"/>
      <c r="F494" s="199" t="s">
        <v>5822</v>
      </c>
      <c r="G494" s="37"/>
      <c r="H494" s="37"/>
      <c r="I494" s="200"/>
      <c r="J494" s="37"/>
      <c r="K494" s="37"/>
      <c r="L494" s="40"/>
      <c r="M494" s="201"/>
      <c r="N494" s="202"/>
      <c r="O494" s="72"/>
      <c r="P494" s="72"/>
      <c r="Q494" s="72"/>
      <c r="R494" s="72"/>
      <c r="S494" s="72"/>
      <c r="T494" s="73"/>
      <c r="U494" s="35"/>
      <c r="V494" s="35"/>
      <c r="W494" s="35"/>
      <c r="X494" s="35"/>
      <c r="Y494" s="35"/>
      <c r="Z494" s="35"/>
      <c r="AA494" s="35"/>
      <c r="AB494" s="35"/>
      <c r="AC494" s="35"/>
      <c r="AD494" s="35"/>
      <c r="AE494" s="35"/>
      <c r="AT494" s="18" t="s">
        <v>221</v>
      </c>
      <c r="AU494" s="18" t="s">
        <v>90</v>
      </c>
    </row>
    <row r="495" spans="1:65" s="2" customFormat="1" ht="10.199999999999999">
      <c r="A495" s="35"/>
      <c r="B495" s="36"/>
      <c r="C495" s="37"/>
      <c r="D495" s="215" t="s">
        <v>362</v>
      </c>
      <c r="E495" s="37"/>
      <c r="F495" s="216" t="s">
        <v>5823</v>
      </c>
      <c r="G495" s="37"/>
      <c r="H495" s="37"/>
      <c r="I495" s="200"/>
      <c r="J495" s="37"/>
      <c r="K495" s="37"/>
      <c r="L495" s="40"/>
      <c r="M495" s="201"/>
      <c r="N495" s="202"/>
      <c r="O495" s="72"/>
      <c r="P495" s="72"/>
      <c r="Q495" s="72"/>
      <c r="R495" s="72"/>
      <c r="S495" s="72"/>
      <c r="T495" s="73"/>
      <c r="U495" s="35"/>
      <c r="V495" s="35"/>
      <c r="W495" s="35"/>
      <c r="X495" s="35"/>
      <c r="Y495" s="35"/>
      <c r="Z495" s="35"/>
      <c r="AA495" s="35"/>
      <c r="AB495" s="35"/>
      <c r="AC495" s="35"/>
      <c r="AD495" s="35"/>
      <c r="AE495" s="35"/>
      <c r="AT495" s="18" t="s">
        <v>362</v>
      </c>
      <c r="AU495" s="18" t="s">
        <v>90</v>
      </c>
    </row>
    <row r="496" spans="1:65" s="11" customFormat="1" ht="22.8" customHeight="1">
      <c r="B496" s="171"/>
      <c r="C496" s="172"/>
      <c r="D496" s="173" t="s">
        <v>80</v>
      </c>
      <c r="E496" s="213" t="s">
        <v>5824</v>
      </c>
      <c r="F496" s="213" t="s">
        <v>5825</v>
      </c>
      <c r="G496" s="172"/>
      <c r="H496" s="172"/>
      <c r="I496" s="175"/>
      <c r="J496" s="214">
        <f>BK496</f>
        <v>0</v>
      </c>
      <c r="K496" s="172"/>
      <c r="L496" s="177"/>
      <c r="M496" s="178"/>
      <c r="N496" s="179"/>
      <c r="O496" s="179"/>
      <c r="P496" s="180">
        <f>SUM(P497:P514)</f>
        <v>0</v>
      </c>
      <c r="Q496" s="179"/>
      <c r="R496" s="180">
        <f>SUM(R497:R514)</f>
        <v>7.9299999999999995E-3</v>
      </c>
      <c r="S496" s="179"/>
      <c r="T496" s="181">
        <f>SUM(T497:T514)</f>
        <v>0</v>
      </c>
      <c r="AR496" s="182" t="s">
        <v>90</v>
      </c>
      <c r="AT496" s="183" t="s">
        <v>80</v>
      </c>
      <c r="AU496" s="183" t="s">
        <v>88</v>
      </c>
      <c r="AY496" s="182" t="s">
        <v>215</v>
      </c>
      <c r="BK496" s="184">
        <f>SUM(BK497:BK514)</f>
        <v>0</v>
      </c>
    </row>
    <row r="497" spans="1:65" s="2" customFormat="1" ht="24.15" customHeight="1">
      <c r="A497" s="35"/>
      <c r="B497" s="36"/>
      <c r="C497" s="185" t="s">
        <v>1693</v>
      </c>
      <c r="D497" s="185" t="s">
        <v>216</v>
      </c>
      <c r="E497" s="186" t="s">
        <v>5826</v>
      </c>
      <c r="F497" s="187" t="s">
        <v>5827</v>
      </c>
      <c r="G497" s="188" t="s">
        <v>288</v>
      </c>
      <c r="H497" s="189">
        <v>1</v>
      </c>
      <c r="I497" s="190"/>
      <c r="J497" s="191">
        <f>ROUND(I497*H497,2)</f>
        <v>0</v>
      </c>
      <c r="K497" s="187" t="s">
        <v>359</v>
      </c>
      <c r="L497" s="40"/>
      <c r="M497" s="192" t="s">
        <v>1</v>
      </c>
      <c r="N497" s="193" t="s">
        <v>46</v>
      </c>
      <c r="O497" s="72"/>
      <c r="P497" s="194">
        <f>O497*H497</f>
        <v>0</v>
      </c>
      <c r="Q497" s="194">
        <v>1.25E-3</v>
      </c>
      <c r="R497" s="194">
        <f>Q497*H497</f>
        <v>1.25E-3</v>
      </c>
      <c r="S497" s="194">
        <v>0</v>
      </c>
      <c r="T497" s="195">
        <f>S497*H497</f>
        <v>0</v>
      </c>
      <c r="U497" s="35"/>
      <c r="V497" s="35"/>
      <c r="W497" s="35"/>
      <c r="X497" s="35"/>
      <c r="Y497" s="35"/>
      <c r="Z497" s="35"/>
      <c r="AA497" s="35"/>
      <c r="AB497" s="35"/>
      <c r="AC497" s="35"/>
      <c r="AD497" s="35"/>
      <c r="AE497" s="35"/>
      <c r="AR497" s="196" t="s">
        <v>291</v>
      </c>
      <c r="AT497" s="196" t="s">
        <v>216</v>
      </c>
      <c r="AU497" s="196" t="s">
        <v>90</v>
      </c>
      <c r="AY497" s="18" t="s">
        <v>215</v>
      </c>
      <c r="BE497" s="197">
        <f>IF(N497="základní",J497,0)</f>
        <v>0</v>
      </c>
      <c r="BF497" s="197">
        <f>IF(N497="snížená",J497,0)</f>
        <v>0</v>
      </c>
      <c r="BG497" s="197">
        <f>IF(N497="zákl. přenesená",J497,0)</f>
        <v>0</v>
      </c>
      <c r="BH497" s="197">
        <f>IF(N497="sníž. přenesená",J497,0)</f>
        <v>0</v>
      </c>
      <c r="BI497" s="197">
        <f>IF(N497="nulová",J497,0)</f>
        <v>0</v>
      </c>
      <c r="BJ497" s="18" t="s">
        <v>88</v>
      </c>
      <c r="BK497" s="197">
        <f>ROUND(I497*H497,2)</f>
        <v>0</v>
      </c>
      <c r="BL497" s="18" t="s">
        <v>291</v>
      </c>
      <c r="BM497" s="196" t="s">
        <v>5828</v>
      </c>
    </row>
    <row r="498" spans="1:65" s="2" customFormat="1" ht="10.199999999999999">
      <c r="A498" s="35"/>
      <c r="B498" s="36"/>
      <c r="C498" s="37"/>
      <c r="D498" s="198" t="s">
        <v>221</v>
      </c>
      <c r="E498" s="37"/>
      <c r="F498" s="199" t="s">
        <v>5829</v>
      </c>
      <c r="G498" s="37"/>
      <c r="H498" s="37"/>
      <c r="I498" s="200"/>
      <c r="J498" s="37"/>
      <c r="K498" s="37"/>
      <c r="L498" s="40"/>
      <c r="M498" s="201"/>
      <c r="N498" s="202"/>
      <c r="O498" s="72"/>
      <c r="P498" s="72"/>
      <c r="Q498" s="72"/>
      <c r="R498" s="72"/>
      <c r="S498" s="72"/>
      <c r="T498" s="73"/>
      <c r="U498" s="35"/>
      <c r="V498" s="35"/>
      <c r="W498" s="35"/>
      <c r="X498" s="35"/>
      <c r="Y498" s="35"/>
      <c r="Z498" s="35"/>
      <c r="AA498" s="35"/>
      <c r="AB498" s="35"/>
      <c r="AC498" s="35"/>
      <c r="AD498" s="35"/>
      <c r="AE498" s="35"/>
      <c r="AT498" s="18" t="s">
        <v>221</v>
      </c>
      <c r="AU498" s="18" t="s">
        <v>90</v>
      </c>
    </row>
    <row r="499" spans="1:65" s="2" customFormat="1" ht="10.199999999999999">
      <c r="A499" s="35"/>
      <c r="B499" s="36"/>
      <c r="C499" s="37"/>
      <c r="D499" s="215" t="s">
        <v>362</v>
      </c>
      <c r="E499" s="37"/>
      <c r="F499" s="216" t="s">
        <v>5830</v>
      </c>
      <c r="G499" s="37"/>
      <c r="H499" s="37"/>
      <c r="I499" s="200"/>
      <c r="J499" s="37"/>
      <c r="K499" s="37"/>
      <c r="L499" s="40"/>
      <c r="M499" s="201"/>
      <c r="N499" s="202"/>
      <c r="O499" s="72"/>
      <c r="P499" s="72"/>
      <c r="Q499" s="72"/>
      <c r="R499" s="72"/>
      <c r="S499" s="72"/>
      <c r="T499" s="73"/>
      <c r="U499" s="35"/>
      <c r="V499" s="35"/>
      <c r="W499" s="35"/>
      <c r="X499" s="35"/>
      <c r="Y499" s="35"/>
      <c r="Z499" s="35"/>
      <c r="AA499" s="35"/>
      <c r="AB499" s="35"/>
      <c r="AC499" s="35"/>
      <c r="AD499" s="35"/>
      <c r="AE499" s="35"/>
      <c r="AT499" s="18" t="s">
        <v>362</v>
      </c>
      <c r="AU499" s="18" t="s">
        <v>90</v>
      </c>
    </row>
    <row r="500" spans="1:65" s="2" customFormat="1" ht="37.799999999999997" customHeight="1">
      <c r="A500" s="35"/>
      <c r="B500" s="36"/>
      <c r="C500" s="185" t="s">
        <v>1699</v>
      </c>
      <c r="D500" s="185" t="s">
        <v>216</v>
      </c>
      <c r="E500" s="186" t="s">
        <v>5831</v>
      </c>
      <c r="F500" s="187" t="s">
        <v>5832</v>
      </c>
      <c r="G500" s="188" t="s">
        <v>288</v>
      </c>
      <c r="H500" s="189">
        <v>1</v>
      </c>
      <c r="I500" s="190"/>
      <c r="J500" s="191">
        <f>ROUND(I500*H500,2)</f>
        <v>0</v>
      </c>
      <c r="K500" s="187" t="s">
        <v>359</v>
      </c>
      <c r="L500" s="40"/>
      <c r="M500" s="192" t="s">
        <v>1</v>
      </c>
      <c r="N500" s="193" t="s">
        <v>46</v>
      </c>
      <c r="O500" s="72"/>
      <c r="P500" s="194">
        <f>O500*H500</f>
        <v>0</v>
      </c>
      <c r="Q500" s="194">
        <v>3.5899999999999999E-3</v>
      </c>
      <c r="R500" s="194">
        <f>Q500*H500</f>
        <v>3.5899999999999999E-3</v>
      </c>
      <c r="S500" s="194">
        <v>0</v>
      </c>
      <c r="T500" s="195">
        <f>S500*H500</f>
        <v>0</v>
      </c>
      <c r="U500" s="35"/>
      <c r="V500" s="35"/>
      <c r="W500" s="35"/>
      <c r="X500" s="35"/>
      <c r="Y500" s="35"/>
      <c r="Z500" s="35"/>
      <c r="AA500" s="35"/>
      <c r="AB500" s="35"/>
      <c r="AC500" s="35"/>
      <c r="AD500" s="35"/>
      <c r="AE500" s="35"/>
      <c r="AR500" s="196" t="s">
        <v>291</v>
      </c>
      <c r="AT500" s="196" t="s">
        <v>216</v>
      </c>
      <c r="AU500" s="196" t="s">
        <v>90</v>
      </c>
      <c r="AY500" s="18" t="s">
        <v>215</v>
      </c>
      <c r="BE500" s="197">
        <f>IF(N500="základní",J500,0)</f>
        <v>0</v>
      </c>
      <c r="BF500" s="197">
        <f>IF(N500="snížená",J500,0)</f>
        <v>0</v>
      </c>
      <c r="BG500" s="197">
        <f>IF(N500="zákl. přenesená",J500,0)</f>
        <v>0</v>
      </c>
      <c r="BH500" s="197">
        <f>IF(N500="sníž. přenesená",J500,0)</f>
        <v>0</v>
      </c>
      <c r="BI500" s="197">
        <f>IF(N500="nulová",J500,0)</f>
        <v>0</v>
      </c>
      <c r="BJ500" s="18" t="s">
        <v>88</v>
      </c>
      <c r="BK500" s="197">
        <f>ROUND(I500*H500,2)</f>
        <v>0</v>
      </c>
      <c r="BL500" s="18" t="s">
        <v>291</v>
      </c>
      <c r="BM500" s="196" t="s">
        <v>5833</v>
      </c>
    </row>
    <row r="501" spans="1:65" s="2" customFormat="1" ht="28.8">
      <c r="A501" s="35"/>
      <c r="B501" s="36"/>
      <c r="C501" s="37"/>
      <c r="D501" s="198" t="s">
        <v>221</v>
      </c>
      <c r="E501" s="37"/>
      <c r="F501" s="199" t="s">
        <v>5834</v>
      </c>
      <c r="G501" s="37"/>
      <c r="H501" s="37"/>
      <c r="I501" s="200"/>
      <c r="J501" s="37"/>
      <c r="K501" s="37"/>
      <c r="L501" s="40"/>
      <c r="M501" s="201"/>
      <c r="N501" s="202"/>
      <c r="O501" s="72"/>
      <c r="P501" s="72"/>
      <c r="Q501" s="72"/>
      <c r="R501" s="72"/>
      <c r="S501" s="72"/>
      <c r="T501" s="73"/>
      <c r="U501" s="35"/>
      <c r="V501" s="35"/>
      <c r="W501" s="35"/>
      <c r="X501" s="35"/>
      <c r="Y501" s="35"/>
      <c r="Z501" s="35"/>
      <c r="AA501" s="35"/>
      <c r="AB501" s="35"/>
      <c r="AC501" s="35"/>
      <c r="AD501" s="35"/>
      <c r="AE501" s="35"/>
      <c r="AT501" s="18" t="s">
        <v>221</v>
      </c>
      <c r="AU501" s="18" t="s">
        <v>90</v>
      </c>
    </row>
    <row r="502" spans="1:65" s="2" customFormat="1" ht="10.199999999999999">
      <c r="A502" s="35"/>
      <c r="B502" s="36"/>
      <c r="C502" s="37"/>
      <c r="D502" s="215" t="s">
        <v>362</v>
      </c>
      <c r="E502" s="37"/>
      <c r="F502" s="216" t="s">
        <v>5835</v>
      </c>
      <c r="G502" s="37"/>
      <c r="H502" s="37"/>
      <c r="I502" s="200"/>
      <c r="J502" s="37"/>
      <c r="K502" s="37"/>
      <c r="L502" s="40"/>
      <c r="M502" s="201"/>
      <c r="N502" s="202"/>
      <c r="O502" s="72"/>
      <c r="P502" s="72"/>
      <c r="Q502" s="72"/>
      <c r="R502" s="72"/>
      <c r="S502" s="72"/>
      <c r="T502" s="73"/>
      <c r="U502" s="35"/>
      <c r="V502" s="35"/>
      <c r="W502" s="35"/>
      <c r="X502" s="35"/>
      <c r="Y502" s="35"/>
      <c r="Z502" s="35"/>
      <c r="AA502" s="35"/>
      <c r="AB502" s="35"/>
      <c r="AC502" s="35"/>
      <c r="AD502" s="35"/>
      <c r="AE502" s="35"/>
      <c r="AT502" s="18" t="s">
        <v>362</v>
      </c>
      <c r="AU502" s="18" t="s">
        <v>90</v>
      </c>
    </row>
    <row r="503" spans="1:65" s="2" customFormat="1" ht="24.15" customHeight="1">
      <c r="A503" s="35"/>
      <c r="B503" s="36"/>
      <c r="C503" s="185" t="s">
        <v>1704</v>
      </c>
      <c r="D503" s="185" t="s">
        <v>216</v>
      </c>
      <c r="E503" s="186" t="s">
        <v>5836</v>
      </c>
      <c r="F503" s="187" t="s">
        <v>5837</v>
      </c>
      <c r="G503" s="188" t="s">
        <v>288</v>
      </c>
      <c r="H503" s="189">
        <v>1</v>
      </c>
      <c r="I503" s="190"/>
      <c r="J503" s="191">
        <f>ROUND(I503*H503,2)</f>
        <v>0</v>
      </c>
      <c r="K503" s="187" t="s">
        <v>359</v>
      </c>
      <c r="L503" s="40"/>
      <c r="M503" s="192" t="s">
        <v>1</v>
      </c>
      <c r="N503" s="193" t="s">
        <v>46</v>
      </c>
      <c r="O503" s="72"/>
      <c r="P503" s="194">
        <f>O503*H503</f>
        <v>0</v>
      </c>
      <c r="Q503" s="194">
        <v>6.8000000000000005E-4</v>
      </c>
      <c r="R503" s="194">
        <f>Q503*H503</f>
        <v>6.8000000000000005E-4</v>
      </c>
      <c r="S503" s="194">
        <v>0</v>
      </c>
      <c r="T503" s="195">
        <f>S503*H503</f>
        <v>0</v>
      </c>
      <c r="U503" s="35"/>
      <c r="V503" s="35"/>
      <c r="W503" s="35"/>
      <c r="X503" s="35"/>
      <c r="Y503" s="35"/>
      <c r="Z503" s="35"/>
      <c r="AA503" s="35"/>
      <c r="AB503" s="35"/>
      <c r="AC503" s="35"/>
      <c r="AD503" s="35"/>
      <c r="AE503" s="35"/>
      <c r="AR503" s="196" t="s">
        <v>291</v>
      </c>
      <c r="AT503" s="196" t="s">
        <v>216</v>
      </c>
      <c r="AU503" s="196" t="s">
        <v>90</v>
      </c>
      <c r="AY503" s="18" t="s">
        <v>215</v>
      </c>
      <c r="BE503" s="197">
        <f>IF(N503="základní",J503,0)</f>
        <v>0</v>
      </c>
      <c r="BF503" s="197">
        <f>IF(N503="snížená",J503,0)</f>
        <v>0</v>
      </c>
      <c r="BG503" s="197">
        <f>IF(N503="zákl. přenesená",J503,0)</f>
        <v>0</v>
      </c>
      <c r="BH503" s="197">
        <f>IF(N503="sníž. přenesená",J503,0)</f>
        <v>0</v>
      </c>
      <c r="BI503" s="197">
        <f>IF(N503="nulová",J503,0)</f>
        <v>0</v>
      </c>
      <c r="BJ503" s="18" t="s">
        <v>88</v>
      </c>
      <c r="BK503" s="197">
        <f>ROUND(I503*H503,2)</f>
        <v>0</v>
      </c>
      <c r="BL503" s="18" t="s">
        <v>291</v>
      </c>
      <c r="BM503" s="196" t="s">
        <v>5838</v>
      </c>
    </row>
    <row r="504" spans="1:65" s="2" customFormat="1" ht="19.2">
      <c r="A504" s="35"/>
      <c r="B504" s="36"/>
      <c r="C504" s="37"/>
      <c r="D504" s="198" t="s">
        <v>221</v>
      </c>
      <c r="E504" s="37"/>
      <c r="F504" s="199" t="s">
        <v>5839</v>
      </c>
      <c r="G504" s="37"/>
      <c r="H504" s="37"/>
      <c r="I504" s="200"/>
      <c r="J504" s="37"/>
      <c r="K504" s="37"/>
      <c r="L504" s="40"/>
      <c r="M504" s="201"/>
      <c r="N504" s="202"/>
      <c r="O504" s="72"/>
      <c r="P504" s="72"/>
      <c r="Q504" s="72"/>
      <c r="R504" s="72"/>
      <c r="S504" s="72"/>
      <c r="T504" s="73"/>
      <c r="U504" s="35"/>
      <c r="V504" s="35"/>
      <c r="W504" s="35"/>
      <c r="X504" s="35"/>
      <c r="Y504" s="35"/>
      <c r="Z504" s="35"/>
      <c r="AA504" s="35"/>
      <c r="AB504" s="35"/>
      <c r="AC504" s="35"/>
      <c r="AD504" s="35"/>
      <c r="AE504" s="35"/>
      <c r="AT504" s="18" t="s">
        <v>221</v>
      </c>
      <c r="AU504" s="18" t="s">
        <v>90</v>
      </c>
    </row>
    <row r="505" spans="1:65" s="2" customFormat="1" ht="10.199999999999999">
      <c r="A505" s="35"/>
      <c r="B505" s="36"/>
      <c r="C505" s="37"/>
      <c r="D505" s="215" t="s">
        <v>362</v>
      </c>
      <c r="E505" s="37"/>
      <c r="F505" s="216" t="s">
        <v>5840</v>
      </c>
      <c r="G505" s="37"/>
      <c r="H505" s="37"/>
      <c r="I505" s="200"/>
      <c r="J505" s="37"/>
      <c r="K505" s="37"/>
      <c r="L505" s="40"/>
      <c r="M505" s="201"/>
      <c r="N505" s="202"/>
      <c r="O505" s="72"/>
      <c r="P505" s="72"/>
      <c r="Q505" s="72"/>
      <c r="R505" s="72"/>
      <c r="S505" s="72"/>
      <c r="T505" s="73"/>
      <c r="U505" s="35"/>
      <c r="V505" s="35"/>
      <c r="W505" s="35"/>
      <c r="X505" s="35"/>
      <c r="Y505" s="35"/>
      <c r="Z505" s="35"/>
      <c r="AA505" s="35"/>
      <c r="AB505" s="35"/>
      <c r="AC505" s="35"/>
      <c r="AD505" s="35"/>
      <c r="AE505" s="35"/>
      <c r="AT505" s="18" t="s">
        <v>362</v>
      </c>
      <c r="AU505" s="18" t="s">
        <v>90</v>
      </c>
    </row>
    <row r="506" spans="1:65" s="2" customFormat="1" ht="44.25" customHeight="1">
      <c r="A506" s="35"/>
      <c r="B506" s="36"/>
      <c r="C506" s="260" t="s">
        <v>1710</v>
      </c>
      <c r="D506" s="260" t="s">
        <v>539</v>
      </c>
      <c r="E506" s="261" t="s">
        <v>5841</v>
      </c>
      <c r="F506" s="262" t="s">
        <v>5842</v>
      </c>
      <c r="G506" s="263" t="s">
        <v>716</v>
      </c>
      <c r="H506" s="264">
        <v>1</v>
      </c>
      <c r="I506" s="265"/>
      <c r="J506" s="266">
        <f>ROUND(I506*H506,2)</f>
        <v>0</v>
      </c>
      <c r="K506" s="262" t="s">
        <v>1</v>
      </c>
      <c r="L506" s="267"/>
      <c r="M506" s="268" t="s">
        <v>1</v>
      </c>
      <c r="N506" s="269" t="s">
        <v>46</v>
      </c>
      <c r="O506" s="72"/>
      <c r="P506" s="194">
        <f>O506*H506</f>
        <v>0</v>
      </c>
      <c r="Q506" s="194">
        <v>2.0200000000000001E-3</v>
      </c>
      <c r="R506" s="194">
        <f>Q506*H506</f>
        <v>2.0200000000000001E-3</v>
      </c>
      <c r="S506" s="194">
        <v>0</v>
      </c>
      <c r="T506" s="195">
        <f>S506*H506</f>
        <v>0</v>
      </c>
      <c r="U506" s="35"/>
      <c r="V506" s="35"/>
      <c r="W506" s="35"/>
      <c r="X506" s="35"/>
      <c r="Y506" s="35"/>
      <c r="Z506" s="35"/>
      <c r="AA506" s="35"/>
      <c r="AB506" s="35"/>
      <c r="AC506" s="35"/>
      <c r="AD506" s="35"/>
      <c r="AE506" s="35"/>
      <c r="AR506" s="196" t="s">
        <v>676</v>
      </c>
      <c r="AT506" s="196" t="s">
        <v>539</v>
      </c>
      <c r="AU506" s="196" t="s">
        <v>90</v>
      </c>
      <c r="AY506" s="18" t="s">
        <v>215</v>
      </c>
      <c r="BE506" s="197">
        <f>IF(N506="základní",J506,0)</f>
        <v>0</v>
      </c>
      <c r="BF506" s="197">
        <f>IF(N506="snížená",J506,0)</f>
        <v>0</v>
      </c>
      <c r="BG506" s="197">
        <f>IF(N506="zákl. přenesená",J506,0)</f>
        <v>0</v>
      </c>
      <c r="BH506" s="197">
        <f>IF(N506="sníž. přenesená",J506,0)</f>
        <v>0</v>
      </c>
      <c r="BI506" s="197">
        <f>IF(N506="nulová",J506,0)</f>
        <v>0</v>
      </c>
      <c r="BJ506" s="18" t="s">
        <v>88</v>
      </c>
      <c r="BK506" s="197">
        <f>ROUND(I506*H506,2)</f>
        <v>0</v>
      </c>
      <c r="BL506" s="18" t="s">
        <v>291</v>
      </c>
      <c r="BM506" s="196" t="s">
        <v>5843</v>
      </c>
    </row>
    <row r="507" spans="1:65" s="2" customFormat="1" ht="24.15" customHeight="1">
      <c r="A507" s="35"/>
      <c r="B507" s="36"/>
      <c r="C507" s="185" t="s">
        <v>1719</v>
      </c>
      <c r="D507" s="185" t="s">
        <v>216</v>
      </c>
      <c r="E507" s="186" t="s">
        <v>5844</v>
      </c>
      <c r="F507" s="187" t="s">
        <v>5845</v>
      </c>
      <c r="G507" s="188" t="s">
        <v>716</v>
      </c>
      <c r="H507" s="189">
        <v>1</v>
      </c>
      <c r="I507" s="190"/>
      <c r="J507" s="191">
        <f>ROUND(I507*H507,2)</f>
        <v>0</v>
      </c>
      <c r="K507" s="187" t="s">
        <v>359</v>
      </c>
      <c r="L507" s="40"/>
      <c r="M507" s="192" t="s">
        <v>1</v>
      </c>
      <c r="N507" s="193" t="s">
        <v>46</v>
      </c>
      <c r="O507" s="72"/>
      <c r="P507" s="194">
        <f>O507*H507</f>
        <v>0</v>
      </c>
      <c r="Q507" s="194">
        <v>2.7E-4</v>
      </c>
      <c r="R507" s="194">
        <f>Q507*H507</f>
        <v>2.7E-4</v>
      </c>
      <c r="S507" s="194">
        <v>0</v>
      </c>
      <c r="T507" s="195">
        <f>S507*H507</f>
        <v>0</v>
      </c>
      <c r="U507" s="35"/>
      <c r="V507" s="35"/>
      <c r="W507" s="35"/>
      <c r="X507" s="35"/>
      <c r="Y507" s="35"/>
      <c r="Z507" s="35"/>
      <c r="AA507" s="35"/>
      <c r="AB507" s="35"/>
      <c r="AC507" s="35"/>
      <c r="AD507" s="35"/>
      <c r="AE507" s="35"/>
      <c r="AR507" s="196" t="s">
        <v>291</v>
      </c>
      <c r="AT507" s="196" t="s">
        <v>216</v>
      </c>
      <c r="AU507" s="196" t="s">
        <v>90</v>
      </c>
      <c r="AY507" s="18" t="s">
        <v>215</v>
      </c>
      <c r="BE507" s="197">
        <f>IF(N507="základní",J507,0)</f>
        <v>0</v>
      </c>
      <c r="BF507" s="197">
        <f>IF(N507="snížená",J507,0)</f>
        <v>0</v>
      </c>
      <c r="BG507" s="197">
        <f>IF(N507="zákl. přenesená",J507,0)</f>
        <v>0</v>
      </c>
      <c r="BH507" s="197">
        <f>IF(N507="sníž. přenesená",J507,0)</f>
        <v>0</v>
      </c>
      <c r="BI507" s="197">
        <f>IF(N507="nulová",J507,0)</f>
        <v>0</v>
      </c>
      <c r="BJ507" s="18" t="s">
        <v>88</v>
      </c>
      <c r="BK507" s="197">
        <f>ROUND(I507*H507,2)</f>
        <v>0</v>
      </c>
      <c r="BL507" s="18" t="s">
        <v>291</v>
      </c>
      <c r="BM507" s="196" t="s">
        <v>5846</v>
      </c>
    </row>
    <row r="508" spans="1:65" s="2" customFormat="1" ht="19.2">
      <c r="A508" s="35"/>
      <c r="B508" s="36"/>
      <c r="C508" s="37"/>
      <c r="D508" s="198" t="s">
        <v>221</v>
      </c>
      <c r="E508" s="37"/>
      <c r="F508" s="199" t="s">
        <v>5847</v>
      </c>
      <c r="G508" s="37"/>
      <c r="H508" s="37"/>
      <c r="I508" s="200"/>
      <c r="J508" s="37"/>
      <c r="K508" s="37"/>
      <c r="L508" s="40"/>
      <c r="M508" s="201"/>
      <c r="N508" s="202"/>
      <c r="O508" s="72"/>
      <c r="P508" s="72"/>
      <c r="Q508" s="72"/>
      <c r="R508" s="72"/>
      <c r="S508" s="72"/>
      <c r="T508" s="73"/>
      <c r="U508" s="35"/>
      <c r="V508" s="35"/>
      <c r="W508" s="35"/>
      <c r="X508" s="35"/>
      <c r="Y508" s="35"/>
      <c r="Z508" s="35"/>
      <c r="AA508" s="35"/>
      <c r="AB508" s="35"/>
      <c r="AC508" s="35"/>
      <c r="AD508" s="35"/>
      <c r="AE508" s="35"/>
      <c r="AT508" s="18" t="s">
        <v>221</v>
      </c>
      <c r="AU508" s="18" t="s">
        <v>90</v>
      </c>
    </row>
    <row r="509" spans="1:65" s="2" customFormat="1" ht="10.199999999999999">
      <c r="A509" s="35"/>
      <c r="B509" s="36"/>
      <c r="C509" s="37"/>
      <c r="D509" s="215" t="s">
        <v>362</v>
      </c>
      <c r="E509" s="37"/>
      <c r="F509" s="216" t="s">
        <v>5848</v>
      </c>
      <c r="G509" s="37"/>
      <c r="H509" s="37"/>
      <c r="I509" s="200"/>
      <c r="J509" s="37"/>
      <c r="K509" s="37"/>
      <c r="L509" s="40"/>
      <c r="M509" s="201"/>
      <c r="N509" s="202"/>
      <c r="O509" s="72"/>
      <c r="P509" s="72"/>
      <c r="Q509" s="72"/>
      <c r="R509" s="72"/>
      <c r="S509" s="72"/>
      <c r="T509" s="73"/>
      <c r="U509" s="35"/>
      <c r="V509" s="35"/>
      <c r="W509" s="35"/>
      <c r="X509" s="35"/>
      <c r="Y509" s="35"/>
      <c r="Z509" s="35"/>
      <c r="AA509" s="35"/>
      <c r="AB509" s="35"/>
      <c r="AC509" s="35"/>
      <c r="AD509" s="35"/>
      <c r="AE509" s="35"/>
      <c r="AT509" s="18" t="s">
        <v>362</v>
      </c>
      <c r="AU509" s="18" t="s">
        <v>90</v>
      </c>
    </row>
    <row r="510" spans="1:65" s="2" customFormat="1" ht="24.15" customHeight="1">
      <c r="A510" s="35"/>
      <c r="B510" s="36"/>
      <c r="C510" s="260" t="s">
        <v>1725</v>
      </c>
      <c r="D510" s="260" t="s">
        <v>539</v>
      </c>
      <c r="E510" s="261" t="s">
        <v>5849</v>
      </c>
      <c r="F510" s="262" t="s">
        <v>5850</v>
      </c>
      <c r="G510" s="263" t="s">
        <v>716</v>
      </c>
      <c r="H510" s="264">
        <v>1</v>
      </c>
      <c r="I510" s="265"/>
      <c r="J510" s="266">
        <f>ROUND(I510*H510,2)</f>
        <v>0</v>
      </c>
      <c r="K510" s="262" t="s">
        <v>359</v>
      </c>
      <c r="L510" s="267"/>
      <c r="M510" s="268" t="s">
        <v>1</v>
      </c>
      <c r="N510" s="269" t="s">
        <v>46</v>
      </c>
      <c r="O510" s="72"/>
      <c r="P510" s="194">
        <f>O510*H510</f>
        <v>0</v>
      </c>
      <c r="Q510" s="194">
        <v>1.2E-4</v>
      </c>
      <c r="R510" s="194">
        <f>Q510*H510</f>
        <v>1.2E-4</v>
      </c>
      <c r="S510" s="194">
        <v>0</v>
      </c>
      <c r="T510" s="195">
        <f>S510*H510</f>
        <v>0</v>
      </c>
      <c r="U510" s="35"/>
      <c r="V510" s="35"/>
      <c r="W510" s="35"/>
      <c r="X510" s="35"/>
      <c r="Y510" s="35"/>
      <c r="Z510" s="35"/>
      <c r="AA510" s="35"/>
      <c r="AB510" s="35"/>
      <c r="AC510" s="35"/>
      <c r="AD510" s="35"/>
      <c r="AE510" s="35"/>
      <c r="AR510" s="196" t="s">
        <v>676</v>
      </c>
      <c r="AT510" s="196" t="s">
        <v>539</v>
      </c>
      <c r="AU510" s="196" t="s">
        <v>90</v>
      </c>
      <c r="AY510" s="18" t="s">
        <v>215</v>
      </c>
      <c r="BE510" s="197">
        <f>IF(N510="základní",J510,0)</f>
        <v>0</v>
      </c>
      <c r="BF510" s="197">
        <f>IF(N510="snížená",J510,0)</f>
        <v>0</v>
      </c>
      <c r="BG510" s="197">
        <f>IF(N510="zákl. přenesená",J510,0)</f>
        <v>0</v>
      </c>
      <c r="BH510" s="197">
        <f>IF(N510="sníž. přenesená",J510,0)</f>
        <v>0</v>
      </c>
      <c r="BI510" s="197">
        <f>IF(N510="nulová",J510,0)</f>
        <v>0</v>
      </c>
      <c r="BJ510" s="18" t="s">
        <v>88</v>
      </c>
      <c r="BK510" s="197">
        <f>ROUND(I510*H510,2)</f>
        <v>0</v>
      </c>
      <c r="BL510" s="18" t="s">
        <v>291</v>
      </c>
      <c r="BM510" s="196" t="s">
        <v>5851</v>
      </c>
    </row>
    <row r="511" spans="1:65" s="2" customFormat="1" ht="19.2">
      <c r="A511" s="35"/>
      <c r="B511" s="36"/>
      <c r="C511" s="37"/>
      <c r="D511" s="198" t="s">
        <v>221</v>
      </c>
      <c r="E511" s="37"/>
      <c r="F511" s="199" t="s">
        <v>5850</v>
      </c>
      <c r="G511" s="37"/>
      <c r="H511" s="37"/>
      <c r="I511" s="200"/>
      <c r="J511" s="37"/>
      <c r="K511" s="37"/>
      <c r="L511" s="40"/>
      <c r="M511" s="201"/>
      <c r="N511" s="202"/>
      <c r="O511" s="72"/>
      <c r="P511" s="72"/>
      <c r="Q511" s="72"/>
      <c r="R511" s="72"/>
      <c r="S511" s="72"/>
      <c r="T511" s="73"/>
      <c r="U511" s="35"/>
      <c r="V511" s="35"/>
      <c r="W511" s="35"/>
      <c r="X511" s="35"/>
      <c r="Y511" s="35"/>
      <c r="Z511" s="35"/>
      <c r="AA511" s="35"/>
      <c r="AB511" s="35"/>
      <c r="AC511" s="35"/>
      <c r="AD511" s="35"/>
      <c r="AE511" s="35"/>
      <c r="AT511" s="18" t="s">
        <v>221</v>
      </c>
      <c r="AU511" s="18" t="s">
        <v>90</v>
      </c>
    </row>
    <row r="512" spans="1:65" s="2" customFormat="1" ht="24.15" customHeight="1">
      <c r="A512" s="35"/>
      <c r="B512" s="36"/>
      <c r="C512" s="185" t="s">
        <v>1733</v>
      </c>
      <c r="D512" s="185" t="s">
        <v>216</v>
      </c>
      <c r="E512" s="186" t="s">
        <v>5852</v>
      </c>
      <c r="F512" s="187" t="s">
        <v>5853</v>
      </c>
      <c r="G512" s="188" t="s">
        <v>583</v>
      </c>
      <c r="H512" s="189">
        <v>8.0000000000000002E-3</v>
      </c>
      <c r="I512" s="190"/>
      <c r="J512" s="191">
        <f>ROUND(I512*H512,2)</f>
        <v>0</v>
      </c>
      <c r="K512" s="187" t="s">
        <v>359</v>
      </c>
      <c r="L512" s="40"/>
      <c r="M512" s="192" t="s">
        <v>1</v>
      </c>
      <c r="N512" s="193" t="s">
        <v>46</v>
      </c>
      <c r="O512" s="72"/>
      <c r="P512" s="194">
        <f>O512*H512</f>
        <v>0</v>
      </c>
      <c r="Q512" s="194">
        <v>0</v>
      </c>
      <c r="R512" s="194">
        <f>Q512*H512</f>
        <v>0</v>
      </c>
      <c r="S512" s="194">
        <v>0</v>
      </c>
      <c r="T512" s="195">
        <f>S512*H512</f>
        <v>0</v>
      </c>
      <c r="U512" s="35"/>
      <c r="V512" s="35"/>
      <c r="W512" s="35"/>
      <c r="X512" s="35"/>
      <c r="Y512" s="35"/>
      <c r="Z512" s="35"/>
      <c r="AA512" s="35"/>
      <c r="AB512" s="35"/>
      <c r="AC512" s="35"/>
      <c r="AD512" s="35"/>
      <c r="AE512" s="35"/>
      <c r="AR512" s="196" t="s">
        <v>291</v>
      </c>
      <c r="AT512" s="196" t="s">
        <v>216</v>
      </c>
      <c r="AU512" s="196" t="s">
        <v>90</v>
      </c>
      <c r="AY512" s="18" t="s">
        <v>215</v>
      </c>
      <c r="BE512" s="197">
        <f>IF(N512="základní",J512,0)</f>
        <v>0</v>
      </c>
      <c r="BF512" s="197">
        <f>IF(N512="snížená",J512,0)</f>
        <v>0</v>
      </c>
      <c r="BG512" s="197">
        <f>IF(N512="zákl. přenesená",J512,0)</f>
        <v>0</v>
      </c>
      <c r="BH512" s="197">
        <f>IF(N512="sníž. přenesená",J512,0)</f>
        <v>0</v>
      </c>
      <c r="BI512" s="197">
        <f>IF(N512="nulová",J512,0)</f>
        <v>0</v>
      </c>
      <c r="BJ512" s="18" t="s">
        <v>88</v>
      </c>
      <c r="BK512" s="197">
        <f>ROUND(I512*H512,2)</f>
        <v>0</v>
      </c>
      <c r="BL512" s="18" t="s">
        <v>291</v>
      </c>
      <c r="BM512" s="196" t="s">
        <v>5854</v>
      </c>
    </row>
    <row r="513" spans="1:65" s="2" customFormat="1" ht="28.8">
      <c r="A513" s="35"/>
      <c r="B513" s="36"/>
      <c r="C513" s="37"/>
      <c r="D513" s="198" t="s">
        <v>221</v>
      </c>
      <c r="E513" s="37"/>
      <c r="F513" s="199" t="s">
        <v>5855</v>
      </c>
      <c r="G513" s="37"/>
      <c r="H513" s="37"/>
      <c r="I513" s="200"/>
      <c r="J513" s="37"/>
      <c r="K513" s="37"/>
      <c r="L513" s="40"/>
      <c r="M513" s="201"/>
      <c r="N513" s="202"/>
      <c r="O513" s="72"/>
      <c r="P513" s="72"/>
      <c r="Q513" s="72"/>
      <c r="R513" s="72"/>
      <c r="S513" s="72"/>
      <c r="T513" s="73"/>
      <c r="U513" s="35"/>
      <c r="V513" s="35"/>
      <c r="W513" s="35"/>
      <c r="X513" s="35"/>
      <c r="Y513" s="35"/>
      <c r="Z513" s="35"/>
      <c r="AA513" s="35"/>
      <c r="AB513" s="35"/>
      <c r="AC513" s="35"/>
      <c r="AD513" s="35"/>
      <c r="AE513" s="35"/>
      <c r="AT513" s="18" t="s">
        <v>221</v>
      </c>
      <c r="AU513" s="18" t="s">
        <v>90</v>
      </c>
    </row>
    <row r="514" spans="1:65" s="2" customFormat="1" ht="10.199999999999999">
      <c r="A514" s="35"/>
      <c r="B514" s="36"/>
      <c r="C514" s="37"/>
      <c r="D514" s="215" t="s">
        <v>362</v>
      </c>
      <c r="E514" s="37"/>
      <c r="F514" s="216" t="s">
        <v>5856</v>
      </c>
      <c r="G514" s="37"/>
      <c r="H514" s="37"/>
      <c r="I514" s="200"/>
      <c r="J514" s="37"/>
      <c r="K514" s="37"/>
      <c r="L514" s="40"/>
      <c r="M514" s="201"/>
      <c r="N514" s="202"/>
      <c r="O514" s="72"/>
      <c r="P514" s="72"/>
      <c r="Q514" s="72"/>
      <c r="R514" s="72"/>
      <c r="S514" s="72"/>
      <c r="T514" s="73"/>
      <c r="U514" s="35"/>
      <c r="V514" s="35"/>
      <c r="W514" s="35"/>
      <c r="X514" s="35"/>
      <c r="Y514" s="35"/>
      <c r="Z514" s="35"/>
      <c r="AA514" s="35"/>
      <c r="AB514" s="35"/>
      <c r="AC514" s="35"/>
      <c r="AD514" s="35"/>
      <c r="AE514" s="35"/>
      <c r="AT514" s="18" t="s">
        <v>362</v>
      </c>
      <c r="AU514" s="18" t="s">
        <v>90</v>
      </c>
    </row>
    <row r="515" spans="1:65" s="11" customFormat="1" ht="22.8" customHeight="1">
      <c r="B515" s="171"/>
      <c r="C515" s="172"/>
      <c r="D515" s="173" t="s">
        <v>80</v>
      </c>
      <c r="E515" s="213" t="s">
        <v>5857</v>
      </c>
      <c r="F515" s="213" t="s">
        <v>5858</v>
      </c>
      <c r="G515" s="172"/>
      <c r="H515" s="172"/>
      <c r="I515" s="175"/>
      <c r="J515" s="214">
        <f>BK515</f>
        <v>0</v>
      </c>
      <c r="K515" s="172"/>
      <c r="L515" s="177"/>
      <c r="M515" s="178"/>
      <c r="N515" s="179"/>
      <c r="O515" s="179"/>
      <c r="P515" s="180">
        <f>SUM(P516:P593)</f>
        <v>0</v>
      </c>
      <c r="Q515" s="179"/>
      <c r="R515" s="180">
        <f>SUM(R516:R593)</f>
        <v>0.40063000000000004</v>
      </c>
      <c r="S515" s="179"/>
      <c r="T515" s="181">
        <f>SUM(T516:T593)</f>
        <v>0</v>
      </c>
      <c r="AR515" s="182" t="s">
        <v>90</v>
      </c>
      <c r="AT515" s="183" t="s">
        <v>80</v>
      </c>
      <c r="AU515" s="183" t="s">
        <v>88</v>
      </c>
      <c r="AY515" s="182" t="s">
        <v>215</v>
      </c>
      <c r="BK515" s="184">
        <f>SUM(BK516:BK593)</f>
        <v>0</v>
      </c>
    </row>
    <row r="516" spans="1:65" s="2" customFormat="1" ht="21.75" customHeight="1">
      <c r="A516" s="35"/>
      <c r="B516" s="36"/>
      <c r="C516" s="185" t="s">
        <v>1739</v>
      </c>
      <c r="D516" s="185" t="s">
        <v>216</v>
      </c>
      <c r="E516" s="186" t="s">
        <v>5859</v>
      </c>
      <c r="F516" s="187" t="s">
        <v>5860</v>
      </c>
      <c r="G516" s="188" t="s">
        <v>716</v>
      </c>
      <c r="H516" s="189">
        <v>6</v>
      </c>
      <c r="I516" s="190"/>
      <c r="J516" s="191">
        <f>ROUND(I516*H516,2)</f>
        <v>0</v>
      </c>
      <c r="K516" s="187" t="s">
        <v>359</v>
      </c>
      <c r="L516" s="40"/>
      <c r="M516" s="192" t="s">
        <v>1</v>
      </c>
      <c r="N516" s="193" t="s">
        <v>46</v>
      </c>
      <c r="O516" s="72"/>
      <c r="P516" s="194">
        <f>O516*H516</f>
        <v>0</v>
      </c>
      <c r="Q516" s="194">
        <v>1.2700000000000001E-3</v>
      </c>
      <c r="R516" s="194">
        <f>Q516*H516</f>
        <v>7.62E-3</v>
      </c>
      <c r="S516" s="194">
        <v>0</v>
      </c>
      <c r="T516" s="195">
        <f>S516*H516</f>
        <v>0</v>
      </c>
      <c r="U516" s="35"/>
      <c r="V516" s="35"/>
      <c r="W516" s="35"/>
      <c r="X516" s="35"/>
      <c r="Y516" s="35"/>
      <c r="Z516" s="35"/>
      <c r="AA516" s="35"/>
      <c r="AB516" s="35"/>
      <c r="AC516" s="35"/>
      <c r="AD516" s="35"/>
      <c r="AE516" s="35"/>
      <c r="AR516" s="196" t="s">
        <v>291</v>
      </c>
      <c r="AT516" s="196" t="s">
        <v>216</v>
      </c>
      <c r="AU516" s="196" t="s">
        <v>90</v>
      </c>
      <c r="AY516" s="18" t="s">
        <v>215</v>
      </c>
      <c r="BE516" s="197">
        <f>IF(N516="základní",J516,0)</f>
        <v>0</v>
      </c>
      <c r="BF516" s="197">
        <f>IF(N516="snížená",J516,0)</f>
        <v>0</v>
      </c>
      <c r="BG516" s="197">
        <f>IF(N516="zákl. přenesená",J516,0)</f>
        <v>0</v>
      </c>
      <c r="BH516" s="197">
        <f>IF(N516="sníž. přenesená",J516,0)</f>
        <v>0</v>
      </c>
      <c r="BI516" s="197">
        <f>IF(N516="nulová",J516,0)</f>
        <v>0</v>
      </c>
      <c r="BJ516" s="18" t="s">
        <v>88</v>
      </c>
      <c r="BK516" s="197">
        <f>ROUND(I516*H516,2)</f>
        <v>0</v>
      </c>
      <c r="BL516" s="18" t="s">
        <v>291</v>
      </c>
      <c r="BM516" s="196" t="s">
        <v>5861</v>
      </c>
    </row>
    <row r="517" spans="1:65" s="2" customFormat="1" ht="19.2">
      <c r="A517" s="35"/>
      <c r="B517" s="36"/>
      <c r="C517" s="37"/>
      <c r="D517" s="198" t="s">
        <v>221</v>
      </c>
      <c r="E517" s="37"/>
      <c r="F517" s="199" t="s">
        <v>5862</v>
      </c>
      <c r="G517" s="37"/>
      <c r="H517" s="37"/>
      <c r="I517" s="200"/>
      <c r="J517" s="37"/>
      <c r="K517" s="37"/>
      <c r="L517" s="40"/>
      <c r="M517" s="201"/>
      <c r="N517" s="202"/>
      <c r="O517" s="72"/>
      <c r="P517" s="72"/>
      <c r="Q517" s="72"/>
      <c r="R517" s="72"/>
      <c r="S517" s="72"/>
      <c r="T517" s="73"/>
      <c r="U517" s="35"/>
      <c r="V517" s="35"/>
      <c r="W517" s="35"/>
      <c r="X517" s="35"/>
      <c r="Y517" s="35"/>
      <c r="Z517" s="35"/>
      <c r="AA517" s="35"/>
      <c r="AB517" s="35"/>
      <c r="AC517" s="35"/>
      <c r="AD517" s="35"/>
      <c r="AE517" s="35"/>
      <c r="AT517" s="18" t="s">
        <v>221</v>
      </c>
      <c r="AU517" s="18" t="s">
        <v>90</v>
      </c>
    </row>
    <row r="518" spans="1:65" s="2" customFormat="1" ht="10.199999999999999">
      <c r="A518" s="35"/>
      <c r="B518" s="36"/>
      <c r="C518" s="37"/>
      <c r="D518" s="215" t="s">
        <v>362</v>
      </c>
      <c r="E518" s="37"/>
      <c r="F518" s="216" t="s">
        <v>5863</v>
      </c>
      <c r="G518" s="37"/>
      <c r="H518" s="37"/>
      <c r="I518" s="200"/>
      <c r="J518" s="37"/>
      <c r="K518" s="37"/>
      <c r="L518" s="40"/>
      <c r="M518" s="201"/>
      <c r="N518" s="202"/>
      <c r="O518" s="72"/>
      <c r="P518" s="72"/>
      <c r="Q518" s="72"/>
      <c r="R518" s="72"/>
      <c r="S518" s="72"/>
      <c r="T518" s="73"/>
      <c r="U518" s="35"/>
      <c r="V518" s="35"/>
      <c r="W518" s="35"/>
      <c r="X518" s="35"/>
      <c r="Y518" s="35"/>
      <c r="Z518" s="35"/>
      <c r="AA518" s="35"/>
      <c r="AB518" s="35"/>
      <c r="AC518" s="35"/>
      <c r="AD518" s="35"/>
      <c r="AE518" s="35"/>
      <c r="AT518" s="18" t="s">
        <v>362</v>
      </c>
      <c r="AU518" s="18" t="s">
        <v>90</v>
      </c>
    </row>
    <row r="519" spans="1:65" s="2" customFormat="1" ht="37.799999999999997" customHeight="1">
      <c r="A519" s="35"/>
      <c r="B519" s="36"/>
      <c r="C519" s="260" t="s">
        <v>1742</v>
      </c>
      <c r="D519" s="260" t="s">
        <v>539</v>
      </c>
      <c r="E519" s="261" t="s">
        <v>5864</v>
      </c>
      <c r="F519" s="262" t="s">
        <v>5865</v>
      </c>
      <c r="G519" s="263" t="s">
        <v>716</v>
      </c>
      <c r="H519" s="264">
        <v>6</v>
      </c>
      <c r="I519" s="265"/>
      <c r="J519" s="266">
        <f>ROUND(I519*H519,2)</f>
        <v>0</v>
      </c>
      <c r="K519" s="262" t="s">
        <v>359</v>
      </c>
      <c r="L519" s="267"/>
      <c r="M519" s="268" t="s">
        <v>1</v>
      </c>
      <c r="N519" s="269" t="s">
        <v>46</v>
      </c>
      <c r="O519" s="72"/>
      <c r="P519" s="194">
        <f>O519*H519</f>
        <v>0</v>
      </c>
      <c r="Q519" s="194">
        <v>1.4999999999999999E-2</v>
      </c>
      <c r="R519" s="194">
        <f>Q519*H519</f>
        <v>0.09</v>
      </c>
      <c r="S519" s="194">
        <v>0</v>
      </c>
      <c r="T519" s="195">
        <f>S519*H519</f>
        <v>0</v>
      </c>
      <c r="U519" s="35"/>
      <c r="V519" s="35"/>
      <c r="W519" s="35"/>
      <c r="X519" s="35"/>
      <c r="Y519" s="35"/>
      <c r="Z519" s="35"/>
      <c r="AA519" s="35"/>
      <c r="AB519" s="35"/>
      <c r="AC519" s="35"/>
      <c r="AD519" s="35"/>
      <c r="AE519" s="35"/>
      <c r="AR519" s="196" t="s">
        <v>676</v>
      </c>
      <c r="AT519" s="196" t="s">
        <v>539</v>
      </c>
      <c r="AU519" s="196" t="s">
        <v>90</v>
      </c>
      <c r="AY519" s="18" t="s">
        <v>215</v>
      </c>
      <c r="BE519" s="197">
        <f>IF(N519="základní",J519,0)</f>
        <v>0</v>
      </c>
      <c r="BF519" s="197">
        <f>IF(N519="snížená",J519,0)</f>
        <v>0</v>
      </c>
      <c r="BG519" s="197">
        <f>IF(N519="zákl. přenesená",J519,0)</f>
        <v>0</v>
      </c>
      <c r="BH519" s="197">
        <f>IF(N519="sníž. přenesená",J519,0)</f>
        <v>0</v>
      </c>
      <c r="BI519" s="197">
        <f>IF(N519="nulová",J519,0)</f>
        <v>0</v>
      </c>
      <c r="BJ519" s="18" t="s">
        <v>88</v>
      </c>
      <c r="BK519" s="197">
        <f>ROUND(I519*H519,2)</f>
        <v>0</v>
      </c>
      <c r="BL519" s="18" t="s">
        <v>291</v>
      </c>
      <c r="BM519" s="196" t="s">
        <v>5866</v>
      </c>
    </row>
    <row r="520" spans="1:65" s="2" customFormat="1" ht="16.5" customHeight="1">
      <c r="A520" s="35"/>
      <c r="B520" s="36"/>
      <c r="C520" s="185" t="s">
        <v>1744</v>
      </c>
      <c r="D520" s="185" t="s">
        <v>216</v>
      </c>
      <c r="E520" s="186" t="s">
        <v>5867</v>
      </c>
      <c r="F520" s="187" t="s">
        <v>5868</v>
      </c>
      <c r="G520" s="188" t="s">
        <v>716</v>
      </c>
      <c r="H520" s="189">
        <v>6</v>
      </c>
      <c r="I520" s="190"/>
      <c r="J520" s="191">
        <f>ROUND(I520*H520,2)</f>
        <v>0</v>
      </c>
      <c r="K520" s="187" t="s">
        <v>359</v>
      </c>
      <c r="L520" s="40"/>
      <c r="M520" s="192" t="s">
        <v>1</v>
      </c>
      <c r="N520" s="193" t="s">
        <v>46</v>
      </c>
      <c r="O520" s="72"/>
      <c r="P520" s="194">
        <f>O520*H520</f>
        <v>0</v>
      </c>
      <c r="Q520" s="194">
        <v>0</v>
      </c>
      <c r="R520" s="194">
        <f>Q520*H520</f>
        <v>0</v>
      </c>
      <c r="S520" s="194">
        <v>0</v>
      </c>
      <c r="T520" s="195">
        <f>S520*H520</f>
        <v>0</v>
      </c>
      <c r="U520" s="35"/>
      <c r="V520" s="35"/>
      <c r="W520" s="35"/>
      <c r="X520" s="35"/>
      <c r="Y520" s="35"/>
      <c r="Z520" s="35"/>
      <c r="AA520" s="35"/>
      <c r="AB520" s="35"/>
      <c r="AC520" s="35"/>
      <c r="AD520" s="35"/>
      <c r="AE520" s="35"/>
      <c r="AR520" s="196" t="s">
        <v>291</v>
      </c>
      <c r="AT520" s="196" t="s">
        <v>216</v>
      </c>
      <c r="AU520" s="196" t="s">
        <v>90</v>
      </c>
      <c r="AY520" s="18" t="s">
        <v>215</v>
      </c>
      <c r="BE520" s="197">
        <f>IF(N520="základní",J520,0)</f>
        <v>0</v>
      </c>
      <c r="BF520" s="197">
        <f>IF(N520="snížená",J520,0)</f>
        <v>0</v>
      </c>
      <c r="BG520" s="197">
        <f>IF(N520="zákl. přenesená",J520,0)</f>
        <v>0</v>
      </c>
      <c r="BH520" s="197">
        <f>IF(N520="sníž. přenesená",J520,0)</f>
        <v>0</v>
      </c>
      <c r="BI520" s="197">
        <f>IF(N520="nulová",J520,0)</f>
        <v>0</v>
      </c>
      <c r="BJ520" s="18" t="s">
        <v>88</v>
      </c>
      <c r="BK520" s="197">
        <f>ROUND(I520*H520,2)</f>
        <v>0</v>
      </c>
      <c r="BL520" s="18" t="s">
        <v>291</v>
      </c>
      <c r="BM520" s="196" t="s">
        <v>5869</v>
      </c>
    </row>
    <row r="521" spans="1:65" s="2" customFormat="1" ht="10.199999999999999">
      <c r="A521" s="35"/>
      <c r="B521" s="36"/>
      <c r="C521" s="37"/>
      <c r="D521" s="198" t="s">
        <v>221</v>
      </c>
      <c r="E521" s="37"/>
      <c r="F521" s="199" t="s">
        <v>5870</v>
      </c>
      <c r="G521" s="37"/>
      <c r="H521" s="37"/>
      <c r="I521" s="200"/>
      <c r="J521" s="37"/>
      <c r="K521" s="37"/>
      <c r="L521" s="40"/>
      <c r="M521" s="201"/>
      <c r="N521" s="202"/>
      <c r="O521" s="72"/>
      <c r="P521" s="72"/>
      <c r="Q521" s="72"/>
      <c r="R521" s="72"/>
      <c r="S521" s="72"/>
      <c r="T521" s="73"/>
      <c r="U521" s="35"/>
      <c r="V521" s="35"/>
      <c r="W521" s="35"/>
      <c r="X521" s="35"/>
      <c r="Y521" s="35"/>
      <c r="Z521" s="35"/>
      <c r="AA521" s="35"/>
      <c r="AB521" s="35"/>
      <c r="AC521" s="35"/>
      <c r="AD521" s="35"/>
      <c r="AE521" s="35"/>
      <c r="AT521" s="18" t="s">
        <v>221</v>
      </c>
      <c r="AU521" s="18" t="s">
        <v>90</v>
      </c>
    </row>
    <row r="522" spans="1:65" s="2" customFormat="1" ht="10.199999999999999">
      <c r="A522" s="35"/>
      <c r="B522" s="36"/>
      <c r="C522" s="37"/>
      <c r="D522" s="215" t="s">
        <v>362</v>
      </c>
      <c r="E522" s="37"/>
      <c r="F522" s="216" t="s">
        <v>5871</v>
      </c>
      <c r="G522" s="37"/>
      <c r="H522" s="37"/>
      <c r="I522" s="200"/>
      <c r="J522" s="37"/>
      <c r="K522" s="37"/>
      <c r="L522" s="40"/>
      <c r="M522" s="201"/>
      <c r="N522" s="202"/>
      <c r="O522" s="72"/>
      <c r="P522" s="72"/>
      <c r="Q522" s="72"/>
      <c r="R522" s="72"/>
      <c r="S522" s="72"/>
      <c r="T522" s="73"/>
      <c r="U522" s="35"/>
      <c r="V522" s="35"/>
      <c r="W522" s="35"/>
      <c r="X522" s="35"/>
      <c r="Y522" s="35"/>
      <c r="Z522" s="35"/>
      <c r="AA522" s="35"/>
      <c r="AB522" s="35"/>
      <c r="AC522" s="35"/>
      <c r="AD522" s="35"/>
      <c r="AE522" s="35"/>
      <c r="AT522" s="18" t="s">
        <v>362</v>
      </c>
      <c r="AU522" s="18" t="s">
        <v>90</v>
      </c>
    </row>
    <row r="523" spans="1:65" s="2" customFormat="1" ht="24.15" customHeight="1">
      <c r="A523" s="35"/>
      <c r="B523" s="36"/>
      <c r="C523" s="260" t="s">
        <v>1760</v>
      </c>
      <c r="D523" s="260" t="s">
        <v>539</v>
      </c>
      <c r="E523" s="261" t="s">
        <v>5872</v>
      </c>
      <c r="F523" s="262" t="s">
        <v>5873</v>
      </c>
      <c r="G523" s="263" t="s">
        <v>716</v>
      </c>
      <c r="H523" s="264">
        <v>6</v>
      </c>
      <c r="I523" s="265"/>
      <c r="J523" s="266">
        <f>ROUND(I523*H523,2)</f>
        <v>0</v>
      </c>
      <c r="K523" s="262" t="s">
        <v>359</v>
      </c>
      <c r="L523" s="267"/>
      <c r="M523" s="268" t="s">
        <v>1</v>
      </c>
      <c r="N523" s="269" t="s">
        <v>46</v>
      </c>
      <c r="O523" s="72"/>
      <c r="P523" s="194">
        <f>O523*H523</f>
        <v>0</v>
      </c>
      <c r="Q523" s="194">
        <v>2.2000000000000001E-3</v>
      </c>
      <c r="R523" s="194">
        <f>Q523*H523</f>
        <v>1.32E-2</v>
      </c>
      <c r="S523" s="194">
        <v>0</v>
      </c>
      <c r="T523" s="195">
        <f>S523*H523</f>
        <v>0</v>
      </c>
      <c r="U523" s="35"/>
      <c r="V523" s="35"/>
      <c r="W523" s="35"/>
      <c r="X523" s="35"/>
      <c r="Y523" s="35"/>
      <c r="Z523" s="35"/>
      <c r="AA523" s="35"/>
      <c r="AB523" s="35"/>
      <c r="AC523" s="35"/>
      <c r="AD523" s="35"/>
      <c r="AE523" s="35"/>
      <c r="AR523" s="196" t="s">
        <v>676</v>
      </c>
      <c r="AT523" s="196" t="s">
        <v>539</v>
      </c>
      <c r="AU523" s="196" t="s">
        <v>90</v>
      </c>
      <c r="AY523" s="18" t="s">
        <v>215</v>
      </c>
      <c r="BE523" s="197">
        <f>IF(N523="základní",J523,0)</f>
        <v>0</v>
      </c>
      <c r="BF523" s="197">
        <f>IF(N523="snížená",J523,0)</f>
        <v>0</v>
      </c>
      <c r="BG523" s="197">
        <f>IF(N523="zákl. přenesená",J523,0)</f>
        <v>0</v>
      </c>
      <c r="BH523" s="197">
        <f>IF(N523="sníž. přenesená",J523,0)</f>
        <v>0</v>
      </c>
      <c r="BI523" s="197">
        <f>IF(N523="nulová",J523,0)</f>
        <v>0</v>
      </c>
      <c r="BJ523" s="18" t="s">
        <v>88</v>
      </c>
      <c r="BK523" s="197">
        <f>ROUND(I523*H523,2)</f>
        <v>0</v>
      </c>
      <c r="BL523" s="18" t="s">
        <v>291</v>
      </c>
      <c r="BM523" s="196" t="s">
        <v>5874</v>
      </c>
    </row>
    <row r="524" spans="1:65" s="2" customFormat="1" ht="16.5" customHeight="1">
      <c r="A524" s="35"/>
      <c r="B524" s="36"/>
      <c r="C524" s="185" t="s">
        <v>1762</v>
      </c>
      <c r="D524" s="185" t="s">
        <v>216</v>
      </c>
      <c r="E524" s="186" t="s">
        <v>5875</v>
      </c>
      <c r="F524" s="187" t="s">
        <v>5876</v>
      </c>
      <c r="G524" s="188" t="s">
        <v>716</v>
      </c>
      <c r="H524" s="189">
        <v>3</v>
      </c>
      <c r="I524" s="190"/>
      <c r="J524" s="191">
        <f>ROUND(I524*H524,2)</f>
        <v>0</v>
      </c>
      <c r="K524" s="187" t="s">
        <v>359</v>
      </c>
      <c r="L524" s="40"/>
      <c r="M524" s="192" t="s">
        <v>1</v>
      </c>
      <c r="N524" s="193" t="s">
        <v>46</v>
      </c>
      <c r="O524" s="72"/>
      <c r="P524" s="194">
        <f>O524*H524</f>
        <v>0</v>
      </c>
      <c r="Q524" s="194">
        <v>6.8999999999999997E-4</v>
      </c>
      <c r="R524" s="194">
        <f>Q524*H524</f>
        <v>2.0699999999999998E-3</v>
      </c>
      <c r="S524" s="194">
        <v>0</v>
      </c>
      <c r="T524" s="195">
        <f>S524*H524</f>
        <v>0</v>
      </c>
      <c r="U524" s="35"/>
      <c r="V524" s="35"/>
      <c r="W524" s="35"/>
      <c r="X524" s="35"/>
      <c r="Y524" s="35"/>
      <c r="Z524" s="35"/>
      <c r="AA524" s="35"/>
      <c r="AB524" s="35"/>
      <c r="AC524" s="35"/>
      <c r="AD524" s="35"/>
      <c r="AE524" s="35"/>
      <c r="AR524" s="196" t="s">
        <v>291</v>
      </c>
      <c r="AT524" s="196" t="s">
        <v>216</v>
      </c>
      <c r="AU524" s="196" t="s">
        <v>90</v>
      </c>
      <c r="AY524" s="18" t="s">
        <v>215</v>
      </c>
      <c r="BE524" s="197">
        <f>IF(N524="základní",J524,0)</f>
        <v>0</v>
      </c>
      <c r="BF524" s="197">
        <f>IF(N524="snížená",J524,0)</f>
        <v>0</v>
      </c>
      <c r="BG524" s="197">
        <f>IF(N524="zákl. přenesená",J524,0)</f>
        <v>0</v>
      </c>
      <c r="BH524" s="197">
        <f>IF(N524="sníž. přenesená",J524,0)</f>
        <v>0</v>
      </c>
      <c r="BI524" s="197">
        <f>IF(N524="nulová",J524,0)</f>
        <v>0</v>
      </c>
      <c r="BJ524" s="18" t="s">
        <v>88</v>
      </c>
      <c r="BK524" s="197">
        <f>ROUND(I524*H524,2)</f>
        <v>0</v>
      </c>
      <c r="BL524" s="18" t="s">
        <v>291</v>
      </c>
      <c r="BM524" s="196" t="s">
        <v>5877</v>
      </c>
    </row>
    <row r="525" spans="1:65" s="2" customFormat="1" ht="10.199999999999999">
      <c r="A525" s="35"/>
      <c r="B525" s="36"/>
      <c r="C525" s="37"/>
      <c r="D525" s="198" t="s">
        <v>221</v>
      </c>
      <c r="E525" s="37"/>
      <c r="F525" s="199" t="s">
        <v>5878</v>
      </c>
      <c r="G525" s="37"/>
      <c r="H525" s="37"/>
      <c r="I525" s="200"/>
      <c r="J525" s="37"/>
      <c r="K525" s="37"/>
      <c r="L525" s="40"/>
      <c r="M525" s="201"/>
      <c r="N525" s="202"/>
      <c r="O525" s="72"/>
      <c r="P525" s="72"/>
      <c r="Q525" s="72"/>
      <c r="R525" s="72"/>
      <c r="S525" s="72"/>
      <c r="T525" s="73"/>
      <c r="U525" s="35"/>
      <c r="V525" s="35"/>
      <c r="W525" s="35"/>
      <c r="X525" s="35"/>
      <c r="Y525" s="35"/>
      <c r="Z525" s="35"/>
      <c r="AA525" s="35"/>
      <c r="AB525" s="35"/>
      <c r="AC525" s="35"/>
      <c r="AD525" s="35"/>
      <c r="AE525" s="35"/>
      <c r="AT525" s="18" t="s">
        <v>221</v>
      </c>
      <c r="AU525" s="18" t="s">
        <v>90</v>
      </c>
    </row>
    <row r="526" spans="1:65" s="2" customFormat="1" ht="10.199999999999999">
      <c r="A526" s="35"/>
      <c r="B526" s="36"/>
      <c r="C526" s="37"/>
      <c r="D526" s="215" t="s">
        <v>362</v>
      </c>
      <c r="E526" s="37"/>
      <c r="F526" s="216" t="s">
        <v>5879</v>
      </c>
      <c r="G526" s="37"/>
      <c r="H526" s="37"/>
      <c r="I526" s="200"/>
      <c r="J526" s="37"/>
      <c r="K526" s="37"/>
      <c r="L526" s="40"/>
      <c r="M526" s="201"/>
      <c r="N526" s="202"/>
      <c r="O526" s="72"/>
      <c r="P526" s="72"/>
      <c r="Q526" s="72"/>
      <c r="R526" s="72"/>
      <c r="S526" s="72"/>
      <c r="T526" s="73"/>
      <c r="U526" s="35"/>
      <c r="V526" s="35"/>
      <c r="W526" s="35"/>
      <c r="X526" s="35"/>
      <c r="Y526" s="35"/>
      <c r="Z526" s="35"/>
      <c r="AA526" s="35"/>
      <c r="AB526" s="35"/>
      <c r="AC526" s="35"/>
      <c r="AD526" s="35"/>
      <c r="AE526" s="35"/>
      <c r="AT526" s="18" t="s">
        <v>362</v>
      </c>
      <c r="AU526" s="18" t="s">
        <v>90</v>
      </c>
    </row>
    <row r="527" spans="1:65" s="2" customFormat="1" ht="37.799999999999997" customHeight="1">
      <c r="A527" s="35"/>
      <c r="B527" s="36"/>
      <c r="C527" s="260" t="s">
        <v>1764</v>
      </c>
      <c r="D527" s="260" t="s">
        <v>539</v>
      </c>
      <c r="E527" s="261" t="s">
        <v>5880</v>
      </c>
      <c r="F527" s="262" t="s">
        <v>5881</v>
      </c>
      <c r="G527" s="263" t="s">
        <v>716</v>
      </c>
      <c r="H527" s="264">
        <v>3</v>
      </c>
      <c r="I527" s="265"/>
      <c r="J527" s="266">
        <f>ROUND(I527*H527,2)</f>
        <v>0</v>
      </c>
      <c r="K527" s="262" t="s">
        <v>1</v>
      </c>
      <c r="L527" s="267"/>
      <c r="M527" s="268" t="s">
        <v>1</v>
      </c>
      <c r="N527" s="269" t="s">
        <v>46</v>
      </c>
      <c r="O527" s="72"/>
      <c r="P527" s="194">
        <f>O527*H527</f>
        <v>0</v>
      </c>
      <c r="Q527" s="194">
        <v>1.0500000000000001E-2</v>
      </c>
      <c r="R527" s="194">
        <f>Q527*H527</f>
        <v>3.15E-2</v>
      </c>
      <c r="S527" s="194">
        <v>0</v>
      </c>
      <c r="T527" s="195">
        <f>S527*H527</f>
        <v>0</v>
      </c>
      <c r="U527" s="35"/>
      <c r="V527" s="35"/>
      <c r="W527" s="35"/>
      <c r="X527" s="35"/>
      <c r="Y527" s="35"/>
      <c r="Z527" s="35"/>
      <c r="AA527" s="35"/>
      <c r="AB527" s="35"/>
      <c r="AC527" s="35"/>
      <c r="AD527" s="35"/>
      <c r="AE527" s="35"/>
      <c r="AR527" s="196" t="s">
        <v>676</v>
      </c>
      <c r="AT527" s="196" t="s">
        <v>539</v>
      </c>
      <c r="AU527" s="196" t="s">
        <v>90</v>
      </c>
      <c r="AY527" s="18" t="s">
        <v>215</v>
      </c>
      <c r="BE527" s="197">
        <f>IF(N527="základní",J527,0)</f>
        <v>0</v>
      </c>
      <c r="BF527" s="197">
        <f>IF(N527="snížená",J527,0)</f>
        <v>0</v>
      </c>
      <c r="BG527" s="197">
        <f>IF(N527="zákl. přenesená",J527,0)</f>
        <v>0</v>
      </c>
      <c r="BH527" s="197">
        <f>IF(N527="sníž. přenesená",J527,0)</f>
        <v>0</v>
      </c>
      <c r="BI527" s="197">
        <f>IF(N527="nulová",J527,0)</f>
        <v>0</v>
      </c>
      <c r="BJ527" s="18" t="s">
        <v>88</v>
      </c>
      <c r="BK527" s="197">
        <f>ROUND(I527*H527,2)</f>
        <v>0</v>
      </c>
      <c r="BL527" s="18" t="s">
        <v>291</v>
      </c>
      <c r="BM527" s="196" t="s">
        <v>5882</v>
      </c>
    </row>
    <row r="528" spans="1:65" s="2" customFormat="1" ht="19.2">
      <c r="A528" s="35"/>
      <c r="B528" s="36"/>
      <c r="C528" s="37"/>
      <c r="D528" s="198" t="s">
        <v>221</v>
      </c>
      <c r="E528" s="37"/>
      <c r="F528" s="199" t="s">
        <v>5883</v>
      </c>
      <c r="G528" s="37"/>
      <c r="H528" s="37"/>
      <c r="I528" s="200"/>
      <c r="J528" s="37"/>
      <c r="K528" s="37"/>
      <c r="L528" s="40"/>
      <c r="M528" s="201"/>
      <c r="N528" s="202"/>
      <c r="O528" s="72"/>
      <c r="P528" s="72"/>
      <c r="Q528" s="72"/>
      <c r="R528" s="72"/>
      <c r="S528" s="72"/>
      <c r="T528" s="73"/>
      <c r="U528" s="35"/>
      <c r="V528" s="35"/>
      <c r="W528" s="35"/>
      <c r="X528" s="35"/>
      <c r="Y528" s="35"/>
      <c r="Z528" s="35"/>
      <c r="AA528" s="35"/>
      <c r="AB528" s="35"/>
      <c r="AC528" s="35"/>
      <c r="AD528" s="35"/>
      <c r="AE528" s="35"/>
      <c r="AT528" s="18" t="s">
        <v>221</v>
      </c>
      <c r="AU528" s="18" t="s">
        <v>90</v>
      </c>
    </row>
    <row r="529" spans="1:65" s="2" customFormat="1" ht="24.15" customHeight="1">
      <c r="A529" s="35"/>
      <c r="B529" s="36"/>
      <c r="C529" s="260" t="s">
        <v>1774</v>
      </c>
      <c r="D529" s="260" t="s">
        <v>539</v>
      </c>
      <c r="E529" s="261" t="s">
        <v>5884</v>
      </c>
      <c r="F529" s="262" t="s">
        <v>5885</v>
      </c>
      <c r="G529" s="263" t="s">
        <v>716</v>
      </c>
      <c r="H529" s="264">
        <v>2</v>
      </c>
      <c r="I529" s="265"/>
      <c r="J529" s="266">
        <f>ROUND(I529*H529,2)</f>
        <v>0</v>
      </c>
      <c r="K529" s="262" t="s">
        <v>1</v>
      </c>
      <c r="L529" s="267"/>
      <c r="M529" s="268" t="s">
        <v>1</v>
      </c>
      <c r="N529" s="269" t="s">
        <v>46</v>
      </c>
      <c r="O529" s="72"/>
      <c r="P529" s="194">
        <f>O529*H529</f>
        <v>0</v>
      </c>
      <c r="Q529" s="194">
        <v>0</v>
      </c>
      <c r="R529" s="194">
        <f>Q529*H529</f>
        <v>0</v>
      </c>
      <c r="S529" s="194">
        <v>0</v>
      </c>
      <c r="T529" s="195">
        <f>S529*H529</f>
        <v>0</v>
      </c>
      <c r="U529" s="35"/>
      <c r="V529" s="35"/>
      <c r="W529" s="35"/>
      <c r="X529" s="35"/>
      <c r="Y529" s="35"/>
      <c r="Z529" s="35"/>
      <c r="AA529" s="35"/>
      <c r="AB529" s="35"/>
      <c r="AC529" s="35"/>
      <c r="AD529" s="35"/>
      <c r="AE529" s="35"/>
      <c r="AR529" s="196" t="s">
        <v>676</v>
      </c>
      <c r="AT529" s="196" t="s">
        <v>539</v>
      </c>
      <c r="AU529" s="196" t="s">
        <v>90</v>
      </c>
      <c r="AY529" s="18" t="s">
        <v>215</v>
      </c>
      <c r="BE529" s="197">
        <f>IF(N529="základní",J529,0)</f>
        <v>0</v>
      </c>
      <c r="BF529" s="197">
        <f>IF(N529="snížená",J529,0)</f>
        <v>0</v>
      </c>
      <c r="BG529" s="197">
        <f>IF(N529="zákl. přenesená",J529,0)</f>
        <v>0</v>
      </c>
      <c r="BH529" s="197">
        <f>IF(N529="sníž. přenesená",J529,0)</f>
        <v>0</v>
      </c>
      <c r="BI529" s="197">
        <f>IF(N529="nulová",J529,0)</f>
        <v>0</v>
      </c>
      <c r="BJ529" s="18" t="s">
        <v>88</v>
      </c>
      <c r="BK529" s="197">
        <f>ROUND(I529*H529,2)</f>
        <v>0</v>
      </c>
      <c r="BL529" s="18" t="s">
        <v>291</v>
      </c>
      <c r="BM529" s="196" t="s">
        <v>5886</v>
      </c>
    </row>
    <row r="530" spans="1:65" s="2" customFormat="1" ht="16.5" customHeight="1">
      <c r="A530" s="35"/>
      <c r="B530" s="36"/>
      <c r="C530" s="185" t="s">
        <v>1785</v>
      </c>
      <c r="D530" s="185" t="s">
        <v>216</v>
      </c>
      <c r="E530" s="186" t="s">
        <v>5887</v>
      </c>
      <c r="F530" s="187" t="s">
        <v>5888</v>
      </c>
      <c r="G530" s="188" t="s">
        <v>288</v>
      </c>
      <c r="H530" s="189">
        <v>8</v>
      </c>
      <c r="I530" s="190"/>
      <c r="J530" s="191">
        <f>ROUND(I530*H530,2)</f>
        <v>0</v>
      </c>
      <c r="K530" s="187" t="s">
        <v>359</v>
      </c>
      <c r="L530" s="40"/>
      <c r="M530" s="192" t="s">
        <v>1</v>
      </c>
      <c r="N530" s="193" t="s">
        <v>46</v>
      </c>
      <c r="O530" s="72"/>
      <c r="P530" s="194">
        <f>O530*H530</f>
        <v>0</v>
      </c>
      <c r="Q530" s="194">
        <v>3.8300000000000001E-3</v>
      </c>
      <c r="R530" s="194">
        <f>Q530*H530</f>
        <v>3.0640000000000001E-2</v>
      </c>
      <c r="S530" s="194">
        <v>0</v>
      </c>
      <c r="T530" s="195">
        <f>S530*H530</f>
        <v>0</v>
      </c>
      <c r="U530" s="35"/>
      <c r="V530" s="35"/>
      <c r="W530" s="35"/>
      <c r="X530" s="35"/>
      <c r="Y530" s="35"/>
      <c r="Z530" s="35"/>
      <c r="AA530" s="35"/>
      <c r="AB530" s="35"/>
      <c r="AC530" s="35"/>
      <c r="AD530" s="35"/>
      <c r="AE530" s="35"/>
      <c r="AR530" s="196" t="s">
        <v>291</v>
      </c>
      <c r="AT530" s="196" t="s">
        <v>216</v>
      </c>
      <c r="AU530" s="196" t="s">
        <v>90</v>
      </c>
      <c r="AY530" s="18" t="s">
        <v>215</v>
      </c>
      <c r="BE530" s="197">
        <f>IF(N530="základní",J530,0)</f>
        <v>0</v>
      </c>
      <c r="BF530" s="197">
        <f>IF(N530="snížená",J530,0)</f>
        <v>0</v>
      </c>
      <c r="BG530" s="197">
        <f>IF(N530="zákl. přenesená",J530,0)</f>
        <v>0</v>
      </c>
      <c r="BH530" s="197">
        <f>IF(N530="sníž. přenesená",J530,0)</f>
        <v>0</v>
      </c>
      <c r="BI530" s="197">
        <f>IF(N530="nulová",J530,0)</f>
        <v>0</v>
      </c>
      <c r="BJ530" s="18" t="s">
        <v>88</v>
      </c>
      <c r="BK530" s="197">
        <f>ROUND(I530*H530,2)</f>
        <v>0</v>
      </c>
      <c r="BL530" s="18" t="s">
        <v>291</v>
      </c>
      <c r="BM530" s="196" t="s">
        <v>5889</v>
      </c>
    </row>
    <row r="531" spans="1:65" s="2" customFormat="1" ht="10.199999999999999">
      <c r="A531" s="35"/>
      <c r="B531" s="36"/>
      <c r="C531" s="37"/>
      <c r="D531" s="198" t="s">
        <v>221</v>
      </c>
      <c r="E531" s="37"/>
      <c r="F531" s="199" t="s">
        <v>5890</v>
      </c>
      <c r="G531" s="37"/>
      <c r="H531" s="37"/>
      <c r="I531" s="200"/>
      <c r="J531" s="37"/>
      <c r="K531" s="37"/>
      <c r="L531" s="40"/>
      <c r="M531" s="201"/>
      <c r="N531" s="202"/>
      <c r="O531" s="72"/>
      <c r="P531" s="72"/>
      <c r="Q531" s="72"/>
      <c r="R531" s="72"/>
      <c r="S531" s="72"/>
      <c r="T531" s="73"/>
      <c r="U531" s="35"/>
      <c r="V531" s="35"/>
      <c r="W531" s="35"/>
      <c r="X531" s="35"/>
      <c r="Y531" s="35"/>
      <c r="Z531" s="35"/>
      <c r="AA531" s="35"/>
      <c r="AB531" s="35"/>
      <c r="AC531" s="35"/>
      <c r="AD531" s="35"/>
      <c r="AE531" s="35"/>
      <c r="AT531" s="18" t="s">
        <v>221</v>
      </c>
      <c r="AU531" s="18" t="s">
        <v>90</v>
      </c>
    </row>
    <row r="532" spans="1:65" s="2" customFormat="1" ht="10.199999999999999">
      <c r="A532" s="35"/>
      <c r="B532" s="36"/>
      <c r="C532" s="37"/>
      <c r="D532" s="215" t="s">
        <v>362</v>
      </c>
      <c r="E532" s="37"/>
      <c r="F532" s="216" t="s">
        <v>5891</v>
      </c>
      <c r="G532" s="37"/>
      <c r="H532" s="37"/>
      <c r="I532" s="200"/>
      <c r="J532" s="37"/>
      <c r="K532" s="37"/>
      <c r="L532" s="40"/>
      <c r="M532" s="201"/>
      <c r="N532" s="202"/>
      <c r="O532" s="72"/>
      <c r="P532" s="72"/>
      <c r="Q532" s="72"/>
      <c r="R532" s="72"/>
      <c r="S532" s="72"/>
      <c r="T532" s="73"/>
      <c r="U532" s="35"/>
      <c r="V532" s="35"/>
      <c r="W532" s="35"/>
      <c r="X532" s="35"/>
      <c r="Y532" s="35"/>
      <c r="Z532" s="35"/>
      <c r="AA532" s="35"/>
      <c r="AB532" s="35"/>
      <c r="AC532" s="35"/>
      <c r="AD532" s="35"/>
      <c r="AE532" s="35"/>
      <c r="AT532" s="18" t="s">
        <v>362</v>
      </c>
      <c r="AU532" s="18" t="s">
        <v>90</v>
      </c>
    </row>
    <row r="533" spans="1:65" s="2" customFormat="1" ht="24.15" customHeight="1">
      <c r="A533" s="35"/>
      <c r="B533" s="36"/>
      <c r="C533" s="260" t="s">
        <v>1801</v>
      </c>
      <c r="D533" s="260" t="s">
        <v>539</v>
      </c>
      <c r="E533" s="261" t="s">
        <v>5892</v>
      </c>
      <c r="F533" s="262" t="s">
        <v>5893</v>
      </c>
      <c r="G533" s="263" t="s">
        <v>716</v>
      </c>
      <c r="H533" s="264">
        <v>8</v>
      </c>
      <c r="I533" s="265"/>
      <c r="J533" s="266">
        <f>ROUND(I533*H533,2)</f>
        <v>0</v>
      </c>
      <c r="K533" s="262" t="s">
        <v>359</v>
      </c>
      <c r="L533" s="267"/>
      <c r="M533" s="268" t="s">
        <v>1</v>
      </c>
      <c r="N533" s="269" t="s">
        <v>46</v>
      </c>
      <c r="O533" s="72"/>
      <c r="P533" s="194">
        <f>O533*H533</f>
        <v>0</v>
      </c>
      <c r="Q533" s="194">
        <v>1.2E-2</v>
      </c>
      <c r="R533" s="194">
        <f>Q533*H533</f>
        <v>9.6000000000000002E-2</v>
      </c>
      <c r="S533" s="194">
        <v>0</v>
      </c>
      <c r="T533" s="195">
        <f>S533*H533</f>
        <v>0</v>
      </c>
      <c r="U533" s="35"/>
      <c r="V533" s="35"/>
      <c r="W533" s="35"/>
      <c r="X533" s="35"/>
      <c r="Y533" s="35"/>
      <c r="Z533" s="35"/>
      <c r="AA533" s="35"/>
      <c r="AB533" s="35"/>
      <c r="AC533" s="35"/>
      <c r="AD533" s="35"/>
      <c r="AE533" s="35"/>
      <c r="AR533" s="196" t="s">
        <v>676</v>
      </c>
      <c r="AT533" s="196" t="s">
        <v>539</v>
      </c>
      <c r="AU533" s="196" t="s">
        <v>90</v>
      </c>
      <c r="AY533" s="18" t="s">
        <v>215</v>
      </c>
      <c r="BE533" s="197">
        <f>IF(N533="základní",J533,0)</f>
        <v>0</v>
      </c>
      <c r="BF533" s="197">
        <f>IF(N533="snížená",J533,0)</f>
        <v>0</v>
      </c>
      <c r="BG533" s="197">
        <f>IF(N533="zákl. přenesená",J533,0)</f>
        <v>0</v>
      </c>
      <c r="BH533" s="197">
        <f>IF(N533="sníž. přenesená",J533,0)</f>
        <v>0</v>
      </c>
      <c r="BI533" s="197">
        <f>IF(N533="nulová",J533,0)</f>
        <v>0</v>
      </c>
      <c r="BJ533" s="18" t="s">
        <v>88</v>
      </c>
      <c r="BK533" s="197">
        <f>ROUND(I533*H533,2)</f>
        <v>0</v>
      </c>
      <c r="BL533" s="18" t="s">
        <v>291</v>
      </c>
      <c r="BM533" s="196" t="s">
        <v>5894</v>
      </c>
    </row>
    <row r="534" spans="1:65" s="2" customFormat="1" ht="16.5" customHeight="1">
      <c r="A534" s="35"/>
      <c r="B534" s="36"/>
      <c r="C534" s="185" t="s">
        <v>1806</v>
      </c>
      <c r="D534" s="185" t="s">
        <v>216</v>
      </c>
      <c r="E534" s="186" t="s">
        <v>5895</v>
      </c>
      <c r="F534" s="187" t="s">
        <v>5896</v>
      </c>
      <c r="G534" s="188" t="s">
        <v>716</v>
      </c>
      <c r="H534" s="189">
        <v>1</v>
      </c>
      <c r="I534" s="190"/>
      <c r="J534" s="191">
        <f>ROUND(I534*H534,2)</f>
        <v>0</v>
      </c>
      <c r="K534" s="187" t="s">
        <v>359</v>
      </c>
      <c r="L534" s="40"/>
      <c r="M534" s="192" t="s">
        <v>1</v>
      </c>
      <c r="N534" s="193" t="s">
        <v>46</v>
      </c>
      <c r="O534" s="72"/>
      <c r="P534" s="194">
        <f>O534*H534</f>
        <v>0</v>
      </c>
      <c r="Q534" s="194">
        <v>1.89E-3</v>
      </c>
      <c r="R534" s="194">
        <f>Q534*H534</f>
        <v>1.89E-3</v>
      </c>
      <c r="S534" s="194">
        <v>0</v>
      </c>
      <c r="T534" s="195">
        <f>S534*H534</f>
        <v>0</v>
      </c>
      <c r="U534" s="35"/>
      <c r="V534" s="35"/>
      <c r="W534" s="35"/>
      <c r="X534" s="35"/>
      <c r="Y534" s="35"/>
      <c r="Z534" s="35"/>
      <c r="AA534" s="35"/>
      <c r="AB534" s="35"/>
      <c r="AC534" s="35"/>
      <c r="AD534" s="35"/>
      <c r="AE534" s="35"/>
      <c r="AR534" s="196" t="s">
        <v>291</v>
      </c>
      <c r="AT534" s="196" t="s">
        <v>216</v>
      </c>
      <c r="AU534" s="196" t="s">
        <v>90</v>
      </c>
      <c r="AY534" s="18" t="s">
        <v>215</v>
      </c>
      <c r="BE534" s="197">
        <f>IF(N534="základní",J534,0)</f>
        <v>0</v>
      </c>
      <c r="BF534" s="197">
        <f>IF(N534="snížená",J534,0)</f>
        <v>0</v>
      </c>
      <c r="BG534" s="197">
        <f>IF(N534="zákl. přenesená",J534,0)</f>
        <v>0</v>
      </c>
      <c r="BH534" s="197">
        <f>IF(N534="sníž. přenesená",J534,0)</f>
        <v>0</v>
      </c>
      <c r="BI534" s="197">
        <f>IF(N534="nulová",J534,0)</f>
        <v>0</v>
      </c>
      <c r="BJ534" s="18" t="s">
        <v>88</v>
      </c>
      <c r="BK534" s="197">
        <f>ROUND(I534*H534,2)</f>
        <v>0</v>
      </c>
      <c r="BL534" s="18" t="s">
        <v>291</v>
      </c>
      <c r="BM534" s="196" t="s">
        <v>5897</v>
      </c>
    </row>
    <row r="535" spans="1:65" s="2" customFormat="1" ht="10.199999999999999">
      <c r="A535" s="35"/>
      <c r="B535" s="36"/>
      <c r="C535" s="37"/>
      <c r="D535" s="198" t="s">
        <v>221</v>
      </c>
      <c r="E535" s="37"/>
      <c r="F535" s="199" t="s">
        <v>5898</v>
      </c>
      <c r="G535" s="37"/>
      <c r="H535" s="37"/>
      <c r="I535" s="200"/>
      <c r="J535" s="37"/>
      <c r="K535" s="37"/>
      <c r="L535" s="40"/>
      <c r="M535" s="201"/>
      <c r="N535" s="202"/>
      <c r="O535" s="72"/>
      <c r="P535" s="72"/>
      <c r="Q535" s="72"/>
      <c r="R535" s="72"/>
      <c r="S535" s="72"/>
      <c r="T535" s="73"/>
      <c r="U535" s="35"/>
      <c r="V535" s="35"/>
      <c r="W535" s="35"/>
      <c r="X535" s="35"/>
      <c r="Y535" s="35"/>
      <c r="Z535" s="35"/>
      <c r="AA535" s="35"/>
      <c r="AB535" s="35"/>
      <c r="AC535" s="35"/>
      <c r="AD535" s="35"/>
      <c r="AE535" s="35"/>
      <c r="AT535" s="18" t="s">
        <v>221</v>
      </c>
      <c r="AU535" s="18" t="s">
        <v>90</v>
      </c>
    </row>
    <row r="536" spans="1:65" s="2" customFormat="1" ht="10.199999999999999">
      <c r="A536" s="35"/>
      <c r="B536" s="36"/>
      <c r="C536" s="37"/>
      <c r="D536" s="215" t="s">
        <v>362</v>
      </c>
      <c r="E536" s="37"/>
      <c r="F536" s="216" t="s">
        <v>5899</v>
      </c>
      <c r="G536" s="37"/>
      <c r="H536" s="37"/>
      <c r="I536" s="200"/>
      <c r="J536" s="37"/>
      <c r="K536" s="37"/>
      <c r="L536" s="40"/>
      <c r="M536" s="201"/>
      <c r="N536" s="202"/>
      <c r="O536" s="72"/>
      <c r="P536" s="72"/>
      <c r="Q536" s="72"/>
      <c r="R536" s="72"/>
      <c r="S536" s="72"/>
      <c r="T536" s="73"/>
      <c r="U536" s="35"/>
      <c r="V536" s="35"/>
      <c r="W536" s="35"/>
      <c r="X536" s="35"/>
      <c r="Y536" s="35"/>
      <c r="Z536" s="35"/>
      <c r="AA536" s="35"/>
      <c r="AB536" s="35"/>
      <c r="AC536" s="35"/>
      <c r="AD536" s="35"/>
      <c r="AE536" s="35"/>
      <c r="AT536" s="18" t="s">
        <v>362</v>
      </c>
      <c r="AU536" s="18" t="s">
        <v>90</v>
      </c>
    </row>
    <row r="537" spans="1:65" s="2" customFormat="1" ht="24.15" customHeight="1">
      <c r="A537" s="35"/>
      <c r="B537" s="36"/>
      <c r="C537" s="260" t="s">
        <v>1810</v>
      </c>
      <c r="D537" s="260" t="s">
        <v>539</v>
      </c>
      <c r="E537" s="261" t="s">
        <v>5900</v>
      </c>
      <c r="F537" s="262" t="s">
        <v>5901</v>
      </c>
      <c r="G537" s="263" t="s">
        <v>716</v>
      </c>
      <c r="H537" s="264">
        <v>1</v>
      </c>
      <c r="I537" s="265"/>
      <c r="J537" s="266">
        <f>ROUND(I537*H537,2)</f>
        <v>0</v>
      </c>
      <c r="K537" s="262" t="s">
        <v>359</v>
      </c>
      <c r="L537" s="267"/>
      <c r="M537" s="268" t="s">
        <v>1</v>
      </c>
      <c r="N537" s="269" t="s">
        <v>46</v>
      </c>
      <c r="O537" s="72"/>
      <c r="P537" s="194">
        <f>O537*H537</f>
        <v>0</v>
      </c>
      <c r="Q537" s="194">
        <v>1.6E-2</v>
      </c>
      <c r="R537" s="194">
        <f>Q537*H537</f>
        <v>1.6E-2</v>
      </c>
      <c r="S537" s="194">
        <v>0</v>
      </c>
      <c r="T537" s="195">
        <f>S537*H537</f>
        <v>0</v>
      </c>
      <c r="U537" s="35"/>
      <c r="V537" s="35"/>
      <c r="W537" s="35"/>
      <c r="X537" s="35"/>
      <c r="Y537" s="35"/>
      <c r="Z537" s="35"/>
      <c r="AA537" s="35"/>
      <c r="AB537" s="35"/>
      <c r="AC537" s="35"/>
      <c r="AD537" s="35"/>
      <c r="AE537" s="35"/>
      <c r="AR537" s="196" t="s">
        <v>676</v>
      </c>
      <c r="AT537" s="196" t="s">
        <v>539</v>
      </c>
      <c r="AU537" s="196" t="s">
        <v>90</v>
      </c>
      <c r="AY537" s="18" t="s">
        <v>215</v>
      </c>
      <c r="BE537" s="197">
        <f>IF(N537="základní",J537,0)</f>
        <v>0</v>
      </c>
      <c r="BF537" s="197">
        <f>IF(N537="snížená",J537,0)</f>
        <v>0</v>
      </c>
      <c r="BG537" s="197">
        <f>IF(N537="zákl. přenesená",J537,0)</f>
        <v>0</v>
      </c>
      <c r="BH537" s="197">
        <f>IF(N537="sníž. přenesená",J537,0)</f>
        <v>0</v>
      </c>
      <c r="BI537" s="197">
        <f>IF(N537="nulová",J537,0)</f>
        <v>0</v>
      </c>
      <c r="BJ537" s="18" t="s">
        <v>88</v>
      </c>
      <c r="BK537" s="197">
        <f>ROUND(I537*H537,2)</f>
        <v>0</v>
      </c>
      <c r="BL537" s="18" t="s">
        <v>291</v>
      </c>
      <c r="BM537" s="196" t="s">
        <v>5902</v>
      </c>
    </row>
    <row r="538" spans="1:65" s="2" customFormat="1" ht="16.5" customHeight="1">
      <c r="A538" s="35"/>
      <c r="B538" s="36"/>
      <c r="C538" s="185" t="s">
        <v>1812</v>
      </c>
      <c r="D538" s="185" t="s">
        <v>216</v>
      </c>
      <c r="E538" s="186" t="s">
        <v>5903</v>
      </c>
      <c r="F538" s="187" t="s">
        <v>5904</v>
      </c>
      <c r="G538" s="188" t="s">
        <v>288</v>
      </c>
      <c r="H538" s="189">
        <v>2</v>
      </c>
      <c r="I538" s="190"/>
      <c r="J538" s="191">
        <f>ROUND(I538*H538,2)</f>
        <v>0</v>
      </c>
      <c r="K538" s="187" t="s">
        <v>359</v>
      </c>
      <c r="L538" s="40"/>
      <c r="M538" s="192" t="s">
        <v>1</v>
      </c>
      <c r="N538" s="193" t="s">
        <v>46</v>
      </c>
      <c r="O538" s="72"/>
      <c r="P538" s="194">
        <f>O538*H538</f>
        <v>0</v>
      </c>
      <c r="Q538" s="194">
        <v>4.2000000000000002E-4</v>
      </c>
      <c r="R538" s="194">
        <f>Q538*H538</f>
        <v>8.4000000000000003E-4</v>
      </c>
      <c r="S538" s="194">
        <v>0</v>
      </c>
      <c r="T538" s="195">
        <f>S538*H538</f>
        <v>0</v>
      </c>
      <c r="U538" s="35"/>
      <c r="V538" s="35"/>
      <c r="W538" s="35"/>
      <c r="X538" s="35"/>
      <c r="Y538" s="35"/>
      <c r="Z538" s="35"/>
      <c r="AA538" s="35"/>
      <c r="AB538" s="35"/>
      <c r="AC538" s="35"/>
      <c r="AD538" s="35"/>
      <c r="AE538" s="35"/>
      <c r="AR538" s="196" t="s">
        <v>291</v>
      </c>
      <c r="AT538" s="196" t="s">
        <v>216</v>
      </c>
      <c r="AU538" s="196" t="s">
        <v>90</v>
      </c>
      <c r="AY538" s="18" t="s">
        <v>215</v>
      </c>
      <c r="BE538" s="197">
        <f>IF(N538="základní",J538,0)</f>
        <v>0</v>
      </c>
      <c r="BF538" s="197">
        <f>IF(N538="snížená",J538,0)</f>
        <v>0</v>
      </c>
      <c r="BG538" s="197">
        <f>IF(N538="zákl. přenesená",J538,0)</f>
        <v>0</v>
      </c>
      <c r="BH538" s="197">
        <f>IF(N538="sníž. přenesená",J538,0)</f>
        <v>0</v>
      </c>
      <c r="BI538" s="197">
        <f>IF(N538="nulová",J538,0)</f>
        <v>0</v>
      </c>
      <c r="BJ538" s="18" t="s">
        <v>88</v>
      </c>
      <c r="BK538" s="197">
        <f>ROUND(I538*H538,2)</f>
        <v>0</v>
      </c>
      <c r="BL538" s="18" t="s">
        <v>291</v>
      </c>
      <c r="BM538" s="196" t="s">
        <v>5905</v>
      </c>
    </row>
    <row r="539" spans="1:65" s="2" customFormat="1" ht="10.199999999999999">
      <c r="A539" s="35"/>
      <c r="B539" s="36"/>
      <c r="C539" s="37"/>
      <c r="D539" s="198" t="s">
        <v>221</v>
      </c>
      <c r="E539" s="37"/>
      <c r="F539" s="199" t="s">
        <v>5906</v>
      </c>
      <c r="G539" s="37"/>
      <c r="H539" s="37"/>
      <c r="I539" s="200"/>
      <c r="J539" s="37"/>
      <c r="K539" s="37"/>
      <c r="L539" s="40"/>
      <c r="M539" s="201"/>
      <c r="N539" s="202"/>
      <c r="O539" s="72"/>
      <c r="P539" s="72"/>
      <c r="Q539" s="72"/>
      <c r="R539" s="72"/>
      <c r="S539" s="72"/>
      <c r="T539" s="73"/>
      <c r="U539" s="35"/>
      <c r="V539" s="35"/>
      <c r="W539" s="35"/>
      <c r="X539" s="35"/>
      <c r="Y539" s="35"/>
      <c r="Z539" s="35"/>
      <c r="AA539" s="35"/>
      <c r="AB539" s="35"/>
      <c r="AC539" s="35"/>
      <c r="AD539" s="35"/>
      <c r="AE539" s="35"/>
      <c r="AT539" s="18" t="s">
        <v>221</v>
      </c>
      <c r="AU539" s="18" t="s">
        <v>90</v>
      </c>
    </row>
    <row r="540" spans="1:65" s="2" customFormat="1" ht="10.199999999999999">
      <c r="A540" s="35"/>
      <c r="B540" s="36"/>
      <c r="C540" s="37"/>
      <c r="D540" s="215" t="s">
        <v>362</v>
      </c>
      <c r="E540" s="37"/>
      <c r="F540" s="216" t="s">
        <v>5907</v>
      </c>
      <c r="G540" s="37"/>
      <c r="H540" s="37"/>
      <c r="I540" s="200"/>
      <c r="J540" s="37"/>
      <c r="K540" s="37"/>
      <c r="L540" s="40"/>
      <c r="M540" s="201"/>
      <c r="N540" s="202"/>
      <c r="O540" s="72"/>
      <c r="P540" s="72"/>
      <c r="Q540" s="72"/>
      <c r="R540" s="72"/>
      <c r="S540" s="72"/>
      <c r="T540" s="73"/>
      <c r="U540" s="35"/>
      <c r="V540" s="35"/>
      <c r="W540" s="35"/>
      <c r="X540" s="35"/>
      <c r="Y540" s="35"/>
      <c r="Z540" s="35"/>
      <c r="AA540" s="35"/>
      <c r="AB540" s="35"/>
      <c r="AC540" s="35"/>
      <c r="AD540" s="35"/>
      <c r="AE540" s="35"/>
      <c r="AT540" s="18" t="s">
        <v>362</v>
      </c>
      <c r="AU540" s="18" t="s">
        <v>90</v>
      </c>
    </row>
    <row r="541" spans="1:65" s="2" customFormat="1" ht="24.15" customHeight="1">
      <c r="A541" s="35"/>
      <c r="B541" s="36"/>
      <c r="C541" s="260" t="s">
        <v>1819</v>
      </c>
      <c r="D541" s="260" t="s">
        <v>539</v>
      </c>
      <c r="E541" s="261" t="s">
        <v>5908</v>
      </c>
      <c r="F541" s="262" t="s">
        <v>5909</v>
      </c>
      <c r="G541" s="263" t="s">
        <v>716</v>
      </c>
      <c r="H541" s="264">
        <v>2</v>
      </c>
      <c r="I541" s="265"/>
      <c r="J541" s="266">
        <f>ROUND(I541*H541,2)</f>
        <v>0</v>
      </c>
      <c r="K541" s="262" t="s">
        <v>1</v>
      </c>
      <c r="L541" s="267"/>
      <c r="M541" s="268" t="s">
        <v>1</v>
      </c>
      <c r="N541" s="269" t="s">
        <v>46</v>
      </c>
      <c r="O541" s="72"/>
      <c r="P541" s="194">
        <f>O541*H541</f>
        <v>0</v>
      </c>
      <c r="Q541" s="194">
        <v>1.7000000000000001E-2</v>
      </c>
      <c r="R541" s="194">
        <f>Q541*H541</f>
        <v>3.4000000000000002E-2</v>
      </c>
      <c r="S541" s="194">
        <v>0</v>
      </c>
      <c r="T541" s="195">
        <f>S541*H541</f>
        <v>0</v>
      </c>
      <c r="U541" s="35"/>
      <c r="V541" s="35"/>
      <c r="W541" s="35"/>
      <c r="X541" s="35"/>
      <c r="Y541" s="35"/>
      <c r="Z541" s="35"/>
      <c r="AA541" s="35"/>
      <c r="AB541" s="35"/>
      <c r="AC541" s="35"/>
      <c r="AD541" s="35"/>
      <c r="AE541" s="35"/>
      <c r="AR541" s="196" t="s">
        <v>676</v>
      </c>
      <c r="AT541" s="196" t="s">
        <v>539</v>
      </c>
      <c r="AU541" s="196" t="s">
        <v>90</v>
      </c>
      <c r="AY541" s="18" t="s">
        <v>215</v>
      </c>
      <c r="BE541" s="197">
        <f>IF(N541="základní",J541,0)</f>
        <v>0</v>
      </c>
      <c r="BF541" s="197">
        <f>IF(N541="snížená",J541,0)</f>
        <v>0</v>
      </c>
      <c r="BG541" s="197">
        <f>IF(N541="zákl. přenesená",J541,0)</f>
        <v>0</v>
      </c>
      <c r="BH541" s="197">
        <f>IF(N541="sníž. přenesená",J541,0)</f>
        <v>0</v>
      </c>
      <c r="BI541" s="197">
        <f>IF(N541="nulová",J541,0)</f>
        <v>0</v>
      </c>
      <c r="BJ541" s="18" t="s">
        <v>88</v>
      </c>
      <c r="BK541" s="197">
        <f>ROUND(I541*H541,2)</f>
        <v>0</v>
      </c>
      <c r="BL541" s="18" t="s">
        <v>291</v>
      </c>
      <c r="BM541" s="196" t="s">
        <v>5910</v>
      </c>
    </row>
    <row r="542" spans="1:65" s="2" customFormat="1" ht="28.8">
      <c r="A542" s="35"/>
      <c r="B542" s="36"/>
      <c r="C542" s="37"/>
      <c r="D542" s="198" t="s">
        <v>221</v>
      </c>
      <c r="E542" s="37"/>
      <c r="F542" s="199" t="s">
        <v>5911</v>
      </c>
      <c r="G542" s="37"/>
      <c r="H542" s="37"/>
      <c r="I542" s="200"/>
      <c r="J542" s="37"/>
      <c r="K542" s="37"/>
      <c r="L542" s="40"/>
      <c r="M542" s="201"/>
      <c r="N542" s="202"/>
      <c r="O542" s="72"/>
      <c r="P542" s="72"/>
      <c r="Q542" s="72"/>
      <c r="R542" s="72"/>
      <c r="S542" s="72"/>
      <c r="T542" s="73"/>
      <c r="U542" s="35"/>
      <c r="V542" s="35"/>
      <c r="W542" s="35"/>
      <c r="X542" s="35"/>
      <c r="Y542" s="35"/>
      <c r="Z542" s="35"/>
      <c r="AA542" s="35"/>
      <c r="AB542" s="35"/>
      <c r="AC542" s="35"/>
      <c r="AD542" s="35"/>
      <c r="AE542" s="35"/>
      <c r="AT542" s="18" t="s">
        <v>221</v>
      </c>
      <c r="AU542" s="18" t="s">
        <v>90</v>
      </c>
    </row>
    <row r="543" spans="1:65" s="2" customFormat="1" ht="16.5" customHeight="1">
      <c r="A543" s="35"/>
      <c r="B543" s="36"/>
      <c r="C543" s="185" t="s">
        <v>1827</v>
      </c>
      <c r="D543" s="185" t="s">
        <v>216</v>
      </c>
      <c r="E543" s="186" t="s">
        <v>5912</v>
      </c>
      <c r="F543" s="187" t="s">
        <v>5913</v>
      </c>
      <c r="G543" s="188" t="s">
        <v>288</v>
      </c>
      <c r="H543" s="189">
        <v>1</v>
      </c>
      <c r="I543" s="190"/>
      <c r="J543" s="191">
        <f>ROUND(I543*H543,2)</f>
        <v>0</v>
      </c>
      <c r="K543" s="187" t="s">
        <v>359</v>
      </c>
      <c r="L543" s="40"/>
      <c r="M543" s="192" t="s">
        <v>1</v>
      </c>
      <c r="N543" s="193" t="s">
        <v>46</v>
      </c>
      <c r="O543" s="72"/>
      <c r="P543" s="194">
        <f>O543*H543</f>
        <v>0</v>
      </c>
      <c r="Q543" s="194">
        <v>5.5999999999999995E-4</v>
      </c>
      <c r="R543" s="194">
        <f>Q543*H543</f>
        <v>5.5999999999999995E-4</v>
      </c>
      <c r="S543" s="194">
        <v>0</v>
      </c>
      <c r="T543" s="195">
        <f>S543*H543</f>
        <v>0</v>
      </c>
      <c r="U543" s="35"/>
      <c r="V543" s="35"/>
      <c r="W543" s="35"/>
      <c r="X543" s="35"/>
      <c r="Y543" s="35"/>
      <c r="Z543" s="35"/>
      <c r="AA543" s="35"/>
      <c r="AB543" s="35"/>
      <c r="AC543" s="35"/>
      <c r="AD543" s="35"/>
      <c r="AE543" s="35"/>
      <c r="AR543" s="196" t="s">
        <v>291</v>
      </c>
      <c r="AT543" s="196" t="s">
        <v>216</v>
      </c>
      <c r="AU543" s="196" t="s">
        <v>90</v>
      </c>
      <c r="AY543" s="18" t="s">
        <v>215</v>
      </c>
      <c r="BE543" s="197">
        <f>IF(N543="základní",J543,0)</f>
        <v>0</v>
      </c>
      <c r="BF543" s="197">
        <f>IF(N543="snížená",J543,0)</f>
        <v>0</v>
      </c>
      <c r="BG543" s="197">
        <f>IF(N543="zákl. přenesená",J543,0)</f>
        <v>0</v>
      </c>
      <c r="BH543" s="197">
        <f>IF(N543="sníž. přenesená",J543,0)</f>
        <v>0</v>
      </c>
      <c r="BI543" s="197">
        <f>IF(N543="nulová",J543,0)</f>
        <v>0</v>
      </c>
      <c r="BJ543" s="18" t="s">
        <v>88</v>
      </c>
      <c r="BK543" s="197">
        <f>ROUND(I543*H543,2)</f>
        <v>0</v>
      </c>
      <c r="BL543" s="18" t="s">
        <v>291</v>
      </c>
      <c r="BM543" s="196" t="s">
        <v>5914</v>
      </c>
    </row>
    <row r="544" spans="1:65" s="2" customFormat="1" ht="10.199999999999999">
      <c r="A544" s="35"/>
      <c r="B544" s="36"/>
      <c r="C544" s="37"/>
      <c r="D544" s="198" t="s">
        <v>221</v>
      </c>
      <c r="E544" s="37"/>
      <c r="F544" s="199" t="s">
        <v>5915</v>
      </c>
      <c r="G544" s="37"/>
      <c r="H544" s="37"/>
      <c r="I544" s="200"/>
      <c r="J544" s="37"/>
      <c r="K544" s="37"/>
      <c r="L544" s="40"/>
      <c r="M544" s="201"/>
      <c r="N544" s="202"/>
      <c r="O544" s="72"/>
      <c r="P544" s="72"/>
      <c r="Q544" s="72"/>
      <c r="R544" s="72"/>
      <c r="S544" s="72"/>
      <c r="T544" s="73"/>
      <c r="U544" s="35"/>
      <c r="V544" s="35"/>
      <c r="W544" s="35"/>
      <c r="X544" s="35"/>
      <c r="Y544" s="35"/>
      <c r="Z544" s="35"/>
      <c r="AA544" s="35"/>
      <c r="AB544" s="35"/>
      <c r="AC544" s="35"/>
      <c r="AD544" s="35"/>
      <c r="AE544" s="35"/>
      <c r="AT544" s="18" t="s">
        <v>221</v>
      </c>
      <c r="AU544" s="18" t="s">
        <v>90</v>
      </c>
    </row>
    <row r="545" spans="1:65" s="2" customFormat="1" ht="10.199999999999999">
      <c r="A545" s="35"/>
      <c r="B545" s="36"/>
      <c r="C545" s="37"/>
      <c r="D545" s="215" t="s">
        <v>362</v>
      </c>
      <c r="E545" s="37"/>
      <c r="F545" s="216" t="s">
        <v>5916</v>
      </c>
      <c r="G545" s="37"/>
      <c r="H545" s="37"/>
      <c r="I545" s="200"/>
      <c r="J545" s="37"/>
      <c r="K545" s="37"/>
      <c r="L545" s="40"/>
      <c r="M545" s="201"/>
      <c r="N545" s="202"/>
      <c r="O545" s="72"/>
      <c r="P545" s="72"/>
      <c r="Q545" s="72"/>
      <c r="R545" s="72"/>
      <c r="S545" s="72"/>
      <c r="T545" s="73"/>
      <c r="U545" s="35"/>
      <c r="V545" s="35"/>
      <c r="W545" s="35"/>
      <c r="X545" s="35"/>
      <c r="Y545" s="35"/>
      <c r="Z545" s="35"/>
      <c r="AA545" s="35"/>
      <c r="AB545" s="35"/>
      <c r="AC545" s="35"/>
      <c r="AD545" s="35"/>
      <c r="AE545" s="35"/>
      <c r="AT545" s="18" t="s">
        <v>362</v>
      </c>
      <c r="AU545" s="18" t="s">
        <v>90</v>
      </c>
    </row>
    <row r="546" spans="1:65" s="2" customFormat="1" ht="33" customHeight="1">
      <c r="A546" s="35"/>
      <c r="B546" s="36"/>
      <c r="C546" s="260" t="s">
        <v>1833</v>
      </c>
      <c r="D546" s="260" t="s">
        <v>539</v>
      </c>
      <c r="E546" s="261" t="s">
        <v>5917</v>
      </c>
      <c r="F546" s="262" t="s">
        <v>5918</v>
      </c>
      <c r="G546" s="263" t="s">
        <v>716</v>
      </c>
      <c r="H546" s="264">
        <v>1</v>
      </c>
      <c r="I546" s="265"/>
      <c r="J546" s="266">
        <f>ROUND(I546*H546,2)</f>
        <v>0</v>
      </c>
      <c r="K546" s="262" t="s">
        <v>1</v>
      </c>
      <c r="L546" s="267"/>
      <c r="M546" s="268" t="s">
        <v>1</v>
      </c>
      <c r="N546" s="269" t="s">
        <v>46</v>
      </c>
      <c r="O546" s="72"/>
      <c r="P546" s="194">
        <f>O546*H546</f>
        <v>0</v>
      </c>
      <c r="Q546" s="194">
        <v>3.2000000000000002E-3</v>
      </c>
      <c r="R546" s="194">
        <f>Q546*H546</f>
        <v>3.2000000000000002E-3</v>
      </c>
      <c r="S546" s="194">
        <v>0</v>
      </c>
      <c r="T546" s="195">
        <f>S546*H546</f>
        <v>0</v>
      </c>
      <c r="U546" s="35"/>
      <c r="V546" s="35"/>
      <c r="W546" s="35"/>
      <c r="X546" s="35"/>
      <c r="Y546" s="35"/>
      <c r="Z546" s="35"/>
      <c r="AA546" s="35"/>
      <c r="AB546" s="35"/>
      <c r="AC546" s="35"/>
      <c r="AD546" s="35"/>
      <c r="AE546" s="35"/>
      <c r="AR546" s="196" t="s">
        <v>676</v>
      </c>
      <c r="AT546" s="196" t="s">
        <v>539</v>
      </c>
      <c r="AU546" s="196" t="s">
        <v>90</v>
      </c>
      <c r="AY546" s="18" t="s">
        <v>215</v>
      </c>
      <c r="BE546" s="197">
        <f>IF(N546="základní",J546,0)</f>
        <v>0</v>
      </c>
      <c r="BF546" s="197">
        <f>IF(N546="snížená",J546,0)</f>
        <v>0</v>
      </c>
      <c r="BG546" s="197">
        <f>IF(N546="zákl. přenesená",J546,0)</f>
        <v>0</v>
      </c>
      <c r="BH546" s="197">
        <f>IF(N546="sníž. přenesená",J546,0)</f>
        <v>0</v>
      </c>
      <c r="BI546" s="197">
        <f>IF(N546="nulová",J546,0)</f>
        <v>0</v>
      </c>
      <c r="BJ546" s="18" t="s">
        <v>88</v>
      </c>
      <c r="BK546" s="197">
        <f>ROUND(I546*H546,2)</f>
        <v>0</v>
      </c>
      <c r="BL546" s="18" t="s">
        <v>291</v>
      </c>
      <c r="BM546" s="196" t="s">
        <v>5919</v>
      </c>
    </row>
    <row r="547" spans="1:65" s="2" customFormat="1" ht="10.199999999999999">
      <c r="A547" s="35"/>
      <c r="B547" s="36"/>
      <c r="C547" s="37"/>
      <c r="D547" s="198" t="s">
        <v>221</v>
      </c>
      <c r="E547" s="37"/>
      <c r="F547" s="199" t="s">
        <v>5920</v>
      </c>
      <c r="G547" s="37"/>
      <c r="H547" s="37"/>
      <c r="I547" s="200"/>
      <c r="J547" s="37"/>
      <c r="K547" s="37"/>
      <c r="L547" s="40"/>
      <c r="M547" s="201"/>
      <c r="N547" s="202"/>
      <c r="O547" s="72"/>
      <c r="P547" s="72"/>
      <c r="Q547" s="72"/>
      <c r="R547" s="72"/>
      <c r="S547" s="72"/>
      <c r="T547" s="73"/>
      <c r="U547" s="35"/>
      <c r="V547" s="35"/>
      <c r="W547" s="35"/>
      <c r="X547" s="35"/>
      <c r="Y547" s="35"/>
      <c r="Z547" s="35"/>
      <c r="AA547" s="35"/>
      <c r="AB547" s="35"/>
      <c r="AC547" s="35"/>
      <c r="AD547" s="35"/>
      <c r="AE547" s="35"/>
      <c r="AT547" s="18" t="s">
        <v>221</v>
      </c>
      <c r="AU547" s="18" t="s">
        <v>90</v>
      </c>
    </row>
    <row r="548" spans="1:65" s="2" customFormat="1" ht="16.5" customHeight="1">
      <c r="A548" s="35"/>
      <c r="B548" s="36"/>
      <c r="C548" s="185" t="s">
        <v>1840</v>
      </c>
      <c r="D548" s="185" t="s">
        <v>216</v>
      </c>
      <c r="E548" s="186" t="s">
        <v>5921</v>
      </c>
      <c r="F548" s="187" t="s">
        <v>5922</v>
      </c>
      <c r="G548" s="188" t="s">
        <v>288</v>
      </c>
      <c r="H548" s="189">
        <v>2</v>
      </c>
      <c r="I548" s="190"/>
      <c r="J548" s="191">
        <f>ROUND(I548*H548,2)</f>
        <v>0</v>
      </c>
      <c r="K548" s="187" t="s">
        <v>359</v>
      </c>
      <c r="L548" s="40"/>
      <c r="M548" s="192" t="s">
        <v>1</v>
      </c>
      <c r="N548" s="193" t="s">
        <v>46</v>
      </c>
      <c r="O548" s="72"/>
      <c r="P548" s="194">
        <f>O548*H548</f>
        <v>0</v>
      </c>
      <c r="Q548" s="194">
        <v>1.14E-3</v>
      </c>
      <c r="R548" s="194">
        <f>Q548*H548</f>
        <v>2.2799999999999999E-3</v>
      </c>
      <c r="S548" s="194">
        <v>0</v>
      </c>
      <c r="T548" s="195">
        <f>S548*H548</f>
        <v>0</v>
      </c>
      <c r="U548" s="35"/>
      <c r="V548" s="35"/>
      <c r="W548" s="35"/>
      <c r="X548" s="35"/>
      <c r="Y548" s="35"/>
      <c r="Z548" s="35"/>
      <c r="AA548" s="35"/>
      <c r="AB548" s="35"/>
      <c r="AC548" s="35"/>
      <c r="AD548" s="35"/>
      <c r="AE548" s="35"/>
      <c r="AR548" s="196" t="s">
        <v>291</v>
      </c>
      <c r="AT548" s="196" t="s">
        <v>216</v>
      </c>
      <c r="AU548" s="196" t="s">
        <v>90</v>
      </c>
      <c r="AY548" s="18" t="s">
        <v>215</v>
      </c>
      <c r="BE548" s="197">
        <f>IF(N548="základní",J548,0)</f>
        <v>0</v>
      </c>
      <c r="BF548" s="197">
        <f>IF(N548="snížená",J548,0)</f>
        <v>0</v>
      </c>
      <c r="BG548" s="197">
        <f>IF(N548="zákl. přenesená",J548,0)</f>
        <v>0</v>
      </c>
      <c r="BH548" s="197">
        <f>IF(N548="sníž. přenesená",J548,0)</f>
        <v>0</v>
      </c>
      <c r="BI548" s="197">
        <f>IF(N548="nulová",J548,0)</f>
        <v>0</v>
      </c>
      <c r="BJ548" s="18" t="s">
        <v>88</v>
      </c>
      <c r="BK548" s="197">
        <f>ROUND(I548*H548,2)</f>
        <v>0</v>
      </c>
      <c r="BL548" s="18" t="s">
        <v>291</v>
      </c>
      <c r="BM548" s="196" t="s">
        <v>5923</v>
      </c>
    </row>
    <row r="549" spans="1:65" s="2" customFormat="1" ht="10.199999999999999">
      <c r="A549" s="35"/>
      <c r="B549" s="36"/>
      <c r="C549" s="37"/>
      <c r="D549" s="198" t="s">
        <v>221</v>
      </c>
      <c r="E549" s="37"/>
      <c r="F549" s="199" t="s">
        <v>5924</v>
      </c>
      <c r="G549" s="37"/>
      <c r="H549" s="37"/>
      <c r="I549" s="200"/>
      <c r="J549" s="37"/>
      <c r="K549" s="37"/>
      <c r="L549" s="40"/>
      <c r="M549" s="201"/>
      <c r="N549" s="202"/>
      <c r="O549" s="72"/>
      <c r="P549" s="72"/>
      <c r="Q549" s="72"/>
      <c r="R549" s="72"/>
      <c r="S549" s="72"/>
      <c r="T549" s="73"/>
      <c r="U549" s="35"/>
      <c r="V549" s="35"/>
      <c r="W549" s="35"/>
      <c r="X549" s="35"/>
      <c r="Y549" s="35"/>
      <c r="Z549" s="35"/>
      <c r="AA549" s="35"/>
      <c r="AB549" s="35"/>
      <c r="AC549" s="35"/>
      <c r="AD549" s="35"/>
      <c r="AE549" s="35"/>
      <c r="AT549" s="18" t="s">
        <v>221</v>
      </c>
      <c r="AU549" s="18" t="s">
        <v>90</v>
      </c>
    </row>
    <row r="550" spans="1:65" s="2" customFormat="1" ht="10.199999999999999">
      <c r="A550" s="35"/>
      <c r="B550" s="36"/>
      <c r="C550" s="37"/>
      <c r="D550" s="215" t="s">
        <v>362</v>
      </c>
      <c r="E550" s="37"/>
      <c r="F550" s="216" t="s">
        <v>5925</v>
      </c>
      <c r="G550" s="37"/>
      <c r="H550" s="37"/>
      <c r="I550" s="200"/>
      <c r="J550" s="37"/>
      <c r="K550" s="37"/>
      <c r="L550" s="40"/>
      <c r="M550" s="201"/>
      <c r="N550" s="202"/>
      <c r="O550" s="72"/>
      <c r="P550" s="72"/>
      <c r="Q550" s="72"/>
      <c r="R550" s="72"/>
      <c r="S550" s="72"/>
      <c r="T550" s="73"/>
      <c r="U550" s="35"/>
      <c r="V550" s="35"/>
      <c r="W550" s="35"/>
      <c r="X550" s="35"/>
      <c r="Y550" s="35"/>
      <c r="Z550" s="35"/>
      <c r="AA550" s="35"/>
      <c r="AB550" s="35"/>
      <c r="AC550" s="35"/>
      <c r="AD550" s="35"/>
      <c r="AE550" s="35"/>
      <c r="AT550" s="18" t="s">
        <v>362</v>
      </c>
      <c r="AU550" s="18" t="s">
        <v>90</v>
      </c>
    </row>
    <row r="551" spans="1:65" s="2" customFormat="1" ht="24.15" customHeight="1">
      <c r="A551" s="35"/>
      <c r="B551" s="36"/>
      <c r="C551" s="260" t="s">
        <v>1846</v>
      </c>
      <c r="D551" s="260" t="s">
        <v>539</v>
      </c>
      <c r="E551" s="261" t="s">
        <v>5926</v>
      </c>
      <c r="F551" s="262" t="s">
        <v>5927</v>
      </c>
      <c r="G551" s="263" t="s">
        <v>716</v>
      </c>
      <c r="H551" s="264">
        <v>2</v>
      </c>
      <c r="I551" s="265"/>
      <c r="J551" s="266">
        <f>ROUND(I551*H551,2)</f>
        <v>0</v>
      </c>
      <c r="K551" s="262" t="s">
        <v>359</v>
      </c>
      <c r="L551" s="267"/>
      <c r="M551" s="268" t="s">
        <v>1</v>
      </c>
      <c r="N551" s="269" t="s">
        <v>46</v>
      </c>
      <c r="O551" s="72"/>
      <c r="P551" s="194">
        <f>O551*H551</f>
        <v>0</v>
      </c>
      <c r="Q551" s="194">
        <v>1.6199999999999999E-2</v>
      </c>
      <c r="R551" s="194">
        <f>Q551*H551</f>
        <v>3.2399999999999998E-2</v>
      </c>
      <c r="S551" s="194">
        <v>0</v>
      </c>
      <c r="T551" s="195">
        <f>S551*H551</f>
        <v>0</v>
      </c>
      <c r="U551" s="35"/>
      <c r="V551" s="35"/>
      <c r="W551" s="35"/>
      <c r="X551" s="35"/>
      <c r="Y551" s="35"/>
      <c r="Z551" s="35"/>
      <c r="AA551" s="35"/>
      <c r="AB551" s="35"/>
      <c r="AC551" s="35"/>
      <c r="AD551" s="35"/>
      <c r="AE551" s="35"/>
      <c r="AR551" s="196" t="s">
        <v>676</v>
      </c>
      <c r="AT551" s="196" t="s">
        <v>539</v>
      </c>
      <c r="AU551" s="196" t="s">
        <v>90</v>
      </c>
      <c r="AY551" s="18" t="s">
        <v>215</v>
      </c>
      <c r="BE551" s="197">
        <f>IF(N551="základní",J551,0)</f>
        <v>0</v>
      </c>
      <c r="BF551" s="197">
        <f>IF(N551="snížená",J551,0)</f>
        <v>0</v>
      </c>
      <c r="BG551" s="197">
        <f>IF(N551="zákl. přenesená",J551,0)</f>
        <v>0</v>
      </c>
      <c r="BH551" s="197">
        <f>IF(N551="sníž. přenesená",J551,0)</f>
        <v>0</v>
      </c>
      <c r="BI551" s="197">
        <f>IF(N551="nulová",J551,0)</f>
        <v>0</v>
      </c>
      <c r="BJ551" s="18" t="s">
        <v>88</v>
      </c>
      <c r="BK551" s="197">
        <f>ROUND(I551*H551,2)</f>
        <v>0</v>
      </c>
      <c r="BL551" s="18" t="s">
        <v>291</v>
      </c>
      <c r="BM551" s="196" t="s">
        <v>5928</v>
      </c>
    </row>
    <row r="552" spans="1:65" s="2" customFormat="1" ht="24.15" customHeight="1">
      <c r="A552" s="35"/>
      <c r="B552" s="36"/>
      <c r="C552" s="185" t="s">
        <v>1853</v>
      </c>
      <c r="D552" s="185" t="s">
        <v>216</v>
      </c>
      <c r="E552" s="186" t="s">
        <v>5929</v>
      </c>
      <c r="F552" s="187" t="s">
        <v>5930</v>
      </c>
      <c r="G552" s="188" t="s">
        <v>288</v>
      </c>
      <c r="H552" s="189">
        <v>20</v>
      </c>
      <c r="I552" s="190"/>
      <c r="J552" s="191">
        <f>ROUND(I552*H552,2)</f>
        <v>0</v>
      </c>
      <c r="K552" s="187" t="s">
        <v>359</v>
      </c>
      <c r="L552" s="40"/>
      <c r="M552" s="192" t="s">
        <v>1</v>
      </c>
      <c r="N552" s="193" t="s">
        <v>46</v>
      </c>
      <c r="O552" s="72"/>
      <c r="P552" s="194">
        <f>O552*H552</f>
        <v>0</v>
      </c>
      <c r="Q552" s="194">
        <v>2.4000000000000001E-4</v>
      </c>
      <c r="R552" s="194">
        <f>Q552*H552</f>
        <v>4.8000000000000004E-3</v>
      </c>
      <c r="S552" s="194">
        <v>0</v>
      </c>
      <c r="T552" s="195">
        <f>S552*H552</f>
        <v>0</v>
      </c>
      <c r="U552" s="35"/>
      <c r="V552" s="35"/>
      <c r="W552" s="35"/>
      <c r="X552" s="35"/>
      <c r="Y552" s="35"/>
      <c r="Z552" s="35"/>
      <c r="AA552" s="35"/>
      <c r="AB552" s="35"/>
      <c r="AC552" s="35"/>
      <c r="AD552" s="35"/>
      <c r="AE552" s="35"/>
      <c r="AR552" s="196" t="s">
        <v>291</v>
      </c>
      <c r="AT552" s="196" t="s">
        <v>216</v>
      </c>
      <c r="AU552" s="196" t="s">
        <v>90</v>
      </c>
      <c r="AY552" s="18" t="s">
        <v>215</v>
      </c>
      <c r="BE552" s="197">
        <f>IF(N552="základní",J552,0)</f>
        <v>0</v>
      </c>
      <c r="BF552" s="197">
        <f>IF(N552="snížená",J552,0)</f>
        <v>0</v>
      </c>
      <c r="BG552" s="197">
        <f>IF(N552="zákl. přenesená",J552,0)</f>
        <v>0</v>
      </c>
      <c r="BH552" s="197">
        <f>IF(N552="sníž. přenesená",J552,0)</f>
        <v>0</v>
      </c>
      <c r="BI552" s="197">
        <f>IF(N552="nulová",J552,0)</f>
        <v>0</v>
      </c>
      <c r="BJ552" s="18" t="s">
        <v>88</v>
      </c>
      <c r="BK552" s="197">
        <f>ROUND(I552*H552,2)</f>
        <v>0</v>
      </c>
      <c r="BL552" s="18" t="s">
        <v>291</v>
      </c>
      <c r="BM552" s="196" t="s">
        <v>5931</v>
      </c>
    </row>
    <row r="553" spans="1:65" s="2" customFormat="1" ht="10.199999999999999">
      <c r="A553" s="35"/>
      <c r="B553" s="36"/>
      <c r="C553" s="37"/>
      <c r="D553" s="215" t="s">
        <v>362</v>
      </c>
      <c r="E553" s="37"/>
      <c r="F553" s="216" t="s">
        <v>5932</v>
      </c>
      <c r="G553" s="37"/>
      <c r="H553" s="37"/>
      <c r="I553" s="200"/>
      <c r="J553" s="37"/>
      <c r="K553" s="37"/>
      <c r="L553" s="40"/>
      <c r="M553" s="201"/>
      <c r="N553" s="202"/>
      <c r="O553" s="72"/>
      <c r="P553" s="72"/>
      <c r="Q553" s="72"/>
      <c r="R553" s="72"/>
      <c r="S553" s="72"/>
      <c r="T553" s="73"/>
      <c r="U553" s="35"/>
      <c r="V553" s="35"/>
      <c r="W553" s="35"/>
      <c r="X553" s="35"/>
      <c r="Y553" s="35"/>
      <c r="Z553" s="35"/>
      <c r="AA553" s="35"/>
      <c r="AB553" s="35"/>
      <c r="AC553" s="35"/>
      <c r="AD553" s="35"/>
      <c r="AE553" s="35"/>
      <c r="AT553" s="18" t="s">
        <v>362</v>
      </c>
      <c r="AU553" s="18" t="s">
        <v>90</v>
      </c>
    </row>
    <row r="554" spans="1:65" s="14" customFormat="1" ht="10.199999999999999">
      <c r="B554" s="227"/>
      <c r="C554" s="228"/>
      <c r="D554" s="198" t="s">
        <v>364</v>
      </c>
      <c r="E554" s="229" t="s">
        <v>1</v>
      </c>
      <c r="F554" s="230" t="s">
        <v>5933</v>
      </c>
      <c r="G554" s="228"/>
      <c r="H554" s="231">
        <v>20</v>
      </c>
      <c r="I554" s="232"/>
      <c r="J554" s="228"/>
      <c r="K554" s="228"/>
      <c r="L554" s="233"/>
      <c r="M554" s="234"/>
      <c r="N554" s="235"/>
      <c r="O554" s="235"/>
      <c r="P554" s="235"/>
      <c r="Q554" s="235"/>
      <c r="R554" s="235"/>
      <c r="S554" s="235"/>
      <c r="T554" s="236"/>
      <c r="AT554" s="237" t="s">
        <v>364</v>
      </c>
      <c r="AU554" s="237" t="s">
        <v>90</v>
      </c>
      <c r="AV554" s="14" t="s">
        <v>90</v>
      </c>
      <c r="AW554" s="14" t="s">
        <v>36</v>
      </c>
      <c r="AX554" s="14" t="s">
        <v>88</v>
      </c>
      <c r="AY554" s="237" t="s">
        <v>215</v>
      </c>
    </row>
    <row r="555" spans="1:65" s="2" customFormat="1" ht="21.75" customHeight="1">
      <c r="A555" s="35"/>
      <c r="B555" s="36"/>
      <c r="C555" s="185" t="s">
        <v>1861</v>
      </c>
      <c r="D555" s="185" t="s">
        <v>216</v>
      </c>
      <c r="E555" s="186" t="s">
        <v>5934</v>
      </c>
      <c r="F555" s="187" t="s">
        <v>5935</v>
      </c>
      <c r="G555" s="188" t="s">
        <v>716</v>
      </c>
      <c r="H555" s="189">
        <v>3</v>
      </c>
      <c r="I555" s="190"/>
      <c r="J555" s="191">
        <f>ROUND(I555*H555,2)</f>
        <v>0</v>
      </c>
      <c r="K555" s="187" t="s">
        <v>359</v>
      </c>
      <c r="L555" s="40"/>
      <c r="M555" s="192" t="s">
        <v>1</v>
      </c>
      <c r="N555" s="193" t="s">
        <v>46</v>
      </c>
      <c r="O555" s="72"/>
      <c r="P555" s="194">
        <f>O555*H555</f>
        <v>0</v>
      </c>
      <c r="Q555" s="194">
        <v>1.6000000000000001E-4</v>
      </c>
      <c r="R555" s="194">
        <f>Q555*H555</f>
        <v>4.8000000000000007E-4</v>
      </c>
      <c r="S555" s="194">
        <v>0</v>
      </c>
      <c r="T555" s="195">
        <f>S555*H555</f>
        <v>0</v>
      </c>
      <c r="U555" s="35"/>
      <c r="V555" s="35"/>
      <c r="W555" s="35"/>
      <c r="X555" s="35"/>
      <c r="Y555" s="35"/>
      <c r="Z555" s="35"/>
      <c r="AA555" s="35"/>
      <c r="AB555" s="35"/>
      <c r="AC555" s="35"/>
      <c r="AD555" s="35"/>
      <c r="AE555" s="35"/>
      <c r="AR555" s="196" t="s">
        <v>291</v>
      </c>
      <c r="AT555" s="196" t="s">
        <v>216</v>
      </c>
      <c r="AU555" s="196" t="s">
        <v>90</v>
      </c>
      <c r="AY555" s="18" t="s">
        <v>215</v>
      </c>
      <c r="BE555" s="197">
        <f>IF(N555="základní",J555,0)</f>
        <v>0</v>
      </c>
      <c r="BF555" s="197">
        <f>IF(N555="snížená",J555,0)</f>
        <v>0</v>
      </c>
      <c r="BG555" s="197">
        <f>IF(N555="zákl. přenesená",J555,0)</f>
        <v>0</v>
      </c>
      <c r="BH555" s="197">
        <f>IF(N555="sníž. přenesená",J555,0)</f>
        <v>0</v>
      </c>
      <c r="BI555" s="197">
        <f>IF(N555="nulová",J555,0)</f>
        <v>0</v>
      </c>
      <c r="BJ555" s="18" t="s">
        <v>88</v>
      </c>
      <c r="BK555" s="197">
        <f>ROUND(I555*H555,2)</f>
        <v>0</v>
      </c>
      <c r="BL555" s="18" t="s">
        <v>291</v>
      </c>
      <c r="BM555" s="196" t="s">
        <v>5936</v>
      </c>
    </row>
    <row r="556" spans="1:65" s="2" customFormat="1" ht="19.2">
      <c r="A556" s="35"/>
      <c r="B556" s="36"/>
      <c r="C556" s="37"/>
      <c r="D556" s="198" t="s">
        <v>221</v>
      </c>
      <c r="E556" s="37"/>
      <c r="F556" s="199" t="s">
        <v>5937</v>
      </c>
      <c r="G556" s="37"/>
      <c r="H556" s="37"/>
      <c r="I556" s="200"/>
      <c r="J556" s="37"/>
      <c r="K556" s="37"/>
      <c r="L556" s="40"/>
      <c r="M556" s="201"/>
      <c r="N556" s="202"/>
      <c r="O556" s="72"/>
      <c r="P556" s="72"/>
      <c r="Q556" s="72"/>
      <c r="R556" s="72"/>
      <c r="S556" s="72"/>
      <c r="T556" s="73"/>
      <c r="U556" s="35"/>
      <c r="V556" s="35"/>
      <c r="W556" s="35"/>
      <c r="X556" s="35"/>
      <c r="Y556" s="35"/>
      <c r="Z556" s="35"/>
      <c r="AA556" s="35"/>
      <c r="AB556" s="35"/>
      <c r="AC556" s="35"/>
      <c r="AD556" s="35"/>
      <c r="AE556" s="35"/>
      <c r="AT556" s="18" t="s">
        <v>221</v>
      </c>
      <c r="AU556" s="18" t="s">
        <v>90</v>
      </c>
    </row>
    <row r="557" spans="1:65" s="2" customFormat="1" ht="10.199999999999999">
      <c r="A557" s="35"/>
      <c r="B557" s="36"/>
      <c r="C557" s="37"/>
      <c r="D557" s="215" t="s">
        <v>362</v>
      </c>
      <c r="E557" s="37"/>
      <c r="F557" s="216" t="s">
        <v>5938</v>
      </c>
      <c r="G557" s="37"/>
      <c r="H557" s="37"/>
      <c r="I557" s="200"/>
      <c r="J557" s="37"/>
      <c r="K557" s="37"/>
      <c r="L557" s="40"/>
      <c r="M557" s="201"/>
      <c r="N557" s="202"/>
      <c r="O557" s="72"/>
      <c r="P557" s="72"/>
      <c r="Q557" s="72"/>
      <c r="R557" s="72"/>
      <c r="S557" s="72"/>
      <c r="T557" s="73"/>
      <c r="U557" s="35"/>
      <c r="V557" s="35"/>
      <c r="W557" s="35"/>
      <c r="X557" s="35"/>
      <c r="Y557" s="35"/>
      <c r="Z557" s="35"/>
      <c r="AA557" s="35"/>
      <c r="AB557" s="35"/>
      <c r="AC557" s="35"/>
      <c r="AD557" s="35"/>
      <c r="AE557" s="35"/>
      <c r="AT557" s="18" t="s">
        <v>362</v>
      </c>
      <c r="AU557" s="18" t="s">
        <v>90</v>
      </c>
    </row>
    <row r="558" spans="1:65" s="2" customFormat="1" ht="37.799999999999997" customHeight="1">
      <c r="A558" s="35"/>
      <c r="B558" s="36"/>
      <c r="C558" s="260" t="s">
        <v>1867</v>
      </c>
      <c r="D558" s="260" t="s">
        <v>539</v>
      </c>
      <c r="E558" s="261" t="s">
        <v>5939</v>
      </c>
      <c r="F558" s="262" t="s">
        <v>5940</v>
      </c>
      <c r="G558" s="263" t="s">
        <v>716</v>
      </c>
      <c r="H558" s="264">
        <v>2</v>
      </c>
      <c r="I558" s="265"/>
      <c r="J558" s="266">
        <f>ROUND(I558*H558,2)</f>
        <v>0</v>
      </c>
      <c r="K558" s="262" t="s">
        <v>1</v>
      </c>
      <c r="L558" s="267"/>
      <c r="M558" s="268" t="s">
        <v>1</v>
      </c>
      <c r="N558" s="269" t="s">
        <v>46</v>
      </c>
      <c r="O558" s="72"/>
      <c r="P558" s="194">
        <f>O558*H558</f>
        <v>0</v>
      </c>
      <c r="Q558" s="194">
        <v>1.56E-3</v>
      </c>
      <c r="R558" s="194">
        <f>Q558*H558</f>
        <v>3.1199999999999999E-3</v>
      </c>
      <c r="S558" s="194">
        <v>0</v>
      </c>
      <c r="T558" s="195">
        <f>S558*H558</f>
        <v>0</v>
      </c>
      <c r="U558" s="35"/>
      <c r="V558" s="35"/>
      <c r="W558" s="35"/>
      <c r="X558" s="35"/>
      <c r="Y558" s="35"/>
      <c r="Z558" s="35"/>
      <c r="AA558" s="35"/>
      <c r="AB558" s="35"/>
      <c r="AC558" s="35"/>
      <c r="AD558" s="35"/>
      <c r="AE558" s="35"/>
      <c r="AR558" s="196" t="s">
        <v>676</v>
      </c>
      <c r="AT558" s="196" t="s">
        <v>539</v>
      </c>
      <c r="AU558" s="196" t="s">
        <v>90</v>
      </c>
      <c r="AY558" s="18" t="s">
        <v>215</v>
      </c>
      <c r="BE558" s="197">
        <f>IF(N558="základní",J558,0)</f>
        <v>0</v>
      </c>
      <c r="BF558" s="197">
        <f>IF(N558="snížená",J558,0)</f>
        <v>0</v>
      </c>
      <c r="BG558" s="197">
        <f>IF(N558="zákl. přenesená",J558,0)</f>
        <v>0</v>
      </c>
      <c r="BH558" s="197">
        <f>IF(N558="sníž. přenesená",J558,0)</f>
        <v>0</v>
      </c>
      <c r="BI558" s="197">
        <f>IF(N558="nulová",J558,0)</f>
        <v>0</v>
      </c>
      <c r="BJ558" s="18" t="s">
        <v>88</v>
      </c>
      <c r="BK558" s="197">
        <f>ROUND(I558*H558,2)</f>
        <v>0</v>
      </c>
      <c r="BL558" s="18" t="s">
        <v>291</v>
      </c>
      <c r="BM558" s="196" t="s">
        <v>5941</v>
      </c>
    </row>
    <row r="559" spans="1:65" s="2" customFormat="1" ht="10.199999999999999">
      <c r="A559" s="35"/>
      <c r="B559" s="36"/>
      <c r="C559" s="37"/>
      <c r="D559" s="198" t="s">
        <v>221</v>
      </c>
      <c r="E559" s="37"/>
      <c r="F559" s="199" t="s">
        <v>5942</v>
      </c>
      <c r="G559" s="37"/>
      <c r="H559" s="37"/>
      <c r="I559" s="200"/>
      <c r="J559" s="37"/>
      <c r="K559" s="37"/>
      <c r="L559" s="40"/>
      <c r="M559" s="201"/>
      <c r="N559" s="202"/>
      <c r="O559" s="72"/>
      <c r="P559" s="72"/>
      <c r="Q559" s="72"/>
      <c r="R559" s="72"/>
      <c r="S559" s="72"/>
      <c r="T559" s="73"/>
      <c r="U559" s="35"/>
      <c r="V559" s="35"/>
      <c r="W559" s="35"/>
      <c r="X559" s="35"/>
      <c r="Y559" s="35"/>
      <c r="Z559" s="35"/>
      <c r="AA559" s="35"/>
      <c r="AB559" s="35"/>
      <c r="AC559" s="35"/>
      <c r="AD559" s="35"/>
      <c r="AE559" s="35"/>
      <c r="AT559" s="18" t="s">
        <v>221</v>
      </c>
      <c r="AU559" s="18" t="s">
        <v>90</v>
      </c>
    </row>
    <row r="560" spans="1:65" s="2" customFormat="1" ht="24.15" customHeight="1">
      <c r="A560" s="35"/>
      <c r="B560" s="36"/>
      <c r="C560" s="260" t="s">
        <v>1870</v>
      </c>
      <c r="D560" s="260" t="s">
        <v>539</v>
      </c>
      <c r="E560" s="261" t="s">
        <v>5943</v>
      </c>
      <c r="F560" s="262" t="s">
        <v>5944</v>
      </c>
      <c r="G560" s="263" t="s">
        <v>716</v>
      </c>
      <c r="H560" s="264">
        <v>1</v>
      </c>
      <c r="I560" s="265"/>
      <c r="J560" s="266">
        <f>ROUND(I560*H560,2)</f>
        <v>0</v>
      </c>
      <c r="K560" s="262" t="s">
        <v>1</v>
      </c>
      <c r="L560" s="267"/>
      <c r="M560" s="268" t="s">
        <v>1</v>
      </c>
      <c r="N560" s="269" t="s">
        <v>46</v>
      </c>
      <c r="O560" s="72"/>
      <c r="P560" s="194">
        <f>O560*H560</f>
        <v>0</v>
      </c>
      <c r="Q560" s="194">
        <v>1.8E-3</v>
      </c>
      <c r="R560" s="194">
        <f>Q560*H560</f>
        <v>1.8E-3</v>
      </c>
      <c r="S560" s="194">
        <v>0</v>
      </c>
      <c r="T560" s="195">
        <f>S560*H560</f>
        <v>0</v>
      </c>
      <c r="U560" s="35"/>
      <c r="V560" s="35"/>
      <c r="W560" s="35"/>
      <c r="X560" s="35"/>
      <c r="Y560" s="35"/>
      <c r="Z560" s="35"/>
      <c r="AA560" s="35"/>
      <c r="AB560" s="35"/>
      <c r="AC560" s="35"/>
      <c r="AD560" s="35"/>
      <c r="AE560" s="35"/>
      <c r="AR560" s="196" t="s">
        <v>676</v>
      </c>
      <c r="AT560" s="196" t="s">
        <v>539</v>
      </c>
      <c r="AU560" s="196" t="s">
        <v>90</v>
      </c>
      <c r="AY560" s="18" t="s">
        <v>215</v>
      </c>
      <c r="BE560" s="197">
        <f>IF(N560="základní",J560,0)</f>
        <v>0</v>
      </c>
      <c r="BF560" s="197">
        <f>IF(N560="snížená",J560,0)</f>
        <v>0</v>
      </c>
      <c r="BG560" s="197">
        <f>IF(N560="zákl. přenesená",J560,0)</f>
        <v>0</v>
      </c>
      <c r="BH560" s="197">
        <f>IF(N560="sníž. přenesená",J560,0)</f>
        <v>0</v>
      </c>
      <c r="BI560" s="197">
        <f>IF(N560="nulová",J560,0)</f>
        <v>0</v>
      </c>
      <c r="BJ560" s="18" t="s">
        <v>88</v>
      </c>
      <c r="BK560" s="197">
        <f>ROUND(I560*H560,2)</f>
        <v>0</v>
      </c>
      <c r="BL560" s="18" t="s">
        <v>291</v>
      </c>
      <c r="BM560" s="196" t="s">
        <v>5945</v>
      </c>
    </row>
    <row r="561" spans="1:65" s="2" customFormat="1" ht="10.199999999999999">
      <c r="A561" s="35"/>
      <c r="B561" s="36"/>
      <c r="C561" s="37"/>
      <c r="D561" s="198" t="s">
        <v>221</v>
      </c>
      <c r="E561" s="37"/>
      <c r="F561" s="199" t="s">
        <v>5942</v>
      </c>
      <c r="G561" s="37"/>
      <c r="H561" s="37"/>
      <c r="I561" s="200"/>
      <c r="J561" s="37"/>
      <c r="K561" s="37"/>
      <c r="L561" s="40"/>
      <c r="M561" s="201"/>
      <c r="N561" s="202"/>
      <c r="O561" s="72"/>
      <c r="P561" s="72"/>
      <c r="Q561" s="72"/>
      <c r="R561" s="72"/>
      <c r="S561" s="72"/>
      <c r="T561" s="73"/>
      <c r="U561" s="35"/>
      <c r="V561" s="35"/>
      <c r="W561" s="35"/>
      <c r="X561" s="35"/>
      <c r="Y561" s="35"/>
      <c r="Z561" s="35"/>
      <c r="AA561" s="35"/>
      <c r="AB561" s="35"/>
      <c r="AC561" s="35"/>
      <c r="AD561" s="35"/>
      <c r="AE561" s="35"/>
      <c r="AT561" s="18" t="s">
        <v>221</v>
      </c>
      <c r="AU561" s="18" t="s">
        <v>90</v>
      </c>
    </row>
    <row r="562" spans="1:65" s="2" customFormat="1" ht="16.5" customHeight="1">
      <c r="A562" s="35"/>
      <c r="B562" s="36"/>
      <c r="C562" s="185" t="s">
        <v>1872</v>
      </c>
      <c r="D562" s="185" t="s">
        <v>216</v>
      </c>
      <c r="E562" s="186" t="s">
        <v>5946</v>
      </c>
      <c r="F562" s="187" t="s">
        <v>5947</v>
      </c>
      <c r="G562" s="188" t="s">
        <v>716</v>
      </c>
      <c r="H562" s="189">
        <v>1</v>
      </c>
      <c r="I562" s="190"/>
      <c r="J562" s="191">
        <f>ROUND(I562*H562,2)</f>
        <v>0</v>
      </c>
      <c r="K562" s="187" t="s">
        <v>359</v>
      </c>
      <c r="L562" s="40"/>
      <c r="M562" s="192" t="s">
        <v>1</v>
      </c>
      <c r="N562" s="193" t="s">
        <v>46</v>
      </c>
      <c r="O562" s="72"/>
      <c r="P562" s="194">
        <f>O562*H562</f>
        <v>0</v>
      </c>
      <c r="Q562" s="194">
        <v>0</v>
      </c>
      <c r="R562" s="194">
        <f>Q562*H562</f>
        <v>0</v>
      </c>
      <c r="S562" s="194">
        <v>0</v>
      </c>
      <c r="T562" s="195">
        <f>S562*H562</f>
        <v>0</v>
      </c>
      <c r="U562" s="35"/>
      <c r="V562" s="35"/>
      <c r="W562" s="35"/>
      <c r="X562" s="35"/>
      <c r="Y562" s="35"/>
      <c r="Z562" s="35"/>
      <c r="AA562" s="35"/>
      <c r="AB562" s="35"/>
      <c r="AC562" s="35"/>
      <c r="AD562" s="35"/>
      <c r="AE562" s="35"/>
      <c r="AR562" s="196" t="s">
        <v>291</v>
      </c>
      <c r="AT562" s="196" t="s">
        <v>216</v>
      </c>
      <c r="AU562" s="196" t="s">
        <v>90</v>
      </c>
      <c r="AY562" s="18" t="s">
        <v>215</v>
      </c>
      <c r="BE562" s="197">
        <f>IF(N562="základní",J562,0)</f>
        <v>0</v>
      </c>
      <c r="BF562" s="197">
        <f>IF(N562="snížená",J562,0)</f>
        <v>0</v>
      </c>
      <c r="BG562" s="197">
        <f>IF(N562="zákl. přenesená",J562,0)</f>
        <v>0</v>
      </c>
      <c r="BH562" s="197">
        <f>IF(N562="sníž. přenesená",J562,0)</f>
        <v>0</v>
      </c>
      <c r="BI562" s="197">
        <f>IF(N562="nulová",J562,0)</f>
        <v>0</v>
      </c>
      <c r="BJ562" s="18" t="s">
        <v>88</v>
      </c>
      <c r="BK562" s="197">
        <f>ROUND(I562*H562,2)</f>
        <v>0</v>
      </c>
      <c r="BL562" s="18" t="s">
        <v>291</v>
      </c>
      <c r="BM562" s="196" t="s">
        <v>5948</v>
      </c>
    </row>
    <row r="563" spans="1:65" s="2" customFormat="1" ht="10.199999999999999">
      <c r="A563" s="35"/>
      <c r="B563" s="36"/>
      <c r="C563" s="37"/>
      <c r="D563" s="198" t="s">
        <v>221</v>
      </c>
      <c r="E563" s="37"/>
      <c r="F563" s="199" t="s">
        <v>5949</v>
      </c>
      <c r="G563" s="37"/>
      <c r="H563" s="37"/>
      <c r="I563" s="200"/>
      <c r="J563" s="37"/>
      <c r="K563" s="37"/>
      <c r="L563" s="40"/>
      <c r="M563" s="201"/>
      <c r="N563" s="202"/>
      <c r="O563" s="72"/>
      <c r="P563" s="72"/>
      <c r="Q563" s="72"/>
      <c r="R563" s="72"/>
      <c r="S563" s="72"/>
      <c r="T563" s="73"/>
      <c r="U563" s="35"/>
      <c r="V563" s="35"/>
      <c r="W563" s="35"/>
      <c r="X563" s="35"/>
      <c r="Y563" s="35"/>
      <c r="Z563" s="35"/>
      <c r="AA563" s="35"/>
      <c r="AB563" s="35"/>
      <c r="AC563" s="35"/>
      <c r="AD563" s="35"/>
      <c r="AE563" s="35"/>
      <c r="AT563" s="18" t="s">
        <v>221</v>
      </c>
      <c r="AU563" s="18" t="s">
        <v>90</v>
      </c>
    </row>
    <row r="564" spans="1:65" s="2" customFormat="1" ht="10.199999999999999">
      <c r="A564" s="35"/>
      <c r="B564" s="36"/>
      <c r="C564" s="37"/>
      <c r="D564" s="215" t="s">
        <v>362</v>
      </c>
      <c r="E564" s="37"/>
      <c r="F564" s="216" t="s">
        <v>5950</v>
      </c>
      <c r="G564" s="37"/>
      <c r="H564" s="37"/>
      <c r="I564" s="200"/>
      <c r="J564" s="37"/>
      <c r="K564" s="37"/>
      <c r="L564" s="40"/>
      <c r="M564" s="201"/>
      <c r="N564" s="202"/>
      <c r="O564" s="72"/>
      <c r="P564" s="72"/>
      <c r="Q564" s="72"/>
      <c r="R564" s="72"/>
      <c r="S564" s="72"/>
      <c r="T564" s="73"/>
      <c r="U564" s="35"/>
      <c r="V564" s="35"/>
      <c r="W564" s="35"/>
      <c r="X564" s="35"/>
      <c r="Y564" s="35"/>
      <c r="Z564" s="35"/>
      <c r="AA564" s="35"/>
      <c r="AB564" s="35"/>
      <c r="AC564" s="35"/>
      <c r="AD564" s="35"/>
      <c r="AE564" s="35"/>
      <c r="AT564" s="18" t="s">
        <v>362</v>
      </c>
      <c r="AU564" s="18" t="s">
        <v>90</v>
      </c>
    </row>
    <row r="565" spans="1:65" s="2" customFormat="1" ht="33" customHeight="1">
      <c r="A565" s="35"/>
      <c r="B565" s="36"/>
      <c r="C565" s="260" t="s">
        <v>1875</v>
      </c>
      <c r="D565" s="260" t="s">
        <v>539</v>
      </c>
      <c r="E565" s="261" t="s">
        <v>5951</v>
      </c>
      <c r="F565" s="262" t="s">
        <v>5952</v>
      </c>
      <c r="G565" s="263" t="s">
        <v>716</v>
      </c>
      <c r="H565" s="264">
        <v>1</v>
      </c>
      <c r="I565" s="265"/>
      <c r="J565" s="266">
        <f>ROUND(I565*H565,2)</f>
        <v>0</v>
      </c>
      <c r="K565" s="262" t="s">
        <v>1</v>
      </c>
      <c r="L565" s="267"/>
      <c r="M565" s="268" t="s">
        <v>1</v>
      </c>
      <c r="N565" s="269" t="s">
        <v>46</v>
      </c>
      <c r="O565" s="72"/>
      <c r="P565" s="194">
        <f>O565*H565</f>
        <v>0</v>
      </c>
      <c r="Q565" s="194">
        <v>1.8E-3</v>
      </c>
      <c r="R565" s="194">
        <f>Q565*H565</f>
        <v>1.8E-3</v>
      </c>
      <c r="S565" s="194">
        <v>0</v>
      </c>
      <c r="T565" s="195">
        <f>S565*H565</f>
        <v>0</v>
      </c>
      <c r="U565" s="35"/>
      <c r="V565" s="35"/>
      <c r="W565" s="35"/>
      <c r="X565" s="35"/>
      <c r="Y565" s="35"/>
      <c r="Z565" s="35"/>
      <c r="AA565" s="35"/>
      <c r="AB565" s="35"/>
      <c r="AC565" s="35"/>
      <c r="AD565" s="35"/>
      <c r="AE565" s="35"/>
      <c r="AR565" s="196" t="s">
        <v>676</v>
      </c>
      <c r="AT565" s="196" t="s">
        <v>539</v>
      </c>
      <c r="AU565" s="196" t="s">
        <v>90</v>
      </c>
      <c r="AY565" s="18" t="s">
        <v>215</v>
      </c>
      <c r="BE565" s="197">
        <f>IF(N565="základní",J565,0)</f>
        <v>0</v>
      </c>
      <c r="BF565" s="197">
        <f>IF(N565="snížená",J565,0)</f>
        <v>0</v>
      </c>
      <c r="BG565" s="197">
        <f>IF(N565="zákl. přenesená",J565,0)</f>
        <v>0</v>
      </c>
      <c r="BH565" s="197">
        <f>IF(N565="sníž. přenesená",J565,0)</f>
        <v>0</v>
      </c>
      <c r="BI565" s="197">
        <f>IF(N565="nulová",J565,0)</f>
        <v>0</v>
      </c>
      <c r="BJ565" s="18" t="s">
        <v>88</v>
      </c>
      <c r="BK565" s="197">
        <f>ROUND(I565*H565,2)</f>
        <v>0</v>
      </c>
      <c r="BL565" s="18" t="s">
        <v>291</v>
      </c>
      <c r="BM565" s="196" t="s">
        <v>5953</v>
      </c>
    </row>
    <row r="566" spans="1:65" s="2" customFormat="1" ht="10.199999999999999">
      <c r="A566" s="35"/>
      <c r="B566" s="36"/>
      <c r="C566" s="37"/>
      <c r="D566" s="198" t="s">
        <v>221</v>
      </c>
      <c r="E566" s="37"/>
      <c r="F566" s="199" t="s">
        <v>5942</v>
      </c>
      <c r="G566" s="37"/>
      <c r="H566" s="37"/>
      <c r="I566" s="200"/>
      <c r="J566" s="37"/>
      <c r="K566" s="37"/>
      <c r="L566" s="40"/>
      <c r="M566" s="201"/>
      <c r="N566" s="202"/>
      <c r="O566" s="72"/>
      <c r="P566" s="72"/>
      <c r="Q566" s="72"/>
      <c r="R566" s="72"/>
      <c r="S566" s="72"/>
      <c r="T566" s="73"/>
      <c r="U566" s="35"/>
      <c r="V566" s="35"/>
      <c r="W566" s="35"/>
      <c r="X566" s="35"/>
      <c r="Y566" s="35"/>
      <c r="Z566" s="35"/>
      <c r="AA566" s="35"/>
      <c r="AB566" s="35"/>
      <c r="AC566" s="35"/>
      <c r="AD566" s="35"/>
      <c r="AE566" s="35"/>
      <c r="AT566" s="18" t="s">
        <v>221</v>
      </c>
      <c r="AU566" s="18" t="s">
        <v>90</v>
      </c>
    </row>
    <row r="567" spans="1:65" s="2" customFormat="1" ht="24.15" customHeight="1">
      <c r="A567" s="35"/>
      <c r="B567" s="36"/>
      <c r="C567" s="185" t="s">
        <v>1881</v>
      </c>
      <c r="D567" s="185" t="s">
        <v>216</v>
      </c>
      <c r="E567" s="186" t="s">
        <v>5954</v>
      </c>
      <c r="F567" s="187" t="s">
        <v>5955</v>
      </c>
      <c r="G567" s="188" t="s">
        <v>716</v>
      </c>
      <c r="H567" s="189">
        <v>8</v>
      </c>
      <c r="I567" s="190"/>
      <c r="J567" s="191">
        <f>ROUND(I567*H567,2)</f>
        <v>0</v>
      </c>
      <c r="K567" s="187" t="s">
        <v>359</v>
      </c>
      <c r="L567" s="40"/>
      <c r="M567" s="192" t="s">
        <v>1</v>
      </c>
      <c r="N567" s="193" t="s">
        <v>46</v>
      </c>
      <c r="O567" s="72"/>
      <c r="P567" s="194">
        <f>O567*H567</f>
        <v>0</v>
      </c>
      <c r="Q567" s="194">
        <v>4.0000000000000003E-5</v>
      </c>
      <c r="R567" s="194">
        <f>Q567*H567</f>
        <v>3.2000000000000003E-4</v>
      </c>
      <c r="S567" s="194">
        <v>0</v>
      </c>
      <c r="T567" s="195">
        <f>S567*H567</f>
        <v>0</v>
      </c>
      <c r="U567" s="35"/>
      <c r="V567" s="35"/>
      <c r="W567" s="35"/>
      <c r="X567" s="35"/>
      <c r="Y567" s="35"/>
      <c r="Z567" s="35"/>
      <c r="AA567" s="35"/>
      <c r="AB567" s="35"/>
      <c r="AC567" s="35"/>
      <c r="AD567" s="35"/>
      <c r="AE567" s="35"/>
      <c r="AR567" s="196" t="s">
        <v>291</v>
      </c>
      <c r="AT567" s="196" t="s">
        <v>216</v>
      </c>
      <c r="AU567" s="196" t="s">
        <v>90</v>
      </c>
      <c r="AY567" s="18" t="s">
        <v>215</v>
      </c>
      <c r="BE567" s="197">
        <f>IF(N567="základní",J567,0)</f>
        <v>0</v>
      </c>
      <c r="BF567" s="197">
        <f>IF(N567="snížená",J567,0)</f>
        <v>0</v>
      </c>
      <c r="BG567" s="197">
        <f>IF(N567="zákl. přenesená",J567,0)</f>
        <v>0</v>
      </c>
      <c r="BH567" s="197">
        <f>IF(N567="sníž. přenesená",J567,0)</f>
        <v>0</v>
      </c>
      <c r="BI567" s="197">
        <f>IF(N567="nulová",J567,0)</f>
        <v>0</v>
      </c>
      <c r="BJ567" s="18" t="s">
        <v>88</v>
      </c>
      <c r="BK567" s="197">
        <f>ROUND(I567*H567,2)</f>
        <v>0</v>
      </c>
      <c r="BL567" s="18" t="s">
        <v>291</v>
      </c>
      <c r="BM567" s="196" t="s">
        <v>5956</v>
      </c>
    </row>
    <row r="568" spans="1:65" s="2" customFormat="1" ht="10.199999999999999">
      <c r="A568" s="35"/>
      <c r="B568" s="36"/>
      <c r="C568" s="37"/>
      <c r="D568" s="198" t="s">
        <v>221</v>
      </c>
      <c r="E568" s="37"/>
      <c r="F568" s="199" t="s">
        <v>5957</v>
      </c>
      <c r="G568" s="37"/>
      <c r="H568" s="37"/>
      <c r="I568" s="200"/>
      <c r="J568" s="37"/>
      <c r="K568" s="37"/>
      <c r="L568" s="40"/>
      <c r="M568" s="201"/>
      <c r="N568" s="202"/>
      <c r="O568" s="72"/>
      <c r="P568" s="72"/>
      <c r="Q568" s="72"/>
      <c r="R568" s="72"/>
      <c r="S568" s="72"/>
      <c r="T568" s="73"/>
      <c r="U568" s="35"/>
      <c r="V568" s="35"/>
      <c r="W568" s="35"/>
      <c r="X568" s="35"/>
      <c r="Y568" s="35"/>
      <c r="Z568" s="35"/>
      <c r="AA568" s="35"/>
      <c r="AB568" s="35"/>
      <c r="AC568" s="35"/>
      <c r="AD568" s="35"/>
      <c r="AE568" s="35"/>
      <c r="AT568" s="18" t="s">
        <v>221</v>
      </c>
      <c r="AU568" s="18" t="s">
        <v>90</v>
      </c>
    </row>
    <row r="569" spans="1:65" s="2" customFormat="1" ht="10.199999999999999">
      <c r="A569" s="35"/>
      <c r="B569" s="36"/>
      <c r="C569" s="37"/>
      <c r="D569" s="215" t="s">
        <v>362</v>
      </c>
      <c r="E569" s="37"/>
      <c r="F569" s="216" t="s">
        <v>5958</v>
      </c>
      <c r="G569" s="37"/>
      <c r="H569" s="37"/>
      <c r="I569" s="200"/>
      <c r="J569" s="37"/>
      <c r="K569" s="37"/>
      <c r="L569" s="40"/>
      <c r="M569" s="201"/>
      <c r="N569" s="202"/>
      <c r="O569" s="72"/>
      <c r="P569" s="72"/>
      <c r="Q569" s="72"/>
      <c r="R569" s="72"/>
      <c r="S569" s="72"/>
      <c r="T569" s="73"/>
      <c r="U569" s="35"/>
      <c r="V569" s="35"/>
      <c r="W569" s="35"/>
      <c r="X569" s="35"/>
      <c r="Y569" s="35"/>
      <c r="Z569" s="35"/>
      <c r="AA569" s="35"/>
      <c r="AB569" s="35"/>
      <c r="AC569" s="35"/>
      <c r="AD569" s="35"/>
      <c r="AE569" s="35"/>
      <c r="AT569" s="18" t="s">
        <v>362</v>
      </c>
      <c r="AU569" s="18" t="s">
        <v>90</v>
      </c>
    </row>
    <row r="570" spans="1:65" s="2" customFormat="1" ht="24.15" customHeight="1">
      <c r="A570" s="35"/>
      <c r="B570" s="36"/>
      <c r="C570" s="260" t="s">
        <v>1900</v>
      </c>
      <c r="D570" s="260" t="s">
        <v>539</v>
      </c>
      <c r="E570" s="261" t="s">
        <v>5959</v>
      </c>
      <c r="F570" s="262" t="s">
        <v>5960</v>
      </c>
      <c r="G570" s="263" t="s">
        <v>716</v>
      </c>
      <c r="H570" s="264">
        <v>8</v>
      </c>
      <c r="I570" s="265"/>
      <c r="J570" s="266">
        <f>ROUND(I570*H570,2)</f>
        <v>0</v>
      </c>
      <c r="K570" s="262" t="s">
        <v>1</v>
      </c>
      <c r="L570" s="267"/>
      <c r="M570" s="268" t="s">
        <v>1</v>
      </c>
      <c r="N570" s="269" t="s">
        <v>46</v>
      </c>
      <c r="O570" s="72"/>
      <c r="P570" s="194">
        <f>O570*H570</f>
        <v>0</v>
      </c>
      <c r="Q570" s="194">
        <v>1.47E-3</v>
      </c>
      <c r="R570" s="194">
        <f>Q570*H570</f>
        <v>1.176E-2</v>
      </c>
      <c r="S570" s="194">
        <v>0</v>
      </c>
      <c r="T570" s="195">
        <f>S570*H570</f>
        <v>0</v>
      </c>
      <c r="U570" s="35"/>
      <c r="V570" s="35"/>
      <c r="W570" s="35"/>
      <c r="X570" s="35"/>
      <c r="Y570" s="35"/>
      <c r="Z570" s="35"/>
      <c r="AA570" s="35"/>
      <c r="AB570" s="35"/>
      <c r="AC570" s="35"/>
      <c r="AD570" s="35"/>
      <c r="AE570" s="35"/>
      <c r="AR570" s="196" t="s">
        <v>676</v>
      </c>
      <c r="AT570" s="196" t="s">
        <v>539</v>
      </c>
      <c r="AU570" s="196" t="s">
        <v>90</v>
      </c>
      <c r="AY570" s="18" t="s">
        <v>215</v>
      </c>
      <c r="BE570" s="197">
        <f>IF(N570="základní",J570,0)</f>
        <v>0</v>
      </c>
      <c r="BF570" s="197">
        <f>IF(N570="snížená",J570,0)</f>
        <v>0</v>
      </c>
      <c r="BG570" s="197">
        <f>IF(N570="zákl. přenesená",J570,0)</f>
        <v>0</v>
      </c>
      <c r="BH570" s="197">
        <f>IF(N570="sníž. přenesená",J570,0)</f>
        <v>0</v>
      </c>
      <c r="BI570" s="197">
        <f>IF(N570="nulová",J570,0)</f>
        <v>0</v>
      </c>
      <c r="BJ570" s="18" t="s">
        <v>88</v>
      </c>
      <c r="BK570" s="197">
        <f>ROUND(I570*H570,2)</f>
        <v>0</v>
      </c>
      <c r="BL570" s="18" t="s">
        <v>291</v>
      </c>
      <c r="BM570" s="196" t="s">
        <v>5961</v>
      </c>
    </row>
    <row r="571" spans="1:65" s="2" customFormat="1" ht="10.199999999999999">
      <c r="A571" s="35"/>
      <c r="B571" s="36"/>
      <c r="C571" s="37"/>
      <c r="D571" s="198" t="s">
        <v>221</v>
      </c>
      <c r="E571" s="37"/>
      <c r="F571" s="199" t="s">
        <v>5962</v>
      </c>
      <c r="G571" s="37"/>
      <c r="H571" s="37"/>
      <c r="I571" s="200"/>
      <c r="J571" s="37"/>
      <c r="K571" s="37"/>
      <c r="L571" s="40"/>
      <c r="M571" s="201"/>
      <c r="N571" s="202"/>
      <c r="O571" s="72"/>
      <c r="P571" s="72"/>
      <c r="Q571" s="72"/>
      <c r="R571" s="72"/>
      <c r="S571" s="72"/>
      <c r="T571" s="73"/>
      <c r="U571" s="35"/>
      <c r="V571" s="35"/>
      <c r="W571" s="35"/>
      <c r="X571" s="35"/>
      <c r="Y571" s="35"/>
      <c r="Z571" s="35"/>
      <c r="AA571" s="35"/>
      <c r="AB571" s="35"/>
      <c r="AC571" s="35"/>
      <c r="AD571" s="35"/>
      <c r="AE571" s="35"/>
      <c r="AT571" s="18" t="s">
        <v>221</v>
      </c>
      <c r="AU571" s="18" t="s">
        <v>90</v>
      </c>
    </row>
    <row r="572" spans="1:65" s="2" customFormat="1" ht="24.15" customHeight="1">
      <c r="A572" s="35"/>
      <c r="B572" s="36"/>
      <c r="C572" s="185" t="s">
        <v>1913</v>
      </c>
      <c r="D572" s="185" t="s">
        <v>216</v>
      </c>
      <c r="E572" s="186" t="s">
        <v>5963</v>
      </c>
      <c r="F572" s="187" t="s">
        <v>5964</v>
      </c>
      <c r="G572" s="188" t="s">
        <v>716</v>
      </c>
      <c r="H572" s="189">
        <v>1</v>
      </c>
      <c r="I572" s="190"/>
      <c r="J572" s="191">
        <f>ROUND(I572*H572,2)</f>
        <v>0</v>
      </c>
      <c r="K572" s="187" t="s">
        <v>359</v>
      </c>
      <c r="L572" s="40"/>
      <c r="M572" s="192" t="s">
        <v>1</v>
      </c>
      <c r="N572" s="193" t="s">
        <v>46</v>
      </c>
      <c r="O572" s="72"/>
      <c r="P572" s="194">
        <f>O572*H572</f>
        <v>0</v>
      </c>
      <c r="Q572" s="194">
        <v>4.0000000000000003E-5</v>
      </c>
      <c r="R572" s="194">
        <f>Q572*H572</f>
        <v>4.0000000000000003E-5</v>
      </c>
      <c r="S572" s="194">
        <v>0</v>
      </c>
      <c r="T572" s="195">
        <f>S572*H572</f>
        <v>0</v>
      </c>
      <c r="U572" s="35"/>
      <c r="V572" s="35"/>
      <c r="W572" s="35"/>
      <c r="X572" s="35"/>
      <c r="Y572" s="35"/>
      <c r="Z572" s="35"/>
      <c r="AA572" s="35"/>
      <c r="AB572" s="35"/>
      <c r="AC572" s="35"/>
      <c r="AD572" s="35"/>
      <c r="AE572" s="35"/>
      <c r="AR572" s="196" t="s">
        <v>291</v>
      </c>
      <c r="AT572" s="196" t="s">
        <v>216</v>
      </c>
      <c r="AU572" s="196" t="s">
        <v>90</v>
      </c>
      <c r="AY572" s="18" t="s">
        <v>215</v>
      </c>
      <c r="BE572" s="197">
        <f>IF(N572="základní",J572,0)</f>
        <v>0</v>
      </c>
      <c r="BF572" s="197">
        <f>IF(N572="snížená",J572,0)</f>
        <v>0</v>
      </c>
      <c r="BG572" s="197">
        <f>IF(N572="zákl. přenesená",J572,0)</f>
        <v>0</v>
      </c>
      <c r="BH572" s="197">
        <f>IF(N572="sníž. přenesená",J572,0)</f>
        <v>0</v>
      </c>
      <c r="BI572" s="197">
        <f>IF(N572="nulová",J572,0)</f>
        <v>0</v>
      </c>
      <c r="BJ572" s="18" t="s">
        <v>88</v>
      </c>
      <c r="BK572" s="197">
        <f>ROUND(I572*H572,2)</f>
        <v>0</v>
      </c>
      <c r="BL572" s="18" t="s">
        <v>291</v>
      </c>
      <c r="BM572" s="196" t="s">
        <v>5965</v>
      </c>
    </row>
    <row r="573" spans="1:65" s="2" customFormat="1" ht="19.2">
      <c r="A573" s="35"/>
      <c r="B573" s="36"/>
      <c r="C573" s="37"/>
      <c r="D573" s="198" t="s">
        <v>221</v>
      </c>
      <c r="E573" s="37"/>
      <c r="F573" s="199" t="s">
        <v>5966</v>
      </c>
      <c r="G573" s="37"/>
      <c r="H573" s="37"/>
      <c r="I573" s="200"/>
      <c r="J573" s="37"/>
      <c r="K573" s="37"/>
      <c r="L573" s="40"/>
      <c r="M573" s="201"/>
      <c r="N573" s="202"/>
      <c r="O573" s="72"/>
      <c r="P573" s="72"/>
      <c r="Q573" s="72"/>
      <c r="R573" s="72"/>
      <c r="S573" s="72"/>
      <c r="T573" s="73"/>
      <c r="U573" s="35"/>
      <c r="V573" s="35"/>
      <c r="W573" s="35"/>
      <c r="X573" s="35"/>
      <c r="Y573" s="35"/>
      <c r="Z573" s="35"/>
      <c r="AA573" s="35"/>
      <c r="AB573" s="35"/>
      <c r="AC573" s="35"/>
      <c r="AD573" s="35"/>
      <c r="AE573" s="35"/>
      <c r="AT573" s="18" t="s">
        <v>221</v>
      </c>
      <c r="AU573" s="18" t="s">
        <v>90</v>
      </c>
    </row>
    <row r="574" spans="1:65" s="2" customFormat="1" ht="10.199999999999999">
      <c r="A574" s="35"/>
      <c r="B574" s="36"/>
      <c r="C574" s="37"/>
      <c r="D574" s="215" t="s">
        <v>362</v>
      </c>
      <c r="E574" s="37"/>
      <c r="F574" s="216" t="s">
        <v>5967</v>
      </c>
      <c r="G574" s="37"/>
      <c r="H574" s="37"/>
      <c r="I574" s="200"/>
      <c r="J574" s="37"/>
      <c r="K574" s="37"/>
      <c r="L574" s="40"/>
      <c r="M574" s="201"/>
      <c r="N574" s="202"/>
      <c r="O574" s="72"/>
      <c r="P574" s="72"/>
      <c r="Q574" s="72"/>
      <c r="R574" s="72"/>
      <c r="S574" s="72"/>
      <c r="T574" s="73"/>
      <c r="U574" s="35"/>
      <c r="V574" s="35"/>
      <c r="W574" s="35"/>
      <c r="X574" s="35"/>
      <c r="Y574" s="35"/>
      <c r="Z574" s="35"/>
      <c r="AA574" s="35"/>
      <c r="AB574" s="35"/>
      <c r="AC574" s="35"/>
      <c r="AD574" s="35"/>
      <c r="AE574" s="35"/>
      <c r="AT574" s="18" t="s">
        <v>362</v>
      </c>
      <c r="AU574" s="18" t="s">
        <v>90</v>
      </c>
    </row>
    <row r="575" spans="1:65" s="2" customFormat="1" ht="24.15" customHeight="1">
      <c r="A575" s="35"/>
      <c r="B575" s="36"/>
      <c r="C575" s="260" t="s">
        <v>1920</v>
      </c>
      <c r="D575" s="260" t="s">
        <v>539</v>
      </c>
      <c r="E575" s="261" t="s">
        <v>5968</v>
      </c>
      <c r="F575" s="262" t="s">
        <v>5969</v>
      </c>
      <c r="G575" s="263" t="s">
        <v>716</v>
      </c>
      <c r="H575" s="264">
        <v>1</v>
      </c>
      <c r="I575" s="265"/>
      <c r="J575" s="266">
        <f>ROUND(I575*H575,2)</f>
        <v>0</v>
      </c>
      <c r="K575" s="262" t="s">
        <v>1</v>
      </c>
      <c r="L575" s="267"/>
      <c r="M575" s="268" t="s">
        <v>1</v>
      </c>
      <c r="N575" s="269" t="s">
        <v>46</v>
      </c>
      <c r="O575" s="72"/>
      <c r="P575" s="194">
        <f>O575*H575</f>
        <v>0</v>
      </c>
      <c r="Q575" s="194">
        <v>1.6299999999999999E-3</v>
      </c>
      <c r="R575" s="194">
        <f>Q575*H575</f>
        <v>1.6299999999999999E-3</v>
      </c>
      <c r="S575" s="194">
        <v>0</v>
      </c>
      <c r="T575" s="195">
        <f>S575*H575</f>
        <v>0</v>
      </c>
      <c r="U575" s="35"/>
      <c r="V575" s="35"/>
      <c r="W575" s="35"/>
      <c r="X575" s="35"/>
      <c r="Y575" s="35"/>
      <c r="Z575" s="35"/>
      <c r="AA575" s="35"/>
      <c r="AB575" s="35"/>
      <c r="AC575" s="35"/>
      <c r="AD575" s="35"/>
      <c r="AE575" s="35"/>
      <c r="AR575" s="196" t="s">
        <v>676</v>
      </c>
      <c r="AT575" s="196" t="s">
        <v>539</v>
      </c>
      <c r="AU575" s="196" t="s">
        <v>90</v>
      </c>
      <c r="AY575" s="18" t="s">
        <v>215</v>
      </c>
      <c r="BE575" s="197">
        <f>IF(N575="základní",J575,0)</f>
        <v>0</v>
      </c>
      <c r="BF575" s="197">
        <f>IF(N575="snížená",J575,0)</f>
        <v>0</v>
      </c>
      <c r="BG575" s="197">
        <f>IF(N575="zákl. přenesená",J575,0)</f>
        <v>0</v>
      </c>
      <c r="BH575" s="197">
        <f>IF(N575="sníž. přenesená",J575,0)</f>
        <v>0</v>
      </c>
      <c r="BI575" s="197">
        <f>IF(N575="nulová",J575,0)</f>
        <v>0</v>
      </c>
      <c r="BJ575" s="18" t="s">
        <v>88</v>
      </c>
      <c r="BK575" s="197">
        <f>ROUND(I575*H575,2)</f>
        <v>0</v>
      </c>
      <c r="BL575" s="18" t="s">
        <v>291</v>
      </c>
      <c r="BM575" s="196" t="s">
        <v>5970</v>
      </c>
    </row>
    <row r="576" spans="1:65" s="2" customFormat="1" ht="10.199999999999999">
      <c r="A576" s="35"/>
      <c r="B576" s="36"/>
      <c r="C576" s="37"/>
      <c r="D576" s="198" t="s">
        <v>221</v>
      </c>
      <c r="E576" s="37"/>
      <c r="F576" s="199" t="s">
        <v>5942</v>
      </c>
      <c r="G576" s="37"/>
      <c r="H576" s="37"/>
      <c r="I576" s="200"/>
      <c r="J576" s="37"/>
      <c r="K576" s="37"/>
      <c r="L576" s="40"/>
      <c r="M576" s="201"/>
      <c r="N576" s="202"/>
      <c r="O576" s="72"/>
      <c r="P576" s="72"/>
      <c r="Q576" s="72"/>
      <c r="R576" s="72"/>
      <c r="S576" s="72"/>
      <c r="T576" s="73"/>
      <c r="U576" s="35"/>
      <c r="V576" s="35"/>
      <c r="W576" s="35"/>
      <c r="X576" s="35"/>
      <c r="Y576" s="35"/>
      <c r="Z576" s="35"/>
      <c r="AA576" s="35"/>
      <c r="AB576" s="35"/>
      <c r="AC576" s="35"/>
      <c r="AD576" s="35"/>
      <c r="AE576" s="35"/>
      <c r="AT576" s="18" t="s">
        <v>221</v>
      </c>
      <c r="AU576" s="18" t="s">
        <v>90</v>
      </c>
    </row>
    <row r="577" spans="1:65" s="2" customFormat="1" ht="24.15" customHeight="1">
      <c r="A577" s="35"/>
      <c r="B577" s="36"/>
      <c r="C577" s="185" t="s">
        <v>1927</v>
      </c>
      <c r="D577" s="185" t="s">
        <v>216</v>
      </c>
      <c r="E577" s="186" t="s">
        <v>5971</v>
      </c>
      <c r="F577" s="187" t="s">
        <v>5972</v>
      </c>
      <c r="G577" s="188" t="s">
        <v>716</v>
      </c>
      <c r="H577" s="189">
        <v>2</v>
      </c>
      <c r="I577" s="190"/>
      <c r="J577" s="191">
        <f>ROUND(I577*H577,2)</f>
        <v>0</v>
      </c>
      <c r="K577" s="187" t="s">
        <v>359</v>
      </c>
      <c r="L577" s="40"/>
      <c r="M577" s="192" t="s">
        <v>1</v>
      </c>
      <c r="N577" s="193" t="s">
        <v>46</v>
      </c>
      <c r="O577" s="72"/>
      <c r="P577" s="194">
        <f>O577*H577</f>
        <v>0</v>
      </c>
      <c r="Q577" s="194">
        <v>1.3999999999999999E-4</v>
      </c>
      <c r="R577" s="194">
        <f>Q577*H577</f>
        <v>2.7999999999999998E-4</v>
      </c>
      <c r="S577" s="194">
        <v>0</v>
      </c>
      <c r="T577" s="195">
        <f>S577*H577</f>
        <v>0</v>
      </c>
      <c r="U577" s="35"/>
      <c r="V577" s="35"/>
      <c r="W577" s="35"/>
      <c r="X577" s="35"/>
      <c r="Y577" s="35"/>
      <c r="Z577" s="35"/>
      <c r="AA577" s="35"/>
      <c r="AB577" s="35"/>
      <c r="AC577" s="35"/>
      <c r="AD577" s="35"/>
      <c r="AE577" s="35"/>
      <c r="AR577" s="196" t="s">
        <v>291</v>
      </c>
      <c r="AT577" s="196" t="s">
        <v>216</v>
      </c>
      <c r="AU577" s="196" t="s">
        <v>90</v>
      </c>
      <c r="AY577" s="18" t="s">
        <v>215</v>
      </c>
      <c r="BE577" s="197">
        <f>IF(N577="základní",J577,0)</f>
        <v>0</v>
      </c>
      <c r="BF577" s="197">
        <f>IF(N577="snížená",J577,0)</f>
        <v>0</v>
      </c>
      <c r="BG577" s="197">
        <f>IF(N577="zákl. přenesená",J577,0)</f>
        <v>0</v>
      </c>
      <c r="BH577" s="197">
        <f>IF(N577="sníž. přenesená",J577,0)</f>
        <v>0</v>
      </c>
      <c r="BI577" s="197">
        <f>IF(N577="nulová",J577,0)</f>
        <v>0</v>
      </c>
      <c r="BJ577" s="18" t="s">
        <v>88</v>
      </c>
      <c r="BK577" s="197">
        <f>ROUND(I577*H577,2)</f>
        <v>0</v>
      </c>
      <c r="BL577" s="18" t="s">
        <v>291</v>
      </c>
      <c r="BM577" s="196" t="s">
        <v>5973</v>
      </c>
    </row>
    <row r="578" spans="1:65" s="2" customFormat="1" ht="19.2">
      <c r="A578" s="35"/>
      <c r="B578" s="36"/>
      <c r="C578" s="37"/>
      <c r="D578" s="198" t="s">
        <v>221</v>
      </c>
      <c r="E578" s="37"/>
      <c r="F578" s="199" t="s">
        <v>5974</v>
      </c>
      <c r="G578" s="37"/>
      <c r="H578" s="37"/>
      <c r="I578" s="200"/>
      <c r="J578" s="37"/>
      <c r="K578" s="37"/>
      <c r="L578" s="40"/>
      <c r="M578" s="201"/>
      <c r="N578" s="202"/>
      <c r="O578" s="72"/>
      <c r="P578" s="72"/>
      <c r="Q578" s="72"/>
      <c r="R578" s="72"/>
      <c r="S578" s="72"/>
      <c r="T578" s="73"/>
      <c r="U578" s="35"/>
      <c r="V578" s="35"/>
      <c r="W578" s="35"/>
      <c r="X578" s="35"/>
      <c r="Y578" s="35"/>
      <c r="Z578" s="35"/>
      <c r="AA578" s="35"/>
      <c r="AB578" s="35"/>
      <c r="AC578" s="35"/>
      <c r="AD578" s="35"/>
      <c r="AE578" s="35"/>
      <c r="AT578" s="18" t="s">
        <v>221</v>
      </c>
      <c r="AU578" s="18" t="s">
        <v>90</v>
      </c>
    </row>
    <row r="579" spans="1:65" s="2" customFormat="1" ht="10.199999999999999">
      <c r="A579" s="35"/>
      <c r="B579" s="36"/>
      <c r="C579" s="37"/>
      <c r="D579" s="215" t="s">
        <v>362</v>
      </c>
      <c r="E579" s="37"/>
      <c r="F579" s="216" t="s">
        <v>5975</v>
      </c>
      <c r="G579" s="37"/>
      <c r="H579" s="37"/>
      <c r="I579" s="200"/>
      <c r="J579" s="37"/>
      <c r="K579" s="37"/>
      <c r="L579" s="40"/>
      <c r="M579" s="201"/>
      <c r="N579" s="202"/>
      <c r="O579" s="72"/>
      <c r="P579" s="72"/>
      <c r="Q579" s="72"/>
      <c r="R579" s="72"/>
      <c r="S579" s="72"/>
      <c r="T579" s="73"/>
      <c r="U579" s="35"/>
      <c r="V579" s="35"/>
      <c r="W579" s="35"/>
      <c r="X579" s="35"/>
      <c r="Y579" s="35"/>
      <c r="Z579" s="35"/>
      <c r="AA579" s="35"/>
      <c r="AB579" s="35"/>
      <c r="AC579" s="35"/>
      <c r="AD579" s="35"/>
      <c r="AE579" s="35"/>
      <c r="AT579" s="18" t="s">
        <v>362</v>
      </c>
      <c r="AU579" s="18" t="s">
        <v>90</v>
      </c>
    </row>
    <row r="580" spans="1:65" s="2" customFormat="1" ht="24.15" customHeight="1">
      <c r="A580" s="35"/>
      <c r="B580" s="36"/>
      <c r="C580" s="260" t="s">
        <v>1933</v>
      </c>
      <c r="D580" s="260" t="s">
        <v>539</v>
      </c>
      <c r="E580" s="261" t="s">
        <v>5976</v>
      </c>
      <c r="F580" s="262" t="s">
        <v>5977</v>
      </c>
      <c r="G580" s="263" t="s">
        <v>716</v>
      </c>
      <c r="H580" s="264">
        <v>2</v>
      </c>
      <c r="I580" s="265"/>
      <c r="J580" s="266">
        <f>ROUND(I580*H580,2)</f>
        <v>0</v>
      </c>
      <c r="K580" s="262" t="s">
        <v>1</v>
      </c>
      <c r="L580" s="267"/>
      <c r="M580" s="268" t="s">
        <v>1</v>
      </c>
      <c r="N580" s="269" t="s">
        <v>46</v>
      </c>
      <c r="O580" s="72"/>
      <c r="P580" s="194">
        <f>O580*H580</f>
        <v>0</v>
      </c>
      <c r="Q580" s="194">
        <v>1.8E-3</v>
      </c>
      <c r="R580" s="194">
        <f>Q580*H580</f>
        <v>3.5999999999999999E-3</v>
      </c>
      <c r="S580" s="194">
        <v>0</v>
      </c>
      <c r="T580" s="195">
        <f>S580*H580</f>
        <v>0</v>
      </c>
      <c r="U580" s="35"/>
      <c r="V580" s="35"/>
      <c r="W580" s="35"/>
      <c r="X580" s="35"/>
      <c r="Y580" s="35"/>
      <c r="Z580" s="35"/>
      <c r="AA580" s="35"/>
      <c r="AB580" s="35"/>
      <c r="AC580" s="35"/>
      <c r="AD580" s="35"/>
      <c r="AE580" s="35"/>
      <c r="AR580" s="196" t="s">
        <v>676</v>
      </c>
      <c r="AT580" s="196" t="s">
        <v>539</v>
      </c>
      <c r="AU580" s="196" t="s">
        <v>90</v>
      </c>
      <c r="AY580" s="18" t="s">
        <v>215</v>
      </c>
      <c r="BE580" s="197">
        <f>IF(N580="základní",J580,0)</f>
        <v>0</v>
      </c>
      <c r="BF580" s="197">
        <f>IF(N580="snížená",J580,0)</f>
        <v>0</v>
      </c>
      <c r="BG580" s="197">
        <f>IF(N580="zákl. přenesená",J580,0)</f>
        <v>0</v>
      </c>
      <c r="BH580" s="197">
        <f>IF(N580="sníž. přenesená",J580,0)</f>
        <v>0</v>
      </c>
      <c r="BI580" s="197">
        <f>IF(N580="nulová",J580,0)</f>
        <v>0</v>
      </c>
      <c r="BJ580" s="18" t="s">
        <v>88</v>
      </c>
      <c r="BK580" s="197">
        <f>ROUND(I580*H580,2)</f>
        <v>0</v>
      </c>
      <c r="BL580" s="18" t="s">
        <v>291</v>
      </c>
      <c r="BM580" s="196" t="s">
        <v>5978</v>
      </c>
    </row>
    <row r="581" spans="1:65" s="2" customFormat="1" ht="10.199999999999999">
      <c r="A581" s="35"/>
      <c r="B581" s="36"/>
      <c r="C581" s="37"/>
      <c r="D581" s="198" t="s">
        <v>221</v>
      </c>
      <c r="E581" s="37"/>
      <c r="F581" s="199" t="s">
        <v>5979</v>
      </c>
      <c r="G581" s="37"/>
      <c r="H581" s="37"/>
      <c r="I581" s="200"/>
      <c r="J581" s="37"/>
      <c r="K581" s="37"/>
      <c r="L581" s="40"/>
      <c r="M581" s="201"/>
      <c r="N581" s="202"/>
      <c r="O581" s="72"/>
      <c r="P581" s="72"/>
      <c r="Q581" s="72"/>
      <c r="R581" s="72"/>
      <c r="S581" s="72"/>
      <c r="T581" s="73"/>
      <c r="U581" s="35"/>
      <c r="V581" s="35"/>
      <c r="W581" s="35"/>
      <c r="X581" s="35"/>
      <c r="Y581" s="35"/>
      <c r="Z581" s="35"/>
      <c r="AA581" s="35"/>
      <c r="AB581" s="35"/>
      <c r="AC581" s="35"/>
      <c r="AD581" s="35"/>
      <c r="AE581" s="35"/>
      <c r="AT581" s="18" t="s">
        <v>221</v>
      </c>
      <c r="AU581" s="18" t="s">
        <v>90</v>
      </c>
    </row>
    <row r="582" spans="1:65" s="2" customFormat="1" ht="21.75" customHeight="1">
      <c r="A582" s="35"/>
      <c r="B582" s="36"/>
      <c r="C582" s="185" t="s">
        <v>1968</v>
      </c>
      <c r="D582" s="185" t="s">
        <v>216</v>
      </c>
      <c r="E582" s="186" t="s">
        <v>5980</v>
      </c>
      <c r="F582" s="187" t="s">
        <v>5981</v>
      </c>
      <c r="G582" s="188" t="s">
        <v>716</v>
      </c>
      <c r="H582" s="189">
        <v>8</v>
      </c>
      <c r="I582" s="190"/>
      <c r="J582" s="191">
        <f>ROUND(I582*H582,2)</f>
        <v>0</v>
      </c>
      <c r="K582" s="187" t="s">
        <v>359</v>
      </c>
      <c r="L582" s="40"/>
      <c r="M582" s="192" t="s">
        <v>1</v>
      </c>
      <c r="N582" s="193" t="s">
        <v>46</v>
      </c>
      <c r="O582" s="72"/>
      <c r="P582" s="194">
        <f>O582*H582</f>
        <v>0</v>
      </c>
      <c r="Q582" s="194">
        <v>1.4999999999999999E-4</v>
      </c>
      <c r="R582" s="194">
        <f>Q582*H582</f>
        <v>1.1999999999999999E-3</v>
      </c>
      <c r="S582" s="194">
        <v>0</v>
      </c>
      <c r="T582" s="195">
        <f>S582*H582</f>
        <v>0</v>
      </c>
      <c r="U582" s="35"/>
      <c r="V582" s="35"/>
      <c r="W582" s="35"/>
      <c r="X582" s="35"/>
      <c r="Y582" s="35"/>
      <c r="Z582" s="35"/>
      <c r="AA582" s="35"/>
      <c r="AB582" s="35"/>
      <c r="AC582" s="35"/>
      <c r="AD582" s="35"/>
      <c r="AE582" s="35"/>
      <c r="AR582" s="196" t="s">
        <v>291</v>
      </c>
      <c r="AT582" s="196" t="s">
        <v>216</v>
      </c>
      <c r="AU582" s="196" t="s">
        <v>90</v>
      </c>
      <c r="AY582" s="18" t="s">
        <v>215</v>
      </c>
      <c r="BE582" s="197">
        <f>IF(N582="základní",J582,0)</f>
        <v>0</v>
      </c>
      <c r="BF582" s="197">
        <f>IF(N582="snížená",J582,0)</f>
        <v>0</v>
      </c>
      <c r="BG582" s="197">
        <f>IF(N582="zákl. přenesená",J582,0)</f>
        <v>0</v>
      </c>
      <c r="BH582" s="197">
        <f>IF(N582="sníž. přenesená",J582,0)</f>
        <v>0</v>
      </c>
      <c r="BI582" s="197">
        <f>IF(N582="nulová",J582,0)</f>
        <v>0</v>
      </c>
      <c r="BJ582" s="18" t="s">
        <v>88</v>
      </c>
      <c r="BK582" s="197">
        <f>ROUND(I582*H582,2)</f>
        <v>0</v>
      </c>
      <c r="BL582" s="18" t="s">
        <v>291</v>
      </c>
      <c r="BM582" s="196" t="s">
        <v>5982</v>
      </c>
    </row>
    <row r="583" spans="1:65" s="2" customFormat="1" ht="19.2">
      <c r="A583" s="35"/>
      <c r="B583" s="36"/>
      <c r="C583" s="37"/>
      <c r="D583" s="198" t="s">
        <v>221</v>
      </c>
      <c r="E583" s="37"/>
      <c r="F583" s="199" t="s">
        <v>5983</v>
      </c>
      <c r="G583" s="37"/>
      <c r="H583" s="37"/>
      <c r="I583" s="200"/>
      <c r="J583" s="37"/>
      <c r="K583" s="37"/>
      <c r="L583" s="40"/>
      <c r="M583" s="201"/>
      <c r="N583" s="202"/>
      <c r="O583" s="72"/>
      <c r="P583" s="72"/>
      <c r="Q583" s="72"/>
      <c r="R583" s="72"/>
      <c r="S583" s="72"/>
      <c r="T583" s="73"/>
      <c r="U583" s="35"/>
      <c r="V583" s="35"/>
      <c r="W583" s="35"/>
      <c r="X583" s="35"/>
      <c r="Y583" s="35"/>
      <c r="Z583" s="35"/>
      <c r="AA583" s="35"/>
      <c r="AB583" s="35"/>
      <c r="AC583" s="35"/>
      <c r="AD583" s="35"/>
      <c r="AE583" s="35"/>
      <c r="AT583" s="18" t="s">
        <v>221</v>
      </c>
      <c r="AU583" s="18" t="s">
        <v>90</v>
      </c>
    </row>
    <row r="584" spans="1:65" s="2" customFormat="1" ht="10.199999999999999">
      <c r="A584" s="35"/>
      <c r="B584" s="36"/>
      <c r="C584" s="37"/>
      <c r="D584" s="215" t="s">
        <v>362</v>
      </c>
      <c r="E584" s="37"/>
      <c r="F584" s="216" t="s">
        <v>5984</v>
      </c>
      <c r="G584" s="37"/>
      <c r="H584" s="37"/>
      <c r="I584" s="200"/>
      <c r="J584" s="37"/>
      <c r="K584" s="37"/>
      <c r="L584" s="40"/>
      <c r="M584" s="201"/>
      <c r="N584" s="202"/>
      <c r="O584" s="72"/>
      <c r="P584" s="72"/>
      <c r="Q584" s="72"/>
      <c r="R584" s="72"/>
      <c r="S584" s="72"/>
      <c r="T584" s="73"/>
      <c r="U584" s="35"/>
      <c r="V584" s="35"/>
      <c r="W584" s="35"/>
      <c r="X584" s="35"/>
      <c r="Y584" s="35"/>
      <c r="Z584" s="35"/>
      <c r="AA584" s="35"/>
      <c r="AB584" s="35"/>
      <c r="AC584" s="35"/>
      <c r="AD584" s="35"/>
      <c r="AE584" s="35"/>
      <c r="AT584" s="18" t="s">
        <v>362</v>
      </c>
      <c r="AU584" s="18" t="s">
        <v>90</v>
      </c>
    </row>
    <row r="585" spans="1:65" s="2" customFormat="1" ht="37.799999999999997" customHeight="1">
      <c r="A585" s="35"/>
      <c r="B585" s="36"/>
      <c r="C585" s="260" t="s">
        <v>1978</v>
      </c>
      <c r="D585" s="260" t="s">
        <v>539</v>
      </c>
      <c r="E585" s="261" t="s">
        <v>5985</v>
      </c>
      <c r="F585" s="262" t="s">
        <v>5986</v>
      </c>
      <c r="G585" s="263" t="s">
        <v>716</v>
      </c>
      <c r="H585" s="264">
        <v>8</v>
      </c>
      <c r="I585" s="265"/>
      <c r="J585" s="266">
        <f>ROUND(I585*H585,2)</f>
        <v>0</v>
      </c>
      <c r="K585" s="262" t="s">
        <v>359</v>
      </c>
      <c r="L585" s="267"/>
      <c r="M585" s="268" t="s">
        <v>1</v>
      </c>
      <c r="N585" s="269" t="s">
        <v>46</v>
      </c>
      <c r="O585" s="72"/>
      <c r="P585" s="194">
        <f>O585*H585</f>
        <v>0</v>
      </c>
      <c r="Q585" s="194">
        <v>8.9999999999999998E-4</v>
      </c>
      <c r="R585" s="194">
        <f>Q585*H585</f>
        <v>7.1999999999999998E-3</v>
      </c>
      <c r="S585" s="194">
        <v>0</v>
      </c>
      <c r="T585" s="195">
        <f>S585*H585</f>
        <v>0</v>
      </c>
      <c r="U585" s="35"/>
      <c r="V585" s="35"/>
      <c r="W585" s="35"/>
      <c r="X585" s="35"/>
      <c r="Y585" s="35"/>
      <c r="Z585" s="35"/>
      <c r="AA585" s="35"/>
      <c r="AB585" s="35"/>
      <c r="AC585" s="35"/>
      <c r="AD585" s="35"/>
      <c r="AE585" s="35"/>
      <c r="AR585" s="196" t="s">
        <v>676</v>
      </c>
      <c r="AT585" s="196" t="s">
        <v>539</v>
      </c>
      <c r="AU585" s="196" t="s">
        <v>90</v>
      </c>
      <c r="AY585" s="18" t="s">
        <v>215</v>
      </c>
      <c r="BE585" s="197">
        <f>IF(N585="základní",J585,0)</f>
        <v>0</v>
      </c>
      <c r="BF585" s="197">
        <f>IF(N585="snížená",J585,0)</f>
        <v>0</v>
      </c>
      <c r="BG585" s="197">
        <f>IF(N585="zákl. přenesená",J585,0)</f>
        <v>0</v>
      </c>
      <c r="BH585" s="197">
        <f>IF(N585="sníž. přenesená",J585,0)</f>
        <v>0</v>
      </c>
      <c r="BI585" s="197">
        <f>IF(N585="nulová",J585,0)</f>
        <v>0</v>
      </c>
      <c r="BJ585" s="18" t="s">
        <v>88</v>
      </c>
      <c r="BK585" s="197">
        <f>ROUND(I585*H585,2)</f>
        <v>0</v>
      </c>
      <c r="BL585" s="18" t="s">
        <v>291</v>
      </c>
      <c r="BM585" s="196" t="s">
        <v>5987</v>
      </c>
    </row>
    <row r="586" spans="1:65" s="2" customFormat="1" ht="24.15" customHeight="1">
      <c r="A586" s="35"/>
      <c r="B586" s="36"/>
      <c r="C586" s="185" t="s">
        <v>1988</v>
      </c>
      <c r="D586" s="185" t="s">
        <v>216</v>
      </c>
      <c r="E586" s="186" t="s">
        <v>5988</v>
      </c>
      <c r="F586" s="187" t="s">
        <v>5989</v>
      </c>
      <c r="G586" s="188" t="s">
        <v>716</v>
      </c>
      <c r="H586" s="189">
        <v>1</v>
      </c>
      <c r="I586" s="190"/>
      <c r="J586" s="191">
        <f>ROUND(I586*H586,2)</f>
        <v>0</v>
      </c>
      <c r="K586" s="187" t="s">
        <v>359</v>
      </c>
      <c r="L586" s="40"/>
      <c r="M586" s="192" t="s">
        <v>1</v>
      </c>
      <c r="N586" s="193" t="s">
        <v>46</v>
      </c>
      <c r="O586" s="72"/>
      <c r="P586" s="194">
        <f>O586*H586</f>
        <v>0</v>
      </c>
      <c r="Q586" s="194">
        <v>1.7000000000000001E-4</v>
      </c>
      <c r="R586" s="194">
        <f>Q586*H586</f>
        <v>1.7000000000000001E-4</v>
      </c>
      <c r="S586" s="194">
        <v>0</v>
      </c>
      <c r="T586" s="195">
        <f>S586*H586</f>
        <v>0</v>
      </c>
      <c r="U586" s="35"/>
      <c r="V586" s="35"/>
      <c r="W586" s="35"/>
      <c r="X586" s="35"/>
      <c r="Y586" s="35"/>
      <c r="Z586" s="35"/>
      <c r="AA586" s="35"/>
      <c r="AB586" s="35"/>
      <c r="AC586" s="35"/>
      <c r="AD586" s="35"/>
      <c r="AE586" s="35"/>
      <c r="AR586" s="196" t="s">
        <v>291</v>
      </c>
      <c r="AT586" s="196" t="s">
        <v>216</v>
      </c>
      <c r="AU586" s="196" t="s">
        <v>90</v>
      </c>
      <c r="AY586" s="18" t="s">
        <v>215</v>
      </c>
      <c r="BE586" s="197">
        <f>IF(N586="základní",J586,0)</f>
        <v>0</v>
      </c>
      <c r="BF586" s="197">
        <f>IF(N586="snížená",J586,0)</f>
        <v>0</v>
      </c>
      <c r="BG586" s="197">
        <f>IF(N586="zákl. přenesená",J586,0)</f>
        <v>0</v>
      </c>
      <c r="BH586" s="197">
        <f>IF(N586="sníž. přenesená",J586,0)</f>
        <v>0</v>
      </c>
      <c r="BI586" s="197">
        <f>IF(N586="nulová",J586,0)</f>
        <v>0</v>
      </c>
      <c r="BJ586" s="18" t="s">
        <v>88</v>
      </c>
      <c r="BK586" s="197">
        <f>ROUND(I586*H586,2)</f>
        <v>0</v>
      </c>
      <c r="BL586" s="18" t="s">
        <v>291</v>
      </c>
      <c r="BM586" s="196" t="s">
        <v>5990</v>
      </c>
    </row>
    <row r="587" spans="1:65" s="2" customFormat="1" ht="19.2">
      <c r="A587" s="35"/>
      <c r="B587" s="36"/>
      <c r="C587" s="37"/>
      <c r="D587" s="198" t="s">
        <v>221</v>
      </c>
      <c r="E587" s="37"/>
      <c r="F587" s="199" t="s">
        <v>5991</v>
      </c>
      <c r="G587" s="37"/>
      <c r="H587" s="37"/>
      <c r="I587" s="200"/>
      <c r="J587" s="37"/>
      <c r="K587" s="37"/>
      <c r="L587" s="40"/>
      <c r="M587" s="201"/>
      <c r="N587" s="202"/>
      <c r="O587" s="72"/>
      <c r="P587" s="72"/>
      <c r="Q587" s="72"/>
      <c r="R587" s="72"/>
      <c r="S587" s="72"/>
      <c r="T587" s="73"/>
      <c r="U587" s="35"/>
      <c r="V587" s="35"/>
      <c r="W587" s="35"/>
      <c r="X587" s="35"/>
      <c r="Y587" s="35"/>
      <c r="Z587" s="35"/>
      <c r="AA587" s="35"/>
      <c r="AB587" s="35"/>
      <c r="AC587" s="35"/>
      <c r="AD587" s="35"/>
      <c r="AE587" s="35"/>
      <c r="AT587" s="18" t="s">
        <v>221</v>
      </c>
      <c r="AU587" s="18" t="s">
        <v>90</v>
      </c>
    </row>
    <row r="588" spans="1:65" s="2" customFormat="1" ht="10.199999999999999">
      <c r="A588" s="35"/>
      <c r="B588" s="36"/>
      <c r="C588" s="37"/>
      <c r="D588" s="215" t="s">
        <v>362</v>
      </c>
      <c r="E588" s="37"/>
      <c r="F588" s="216" t="s">
        <v>5992</v>
      </c>
      <c r="G588" s="37"/>
      <c r="H588" s="37"/>
      <c r="I588" s="200"/>
      <c r="J588" s="37"/>
      <c r="K588" s="37"/>
      <c r="L588" s="40"/>
      <c r="M588" s="201"/>
      <c r="N588" s="202"/>
      <c r="O588" s="72"/>
      <c r="P588" s="72"/>
      <c r="Q588" s="72"/>
      <c r="R588" s="72"/>
      <c r="S588" s="72"/>
      <c r="T588" s="73"/>
      <c r="U588" s="35"/>
      <c r="V588" s="35"/>
      <c r="W588" s="35"/>
      <c r="X588" s="35"/>
      <c r="Y588" s="35"/>
      <c r="Z588" s="35"/>
      <c r="AA588" s="35"/>
      <c r="AB588" s="35"/>
      <c r="AC588" s="35"/>
      <c r="AD588" s="35"/>
      <c r="AE588" s="35"/>
      <c r="AT588" s="18" t="s">
        <v>362</v>
      </c>
      <c r="AU588" s="18" t="s">
        <v>90</v>
      </c>
    </row>
    <row r="589" spans="1:65" s="2" customFormat="1" ht="21.75" customHeight="1">
      <c r="A589" s="35"/>
      <c r="B589" s="36"/>
      <c r="C589" s="260" t="s">
        <v>1994</v>
      </c>
      <c r="D589" s="260" t="s">
        <v>539</v>
      </c>
      <c r="E589" s="261" t="s">
        <v>5993</v>
      </c>
      <c r="F589" s="262" t="s">
        <v>5994</v>
      </c>
      <c r="G589" s="263" t="s">
        <v>716</v>
      </c>
      <c r="H589" s="264">
        <v>1</v>
      </c>
      <c r="I589" s="265"/>
      <c r="J589" s="266">
        <f>ROUND(I589*H589,2)</f>
        <v>0</v>
      </c>
      <c r="K589" s="262" t="s">
        <v>359</v>
      </c>
      <c r="L589" s="267"/>
      <c r="M589" s="268" t="s">
        <v>1</v>
      </c>
      <c r="N589" s="269" t="s">
        <v>46</v>
      </c>
      <c r="O589" s="72"/>
      <c r="P589" s="194">
        <f>O589*H589</f>
        <v>0</v>
      </c>
      <c r="Q589" s="194">
        <v>2.3000000000000001E-4</v>
      </c>
      <c r="R589" s="194">
        <f>Q589*H589</f>
        <v>2.3000000000000001E-4</v>
      </c>
      <c r="S589" s="194">
        <v>0</v>
      </c>
      <c r="T589" s="195">
        <f>S589*H589</f>
        <v>0</v>
      </c>
      <c r="U589" s="35"/>
      <c r="V589" s="35"/>
      <c r="W589" s="35"/>
      <c r="X589" s="35"/>
      <c r="Y589" s="35"/>
      <c r="Z589" s="35"/>
      <c r="AA589" s="35"/>
      <c r="AB589" s="35"/>
      <c r="AC589" s="35"/>
      <c r="AD589" s="35"/>
      <c r="AE589" s="35"/>
      <c r="AR589" s="196" t="s">
        <v>676</v>
      </c>
      <c r="AT589" s="196" t="s">
        <v>539</v>
      </c>
      <c r="AU589" s="196" t="s">
        <v>90</v>
      </c>
      <c r="AY589" s="18" t="s">
        <v>215</v>
      </c>
      <c r="BE589" s="197">
        <f>IF(N589="základní",J589,0)</f>
        <v>0</v>
      </c>
      <c r="BF589" s="197">
        <f>IF(N589="snížená",J589,0)</f>
        <v>0</v>
      </c>
      <c r="BG589" s="197">
        <f>IF(N589="zákl. přenesená",J589,0)</f>
        <v>0</v>
      </c>
      <c r="BH589" s="197">
        <f>IF(N589="sníž. přenesená",J589,0)</f>
        <v>0</v>
      </c>
      <c r="BI589" s="197">
        <f>IF(N589="nulová",J589,0)</f>
        <v>0</v>
      </c>
      <c r="BJ589" s="18" t="s">
        <v>88</v>
      </c>
      <c r="BK589" s="197">
        <f>ROUND(I589*H589,2)</f>
        <v>0</v>
      </c>
      <c r="BL589" s="18" t="s">
        <v>291</v>
      </c>
      <c r="BM589" s="196" t="s">
        <v>5995</v>
      </c>
    </row>
    <row r="590" spans="1:65" s="2" customFormat="1" ht="10.199999999999999">
      <c r="A590" s="35"/>
      <c r="B590" s="36"/>
      <c r="C590" s="37"/>
      <c r="D590" s="198" t="s">
        <v>221</v>
      </c>
      <c r="E590" s="37"/>
      <c r="F590" s="199" t="s">
        <v>5994</v>
      </c>
      <c r="G590" s="37"/>
      <c r="H590" s="37"/>
      <c r="I590" s="200"/>
      <c r="J590" s="37"/>
      <c r="K590" s="37"/>
      <c r="L590" s="40"/>
      <c r="M590" s="201"/>
      <c r="N590" s="202"/>
      <c r="O590" s="72"/>
      <c r="P590" s="72"/>
      <c r="Q590" s="72"/>
      <c r="R590" s="72"/>
      <c r="S590" s="72"/>
      <c r="T590" s="73"/>
      <c r="U590" s="35"/>
      <c r="V590" s="35"/>
      <c r="W590" s="35"/>
      <c r="X590" s="35"/>
      <c r="Y590" s="35"/>
      <c r="Z590" s="35"/>
      <c r="AA590" s="35"/>
      <c r="AB590" s="35"/>
      <c r="AC590" s="35"/>
      <c r="AD590" s="35"/>
      <c r="AE590" s="35"/>
      <c r="AT590" s="18" t="s">
        <v>221</v>
      </c>
      <c r="AU590" s="18" t="s">
        <v>90</v>
      </c>
    </row>
    <row r="591" spans="1:65" s="2" customFormat="1" ht="24.15" customHeight="1">
      <c r="A591" s="35"/>
      <c r="B591" s="36"/>
      <c r="C591" s="185" t="s">
        <v>2001</v>
      </c>
      <c r="D591" s="185" t="s">
        <v>216</v>
      </c>
      <c r="E591" s="186" t="s">
        <v>5996</v>
      </c>
      <c r="F591" s="187" t="s">
        <v>5997</v>
      </c>
      <c r="G591" s="188" t="s">
        <v>583</v>
      </c>
      <c r="H591" s="189">
        <v>0.40100000000000002</v>
      </c>
      <c r="I591" s="190"/>
      <c r="J591" s="191">
        <f>ROUND(I591*H591,2)</f>
        <v>0</v>
      </c>
      <c r="K591" s="187" t="s">
        <v>359</v>
      </c>
      <c r="L591" s="40"/>
      <c r="M591" s="192" t="s">
        <v>1</v>
      </c>
      <c r="N591" s="193" t="s">
        <v>46</v>
      </c>
      <c r="O591" s="72"/>
      <c r="P591" s="194">
        <f>O591*H591</f>
        <v>0</v>
      </c>
      <c r="Q591" s="194">
        <v>0</v>
      </c>
      <c r="R591" s="194">
        <f>Q591*H591</f>
        <v>0</v>
      </c>
      <c r="S591" s="194">
        <v>0</v>
      </c>
      <c r="T591" s="195">
        <f>S591*H591</f>
        <v>0</v>
      </c>
      <c r="U591" s="35"/>
      <c r="V591" s="35"/>
      <c r="W591" s="35"/>
      <c r="X591" s="35"/>
      <c r="Y591" s="35"/>
      <c r="Z591" s="35"/>
      <c r="AA591" s="35"/>
      <c r="AB591" s="35"/>
      <c r="AC591" s="35"/>
      <c r="AD591" s="35"/>
      <c r="AE591" s="35"/>
      <c r="AR591" s="196" t="s">
        <v>291</v>
      </c>
      <c r="AT591" s="196" t="s">
        <v>216</v>
      </c>
      <c r="AU591" s="196" t="s">
        <v>90</v>
      </c>
      <c r="AY591" s="18" t="s">
        <v>215</v>
      </c>
      <c r="BE591" s="197">
        <f>IF(N591="základní",J591,0)</f>
        <v>0</v>
      </c>
      <c r="BF591" s="197">
        <f>IF(N591="snížená",J591,0)</f>
        <v>0</v>
      </c>
      <c r="BG591" s="197">
        <f>IF(N591="zákl. přenesená",J591,0)</f>
        <v>0</v>
      </c>
      <c r="BH591" s="197">
        <f>IF(N591="sníž. přenesená",J591,0)</f>
        <v>0</v>
      </c>
      <c r="BI591" s="197">
        <f>IF(N591="nulová",J591,0)</f>
        <v>0</v>
      </c>
      <c r="BJ591" s="18" t="s">
        <v>88</v>
      </c>
      <c r="BK591" s="197">
        <f>ROUND(I591*H591,2)</f>
        <v>0</v>
      </c>
      <c r="BL591" s="18" t="s">
        <v>291</v>
      </c>
      <c r="BM591" s="196" t="s">
        <v>5998</v>
      </c>
    </row>
    <row r="592" spans="1:65" s="2" customFormat="1" ht="28.8">
      <c r="A592" s="35"/>
      <c r="B592" s="36"/>
      <c r="C592" s="37"/>
      <c r="D592" s="198" t="s">
        <v>221</v>
      </c>
      <c r="E592" s="37"/>
      <c r="F592" s="199" t="s">
        <v>5999</v>
      </c>
      <c r="G592" s="37"/>
      <c r="H592" s="37"/>
      <c r="I592" s="200"/>
      <c r="J592" s="37"/>
      <c r="K592" s="37"/>
      <c r="L592" s="40"/>
      <c r="M592" s="201"/>
      <c r="N592" s="202"/>
      <c r="O592" s="72"/>
      <c r="P592" s="72"/>
      <c r="Q592" s="72"/>
      <c r="R592" s="72"/>
      <c r="S592" s="72"/>
      <c r="T592" s="73"/>
      <c r="U592" s="35"/>
      <c r="V592" s="35"/>
      <c r="W592" s="35"/>
      <c r="X592" s="35"/>
      <c r="Y592" s="35"/>
      <c r="Z592" s="35"/>
      <c r="AA592" s="35"/>
      <c r="AB592" s="35"/>
      <c r="AC592" s="35"/>
      <c r="AD592" s="35"/>
      <c r="AE592" s="35"/>
      <c r="AT592" s="18" t="s">
        <v>221</v>
      </c>
      <c r="AU592" s="18" t="s">
        <v>90</v>
      </c>
    </row>
    <row r="593" spans="1:65" s="2" customFormat="1" ht="10.199999999999999">
      <c r="A593" s="35"/>
      <c r="B593" s="36"/>
      <c r="C593" s="37"/>
      <c r="D593" s="215" t="s">
        <v>362</v>
      </c>
      <c r="E593" s="37"/>
      <c r="F593" s="216" t="s">
        <v>6000</v>
      </c>
      <c r="G593" s="37"/>
      <c r="H593" s="37"/>
      <c r="I593" s="200"/>
      <c r="J593" s="37"/>
      <c r="K593" s="37"/>
      <c r="L593" s="40"/>
      <c r="M593" s="201"/>
      <c r="N593" s="202"/>
      <c r="O593" s="72"/>
      <c r="P593" s="72"/>
      <c r="Q593" s="72"/>
      <c r="R593" s="72"/>
      <c r="S593" s="72"/>
      <c r="T593" s="73"/>
      <c r="U593" s="35"/>
      <c r="V593" s="35"/>
      <c r="W593" s="35"/>
      <c r="X593" s="35"/>
      <c r="Y593" s="35"/>
      <c r="Z593" s="35"/>
      <c r="AA593" s="35"/>
      <c r="AB593" s="35"/>
      <c r="AC593" s="35"/>
      <c r="AD593" s="35"/>
      <c r="AE593" s="35"/>
      <c r="AT593" s="18" t="s">
        <v>362</v>
      </c>
      <c r="AU593" s="18" t="s">
        <v>90</v>
      </c>
    </row>
    <row r="594" spans="1:65" s="11" customFormat="1" ht="22.8" customHeight="1">
      <c r="B594" s="171"/>
      <c r="C594" s="172"/>
      <c r="D594" s="173" t="s">
        <v>80</v>
      </c>
      <c r="E594" s="213" t="s">
        <v>6001</v>
      </c>
      <c r="F594" s="213" t="s">
        <v>6002</v>
      </c>
      <c r="G594" s="172"/>
      <c r="H594" s="172"/>
      <c r="I594" s="175"/>
      <c r="J594" s="214">
        <f>BK594</f>
        <v>0</v>
      </c>
      <c r="K594" s="172"/>
      <c r="L594" s="177"/>
      <c r="M594" s="178"/>
      <c r="N594" s="179"/>
      <c r="O594" s="179"/>
      <c r="P594" s="180">
        <f>SUM(P595:P615)</f>
        <v>0</v>
      </c>
      <c r="Q594" s="179"/>
      <c r="R594" s="180">
        <f>SUM(R595:R615)</f>
        <v>0.1356</v>
      </c>
      <c r="S594" s="179"/>
      <c r="T594" s="181">
        <f>SUM(T595:T615)</f>
        <v>0</v>
      </c>
      <c r="AR594" s="182" t="s">
        <v>90</v>
      </c>
      <c r="AT594" s="183" t="s">
        <v>80</v>
      </c>
      <c r="AU594" s="183" t="s">
        <v>88</v>
      </c>
      <c r="AY594" s="182" t="s">
        <v>215</v>
      </c>
      <c r="BK594" s="184">
        <f>SUM(BK595:BK615)</f>
        <v>0</v>
      </c>
    </row>
    <row r="595" spans="1:65" s="2" customFormat="1" ht="24.15" customHeight="1">
      <c r="A595" s="35"/>
      <c r="B595" s="36"/>
      <c r="C595" s="185" t="s">
        <v>2007</v>
      </c>
      <c r="D595" s="185" t="s">
        <v>216</v>
      </c>
      <c r="E595" s="186" t="s">
        <v>6003</v>
      </c>
      <c r="F595" s="187" t="s">
        <v>6004</v>
      </c>
      <c r="G595" s="188" t="s">
        <v>288</v>
      </c>
      <c r="H595" s="189">
        <v>1</v>
      </c>
      <c r="I595" s="190"/>
      <c r="J595" s="191">
        <f>ROUND(I595*H595,2)</f>
        <v>0</v>
      </c>
      <c r="K595" s="187" t="s">
        <v>359</v>
      </c>
      <c r="L595" s="40"/>
      <c r="M595" s="192" t="s">
        <v>1</v>
      </c>
      <c r="N595" s="193" t="s">
        <v>46</v>
      </c>
      <c r="O595" s="72"/>
      <c r="P595" s="194">
        <f>O595*H595</f>
        <v>0</v>
      </c>
      <c r="Q595" s="194">
        <v>0</v>
      </c>
      <c r="R595" s="194">
        <f>Q595*H595</f>
        <v>0</v>
      </c>
      <c r="S595" s="194">
        <v>0</v>
      </c>
      <c r="T595" s="195">
        <f>S595*H595</f>
        <v>0</v>
      </c>
      <c r="U595" s="35"/>
      <c r="V595" s="35"/>
      <c r="W595" s="35"/>
      <c r="X595" s="35"/>
      <c r="Y595" s="35"/>
      <c r="Z595" s="35"/>
      <c r="AA595" s="35"/>
      <c r="AB595" s="35"/>
      <c r="AC595" s="35"/>
      <c r="AD595" s="35"/>
      <c r="AE595" s="35"/>
      <c r="AR595" s="196" t="s">
        <v>291</v>
      </c>
      <c r="AT595" s="196" t="s">
        <v>216</v>
      </c>
      <c r="AU595" s="196" t="s">
        <v>90</v>
      </c>
      <c r="AY595" s="18" t="s">
        <v>215</v>
      </c>
      <c r="BE595" s="197">
        <f>IF(N595="základní",J595,0)</f>
        <v>0</v>
      </c>
      <c r="BF595" s="197">
        <f>IF(N595="snížená",J595,0)</f>
        <v>0</v>
      </c>
      <c r="BG595" s="197">
        <f>IF(N595="zákl. přenesená",J595,0)</f>
        <v>0</v>
      </c>
      <c r="BH595" s="197">
        <f>IF(N595="sníž. přenesená",J595,0)</f>
        <v>0</v>
      </c>
      <c r="BI595" s="197">
        <f>IF(N595="nulová",J595,0)</f>
        <v>0</v>
      </c>
      <c r="BJ595" s="18" t="s">
        <v>88</v>
      </c>
      <c r="BK595" s="197">
        <f>ROUND(I595*H595,2)</f>
        <v>0</v>
      </c>
      <c r="BL595" s="18" t="s">
        <v>291</v>
      </c>
      <c r="BM595" s="196" t="s">
        <v>6005</v>
      </c>
    </row>
    <row r="596" spans="1:65" s="2" customFormat="1" ht="19.2">
      <c r="A596" s="35"/>
      <c r="B596" s="36"/>
      <c r="C596" s="37"/>
      <c r="D596" s="198" t="s">
        <v>221</v>
      </c>
      <c r="E596" s="37"/>
      <c r="F596" s="199" t="s">
        <v>6006</v>
      </c>
      <c r="G596" s="37"/>
      <c r="H596" s="37"/>
      <c r="I596" s="200"/>
      <c r="J596" s="37"/>
      <c r="K596" s="37"/>
      <c r="L596" s="40"/>
      <c r="M596" s="201"/>
      <c r="N596" s="202"/>
      <c r="O596" s="72"/>
      <c r="P596" s="72"/>
      <c r="Q596" s="72"/>
      <c r="R596" s="72"/>
      <c r="S596" s="72"/>
      <c r="T596" s="73"/>
      <c r="U596" s="35"/>
      <c r="V596" s="35"/>
      <c r="W596" s="35"/>
      <c r="X596" s="35"/>
      <c r="Y596" s="35"/>
      <c r="Z596" s="35"/>
      <c r="AA596" s="35"/>
      <c r="AB596" s="35"/>
      <c r="AC596" s="35"/>
      <c r="AD596" s="35"/>
      <c r="AE596" s="35"/>
      <c r="AT596" s="18" t="s">
        <v>221</v>
      </c>
      <c r="AU596" s="18" t="s">
        <v>90</v>
      </c>
    </row>
    <row r="597" spans="1:65" s="2" customFormat="1" ht="10.199999999999999">
      <c r="A597" s="35"/>
      <c r="B597" s="36"/>
      <c r="C597" s="37"/>
      <c r="D597" s="215" t="s">
        <v>362</v>
      </c>
      <c r="E597" s="37"/>
      <c r="F597" s="216" t="s">
        <v>6007</v>
      </c>
      <c r="G597" s="37"/>
      <c r="H597" s="37"/>
      <c r="I597" s="200"/>
      <c r="J597" s="37"/>
      <c r="K597" s="37"/>
      <c r="L597" s="40"/>
      <c r="M597" s="201"/>
      <c r="N597" s="202"/>
      <c r="O597" s="72"/>
      <c r="P597" s="72"/>
      <c r="Q597" s="72"/>
      <c r="R597" s="72"/>
      <c r="S597" s="72"/>
      <c r="T597" s="73"/>
      <c r="U597" s="35"/>
      <c r="V597" s="35"/>
      <c r="W597" s="35"/>
      <c r="X597" s="35"/>
      <c r="Y597" s="35"/>
      <c r="Z597" s="35"/>
      <c r="AA597" s="35"/>
      <c r="AB597" s="35"/>
      <c r="AC597" s="35"/>
      <c r="AD597" s="35"/>
      <c r="AE597" s="35"/>
      <c r="AT597" s="18" t="s">
        <v>362</v>
      </c>
      <c r="AU597" s="18" t="s">
        <v>90</v>
      </c>
    </row>
    <row r="598" spans="1:65" s="2" customFormat="1" ht="33" customHeight="1">
      <c r="A598" s="35"/>
      <c r="B598" s="36"/>
      <c r="C598" s="260" t="s">
        <v>2015</v>
      </c>
      <c r="D598" s="260" t="s">
        <v>539</v>
      </c>
      <c r="E598" s="261" t="s">
        <v>6008</v>
      </c>
      <c r="F598" s="262" t="s">
        <v>6009</v>
      </c>
      <c r="G598" s="263" t="s">
        <v>716</v>
      </c>
      <c r="H598" s="264">
        <v>1</v>
      </c>
      <c r="I598" s="265"/>
      <c r="J598" s="266">
        <f>ROUND(I598*H598,2)</f>
        <v>0</v>
      </c>
      <c r="K598" s="262" t="s">
        <v>359</v>
      </c>
      <c r="L598" s="267"/>
      <c r="M598" s="268" t="s">
        <v>1</v>
      </c>
      <c r="N598" s="269" t="s">
        <v>46</v>
      </c>
      <c r="O598" s="72"/>
      <c r="P598" s="194">
        <f>O598*H598</f>
        <v>0</v>
      </c>
      <c r="Q598" s="194">
        <v>3.8999999999999998E-3</v>
      </c>
      <c r="R598" s="194">
        <f>Q598*H598</f>
        <v>3.8999999999999998E-3</v>
      </c>
      <c r="S598" s="194">
        <v>0</v>
      </c>
      <c r="T598" s="195">
        <f>S598*H598</f>
        <v>0</v>
      </c>
      <c r="U598" s="35"/>
      <c r="V598" s="35"/>
      <c r="W598" s="35"/>
      <c r="X598" s="35"/>
      <c r="Y598" s="35"/>
      <c r="Z598" s="35"/>
      <c r="AA598" s="35"/>
      <c r="AB598" s="35"/>
      <c r="AC598" s="35"/>
      <c r="AD598" s="35"/>
      <c r="AE598" s="35"/>
      <c r="AR598" s="196" t="s">
        <v>676</v>
      </c>
      <c r="AT598" s="196" t="s">
        <v>539</v>
      </c>
      <c r="AU598" s="196" t="s">
        <v>90</v>
      </c>
      <c r="AY598" s="18" t="s">
        <v>215</v>
      </c>
      <c r="BE598" s="197">
        <f>IF(N598="základní",J598,0)</f>
        <v>0</v>
      </c>
      <c r="BF598" s="197">
        <f>IF(N598="snížená",J598,0)</f>
        <v>0</v>
      </c>
      <c r="BG598" s="197">
        <f>IF(N598="zákl. přenesená",J598,0)</f>
        <v>0</v>
      </c>
      <c r="BH598" s="197">
        <f>IF(N598="sníž. přenesená",J598,0)</f>
        <v>0</v>
      </c>
      <c r="BI598" s="197">
        <f>IF(N598="nulová",J598,0)</f>
        <v>0</v>
      </c>
      <c r="BJ598" s="18" t="s">
        <v>88</v>
      </c>
      <c r="BK598" s="197">
        <f>ROUND(I598*H598,2)</f>
        <v>0</v>
      </c>
      <c r="BL598" s="18" t="s">
        <v>291</v>
      </c>
      <c r="BM598" s="196" t="s">
        <v>6010</v>
      </c>
    </row>
    <row r="599" spans="1:65" s="2" customFormat="1" ht="24.15" customHeight="1">
      <c r="A599" s="35"/>
      <c r="B599" s="36"/>
      <c r="C599" s="185" t="s">
        <v>2021</v>
      </c>
      <c r="D599" s="185" t="s">
        <v>216</v>
      </c>
      <c r="E599" s="186" t="s">
        <v>6011</v>
      </c>
      <c r="F599" s="187" t="s">
        <v>6012</v>
      </c>
      <c r="G599" s="188" t="s">
        <v>288</v>
      </c>
      <c r="H599" s="189">
        <v>1</v>
      </c>
      <c r="I599" s="190"/>
      <c r="J599" s="191">
        <f>ROUND(I599*H599,2)</f>
        <v>0</v>
      </c>
      <c r="K599" s="187" t="s">
        <v>359</v>
      </c>
      <c r="L599" s="40"/>
      <c r="M599" s="192" t="s">
        <v>1</v>
      </c>
      <c r="N599" s="193" t="s">
        <v>46</v>
      </c>
      <c r="O599" s="72"/>
      <c r="P599" s="194">
        <f>O599*H599</f>
        <v>0</v>
      </c>
      <c r="Q599" s="194">
        <v>0</v>
      </c>
      <c r="R599" s="194">
        <f>Q599*H599</f>
        <v>0</v>
      </c>
      <c r="S599" s="194">
        <v>0</v>
      </c>
      <c r="T599" s="195">
        <f>S599*H599</f>
        <v>0</v>
      </c>
      <c r="U599" s="35"/>
      <c r="V599" s="35"/>
      <c r="W599" s="35"/>
      <c r="X599" s="35"/>
      <c r="Y599" s="35"/>
      <c r="Z599" s="35"/>
      <c r="AA599" s="35"/>
      <c r="AB599" s="35"/>
      <c r="AC599" s="35"/>
      <c r="AD599" s="35"/>
      <c r="AE599" s="35"/>
      <c r="AR599" s="196" t="s">
        <v>291</v>
      </c>
      <c r="AT599" s="196" t="s">
        <v>216</v>
      </c>
      <c r="AU599" s="196" t="s">
        <v>90</v>
      </c>
      <c r="AY599" s="18" t="s">
        <v>215</v>
      </c>
      <c r="BE599" s="197">
        <f>IF(N599="základní",J599,0)</f>
        <v>0</v>
      </c>
      <c r="BF599" s="197">
        <f>IF(N599="snížená",J599,0)</f>
        <v>0</v>
      </c>
      <c r="BG599" s="197">
        <f>IF(N599="zákl. přenesená",J599,0)</f>
        <v>0</v>
      </c>
      <c r="BH599" s="197">
        <f>IF(N599="sníž. přenesená",J599,0)</f>
        <v>0</v>
      </c>
      <c r="BI599" s="197">
        <f>IF(N599="nulová",J599,0)</f>
        <v>0</v>
      </c>
      <c r="BJ599" s="18" t="s">
        <v>88</v>
      </c>
      <c r="BK599" s="197">
        <f>ROUND(I599*H599,2)</f>
        <v>0</v>
      </c>
      <c r="BL599" s="18" t="s">
        <v>291</v>
      </c>
      <c r="BM599" s="196" t="s">
        <v>6013</v>
      </c>
    </row>
    <row r="600" spans="1:65" s="2" customFormat="1" ht="19.2">
      <c r="A600" s="35"/>
      <c r="B600" s="36"/>
      <c r="C600" s="37"/>
      <c r="D600" s="198" t="s">
        <v>221</v>
      </c>
      <c r="E600" s="37"/>
      <c r="F600" s="199" t="s">
        <v>6014</v>
      </c>
      <c r="G600" s="37"/>
      <c r="H600" s="37"/>
      <c r="I600" s="200"/>
      <c r="J600" s="37"/>
      <c r="K600" s="37"/>
      <c r="L600" s="40"/>
      <c r="M600" s="201"/>
      <c r="N600" s="202"/>
      <c r="O600" s="72"/>
      <c r="P600" s="72"/>
      <c r="Q600" s="72"/>
      <c r="R600" s="72"/>
      <c r="S600" s="72"/>
      <c r="T600" s="73"/>
      <c r="U600" s="35"/>
      <c r="V600" s="35"/>
      <c r="W600" s="35"/>
      <c r="X600" s="35"/>
      <c r="Y600" s="35"/>
      <c r="Z600" s="35"/>
      <c r="AA600" s="35"/>
      <c r="AB600" s="35"/>
      <c r="AC600" s="35"/>
      <c r="AD600" s="35"/>
      <c r="AE600" s="35"/>
      <c r="AT600" s="18" t="s">
        <v>221</v>
      </c>
      <c r="AU600" s="18" t="s">
        <v>90</v>
      </c>
    </row>
    <row r="601" spans="1:65" s="2" customFormat="1" ht="10.199999999999999">
      <c r="A601" s="35"/>
      <c r="B601" s="36"/>
      <c r="C601" s="37"/>
      <c r="D601" s="215" t="s">
        <v>362</v>
      </c>
      <c r="E601" s="37"/>
      <c r="F601" s="216" t="s">
        <v>6015</v>
      </c>
      <c r="G601" s="37"/>
      <c r="H601" s="37"/>
      <c r="I601" s="200"/>
      <c r="J601" s="37"/>
      <c r="K601" s="37"/>
      <c r="L601" s="40"/>
      <c r="M601" s="201"/>
      <c r="N601" s="202"/>
      <c r="O601" s="72"/>
      <c r="P601" s="72"/>
      <c r="Q601" s="72"/>
      <c r="R601" s="72"/>
      <c r="S601" s="72"/>
      <c r="T601" s="73"/>
      <c r="U601" s="35"/>
      <c r="V601" s="35"/>
      <c r="W601" s="35"/>
      <c r="X601" s="35"/>
      <c r="Y601" s="35"/>
      <c r="Z601" s="35"/>
      <c r="AA601" s="35"/>
      <c r="AB601" s="35"/>
      <c r="AC601" s="35"/>
      <c r="AD601" s="35"/>
      <c r="AE601" s="35"/>
      <c r="AT601" s="18" t="s">
        <v>362</v>
      </c>
      <c r="AU601" s="18" t="s">
        <v>90</v>
      </c>
    </row>
    <row r="602" spans="1:65" s="2" customFormat="1" ht="24.15" customHeight="1">
      <c r="A602" s="35"/>
      <c r="B602" s="36"/>
      <c r="C602" s="260" t="s">
        <v>2026</v>
      </c>
      <c r="D602" s="260" t="s">
        <v>539</v>
      </c>
      <c r="E602" s="261" t="s">
        <v>6016</v>
      </c>
      <c r="F602" s="262" t="s">
        <v>6017</v>
      </c>
      <c r="G602" s="263" t="s">
        <v>716</v>
      </c>
      <c r="H602" s="264">
        <v>1</v>
      </c>
      <c r="I602" s="265"/>
      <c r="J602" s="266">
        <f>ROUND(I602*H602,2)</f>
        <v>0</v>
      </c>
      <c r="K602" s="262" t="s">
        <v>359</v>
      </c>
      <c r="L602" s="267"/>
      <c r="M602" s="268" t="s">
        <v>1</v>
      </c>
      <c r="N602" s="269" t="s">
        <v>46</v>
      </c>
      <c r="O602" s="72"/>
      <c r="P602" s="194">
        <f>O602*H602</f>
        <v>0</v>
      </c>
      <c r="Q602" s="194">
        <v>6.7000000000000002E-3</v>
      </c>
      <c r="R602" s="194">
        <f>Q602*H602</f>
        <v>6.7000000000000002E-3</v>
      </c>
      <c r="S602" s="194">
        <v>0</v>
      </c>
      <c r="T602" s="195">
        <f>S602*H602</f>
        <v>0</v>
      </c>
      <c r="U602" s="35"/>
      <c r="V602" s="35"/>
      <c r="W602" s="35"/>
      <c r="X602" s="35"/>
      <c r="Y602" s="35"/>
      <c r="Z602" s="35"/>
      <c r="AA602" s="35"/>
      <c r="AB602" s="35"/>
      <c r="AC602" s="35"/>
      <c r="AD602" s="35"/>
      <c r="AE602" s="35"/>
      <c r="AR602" s="196" t="s">
        <v>676</v>
      </c>
      <c r="AT602" s="196" t="s">
        <v>539</v>
      </c>
      <c r="AU602" s="196" t="s">
        <v>90</v>
      </c>
      <c r="AY602" s="18" t="s">
        <v>215</v>
      </c>
      <c r="BE602" s="197">
        <f>IF(N602="základní",J602,0)</f>
        <v>0</v>
      </c>
      <c r="BF602" s="197">
        <f>IF(N602="snížená",J602,0)</f>
        <v>0</v>
      </c>
      <c r="BG602" s="197">
        <f>IF(N602="zákl. přenesená",J602,0)</f>
        <v>0</v>
      </c>
      <c r="BH602" s="197">
        <f>IF(N602="sníž. přenesená",J602,0)</f>
        <v>0</v>
      </c>
      <c r="BI602" s="197">
        <f>IF(N602="nulová",J602,0)</f>
        <v>0</v>
      </c>
      <c r="BJ602" s="18" t="s">
        <v>88</v>
      </c>
      <c r="BK602" s="197">
        <f>ROUND(I602*H602,2)</f>
        <v>0</v>
      </c>
      <c r="BL602" s="18" t="s">
        <v>291</v>
      </c>
      <c r="BM602" s="196" t="s">
        <v>6018</v>
      </c>
    </row>
    <row r="603" spans="1:65" s="2" customFormat="1" ht="19.2">
      <c r="A603" s="35"/>
      <c r="B603" s="36"/>
      <c r="C603" s="37"/>
      <c r="D603" s="198" t="s">
        <v>221</v>
      </c>
      <c r="E603" s="37"/>
      <c r="F603" s="199" t="s">
        <v>6017</v>
      </c>
      <c r="G603" s="37"/>
      <c r="H603" s="37"/>
      <c r="I603" s="200"/>
      <c r="J603" s="37"/>
      <c r="K603" s="37"/>
      <c r="L603" s="40"/>
      <c r="M603" s="201"/>
      <c r="N603" s="202"/>
      <c r="O603" s="72"/>
      <c r="P603" s="72"/>
      <c r="Q603" s="72"/>
      <c r="R603" s="72"/>
      <c r="S603" s="72"/>
      <c r="T603" s="73"/>
      <c r="U603" s="35"/>
      <c r="V603" s="35"/>
      <c r="W603" s="35"/>
      <c r="X603" s="35"/>
      <c r="Y603" s="35"/>
      <c r="Z603" s="35"/>
      <c r="AA603" s="35"/>
      <c r="AB603" s="35"/>
      <c r="AC603" s="35"/>
      <c r="AD603" s="35"/>
      <c r="AE603" s="35"/>
      <c r="AT603" s="18" t="s">
        <v>221</v>
      </c>
      <c r="AU603" s="18" t="s">
        <v>90</v>
      </c>
    </row>
    <row r="604" spans="1:65" s="2" customFormat="1" ht="24.15" customHeight="1">
      <c r="A604" s="35"/>
      <c r="B604" s="36"/>
      <c r="C604" s="185" t="s">
        <v>2032</v>
      </c>
      <c r="D604" s="185" t="s">
        <v>216</v>
      </c>
      <c r="E604" s="186" t="s">
        <v>6019</v>
      </c>
      <c r="F604" s="187" t="s">
        <v>6020</v>
      </c>
      <c r="G604" s="188" t="s">
        <v>288</v>
      </c>
      <c r="H604" s="189">
        <v>6</v>
      </c>
      <c r="I604" s="190"/>
      <c r="J604" s="191">
        <f>ROUND(I604*H604,2)</f>
        <v>0</v>
      </c>
      <c r="K604" s="187" t="s">
        <v>359</v>
      </c>
      <c r="L604" s="40"/>
      <c r="M604" s="192" t="s">
        <v>1</v>
      </c>
      <c r="N604" s="193" t="s">
        <v>46</v>
      </c>
      <c r="O604" s="72"/>
      <c r="P604" s="194">
        <f>O604*H604</f>
        <v>0</v>
      </c>
      <c r="Q604" s="194">
        <v>0</v>
      </c>
      <c r="R604" s="194">
        <f>Q604*H604</f>
        <v>0</v>
      </c>
      <c r="S604" s="194">
        <v>0</v>
      </c>
      <c r="T604" s="195">
        <f>S604*H604</f>
        <v>0</v>
      </c>
      <c r="U604" s="35"/>
      <c r="V604" s="35"/>
      <c r="W604" s="35"/>
      <c r="X604" s="35"/>
      <c r="Y604" s="35"/>
      <c r="Z604" s="35"/>
      <c r="AA604" s="35"/>
      <c r="AB604" s="35"/>
      <c r="AC604" s="35"/>
      <c r="AD604" s="35"/>
      <c r="AE604" s="35"/>
      <c r="AR604" s="196" t="s">
        <v>291</v>
      </c>
      <c r="AT604" s="196" t="s">
        <v>216</v>
      </c>
      <c r="AU604" s="196" t="s">
        <v>90</v>
      </c>
      <c r="AY604" s="18" t="s">
        <v>215</v>
      </c>
      <c r="BE604" s="197">
        <f>IF(N604="základní",J604,0)</f>
        <v>0</v>
      </c>
      <c r="BF604" s="197">
        <f>IF(N604="snížená",J604,0)</f>
        <v>0</v>
      </c>
      <c r="BG604" s="197">
        <f>IF(N604="zákl. přenesená",J604,0)</f>
        <v>0</v>
      </c>
      <c r="BH604" s="197">
        <f>IF(N604="sníž. přenesená",J604,0)</f>
        <v>0</v>
      </c>
      <c r="BI604" s="197">
        <f>IF(N604="nulová",J604,0)</f>
        <v>0</v>
      </c>
      <c r="BJ604" s="18" t="s">
        <v>88</v>
      </c>
      <c r="BK604" s="197">
        <f>ROUND(I604*H604,2)</f>
        <v>0</v>
      </c>
      <c r="BL604" s="18" t="s">
        <v>291</v>
      </c>
      <c r="BM604" s="196" t="s">
        <v>6021</v>
      </c>
    </row>
    <row r="605" spans="1:65" s="2" customFormat="1" ht="19.2">
      <c r="A605" s="35"/>
      <c r="B605" s="36"/>
      <c r="C605" s="37"/>
      <c r="D605" s="198" t="s">
        <v>221</v>
      </c>
      <c r="E605" s="37"/>
      <c r="F605" s="199" t="s">
        <v>6022</v>
      </c>
      <c r="G605" s="37"/>
      <c r="H605" s="37"/>
      <c r="I605" s="200"/>
      <c r="J605" s="37"/>
      <c r="K605" s="37"/>
      <c r="L605" s="40"/>
      <c r="M605" s="201"/>
      <c r="N605" s="202"/>
      <c r="O605" s="72"/>
      <c r="P605" s="72"/>
      <c r="Q605" s="72"/>
      <c r="R605" s="72"/>
      <c r="S605" s="72"/>
      <c r="T605" s="73"/>
      <c r="U605" s="35"/>
      <c r="V605" s="35"/>
      <c r="W605" s="35"/>
      <c r="X605" s="35"/>
      <c r="Y605" s="35"/>
      <c r="Z605" s="35"/>
      <c r="AA605" s="35"/>
      <c r="AB605" s="35"/>
      <c r="AC605" s="35"/>
      <c r="AD605" s="35"/>
      <c r="AE605" s="35"/>
      <c r="AT605" s="18" t="s">
        <v>221</v>
      </c>
      <c r="AU605" s="18" t="s">
        <v>90</v>
      </c>
    </row>
    <row r="606" spans="1:65" s="2" customFormat="1" ht="10.199999999999999">
      <c r="A606" s="35"/>
      <c r="B606" s="36"/>
      <c r="C606" s="37"/>
      <c r="D606" s="215" t="s">
        <v>362</v>
      </c>
      <c r="E606" s="37"/>
      <c r="F606" s="216" t="s">
        <v>6023</v>
      </c>
      <c r="G606" s="37"/>
      <c r="H606" s="37"/>
      <c r="I606" s="200"/>
      <c r="J606" s="37"/>
      <c r="K606" s="37"/>
      <c r="L606" s="40"/>
      <c r="M606" s="201"/>
      <c r="N606" s="202"/>
      <c r="O606" s="72"/>
      <c r="P606" s="72"/>
      <c r="Q606" s="72"/>
      <c r="R606" s="72"/>
      <c r="S606" s="72"/>
      <c r="T606" s="73"/>
      <c r="U606" s="35"/>
      <c r="V606" s="35"/>
      <c r="W606" s="35"/>
      <c r="X606" s="35"/>
      <c r="Y606" s="35"/>
      <c r="Z606" s="35"/>
      <c r="AA606" s="35"/>
      <c r="AB606" s="35"/>
      <c r="AC606" s="35"/>
      <c r="AD606" s="35"/>
      <c r="AE606" s="35"/>
      <c r="AT606" s="18" t="s">
        <v>362</v>
      </c>
      <c r="AU606" s="18" t="s">
        <v>90</v>
      </c>
    </row>
    <row r="607" spans="1:65" s="2" customFormat="1" ht="49.05" customHeight="1">
      <c r="A607" s="35"/>
      <c r="B607" s="36"/>
      <c r="C607" s="260" t="s">
        <v>2039</v>
      </c>
      <c r="D607" s="260" t="s">
        <v>539</v>
      </c>
      <c r="E607" s="261" t="s">
        <v>6024</v>
      </c>
      <c r="F607" s="262" t="s">
        <v>6025</v>
      </c>
      <c r="G607" s="263" t="s">
        <v>716</v>
      </c>
      <c r="H607" s="264">
        <v>6</v>
      </c>
      <c r="I607" s="265"/>
      <c r="J607" s="266">
        <f>ROUND(I607*H607,2)</f>
        <v>0</v>
      </c>
      <c r="K607" s="262" t="s">
        <v>359</v>
      </c>
      <c r="L607" s="267"/>
      <c r="M607" s="268" t="s">
        <v>1</v>
      </c>
      <c r="N607" s="269" t="s">
        <v>46</v>
      </c>
      <c r="O607" s="72"/>
      <c r="P607" s="194">
        <f>O607*H607</f>
        <v>0</v>
      </c>
      <c r="Q607" s="194">
        <v>8.6999999999999994E-3</v>
      </c>
      <c r="R607" s="194">
        <f>Q607*H607</f>
        <v>5.2199999999999996E-2</v>
      </c>
      <c r="S607" s="194">
        <v>0</v>
      </c>
      <c r="T607" s="195">
        <f>S607*H607</f>
        <v>0</v>
      </c>
      <c r="U607" s="35"/>
      <c r="V607" s="35"/>
      <c r="W607" s="35"/>
      <c r="X607" s="35"/>
      <c r="Y607" s="35"/>
      <c r="Z607" s="35"/>
      <c r="AA607" s="35"/>
      <c r="AB607" s="35"/>
      <c r="AC607" s="35"/>
      <c r="AD607" s="35"/>
      <c r="AE607" s="35"/>
      <c r="AR607" s="196" t="s">
        <v>676</v>
      </c>
      <c r="AT607" s="196" t="s">
        <v>539</v>
      </c>
      <c r="AU607" s="196" t="s">
        <v>90</v>
      </c>
      <c r="AY607" s="18" t="s">
        <v>215</v>
      </c>
      <c r="BE607" s="197">
        <f>IF(N607="základní",J607,0)</f>
        <v>0</v>
      </c>
      <c r="BF607" s="197">
        <f>IF(N607="snížená",J607,0)</f>
        <v>0</v>
      </c>
      <c r="BG607" s="197">
        <f>IF(N607="zákl. přenesená",J607,0)</f>
        <v>0</v>
      </c>
      <c r="BH607" s="197">
        <f>IF(N607="sníž. přenesená",J607,0)</f>
        <v>0</v>
      </c>
      <c r="BI607" s="197">
        <f>IF(N607="nulová",J607,0)</f>
        <v>0</v>
      </c>
      <c r="BJ607" s="18" t="s">
        <v>88</v>
      </c>
      <c r="BK607" s="197">
        <f>ROUND(I607*H607,2)</f>
        <v>0</v>
      </c>
      <c r="BL607" s="18" t="s">
        <v>291</v>
      </c>
      <c r="BM607" s="196" t="s">
        <v>6026</v>
      </c>
    </row>
    <row r="608" spans="1:65" s="2" customFormat="1" ht="19.2">
      <c r="A608" s="35"/>
      <c r="B608" s="36"/>
      <c r="C608" s="37"/>
      <c r="D608" s="198" t="s">
        <v>221</v>
      </c>
      <c r="E608" s="37"/>
      <c r="F608" s="199" t="s">
        <v>6027</v>
      </c>
      <c r="G608" s="37"/>
      <c r="H608" s="37"/>
      <c r="I608" s="200"/>
      <c r="J608" s="37"/>
      <c r="K608" s="37"/>
      <c r="L608" s="40"/>
      <c r="M608" s="201"/>
      <c r="N608" s="202"/>
      <c r="O608" s="72"/>
      <c r="P608" s="72"/>
      <c r="Q608" s="72"/>
      <c r="R608" s="72"/>
      <c r="S608" s="72"/>
      <c r="T608" s="73"/>
      <c r="U608" s="35"/>
      <c r="V608" s="35"/>
      <c r="W608" s="35"/>
      <c r="X608" s="35"/>
      <c r="Y608" s="35"/>
      <c r="Z608" s="35"/>
      <c r="AA608" s="35"/>
      <c r="AB608" s="35"/>
      <c r="AC608" s="35"/>
      <c r="AD608" s="35"/>
      <c r="AE608" s="35"/>
      <c r="AT608" s="18" t="s">
        <v>221</v>
      </c>
      <c r="AU608" s="18" t="s">
        <v>90</v>
      </c>
    </row>
    <row r="609" spans="1:65" s="2" customFormat="1" ht="33" customHeight="1">
      <c r="A609" s="35"/>
      <c r="B609" s="36"/>
      <c r="C609" s="185" t="s">
        <v>2043</v>
      </c>
      <c r="D609" s="185" t="s">
        <v>216</v>
      </c>
      <c r="E609" s="186" t="s">
        <v>6028</v>
      </c>
      <c r="F609" s="187" t="s">
        <v>6029</v>
      </c>
      <c r="G609" s="188" t="s">
        <v>288</v>
      </c>
      <c r="H609" s="189">
        <v>2</v>
      </c>
      <c r="I609" s="190"/>
      <c r="J609" s="191">
        <f>ROUND(I609*H609,2)</f>
        <v>0</v>
      </c>
      <c r="K609" s="187" t="s">
        <v>359</v>
      </c>
      <c r="L609" s="40"/>
      <c r="M609" s="192" t="s">
        <v>1</v>
      </c>
      <c r="N609" s="193" t="s">
        <v>46</v>
      </c>
      <c r="O609" s="72"/>
      <c r="P609" s="194">
        <f>O609*H609</f>
        <v>0</v>
      </c>
      <c r="Q609" s="194">
        <v>1.6650000000000002E-2</v>
      </c>
      <c r="R609" s="194">
        <f>Q609*H609</f>
        <v>3.3300000000000003E-2</v>
      </c>
      <c r="S609" s="194">
        <v>0</v>
      </c>
      <c r="T609" s="195">
        <f>S609*H609</f>
        <v>0</v>
      </c>
      <c r="U609" s="35"/>
      <c r="V609" s="35"/>
      <c r="W609" s="35"/>
      <c r="X609" s="35"/>
      <c r="Y609" s="35"/>
      <c r="Z609" s="35"/>
      <c r="AA609" s="35"/>
      <c r="AB609" s="35"/>
      <c r="AC609" s="35"/>
      <c r="AD609" s="35"/>
      <c r="AE609" s="35"/>
      <c r="AR609" s="196" t="s">
        <v>291</v>
      </c>
      <c r="AT609" s="196" t="s">
        <v>216</v>
      </c>
      <c r="AU609" s="196" t="s">
        <v>90</v>
      </c>
      <c r="AY609" s="18" t="s">
        <v>215</v>
      </c>
      <c r="BE609" s="197">
        <f>IF(N609="základní",J609,0)</f>
        <v>0</v>
      </c>
      <c r="BF609" s="197">
        <f>IF(N609="snížená",J609,0)</f>
        <v>0</v>
      </c>
      <c r="BG609" s="197">
        <f>IF(N609="zákl. přenesená",J609,0)</f>
        <v>0</v>
      </c>
      <c r="BH609" s="197">
        <f>IF(N609="sníž. přenesená",J609,0)</f>
        <v>0</v>
      </c>
      <c r="BI609" s="197">
        <f>IF(N609="nulová",J609,0)</f>
        <v>0</v>
      </c>
      <c r="BJ609" s="18" t="s">
        <v>88</v>
      </c>
      <c r="BK609" s="197">
        <f>ROUND(I609*H609,2)</f>
        <v>0</v>
      </c>
      <c r="BL609" s="18" t="s">
        <v>291</v>
      </c>
      <c r="BM609" s="196" t="s">
        <v>6030</v>
      </c>
    </row>
    <row r="610" spans="1:65" s="2" customFormat="1" ht="28.8">
      <c r="A610" s="35"/>
      <c r="B610" s="36"/>
      <c r="C610" s="37"/>
      <c r="D610" s="198" t="s">
        <v>221</v>
      </c>
      <c r="E610" s="37"/>
      <c r="F610" s="199" t="s">
        <v>6031</v>
      </c>
      <c r="G610" s="37"/>
      <c r="H610" s="37"/>
      <c r="I610" s="200"/>
      <c r="J610" s="37"/>
      <c r="K610" s="37"/>
      <c r="L610" s="40"/>
      <c r="M610" s="201"/>
      <c r="N610" s="202"/>
      <c r="O610" s="72"/>
      <c r="P610" s="72"/>
      <c r="Q610" s="72"/>
      <c r="R610" s="72"/>
      <c r="S610" s="72"/>
      <c r="T610" s="73"/>
      <c r="U610" s="35"/>
      <c r="V610" s="35"/>
      <c r="W610" s="35"/>
      <c r="X610" s="35"/>
      <c r="Y610" s="35"/>
      <c r="Z610" s="35"/>
      <c r="AA610" s="35"/>
      <c r="AB610" s="35"/>
      <c r="AC610" s="35"/>
      <c r="AD610" s="35"/>
      <c r="AE610" s="35"/>
      <c r="AT610" s="18" t="s">
        <v>221</v>
      </c>
      <c r="AU610" s="18" t="s">
        <v>90</v>
      </c>
    </row>
    <row r="611" spans="1:65" s="2" customFormat="1" ht="10.199999999999999">
      <c r="A611" s="35"/>
      <c r="B611" s="36"/>
      <c r="C611" s="37"/>
      <c r="D611" s="215" t="s">
        <v>362</v>
      </c>
      <c r="E611" s="37"/>
      <c r="F611" s="216" t="s">
        <v>6032</v>
      </c>
      <c r="G611" s="37"/>
      <c r="H611" s="37"/>
      <c r="I611" s="200"/>
      <c r="J611" s="37"/>
      <c r="K611" s="37"/>
      <c r="L611" s="40"/>
      <c r="M611" s="201"/>
      <c r="N611" s="202"/>
      <c r="O611" s="72"/>
      <c r="P611" s="72"/>
      <c r="Q611" s="72"/>
      <c r="R611" s="72"/>
      <c r="S611" s="72"/>
      <c r="T611" s="73"/>
      <c r="U611" s="35"/>
      <c r="V611" s="35"/>
      <c r="W611" s="35"/>
      <c r="X611" s="35"/>
      <c r="Y611" s="35"/>
      <c r="Z611" s="35"/>
      <c r="AA611" s="35"/>
      <c r="AB611" s="35"/>
      <c r="AC611" s="35"/>
      <c r="AD611" s="35"/>
      <c r="AE611" s="35"/>
      <c r="AT611" s="18" t="s">
        <v>362</v>
      </c>
      <c r="AU611" s="18" t="s">
        <v>90</v>
      </c>
    </row>
    <row r="612" spans="1:65" s="2" customFormat="1" ht="49.05" customHeight="1">
      <c r="A612" s="35"/>
      <c r="B612" s="36"/>
      <c r="C612" s="260" t="s">
        <v>2049</v>
      </c>
      <c r="D612" s="260" t="s">
        <v>539</v>
      </c>
      <c r="E612" s="261" t="s">
        <v>6033</v>
      </c>
      <c r="F612" s="262" t="s">
        <v>6034</v>
      </c>
      <c r="G612" s="263" t="s">
        <v>716</v>
      </c>
      <c r="H612" s="264">
        <v>2</v>
      </c>
      <c r="I612" s="265"/>
      <c r="J612" s="266">
        <f>ROUND(I612*H612,2)</f>
        <v>0</v>
      </c>
      <c r="K612" s="262" t="s">
        <v>1</v>
      </c>
      <c r="L612" s="267"/>
      <c r="M612" s="268" t="s">
        <v>1</v>
      </c>
      <c r="N612" s="269" t="s">
        <v>46</v>
      </c>
      <c r="O612" s="72"/>
      <c r="P612" s="194">
        <f>O612*H612</f>
        <v>0</v>
      </c>
      <c r="Q612" s="194">
        <v>1.975E-2</v>
      </c>
      <c r="R612" s="194">
        <f>Q612*H612</f>
        <v>3.95E-2</v>
      </c>
      <c r="S612" s="194">
        <v>0</v>
      </c>
      <c r="T612" s="195">
        <f>S612*H612</f>
        <v>0</v>
      </c>
      <c r="U612" s="35"/>
      <c r="V612" s="35"/>
      <c r="W612" s="35"/>
      <c r="X612" s="35"/>
      <c r="Y612" s="35"/>
      <c r="Z612" s="35"/>
      <c r="AA612" s="35"/>
      <c r="AB612" s="35"/>
      <c r="AC612" s="35"/>
      <c r="AD612" s="35"/>
      <c r="AE612" s="35"/>
      <c r="AR612" s="196" t="s">
        <v>676</v>
      </c>
      <c r="AT612" s="196" t="s">
        <v>539</v>
      </c>
      <c r="AU612" s="196" t="s">
        <v>90</v>
      </c>
      <c r="AY612" s="18" t="s">
        <v>215</v>
      </c>
      <c r="BE612" s="197">
        <f>IF(N612="základní",J612,0)</f>
        <v>0</v>
      </c>
      <c r="BF612" s="197">
        <f>IF(N612="snížená",J612,0)</f>
        <v>0</v>
      </c>
      <c r="BG612" s="197">
        <f>IF(N612="zákl. přenesená",J612,0)</f>
        <v>0</v>
      </c>
      <c r="BH612" s="197">
        <f>IF(N612="sníž. přenesená",J612,0)</f>
        <v>0</v>
      </c>
      <c r="BI612" s="197">
        <f>IF(N612="nulová",J612,0)</f>
        <v>0</v>
      </c>
      <c r="BJ612" s="18" t="s">
        <v>88</v>
      </c>
      <c r="BK612" s="197">
        <f>ROUND(I612*H612,2)</f>
        <v>0</v>
      </c>
      <c r="BL612" s="18" t="s">
        <v>291</v>
      </c>
      <c r="BM612" s="196" t="s">
        <v>6035</v>
      </c>
    </row>
    <row r="613" spans="1:65" s="2" customFormat="1" ht="24.15" customHeight="1">
      <c r="A613" s="35"/>
      <c r="B613" s="36"/>
      <c r="C613" s="185" t="s">
        <v>2053</v>
      </c>
      <c r="D613" s="185" t="s">
        <v>216</v>
      </c>
      <c r="E613" s="186" t="s">
        <v>6036</v>
      </c>
      <c r="F613" s="187" t="s">
        <v>6037</v>
      </c>
      <c r="G613" s="188" t="s">
        <v>583</v>
      </c>
      <c r="H613" s="189">
        <v>0.13600000000000001</v>
      </c>
      <c r="I613" s="190"/>
      <c r="J613" s="191">
        <f>ROUND(I613*H613,2)</f>
        <v>0</v>
      </c>
      <c r="K613" s="187" t="s">
        <v>359</v>
      </c>
      <c r="L613" s="40"/>
      <c r="M613" s="192" t="s">
        <v>1</v>
      </c>
      <c r="N613" s="193" t="s">
        <v>46</v>
      </c>
      <c r="O613" s="72"/>
      <c r="P613" s="194">
        <f>O613*H613</f>
        <v>0</v>
      </c>
      <c r="Q613" s="194">
        <v>0</v>
      </c>
      <c r="R613" s="194">
        <f>Q613*H613</f>
        <v>0</v>
      </c>
      <c r="S613" s="194">
        <v>0</v>
      </c>
      <c r="T613" s="195">
        <f>S613*H613</f>
        <v>0</v>
      </c>
      <c r="U613" s="35"/>
      <c r="V613" s="35"/>
      <c r="W613" s="35"/>
      <c r="X613" s="35"/>
      <c r="Y613" s="35"/>
      <c r="Z613" s="35"/>
      <c r="AA613" s="35"/>
      <c r="AB613" s="35"/>
      <c r="AC613" s="35"/>
      <c r="AD613" s="35"/>
      <c r="AE613" s="35"/>
      <c r="AR613" s="196" t="s">
        <v>291</v>
      </c>
      <c r="AT613" s="196" t="s">
        <v>216</v>
      </c>
      <c r="AU613" s="196" t="s">
        <v>90</v>
      </c>
      <c r="AY613" s="18" t="s">
        <v>215</v>
      </c>
      <c r="BE613" s="197">
        <f>IF(N613="základní",J613,0)</f>
        <v>0</v>
      </c>
      <c r="BF613" s="197">
        <f>IF(N613="snížená",J613,0)</f>
        <v>0</v>
      </c>
      <c r="BG613" s="197">
        <f>IF(N613="zákl. přenesená",J613,0)</f>
        <v>0</v>
      </c>
      <c r="BH613" s="197">
        <f>IF(N613="sníž. přenesená",J613,0)</f>
        <v>0</v>
      </c>
      <c r="BI613" s="197">
        <f>IF(N613="nulová",J613,0)</f>
        <v>0</v>
      </c>
      <c r="BJ613" s="18" t="s">
        <v>88</v>
      </c>
      <c r="BK613" s="197">
        <f>ROUND(I613*H613,2)</f>
        <v>0</v>
      </c>
      <c r="BL613" s="18" t="s">
        <v>291</v>
      </c>
      <c r="BM613" s="196" t="s">
        <v>6038</v>
      </c>
    </row>
    <row r="614" spans="1:65" s="2" customFormat="1" ht="28.8">
      <c r="A614" s="35"/>
      <c r="B614" s="36"/>
      <c r="C614" s="37"/>
      <c r="D614" s="198" t="s">
        <v>221</v>
      </c>
      <c r="E614" s="37"/>
      <c r="F614" s="199" t="s">
        <v>6039</v>
      </c>
      <c r="G614" s="37"/>
      <c r="H614" s="37"/>
      <c r="I614" s="200"/>
      <c r="J614" s="37"/>
      <c r="K614" s="37"/>
      <c r="L614" s="40"/>
      <c r="M614" s="201"/>
      <c r="N614" s="202"/>
      <c r="O614" s="72"/>
      <c r="P614" s="72"/>
      <c r="Q614" s="72"/>
      <c r="R614" s="72"/>
      <c r="S614" s="72"/>
      <c r="T614" s="73"/>
      <c r="U614" s="35"/>
      <c r="V614" s="35"/>
      <c r="W614" s="35"/>
      <c r="X614" s="35"/>
      <c r="Y614" s="35"/>
      <c r="Z614" s="35"/>
      <c r="AA614" s="35"/>
      <c r="AB614" s="35"/>
      <c r="AC614" s="35"/>
      <c r="AD614" s="35"/>
      <c r="AE614" s="35"/>
      <c r="AT614" s="18" t="s">
        <v>221</v>
      </c>
      <c r="AU614" s="18" t="s">
        <v>90</v>
      </c>
    </row>
    <row r="615" spans="1:65" s="2" customFormat="1" ht="10.199999999999999">
      <c r="A615" s="35"/>
      <c r="B615" s="36"/>
      <c r="C615" s="37"/>
      <c r="D615" s="215" t="s">
        <v>362</v>
      </c>
      <c r="E615" s="37"/>
      <c r="F615" s="216" t="s">
        <v>6040</v>
      </c>
      <c r="G615" s="37"/>
      <c r="H615" s="37"/>
      <c r="I615" s="200"/>
      <c r="J615" s="37"/>
      <c r="K615" s="37"/>
      <c r="L615" s="40"/>
      <c r="M615" s="201"/>
      <c r="N615" s="202"/>
      <c r="O615" s="72"/>
      <c r="P615" s="72"/>
      <c r="Q615" s="72"/>
      <c r="R615" s="72"/>
      <c r="S615" s="72"/>
      <c r="T615" s="73"/>
      <c r="U615" s="35"/>
      <c r="V615" s="35"/>
      <c r="W615" s="35"/>
      <c r="X615" s="35"/>
      <c r="Y615" s="35"/>
      <c r="Z615" s="35"/>
      <c r="AA615" s="35"/>
      <c r="AB615" s="35"/>
      <c r="AC615" s="35"/>
      <c r="AD615" s="35"/>
      <c r="AE615" s="35"/>
      <c r="AT615" s="18" t="s">
        <v>362</v>
      </c>
      <c r="AU615" s="18" t="s">
        <v>90</v>
      </c>
    </row>
    <row r="616" spans="1:65" s="11" customFormat="1" ht="22.8" customHeight="1">
      <c r="B616" s="171"/>
      <c r="C616" s="172"/>
      <c r="D616" s="173" t="s">
        <v>80</v>
      </c>
      <c r="E616" s="213" t="s">
        <v>6041</v>
      </c>
      <c r="F616" s="213" t="s">
        <v>6042</v>
      </c>
      <c r="G616" s="172"/>
      <c r="H616" s="172"/>
      <c r="I616" s="175"/>
      <c r="J616" s="214">
        <f>BK616</f>
        <v>0</v>
      </c>
      <c r="K616" s="172"/>
      <c r="L616" s="177"/>
      <c r="M616" s="178"/>
      <c r="N616" s="179"/>
      <c r="O616" s="179"/>
      <c r="P616" s="180">
        <f>SUM(P617:P627)</f>
        <v>0</v>
      </c>
      <c r="Q616" s="179"/>
      <c r="R616" s="180">
        <f>SUM(R617:R627)</f>
        <v>2.9700000000000004E-3</v>
      </c>
      <c r="S616" s="179"/>
      <c r="T616" s="181">
        <f>SUM(T617:T627)</f>
        <v>0</v>
      </c>
      <c r="AR616" s="182" t="s">
        <v>90</v>
      </c>
      <c r="AT616" s="183" t="s">
        <v>80</v>
      </c>
      <c r="AU616" s="183" t="s">
        <v>88</v>
      </c>
      <c r="AY616" s="182" t="s">
        <v>215</v>
      </c>
      <c r="BK616" s="184">
        <f>SUM(BK617:BK627)</f>
        <v>0</v>
      </c>
    </row>
    <row r="617" spans="1:65" s="2" customFormat="1" ht="24.15" customHeight="1">
      <c r="A617" s="35"/>
      <c r="B617" s="36"/>
      <c r="C617" s="185" t="s">
        <v>2059</v>
      </c>
      <c r="D617" s="185" t="s">
        <v>216</v>
      </c>
      <c r="E617" s="186" t="s">
        <v>6043</v>
      </c>
      <c r="F617" s="187" t="s">
        <v>6044</v>
      </c>
      <c r="G617" s="188" t="s">
        <v>716</v>
      </c>
      <c r="H617" s="189">
        <v>6</v>
      </c>
      <c r="I617" s="190"/>
      <c r="J617" s="191">
        <f>ROUND(I617*H617,2)</f>
        <v>0</v>
      </c>
      <c r="K617" s="187" t="s">
        <v>1</v>
      </c>
      <c r="L617" s="40"/>
      <c r="M617" s="192" t="s">
        <v>1</v>
      </c>
      <c r="N617" s="193" t="s">
        <v>46</v>
      </c>
      <c r="O617" s="72"/>
      <c r="P617" s="194">
        <f>O617*H617</f>
        <v>0</v>
      </c>
      <c r="Q617" s="194">
        <v>1.2E-4</v>
      </c>
      <c r="R617" s="194">
        <f>Q617*H617</f>
        <v>7.2000000000000005E-4</v>
      </c>
      <c r="S617" s="194">
        <v>0</v>
      </c>
      <c r="T617" s="195">
        <f>S617*H617</f>
        <v>0</v>
      </c>
      <c r="U617" s="35"/>
      <c r="V617" s="35"/>
      <c r="W617" s="35"/>
      <c r="X617" s="35"/>
      <c r="Y617" s="35"/>
      <c r="Z617" s="35"/>
      <c r="AA617" s="35"/>
      <c r="AB617" s="35"/>
      <c r="AC617" s="35"/>
      <c r="AD617" s="35"/>
      <c r="AE617" s="35"/>
      <c r="AR617" s="196" t="s">
        <v>291</v>
      </c>
      <c r="AT617" s="196" t="s">
        <v>216</v>
      </c>
      <c r="AU617" s="196" t="s">
        <v>90</v>
      </c>
      <c r="AY617" s="18" t="s">
        <v>215</v>
      </c>
      <c r="BE617" s="197">
        <f>IF(N617="základní",J617,0)</f>
        <v>0</v>
      </c>
      <c r="BF617" s="197">
        <f>IF(N617="snížená",J617,0)</f>
        <v>0</v>
      </c>
      <c r="BG617" s="197">
        <f>IF(N617="zákl. přenesená",J617,0)</f>
        <v>0</v>
      </c>
      <c r="BH617" s="197">
        <f>IF(N617="sníž. přenesená",J617,0)</f>
        <v>0</v>
      </c>
      <c r="BI617" s="197">
        <f>IF(N617="nulová",J617,0)</f>
        <v>0</v>
      </c>
      <c r="BJ617" s="18" t="s">
        <v>88</v>
      </c>
      <c r="BK617" s="197">
        <f>ROUND(I617*H617,2)</f>
        <v>0</v>
      </c>
      <c r="BL617" s="18" t="s">
        <v>291</v>
      </c>
      <c r="BM617" s="196" t="s">
        <v>6045</v>
      </c>
    </row>
    <row r="618" spans="1:65" s="2" customFormat="1" ht="33" customHeight="1">
      <c r="A618" s="35"/>
      <c r="B618" s="36"/>
      <c r="C618" s="185" t="s">
        <v>2065</v>
      </c>
      <c r="D618" s="185" t="s">
        <v>216</v>
      </c>
      <c r="E618" s="186" t="s">
        <v>6046</v>
      </c>
      <c r="F618" s="187" t="s">
        <v>6047</v>
      </c>
      <c r="G618" s="188" t="s">
        <v>716</v>
      </c>
      <c r="H618" s="189">
        <v>7</v>
      </c>
      <c r="I618" s="190"/>
      <c r="J618" s="191">
        <f>ROUND(I618*H618,2)</f>
        <v>0</v>
      </c>
      <c r="K618" s="187" t="s">
        <v>1</v>
      </c>
      <c r="L618" s="40"/>
      <c r="M618" s="192" t="s">
        <v>1</v>
      </c>
      <c r="N618" s="193" t="s">
        <v>46</v>
      </c>
      <c r="O618" s="72"/>
      <c r="P618" s="194">
        <f>O618*H618</f>
        <v>0</v>
      </c>
      <c r="Q618" s="194">
        <v>1.7000000000000001E-4</v>
      </c>
      <c r="R618" s="194">
        <f>Q618*H618</f>
        <v>1.1900000000000001E-3</v>
      </c>
      <c r="S618" s="194">
        <v>0</v>
      </c>
      <c r="T618" s="195">
        <f>S618*H618</f>
        <v>0</v>
      </c>
      <c r="U618" s="35"/>
      <c r="V618" s="35"/>
      <c r="W618" s="35"/>
      <c r="X618" s="35"/>
      <c r="Y618" s="35"/>
      <c r="Z618" s="35"/>
      <c r="AA618" s="35"/>
      <c r="AB618" s="35"/>
      <c r="AC618" s="35"/>
      <c r="AD618" s="35"/>
      <c r="AE618" s="35"/>
      <c r="AR618" s="196" t="s">
        <v>291</v>
      </c>
      <c r="AT618" s="196" t="s">
        <v>216</v>
      </c>
      <c r="AU618" s="196" t="s">
        <v>90</v>
      </c>
      <c r="AY618" s="18" t="s">
        <v>215</v>
      </c>
      <c r="BE618" s="197">
        <f>IF(N618="základní",J618,0)</f>
        <v>0</v>
      </c>
      <c r="BF618" s="197">
        <f>IF(N618="snížená",J618,0)</f>
        <v>0</v>
      </c>
      <c r="BG618" s="197">
        <f>IF(N618="zákl. přenesená",J618,0)</f>
        <v>0</v>
      </c>
      <c r="BH618" s="197">
        <f>IF(N618="sníž. přenesená",J618,0)</f>
        <v>0</v>
      </c>
      <c r="BI618" s="197">
        <f>IF(N618="nulová",J618,0)</f>
        <v>0</v>
      </c>
      <c r="BJ618" s="18" t="s">
        <v>88</v>
      </c>
      <c r="BK618" s="197">
        <f>ROUND(I618*H618,2)</f>
        <v>0</v>
      </c>
      <c r="BL618" s="18" t="s">
        <v>291</v>
      </c>
      <c r="BM618" s="196" t="s">
        <v>6048</v>
      </c>
    </row>
    <row r="619" spans="1:65" s="2" customFormat="1" ht="37.799999999999997" customHeight="1">
      <c r="A619" s="35"/>
      <c r="B619" s="36"/>
      <c r="C619" s="185" t="s">
        <v>2078</v>
      </c>
      <c r="D619" s="185" t="s">
        <v>216</v>
      </c>
      <c r="E619" s="186" t="s">
        <v>6049</v>
      </c>
      <c r="F619" s="187" t="s">
        <v>6050</v>
      </c>
      <c r="G619" s="188" t="s">
        <v>716</v>
      </c>
      <c r="H619" s="189">
        <v>3</v>
      </c>
      <c r="I619" s="190"/>
      <c r="J619" s="191">
        <f>ROUND(I619*H619,2)</f>
        <v>0</v>
      </c>
      <c r="K619" s="187" t="s">
        <v>3571</v>
      </c>
      <c r="L619" s="40"/>
      <c r="M619" s="192" t="s">
        <v>1</v>
      </c>
      <c r="N619" s="193" t="s">
        <v>46</v>
      </c>
      <c r="O619" s="72"/>
      <c r="P619" s="194">
        <f>O619*H619</f>
        <v>0</v>
      </c>
      <c r="Q619" s="194">
        <v>2.4000000000000001E-4</v>
      </c>
      <c r="R619" s="194">
        <f>Q619*H619</f>
        <v>7.2000000000000005E-4</v>
      </c>
      <c r="S619" s="194">
        <v>0</v>
      </c>
      <c r="T619" s="195">
        <f>S619*H619</f>
        <v>0</v>
      </c>
      <c r="U619" s="35"/>
      <c r="V619" s="35"/>
      <c r="W619" s="35"/>
      <c r="X619" s="35"/>
      <c r="Y619" s="35"/>
      <c r="Z619" s="35"/>
      <c r="AA619" s="35"/>
      <c r="AB619" s="35"/>
      <c r="AC619" s="35"/>
      <c r="AD619" s="35"/>
      <c r="AE619" s="35"/>
      <c r="AR619" s="196" t="s">
        <v>291</v>
      </c>
      <c r="AT619" s="196" t="s">
        <v>216</v>
      </c>
      <c r="AU619" s="196" t="s">
        <v>90</v>
      </c>
      <c r="AY619" s="18" t="s">
        <v>215</v>
      </c>
      <c r="BE619" s="197">
        <f>IF(N619="základní",J619,0)</f>
        <v>0</v>
      </c>
      <c r="BF619" s="197">
        <f>IF(N619="snížená",J619,0)</f>
        <v>0</v>
      </c>
      <c r="BG619" s="197">
        <f>IF(N619="zákl. přenesená",J619,0)</f>
        <v>0</v>
      </c>
      <c r="BH619" s="197">
        <f>IF(N619="sníž. přenesená",J619,0)</f>
        <v>0</v>
      </c>
      <c r="BI619" s="197">
        <f>IF(N619="nulová",J619,0)</f>
        <v>0</v>
      </c>
      <c r="BJ619" s="18" t="s">
        <v>88</v>
      </c>
      <c r="BK619" s="197">
        <f>ROUND(I619*H619,2)</f>
        <v>0</v>
      </c>
      <c r="BL619" s="18" t="s">
        <v>291</v>
      </c>
      <c r="BM619" s="196" t="s">
        <v>6051</v>
      </c>
    </row>
    <row r="620" spans="1:65" s="2" customFormat="1" ht="19.2">
      <c r="A620" s="35"/>
      <c r="B620" s="36"/>
      <c r="C620" s="37"/>
      <c r="D620" s="198" t="s">
        <v>221</v>
      </c>
      <c r="E620" s="37"/>
      <c r="F620" s="199" t="s">
        <v>6052</v>
      </c>
      <c r="G620" s="37"/>
      <c r="H620" s="37"/>
      <c r="I620" s="200"/>
      <c r="J620" s="37"/>
      <c r="K620" s="37"/>
      <c r="L620" s="40"/>
      <c r="M620" s="201"/>
      <c r="N620" s="202"/>
      <c r="O620" s="72"/>
      <c r="P620" s="72"/>
      <c r="Q620" s="72"/>
      <c r="R620" s="72"/>
      <c r="S620" s="72"/>
      <c r="T620" s="73"/>
      <c r="U620" s="35"/>
      <c r="V620" s="35"/>
      <c r="W620" s="35"/>
      <c r="X620" s="35"/>
      <c r="Y620" s="35"/>
      <c r="Z620" s="35"/>
      <c r="AA620" s="35"/>
      <c r="AB620" s="35"/>
      <c r="AC620" s="35"/>
      <c r="AD620" s="35"/>
      <c r="AE620" s="35"/>
      <c r="AT620" s="18" t="s">
        <v>221</v>
      </c>
      <c r="AU620" s="18" t="s">
        <v>90</v>
      </c>
    </row>
    <row r="621" spans="1:65" s="2" customFormat="1" ht="10.199999999999999">
      <c r="A621" s="35"/>
      <c r="B621" s="36"/>
      <c r="C621" s="37"/>
      <c r="D621" s="215" t="s">
        <v>362</v>
      </c>
      <c r="E621" s="37"/>
      <c r="F621" s="216" t="s">
        <v>6053</v>
      </c>
      <c r="G621" s="37"/>
      <c r="H621" s="37"/>
      <c r="I621" s="200"/>
      <c r="J621" s="37"/>
      <c r="K621" s="37"/>
      <c r="L621" s="40"/>
      <c r="M621" s="201"/>
      <c r="N621" s="202"/>
      <c r="O621" s="72"/>
      <c r="P621" s="72"/>
      <c r="Q621" s="72"/>
      <c r="R621" s="72"/>
      <c r="S621" s="72"/>
      <c r="T621" s="73"/>
      <c r="U621" s="35"/>
      <c r="V621" s="35"/>
      <c r="W621" s="35"/>
      <c r="X621" s="35"/>
      <c r="Y621" s="35"/>
      <c r="Z621" s="35"/>
      <c r="AA621" s="35"/>
      <c r="AB621" s="35"/>
      <c r="AC621" s="35"/>
      <c r="AD621" s="35"/>
      <c r="AE621" s="35"/>
      <c r="AT621" s="18" t="s">
        <v>362</v>
      </c>
      <c r="AU621" s="18" t="s">
        <v>90</v>
      </c>
    </row>
    <row r="622" spans="1:65" s="2" customFormat="1" ht="37.799999999999997" customHeight="1">
      <c r="A622" s="35"/>
      <c r="B622" s="36"/>
      <c r="C622" s="185" t="s">
        <v>2085</v>
      </c>
      <c r="D622" s="185" t="s">
        <v>216</v>
      </c>
      <c r="E622" s="186" t="s">
        <v>6054</v>
      </c>
      <c r="F622" s="187" t="s">
        <v>6055</v>
      </c>
      <c r="G622" s="188" t="s">
        <v>716</v>
      </c>
      <c r="H622" s="189">
        <v>1</v>
      </c>
      <c r="I622" s="190"/>
      <c r="J622" s="191">
        <f>ROUND(I622*H622,2)</f>
        <v>0</v>
      </c>
      <c r="K622" s="187" t="s">
        <v>3571</v>
      </c>
      <c r="L622" s="40"/>
      <c r="M622" s="192" t="s">
        <v>1</v>
      </c>
      <c r="N622" s="193" t="s">
        <v>46</v>
      </c>
      <c r="O622" s="72"/>
      <c r="P622" s="194">
        <f>O622*H622</f>
        <v>0</v>
      </c>
      <c r="Q622" s="194">
        <v>3.4000000000000002E-4</v>
      </c>
      <c r="R622" s="194">
        <f>Q622*H622</f>
        <v>3.4000000000000002E-4</v>
      </c>
      <c r="S622" s="194">
        <v>0</v>
      </c>
      <c r="T622" s="195">
        <f>S622*H622</f>
        <v>0</v>
      </c>
      <c r="U622" s="35"/>
      <c r="V622" s="35"/>
      <c r="W622" s="35"/>
      <c r="X622" s="35"/>
      <c r="Y622" s="35"/>
      <c r="Z622" s="35"/>
      <c r="AA622" s="35"/>
      <c r="AB622" s="35"/>
      <c r="AC622" s="35"/>
      <c r="AD622" s="35"/>
      <c r="AE622" s="35"/>
      <c r="AR622" s="196" t="s">
        <v>291</v>
      </c>
      <c r="AT622" s="196" t="s">
        <v>216</v>
      </c>
      <c r="AU622" s="196" t="s">
        <v>90</v>
      </c>
      <c r="AY622" s="18" t="s">
        <v>215</v>
      </c>
      <c r="BE622" s="197">
        <f>IF(N622="základní",J622,0)</f>
        <v>0</v>
      </c>
      <c r="BF622" s="197">
        <f>IF(N622="snížená",J622,0)</f>
        <v>0</v>
      </c>
      <c r="BG622" s="197">
        <f>IF(N622="zákl. přenesená",J622,0)</f>
        <v>0</v>
      </c>
      <c r="BH622" s="197">
        <f>IF(N622="sníž. přenesená",J622,0)</f>
        <v>0</v>
      </c>
      <c r="BI622" s="197">
        <f>IF(N622="nulová",J622,0)</f>
        <v>0</v>
      </c>
      <c r="BJ622" s="18" t="s">
        <v>88</v>
      </c>
      <c r="BK622" s="197">
        <f>ROUND(I622*H622,2)</f>
        <v>0</v>
      </c>
      <c r="BL622" s="18" t="s">
        <v>291</v>
      </c>
      <c r="BM622" s="196" t="s">
        <v>6056</v>
      </c>
    </row>
    <row r="623" spans="1:65" s="2" customFormat="1" ht="19.2">
      <c r="A623" s="35"/>
      <c r="B623" s="36"/>
      <c r="C623" s="37"/>
      <c r="D623" s="198" t="s">
        <v>221</v>
      </c>
      <c r="E623" s="37"/>
      <c r="F623" s="199" t="s">
        <v>6057</v>
      </c>
      <c r="G623" s="37"/>
      <c r="H623" s="37"/>
      <c r="I623" s="200"/>
      <c r="J623" s="37"/>
      <c r="K623" s="37"/>
      <c r="L623" s="40"/>
      <c r="M623" s="201"/>
      <c r="N623" s="202"/>
      <c r="O623" s="72"/>
      <c r="P623" s="72"/>
      <c r="Q623" s="72"/>
      <c r="R623" s="72"/>
      <c r="S623" s="72"/>
      <c r="T623" s="73"/>
      <c r="U623" s="35"/>
      <c r="V623" s="35"/>
      <c r="W623" s="35"/>
      <c r="X623" s="35"/>
      <c r="Y623" s="35"/>
      <c r="Z623" s="35"/>
      <c r="AA623" s="35"/>
      <c r="AB623" s="35"/>
      <c r="AC623" s="35"/>
      <c r="AD623" s="35"/>
      <c r="AE623" s="35"/>
      <c r="AT623" s="18" t="s">
        <v>221</v>
      </c>
      <c r="AU623" s="18" t="s">
        <v>90</v>
      </c>
    </row>
    <row r="624" spans="1:65" s="2" customFormat="1" ht="10.199999999999999">
      <c r="A624" s="35"/>
      <c r="B624" s="36"/>
      <c r="C624" s="37"/>
      <c r="D624" s="215" t="s">
        <v>362</v>
      </c>
      <c r="E624" s="37"/>
      <c r="F624" s="216" t="s">
        <v>6058</v>
      </c>
      <c r="G624" s="37"/>
      <c r="H624" s="37"/>
      <c r="I624" s="200"/>
      <c r="J624" s="37"/>
      <c r="K624" s="37"/>
      <c r="L624" s="40"/>
      <c r="M624" s="201"/>
      <c r="N624" s="202"/>
      <c r="O624" s="72"/>
      <c r="P624" s="72"/>
      <c r="Q624" s="72"/>
      <c r="R624" s="72"/>
      <c r="S624" s="72"/>
      <c r="T624" s="73"/>
      <c r="U624" s="35"/>
      <c r="V624" s="35"/>
      <c r="W624" s="35"/>
      <c r="X624" s="35"/>
      <c r="Y624" s="35"/>
      <c r="Z624" s="35"/>
      <c r="AA624" s="35"/>
      <c r="AB624" s="35"/>
      <c r="AC624" s="35"/>
      <c r="AD624" s="35"/>
      <c r="AE624" s="35"/>
      <c r="AT624" s="18" t="s">
        <v>362</v>
      </c>
      <c r="AU624" s="18" t="s">
        <v>90</v>
      </c>
    </row>
    <row r="625" spans="1:65" s="2" customFormat="1" ht="24.15" customHeight="1">
      <c r="A625" s="35"/>
      <c r="B625" s="36"/>
      <c r="C625" s="185" t="s">
        <v>2091</v>
      </c>
      <c r="D625" s="185" t="s">
        <v>216</v>
      </c>
      <c r="E625" s="186" t="s">
        <v>6059</v>
      </c>
      <c r="F625" s="187" t="s">
        <v>6060</v>
      </c>
      <c r="G625" s="188" t="s">
        <v>583</v>
      </c>
      <c r="H625" s="189">
        <v>3.0000000000000001E-3</v>
      </c>
      <c r="I625" s="190"/>
      <c r="J625" s="191">
        <f>ROUND(I625*H625,2)</f>
        <v>0</v>
      </c>
      <c r="K625" s="187" t="s">
        <v>359</v>
      </c>
      <c r="L625" s="40"/>
      <c r="M625" s="192" t="s">
        <v>1</v>
      </c>
      <c r="N625" s="193" t="s">
        <v>46</v>
      </c>
      <c r="O625" s="72"/>
      <c r="P625" s="194">
        <f>O625*H625</f>
        <v>0</v>
      </c>
      <c r="Q625" s="194">
        <v>0</v>
      </c>
      <c r="R625" s="194">
        <f>Q625*H625</f>
        <v>0</v>
      </c>
      <c r="S625" s="194">
        <v>0</v>
      </c>
      <c r="T625" s="195">
        <f>S625*H625</f>
        <v>0</v>
      </c>
      <c r="U625" s="35"/>
      <c r="V625" s="35"/>
      <c r="W625" s="35"/>
      <c r="X625" s="35"/>
      <c r="Y625" s="35"/>
      <c r="Z625" s="35"/>
      <c r="AA625" s="35"/>
      <c r="AB625" s="35"/>
      <c r="AC625" s="35"/>
      <c r="AD625" s="35"/>
      <c r="AE625" s="35"/>
      <c r="AR625" s="196" t="s">
        <v>291</v>
      </c>
      <c r="AT625" s="196" t="s">
        <v>216</v>
      </c>
      <c r="AU625" s="196" t="s">
        <v>90</v>
      </c>
      <c r="AY625" s="18" t="s">
        <v>215</v>
      </c>
      <c r="BE625" s="197">
        <f>IF(N625="základní",J625,0)</f>
        <v>0</v>
      </c>
      <c r="BF625" s="197">
        <f>IF(N625="snížená",J625,0)</f>
        <v>0</v>
      </c>
      <c r="BG625" s="197">
        <f>IF(N625="zákl. přenesená",J625,0)</f>
        <v>0</v>
      </c>
      <c r="BH625" s="197">
        <f>IF(N625="sníž. přenesená",J625,0)</f>
        <v>0</v>
      </c>
      <c r="BI625" s="197">
        <f>IF(N625="nulová",J625,0)</f>
        <v>0</v>
      </c>
      <c r="BJ625" s="18" t="s">
        <v>88</v>
      </c>
      <c r="BK625" s="197">
        <f>ROUND(I625*H625,2)</f>
        <v>0</v>
      </c>
      <c r="BL625" s="18" t="s">
        <v>291</v>
      </c>
      <c r="BM625" s="196" t="s">
        <v>6061</v>
      </c>
    </row>
    <row r="626" spans="1:65" s="2" customFormat="1" ht="28.8">
      <c r="A626" s="35"/>
      <c r="B626" s="36"/>
      <c r="C626" s="37"/>
      <c r="D626" s="198" t="s">
        <v>221</v>
      </c>
      <c r="E626" s="37"/>
      <c r="F626" s="199" t="s">
        <v>6062</v>
      </c>
      <c r="G626" s="37"/>
      <c r="H626" s="37"/>
      <c r="I626" s="200"/>
      <c r="J626" s="37"/>
      <c r="K626" s="37"/>
      <c r="L626" s="40"/>
      <c r="M626" s="201"/>
      <c r="N626" s="202"/>
      <c r="O626" s="72"/>
      <c r="P626" s="72"/>
      <c r="Q626" s="72"/>
      <c r="R626" s="72"/>
      <c r="S626" s="72"/>
      <c r="T626" s="73"/>
      <c r="U626" s="35"/>
      <c r="V626" s="35"/>
      <c r="W626" s="35"/>
      <c r="X626" s="35"/>
      <c r="Y626" s="35"/>
      <c r="Z626" s="35"/>
      <c r="AA626" s="35"/>
      <c r="AB626" s="35"/>
      <c r="AC626" s="35"/>
      <c r="AD626" s="35"/>
      <c r="AE626" s="35"/>
      <c r="AT626" s="18" t="s">
        <v>221</v>
      </c>
      <c r="AU626" s="18" t="s">
        <v>90</v>
      </c>
    </row>
    <row r="627" spans="1:65" s="2" customFormat="1" ht="10.199999999999999">
      <c r="A627" s="35"/>
      <c r="B627" s="36"/>
      <c r="C627" s="37"/>
      <c r="D627" s="215" t="s">
        <v>362</v>
      </c>
      <c r="E627" s="37"/>
      <c r="F627" s="216" t="s">
        <v>6063</v>
      </c>
      <c r="G627" s="37"/>
      <c r="H627" s="37"/>
      <c r="I627" s="200"/>
      <c r="J627" s="37"/>
      <c r="K627" s="37"/>
      <c r="L627" s="40"/>
      <c r="M627" s="270"/>
      <c r="N627" s="271"/>
      <c r="O627" s="205"/>
      <c r="P627" s="205"/>
      <c r="Q627" s="205"/>
      <c r="R627" s="205"/>
      <c r="S627" s="205"/>
      <c r="T627" s="272"/>
      <c r="U627" s="35"/>
      <c r="V627" s="35"/>
      <c r="W627" s="35"/>
      <c r="X627" s="35"/>
      <c r="Y627" s="35"/>
      <c r="Z627" s="35"/>
      <c r="AA627" s="35"/>
      <c r="AB627" s="35"/>
      <c r="AC627" s="35"/>
      <c r="AD627" s="35"/>
      <c r="AE627" s="35"/>
      <c r="AT627" s="18" t="s">
        <v>362</v>
      </c>
      <c r="AU627" s="18" t="s">
        <v>90</v>
      </c>
    </row>
    <row r="628" spans="1:65" s="2" customFormat="1" ht="6.9" customHeight="1">
      <c r="A628" s="35"/>
      <c r="B628" s="55"/>
      <c r="C628" s="56"/>
      <c r="D628" s="56"/>
      <c r="E628" s="56"/>
      <c r="F628" s="56"/>
      <c r="G628" s="56"/>
      <c r="H628" s="56"/>
      <c r="I628" s="56"/>
      <c r="J628" s="56"/>
      <c r="K628" s="56"/>
      <c r="L628" s="40"/>
      <c r="M628" s="35"/>
      <c r="O628" s="35"/>
      <c r="P628" s="35"/>
      <c r="Q628" s="35"/>
      <c r="R628" s="35"/>
      <c r="S628" s="35"/>
      <c r="T628" s="35"/>
      <c r="U628" s="35"/>
      <c r="V628" s="35"/>
      <c r="W628" s="35"/>
      <c r="X628" s="35"/>
      <c r="Y628" s="35"/>
      <c r="Z628" s="35"/>
      <c r="AA628" s="35"/>
      <c r="AB628" s="35"/>
      <c r="AC628" s="35"/>
      <c r="AD628" s="35"/>
      <c r="AE628" s="35"/>
    </row>
  </sheetData>
  <sheetProtection algorithmName="SHA-512" hashValue="zw+RiS2z7x/V2XvDIjquQSLAgpswq/j1EY9X59eQxbG88bTzzYajJRJtWEU9mupNk7Yz0XbSP5zFWCd+IfhtGg==" saltValue="bH6sKbsTFICnZBM+wL93hNPI0g60+VnkPUD5DQUIuwp/HSPA6LeP11+QhBNcpaooClbE+aHt7pJF6iGngH7B8w==" spinCount="100000" sheet="1" objects="1" scenarios="1" formatColumns="0" formatRows="0" autoFilter="0"/>
  <autoFilter ref="C130:K627"/>
  <mergeCells count="12">
    <mergeCell ref="E123:H123"/>
    <mergeCell ref="L2:V2"/>
    <mergeCell ref="E85:H85"/>
    <mergeCell ref="E87:H87"/>
    <mergeCell ref="E89:H89"/>
    <mergeCell ref="E119:H119"/>
    <mergeCell ref="E121:H121"/>
    <mergeCell ref="E7:H7"/>
    <mergeCell ref="E9:H9"/>
    <mergeCell ref="E11:H11"/>
    <mergeCell ref="E20:H20"/>
    <mergeCell ref="E29:H29"/>
  </mergeCells>
  <hyperlinks>
    <hyperlink ref="F136" r:id="rId1"/>
    <hyperlink ref="F140" r:id="rId2"/>
    <hyperlink ref="F144" r:id="rId3"/>
    <hyperlink ref="F147" r:id="rId4"/>
    <hyperlink ref="F150" r:id="rId5"/>
    <hyperlink ref="F154" r:id="rId6"/>
    <hyperlink ref="F158" r:id="rId7"/>
    <hyperlink ref="F162" r:id="rId8"/>
    <hyperlink ref="F173" r:id="rId9"/>
    <hyperlink ref="F182" r:id="rId10"/>
    <hyperlink ref="F197" r:id="rId11"/>
    <hyperlink ref="F203" r:id="rId12"/>
    <hyperlink ref="F216" r:id="rId13"/>
    <hyperlink ref="F220" r:id="rId14"/>
    <hyperlink ref="F224" r:id="rId15"/>
    <hyperlink ref="F228" r:id="rId16"/>
    <hyperlink ref="F232" r:id="rId17"/>
    <hyperlink ref="F236" r:id="rId18"/>
    <hyperlink ref="F240" r:id="rId19"/>
    <hyperlink ref="F244" r:id="rId20"/>
    <hyperlink ref="F248" r:id="rId21"/>
    <hyperlink ref="F252" r:id="rId22"/>
    <hyperlink ref="F256" r:id="rId23"/>
    <hyperlink ref="F260" r:id="rId24"/>
    <hyperlink ref="F264" r:id="rId25"/>
    <hyperlink ref="F268" r:id="rId26"/>
    <hyperlink ref="F271" r:id="rId27"/>
    <hyperlink ref="F275" r:id="rId28"/>
    <hyperlink ref="F279" r:id="rId29"/>
    <hyperlink ref="F283" r:id="rId30"/>
    <hyperlink ref="F290" r:id="rId31"/>
    <hyperlink ref="F295" r:id="rId32"/>
    <hyperlink ref="F309" r:id="rId33"/>
    <hyperlink ref="F316" r:id="rId34"/>
    <hyperlink ref="F320" r:id="rId35"/>
    <hyperlink ref="F327" r:id="rId36"/>
    <hyperlink ref="F331" r:id="rId37"/>
    <hyperlink ref="F334" r:id="rId38"/>
    <hyperlink ref="F338" r:id="rId39"/>
    <hyperlink ref="F346" r:id="rId40"/>
    <hyperlink ref="F354" r:id="rId41"/>
    <hyperlink ref="F366" r:id="rId42"/>
    <hyperlink ref="F374" r:id="rId43"/>
    <hyperlink ref="F382" r:id="rId44"/>
    <hyperlink ref="F390" r:id="rId45"/>
    <hyperlink ref="F394" r:id="rId46"/>
    <hyperlink ref="F398" r:id="rId47"/>
    <hyperlink ref="F401" r:id="rId48"/>
    <hyperlink ref="F404" r:id="rId49"/>
    <hyperlink ref="F407" r:id="rId50"/>
    <hyperlink ref="F410" r:id="rId51"/>
    <hyperlink ref="F416" r:id="rId52"/>
    <hyperlink ref="F419" r:id="rId53"/>
    <hyperlink ref="F422" r:id="rId54"/>
    <hyperlink ref="F425" r:id="rId55"/>
    <hyperlink ref="F428" r:id="rId56"/>
    <hyperlink ref="F431" r:id="rId57"/>
    <hyperlink ref="F435" r:id="rId58"/>
    <hyperlink ref="F438" r:id="rId59"/>
    <hyperlink ref="F441" r:id="rId60"/>
    <hyperlink ref="F444" r:id="rId61"/>
    <hyperlink ref="F447" r:id="rId62"/>
    <hyperlink ref="F450" r:id="rId63"/>
    <hyperlink ref="F453" r:id="rId64"/>
    <hyperlink ref="F456" r:id="rId65"/>
    <hyperlink ref="F459" r:id="rId66"/>
    <hyperlink ref="F462" r:id="rId67"/>
    <hyperlink ref="F465" r:id="rId68"/>
    <hyperlink ref="F470" r:id="rId69"/>
    <hyperlink ref="F478" r:id="rId70"/>
    <hyperlink ref="F484" r:id="rId71"/>
    <hyperlink ref="F488" r:id="rId72"/>
    <hyperlink ref="F495" r:id="rId73"/>
    <hyperlink ref="F499" r:id="rId74"/>
    <hyperlink ref="F502" r:id="rId75"/>
    <hyperlink ref="F505" r:id="rId76"/>
    <hyperlink ref="F509" r:id="rId77"/>
    <hyperlink ref="F514" r:id="rId78"/>
    <hyperlink ref="F518" r:id="rId79"/>
    <hyperlink ref="F522" r:id="rId80"/>
    <hyperlink ref="F526" r:id="rId81"/>
    <hyperlink ref="F532" r:id="rId82"/>
    <hyperlink ref="F536" r:id="rId83"/>
    <hyperlink ref="F540" r:id="rId84"/>
    <hyperlink ref="F545" r:id="rId85"/>
    <hyperlink ref="F550" r:id="rId86"/>
    <hyperlink ref="F553" r:id="rId87"/>
    <hyperlink ref="F557" r:id="rId88"/>
    <hyperlink ref="F564" r:id="rId89"/>
    <hyperlink ref="F569" r:id="rId90"/>
    <hyperlink ref="F574" r:id="rId91"/>
    <hyperlink ref="F579" r:id="rId92"/>
    <hyperlink ref="F584" r:id="rId93"/>
    <hyperlink ref="F588" r:id="rId94"/>
    <hyperlink ref="F593" r:id="rId95"/>
    <hyperlink ref="F597" r:id="rId96"/>
    <hyperlink ref="F601" r:id="rId97"/>
    <hyperlink ref="F606" r:id="rId98"/>
    <hyperlink ref="F611" r:id="rId99"/>
    <hyperlink ref="F615" r:id="rId100"/>
    <hyperlink ref="F621" r:id="rId101"/>
    <hyperlink ref="F624" r:id="rId102"/>
    <hyperlink ref="F627" r:id="rId103"/>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0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479"/>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114</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317</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6064</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334.5" customHeight="1">
      <c r="A29" s="122"/>
      <c r="B29" s="123"/>
      <c r="C29" s="122"/>
      <c r="D29" s="122"/>
      <c r="E29" s="330" t="s">
        <v>6065</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ROUND(J130,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ROUND((SUM(BE130:BE478)),  2)</f>
        <v>0</v>
      </c>
      <c r="G35" s="35"/>
      <c r="H35" s="35"/>
      <c r="I35" s="131">
        <v>0.21</v>
      </c>
      <c r="J35" s="130">
        <f>ROUND(((SUM(BE130:BE478))*I35),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ROUND((SUM(BF130:BF478)),  2)</f>
        <v>0</v>
      </c>
      <c r="G36" s="35"/>
      <c r="H36" s="35"/>
      <c r="I36" s="131">
        <v>0.12</v>
      </c>
      <c r="J36" s="130">
        <f>ROUND(((SUM(BF130:BF478))*I36),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ROUND((SUM(BG130:BG478)),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ROUND((SUM(BH130:BH478)),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ROUND((SUM(BI130:BI478)),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317</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14-D - Zařízení silnoproude elektrotechniky, vč. bleskosvodu</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J130</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6066</v>
      </c>
      <c r="E99" s="157"/>
      <c r="F99" s="157"/>
      <c r="G99" s="157"/>
      <c r="H99" s="157"/>
      <c r="I99" s="157"/>
      <c r="J99" s="158">
        <f>J131</f>
        <v>0</v>
      </c>
      <c r="K99" s="155"/>
      <c r="L99" s="159"/>
    </row>
    <row r="100" spans="1:47" s="9" customFormat="1" ht="24.9" customHeight="1">
      <c r="B100" s="154"/>
      <c r="C100" s="155"/>
      <c r="D100" s="156" t="s">
        <v>6067</v>
      </c>
      <c r="E100" s="157"/>
      <c r="F100" s="157"/>
      <c r="G100" s="157"/>
      <c r="H100" s="157"/>
      <c r="I100" s="157"/>
      <c r="J100" s="158">
        <f>J182</f>
        <v>0</v>
      </c>
      <c r="K100" s="155"/>
      <c r="L100" s="159"/>
    </row>
    <row r="101" spans="1:47" s="9" customFormat="1" ht="24.9" customHeight="1">
      <c r="B101" s="154"/>
      <c r="C101" s="155"/>
      <c r="D101" s="156" t="s">
        <v>6068</v>
      </c>
      <c r="E101" s="157"/>
      <c r="F101" s="157"/>
      <c r="G101" s="157"/>
      <c r="H101" s="157"/>
      <c r="I101" s="157"/>
      <c r="J101" s="158">
        <f>J251</f>
        <v>0</v>
      </c>
      <c r="K101" s="155"/>
      <c r="L101" s="159"/>
    </row>
    <row r="102" spans="1:47" s="9" customFormat="1" ht="24.9" customHeight="1">
      <c r="B102" s="154"/>
      <c r="C102" s="155"/>
      <c r="D102" s="156" t="s">
        <v>6069</v>
      </c>
      <c r="E102" s="157"/>
      <c r="F102" s="157"/>
      <c r="G102" s="157"/>
      <c r="H102" s="157"/>
      <c r="I102" s="157"/>
      <c r="J102" s="158">
        <f>J306</f>
        <v>0</v>
      </c>
      <c r="K102" s="155"/>
      <c r="L102" s="159"/>
    </row>
    <row r="103" spans="1:47" s="9" customFormat="1" ht="24.9" customHeight="1">
      <c r="B103" s="154"/>
      <c r="C103" s="155"/>
      <c r="D103" s="156" t="s">
        <v>6070</v>
      </c>
      <c r="E103" s="157"/>
      <c r="F103" s="157"/>
      <c r="G103" s="157"/>
      <c r="H103" s="157"/>
      <c r="I103" s="157"/>
      <c r="J103" s="158">
        <f>J339</f>
        <v>0</v>
      </c>
      <c r="K103" s="155"/>
      <c r="L103" s="159"/>
    </row>
    <row r="104" spans="1:47" s="9" customFormat="1" ht="24.9" customHeight="1">
      <c r="B104" s="154"/>
      <c r="C104" s="155"/>
      <c r="D104" s="156" t="s">
        <v>6071</v>
      </c>
      <c r="E104" s="157"/>
      <c r="F104" s="157"/>
      <c r="G104" s="157"/>
      <c r="H104" s="157"/>
      <c r="I104" s="157"/>
      <c r="J104" s="158">
        <f>J358</f>
        <v>0</v>
      </c>
      <c r="K104" s="155"/>
      <c r="L104" s="159"/>
    </row>
    <row r="105" spans="1:47" s="9" customFormat="1" ht="24.9" customHeight="1">
      <c r="B105" s="154"/>
      <c r="C105" s="155"/>
      <c r="D105" s="156" t="s">
        <v>6072</v>
      </c>
      <c r="E105" s="157"/>
      <c r="F105" s="157"/>
      <c r="G105" s="157"/>
      <c r="H105" s="157"/>
      <c r="I105" s="157"/>
      <c r="J105" s="158">
        <f>J387</f>
        <v>0</v>
      </c>
      <c r="K105" s="155"/>
      <c r="L105" s="159"/>
    </row>
    <row r="106" spans="1:47" s="9" customFormat="1" ht="24.9" customHeight="1">
      <c r="B106" s="154"/>
      <c r="C106" s="155"/>
      <c r="D106" s="156" t="s">
        <v>6073</v>
      </c>
      <c r="E106" s="157"/>
      <c r="F106" s="157"/>
      <c r="G106" s="157"/>
      <c r="H106" s="157"/>
      <c r="I106" s="157"/>
      <c r="J106" s="158">
        <f>J442</f>
        <v>0</v>
      </c>
      <c r="K106" s="155"/>
      <c r="L106" s="159"/>
    </row>
    <row r="107" spans="1:47" s="9" customFormat="1" ht="24.9" customHeight="1">
      <c r="B107" s="154"/>
      <c r="C107" s="155"/>
      <c r="D107" s="156" t="s">
        <v>6074</v>
      </c>
      <c r="E107" s="157"/>
      <c r="F107" s="157"/>
      <c r="G107" s="157"/>
      <c r="H107" s="157"/>
      <c r="I107" s="157"/>
      <c r="J107" s="158">
        <f>J461</f>
        <v>0</v>
      </c>
      <c r="K107" s="155"/>
      <c r="L107" s="159"/>
    </row>
    <row r="108" spans="1:47" s="9" customFormat="1" ht="24.9" customHeight="1">
      <c r="B108" s="154"/>
      <c r="C108" s="155"/>
      <c r="D108" s="156" t="s">
        <v>6075</v>
      </c>
      <c r="E108" s="157"/>
      <c r="F108" s="157"/>
      <c r="G108" s="157"/>
      <c r="H108" s="157"/>
      <c r="I108" s="157"/>
      <c r="J108" s="158">
        <f>J470</f>
        <v>0</v>
      </c>
      <c r="K108" s="155"/>
      <c r="L108" s="159"/>
    </row>
    <row r="109" spans="1:47" s="2" customFormat="1" ht="21.75"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 customHeight="1">
      <c r="A110" s="35"/>
      <c r="B110" s="55"/>
      <c r="C110" s="56"/>
      <c r="D110" s="56"/>
      <c r="E110" s="56"/>
      <c r="F110" s="56"/>
      <c r="G110" s="56"/>
      <c r="H110" s="56"/>
      <c r="I110" s="56"/>
      <c r="J110" s="56"/>
      <c r="K110" s="56"/>
      <c r="L110" s="52"/>
      <c r="S110" s="35"/>
      <c r="T110" s="35"/>
      <c r="U110" s="35"/>
      <c r="V110" s="35"/>
      <c r="W110" s="35"/>
      <c r="X110" s="35"/>
      <c r="Y110" s="35"/>
      <c r="Z110" s="35"/>
      <c r="AA110" s="35"/>
      <c r="AB110" s="35"/>
      <c r="AC110" s="35"/>
      <c r="AD110" s="35"/>
      <c r="AE110" s="35"/>
    </row>
    <row r="114" spans="1:31" s="2" customFormat="1" ht="6.9" customHeight="1">
      <c r="A114" s="35"/>
      <c r="B114" s="57"/>
      <c r="C114" s="58"/>
      <c r="D114" s="58"/>
      <c r="E114" s="58"/>
      <c r="F114" s="58"/>
      <c r="G114" s="58"/>
      <c r="H114" s="58"/>
      <c r="I114" s="58"/>
      <c r="J114" s="58"/>
      <c r="K114" s="58"/>
      <c r="L114" s="52"/>
      <c r="S114" s="35"/>
      <c r="T114" s="35"/>
      <c r="U114" s="35"/>
      <c r="V114" s="35"/>
      <c r="W114" s="35"/>
      <c r="X114" s="35"/>
      <c r="Y114" s="35"/>
      <c r="Z114" s="35"/>
      <c r="AA114" s="35"/>
      <c r="AB114" s="35"/>
      <c r="AC114" s="35"/>
      <c r="AD114" s="35"/>
      <c r="AE114" s="35"/>
    </row>
    <row r="115" spans="1:31" s="2" customFormat="1" ht="24.9" customHeight="1">
      <c r="A115" s="35"/>
      <c r="B115" s="36"/>
      <c r="C115" s="24" t="s">
        <v>200</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6.9"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12" customHeight="1">
      <c r="A117" s="35"/>
      <c r="B117" s="36"/>
      <c r="C117" s="30" t="s">
        <v>16</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6.5" customHeight="1">
      <c r="A118" s="35"/>
      <c r="B118" s="36"/>
      <c r="C118" s="37"/>
      <c r="D118" s="37"/>
      <c r="E118" s="331" t="str">
        <f>E7</f>
        <v>Výstavba výjezdové základny ZZS KV – Velké Meziříčí</v>
      </c>
      <c r="F118" s="332"/>
      <c r="G118" s="332"/>
      <c r="H118" s="332"/>
      <c r="I118" s="37"/>
      <c r="J118" s="37"/>
      <c r="K118" s="37"/>
      <c r="L118" s="52"/>
      <c r="S118" s="35"/>
      <c r="T118" s="35"/>
      <c r="U118" s="35"/>
      <c r="V118" s="35"/>
      <c r="W118" s="35"/>
      <c r="X118" s="35"/>
      <c r="Y118" s="35"/>
      <c r="Z118" s="35"/>
      <c r="AA118" s="35"/>
      <c r="AB118" s="35"/>
      <c r="AC118" s="35"/>
      <c r="AD118" s="35"/>
      <c r="AE118" s="35"/>
    </row>
    <row r="119" spans="1:31" s="1" customFormat="1" ht="12" customHeight="1">
      <c r="B119" s="22"/>
      <c r="C119" s="30" t="s">
        <v>189</v>
      </c>
      <c r="D119" s="23"/>
      <c r="E119" s="23"/>
      <c r="F119" s="23"/>
      <c r="G119" s="23"/>
      <c r="H119" s="23"/>
      <c r="I119" s="23"/>
      <c r="J119" s="23"/>
      <c r="K119" s="23"/>
      <c r="L119" s="21"/>
    </row>
    <row r="120" spans="1:31" s="2" customFormat="1" ht="16.5" customHeight="1">
      <c r="A120" s="35"/>
      <c r="B120" s="36"/>
      <c r="C120" s="37"/>
      <c r="D120" s="37"/>
      <c r="E120" s="331" t="s">
        <v>317</v>
      </c>
      <c r="F120" s="333"/>
      <c r="G120" s="333"/>
      <c r="H120" s="333"/>
      <c r="I120" s="37"/>
      <c r="J120" s="37"/>
      <c r="K120" s="37"/>
      <c r="L120" s="52"/>
      <c r="S120" s="35"/>
      <c r="T120" s="35"/>
      <c r="U120" s="35"/>
      <c r="V120" s="35"/>
      <c r="W120" s="35"/>
      <c r="X120" s="35"/>
      <c r="Y120" s="35"/>
      <c r="Z120" s="35"/>
      <c r="AA120" s="35"/>
      <c r="AB120" s="35"/>
      <c r="AC120" s="35"/>
      <c r="AD120" s="35"/>
      <c r="AE120" s="35"/>
    </row>
    <row r="121" spans="1:31" s="2" customFormat="1" ht="12" customHeight="1">
      <c r="A121" s="35"/>
      <c r="B121" s="36"/>
      <c r="C121" s="30" t="s">
        <v>191</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6.5" customHeight="1">
      <c r="A122" s="35"/>
      <c r="B122" s="36"/>
      <c r="C122" s="37"/>
      <c r="D122" s="37"/>
      <c r="E122" s="286" t="str">
        <f>E11</f>
        <v>14-D - Zařízení silnoproude elektrotechniky, vč. bleskosvodu</v>
      </c>
      <c r="F122" s="333"/>
      <c r="G122" s="333"/>
      <c r="H122" s="333"/>
      <c r="I122" s="37"/>
      <c r="J122" s="37"/>
      <c r="K122" s="37"/>
      <c r="L122" s="52"/>
      <c r="S122" s="35"/>
      <c r="T122" s="35"/>
      <c r="U122" s="35"/>
      <c r="V122" s="35"/>
      <c r="W122" s="35"/>
      <c r="X122" s="35"/>
      <c r="Y122" s="35"/>
      <c r="Z122" s="35"/>
      <c r="AA122" s="35"/>
      <c r="AB122" s="35"/>
      <c r="AC122" s="35"/>
      <c r="AD122" s="35"/>
      <c r="AE122" s="35"/>
    </row>
    <row r="123" spans="1:31" s="2" customFormat="1" ht="6.9"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20</v>
      </c>
      <c r="D124" s="37"/>
      <c r="E124" s="37"/>
      <c r="F124" s="28" t="str">
        <f>F14</f>
        <v>Velké Meziříčí</v>
      </c>
      <c r="G124" s="37"/>
      <c r="H124" s="37"/>
      <c r="I124" s="30" t="s">
        <v>22</v>
      </c>
      <c r="J124" s="67" t="str">
        <f>IF(J14="","",J14)</f>
        <v>27. 3. 2025</v>
      </c>
      <c r="K124" s="37"/>
      <c r="L124" s="52"/>
      <c r="S124" s="35"/>
      <c r="T124" s="35"/>
      <c r="U124" s="35"/>
      <c r="V124" s="35"/>
      <c r="W124" s="35"/>
      <c r="X124" s="35"/>
      <c r="Y124" s="35"/>
      <c r="Z124" s="35"/>
      <c r="AA124" s="35"/>
      <c r="AB124" s="35"/>
      <c r="AC124" s="35"/>
      <c r="AD124" s="35"/>
      <c r="AE124" s="35"/>
    </row>
    <row r="125" spans="1:31" s="2" customFormat="1" ht="6.9"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25.65" customHeight="1">
      <c r="A126" s="35"/>
      <c r="B126" s="36"/>
      <c r="C126" s="30" t="s">
        <v>24</v>
      </c>
      <c r="D126" s="37"/>
      <c r="E126" s="37"/>
      <c r="F126" s="28" t="str">
        <f>E17</f>
        <v>Kraj Vysočina</v>
      </c>
      <c r="G126" s="37"/>
      <c r="H126" s="37"/>
      <c r="I126" s="30" t="s">
        <v>32</v>
      </c>
      <c r="J126" s="33" t="str">
        <f>E23</f>
        <v>PROJEKT CENTRUM NOVA s.r.o.</v>
      </c>
      <c r="K126" s="37"/>
      <c r="L126" s="52"/>
      <c r="S126" s="35"/>
      <c r="T126" s="35"/>
      <c r="U126" s="35"/>
      <c r="V126" s="35"/>
      <c r="W126" s="35"/>
      <c r="X126" s="35"/>
      <c r="Y126" s="35"/>
      <c r="Z126" s="35"/>
      <c r="AA126" s="35"/>
      <c r="AB126" s="35"/>
      <c r="AC126" s="35"/>
      <c r="AD126" s="35"/>
      <c r="AE126" s="35"/>
    </row>
    <row r="127" spans="1:31" s="2" customFormat="1" ht="15.15" customHeight="1">
      <c r="A127" s="35"/>
      <c r="B127" s="36"/>
      <c r="C127" s="30" t="s">
        <v>30</v>
      </c>
      <c r="D127" s="37"/>
      <c r="E127" s="37"/>
      <c r="F127" s="28" t="str">
        <f>IF(E20="","",E20)</f>
        <v>Vyplň údaj</v>
      </c>
      <c r="G127" s="37"/>
      <c r="H127" s="37"/>
      <c r="I127" s="30" t="s">
        <v>37</v>
      </c>
      <c r="J127" s="33" t="str">
        <f>E26</f>
        <v xml:space="preserve"> </v>
      </c>
      <c r="K127" s="37"/>
      <c r="L127" s="52"/>
      <c r="S127" s="35"/>
      <c r="T127" s="35"/>
      <c r="U127" s="35"/>
      <c r="V127" s="35"/>
      <c r="W127" s="35"/>
      <c r="X127" s="35"/>
      <c r="Y127" s="35"/>
      <c r="Z127" s="35"/>
      <c r="AA127" s="35"/>
      <c r="AB127" s="35"/>
      <c r="AC127" s="35"/>
      <c r="AD127" s="35"/>
      <c r="AE127" s="35"/>
    </row>
    <row r="128" spans="1:31" s="2" customFormat="1" ht="10.3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10" customFormat="1" ht="29.25" customHeight="1">
      <c r="A129" s="160"/>
      <c r="B129" s="161"/>
      <c r="C129" s="162" t="s">
        <v>201</v>
      </c>
      <c r="D129" s="163" t="s">
        <v>66</v>
      </c>
      <c r="E129" s="163" t="s">
        <v>62</v>
      </c>
      <c r="F129" s="163" t="s">
        <v>63</v>
      </c>
      <c r="G129" s="163" t="s">
        <v>202</v>
      </c>
      <c r="H129" s="163" t="s">
        <v>203</v>
      </c>
      <c r="I129" s="163" t="s">
        <v>204</v>
      </c>
      <c r="J129" s="163" t="s">
        <v>196</v>
      </c>
      <c r="K129" s="164" t="s">
        <v>205</v>
      </c>
      <c r="L129" s="165"/>
      <c r="M129" s="76" t="s">
        <v>1</v>
      </c>
      <c r="N129" s="77" t="s">
        <v>45</v>
      </c>
      <c r="O129" s="77" t="s">
        <v>206</v>
      </c>
      <c r="P129" s="77" t="s">
        <v>207</v>
      </c>
      <c r="Q129" s="77" t="s">
        <v>208</v>
      </c>
      <c r="R129" s="77" t="s">
        <v>209</v>
      </c>
      <c r="S129" s="77" t="s">
        <v>210</v>
      </c>
      <c r="T129" s="78" t="s">
        <v>211</v>
      </c>
      <c r="U129" s="160"/>
      <c r="V129" s="160"/>
      <c r="W129" s="160"/>
      <c r="X129" s="160"/>
      <c r="Y129" s="160"/>
      <c r="Z129" s="160"/>
      <c r="AA129" s="160"/>
      <c r="AB129" s="160"/>
      <c r="AC129" s="160"/>
      <c r="AD129" s="160"/>
      <c r="AE129" s="160"/>
    </row>
    <row r="130" spans="1:65" s="2" customFormat="1" ht="22.8" customHeight="1">
      <c r="A130" s="35"/>
      <c r="B130" s="36"/>
      <c r="C130" s="83" t="s">
        <v>212</v>
      </c>
      <c r="D130" s="37"/>
      <c r="E130" s="37"/>
      <c r="F130" s="37"/>
      <c r="G130" s="37"/>
      <c r="H130" s="37"/>
      <c r="I130" s="37"/>
      <c r="J130" s="166">
        <f>BK130</f>
        <v>0</v>
      </c>
      <c r="K130" s="37"/>
      <c r="L130" s="40"/>
      <c r="M130" s="79"/>
      <c r="N130" s="167"/>
      <c r="O130" s="80"/>
      <c r="P130" s="168">
        <f>P131+P182+P251+P306+P339+P358+P387+P442+P461+P470</f>
        <v>0</v>
      </c>
      <c r="Q130" s="80"/>
      <c r="R130" s="168">
        <f>R131+R182+R251+R306+R339+R358+R387+R442+R461+R470</f>
        <v>0</v>
      </c>
      <c r="S130" s="80"/>
      <c r="T130" s="169">
        <f>T131+T182+T251+T306+T339+T358+T387+T442+T461+T470</f>
        <v>0</v>
      </c>
      <c r="U130" s="35"/>
      <c r="V130" s="35"/>
      <c r="W130" s="35"/>
      <c r="X130" s="35"/>
      <c r="Y130" s="35"/>
      <c r="Z130" s="35"/>
      <c r="AA130" s="35"/>
      <c r="AB130" s="35"/>
      <c r="AC130" s="35"/>
      <c r="AD130" s="35"/>
      <c r="AE130" s="35"/>
      <c r="AT130" s="18" t="s">
        <v>80</v>
      </c>
      <c r="AU130" s="18" t="s">
        <v>198</v>
      </c>
      <c r="BK130" s="170">
        <f>BK131+BK182+BK251+BK306+BK339+BK358+BK387+BK442+BK461+BK470</f>
        <v>0</v>
      </c>
    </row>
    <row r="131" spans="1:65" s="11" customFormat="1" ht="25.95" customHeight="1">
      <c r="B131" s="171"/>
      <c r="C131" s="172"/>
      <c r="D131" s="173" t="s">
        <v>80</v>
      </c>
      <c r="E131" s="174" t="s">
        <v>6076</v>
      </c>
      <c r="F131" s="174" t="s">
        <v>6077</v>
      </c>
      <c r="G131" s="172"/>
      <c r="H131" s="172"/>
      <c r="I131" s="175"/>
      <c r="J131" s="176">
        <f>BK131</f>
        <v>0</v>
      </c>
      <c r="K131" s="172"/>
      <c r="L131" s="177"/>
      <c r="M131" s="178"/>
      <c r="N131" s="179"/>
      <c r="O131" s="179"/>
      <c r="P131" s="180">
        <f>SUM(P132:P181)</f>
        <v>0</v>
      </c>
      <c r="Q131" s="179"/>
      <c r="R131" s="180">
        <f>SUM(R132:R181)</f>
        <v>0</v>
      </c>
      <c r="S131" s="179"/>
      <c r="T131" s="181">
        <f>SUM(T132:T181)</f>
        <v>0</v>
      </c>
      <c r="AR131" s="182" t="s">
        <v>88</v>
      </c>
      <c r="AT131" s="183" t="s">
        <v>80</v>
      </c>
      <c r="AU131" s="183" t="s">
        <v>81</v>
      </c>
      <c r="AY131" s="182" t="s">
        <v>215</v>
      </c>
      <c r="BK131" s="184">
        <f>SUM(BK132:BK181)</f>
        <v>0</v>
      </c>
    </row>
    <row r="132" spans="1:65" s="2" customFormat="1" ht="33" customHeight="1">
      <c r="A132" s="35"/>
      <c r="B132" s="36"/>
      <c r="C132" s="185" t="s">
        <v>88</v>
      </c>
      <c r="D132" s="185" t="s">
        <v>216</v>
      </c>
      <c r="E132" s="186" t="s">
        <v>6078</v>
      </c>
      <c r="F132" s="187" t="s">
        <v>6079</v>
      </c>
      <c r="G132" s="188" t="s">
        <v>6080</v>
      </c>
      <c r="H132" s="189">
        <v>1</v>
      </c>
      <c r="I132" s="190"/>
      <c r="J132" s="191">
        <f>ROUND(I132*H132,2)</f>
        <v>0</v>
      </c>
      <c r="K132" s="187" t="s">
        <v>1</v>
      </c>
      <c r="L132" s="40"/>
      <c r="M132" s="192" t="s">
        <v>1</v>
      </c>
      <c r="N132" s="193" t="s">
        <v>46</v>
      </c>
      <c r="O132" s="72"/>
      <c r="P132" s="194">
        <f>O132*H132</f>
        <v>0</v>
      </c>
      <c r="Q132" s="194">
        <v>0</v>
      </c>
      <c r="R132" s="194">
        <f>Q132*H132</f>
        <v>0</v>
      </c>
      <c r="S132" s="194">
        <v>0</v>
      </c>
      <c r="T132" s="195">
        <f>S132*H132</f>
        <v>0</v>
      </c>
      <c r="U132" s="35"/>
      <c r="V132" s="35"/>
      <c r="W132" s="35"/>
      <c r="X132" s="35"/>
      <c r="Y132" s="35"/>
      <c r="Z132" s="35"/>
      <c r="AA132" s="35"/>
      <c r="AB132" s="35"/>
      <c r="AC132" s="35"/>
      <c r="AD132" s="35"/>
      <c r="AE132" s="35"/>
      <c r="AR132" s="196" t="s">
        <v>214</v>
      </c>
      <c r="AT132" s="196" t="s">
        <v>216</v>
      </c>
      <c r="AU132" s="196" t="s">
        <v>88</v>
      </c>
      <c r="AY132" s="18" t="s">
        <v>215</v>
      </c>
      <c r="BE132" s="197">
        <f>IF(N132="základní",J132,0)</f>
        <v>0</v>
      </c>
      <c r="BF132" s="197">
        <f>IF(N132="snížená",J132,0)</f>
        <v>0</v>
      </c>
      <c r="BG132" s="197">
        <f>IF(N132="zákl. přenesená",J132,0)</f>
        <v>0</v>
      </c>
      <c r="BH132" s="197">
        <f>IF(N132="sníž. přenesená",J132,0)</f>
        <v>0</v>
      </c>
      <c r="BI132" s="197">
        <f>IF(N132="nulová",J132,0)</f>
        <v>0</v>
      </c>
      <c r="BJ132" s="18" t="s">
        <v>88</v>
      </c>
      <c r="BK132" s="197">
        <f>ROUND(I132*H132,2)</f>
        <v>0</v>
      </c>
      <c r="BL132" s="18" t="s">
        <v>214</v>
      </c>
      <c r="BM132" s="196" t="s">
        <v>90</v>
      </c>
    </row>
    <row r="133" spans="1:65" s="2" customFormat="1" ht="19.2">
      <c r="A133" s="35"/>
      <c r="B133" s="36"/>
      <c r="C133" s="37"/>
      <c r="D133" s="198" t="s">
        <v>221</v>
      </c>
      <c r="E133" s="37"/>
      <c r="F133" s="199" t="s">
        <v>6079</v>
      </c>
      <c r="G133" s="37"/>
      <c r="H133" s="37"/>
      <c r="I133" s="200"/>
      <c r="J133" s="37"/>
      <c r="K133" s="37"/>
      <c r="L133" s="40"/>
      <c r="M133" s="201"/>
      <c r="N133" s="202"/>
      <c r="O133" s="72"/>
      <c r="P133" s="72"/>
      <c r="Q133" s="72"/>
      <c r="R133" s="72"/>
      <c r="S133" s="72"/>
      <c r="T133" s="73"/>
      <c r="U133" s="35"/>
      <c r="V133" s="35"/>
      <c r="W133" s="35"/>
      <c r="X133" s="35"/>
      <c r="Y133" s="35"/>
      <c r="Z133" s="35"/>
      <c r="AA133" s="35"/>
      <c r="AB133" s="35"/>
      <c r="AC133" s="35"/>
      <c r="AD133" s="35"/>
      <c r="AE133" s="35"/>
      <c r="AT133" s="18" t="s">
        <v>221</v>
      </c>
      <c r="AU133" s="18" t="s">
        <v>88</v>
      </c>
    </row>
    <row r="134" spans="1:65" s="2" customFormat="1" ht="33" customHeight="1">
      <c r="A134" s="35"/>
      <c r="B134" s="36"/>
      <c r="C134" s="185" t="s">
        <v>90</v>
      </c>
      <c r="D134" s="185" t="s">
        <v>216</v>
      </c>
      <c r="E134" s="186" t="s">
        <v>6081</v>
      </c>
      <c r="F134" s="187" t="s">
        <v>6082</v>
      </c>
      <c r="G134" s="188" t="s">
        <v>6080</v>
      </c>
      <c r="H134" s="189">
        <v>1</v>
      </c>
      <c r="I134" s="190"/>
      <c r="J134" s="191">
        <f>ROUND(I134*H134,2)</f>
        <v>0</v>
      </c>
      <c r="K134" s="187" t="s">
        <v>1</v>
      </c>
      <c r="L134" s="40"/>
      <c r="M134" s="192" t="s">
        <v>1</v>
      </c>
      <c r="N134" s="193" t="s">
        <v>46</v>
      </c>
      <c r="O134" s="72"/>
      <c r="P134" s="194">
        <f>O134*H134</f>
        <v>0</v>
      </c>
      <c r="Q134" s="194">
        <v>0</v>
      </c>
      <c r="R134" s="194">
        <f>Q134*H134</f>
        <v>0</v>
      </c>
      <c r="S134" s="194">
        <v>0</v>
      </c>
      <c r="T134" s="195">
        <f>S134*H134</f>
        <v>0</v>
      </c>
      <c r="U134" s="35"/>
      <c r="V134" s="35"/>
      <c r="W134" s="35"/>
      <c r="X134" s="35"/>
      <c r="Y134" s="35"/>
      <c r="Z134" s="35"/>
      <c r="AA134" s="35"/>
      <c r="AB134" s="35"/>
      <c r="AC134" s="35"/>
      <c r="AD134" s="35"/>
      <c r="AE134" s="35"/>
      <c r="AR134" s="196" t="s">
        <v>214</v>
      </c>
      <c r="AT134" s="196" t="s">
        <v>216</v>
      </c>
      <c r="AU134" s="196" t="s">
        <v>88</v>
      </c>
      <c r="AY134" s="18" t="s">
        <v>215</v>
      </c>
      <c r="BE134" s="197">
        <f>IF(N134="základní",J134,0)</f>
        <v>0</v>
      </c>
      <c r="BF134" s="197">
        <f>IF(N134="snížená",J134,0)</f>
        <v>0</v>
      </c>
      <c r="BG134" s="197">
        <f>IF(N134="zákl. přenesená",J134,0)</f>
        <v>0</v>
      </c>
      <c r="BH134" s="197">
        <f>IF(N134="sníž. přenesená",J134,0)</f>
        <v>0</v>
      </c>
      <c r="BI134" s="197">
        <f>IF(N134="nulová",J134,0)</f>
        <v>0</v>
      </c>
      <c r="BJ134" s="18" t="s">
        <v>88</v>
      </c>
      <c r="BK134" s="197">
        <f>ROUND(I134*H134,2)</f>
        <v>0</v>
      </c>
      <c r="BL134" s="18" t="s">
        <v>214</v>
      </c>
      <c r="BM134" s="196" t="s">
        <v>214</v>
      </c>
    </row>
    <row r="135" spans="1:65" s="2" customFormat="1" ht="19.2">
      <c r="A135" s="35"/>
      <c r="B135" s="36"/>
      <c r="C135" s="37"/>
      <c r="D135" s="198" t="s">
        <v>221</v>
      </c>
      <c r="E135" s="37"/>
      <c r="F135" s="199" t="s">
        <v>6082</v>
      </c>
      <c r="G135" s="37"/>
      <c r="H135" s="37"/>
      <c r="I135" s="200"/>
      <c r="J135" s="37"/>
      <c r="K135" s="37"/>
      <c r="L135" s="40"/>
      <c r="M135" s="201"/>
      <c r="N135" s="202"/>
      <c r="O135" s="72"/>
      <c r="P135" s="72"/>
      <c r="Q135" s="72"/>
      <c r="R135" s="72"/>
      <c r="S135" s="72"/>
      <c r="T135" s="73"/>
      <c r="U135" s="35"/>
      <c r="V135" s="35"/>
      <c r="W135" s="35"/>
      <c r="X135" s="35"/>
      <c r="Y135" s="35"/>
      <c r="Z135" s="35"/>
      <c r="AA135" s="35"/>
      <c r="AB135" s="35"/>
      <c r="AC135" s="35"/>
      <c r="AD135" s="35"/>
      <c r="AE135" s="35"/>
      <c r="AT135" s="18" t="s">
        <v>221</v>
      </c>
      <c r="AU135" s="18" t="s">
        <v>88</v>
      </c>
    </row>
    <row r="136" spans="1:65" s="2" customFormat="1" ht="33" customHeight="1">
      <c r="A136" s="35"/>
      <c r="B136" s="36"/>
      <c r="C136" s="185" t="s">
        <v>227</v>
      </c>
      <c r="D136" s="185" t="s">
        <v>216</v>
      </c>
      <c r="E136" s="186" t="s">
        <v>6083</v>
      </c>
      <c r="F136" s="187" t="s">
        <v>6084</v>
      </c>
      <c r="G136" s="188" t="s">
        <v>6080</v>
      </c>
      <c r="H136" s="189">
        <v>1</v>
      </c>
      <c r="I136" s="190"/>
      <c r="J136" s="191">
        <f>ROUND(I136*H136,2)</f>
        <v>0</v>
      </c>
      <c r="K136" s="187" t="s">
        <v>1</v>
      </c>
      <c r="L136" s="40"/>
      <c r="M136" s="192" t="s">
        <v>1</v>
      </c>
      <c r="N136" s="193" t="s">
        <v>46</v>
      </c>
      <c r="O136" s="72"/>
      <c r="P136" s="194">
        <f>O136*H136</f>
        <v>0</v>
      </c>
      <c r="Q136" s="194">
        <v>0</v>
      </c>
      <c r="R136" s="194">
        <f>Q136*H136</f>
        <v>0</v>
      </c>
      <c r="S136" s="194">
        <v>0</v>
      </c>
      <c r="T136" s="195">
        <f>S136*H136</f>
        <v>0</v>
      </c>
      <c r="U136" s="35"/>
      <c r="V136" s="35"/>
      <c r="W136" s="35"/>
      <c r="X136" s="35"/>
      <c r="Y136" s="35"/>
      <c r="Z136" s="35"/>
      <c r="AA136" s="35"/>
      <c r="AB136" s="35"/>
      <c r="AC136" s="35"/>
      <c r="AD136" s="35"/>
      <c r="AE136" s="35"/>
      <c r="AR136" s="196" t="s">
        <v>214</v>
      </c>
      <c r="AT136" s="196" t="s">
        <v>216</v>
      </c>
      <c r="AU136" s="196" t="s">
        <v>88</v>
      </c>
      <c r="AY136" s="18" t="s">
        <v>215</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214</v>
      </c>
      <c r="BM136" s="196" t="s">
        <v>241</v>
      </c>
    </row>
    <row r="137" spans="1:65" s="2" customFormat="1" ht="19.2">
      <c r="A137" s="35"/>
      <c r="B137" s="36"/>
      <c r="C137" s="37"/>
      <c r="D137" s="198" t="s">
        <v>221</v>
      </c>
      <c r="E137" s="37"/>
      <c r="F137" s="199" t="s">
        <v>6084</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221</v>
      </c>
      <c r="AU137" s="18" t="s">
        <v>88</v>
      </c>
    </row>
    <row r="138" spans="1:65" s="2" customFormat="1" ht="21.75" customHeight="1">
      <c r="A138" s="35"/>
      <c r="B138" s="36"/>
      <c r="C138" s="185" t="s">
        <v>214</v>
      </c>
      <c r="D138" s="185" t="s">
        <v>216</v>
      </c>
      <c r="E138" s="186" t="s">
        <v>6085</v>
      </c>
      <c r="F138" s="187" t="s">
        <v>6086</v>
      </c>
      <c r="G138" s="188" t="s">
        <v>6080</v>
      </c>
      <c r="H138" s="189">
        <v>1</v>
      </c>
      <c r="I138" s="190"/>
      <c r="J138" s="191">
        <f>ROUND(I138*H138,2)</f>
        <v>0</v>
      </c>
      <c r="K138" s="187" t="s">
        <v>1</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214</v>
      </c>
      <c r="AT138" s="196" t="s">
        <v>216</v>
      </c>
      <c r="AU138" s="196" t="s">
        <v>88</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214</v>
      </c>
      <c r="BM138" s="196" t="s">
        <v>251</v>
      </c>
    </row>
    <row r="139" spans="1:65" s="2" customFormat="1" ht="10.199999999999999">
      <c r="A139" s="35"/>
      <c r="B139" s="36"/>
      <c r="C139" s="37"/>
      <c r="D139" s="198" t="s">
        <v>221</v>
      </c>
      <c r="E139" s="37"/>
      <c r="F139" s="199" t="s">
        <v>6086</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88</v>
      </c>
    </row>
    <row r="140" spans="1:65" s="2" customFormat="1" ht="21.75" customHeight="1">
      <c r="A140" s="35"/>
      <c r="B140" s="36"/>
      <c r="C140" s="185" t="s">
        <v>236</v>
      </c>
      <c r="D140" s="185" t="s">
        <v>216</v>
      </c>
      <c r="E140" s="186" t="s">
        <v>6087</v>
      </c>
      <c r="F140" s="187" t="s">
        <v>6088</v>
      </c>
      <c r="G140" s="188" t="s">
        <v>6080</v>
      </c>
      <c r="H140" s="189">
        <v>1</v>
      </c>
      <c r="I140" s="190"/>
      <c r="J140" s="191">
        <f>ROUND(I140*H140,2)</f>
        <v>0</v>
      </c>
      <c r="K140" s="187" t="s">
        <v>1</v>
      </c>
      <c r="L140" s="40"/>
      <c r="M140" s="192" t="s">
        <v>1</v>
      </c>
      <c r="N140" s="193"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214</v>
      </c>
      <c r="AT140" s="196" t="s">
        <v>216</v>
      </c>
      <c r="AU140" s="196" t="s">
        <v>88</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214</v>
      </c>
      <c r="BM140" s="196" t="s">
        <v>261</v>
      </c>
    </row>
    <row r="141" spans="1:65" s="2" customFormat="1" ht="10.199999999999999">
      <c r="A141" s="35"/>
      <c r="B141" s="36"/>
      <c r="C141" s="37"/>
      <c r="D141" s="198" t="s">
        <v>221</v>
      </c>
      <c r="E141" s="37"/>
      <c r="F141" s="199" t="s">
        <v>6088</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88</v>
      </c>
    </row>
    <row r="142" spans="1:65" s="2" customFormat="1" ht="37.799999999999997" customHeight="1">
      <c r="A142" s="35"/>
      <c r="B142" s="36"/>
      <c r="C142" s="185" t="s">
        <v>241</v>
      </c>
      <c r="D142" s="185" t="s">
        <v>216</v>
      </c>
      <c r="E142" s="186" t="s">
        <v>6089</v>
      </c>
      <c r="F142" s="187" t="s">
        <v>6090</v>
      </c>
      <c r="G142" s="188" t="s">
        <v>6080</v>
      </c>
      <c r="H142" s="189">
        <v>3</v>
      </c>
      <c r="I142" s="190"/>
      <c r="J142" s="191">
        <f>ROUND(I142*H142,2)</f>
        <v>0</v>
      </c>
      <c r="K142" s="187" t="s">
        <v>1</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214</v>
      </c>
      <c r="AT142" s="196" t="s">
        <v>216</v>
      </c>
      <c r="AU142" s="196" t="s">
        <v>88</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214</v>
      </c>
      <c r="BM142" s="196" t="s">
        <v>8</v>
      </c>
    </row>
    <row r="143" spans="1:65" s="2" customFormat="1" ht="19.2">
      <c r="A143" s="35"/>
      <c r="B143" s="36"/>
      <c r="C143" s="37"/>
      <c r="D143" s="198" t="s">
        <v>221</v>
      </c>
      <c r="E143" s="37"/>
      <c r="F143" s="199" t="s">
        <v>6090</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88</v>
      </c>
    </row>
    <row r="144" spans="1:65" s="2" customFormat="1" ht="37.799999999999997" customHeight="1">
      <c r="A144" s="35"/>
      <c r="B144" s="36"/>
      <c r="C144" s="185" t="s">
        <v>246</v>
      </c>
      <c r="D144" s="185" t="s">
        <v>216</v>
      </c>
      <c r="E144" s="186" t="s">
        <v>6091</v>
      </c>
      <c r="F144" s="187" t="s">
        <v>6092</v>
      </c>
      <c r="G144" s="188" t="s">
        <v>6080</v>
      </c>
      <c r="H144" s="189">
        <v>2</v>
      </c>
      <c r="I144" s="190"/>
      <c r="J144" s="191">
        <f>ROUND(I144*H144,2)</f>
        <v>0</v>
      </c>
      <c r="K144" s="187" t="s">
        <v>1</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214</v>
      </c>
      <c r="AT144" s="196" t="s">
        <v>216</v>
      </c>
      <c r="AU144" s="196" t="s">
        <v>88</v>
      </c>
      <c r="AY144" s="18" t="s">
        <v>215</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214</v>
      </c>
      <c r="BM144" s="196" t="s">
        <v>280</v>
      </c>
    </row>
    <row r="145" spans="1:65" s="2" customFormat="1" ht="19.2">
      <c r="A145" s="35"/>
      <c r="B145" s="36"/>
      <c r="C145" s="37"/>
      <c r="D145" s="198" t="s">
        <v>221</v>
      </c>
      <c r="E145" s="37"/>
      <c r="F145" s="199" t="s">
        <v>6092</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221</v>
      </c>
      <c r="AU145" s="18" t="s">
        <v>88</v>
      </c>
    </row>
    <row r="146" spans="1:65" s="2" customFormat="1" ht="55.5" customHeight="1">
      <c r="A146" s="35"/>
      <c r="B146" s="36"/>
      <c r="C146" s="185" t="s">
        <v>251</v>
      </c>
      <c r="D146" s="185" t="s">
        <v>216</v>
      </c>
      <c r="E146" s="186" t="s">
        <v>6093</v>
      </c>
      <c r="F146" s="187" t="s">
        <v>6094</v>
      </c>
      <c r="G146" s="188" t="s">
        <v>6080</v>
      </c>
      <c r="H146" s="189">
        <v>1</v>
      </c>
      <c r="I146" s="190"/>
      <c r="J146" s="191">
        <f>ROUND(I146*H146,2)</f>
        <v>0</v>
      </c>
      <c r="K146" s="187" t="s">
        <v>1</v>
      </c>
      <c r="L146" s="40"/>
      <c r="M146" s="192" t="s">
        <v>1</v>
      </c>
      <c r="N146" s="193" t="s">
        <v>46</v>
      </c>
      <c r="O146" s="72"/>
      <c r="P146" s="194">
        <f>O146*H146</f>
        <v>0</v>
      </c>
      <c r="Q146" s="194">
        <v>0</v>
      </c>
      <c r="R146" s="194">
        <f>Q146*H146</f>
        <v>0</v>
      </c>
      <c r="S146" s="194">
        <v>0</v>
      </c>
      <c r="T146" s="195">
        <f>S146*H146</f>
        <v>0</v>
      </c>
      <c r="U146" s="35"/>
      <c r="V146" s="35"/>
      <c r="W146" s="35"/>
      <c r="X146" s="35"/>
      <c r="Y146" s="35"/>
      <c r="Z146" s="35"/>
      <c r="AA146" s="35"/>
      <c r="AB146" s="35"/>
      <c r="AC146" s="35"/>
      <c r="AD146" s="35"/>
      <c r="AE146" s="35"/>
      <c r="AR146" s="196" t="s">
        <v>214</v>
      </c>
      <c r="AT146" s="196" t="s">
        <v>216</v>
      </c>
      <c r="AU146" s="196" t="s">
        <v>88</v>
      </c>
      <c r="AY146" s="18" t="s">
        <v>215</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214</v>
      </c>
      <c r="BM146" s="196" t="s">
        <v>291</v>
      </c>
    </row>
    <row r="147" spans="1:65" s="2" customFormat="1" ht="38.4">
      <c r="A147" s="35"/>
      <c r="B147" s="36"/>
      <c r="C147" s="37"/>
      <c r="D147" s="198" t="s">
        <v>221</v>
      </c>
      <c r="E147" s="37"/>
      <c r="F147" s="199" t="s">
        <v>6094</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221</v>
      </c>
      <c r="AU147" s="18" t="s">
        <v>88</v>
      </c>
    </row>
    <row r="148" spans="1:65" s="2" customFormat="1" ht="24.15" customHeight="1">
      <c r="A148" s="35"/>
      <c r="B148" s="36"/>
      <c r="C148" s="185" t="s">
        <v>256</v>
      </c>
      <c r="D148" s="185" t="s">
        <v>216</v>
      </c>
      <c r="E148" s="186" t="s">
        <v>6095</v>
      </c>
      <c r="F148" s="187" t="s">
        <v>6096</v>
      </c>
      <c r="G148" s="188" t="s">
        <v>219</v>
      </c>
      <c r="H148" s="189">
        <v>1</v>
      </c>
      <c r="I148" s="190"/>
      <c r="J148" s="191">
        <f>ROUND(I148*H148,2)</f>
        <v>0</v>
      </c>
      <c r="K148" s="187" t="s">
        <v>1</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214</v>
      </c>
      <c r="AT148" s="196" t="s">
        <v>216</v>
      </c>
      <c r="AU148" s="196" t="s">
        <v>88</v>
      </c>
      <c r="AY148" s="18" t="s">
        <v>215</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214</v>
      </c>
      <c r="BM148" s="196" t="s">
        <v>300</v>
      </c>
    </row>
    <row r="149" spans="1:65" s="2" customFormat="1" ht="19.2">
      <c r="A149" s="35"/>
      <c r="B149" s="36"/>
      <c r="C149" s="37"/>
      <c r="D149" s="198" t="s">
        <v>221</v>
      </c>
      <c r="E149" s="37"/>
      <c r="F149" s="199" t="s">
        <v>6096</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221</v>
      </c>
      <c r="AU149" s="18" t="s">
        <v>88</v>
      </c>
    </row>
    <row r="150" spans="1:65" s="2" customFormat="1" ht="44.25" customHeight="1">
      <c r="A150" s="35"/>
      <c r="B150" s="36"/>
      <c r="C150" s="185" t="s">
        <v>261</v>
      </c>
      <c r="D150" s="185" t="s">
        <v>216</v>
      </c>
      <c r="E150" s="186" t="s">
        <v>6097</v>
      </c>
      <c r="F150" s="187" t="s">
        <v>6098</v>
      </c>
      <c r="G150" s="188" t="s">
        <v>219</v>
      </c>
      <c r="H150" s="189">
        <v>1</v>
      </c>
      <c r="I150" s="190"/>
      <c r="J150" s="191">
        <f>ROUND(I150*H150,2)</f>
        <v>0</v>
      </c>
      <c r="K150" s="187" t="s">
        <v>1</v>
      </c>
      <c r="L150" s="40"/>
      <c r="M150" s="192" t="s">
        <v>1</v>
      </c>
      <c r="N150" s="193" t="s">
        <v>46</v>
      </c>
      <c r="O150" s="72"/>
      <c r="P150" s="194">
        <f>O150*H150</f>
        <v>0</v>
      </c>
      <c r="Q150" s="194">
        <v>0</v>
      </c>
      <c r="R150" s="194">
        <f>Q150*H150</f>
        <v>0</v>
      </c>
      <c r="S150" s="194">
        <v>0</v>
      </c>
      <c r="T150" s="195">
        <f>S150*H150</f>
        <v>0</v>
      </c>
      <c r="U150" s="35"/>
      <c r="V150" s="35"/>
      <c r="W150" s="35"/>
      <c r="X150" s="35"/>
      <c r="Y150" s="35"/>
      <c r="Z150" s="35"/>
      <c r="AA150" s="35"/>
      <c r="AB150" s="35"/>
      <c r="AC150" s="35"/>
      <c r="AD150" s="35"/>
      <c r="AE150" s="35"/>
      <c r="AR150" s="196" t="s">
        <v>214</v>
      </c>
      <c r="AT150" s="196" t="s">
        <v>216</v>
      </c>
      <c r="AU150" s="196" t="s">
        <v>88</v>
      </c>
      <c r="AY150" s="18" t="s">
        <v>215</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214</v>
      </c>
      <c r="BM150" s="196" t="s">
        <v>309</v>
      </c>
    </row>
    <row r="151" spans="1:65" s="2" customFormat="1" ht="28.8">
      <c r="A151" s="35"/>
      <c r="B151" s="36"/>
      <c r="C151" s="37"/>
      <c r="D151" s="198" t="s">
        <v>221</v>
      </c>
      <c r="E151" s="37"/>
      <c r="F151" s="199" t="s">
        <v>6098</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221</v>
      </c>
      <c r="AU151" s="18" t="s">
        <v>88</v>
      </c>
    </row>
    <row r="152" spans="1:65" s="2" customFormat="1" ht="24.15" customHeight="1">
      <c r="A152" s="35"/>
      <c r="B152" s="36"/>
      <c r="C152" s="185" t="s">
        <v>266</v>
      </c>
      <c r="D152" s="185" t="s">
        <v>216</v>
      </c>
      <c r="E152" s="186" t="s">
        <v>6099</v>
      </c>
      <c r="F152" s="187" t="s">
        <v>6100</v>
      </c>
      <c r="G152" s="188" t="s">
        <v>219</v>
      </c>
      <c r="H152" s="189">
        <v>1</v>
      </c>
      <c r="I152" s="190"/>
      <c r="J152" s="191">
        <f>ROUND(I152*H152,2)</f>
        <v>0</v>
      </c>
      <c r="K152" s="187" t="s">
        <v>1</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214</v>
      </c>
      <c r="AT152" s="196" t="s">
        <v>216</v>
      </c>
      <c r="AU152" s="196" t="s">
        <v>88</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214</v>
      </c>
      <c r="BM152" s="196" t="s">
        <v>538</v>
      </c>
    </row>
    <row r="153" spans="1:65" s="2" customFormat="1" ht="19.2">
      <c r="A153" s="35"/>
      <c r="B153" s="36"/>
      <c r="C153" s="37"/>
      <c r="D153" s="198" t="s">
        <v>221</v>
      </c>
      <c r="E153" s="37"/>
      <c r="F153" s="199" t="s">
        <v>6100</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88</v>
      </c>
    </row>
    <row r="154" spans="1:65" s="2" customFormat="1" ht="33" customHeight="1">
      <c r="A154" s="35"/>
      <c r="B154" s="36"/>
      <c r="C154" s="185" t="s">
        <v>8</v>
      </c>
      <c r="D154" s="185" t="s">
        <v>216</v>
      </c>
      <c r="E154" s="186" t="s">
        <v>6101</v>
      </c>
      <c r="F154" s="187" t="s">
        <v>6102</v>
      </c>
      <c r="G154" s="188" t="s">
        <v>219</v>
      </c>
      <c r="H154" s="189">
        <v>1</v>
      </c>
      <c r="I154" s="190"/>
      <c r="J154" s="191">
        <f>ROUND(I154*H154,2)</f>
        <v>0</v>
      </c>
      <c r="K154" s="187" t="s">
        <v>1</v>
      </c>
      <c r="L154" s="40"/>
      <c r="M154" s="192" t="s">
        <v>1</v>
      </c>
      <c r="N154" s="193" t="s">
        <v>46</v>
      </c>
      <c r="O154" s="72"/>
      <c r="P154" s="194">
        <f>O154*H154</f>
        <v>0</v>
      </c>
      <c r="Q154" s="194">
        <v>0</v>
      </c>
      <c r="R154" s="194">
        <f>Q154*H154</f>
        <v>0</v>
      </c>
      <c r="S154" s="194">
        <v>0</v>
      </c>
      <c r="T154" s="195">
        <f>S154*H154</f>
        <v>0</v>
      </c>
      <c r="U154" s="35"/>
      <c r="V154" s="35"/>
      <c r="W154" s="35"/>
      <c r="X154" s="35"/>
      <c r="Y154" s="35"/>
      <c r="Z154" s="35"/>
      <c r="AA154" s="35"/>
      <c r="AB154" s="35"/>
      <c r="AC154" s="35"/>
      <c r="AD154" s="35"/>
      <c r="AE154" s="35"/>
      <c r="AR154" s="196" t="s">
        <v>214</v>
      </c>
      <c r="AT154" s="196" t="s">
        <v>216</v>
      </c>
      <c r="AU154" s="196" t="s">
        <v>88</v>
      </c>
      <c r="AY154" s="18" t="s">
        <v>215</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214</v>
      </c>
      <c r="BM154" s="196" t="s">
        <v>553</v>
      </c>
    </row>
    <row r="155" spans="1:65" s="2" customFormat="1" ht="19.2">
      <c r="A155" s="35"/>
      <c r="B155" s="36"/>
      <c r="C155" s="37"/>
      <c r="D155" s="198" t="s">
        <v>221</v>
      </c>
      <c r="E155" s="37"/>
      <c r="F155" s="199" t="s">
        <v>6102</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221</v>
      </c>
      <c r="AU155" s="18" t="s">
        <v>88</v>
      </c>
    </row>
    <row r="156" spans="1:65" s="2" customFormat="1" ht="16.5" customHeight="1">
      <c r="A156" s="35"/>
      <c r="B156" s="36"/>
      <c r="C156" s="185" t="s">
        <v>275</v>
      </c>
      <c r="D156" s="185" t="s">
        <v>216</v>
      </c>
      <c r="E156" s="186" t="s">
        <v>6103</v>
      </c>
      <c r="F156" s="187" t="s">
        <v>6104</v>
      </c>
      <c r="G156" s="188" t="s">
        <v>6080</v>
      </c>
      <c r="H156" s="189">
        <v>3</v>
      </c>
      <c r="I156" s="190"/>
      <c r="J156" s="191">
        <f>ROUND(I156*H156,2)</f>
        <v>0</v>
      </c>
      <c r="K156" s="187" t="s">
        <v>1</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214</v>
      </c>
      <c r="AT156" s="196" t="s">
        <v>216</v>
      </c>
      <c r="AU156" s="196" t="s">
        <v>88</v>
      </c>
      <c r="AY156" s="18" t="s">
        <v>215</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214</v>
      </c>
      <c r="BM156" s="196" t="s">
        <v>574</v>
      </c>
    </row>
    <row r="157" spans="1:65" s="2" customFormat="1" ht="10.199999999999999">
      <c r="A157" s="35"/>
      <c r="B157" s="36"/>
      <c r="C157" s="37"/>
      <c r="D157" s="198" t="s">
        <v>221</v>
      </c>
      <c r="E157" s="37"/>
      <c r="F157" s="199" t="s">
        <v>6104</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221</v>
      </c>
      <c r="AU157" s="18" t="s">
        <v>88</v>
      </c>
    </row>
    <row r="158" spans="1:65" s="2" customFormat="1" ht="16.5" customHeight="1">
      <c r="A158" s="35"/>
      <c r="B158" s="36"/>
      <c r="C158" s="185" t="s">
        <v>280</v>
      </c>
      <c r="D158" s="185" t="s">
        <v>216</v>
      </c>
      <c r="E158" s="186" t="s">
        <v>6105</v>
      </c>
      <c r="F158" s="187" t="s">
        <v>6106</v>
      </c>
      <c r="G158" s="188" t="s">
        <v>6080</v>
      </c>
      <c r="H158" s="189">
        <v>1</v>
      </c>
      <c r="I158" s="190"/>
      <c r="J158" s="191">
        <f>ROUND(I158*H158,2)</f>
        <v>0</v>
      </c>
      <c r="K158" s="187" t="s">
        <v>1</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214</v>
      </c>
      <c r="AT158" s="196" t="s">
        <v>216</v>
      </c>
      <c r="AU158" s="196" t="s">
        <v>88</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214</v>
      </c>
      <c r="BM158" s="196" t="s">
        <v>589</v>
      </c>
    </row>
    <row r="159" spans="1:65" s="2" customFormat="1" ht="10.199999999999999">
      <c r="A159" s="35"/>
      <c r="B159" s="36"/>
      <c r="C159" s="37"/>
      <c r="D159" s="198" t="s">
        <v>221</v>
      </c>
      <c r="E159" s="37"/>
      <c r="F159" s="199" t="s">
        <v>6106</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88</v>
      </c>
    </row>
    <row r="160" spans="1:65" s="2" customFormat="1" ht="16.5" customHeight="1">
      <c r="A160" s="35"/>
      <c r="B160" s="36"/>
      <c r="C160" s="185" t="s">
        <v>285</v>
      </c>
      <c r="D160" s="185" t="s">
        <v>216</v>
      </c>
      <c r="E160" s="186" t="s">
        <v>6107</v>
      </c>
      <c r="F160" s="187" t="s">
        <v>6108</v>
      </c>
      <c r="G160" s="188" t="s">
        <v>6080</v>
      </c>
      <c r="H160" s="189">
        <v>3</v>
      </c>
      <c r="I160" s="190"/>
      <c r="J160" s="191">
        <f>ROUND(I160*H160,2)</f>
        <v>0</v>
      </c>
      <c r="K160" s="187" t="s">
        <v>1</v>
      </c>
      <c r="L160" s="40"/>
      <c r="M160" s="192" t="s">
        <v>1</v>
      </c>
      <c r="N160" s="193" t="s">
        <v>46</v>
      </c>
      <c r="O160" s="72"/>
      <c r="P160" s="194">
        <f>O160*H160</f>
        <v>0</v>
      </c>
      <c r="Q160" s="194">
        <v>0</v>
      </c>
      <c r="R160" s="194">
        <f>Q160*H160</f>
        <v>0</v>
      </c>
      <c r="S160" s="194">
        <v>0</v>
      </c>
      <c r="T160" s="195">
        <f>S160*H160</f>
        <v>0</v>
      </c>
      <c r="U160" s="35"/>
      <c r="V160" s="35"/>
      <c r="W160" s="35"/>
      <c r="X160" s="35"/>
      <c r="Y160" s="35"/>
      <c r="Z160" s="35"/>
      <c r="AA160" s="35"/>
      <c r="AB160" s="35"/>
      <c r="AC160" s="35"/>
      <c r="AD160" s="35"/>
      <c r="AE160" s="35"/>
      <c r="AR160" s="196" t="s">
        <v>214</v>
      </c>
      <c r="AT160" s="196" t="s">
        <v>216</v>
      </c>
      <c r="AU160" s="196" t="s">
        <v>88</v>
      </c>
      <c r="AY160" s="18" t="s">
        <v>215</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214</v>
      </c>
      <c r="BM160" s="196" t="s">
        <v>625</v>
      </c>
    </row>
    <row r="161" spans="1:65" s="2" customFormat="1" ht="10.199999999999999">
      <c r="A161" s="35"/>
      <c r="B161" s="36"/>
      <c r="C161" s="37"/>
      <c r="D161" s="198" t="s">
        <v>221</v>
      </c>
      <c r="E161" s="37"/>
      <c r="F161" s="199" t="s">
        <v>6108</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221</v>
      </c>
      <c r="AU161" s="18" t="s">
        <v>88</v>
      </c>
    </row>
    <row r="162" spans="1:65" s="2" customFormat="1" ht="16.5" customHeight="1">
      <c r="A162" s="35"/>
      <c r="B162" s="36"/>
      <c r="C162" s="185" t="s">
        <v>291</v>
      </c>
      <c r="D162" s="185" t="s">
        <v>216</v>
      </c>
      <c r="E162" s="186" t="s">
        <v>6109</v>
      </c>
      <c r="F162" s="187" t="s">
        <v>6110</v>
      </c>
      <c r="G162" s="188" t="s">
        <v>6080</v>
      </c>
      <c r="H162" s="189">
        <v>17</v>
      </c>
      <c r="I162" s="190"/>
      <c r="J162" s="191">
        <f>ROUND(I162*H162,2)</f>
        <v>0</v>
      </c>
      <c r="K162" s="187" t="s">
        <v>1</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214</v>
      </c>
      <c r="AT162" s="196" t="s">
        <v>216</v>
      </c>
      <c r="AU162" s="196" t="s">
        <v>88</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214</v>
      </c>
      <c r="BM162" s="196" t="s">
        <v>676</v>
      </c>
    </row>
    <row r="163" spans="1:65" s="2" customFormat="1" ht="10.199999999999999">
      <c r="A163" s="35"/>
      <c r="B163" s="36"/>
      <c r="C163" s="37"/>
      <c r="D163" s="198" t="s">
        <v>221</v>
      </c>
      <c r="E163" s="37"/>
      <c r="F163" s="199" t="s">
        <v>6110</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88</v>
      </c>
    </row>
    <row r="164" spans="1:65" s="2" customFormat="1" ht="16.5" customHeight="1">
      <c r="A164" s="35"/>
      <c r="B164" s="36"/>
      <c r="C164" s="185" t="s">
        <v>296</v>
      </c>
      <c r="D164" s="185" t="s">
        <v>216</v>
      </c>
      <c r="E164" s="186" t="s">
        <v>6111</v>
      </c>
      <c r="F164" s="187" t="s">
        <v>6112</v>
      </c>
      <c r="G164" s="188" t="s">
        <v>6080</v>
      </c>
      <c r="H164" s="189">
        <v>10</v>
      </c>
      <c r="I164" s="190"/>
      <c r="J164" s="191">
        <f>ROUND(I164*H164,2)</f>
        <v>0</v>
      </c>
      <c r="K164" s="187" t="s">
        <v>1</v>
      </c>
      <c r="L164" s="40"/>
      <c r="M164" s="192" t="s">
        <v>1</v>
      </c>
      <c r="N164" s="193"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214</v>
      </c>
      <c r="AT164" s="196" t="s">
        <v>216</v>
      </c>
      <c r="AU164" s="196" t="s">
        <v>88</v>
      </c>
      <c r="AY164" s="18" t="s">
        <v>215</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214</v>
      </c>
      <c r="BM164" s="196" t="s">
        <v>713</v>
      </c>
    </row>
    <row r="165" spans="1:65" s="2" customFormat="1" ht="10.199999999999999">
      <c r="A165" s="35"/>
      <c r="B165" s="36"/>
      <c r="C165" s="37"/>
      <c r="D165" s="198" t="s">
        <v>221</v>
      </c>
      <c r="E165" s="37"/>
      <c r="F165" s="199" t="s">
        <v>6112</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221</v>
      </c>
      <c r="AU165" s="18" t="s">
        <v>88</v>
      </c>
    </row>
    <row r="166" spans="1:65" s="2" customFormat="1" ht="16.5" customHeight="1">
      <c r="A166" s="35"/>
      <c r="B166" s="36"/>
      <c r="C166" s="185" t="s">
        <v>300</v>
      </c>
      <c r="D166" s="185" t="s">
        <v>216</v>
      </c>
      <c r="E166" s="186" t="s">
        <v>6113</v>
      </c>
      <c r="F166" s="187" t="s">
        <v>6114</v>
      </c>
      <c r="G166" s="188" t="s">
        <v>6080</v>
      </c>
      <c r="H166" s="189">
        <v>48</v>
      </c>
      <c r="I166" s="190"/>
      <c r="J166" s="191">
        <f>ROUND(I166*H166,2)</f>
        <v>0</v>
      </c>
      <c r="K166" s="187" t="s">
        <v>1</v>
      </c>
      <c r="L166" s="40"/>
      <c r="M166" s="192" t="s">
        <v>1</v>
      </c>
      <c r="N166" s="193" t="s">
        <v>46</v>
      </c>
      <c r="O166" s="72"/>
      <c r="P166" s="194">
        <f>O166*H166</f>
        <v>0</v>
      </c>
      <c r="Q166" s="194">
        <v>0</v>
      </c>
      <c r="R166" s="194">
        <f>Q166*H166</f>
        <v>0</v>
      </c>
      <c r="S166" s="194">
        <v>0</v>
      </c>
      <c r="T166" s="195">
        <f>S166*H166</f>
        <v>0</v>
      </c>
      <c r="U166" s="35"/>
      <c r="V166" s="35"/>
      <c r="W166" s="35"/>
      <c r="X166" s="35"/>
      <c r="Y166" s="35"/>
      <c r="Z166" s="35"/>
      <c r="AA166" s="35"/>
      <c r="AB166" s="35"/>
      <c r="AC166" s="35"/>
      <c r="AD166" s="35"/>
      <c r="AE166" s="35"/>
      <c r="AR166" s="196" t="s">
        <v>214</v>
      </c>
      <c r="AT166" s="196" t="s">
        <v>216</v>
      </c>
      <c r="AU166" s="196" t="s">
        <v>88</v>
      </c>
      <c r="AY166" s="18" t="s">
        <v>215</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214</v>
      </c>
      <c r="BM166" s="196" t="s">
        <v>727</v>
      </c>
    </row>
    <row r="167" spans="1:65" s="2" customFormat="1" ht="10.199999999999999">
      <c r="A167" s="35"/>
      <c r="B167" s="36"/>
      <c r="C167" s="37"/>
      <c r="D167" s="198" t="s">
        <v>221</v>
      </c>
      <c r="E167" s="37"/>
      <c r="F167" s="199" t="s">
        <v>6114</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221</v>
      </c>
      <c r="AU167" s="18" t="s">
        <v>88</v>
      </c>
    </row>
    <row r="168" spans="1:65" s="2" customFormat="1" ht="16.5" customHeight="1">
      <c r="A168" s="35"/>
      <c r="B168" s="36"/>
      <c r="C168" s="185" t="s">
        <v>305</v>
      </c>
      <c r="D168" s="185" t="s">
        <v>216</v>
      </c>
      <c r="E168" s="186" t="s">
        <v>6115</v>
      </c>
      <c r="F168" s="187" t="s">
        <v>6116</v>
      </c>
      <c r="G168" s="188" t="s">
        <v>6080</v>
      </c>
      <c r="H168" s="189">
        <v>1</v>
      </c>
      <c r="I168" s="190"/>
      <c r="J168" s="191">
        <f>ROUND(I168*H168,2)</f>
        <v>0</v>
      </c>
      <c r="K168" s="187" t="s">
        <v>1</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214</v>
      </c>
      <c r="AT168" s="196" t="s">
        <v>216</v>
      </c>
      <c r="AU168" s="196" t="s">
        <v>88</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214</v>
      </c>
      <c r="BM168" s="196" t="s">
        <v>745</v>
      </c>
    </row>
    <row r="169" spans="1:65" s="2" customFormat="1" ht="10.199999999999999">
      <c r="A169" s="35"/>
      <c r="B169" s="36"/>
      <c r="C169" s="37"/>
      <c r="D169" s="198" t="s">
        <v>221</v>
      </c>
      <c r="E169" s="37"/>
      <c r="F169" s="199" t="s">
        <v>6116</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88</v>
      </c>
    </row>
    <row r="170" spans="1:65" s="2" customFormat="1" ht="37.799999999999997" customHeight="1">
      <c r="A170" s="35"/>
      <c r="B170" s="36"/>
      <c r="C170" s="185" t="s">
        <v>309</v>
      </c>
      <c r="D170" s="185" t="s">
        <v>216</v>
      </c>
      <c r="E170" s="186" t="s">
        <v>6117</v>
      </c>
      <c r="F170" s="187" t="s">
        <v>6118</v>
      </c>
      <c r="G170" s="188" t="s">
        <v>219</v>
      </c>
      <c r="H170" s="189">
        <v>1</v>
      </c>
      <c r="I170" s="190"/>
      <c r="J170" s="191">
        <f>ROUND(I170*H170,2)</f>
        <v>0</v>
      </c>
      <c r="K170" s="187" t="s">
        <v>1</v>
      </c>
      <c r="L170" s="40"/>
      <c r="M170" s="192" t="s">
        <v>1</v>
      </c>
      <c r="N170" s="193" t="s">
        <v>46</v>
      </c>
      <c r="O170" s="72"/>
      <c r="P170" s="194">
        <f>O170*H170</f>
        <v>0</v>
      </c>
      <c r="Q170" s="194">
        <v>0</v>
      </c>
      <c r="R170" s="194">
        <f>Q170*H170</f>
        <v>0</v>
      </c>
      <c r="S170" s="194">
        <v>0</v>
      </c>
      <c r="T170" s="195">
        <f>S170*H170</f>
        <v>0</v>
      </c>
      <c r="U170" s="35"/>
      <c r="V170" s="35"/>
      <c r="W170" s="35"/>
      <c r="X170" s="35"/>
      <c r="Y170" s="35"/>
      <c r="Z170" s="35"/>
      <c r="AA170" s="35"/>
      <c r="AB170" s="35"/>
      <c r="AC170" s="35"/>
      <c r="AD170" s="35"/>
      <c r="AE170" s="35"/>
      <c r="AR170" s="196" t="s">
        <v>214</v>
      </c>
      <c r="AT170" s="196" t="s">
        <v>216</v>
      </c>
      <c r="AU170" s="196" t="s">
        <v>88</v>
      </c>
      <c r="AY170" s="18" t="s">
        <v>215</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214</v>
      </c>
      <c r="BM170" s="196" t="s">
        <v>758</v>
      </c>
    </row>
    <row r="171" spans="1:65" s="2" customFormat="1" ht="19.2">
      <c r="A171" s="35"/>
      <c r="B171" s="36"/>
      <c r="C171" s="37"/>
      <c r="D171" s="198" t="s">
        <v>221</v>
      </c>
      <c r="E171" s="37"/>
      <c r="F171" s="199" t="s">
        <v>6118</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221</v>
      </c>
      <c r="AU171" s="18" t="s">
        <v>88</v>
      </c>
    </row>
    <row r="172" spans="1:65" s="2" customFormat="1" ht="16.5" customHeight="1">
      <c r="A172" s="35"/>
      <c r="B172" s="36"/>
      <c r="C172" s="185" t="s">
        <v>7</v>
      </c>
      <c r="D172" s="185" t="s">
        <v>216</v>
      </c>
      <c r="E172" s="186" t="s">
        <v>6119</v>
      </c>
      <c r="F172" s="187" t="s">
        <v>6120</v>
      </c>
      <c r="G172" s="188" t="s">
        <v>6080</v>
      </c>
      <c r="H172" s="189">
        <v>2</v>
      </c>
      <c r="I172" s="190"/>
      <c r="J172" s="191">
        <f>ROUND(I172*H172,2)</f>
        <v>0</v>
      </c>
      <c r="K172" s="187" t="s">
        <v>1</v>
      </c>
      <c r="L172" s="40"/>
      <c r="M172" s="192" t="s">
        <v>1</v>
      </c>
      <c r="N172" s="193" t="s">
        <v>46</v>
      </c>
      <c r="O172" s="72"/>
      <c r="P172" s="194">
        <f>O172*H172</f>
        <v>0</v>
      </c>
      <c r="Q172" s="194">
        <v>0</v>
      </c>
      <c r="R172" s="194">
        <f>Q172*H172</f>
        <v>0</v>
      </c>
      <c r="S172" s="194">
        <v>0</v>
      </c>
      <c r="T172" s="195">
        <f>S172*H172</f>
        <v>0</v>
      </c>
      <c r="U172" s="35"/>
      <c r="V172" s="35"/>
      <c r="W172" s="35"/>
      <c r="X172" s="35"/>
      <c r="Y172" s="35"/>
      <c r="Z172" s="35"/>
      <c r="AA172" s="35"/>
      <c r="AB172" s="35"/>
      <c r="AC172" s="35"/>
      <c r="AD172" s="35"/>
      <c r="AE172" s="35"/>
      <c r="AR172" s="196" t="s">
        <v>214</v>
      </c>
      <c r="AT172" s="196" t="s">
        <v>216</v>
      </c>
      <c r="AU172" s="196" t="s">
        <v>88</v>
      </c>
      <c r="AY172" s="18" t="s">
        <v>215</v>
      </c>
      <c r="BE172" s="197">
        <f>IF(N172="základní",J172,0)</f>
        <v>0</v>
      </c>
      <c r="BF172" s="197">
        <f>IF(N172="snížená",J172,0)</f>
        <v>0</v>
      </c>
      <c r="BG172" s="197">
        <f>IF(N172="zákl. přenesená",J172,0)</f>
        <v>0</v>
      </c>
      <c r="BH172" s="197">
        <f>IF(N172="sníž. přenesená",J172,0)</f>
        <v>0</v>
      </c>
      <c r="BI172" s="197">
        <f>IF(N172="nulová",J172,0)</f>
        <v>0</v>
      </c>
      <c r="BJ172" s="18" t="s">
        <v>88</v>
      </c>
      <c r="BK172" s="197">
        <f>ROUND(I172*H172,2)</f>
        <v>0</v>
      </c>
      <c r="BL172" s="18" t="s">
        <v>214</v>
      </c>
      <c r="BM172" s="196" t="s">
        <v>802</v>
      </c>
    </row>
    <row r="173" spans="1:65" s="2" customFormat="1" ht="10.199999999999999">
      <c r="A173" s="35"/>
      <c r="B173" s="36"/>
      <c r="C173" s="37"/>
      <c r="D173" s="198" t="s">
        <v>221</v>
      </c>
      <c r="E173" s="37"/>
      <c r="F173" s="199" t="s">
        <v>6120</v>
      </c>
      <c r="G173" s="37"/>
      <c r="H173" s="37"/>
      <c r="I173" s="200"/>
      <c r="J173" s="37"/>
      <c r="K173" s="37"/>
      <c r="L173" s="40"/>
      <c r="M173" s="201"/>
      <c r="N173" s="202"/>
      <c r="O173" s="72"/>
      <c r="P173" s="72"/>
      <c r="Q173" s="72"/>
      <c r="R173" s="72"/>
      <c r="S173" s="72"/>
      <c r="T173" s="73"/>
      <c r="U173" s="35"/>
      <c r="V173" s="35"/>
      <c r="W173" s="35"/>
      <c r="X173" s="35"/>
      <c r="Y173" s="35"/>
      <c r="Z173" s="35"/>
      <c r="AA173" s="35"/>
      <c r="AB173" s="35"/>
      <c r="AC173" s="35"/>
      <c r="AD173" s="35"/>
      <c r="AE173" s="35"/>
      <c r="AT173" s="18" t="s">
        <v>221</v>
      </c>
      <c r="AU173" s="18" t="s">
        <v>88</v>
      </c>
    </row>
    <row r="174" spans="1:65" s="2" customFormat="1" ht="16.5" customHeight="1">
      <c r="A174" s="35"/>
      <c r="B174" s="36"/>
      <c r="C174" s="185" t="s">
        <v>538</v>
      </c>
      <c r="D174" s="185" t="s">
        <v>216</v>
      </c>
      <c r="E174" s="186" t="s">
        <v>6121</v>
      </c>
      <c r="F174" s="187" t="s">
        <v>6122</v>
      </c>
      <c r="G174" s="188" t="s">
        <v>6080</v>
      </c>
      <c r="H174" s="189">
        <v>2</v>
      </c>
      <c r="I174" s="190"/>
      <c r="J174" s="191">
        <f>ROUND(I174*H174,2)</f>
        <v>0</v>
      </c>
      <c r="K174" s="187" t="s">
        <v>1</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214</v>
      </c>
      <c r="AT174" s="196" t="s">
        <v>216</v>
      </c>
      <c r="AU174" s="196" t="s">
        <v>88</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214</v>
      </c>
      <c r="BM174" s="196" t="s">
        <v>816</v>
      </c>
    </row>
    <row r="175" spans="1:65" s="2" customFormat="1" ht="10.199999999999999">
      <c r="A175" s="35"/>
      <c r="B175" s="36"/>
      <c r="C175" s="37"/>
      <c r="D175" s="198" t="s">
        <v>221</v>
      </c>
      <c r="E175" s="37"/>
      <c r="F175" s="199" t="s">
        <v>6122</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88</v>
      </c>
    </row>
    <row r="176" spans="1:65" s="2" customFormat="1" ht="16.5" customHeight="1">
      <c r="A176" s="35"/>
      <c r="B176" s="36"/>
      <c r="C176" s="185" t="s">
        <v>544</v>
      </c>
      <c r="D176" s="185" t="s">
        <v>216</v>
      </c>
      <c r="E176" s="186" t="s">
        <v>6123</v>
      </c>
      <c r="F176" s="187" t="s">
        <v>6124</v>
      </c>
      <c r="G176" s="188" t="s">
        <v>6080</v>
      </c>
      <c r="H176" s="189">
        <v>2</v>
      </c>
      <c r="I176" s="190"/>
      <c r="J176" s="191">
        <f>ROUND(I176*H176,2)</f>
        <v>0</v>
      </c>
      <c r="K176" s="187" t="s">
        <v>1</v>
      </c>
      <c r="L176" s="40"/>
      <c r="M176" s="192" t="s">
        <v>1</v>
      </c>
      <c r="N176" s="193" t="s">
        <v>46</v>
      </c>
      <c r="O176" s="72"/>
      <c r="P176" s="194">
        <f>O176*H176</f>
        <v>0</v>
      </c>
      <c r="Q176" s="194">
        <v>0</v>
      </c>
      <c r="R176" s="194">
        <f>Q176*H176</f>
        <v>0</v>
      </c>
      <c r="S176" s="194">
        <v>0</v>
      </c>
      <c r="T176" s="195">
        <f>S176*H176</f>
        <v>0</v>
      </c>
      <c r="U176" s="35"/>
      <c r="V176" s="35"/>
      <c r="W176" s="35"/>
      <c r="X176" s="35"/>
      <c r="Y176" s="35"/>
      <c r="Z176" s="35"/>
      <c r="AA176" s="35"/>
      <c r="AB176" s="35"/>
      <c r="AC176" s="35"/>
      <c r="AD176" s="35"/>
      <c r="AE176" s="35"/>
      <c r="AR176" s="196" t="s">
        <v>214</v>
      </c>
      <c r="AT176" s="196" t="s">
        <v>216</v>
      </c>
      <c r="AU176" s="196" t="s">
        <v>88</v>
      </c>
      <c r="AY176" s="18" t="s">
        <v>215</v>
      </c>
      <c r="BE176" s="197">
        <f>IF(N176="základní",J176,0)</f>
        <v>0</v>
      </c>
      <c r="BF176" s="197">
        <f>IF(N176="snížená",J176,0)</f>
        <v>0</v>
      </c>
      <c r="BG176" s="197">
        <f>IF(N176="zákl. přenesená",J176,0)</f>
        <v>0</v>
      </c>
      <c r="BH176" s="197">
        <f>IF(N176="sníž. přenesená",J176,0)</f>
        <v>0</v>
      </c>
      <c r="BI176" s="197">
        <f>IF(N176="nulová",J176,0)</f>
        <v>0</v>
      </c>
      <c r="BJ176" s="18" t="s">
        <v>88</v>
      </c>
      <c r="BK176" s="197">
        <f>ROUND(I176*H176,2)</f>
        <v>0</v>
      </c>
      <c r="BL176" s="18" t="s">
        <v>214</v>
      </c>
      <c r="BM176" s="196" t="s">
        <v>901</v>
      </c>
    </row>
    <row r="177" spans="1:65" s="2" customFormat="1" ht="10.199999999999999">
      <c r="A177" s="35"/>
      <c r="B177" s="36"/>
      <c r="C177" s="37"/>
      <c r="D177" s="198" t="s">
        <v>221</v>
      </c>
      <c r="E177" s="37"/>
      <c r="F177" s="199" t="s">
        <v>6124</v>
      </c>
      <c r="G177" s="37"/>
      <c r="H177" s="37"/>
      <c r="I177" s="200"/>
      <c r="J177" s="37"/>
      <c r="K177" s="37"/>
      <c r="L177" s="40"/>
      <c r="M177" s="201"/>
      <c r="N177" s="202"/>
      <c r="O177" s="72"/>
      <c r="P177" s="72"/>
      <c r="Q177" s="72"/>
      <c r="R177" s="72"/>
      <c r="S177" s="72"/>
      <c r="T177" s="73"/>
      <c r="U177" s="35"/>
      <c r="V177" s="35"/>
      <c r="W177" s="35"/>
      <c r="X177" s="35"/>
      <c r="Y177" s="35"/>
      <c r="Z177" s="35"/>
      <c r="AA177" s="35"/>
      <c r="AB177" s="35"/>
      <c r="AC177" s="35"/>
      <c r="AD177" s="35"/>
      <c r="AE177" s="35"/>
      <c r="AT177" s="18" t="s">
        <v>221</v>
      </c>
      <c r="AU177" s="18" t="s">
        <v>88</v>
      </c>
    </row>
    <row r="178" spans="1:65" s="2" customFormat="1" ht="33" customHeight="1">
      <c r="A178" s="35"/>
      <c r="B178" s="36"/>
      <c r="C178" s="185" t="s">
        <v>553</v>
      </c>
      <c r="D178" s="185" t="s">
        <v>216</v>
      </c>
      <c r="E178" s="186" t="s">
        <v>6125</v>
      </c>
      <c r="F178" s="187" t="s">
        <v>6126</v>
      </c>
      <c r="G178" s="188" t="s">
        <v>219</v>
      </c>
      <c r="H178" s="189">
        <v>5</v>
      </c>
      <c r="I178" s="190"/>
      <c r="J178" s="191">
        <f>ROUND(I178*H178,2)</f>
        <v>0</v>
      </c>
      <c r="K178" s="187" t="s">
        <v>1</v>
      </c>
      <c r="L178" s="40"/>
      <c r="M178" s="192" t="s">
        <v>1</v>
      </c>
      <c r="N178" s="193" t="s">
        <v>46</v>
      </c>
      <c r="O178" s="72"/>
      <c r="P178" s="194">
        <f>O178*H178</f>
        <v>0</v>
      </c>
      <c r="Q178" s="194">
        <v>0</v>
      </c>
      <c r="R178" s="194">
        <f>Q178*H178</f>
        <v>0</v>
      </c>
      <c r="S178" s="194">
        <v>0</v>
      </c>
      <c r="T178" s="195">
        <f>S178*H178</f>
        <v>0</v>
      </c>
      <c r="U178" s="35"/>
      <c r="V178" s="35"/>
      <c r="W178" s="35"/>
      <c r="X178" s="35"/>
      <c r="Y178" s="35"/>
      <c r="Z178" s="35"/>
      <c r="AA178" s="35"/>
      <c r="AB178" s="35"/>
      <c r="AC178" s="35"/>
      <c r="AD178" s="35"/>
      <c r="AE178" s="35"/>
      <c r="AR178" s="196" t="s">
        <v>214</v>
      </c>
      <c r="AT178" s="196" t="s">
        <v>216</v>
      </c>
      <c r="AU178" s="196" t="s">
        <v>88</v>
      </c>
      <c r="AY178" s="18" t="s">
        <v>215</v>
      </c>
      <c r="BE178" s="197">
        <f>IF(N178="základní",J178,0)</f>
        <v>0</v>
      </c>
      <c r="BF178" s="197">
        <f>IF(N178="snížená",J178,0)</f>
        <v>0</v>
      </c>
      <c r="BG178" s="197">
        <f>IF(N178="zákl. přenesená",J178,0)</f>
        <v>0</v>
      </c>
      <c r="BH178" s="197">
        <f>IF(N178="sníž. přenesená",J178,0)</f>
        <v>0</v>
      </c>
      <c r="BI178" s="197">
        <f>IF(N178="nulová",J178,0)</f>
        <v>0</v>
      </c>
      <c r="BJ178" s="18" t="s">
        <v>88</v>
      </c>
      <c r="BK178" s="197">
        <f>ROUND(I178*H178,2)</f>
        <v>0</v>
      </c>
      <c r="BL178" s="18" t="s">
        <v>214</v>
      </c>
      <c r="BM178" s="196" t="s">
        <v>920</v>
      </c>
    </row>
    <row r="179" spans="1:65" s="2" customFormat="1" ht="19.2">
      <c r="A179" s="35"/>
      <c r="B179" s="36"/>
      <c r="C179" s="37"/>
      <c r="D179" s="198" t="s">
        <v>221</v>
      </c>
      <c r="E179" s="37"/>
      <c r="F179" s="199" t="s">
        <v>6126</v>
      </c>
      <c r="G179" s="37"/>
      <c r="H179" s="37"/>
      <c r="I179" s="200"/>
      <c r="J179" s="37"/>
      <c r="K179" s="37"/>
      <c r="L179" s="40"/>
      <c r="M179" s="201"/>
      <c r="N179" s="202"/>
      <c r="O179" s="72"/>
      <c r="P179" s="72"/>
      <c r="Q179" s="72"/>
      <c r="R179" s="72"/>
      <c r="S179" s="72"/>
      <c r="T179" s="73"/>
      <c r="U179" s="35"/>
      <c r="V179" s="35"/>
      <c r="W179" s="35"/>
      <c r="X179" s="35"/>
      <c r="Y179" s="35"/>
      <c r="Z179" s="35"/>
      <c r="AA179" s="35"/>
      <c r="AB179" s="35"/>
      <c r="AC179" s="35"/>
      <c r="AD179" s="35"/>
      <c r="AE179" s="35"/>
      <c r="AT179" s="18" t="s">
        <v>221</v>
      </c>
      <c r="AU179" s="18" t="s">
        <v>88</v>
      </c>
    </row>
    <row r="180" spans="1:65" s="2" customFormat="1" ht="33" customHeight="1">
      <c r="A180" s="35"/>
      <c r="B180" s="36"/>
      <c r="C180" s="185" t="s">
        <v>564</v>
      </c>
      <c r="D180" s="185" t="s">
        <v>216</v>
      </c>
      <c r="E180" s="186" t="s">
        <v>6127</v>
      </c>
      <c r="F180" s="187" t="s">
        <v>6128</v>
      </c>
      <c r="G180" s="188" t="s">
        <v>219</v>
      </c>
      <c r="H180" s="189">
        <v>1</v>
      </c>
      <c r="I180" s="190"/>
      <c r="J180" s="191">
        <f>ROUND(I180*H180,2)</f>
        <v>0</v>
      </c>
      <c r="K180" s="187" t="s">
        <v>1</v>
      </c>
      <c r="L180" s="40"/>
      <c r="M180" s="192" t="s">
        <v>1</v>
      </c>
      <c r="N180" s="193" t="s">
        <v>46</v>
      </c>
      <c r="O180" s="72"/>
      <c r="P180" s="194">
        <f>O180*H180</f>
        <v>0</v>
      </c>
      <c r="Q180" s="194">
        <v>0</v>
      </c>
      <c r="R180" s="194">
        <f>Q180*H180</f>
        <v>0</v>
      </c>
      <c r="S180" s="194">
        <v>0</v>
      </c>
      <c r="T180" s="195">
        <f>S180*H180</f>
        <v>0</v>
      </c>
      <c r="U180" s="35"/>
      <c r="V180" s="35"/>
      <c r="W180" s="35"/>
      <c r="X180" s="35"/>
      <c r="Y180" s="35"/>
      <c r="Z180" s="35"/>
      <c r="AA180" s="35"/>
      <c r="AB180" s="35"/>
      <c r="AC180" s="35"/>
      <c r="AD180" s="35"/>
      <c r="AE180" s="35"/>
      <c r="AR180" s="196" t="s">
        <v>214</v>
      </c>
      <c r="AT180" s="196" t="s">
        <v>216</v>
      </c>
      <c r="AU180" s="196" t="s">
        <v>88</v>
      </c>
      <c r="AY180" s="18" t="s">
        <v>215</v>
      </c>
      <c r="BE180" s="197">
        <f>IF(N180="základní",J180,0)</f>
        <v>0</v>
      </c>
      <c r="BF180" s="197">
        <f>IF(N180="snížená",J180,0)</f>
        <v>0</v>
      </c>
      <c r="BG180" s="197">
        <f>IF(N180="zákl. přenesená",J180,0)</f>
        <v>0</v>
      </c>
      <c r="BH180" s="197">
        <f>IF(N180="sníž. přenesená",J180,0)</f>
        <v>0</v>
      </c>
      <c r="BI180" s="197">
        <f>IF(N180="nulová",J180,0)</f>
        <v>0</v>
      </c>
      <c r="BJ180" s="18" t="s">
        <v>88</v>
      </c>
      <c r="BK180" s="197">
        <f>ROUND(I180*H180,2)</f>
        <v>0</v>
      </c>
      <c r="BL180" s="18" t="s">
        <v>214</v>
      </c>
      <c r="BM180" s="196" t="s">
        <v>934</v>
      </c>
    </row>
    <row r="181" spans="1:65" s="2" customFormat="1" ht="19.2">
      <c r="A181" s="35"/>
      <c r="B181" s="36"/>
      <c r="C181" s="37"/>
      <c r="D181" s="198" t="s">
        <v>221</v>
      </c>
      <c r="E181" s="37"/>
      <c r="F181" s="199" t="s">
        <v>6128</v>
      </c>
      <c r="G181" s="37"/>
      <c r="H181" s="37"/>
      <c r="I181" s="200"/>
      <c r="J181" s="37"/>
      <c r="K181" s="37"/>
      <c r="L181" s="40"/>
      <c r="M181" s="201"/>
      <c r="N181" s="202"/>
      <c r="O181" s="72"/>
      <c r="P181" s="72"/>
      <c r="Q181" s="72"/>
      <c r="R181" s="72"/>
      <c r="S181" s="72"/>
      <c r="T181" s="73"/>
      <c r="U181" s="35"/>
      <c r="V181" s="35"/>
      <c r="W181" s="35"/>
      <c r="X181" s="35"/>
      <c r="Y181" s="35"/>
      <c r="Z181" s="35"/>
      <c r="AA181" s="35"/>
      <c r="AB181" s="35"/>
      <c r="AC181" s="35"/>
      <c r="AD181" s="35"/>
      <c r="AE181" s="35"/>
      <c r="AT181" s="18" t="s">
        <v>221</v>
      </c>
      <c r="AU181" s="18" t="s">
        <v>88</v>
      </c>
    </row>
    <row r="182" spans="1:65" s="11" customFormat="1" ht="25.95" customHeight="1">
      <c r="B182" s="171"/>
      <c r="C182" s="172"/>
      <c r="D182" s="173" t="s">
        <v>80</v>
      </c>
      <c r="E182" s="174" t="s">
        <v>6129</v>
      </c>
      <c r="F182" s="174" t="s">
        <v>6130</v>
      </c>
      <c r="G182" s="172"/>
      <c r="H182" s="172"/>
      <c r="I182" s="175"/>
      <c r="J182" s="176">
        <f>BK182</f>
        <v>0</v>
      </c>
      <c r="K182" s="172"/>
      <c r="L182" s="177"/>
      <c r="M182" s="178"/>
      <c r="N182" s="179"/>
      <c r="O182" s="179"/>
      <c r="P182" s="180">
        <f>SUM(P183:P250)</f>
        <v>0</v>
      </c>
      <c r="Q182" s="179"/>
      <c r="R182" s="180">
        <f>SUM(R183:R250)</f>
        <v>0</v>
      </c>
      <c r="S182" s="179"/>
      <c r="T182" s="181">
        <f>SUM(T183:T250)</f>
        <v>0</v>
      </c>
      <c r="AR182" s="182" t="s">
        <v>88</v>
      </c>
      <c r="AT182" s="183" t="s">
        <v>80</v>
      </c>
      <c r="AU182" s="183" t="s">
        <v>81</v>
      </c>
      <c r="AY182" s="182" t="s">
        <v>215</v>
      </c>
      <c r="BK182" s="184">
        <f>SUM(BK183:BK250)</f>
        <v>0</v>
      </c>
    </row>
    <row r="183" spans="1:65" s="2" customFormat="1" ht="16.5" customHeight="1">
      <c r="A183" s="35"/>
      <c r="B183" s="36"/>
      <c r="C183" s="185" t="s">
        <v>574</v>
      </c>
      <c r="D183" s="185" t="s">
        <v>216</v>
      </c>
      <c r="E183" s="186" t="s">
        <v>6131</v>
      </c>
      <c r="F183" s="187" t="s">
        <v>6132</v>
      </c>
      <c r="G183" s="188" t="s">
        <v>797</v>
      </c>
      <c r="H183" s="189">
        <v>20</v>
      </c>
      <c r="I183" s="190"/>
      <c r="J183" s="191">
        <f>ROUND(I183*H183,2)</f>
        <v>0</v>
      </c>
      <c r="K183" s="187" t="s">
        <v>1</v>
      </c>
      <c r="L183" s="40"/>
      <c r="M183" s="192" t="s">
        <v>1</v>
      </c>
      <c r="N183" s="193"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214</v>
      </c>
      <c r="AT183" s="196" t="s">
        <v>216</v>
      </c>
      <c r="AU183" s="196" t="s">
        <v>88</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214</v>
      </c>
      <c r="BM183" s="196" t="s">
        <v>944</v>
      </c>
    </row>
    <row r="184" spans="1:65" s="2" customFormat="1" ht="10.199999999999999">
      <c r="A184" s="35"/>
      <c r="B184" s="36"/>
      <c r="C184" s="37"/>
      <c r="D184" s="198" t="s">
        <v>221</v>
      </c>
      <c r="E184" s="37"/>
      <c r="F184" s="199" t="s">
        <v>6132</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88</v>
      </c>
    </row>
    <row r="185" spans="1:65" s="2" customFormat="1" ht="16.5" customHeight="1">
      <c r="A185" s="35"/>
      <c r="B185" s="36"/>
      <c r="C185" s="185" t="s">
        <v>580</v>
      </c>
      <c r="D185" s="185" t="s">
        <v>216</v>
      </c>
      <c r="E185" s="186" t="s">
        <v>6133</v>
      </c>
      <c r="F185" s="187" t="s">
        <v>6134</v>
      </c>
      <c r="G185" s="188" t="s">
        <v>797</v>
      </c>
      <c r="H185" s="189">
        <v>20</v>
      </c>
      <c r="I185" s="190"/>
      <c r="J185" s="191">
        <f>ROUND(I185*H185,2)</f>
        <v>0</v>
      </c>
      <c r="K185" s="187" t="s">
        <v>1</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214</v>
      </c>
      <c r="AT185" s="196" t="s">
        <v>216</v>
      </c>
      <c r="AU185" s="196" t="s">
        <v>88</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214</v>
      </c>
      <c r="BM185" s="196" t="s">
        <v>959</v>
      </c>
    </row>
    <row r="186" spans="1:65" s="2" customFormat="1" ht="10.199999999999999">
      <c r="A186" s="35"/>
      <c r="B186" s="36"/>
      <c r="C186" s="37"/>
      <c r="D186" s="198" t="s">
        <v>221</v>
      </c>
      <c r="E186" s="37"/>
      <c r="F186" s="199" t="s">
        <v>6134</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88</v>
      </c>
    </row>
    <row r="187" spans="1:65" s="2" customFormat="1" ht="16.5" customHeight="1">
      <c r="A187" s="35"/>
      <c r="B187" s="36"/>
      <c r="C187" s="185" t="s">
        <v>589</v>
      </c>
      <c r="D187" s="185" t="s">
        <v>216</v>
      </c>
      <c r="E187" s="186" t="s">
        <v>6135</v>
      </c>
      <c r="F187" s="187" t="s">
        <v>6136</v>
      </c>
      <c r="G187" s="188" t="s">
        <v>797</v>
      </c>
      <c r="H187" s="189">
        <v>20</v>
      </c>
      <c r="I187" s="190"/>
      <c r="J187" s="191">
        <f>ROUND(I187*H187,2)</f>
        <v>0</v>
      </c>
      <c r="K187" s="187" t="s">
        <v>1</v>
      </c>
      <c r="L187" s="40"/>
      <c r="M187" s="192" t="s">
        <v>1</v>
      </c>
      <c r="N187" s="193"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214</v>
      </c>
      <c r="AT187" s="196" t="s">
        <v>216</v>
      </c>
      <c r="AU187" s="196" t="s">
        <v>88</v>
      </c>
      <c r="AY187" s="18" t="s">
        <v>215</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214</v>
      </c>
      <c r="BM187" s="196" t="s">
        <v>977</v>
      </c>
    </row>
    <row r="188" spans="1:65" s="2" customFormat="1" ht="10.199999999999999">
      <c r="A188" s="35"/>
      <c r="B188" s="36"/>
      <c r="C188" s="37"/>
      <c r="D188" s="198" t="s">
        <v>221</v>
      </c>
      <c r="E188" s="37"/>
      <c r="F188" s="199" t="s">
        <v>6136</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221</v>
      </c>
      <c r="AU188" s="18" t="s">
        <v>88</v>
      </c>
    </row>
    <row r="189" spans="1:65" s="2" customFormat="1" ht="16.5" customHeight="1">
      <c r="A189" s="35"/>
      <c r="B189" s="36"/>
      <c r="C189" s="185" t="s">
        <v>609</v>
      </c>
      <c r="D189" s="185" t="s">
        <v>216</v>
      </c>
      <c r="E189" s="186" t="s">
        <v>6137</v>
      </c>
      <c r="F189" s="187" t="s">
        <v>6138</v>
      </c>
      <c r="G189" s="188" t="s">
        <v>797</v>
      </c>
      <c r="H189" s="189">
        <v>36</v>
      </c>
      <c r="I189" s="190"/>
      <c r="J189" s="191">
        <f>ROUND(I189*H189,2)</f>
        <v>0</v>
      </c>
      <c r="K189" s="187" t="s">
        <v>1</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214</v>
      </c>
      <c r="AT189" s="196" t="s">
        <v>216</v>
      </c>
      <c r="AU189" s="196" t="s">
        <v>88</v>
      </c>
      <c r="AY189" s="18" t="s">
        <v>215</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214</v>
      </c>
      <c r="BM189" s="196" t="s">
        <v>999</v>
      </c>
    </row>
    <row r="190" spans="1:65" s="2" customFormat="1" ht="10.199999999999999">
      <c r="A190" s="35"/>
      <c r="B190" s="36"/>
      <c r="C190" s="37"/>
      <c r="D190" s="198" t="s">
        <v>221</v>
      </c>
      <c r="E190" s="37"/>
      <c r="F190" s="199" t="s">
        <v>6138</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221</v>
      </c>
      <c r="AU190" s="18" t="s">
        <v>88</v>
      </c>
    </row>
    <row r="191" spans="1:65" s="2" customFormat="1" ht="16.5" customHeight="1">
      <c r="A191" s="35"/>
      <c r="B191" s="36"/>
      <c r="C191" s="185" t="s">
        <v>625</v>
      </c>
      <c r="D191" s="185" t="s">
        <v>216</v>
      </c>
      <c r="E191" s="186" t="s">
        <v>6139</v>
      </c>
      <c r="F191" s="187" t="s">
        <v>6140</v>
      </c>
      <c r="G191" s="188" t="s">
        <v>797</v>
      </c>
      <c r="H191" s="189">
        <v>8</v>
      </c>
      <c r="I191" s="190"/>
      <c r="J191" s="191">
        <f>ROUND(I191*H191,2)</f>
        <v>0</v>
      </c>
      <c r="K191" s="187" t="s">
        <v>1</v>
      </c>
      <c r="L191" s="40"/>
      <c r="M191" s="192" t="s">
        <v>1</v>
      </c>
      <c r="N191" s="193" t="s">
        <v>46</v>
      </c>
      <c r="O191" s="72"/>
      <c r="P191" s="194">
        <f>O191*H191</f>
        <v>0</v>
      </c>
      <c r="Q191" s="194">
        <v>0</v>
      </c>
      <c r="R191" s="194">
        <f>Q191*H191</f>
        <v>0</v>
      </c>
      <c r="S191" s="194">
        <v>0</v>
      </c>
      <c r="T191" s="195">
        <f>S191*H191</f>
        <v>0</v>
      </c>
      <c r="U191" s="35"/>
      <c r="V191" s="35"/>
      <c r="W191" s="35"/>
      <c r="X191" s="35"/>
      <c r="Y191" s="35"/>
      <c r="Z191" s="35"/>
      <c r="AA191" s="35"/>
      <c r="AB191" s="35"/>
      <c r="AC191" s="35"/>
      <c r="AD191" s="35"/>
      <c r="AE191" s="35"/>
      <c r="AR191" s="196" t="s">
        <v>214</v>
      </c>
      <c r="AT191" s="196" t="s">
        <v>216</v>
      </c>
      <c r="AU191" s="196" t="s">
        <v>88</v>
      </c>
      <c r="AY191" s="18" t="s">
        <v>215</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214</v>
      </c>
      <c r="BM191" s="196" t="s">
        <v>1014</v>
      </c>
    </row>
    <row r="192" spans="1:65" s="2" customFormat="1" ht="10.199999999999999">
      <c r="A192" s="35"/>
      <c r="B192" s="36"/>
      <c r="C192" s="37"/>
      <c r="D192" s="198" t="s">
        <v>221</v>
      </c>
      <c r="E192" s="37"/>
      <c r="F192" s="199" t="s">
        <v>6140</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221</v>
      </c>
      <c r="AU192" s="18" t="s">
        <v>88</v>
      </c>
    </row>
    <row r="193" spans="1:65" s="2" customFormat="1" ht="16.5" customHeight="1">
      <c r="A193" s="35"/>
      <c r="B193" s="36"/>
      <c r="C193" s="185" t="s">
        <v>631</v>
      </c>
      <c r="D193" s="185" t="s">
        <v>216</v>
      </c>
      <c r="E193" s="186" t="s">
        <v>6141</v>
      </c>
      <c r="F193" s="187" t="s">
        <v>6142</v>
      </c>
      <c r="G193" s="188" t="s">
        <v>797</v>
      </c>
      <c r="H193" s="189">
        <v>40</v>
      </c>
      <c r="I193" s="190"/>
      <c r="J193" s="191">
        <f>ROUND(I193*H193,2)</f>
        <v>0</v>
      </c>
      <c r="K193" s="187" t="s">
        <v>1</v>
      </c>
      <c r="L193" s="40"/>
      <c r="M193" s="192" t="s">
        <v>1</v>
      </c>
      <c r="N193" s="193" t="s">
        <v>46</v>
      </c>
      <c r="O193" s="72"/>
      <c r="P193" s="194">
        <f>O193*H193</f>
        <v>0</v>
      </c>
      <c r="Q193" s="194">
        <v>0</v>
      </c>
      <c r="R193" s="194">
        <f>Q193*H193</f>
        <v>0</v>
      </c>
      <c r="S193" s="194">
        <v>0</v>
      </c>
      <c r="T193" s="195">
        <f>S193*H193</f>
        <v>0</v>
      </c>
      <c r="U193" s="35"/>
      <c r="V193" s="35"/>
      <c r="W193" s="35"/>
      <c r="X193" s="35"/>
      <c r="Y193" s="35"/>
      <c r="Z193" s="35"/>
      <c r="AA193" s="35"/>
      <c r="AB193" s="35"/>
      <c r="AC193" s="35"/>
      <c r="AD193" s="35"/>
      <c r="AE193" s="35"/>
      <c r="AR193" s="196" t="s">
        <v>214</v>
      </c>
      <c r="AT193" s="196" t="s">
        <v>216</v>
      </c>
      <c r="AU193" s="196" t="s">
        <v>88</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214</v>
      </c>
      <c r="BM193" s="196" t="s">
        <v>1030</v>
      </c>
    </row>
    <row r="194" spans="1:65" s="2" customFormat="1" ht="10.199999999999999">
      <c r="A194" s="35"/>
      <c r="B194" s="36"/>
      <c r="C194" s="37"/>
      <c r="D194" s="198" t="s">
        <v>221</v>
      </c>
      <c r="E194" s="37"/>
      <c r="F194" s="199" t="s">
        <v>6142</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221</v>
      </c>
      <c r="AU194" s="18" t="s">
        <v>88</v>
      </c>
    </row>
    <row r="195" spans="1:65" s="2" customFormat="1" ht="16.5" customHeight="1">
      <c r="A195" s="35"/>
      <c r="B195" s="36"/>
      <c r="C195" s="185" t="s">
        <v>676</v>
      </c>
      <c r="D195" s="185" t="s">
        <v>216</v>
      </c>
      <c r="E195" s="186" t="s">
        <v>6143</v>
      </c>
      <c r="F195" s="187" t="s">
        <v>6144</v>
      </c>
      <c r="G195" s="188" t="s">
        <v>797</v>
      </c>
      <c r="H195" s="189">
        <v>14</v>
      </c>
      <c r="I195" s="190"/>
      <c r="J195" s="191">
        <f>ROUND(I195*H195,2)</f>
        <v>0</v>
      </c>
      <c r="K195" s="187" t="s">
        <v>1</v>
      </c>
      <c r="L195" s="40"/>
      <c r="M195" s="192" t="s">
        <v>1</v>
      </c>
      <c r="N195" s="193" t="s">
        <v>46</v>
      </c>
      <c r="O195" s="72"/>
      <c r="P195" s="194">
        <f>O195*H195</f>
        <v>0</v>
      </c>
      <c r="Q195" s="194">
        <v>0</v>
      </c>
      <c r="R195" s="194">
        <f>Q195*H195</f>
        <v>0</v>
      </c>
      <c r="S195" s="194">
        <v>0</v>
      </c>
      <c r="T195" s="195">
        <f>S195*H195</f>
        <v>0</v>
      </c>
      <c r="U195" s="35"/>
      <c r="V195" s="35"/>
      <c r="W195" s="35"/>
      <c r="X195" s="35"/>
      <c r="Y195" s="35"/>
      <c r="Z195" s="35"/>
      <c r="AA195" s="35"/>
      <c r="AB195" s="35"/>
      <c r="AC195" s="35"/>
      <c r="AD195" s="35"/>
      <c r="AE195" s="35"/>
      <c r="AR195" s="196" t="s">
        <v>214</v>
      </c>
      <c r="AT195" s="196" t="s">
        <v>216</v>
      </c>
      <c r="AU195" s="196" t="s">
        <v>88</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214</v>
      </c>
      <c r="BM195" s="196" t="s">
        <v>1043</v>
      </c>
    </row>
    <row r="196" spans="1:65" s="2" customFormat="1" ht="10.199999999999999">
      <c r="A196" s="35"/>
      <c r="B196" s="36"/>
      <c r="C196" s="37"/>
      <c r="D196" s="198" t="s">
        <v>221</v>
      </c>
      <c r="E196" s="37"/>
      <c r="F196" s="199" t="s">
        <v>6144</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88</v>
      </c>
    </row>
    <row r="197" spans="1:65" s="2" customFormat="1" ht="16.5" customHeight="1">
      <c r="A197" s="35"/>
      <c r="B197" s="36"/>
      <c r="C197" s="185" t="s">
        <v>711</v>
      </c>
      <c r="D197" s="185" t="s">
        <v>216</v>
      </c>
      <c r="E197" s="186" t="s">
        <v>6145</v>
      </c>
      <c r="F197" s="187" t="s">
        <v>6146</v>
      </c>
      <c r="G197" s="188" t="s">
        <v>797</v>
      </c>
      <c r="H197" s="189">
        <v>22</v>
      </c>
      <c r="I197" s="190"/>
      <c r="J197" s="191">
        <f>ROUND(I197*H197,2)</f>
        <v>0</v>
      </c>
      <c r="K197" s="187" t="s">
        <v>1</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214</v>
      </c>
      <c r="AT197" s="196" t="s">
        <v>216</v>
      </c>
      <c r="AU197" s="196" t="s">
        <v>88</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214</v>
      </c>
      <c r="BM197" s="196" t="s">
        <v>1061</v>
      </c>
    </row>
    <row r="198" spans="1:65" s="2" customFormat="1" ht="10.199999999999999">
      <c r="A198" s="35"/>
      <c r="B198" s="36"/>
      <c r="C198" s="37"/>
      <c r="D198" s="198" t="s">
        <v>221</v>
      </c>
      <c r="E198" s="37"/>
      <c r="F198" s="199" t="s">
        <v>6146</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88</v>
      </c>
    </row>
    <row r="199" spans="1:65" s="2" customFormat="1" ht="16.5" customHeight="1">
      <c r="A199" s="35"/>
      <c r="B199" s="36"/>
      <c r="C199" s="185" t="s">
        <v>713</v>
      </c>
      <c r="D199" s="185" t="s">
        <v>216</v>
      </c>
      <c r="E199" s="186" t="s">
        <v>6147</v>
      </c>
      <c r="F199" s="187" t="s">
        <v>6148</v>
      </c>
      <c r="G199" s="188" t="s">
        <v>797</v>
      </c>
      <c r="H199" s="189">
        <v>34</v>
      </c>
      <c r="I199" s="190"/>
      <c r="J199" s="191">
        <f>ROUND(I199*H199,2)</f>
        <v>0</v>
      </c>
      <c r="K199" s="187" t="s">
        <v>1</v>
      </c>
      <c r="L199" s="40"/>
      <c r="M199" s="192" t="s">
        <v>1</v>
      </c>
      <c r="N199" s="193" t="s">
        <v>46</v>
      </c>
      <c r="O199" s="72"/>
      <c r="P199" s="194">
        <f>O199*H199</f>
        <v>0</v>
      </c>
      <c r="Q199" s="194">
        <v>0</v>
      </c>
      <c r="R199" s="194">
        <f>Q199*H199</f>
        <v>0</v>
      </c>
      <c r="S199" s="194">
        <v>0</v>
      </c>
      <c r="T199" s="195">
        <f>S199*H199</f>
        <v>0</v>
      </c>
      <c r="U199" s="35"/>
      <c r="V199" s="35"/>
      <c r="W199" s="35"/>
      <c r="X199" s="35"/>
      <c r="Y199" s="35"/>
      <c r="Z199" s="35"/>
      <c r="AA199" s="35"/>
      <c r="AB199" s="35"/>
      <c r="AC199" s="35"/>
      <c r="AD199" s="35"/>
      <c r="AE199" s="35"/>
      <c r="AR199" s="196" t="s">
        <v>214</v>
      </c>
      <c r="AT199" s="196" t="s">
        <v>216</v>
      </c>
      <c r="AU199" s="196" t="s">
        <v>88</v>
      </c>
      <c r="AY199" s="18" t="s">
        <v>215</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214</v>
      </c>
      <c r="BM199" s="196" t="s">
        <v>1074</v>
      </c>
    </row>
    <row r="200" spans="1:65" s="2" customFormat="1" ht="10.199999999999999">
      <c r="A200" s="35"/>
      <c r="B200" s="36"/>
      <c r="C200" s="37"/>
      <c r="D200" s="198" t="s">
        <v>221</v>
      </c>
      <c r="E200" s="37"/>
      <c r="F200" s="199" t="s">
        <v>6148</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221</v>
      </c>
      <c r="AU200" s="18" t="s">
        <v>88</v>
      </c>
    </row>
    <row r="201" spans="1:65" s="2" customFormat="1" ht="16.5" customHeight="1">
      <c r="A201" s="35"/>
      <c r="B201" s="36"/>
      <c r="C201" s="185" t="s">
        <v>720</v>
      </c>
      <c r="D201" s="185" t="s">
        <v>216</v>
      </c>
      <c r="E201" s="186" t="s">
        <v>6149</v>
      </c>
      <c r="F201" s="187" t="s">
        <v>6150</v>
      </c>
      <c r="G201" s="188" t="s">
        <v>797</v>
      </c>
      <c r="H201" s="189">
        <v>12</v>
      </c>
      <c r="I201" s="190"/>
      <c r="J201" s="191">
        <f>ROUND(I201*H201,2)</f>
        <v>0</v>
      </c>
      <c r="K201" s="187" t="s">
        <v>1</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214</v>
      </c>
      <c r="AT201" s="196" t="s">
        <v>216</v>
      </c>
      <c r="AU201" s="196" t="s">
        <v>88</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214</v>
      </c>
      <c r="BM201" s="196" t="s">
        <v>1094</v>
      </c>
    </row>
    <row r="202" spans="1:65" s="2" customFormat="1" ht="10.199999999999999">
      <c r="A202" s="35"/>
      <c r="B202" s="36"/>
      <c r="C202" s="37"/>
      <c r="D202" s="198" t="s">
        <v>221</v>
      </c>
      <c r="E202" s="37"/>
      <c r="F202" s="199" t="s">
        <v>6150</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221</v>
      </c>
      <c r="AU202" s="18" t="s">
        <v>88</v>
      </c>
    </row>
    <row r="203" spans="1:65" s="2" customFormat="1" ht="16.5" customHeight="1">
      <c r="A203" s="35"/>
      <c r="B203" s="36"/>
      <c r="C203" s="185" t="s">
        <v>727</v>
      </c>
      <c r="D203" s="185" t="s">
        <v>216</v>
      </c>
      <c r="E203" s="186" t="s">
        <v>6151</v>
      </c>
      <c r="F203" s="187" t="s">
        <v>6152</v>
      </c>
      <c r="G203" s="188" t="s">
        <v>797</v>
      </c>
      <c r="H203" s="189">
        <v>16</v>
      </c>
      <c r="I203" s="190"/>
      <c r="J203" s="191">
        <f>ROUND(I203*H203,2)</f>
        <v>0</v>
      </c>
      <c r="K203" s="187" t="s">
        <v>1</v>
      </c>
      <c r="L203" s="40"/>
      <c r="M203" s="192" t="s">
        <v>1</v>
      </c>
      <c r="N203" s="193" t="s">
        <v>46</v>
      </c>
      <c r="O203" s="72"/>
      <c r="P203" s="194">
        <f>O203*H203</f>
        <v>0</v>
      </c>
      <c r="Q203" s="194">
        <v>0</v>
      </c>
      <c r="R203" s="194">
        <f>Q203*H203</f>
        <v>0</v>
      </c>
      <c r="S203" s="194">
        <v>0</v>
      </c>
      <c r="T203" s="195">
        <f>S203*H203</f>
        <v>0</v>
      </c>
      <c r="U203" s="35"/>
      <c r="V203" s="35"/>
      <c r="W203" s="35"/>
      <c r="X203" s="35"/>
      <c r="Y203" s="35"/>
      <c r="Z203" s="35"/>
      <c r="AA203" s="35"/>
      <c r="AB203" s="35"/>
      <c r="AC203" s="35"/>
      <c r="AD203" s="35"/>
      <c r="AE203" s="35"/>
      <c r="AR203" s="196" t="s">
        <v>214</v>
      </c>
      <c r="AT203" s="196" t="s">
        <v>216</v>
      </c>
      <c r="AU203" s="196" t="s">
        <v>88</v>
      </c>
      <c r="AY203" s="18" t="s">
        <v>215</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214</v>
      </c>
      <c r="BM203" s="196" t="s">
        <v>1120</v>
      </c>
    </row>
    <row r="204" spans="1:65" s="2" customFormat="1" ht="10.199999999999999">
      <c r="A204" s="35"/>
      <c r="B204" s="36"/>
      <c r="C204" s="37"/>
      <c r="D204" s="198" t="s">
        <v>221</v>
      </c>
      <c r="E204" s="37"/>
      <c r="F204" s="199" t="s">
        <v>6152</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221</v>
      </c>
      <c r="AU204" s="18" t="s">
        <v>88</v>
      </c>
    </row>
    <row r="205" spans="1:65" s="2" customFormat="1" ht="16.5" customHeight="1">
      <c r="A205" s="35"/>
      <c r="B205" s="36"/>
      <c r="C205" s="185" t="s">
        <v>735</v>
      </c>
      <c r="D205" s="185" t="s">
        <v>216</v>
      </c>
      <c r="E205" s="186" t="s">
        <v>6153</v>
      </c>
      <c r="F205" s="187" t="s">
        <v>6154</v>
      </c>
      <c r="G205" s="188" t="s">
        <v>797</v>
      </c>
      <c r="H205" s="189">
        <v>10</v>
      </c>
      <c r="I205" s="190"/>
      <c r="J205" s="191">
        <f>ROUND(I205*H205,2)</f>
        <v>0</v>
      </c>
      <c r="K205" s="187" t="s">
        <v>1</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214</v>
      </c>
      <c r="AT205" s="196" t="s">
        <v>216</v>
      </c>
      <c r="AU205" s="196" t="s">
        <v>88</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214</v>
      </c>
      <c r="BM205" s="196" t="s">
        <v>1152</v>
      </c>
    </row>
    <row r="206" spans="1:65" s="2" customFormat="1" ht="10.199999999999999">
      <c r="A206" s="35"/>
      <c r="B206" s="36"/>
      <c r="C206" s="37"/>
      <c r="D206" s="198" t="s">
        <v>221</v>
      </c>
      <c r="E206" s="37"/>
      <c r="F206" s="199" t="s">
        <v>6154</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88</v>
      </c>
    </row>
    <row r="207" spans="1:65" s="2" customFormat="1" ht="16.5" customHeight="1">
      <c r="A207" s="35"/>
      <c r="B207" s="36"/>
      <c r="C207" s="185" t="s">
        <v>745</v>
      </c>
      <c r="D207" s="185" t="s">
        <v>216</v>
      </c>
      <c r="E207" s="186" t="s">
        <v>6155</v>
      </c>
      <c r="F207" s="187" t="s">
        <v>6156</v>
      </c>
      <c r="G207" s="188" t="s">
        <v>219</v>
      </c>
      <c r="H207" s="189">
        <v>1</v>
      </c>
      <c r="I207" s="190"/>
      <c r="J207" s="191">
        <f>ROUND(I207*H207,2)</f>
        <v>0</v>
      </c>
      <c r="K207" s="187" t="s">
        <v>1</v>
      </c>
      <c r="L207" s="40"/>
      <c r="M207" s="192" t="s">
        <v>1</v>
      </c>
      <c r="N207" s="193" t="s">
        <v>46</v>
      </c>
      <c r="O207" s="72"/>
      <c r="P207" s="194">
        <f>O207*H207</f>
        <v>0</v>
      </c>
      <c r="Q207" s="194">
        <v>0</v>
      </c>
      <c r="R207" s="194">
        <f>Q207*H207</f>
        <v>0</v>
      </c>
      <c r="S207" s="194">
        <v>0</v>
      </c>
      <c r="T207" s="195">
        <f>S207*H207</f>
        <v>0</v>
      </c>
      <c r="U207" s="35"/>
      <c r="V207" s="35"/>
      <c r="W207" s="35"/>
      <c r="X207" s="35"/>
      <c r="Y207" s="35"/>
      <c r="Z207" s="35"/>
      <c r="AA207" s="35"/>
      <c r="AB207" s="35"/>
      <c r="AC207" s="35"/>
      <c r="AD207" s="35"/>
      <c r="AE207" s="35"/>
      <c r="AR207" s="196" t="s">
        <v>214</v>
      </c>
      <c r="AT207" s="196" t="s">
        <v>216</v>
      </c>
      <c r="AU207" s="196" t="s">
        <v>88</v>
      </c>
      <c r="AY207" s="18" t="s">
        <v>215</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214</v>
      </c>
      <c r="BM207" s="196" t="s">
        <v>1170</v>
      </c>
    </row>
    <row r="208" spans="1:65" s="2" customFormat="1" ht="10.199999999999999">
      <c r="A208" s="35"/>
      <c r="B208" s="36"/>
      <c r="C208" s="37"/>
      <c r="D208" s="198" t="s">
        <v>221</v>
      </c>
      <c r="E208" s="37"/>
      <c r="F208" s="199" t="s">
        <v>6156</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221</v>
      </c>
      <c r="AU208" s="18" t="s">
        <v>88</v>
      </c>
    </row>
    <row r="209" spans="1:65" s="2" customFormat="1" ht="16.5" customHeight="1">
      <c r="A209" s="35"/>
      <c r="B209" s="36"/>
      <c r="C209" s="185" t="s">
        <v>751</v>
      </c>
      <c r="D209" s="185" t="s">
        <v>216</v>
      </c>
      <c r="E209" s="186" t="s">
        <v>6157</v>
      </c>
      <c r="F209" s="187" t="s">
        <v>6158</v>
      </c>
      <c r="G209" s="188" t="s">
        <v>219</v>
      </c>
      <c r="H209" s="189">
        <v>1</v>
      </c>
      <c r="I209" s="190"/>
      <c r="J209" s="191">
        <f>ROUND(I209*H209,2)</f>
        <v>0</v>
      </c>
      <c r="K209" s="187" t="s">
        <v>1</v>
      </c>
      <c r="L209" s="40"/>
      <c r="M209" s="192" t="s">
        <v>1</v>
      </c>
      <c r="N209" s="193" t="s">
        <v>46</v>
      </c>
      <c r="O209" s="72"/>
      <c r="P209" s="194">
        <f>O209*H209</f>
        <v>0</v>
      </c>
      <c r="Q209" s="194">
        <v>0</v>
      </c>
      <c r="R209" s="194">
        <f>Q209*H209</f>
        <v>0</v>
      </c>
      <c r="S209" s="194">
        <v>0</v>
      </c>
      <c r="T209" s="195">
        <f>S209*H209</f>
        <v>0</v>
      </c>
      <c r="U209" s="35"/>
      <c r="V209" s="35"/>
      <c r="W209" s="35"/>
      <c r="X209" s="35"/>
      <c r="Y209" s="35"/>
      <c r="Z209" s="35"/>
      <c r="AA209" s="35"/>
      <c r="AB209" s="35"/>
      <c r="AC209" s="35"/>
      <c r="AD209" s="35"/>
      <c r="AE209" s="35"/>
      <c r="AR209" s="196" t="s">
        <v>214</v>
      </c>
      <c r="AT209" s="196" t="s">
        <v>216</v>
      </c>
      <c r="AU209" s="196" t="s">
        <v>88</v>
      </c>
      <c r="AY209" s="18" t="s">
        <v>215</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214</v>
      </c>
      <c r="BM209" s="196" t="s">
        <v>1184</v>
      </c>
    </row>
    <row r="210" spans="1:65" s="2" customFormat="1" ht="10.199999999999999">
      <c r="A210" s="35"/>
      <c r="B210" s="36"/>
      <c r="C210" s="37"/>
      <c r="D210" s="198" t="s">
        <v>221</v>
      </c>
      <c r="E210" s="37"/>
      <c r="F210" s="199" t="s">
        <v>6158</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221</v>
      </c>
      <c r="AU210" s="18" t="s">
        <v>88</v>
      </c>
    </row>
    <row r="211" spans="1:65" s="2" customFormat="1" ht="16.5" customHeight="1">
      <c r="A211" s="35"/>
      <c r="B211" s="36"/>
      <c r="C211" s="185" t="s">
        <v>758</v>
      </c>
      <c r="D211" s="185" t="s">
        <v>216</v>
      </c>
      <c r="E211" s="186" t="s">
        <v>6159</v>
      </c>
      <c r="F211" s="187" t="s">
        <v>6160</v>
      </c>
      <c r="G211" s="188" t="s">
        <v>797</v>
      </c>
      <c r="H211" s="189">
        <v>80</v>
      </c>
      <c r="I211" s="190"/>
      <c r="J211" s="191">
        <f>ROUND(I211*H211,2)</f>
        <v>0</v>
      </c>
      <c r="K211" s="187" t="s">
        <v>1</v>
      </c>
      <c r="L211" s="40"/>
      <c r="M211" s="192" t="s">
        <v>1</v>
      </c>
      <c r="N211" s="193" t="s">
        <v>46</v>
      </c>
      <c r="O211" s="72"/>
      <c r="P211" s="194">
        <f>O211*H211</f>
        <v>0</v>
      </c>
      <c r="Q211" s="194">
        <v>0</v>
      </c>
      <c r="R211" s="194">
        <f>Q211*H211</f>
        <v>0</v>
      </c>
      <c r="S211" s="194">
        <v>0</v>
      </c>
      <c r="T211" s="195">
        <f>S211*H211</f>
        <v>0</v>
      </c>
      <c r="U211" s="35"/>
      <c r="V211" s="35"/>
      <c r="W211" s="35"/>
      <c r="X211" s="35"/>
      <c r="Y211" s="35"/>
      <c r="Z211" s="35"/>
      <c r="AA211" s="35"/>
      <c r="AB211" s="35"/>
      <c r="AC211" s="35"/>
      <c r="AD211" s="35"/>
      <c r="AE211" s="35"/>
      <c r="AR211" s="196" t="s">
        <v>214</v>
      </c>
      <c r="AT211" s="196" t="s">
        <v>216</v>
      </c>
      <c r="AU211" s="196" t="s">
        <v>88</v>
      </c>
      <c r="AY211" s="18" t="s">
        <v>215</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214</v>
      </c>
      <c r="BM211" s="196" t="s">
        <v>1192</v>
      </c>
    </row>
    <row r="212" spans="1:65" s="2" customFormat="1" ht="10.199999999999999">
      <c r="A212" s="35"/>
      <c r="B212" s="36"/>
      <c r="C212" s="37"/>
      <c r="D212" s="198" t="s">
        <v>221</v>
      </c>
      <c r="E212" s="37"/>
      <c r="F212" s="199" t="s">
        <v>6160</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221</v>
      </c>
      <c r="AU212" s="18" t="s">
        <v>88</v>
      </c>
    </row>
    <row r="213" spans="1:65" s="2" customFormat="1" ht="16.5" customHeight="1">
      <c r="A213" s="35"/>
      <c r="B213" s="36"/>
      <c r="C213" s="185" t="s">
        <v>794</v>
      </c>
      <c r="D213" s="185" t="s">
        <v>216</v>
      </c>
      <c r="E213" s="186" t="s">
        <v>6161</v>
      </c>
      <c r="F213" s="187" t="s">
        <v>6162</v>
      </c>
      <c r="G213" s="188" t="s">
        <v>219</v>
      </c>
      <c r="H213" s="189">
        <v>1</v>
      </c>
      <c r="I213" s="190"/>
      <c r="J213" s="191">
        <f>ROUND(I213*H213,2)</f>
        <v>0</v>
      </c>
      <c r="K213" s="187" t="s">
        <v>1</v>
      </c>
      <c r="L213" s="40"/>
      <c r="M213" s="192" t="s">
        <v>1</v>
      </c>
      <c r="N213" s="193" t="s">
        <v>46</v>
      </c>
      <c r="O213" s="72"/>
      <c r="P213" s="194">
        <f>O213*H213</f>
        <v>0</v>
      </c>
      <c r="Q213" s="194">
        <v>0</v>
      </c>
      <c r="R213" s="194">
        <f>Q213*H213</f>
        <v>0</v>
      </c>
      <c r="S213" s="194">
        <v>0</v>
      </c>
      <c r="T213" s="195">
        <f>S213*H213</f>
        <v>0</v>
      </c>
      <c r="U213" s="35"/>
      <c r="V213" s="35"/>
      <c r="W213" s="35"/>
      <c r="X213" s="35"/>
      <c r="Y213" s="35"/>
      <c r="Z213" s="35"/>
      <c r="AA213" s="35"/>
      <c r="AB213" s="35"/>
      <c r="AC213" s="35"/>
      <c r="AD213" s="35"/>
      <c r="AE213" s="35"/>
      <c r="AR213" s="196" t="s">
        <v>214</v>
      </c>
      <c r="AT213" s="196" t="s">
        <v>216</v>
      </c>
      <c r="AU213" s="196" t="s">
        <v>88</v>
      </c>
      <c r="AY213" s="18" t="s">
        <v>215</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214</v>
      </c>
      <c r="BM213" s="196" t="s">
        <v>1288</v>
      </c>
    </row>
    <row r="214" spans="1:65" s="2" customFormat="1" ht="10.199999999999999">
      <c r="A214" s="35"/>
      <c r="B214" s="36"/>
      <c r="C214" s="37"/>
      <c r="D214" s="198" t="s">
        <v>221</v>
      </c>
      <c r="E214" s="37"/>
      <c r="F214" s="199" t="s">
        <v>6162</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221</v>
      </c>
      <c r="AU214" s="18" t="s">
        <v>88</v>
      </c>
    </row>
    <row r="215" spans="1:65" s="2" customFormat="1" ht="16.5" customHeight="1">
      <c r="A215" s="35"/>
      <c r="B215" s="36"/>
      <c r="C215" s="185" t="s">
        <v>802</v>
      </c>
      <c r="D215" s="185" t="s">
        <v>216</v>
      </c>
      <c r="E215" s="186" t="s">
        <v>6163</v>
      </c>
      <c r="F215" s="187" t="s">
        <v>6164</v>
      </c>
      <c r="G215" s="188" t="s">
        <v>797</v>
      </c>
      <c r="H215" s="189">
        <v>46</v>
      </c>
      <c r="I215" s="190"/>
      <c r="J215" s="191">
        <f>ROUND(I215*H215,2)</f>
        <v>0</v>
      </c>
      <c r="K215" s="187" t="s">
        <v>1</v>
      </c>
      <c r="L215" s="40"/>
      <c r="M215" s="192" t="s">
        <v>1</v>
      </c>
      <c r="N215" s="193" t="s">
        <v>46</v>
      </c>
      <c r="O215" s="72"/>
      <c r="P215" s="194">
        <f>O215*H215</f>
        <v>0</v>
      </c>
      <c r="Q215" s="194">
        <v>0</v>
      </c>
      <c r="R215" s="194">
        <f>Q215*H215</f>
        <v>0</v>
      </c>
      <c r="S215" s="194">
        <v>0</v>
      </c>
      <c r="T215" s="195">
        <f>S215*H215</f>
        <v>0</v>
      </c>
      <c r="U215" s="35"/>
      <c r="V215" s="35"/>
      <c r="W215" s="35"/>
      <c r="X215" s="35"/>
      <c r="Y215" s="35"/>
      <c r="Z215" s="35"/>
      <c r="AA215" s="35"/>
      <c r="AB215" s="35"/>
      <c r="AC215" s="35"/>
      <c r="AD215" s="35"/>
      <c r="AE215" s="35"/>
      <c r="AR215" s="196" t="s">
        <v>214</v>
      </c>
      <c r="AT215" s="196" t="s">
        <v>216</v>
      </c>
      <c r="AU215" s="196" t="s">
        <v>88</v>
      </c>
      <c r="AY215" s="18" t="s">
        <v>215</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214</v>
      </c>
      <c r="BM215" s="196" t="s">
        <v>1355</v>
      </c>
    </row>
    <row r="216" spans="1:65" s="2" customFormat="1" ht="10.199999999999999">
      <c r="A216" s="35"/>
      <c r="B216" s="36"/>
      <c r="C216" s="37"/>
      <c r="D216" s="198" t="s">
        <v>221</v>
      </c>
      <c r="E216" s="37"/>
      <c r="F216" s="199" t="s">
        <v>6164</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221</v>
      </c>
      <c r="AU216" s="18" t="s">
        <v>88</v>
      </c>
    </row>
    <row r="217" spans="1:65" s="2" customFormat="1" ht="16.5" customHeight="1">
      <c r="A217" s="35"/>
      <c r="B217" s="36"/>
      <c r="C217" s="185" t="s">
        <v>808</v>
      </c>
      <c r="D217" s="185" t="s">
        <v>216</v>
      </c>
      <c r="E217" s="186" t="s">
        <v>6165</v>
      </c>
      <c r="F217" s="187" t="s">
        <v>6166</v>
      </c>
      <c r="G217" s="188" t="s">
        <v>6080</v>
      </c>
      <c r="H217" s="189">
        <v>230</v>
      </c>
      <c r="I217" s="190"/>
      <c r="J217" s="191">
        <f>ROUND(I217*H217,2)</f>
        <v>0</v>
      </c>
      <c r="K217" s="187" t="s">
        <v>1</v>
      </c>
      <c r="L217" s="40"/>
      <c r="M217" s="192" t="s">
        <v>1</v>
      </c>
      <c r="N217" s="193" t="s">
        <v>46</v>
      </c>
      <c r="O217" s="72"/>
      <c r="P217" s="194">
        <f>O217*H217</f>
        <v>0</v>
      </c>
      <c r="Q217" s="194">
        <v>0</v>
      </c>
      <c r="R217" s="194">
        <f>Q217*H217</f>
        <v>0</v>
      </c>
      <c r="S217" s="194">
        <v>0</v>
      </c>
      <c r="T217" s="195">
        <f>S217*H217</f>
        <v>0</v>
      </c>
      <c r="U217" s="35"/>
      <c r="V217" s="35"/>
      <c r="W217" s="35"/>
      <c r="X217" s="35"/>
      <c r="Y217" s="35"/>
      <c r="Z217" s="35"/>
      <c r="AA217" s="35"/>
      <c r="AB217" s="35"/>
      <c r="AC217" s="35"/>
      <c r="AD217" s="35"/>
      <c r="AE217" s="35"/>
      <c r="AR217" s="196" t="s">
        <v>214</v>
      </c>
      <c r="AT217" s="196" t="s">
        <v>216</v>
      </c>
      <c r="AU217" s="196" t="s">
        <v>88</v>
      </c>
      <c r="AY217" s="18" t="s">
        <v>215</v>
      </c>
      <c r="BE217" s="197">
        <f>IF(N217="základní",J217,0)</f>
        <v>0</v>
      </c>
      <c r="BF217" s="197">
        <f>IF(N217="snížená",J217,0)</f>
        <v>0</v>
      </c>
      <c r="BG217" s="197">
        <f>IF(N217="zákl. přenesená",J217,0)</f>
        <v>0</v>
      </c>
      <c r="BH217" s="197">
        <f>IF(N217="sníž. přenesená",J217,0)</f>
        <v>0</v>
      </c>
      <c r="BI217" s="197">
        <f>IF(N217="nulová",J217,0)</f>
        <v>0</v>
      </c>
      <c r="BJ217" s="18" t="s">
        <v>88</v>
      </c>
      <c r="BK217" s="197">
        <f>ROUND(I217*H217,2)</f>
        <v>0</v>
      </c>
      <c r="BL217" s="18" t="s">
        <v>214</v>
      </c>
      <c r="BM217" s="196" t="s">
        <v>1385</v>
      </c>
    </row>
    <row r="218" spans="1:65" s="2" customFormat="1" ht="10.199999999999999">
      <c r="A218" s="35"/>
      <c r="B218" s="36"/>
      <c r="C218" s="37"/>
      <c r="D218" s="198" t="s">
        <v>221</v>
      </c>
      <c r="E218" s="37"/>
      <c r="F218" s="199" t="s">
        <v>6166</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221</v>
      </c>
      <c r="AU218" s="18" t="s">
        <v>88</v>
      </c>
    </row>
    <row r="219" spans="1:65" s="2" customFormat="1" ht="16.5" customHeight="1">
      <c r="A219" s="35"/>
      <c r="B219" s="36"/>
      <c r="C219" s="185" t="s">
        <v>816</v>
      </c>
      <c r="D219" s="185" t="s">
        <v>216</v>
      </c>
      <c r="E219" s="186" t="s">
        <v>6167</v>
      </c>
      <c r="F219" s="187" t="s">
        <v>6168</v>
      </c>
      <c r="G219" s="188" t="s">
        <v>6080</v>
      </c>
      <c r="H219" s="189">
        <v>920</v>
      </c>
      <c r="I219" s="190"/>
      <c r="J219" s="191">
        <f>ROUND(I219*H219,2)</f>
        <v>0</v>
      </c>
      <c r="K219" s="187" t="s">
        <v>1</v>
      </c>
      <c r="L219" s="40"/>
      <c r="M219" s="192" t="s">
        <v>1</v>
      </c>
      <c r="N219" s="193" t="s">
        <v>46</v>
      </c>
      <c r="O219" s="72"/>
      <c r="P219" s="194">
        <f>O219*H219</f>
        <v>0</v>
      </c>
      <c r="Q219" s="194">
        <v>0</v>
      </c>
      <c r="R219" s="194">
        <f>Q219*H219</f>
        <v>0</v>
      </c>
      <c r="S219" s="194">
        <v>0</v>
      </c>
      <c r="T219" s="195">
        <f>S219*H219</f>
        <v>0</v>
      </c>
      <c r="U219" s="35"/>
      <c r="V219" s="35"/>
      <c r="W219" s="35"/>
      <c r="X219" s="35"/>
      <c r="Y219" s="35"/>
      <c r="Z219" s="35"/>
      <c r="AA219" s="35"/>
      <c r="AB219" s="35"/>
      <c r="AC219" s="35"/>
      <c r="AD219" s="35"/>
      <c r="AE219" s="35"/>
      <c r="AR219" s="196" t="s">
        <v>214</v>
      </c>
      <c r="AT219" s="196" t="s">
        <v>216</v>
      </c>
      <c r="AU219" s="196" t="s">
        <v>88</v>
      </c>
      <c r="AY219" s="18" t="s">
        <v>215</v>
      </c>
      <c r="BE219" s="197">
        <f>IF(N219="základní",J219,0)</f>
        <v>0</v>
      </c>
      <c r="BF219" s="197">
        <f>IF(N219="snížená",J219,0)</f>
        <v>0</v>
      </c>
      <c r="BG219" s="197">
        <f>IF(N219="zákl. přenesená",J219,0)</f>
        <v>0</v>
      </c>
      <c r="BH219" s="197">
        <f>IF(N219="sníž. přenesená",J219,0)</f>
        <v>0</v>
      </c>
      <c r="BI219" s="197">
        <f>IF(N219="nulová",J219,0)</f>
        <v>0</v>
      </c>
      <c r="BJ219" s="18" t="s">
        <v>88</v>
      </c>
      <c r="BK219" s="197">
        <f>ROUND(I219*H219,2)</f>
        <v>0</v>
      </c>
      <c r="BL219" s="18" t="s">
        <v>214</v>
      </c>
      <c r="BM219" s="196" t="s">
        <v>1425</v>
      </c>
    </row>
    <row r="220" spans="1:65" s="2" customFormat="1" ht="10.199999999999999">
      <c r="A220" s="35"/>
      <c r="B220" s="36"/>
      <c r="C220" s="37"/>
      <c r="D220" s="198" t="s">
        <v>221</v>
      </c>
      <c r="E220" s="37"/>
      <c r="F220" s="199" t="s">
        <v>6168</v>
      </c>
      <c r="G220" s="37"/>
      <c r="H220" s="37"/>
      <c r="I220" s="200"/>
      <c r="J220" s="37"/>
      <c r="K220" s="37"/>
      <c r="L220" s="40"/>
      <c r="M220" s="201"/>
      <c r="N220" s="202"/>
      <c r="O220" s="72"/>
      <c r="P220" s="72"/>
      <c r="Q220" s="72"/>
      <c r="R220" s="72"/>
      <c r="S220" s="72"/>
      <c r="T220" s="73"/>
      <c r="U220" s="35"/>
      <c r="V220" s="35"/>
      <c r="W220" s="35"/>
      <c r="X220" s="35"/>
      <c r="Y220" s="35"/>
      <c r="Z220" s="35"/>
      <c r="AA220" s="35"/>
      <c r="AB220" s="35"/>
      <c r="AC220" s="35"/>
      <c r="AD220" s="35"/>
      <c r="AE220" s="35"/>
      <c r="AT220" s="18" t="s">
        <v>221</v>
      </c>
      <c r="AU220" s="18" t="s">
        <v>88</v>
      </c>
    </row>
    <row r="221" spans="1:65" s="2" customFormat="1" ht="33" customHeight="1">
      <c r="A221" s="35"/>
      <c r="B221" s="36"/>
      <c r="C221" s="185" t="s">
        <v>876</v>
      </c>
      <c r="D221" s="185" t="s">
        <v>216</v>
      </c>
      <c r="E221" s="186" t="s">
        <v>6169</v>
      </c>
      <c r="F221" s="187" t="s">
        <v>6170</v>
      </c>
      <c r="G221" s="188" t="s">
        <v>6080</v>
      </c>
      <c r="H221" s="189">
        <v>730</v>
      </c>
      <c r="I221" s="190"/>
      <c r="J221" s="191">
        <f>ROUND(I221*H221,2)</f>
        <v>0</v>
      </c>
      <c r="K221" s="187" t="s">
        <v>1</v>
      </c>
      <c r="L221" s="40"/>
      <c r="M221" s="192" t="s">
        <v>1</v>
      </c>
      <c r="N221" s="193" t="s">
        <v>46</v>
      </c>
      <c r="O221" s="72"/>
      <c r="P221" s="194">
        <f>O221*H221</f>
        <v>0</v>
      </c>
      <c r="Q221" s="194">
        <v>0</v>
      </c>
      <c r="R221" s="194">
        <f>Q221*H221</f>
        <v>0</v>
      </c>
      <c r="S221" s="194">
        <v>0</v>
      </c>
      <c r="T221" s="195">
        <f>S221*H221</f>
        <v>0</v>
      </c>
      <c r="U221" s="35"/>
      <c r="V221" s="35"/>
      <c r="W221" s="35"/>
      <c r="X221" s="35"/>
      <c r="Y221" s="35"/>
      <c r="Z221" s="35"/>
      <c r="AA221" s="35"/>
      <c r="AB221" s="35"/>
      <c r="AC221" s="35"/>
      <c r="AD221" s="35"/>
      <c r="AE221" s="35"/>
      <c r="AR221" s="196" t="s">
        <v>214</v>
      </c>
      <c r="AT221" s="196" t="s">
        <v>216</v>
      </c>
      <c r="AU221" s="196" t="s">
        <v>88</v>
      </c>
      <c r="AY221" s="18" t="s">
        <v>215</v>
      </c>
      <c r="BE221" s="197">
        <f>IF(N221="základní",J221,0)</f>
        <v>0</v>
      </c>
      <c r="BF221" s="197">
        <f>IF(N221="snížená",J221,0)</f>
        <v>0</v>
      </c>
      <c r="BG221" s="197">
        <f>IF(N221="zákl. přenesená",J221,0)</f>
        <v>0</v>
      </c>
      <c r="BH221" s="197">
        <f>IF(N221="sníž. přenesená",J221,0)</f>
        <v>0</v>
      </c>
      <c r="BI221" s="197">
        <f>IF(N221="nulová",J221,0)</f>
        <v>0</v>
      </c>
      <c r="BJ221" s="18" t="s">
        <v>88</v>
      </c>
      <c r="BK221" s="197">
        <f>ROUND(I221*H221,2)</f>
        <v>0</v>
      </c>
      <c r="BL221" s="18" t="s">
        <v>214</v>
      </c>
      <c r="BM221" s="196" t="s">
        <v>1435</v>
      </c>
    </row>
    <row r="222" spans="1:65" s="2" customFormat="1" ht="19.2">
      <c r="A222" s="35"/>
      <c r="B222" s="36"/>
      <c r="C222" s="37"/>
      <c r="D222" s="198" t="s">
        <v>221</v>
      </c>
      <c r="E222" s="37"/>
      <c r="F222" s="199" t="s">
        <v>6170</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221</v>
      </c>
      <c r="AU222" s="18" t="s">
        <v>88</v>
      </c>
    </row>
    <row r="223" spans="1:65" s="2" customFormat="1" ht="16.5" customHeight="1">
      <c r="A223" s="35"/>
      <c r="B223" s="36"/>
      <c r="C223" s="185" t="s">
        <v>901</v>
      </c>
      <c r="D223" s="185" t="s">
        <v>216</v>
      </c>
      <c r="E223" s="186" t="s">
        <v>6171</v>
      </c>
      <c r="F223" s="187" t="s">
        <v>6172</v>
      </c>
      <c r="G223" s="188" t="s">
        <v>797</v>
      </c>
      <c r="H223" s="189">
        <v>330</v>
      </c>
      <c r="I223" s="190"/>
      <c r="J223" s="191">
        <f>ROUND(I223*H223,2)</f>
        <v>0</v>
      </c>
      <c r="K223" s="187" t="s">
        <v>1</v>
      </c>
      <c r="L223" s="40"/>
      <c r="M223" s="192" t="s">
        <v>1</v>
      </c>
      <c r="N223" s="193" t="s">
        <v>46</v>
      </c>
      <c r="O223" s="72"/>
      <c r="P223" s="194">
        <f>O223*H223</f>
        <v>0</v>
      </c>
      <c r="Q223" s="194">
        <v>0</v>
      </c>
      <c r="R223" s="194">
        <f>Q223*H223</f>
        <v>0</v>
      </c>
      <c r="S223" s="194">
        <v>0</v>
      </c>
      <c r="T223" s="195">
        <f>S223*H223</f>
        <v>0</v>
      </c>
      <c r="U223" s="35"/>
      <c r="V223" s="35"/>
      <c r="W223" s="35"/>
      <c r="X223" s="35"/>
      <c r="Y223" s="35"/>
      <c r="Z223" s="35"/>
      <c r="AA223" s="35"/>
      <c r="AB223" s="35"/>
      <c r="AC223" s="35"/>
      <c r="AD223" s="35"/>
      <c r="AE223" s="35"/>
      <c r="AR223" s="196" t="s">
        <v>214</v>
      </c>
      <c r="AT223" s="196" t="s">
        <v>216</v>
      </c>
      <c r="AU223" s="196" t="s">
        <v>88</v>
      </c>
      <c r="AY223" s="18" t="s">
        <v>215</v>
      </c>
      <c r="BE223" s="197">
        <f>IF(N223="základní",J223,0)</f>
        <v>0</v>
      </c>
      <c r="BF223" s="197">
        <f>IF(N223="snížená",J223,0)</f>
        <v>0</v>
      </c>
      <c r="BG223" s="197">
        <f>IF(N223="zákl. přenesená",J223,0)</f>
        <v>0</v>
      </c>
      <c r="BH223" s="197">
        <f>IF(N223="sníž. přenesená",J223,0)</f>
        <v>0</v>
      </c>
      <c r="BI223" s="197">
        <f>IF(N223="nulová",J223,0)</f>
        <v>0</v>
      </c>
      <c r="BJ223" s="18" t="s">
        <v>88</v>
      </c>
      <c r="BK223" s="197">
        <f>ROUND(I223*H223,2)</f>
        <v>0</v>
      </c>
      <c r="BL223" s="18" t="s">
        <v>214</v>
      </c>
      <c r="BM223" s="196" t="s">
        <v>1451</v>
      </c>
    </row>
    <row r="224" spans="1:65" s="2" customFormat="1" ht="10.199999999999999">
      <c r="A224" s="35"/>
      <c r="B224" s="36"/>
      <c r="C224" s="37"/>
      <c r="D224" s="198" t="s">
        <v>221</v>
      </c>
      <c r="E224" s="37"/>
      <c r="F224" s="199" t="s">
        <v>6172</v>
      </c>
      <c r="G224" s="37"/>
      <c r="H224" s="37"/>
      <c r="I224" s="200"/>
      <c r="J224" s="37"/>
      <c r="K224" s="37"/>
      <c r="L224" s="40"/>
      <c r="M224" s="201"/>
      <c r="N224" s="202"/>
      <c r="O224" s="72"/>
      <c r="P224" s="72"/>
      <c r="Q224" s="72"/>
      <c r="R224" s="72"/>
      <c r="S224" s="72"/>
      <c r="T224" s="73"/>
      <c r="U224" s="35"/>
      <c r="V224" s="35"/>
      <c r="W224" s="35"/>
      <c r="X224" s="35"/>
      <c r="Y224" s="35"/>
      <c r="Z224" s="35"/>
      <c r="AA224" s="35"/>
      <c r="AB224" s="35"/>
      <c r="AC224" s="35"/>
      <c r="AD224" s="35"/>
      <c r="AE224" s="35"/>
      <c r="AT224" s="18" t="s">
        <v>221</v>
      </c>
      <c r="AU224" s="18" t="s">
        <v>88</v>
      </c>
    </row>
    <row r="225" spans="1:65" s="2" customFormat="1" ht="16.5" customHeight="1">
      <c r="A225" s="35"/>
      <c r="B225" s="36"/>
      <c r="C225" s="185" t="s">
        <v>912</v>
      </c>
      <c r="D225" s="185" t="s">
        <v>216</v>
      </c>
      <c r="E225" s="186" t="s">
        <v>6173</v>
      </c>
      <c r="F225" s="187" t="s">
        <v>6174</v>
      </c>
      <c r="G225" s="188" t="s">
        <v>6080</v>
      </c>
      <c r="H225" s="189">
        <v>210</v>
      </c>
      <c r="I225" s="190"/>
      <c r="J225" s="191">
        <f>ROUND(I225*H225,2)</f>
        <v>0</v>
      </c>
      <c r="K225" s="187" t="s">
        <v>1</v>
      </c>
      <c r="L225" s="40"/>
      <c r="M225" s="192" t="s">
        <v>1</v>
      </c>
      <c r="N225" s="193" t="s">
        <v>46</v>
      </c>
      <c r="O225" s="72"/>
      <c r="P225" s="194">
        <f>O225*H225</f>
        <v>0</v>
      </c>
      <c r="Q225" s="194">
        <v>0</v>
      </c>
      <c r="R225" s="194">
        <f>Q225*H225</f>
        <v>0</v>
      </c>
      <c r="S225" s="194">
        <v>0</v>
      </c>
      <c r="T225" s="195">
        <f>S225*H225</f>
        <v>0</v>
      </c>
      <c r="U225" s="35"/>
      <c r="V225" s="35"/>
      <c r="W225" s="35"/>
      <c r="X225" s="35"/>
      <c r="Y225" s="35"/>
      <c r="Z225" s="35"/>
      <c r="AA225" s="35"/>
      <c r="AB225" s="35"/>
      <c r="AC225" s="35"/>
      <c r="AD225" s="35"/>
      <c r="AE225" s="35"/>
      <c r="AR225" s="196" t="s">
        <v>214</v>
      </c>
      <c r="AT225" s="196" t="s">
        <v>216</v>
      </c>
      <c r="AU225" s="196" t="s">
        <v>88</v>
      </c>
      <c r="AY225" s="18" t="s">
        <v>215</v>
      </c>
      <c r="BE225" s="197">
        <f>IF(N225="základní",J225,0)</f>
        <v>0</v>
      </c>
      <c r="BF225" s="197">
        <f>IF(N225="snížená",J225,0)</f>
        <v>0</v>
      </c>
      <c r="BG225" s="197">
        <f>IF(N225="zákl. přenesená",J225,0)</f>
        <v>0</v>
      </c>
      <c r="BH225" s="197">
        <f>IF(N225="sníž. přenesená",J225,0)</f>
        <v>0</v>
      </c>
      <c r="BI225" s="197">
        <f>IF(N225="nulová",J225,0)</f>
        <v>0</v>
      </c>
      <c r="BJ225" s="18" t="s">
        <v>88</v>
      </c>
      <c r="BK225" s="197">
        <f>ROUND(I225*H225,2)</f>
        <v>0</v>
      </c>
      <c r="BL225" s="18" t="s">
        <v>214</v>
      </c>
      <c r="BM225" s="196" t="s">
        <v>1463</v>
      </c>
    </row>
    <row r="226" spans="1:65" s="2" customFormat="1" ht="10.199999999999999">
      <c r="A226" s="35"/>
      <c r="B226" s="36"/>
      <c r="C226" s="37"/>
      <c r="D226" s="198" t="s">
        <v>221</v>
      </c>
      <c r="E226" s="37"/>
      <c r="F226" s="199" t="s">
        <v>6174</v>
      </c>
      <c r="G226" s="37"/>
      <c r="H226" s="37"/>
      <c r="I226" s="200"/>
      <c r="J226" s="37"/>
      <c r="K226" s="37"/>
      <c r="L226" s="40"/>
      <c r="M226" s="201"/>
      <c r="N226" s="202"/>
      <c r="O226" s="72"/>
      <c r="P226" s="72"/>
      <c r="Q226" s="72"/>
      <c r="R226" s="72"/>
      <c r="S226" s="72"/>
      <c r="T226" s="73"/>
      <c r="U226" s="35"/>
      <c r="V226" s="35"/>
      <c r="W226" s="35"/>
      <c r="X226" s="35"/>
      <c r="Y226" s="35"/>
      <c r="Z226" s="35"/>
      <c r="AA226" s="35"/>
      <c r="AB226" s="35"/>
      <c r="AC226" s="35"/>
      <c r="AD226" s="35"/>
      <c r="AE226" s="35"/>
      <c r="AT226" s="18" t="s">
        <v>221</v>
      </c>
      <c r="AU226" s="18" t="s">
        <v>88</v>
      </c>
    </row>
    <row r="227" spans="1:65" s="2" customFormat="1" ht="21.75" customHeight="1">
      <c r="A227" s="35"/>
      <c r="B227" s="36"/>
      <c r="C227" s="185" t="s">
        <v>920</v>
      </c>
      <c r="D227" s="185" t="s">
        <v>216</v>
      </c>
      <c r="E227" s="186" t="s">
        <v>6175</v>
      </c>
      <c r="F227" s="187" t="s">
        <v>6176</v>
      </c>
      <c r="G227" s="188" t="s">
        <v>219</v>
      </c>
      <c r="H227" s="189">
        <v>1</v>
      </c>
      <c r="I227" s="190"/>
      <c r="J227" s="191">
        <f>ROUND(I227*H227,2)</f>
        <v>0</v>
      </c>
      <c r="K227" s="187" t="s">
        <v>1</v>
      </c>
      <c r="L227" s="40"/>
      <c r="M227" s="192" t="s">
        <v>1</v>
      </c>
      <c r="N227" s="193" t="s">
        <v>46</v>
      </c>
      <c r="O227" s="72"/>
      <c r="P227" s="194">
        <f>O227*H227</f>
        <v>0</v>
      </c>
      <c r="Q227" s="194">
        <v>0</v>
      </c>
      <c r="R227" s="194">
        <f>Q227*H227</f>
        <v>0</v>
      </c>
      <c r="S227" s="194">
        <v>0</v>
      </c>
      <c r="T227" s="195">
        <f>S227*H227</f>
        <v>0</v>
      </c>
      <c r="U227" s="35"/>
      <c r="V227" s="35"/>
      <c r="W227" s="35"/>
      <c r="X227" s="35"/>
      <c r="Y227" s="35"/>
      <c r="Z227" s="35"/>
      <c r="AA227" s="35"/>
      <c r="AB227" s="35"/>
      <c r="AC227" s="35"/>
      <c r="AD227" s="35"/>
      <c r="AE227" s="35"/>
      <c r="AR227" s="196" t="s">
        <v>214</v>
      </c>
      <c r="AT227" s="196" t="s">
        <v>216</v>
      </c>
      <c r="AU227" s="196" t="s">
        <v>88</v>
      </c>
      <c r="AY227" s="18" t="s">
        <v>215</v>
      </c>
      <c r="BE227" s="197">
        <f>IF(N227="základní",J227,0)</f>
        <v>0</v>
      </c>
      <c r="BF227" s="197">
        <f>IF(N227="snížená",J227,0)</f>
        <v>0</v>
      </c>
      <c r="BG227" s="197">
        <f>IF(N227="zákl. přenesená",J227,0)</f>
        <v>0</v>
      </c>
      <c r="BH227" s="197">
        <f>IF(N227="sníž. přenesená",J227,0)</f>
        <v>0</v>
      </c>
      <c r="BI227" s="197">
        <f>IF(N227="nulová",J227,0)</f>
        <v>0</v>
      </c>
      <c r="BJ227" s="18" t="s">
        <v>88</v>
      </c>
      <c r="BK227" s="197">
        <f>ROUND(I227*H227,2)</f>
        <v>0</v>
      </c>
      <c r="BL227" s="18" t="s">
        <v>214</v>
      </c>
      <c r="BM227" s="196" t="s">
        <v>1559</v>
      </c>
    </row>
    <row r="228" spans="1:65" s="2" customFormat="1" ht="10.199999999999999">
      <c r="A228" s="35"/>
      <c r="B228" s="36"/>
      <c r="C228" s="37"/>
      <c r="D228" s="198" t="s">
        <v>221</v>
      </c>
      <c r="E228" s="37"/>
      <c r="F228" s="199" t="s">
        <v>6176</v>
      </c>
      <c r="G228" s="37"/>
      <c r="H228" s="37"/>
      <c r="I228" s="200"/>
      <c r="J228" s="37"/>
      <c r="K228" s="37"/>
      <c r="L228" s="40"/>
      <c r="M228" s="201"/>
      <c r="N228" s="202"/>
      <c r="O228" s="72"/>
      <c r="P228" s="72"/>
      <c r="Q228" s="72"/>
      <c r="R228" s="72"/>
      <c r="S228" s="72"/>
      <c r="T228" s="73"/>
      <c r="U228" s="35"/>
      <c r="V228" s="35"/>
      <c r="W228" s="35"/>
      <c r="X228" s="35"/>
      <c r="Y228" s="35"/>
      <c r="Z228" s="35"/>
      <c r="AA228" s="35"/>
      <c r="AB228" s="35"/>
      <c r="AC228" s="35"/>
      <c r="AD228" s="35"/>
      <c r="AE228" s="35"/>
      <c r="AT228" s="18" t="s">
        <v>221</v>
      </c>
      <c r="AU228" s="18" t="s">
        <v>88</v>
      </c>
    </row>
    <row r="229" spans="1:65" s="2" customFormat="1" ht="16.5" customHeight="1">
      <c r="A229" s="35"/>
      <c r="B229" s="36"/>
      <c r="C229" s="185" t="s">
        <v>925</v>
      </c>
      <c r="D229" s="185" t="s">
        <v>216</v>
      </c>
      <c r="E229" s="186" t="s">
        <v>6177</v>
      </c>
      <c r="F229" s="187" t="s">
        <v>6178</v>
      </c>
      <c r="G229" s="188" t="s">
        <v>797</v>
      </c>
      <c r="H229" s="189">
        <v>170</v>
      </c>
      <c r="I229" s="190"/>
      <c r="J229" s="191">
        <f>ROUND(I229*H229,2)</f>
        <v>0</v>
      </c>
      <c r="K229" s="187" t="s">
        <v>1</v>
      </c>
      <c r="L229" s="40"/>
      <c r="M229" s="192" t="s">
        <v>1</v>
      </c>
      <c r="N229" s="193" t="s">
        <v>46</v>
      </c>
      <c r="O229" s="72"/>
      <c r="P229" s="194">
        <f>O229*H229</f>
        <v>0</v>
      </c>
      <c r="Q229" s="194">
        <v>0</v>
      </c>
      <c r="R229" s="194">
        <f>Q229*H229</f>
        <v>0</v>
      </c>
      <c r="S229" s="194">
        <v>0</v>
      </c>
      <c r="T229" s="195">
        <f>S229*H229</f>
        <v>0</v>
      </c>
      <c r="U229" s="35"/>
      <c r="V229" s="35"/>
      <c r="W229" s="35"/>
      <c r="X229" s="35"/>
      <c r="Y229" s="35"/>
      <c r="Z229" s="35"/>
      <c r="AA229" s="35"/>
      <c r="AB229" s="35"/>
      <c r="AC229" s="35"/>
      <c r="AD229" s="35"/>
      <c r="AE229" s="35"/>
      <c r="AR229" s="196" t="s">
        <v>214</v>
      </c>
      <c r="AT229" s="196" t="s">
        <v>216</v>
      </c>
      <c r="AU229" s="196" t="s">
        <v>88</v>
      </c>
      <c r="AY229" s="18" t="s">
        <v>215</v>
      </c>
      <c r="BE229" s="197">
        <f>IF(N229="základní",J229,0)</f>
        <v>0</v>
      </c>
      <c r="BF229" s="197">
        <f>IF(N229="snížená",J229,0)</f>
        <v>0</v>
      </c>
      <c r="BG229" s="197">
        <f>IF(N229="zákl. přenesená",J229,0)</f>
        <v>0</v>
      </c>
      <c r="BH229" s="197">
        <f>IF(N229="sníž. přenesená",J229,0)</f>
        <v>0</v>
      </c>
      <c r="BI229" s="197">
        <f>IF(N229="nulová",J229,0)</f>
        <v>0</v>
      </c>
      <c r="BJ229" s="18" t="s">
        <v>88</v>
      </c>
      <c r="BK229" s="197">
        <f>ROUND(I229*H229,2)</f>
        <v>0</v>
      </c>
      <c r="BL229" s="18" t="s">
        <v>214</v>
      </c>
      <c r="BM229" s="196" t="s">
        <v>1574</v>
      </c>
    </row>
    <row r="230" spans="1:65" s="2" customFormat="1" ht="10.199999999999999">
      <c r="A230" s="35"/>
      <c r="B230" s="36"/>
      <c r="C230" s="37"/>
      <c r="D230" s="198" t="s">
        <v>221</v>
      </c>
      <c r="E230" s="37"/>
      <c r="F230" s="199" t="s">
        <v>6178</v>
      </c>
      <c r="G230" s="37"/>
      <c r="H230" s="37"/>
      <c r="I230" s="200"/>
      <c r="J230" s="37"/>
      <c r="K230" s="37"/>
      <c r="L230" s="40"/>
      <c r="M230" s="201"/>
      <c r="N230" s="202"/>
      <c r="O230" s="72"/>
      <c r="P230" s="72"/>
      <c r="Q230" s="72"/>
      <c r="R230" s="72"/>
      <c r="S230" s="72"/>
      <c r="T230" s="73"/>
      <c r="U230" s="35"/>
      <c r="V230" s="35"/>
      <c r="W230" s="35"/>
      <c r="X230" s="35"/>
      <c r="Y230" s="35"/>
      <c r="Z230" s="35"/>
      <c r="AA230" s="35"/>
      <c r="AB230" s="35"/>
      <c r="AC230" s="35"/>
      <c r="AD230" s="35"/>
      <c r="AE230" s="35"/>
      <c r="AT230" s="18" t="s">
        <v>221</v>
      </c>
      <c r="AU230" s="18" t="s">
        <v>88</v>
      </c>
    </row>
    <row r="231" spans="1:65" s="2" customFormat="1" ht="16.5" customHeight="1">
      <c r="A231" s="35"/>
      <c r="B231" s="36"/>
      <c r="C231" s="185" t="s">
        <v>934</v>
      </c>
      <c r="D231" s="185" t="s">
        <v>216</v>
      </c>
      <c r="E231" s="186" t="s">
        <v>6179</v>
      </c>
      <c r="F231" s="187" t="s">
        <v>6180</v>
      </c>
      <c r="G231" s="188" t="s">
        <v>6080</v>
      </c>
      <c r="H231" s="189">
        <v>130</v>
      </c>
      <c r="I231" s="190"/>
      <c r="J231" s="191">
        <f>ROUND(I231*H231,2)</f>
        <v>0</v>
      </c>
      <c r="K231" s="187" t="s">
        <v>1</v>
      </c>
      <c r="L231" s="40"/>
      <c r="M231" s="192" t="s">
        <v>1</v>
      </c>
      <c r="N231" s="193" t="s">
        <v>46</v>
      </c>
      <c r="O231" s="72"/>
      <c r="P231" s="194">
        <f>O231*H231</f>
        <v>0</v>
      </c>
      <c r="Q231" s="194">
        <v>0</v>
      </c>
      <c r="R231" s="194">
        <f>Q231*H231</f>
        <v>0</v>
      </c>
      <c r="S231" s="194">
        <v>0</v>
      </c>
      <c r="T231" s="195">
        <f>S231*H231</f>
        <v>0</v>
      </c>
      <c r="U231" s="35"/>
      <c r="V231" s="35"/>
      <c r="W231" s="35"/>
      <c r="X231" s="35"/>
      <c r="Y231" s="35"/>
      <c r="Z231" s="35"/>
      <c r="AA231" s="35"/>
      <c r="AB231" s="35"/>
      <c r="AC231" s="35"/>
      <c r="AD231" s="35"/>
      <c r="AE231" s="35"/>
      <c r="AR231" s="196" t="s">
        <v>214</v>
      </c>
      <c r="AT231" s="196" t="s">
        <v>216</v>
      </c>
      <c r="AU231" s="196" t="s">
        <v>88</v>
      </c>
      <c r="AY231" s="18" t="s">
        <v>215</v>
      </c>
      <c r="BE231" s="197">
        <f>IF(N231="základní",J231,0)</f>
        <v>0</v>
      </c>
      <c r="BF231" s="197">
        <f>IF(N231="snížená",J231,0)</f>
        <v>0</v>
      </c>
      <c r="BG231" s="197">
        <f>IF(N231="zákl. přenesená",J231,0)</f>
        <v>0</v>
      </c>
      <c r="BH231" s="197">
        <f>IF(N231="sníž. přenesená",J231,0)</f>
        <v>0</v>
      </c>
      <c r="BI231" s="197">
        <f>IF(N231="nulová",J231,0)</f>
        <v>0</v>
      </c>
      <c r="BJ231" s="18" t="s">
        <v>88</v>
      </c>
      <c r="BK231" s="197">
        <f>ROUND(I231*H231,2)</f>
        <v>0</v>
      </c>
      <c r="BL231" s="18" t="s">
        <v>214</v>
      </c>
      <c r="BM231" s="196" t="s">
        <v>1598</v>
      </c>
    </row>
    <row r="232" spans="1:65" s="2" customFormat="1" ht="10.199999999999999">
      <c r="A232" s="35"/>
      <c r="B232" s="36"/>
      <c r="C232" s="37"/>
      <c r="D232" s="198" t="s">
        <v>221</v>
      </c>
      <c r="E232" s="37"/>
      <c r="F232" s="199" t="s">
        <v>6180</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221</v>
      </c>
      <c r="AU232" s="18" t="s">
        <v>88</v>
      </c>
    </row>
    <row r="233" spans="1:65" s="2" customFormat="1" ht="21.75" customHeight="1">
      <c r="A233" s="35"/>
      <c r="B233" s="36"/>
      <c r="C233" s="185" t="s">
        <v>939</v>
      </c>
      <c r="D233" s="185" t="s">
        <v>216</v>
      </c>
      <c r="E233" s="186" t="s">
        <v>6181</v>
      </c>
      <c r="F233" s="187" t="s">
        <v>6182</v>
      </c>
      <c r="G233" s="188" t="s">
        <v>219</v>
      </c>
      <c r="H233" s="189">
        <v>1</v>
      </c>
      <c r="I233" s="190"/>
      <c r="J233" s="191">
        <f>ROUND(I233*H233,2)</f>
        <v>0</v>
      </c>
      <c r="K233" s="187" t="s">
        <v>1</v>
      </c>
      <c r="L233" s="40"/>
      <c r="M233" s="192" t="s">
        <v>1</v>
      </c>
      <c r="N233" s="193" t="s">
        <v>46</v>
      </c>
      <c r="O233" s="72"/>
      <c r="P233" s="194">
        <f>O233*H233</f>
        <v>0</v>
      </c>
      <c r="Q233" s="194">
        <v>0</v>
      </c>
      <c r="R233" s="194">
        <f>Q233*H233</f>
        <v>0</v>
      </c>
      <c r="S233" s="194">
        <v>0</v>
      </c>
      <c r="T233" s="195">
        <f>S233*H233</f>
        <v>0</v>
      </c>
      <c r="U233" s="35"/>
      <c r="V233" s="35"/>
      <c r="W233" s="35"/>
      <c r="X233" s="35"/>
      <c r="Y233" s="35"/>
      <c r="Z233" s="35"/>
      <c r="AA233" s="35"/>
      <c r="AB233" s="35"/>
      <c r="AC233" s="35"/>
      <c r="AD233" s="35"/>
      <c r="AE233" s="35"/>
      <c r="AR233" s="196" t="s">
        <v>214</v>
      </c>
      <c r="AT233" s="196" t="s">
        <v>216</v>
      </c>
      <c r="AU233" s="196" t="s">
        <v>88</v>
      </c>
      <c r="AY233" s="18" t="s">
        <v>215</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214</v>
      </c>
      <c r="BM233" s="196" t="s">
        <v>1623</v>
      </c>
    </row>
    <row r="234" spans="1:65" s="2" customFormat="1" ht="10.199999999999999">
      <c r="A234" s="35"/>
      <c r="B234" s="36"/>
      <c r="C234" s="37"/>
      <c r="D234" s="198" t="s">
        <v>221</v>
      </c>
      <c r="E234" s="37"/>
      <c r="F234" s="199" t="s">
        <v>6182</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221</v>
      </c>
      <c r="AU234" s="18" t="s">
        <v>88</v>
      </c>
    </row>
    <row r="235" spans="1:65" s="2" customFormat="1" ht="16.5" customHeight="1">
      <c r="A235" s="35"/>
      <c r="B235" s="36"/>
      <c r="C235" s="185" t="s">
        <v>944</v>
      </c>
      <c r="D235" s="185" t="s">
        <v>216</v>
      </c>
      <c r="E235" s="186" t="s">
        <v>6183</v>
      </c>
      <c r="F235" s="187" t="s">
        <v>6184</v>
      </c>
      <c r="G235" s="188" t="s">
        <v>797</v>
      </c>
      <c r="H235" s="189">
        <v>68</v>
      </c>
      <c r="I235" s="190"/>
      <c r="J235" s="191">
        <f>ROUND(I235*H235,2)</f>
        <v>0</v>
      </c>
      <c r="K235" s="187" t="s">
        <v>1</v>
      </c>
      <c r="L235" s="40"/>
      <c r="M235" s="192" t="s">
        <v>1</v>
      </c>
      <c r="N235" s="193" t="s">
        <v>46</v>
      </c>
      <c r="O235" s="72"/>
      <c r="P235" s="194">
        <f>O235*H235</f>
        <v>0</v>
      </c>
      <c r="Q235" s="194">
        <v>0</v>
      </c>
      <c r="R235" s="194">
        <f>Q235*H235</f>
        <v>0</v>
      </c>
      <c r="S235" s="194">
        <v>0</v>
      </c>
      <c r="T235" s="195">
        <f>S235*H235</f>
        <v>0</v>
      </c>
      <c r="U235" s="35"/>
      <c r="V235" s="35"/>
      <c r="W235" s="35"/>
      <c r="X235" s="35"/>
      <c r="Y235" s="35"/>
      <c r="Z235" s="35"/>
      <c r="AA235" s="35"/>
      <c r="AB235" s="35"/>
      <c r="AC235" s="35"/>
      <c r="AD235" s="35"/>
      <c r="AE235" s="35"/>
      <c r="AR235" s="196" t="s">
        <v>214</v>
      </c>
      <c r="AT235" s="196" t="s">
        <v>216</v>
      </c>
      <c r="AU235" s="196" t="s">
        <v>88</v>
      </c>
      <c r="AY235" s="18" t="s">
        <v>215</v>
      </c>
      <c r="BE235" s="197">
        <f>IF(N235="základní",J235,0)</f>
        <v>0</v>
      </c>
      <c r="BF235" s="197">
        <f>IF(N235="snížená",J235,0)</f>
        <v>0</v>
      </c>
      <c r="BG235" s="197">
        <f>IF(N235="zákl. přenesená",J235,0)</f>
        <v>0</v>
      </c>
      <c r="BH235" s="197">
        <f>IF(N235="sníž. přenesená",J235,0)</f>
        <v>0</v>
      </c>
      <c r="BI235" s="197">
        <f>IF(N235="nulová",J235,0)</f>
        <v>0</v>
      </c>
      <c r="BJ235" s="18" t="s">
        <v>88</v>
      </c>
      <c r="BK235" s="197">
        <f>ROUND(I235*H235,2)</f>
        <v>0</v>
      </c>
      <c r="BL235" s="18" t="s">
        <v>214</v>
      </c>
      <c r="BM235" s="196" t="s">
        <v>1649</v>
      </c>
    </row>
    <row r="236" spans="1:65" s="2" customFormat="1" ht="10.199999999999999">
      <c r="A236" s="35"/>
      <c r="B236" s="36"/>
      <c r="C236" s="37"/>
      <c r="D236" s="198" t="s">
        <v>221</v>
      </c>
      <c r="E236" s="37"/>
      <c r="F236" s="199" t="s">
        <v>6184</v>
      </c>
      <c r="G236" s="37"/>
      <c r="H236" s="37"/>
      <c r="I236" s="200"/>
      <c r="J236" s="37"/>
      <c r="K236" s="37"/>
      <c r="L236" s="40"/>
      <c r="M236" s="201"/>
      <c r="N236" s="202"/>
      <c r="O236" s="72"/>
      <c r="P236" s="72"/>
      <c r="Q236" s="72"/>
      <c r="R236" s="72"/>
      <c r="S236" s="72"/>
      <c r="T236" s="73"/>
      <c r="U236" s="35"/>
      <c r="V236" s="35"/>
      <c r="W236" s="35"/>
      <c r="X236" s="35"/>
      <c r="Y236" s="35"/>
      <c r="Z236" s="35"/>
      <c r="AA236" s="35"/>
      <c r="AB236" s="35"/>
      <c r="AC236" s="35"/>
      <c r="AD236" s="35"/>
      <c r="AE236" s="35"/>
      <c r="AT236" s="18" t="s">
        <v>221</v>
      </c>
      <c r="AU236" s="18" t="s">
        <v>88</v>
      </c>
    </row>
    <row r="237" spans="1:65" s="2" customFormat="1" ht="16.5" customHeight="1">
      <c r="A237" s="35"/>
      <c r="B237" s="36"/>
      <c r="C237" s="185" t="s">
        <v>952</v>
      </c>
      <c r="D237" s="185" t="s">
        <v>216</v>
      </c>
      <c r="E237" s="186" t="s">
        <v>6185</v>
      </c>
      <c r="F237" s="187" t="s">
        <v>6186</v>
      </c>
      <c r="G237" s="188" t="s">
        <v>6080</v>
      </c>
      <c r="H237" s="189">
        <v>11</v>
      </c>
      <c r="I237" s="190"/>
      <c r="J237" s="191">
        <f>ROUND(I237*H237,2)</f>
        <v>0</v>
      </c>
      <c r="K237" s="187" t="s">
        <v>1</v>
      </c>
      <c r="L237" s="40"/>
      <c r="M237" s="192" t="s">
        <v>1</v>
      </c>
      <c r="N237" s="193" t="s">
        <v>46</v>
      </c>
      <c r="O237" s="72"/>
      <c r="P237" s="194">
        <f>O237*H237</f>
        <v>0</v>
      </c>
      <c r="Q237" s="194">
        <v>0</v>
      </c>
      <c r="R237" s="194">
        <f>Q237*H237</f>
        <v>0</v>
      </c>
      <c r="S237" s="194">
        <v>0</v>
      </c>
      <c r="T237" s="195">
        <f>S237*H237</f>
        <v>0</v>
      </c>
      <c r="U237" s="35"/>
      <c r="V237" s="35"/>
      <c r="W237" s="35"/>
      <c r="X237" s="35"/>
      <c r="Y237" s="35"/>
      <c r="Z237" s="35"/>
      <c r="AA237" s="35"/>
      <c r="AB237" s="35"/>
      <c r="AC237" s="35"/>
      <c r="AD237" s="35"/>
      <c r="AE237" s="35"/>
      <c r="AR237" s="196" t="s">
        <v>214</v>
      </c>
      <c r="AT237" s="196" t="s">
        <v>216</v>
      </c>
      <c r="AU237" s="196" t="s">
        <v>88</v>
      </c>
      <c r="AY237" s="18" t="s">
        <v>215</v>
      </c>
      <c r="BE237" s="197">
        <f>IF(N237="základní",J237,0)</f>
        <v>0</v>
      </c>
      <c r="BF237" s="197">
        <f>IF(N237="snížená",J237,0)</f>
        <v>0</v>
      </c>
      <c r="BG237" s="197">
        <f>IF(N237="zákl. přenesená",J237,0)</f>
        <v>0</v>
      </c>
      <c r="BH237" s="197">
        <f>IF(N237="sníž. přenesená",J237,0)</f>
        <v>0</v>
      </c>
      <c r="BI237" s="197">
        <f>IF(N237="nulová",J237,0)</f>
        <v>0</v>
      </c>
      <c r="BJ237" s="18" t="s">
        <v>88</v>
      </c>
      <c r="BK237" s="197">
        <f>ROUND(I237*H237,2)</f>
        <v>0</v>
      </c>
      <c r="BL237" s="18" t="s">
        <v>214</v>
      </c>
      <c r="BM237" s="196" t="s">
        <v>1664</v>
      </c>
    </row>
    <row r="238" spans="1:65" s="2" customFormat="1" ht="10.199999999999999">
      <c r="A238" s="35"/>
      <c r="B238" s="36"/>
      <c r="C238" s="37"/>
      <c r="D238" s="198" t="s">
        <v>221</v>
      </c>
      <c r="E238" s="37"/>
      <c r="F238" s="199" t="s">
        <v>6186</v>
      </c>
      <c r="G238" s="37"/>
      <c r="H238" s="37"/>
      <c r="I238" s="200"/>
      <c r="J238" s="37"/>
      <c r="K238" s="37"/>
      <c r="L238" s="40"/>
      <c r="M238" s="201"/>
      <c r="N238" s="202"/>
      <c r="O238" s="72"/>
      <c r="P238" s="72"/>
      <c r="Q238" s="72"/>
      <c r="R238" s="72"/>
      <c r="S238" s="72"/>
      <c r="T238" s="73"/>
      <c r="U238" s="35"/>
      <c r="V238" s="35"/>
      <c r="W238" s="35"/>
      <c r="X238" s="35"/>
      <c r="Y238" s="35"/>
      <c r="Z238" s="35"/>
      <c r="AA238" s="35"/>
      <c r="AB238" s="35"/>
      <c r="AC238" s="35"/>
      <c r="AD238" s="35"/>
      <c r="AE238" s="35"/>
      <c r="AT238" s="18" t="s">
        <v>221</v>
      </c>
      <c r="AU238" s="18" t="s">
        <v>88</v>
      </c>
    </row>
    <row r="239" spans="1:65" s="2" customFormat="1" ht="16.5" customHeight="1">
      <c r="A239" s="35"/>
      <c r="B239" s="36"/>
      <c r="C239" s="185" t="s">
        <v>959</v>
      </c>
      <c r="D239" s="185" t="s">
        <v>216</v>
      </c>
      <c r="E239" s="186" t="s">
        <v>6187</v>
      </c>
      <c r="F239" s="187" t="s">
        <v>6188</v>
      </c>
      <c r="G239" s="188" t="s">
        <v>797</v>
      </c>
      <c r="H239" s="189">
        <v>12</v>
      </c>
      <c r="I239" s="190"/>
      <c r="J239" s="191">
        <f>ROUND(I239*H239,2)</f>
        <v>0</v>
      </c>
      <c r="K239" s="187" t="s">
        <v>1</v>
      </c>
      <c r="L239" s="40"/>
      <c r="M239" s="192" t="s">
        <v>1</v>
      </c>
      <c r="N239" s="193" t="s">
        <v>46</v>
      </c>
      <c r="O239" s="72"/>
      <c r="P239" s="194">
        <f>O239*H239</f>
        <v>0</v>
      </c>
      <c r="Q239" s="194">
        <v>0</v>
      </c>
      <c r="R239" s="194">
        <f>Q239*H239</f>
        <v>0</v>
      </c>
      <c r="S239" s="194">
        <v>0</v>
      </c>
      <c r="T239" s="195">
        <f>S239*H239</f>
        <v>0</v>
      </c>
      <c r="U239" s="35"/>
      <c r="V239" s="35"/>
      <c r="W239" s="35"/>
      <c r="X239" s="35"/>
      <c r="Y239" s="35"/>
      <c r="Z239" s="35"/>
      <c r="AA239" s="35"/>
      <c r="AB239" s="35"/>
      <c r="AC239" s="35"/>
      <c r="AD239" s="35"/>
      <c r="AE239" s="35"/>
      <c r="AR239" s="196" t="s">
        <v>214</v>
      </c>
      <c r="AT239" s="196" t="s">
        <v>216</v>
      </c>
      <c r="AU239" s="196" t="s">
        <v>88</v>
      </c>
      <c r="AY239" s="18" t="s">
        <v>215</v>
      </c>
      <c r="BE239" s="197">
        <f>IF(N239="základní",J239,0)</f>
        <v>0</v>
      </c>
      <c r="BF239" s="197">
        <f>IF(N239="snížená",J239,0)</f>
        <v>0</v>
      </c>
      <c r="BG239" s="197">
        <f>IF(N239="zákl. přenesená",J239,0)</f>
        <v>0</v>
      </c>
      <c r="BH239" s="197">
        <f>IF(N239="sníž. přenesená",J239,0)</f>
        <v>0</v>
      </c>
      <c r="BI239" s="197">
        <f>IF(N239="nulová",J239,0)</f>
        <v>0</v>
      </c>
      <c r="BJ239" s="18" t="s">
        <v>88</v>
      </c>
      <c r="BK239" s="197">
        <f>ROUND(I239*H239,2)</f>
        <v>0</v>
      </c>
      <c r="BL239" s="18" t="s">
        <v>214</v>
      </c>
      <c r="BM239" s="196" t="s">
        <v>1675</v>
      </c>
    </row>
    <row r="240" spans="1:65" s="2" customFormat="1" ht="10.199999999999999">
      <c r="A240" s="35"/>
      <c r="B240" s="36"/>
      <c r="C240" s="37"/>
      <c r="D240" s="198" t="s">
        <v>221</v>
      </c>
      <c r="E240" s="37"/>
      <c r="F240" s="199" t="s">
        <v>6188</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221</v>
      </c>
      <c r="AU240" s="18" t="s">
        <v>88</v>
      </c>
    </row>
    <row r="241" spans="1:65" s="2" customFormat="1" ht="16.5" customHeight="1">
      <c r="A241" s="35"/>
      <c r="B241" s="36"/>
      <c r="C241" s="185" t="s">
        <v>968</v>
      </c>
      <c r="D241" s="185" t="s">
        <v>216</v>
      </c>
      <c r="E241" s="186" t="s">
        <v>6189</v>
      </c>
      <c r="F241" s="187" t="s">
        <v>6190</v>
      </c>
      <c r="G241" s="188" t="s">
        <v>797</v>
      </c>
      <c r="H241" s="189">
        <v>690</v>
      </c>
      <c r="I241" s="190"/>
      <c r="J241" s="191">
        <f>ROUND(I241*H241,2)</f>
        <v>0</v>
      </c>
      <c r="K241" s="187" t="s">
        <v>1</v>
      </c>
      <c r="L241" s="40"/>
      <c r="M241" s="192" t="s">
        <v>1</v>
      </c>
      <c r="N241" s="193" t="s">
        <v>46</v>
      </c>
      <c r="O241" s="72"/>
      <c r="P241" s="194">
        <f>O241*H241</f>
        <v>0</v>
      </c>
      <c r="Q241" s="194">
        <v>0</v>
      </c>
      <c r="R241" s="194">
        <f>Q241*H241</f>
        <v>0</v>
      </c>
      <c r="S241" s="194">
        <v>0</v>
      </c>
      <c r="T241" s="195">
        <f>S241*H241</f>
        <v>0</v>
      </c>
      <c r="U241" s="35"/>
      <c r="V241" s="35"/>
      <c r="W241" s="35"/>
      <c r="X241" s="35"/>
      <c r="Y241" s="35"/>
      <c r="Z241" s="35"/>
      <c r="AA241" s="35"/>
      <c r="AB241" s="35"/>
      <c r="AC241" s="35"/>
      <c r="AD241" s="35"/>
      <c r="AE241" s="35"/>
      <c r="AR241" s="196" t="s">
        <v>214</v>
      </c>
      <c r="AT241" s="196" t="s">
        <v>216</v>
      </c>
      <c r="AU241" s="196" t="s">
        <v>88</v>
      </c>
      <c r="AY241" s="18" t="s">
        <v>215</v>
      </c>
      <c r="BE241" s="197">
        <f>IF(N241="základní",J241,0)</f>
        <v>0</v>
      </c>
      <c r="BF241" s="197">
        <f>IF(N241="snížená",J241,0)</f>
        <v>0</v>
      </c>
      <c r="BG241" s="197">
        <f>IF(N241="zákl. přenesená",J241,0)</f>
        <v>0</v>
      </c>
      <c r="BH241" s="197">
        <f>IF(N241="sníž. přenesená",J241,0)</f>
        <v>0</v>
      </c>
      <c r="BI241" s="197">
        <f>IF(N241="nulová",J241,0)</f>
        <v>0</v>
      </c>
      <c r="BJ241" s="18" t="s">
        <v>88</v>
      </c>
      <c r="BK241" s="197">
        <f>ROUND(I241*H241,2)</f>
        <v>0</v>
      </c>
      <c r="BL241" s="18" t="s">
        <v>214</v>
      </c>
      <c r="BM241" s="196" t="s">
        <v>1687</v>
      </c>
    </row>
    <row r="242" spans="1:65" s="2" customFormat="1" ht="10.199999999999999">
      <c r="A242" s="35"/>
      <c r="B242" s="36"/>
      <c r="C242" s="37"/>
      <c r="D242" s="198" t="s">
        <v>221</v>
      </c>
      <c r="E242" s="37"/>
      <c r="F242" s="199" t="s">
        <v>6190</v>
      </c>
      <c r="G242" s="37"/>
      <c r="H242" s="37"/>
      <c r="I242" s="200"/>
      <c r="J242" s="37"/>
      <c r="K242" s="37"/>
      <c r="L242" s="40"/>
      <c r="M242" s="201"/>
      <c r="N242" s="202"/>
      <c r="O242" s="72"/>
      <c r="P242" s="72"/>
      <c r="Q242" s="72"/>
      <c r="R242" s="72"/>
      <c r="S242" s="72"/>
      <c r="T242" s="73"/>
      <c r="U242" s="35"/>
      <c r="V242" s="35"/>
      <c r="W242" s="35"/>
      <c r="X242" s="35"/>
      <c r="Y242" s="35"/>
      <c r="Z242" s="35"/>
      <c r="AA242" s="35"/>
      <c r="AB242" s="35"/>
      <c r="AC242" s="35"/>
      <c r="AD242" s="35"/>
      <c r="AE242" s="35"/>
      <c r="AT242" s="18" t="s">
        <v>221</v>
      </c>
      <c r="AU242" s="18" t="s">
        <v>88</v>
      </c>
    </row>
    <row r="243" spans="1:65" s="2" customFormat="1" ht="16.5" customHeight="1">
      <c r="A243" s="35"/>
      <c r="B243" s="36"/>
      <c r="C243" s="185" t="s">
        <v>977</v>
      </c>
      <c r="D243" s="185" t="s">
        <v>216</v>
      </c>
      <c r="E243" s="186" t="s">
        <v>6191</v>
      </c>
      <c r="F243" s="187" t="s">
        <v>6192</v>
      </c>
      <c r="G243" s="188" t="s">
        <v>797</v>
      </c>
      <c r="H243" s="189">
        <v>40</v>
      </c>
      <c r="I243" s="190"/>
      <c r="J243" s="191">
        <f>ROUND(I243*H243,2)</f>
        <v>0</v>
      </c>
      <c r="K243" s="187" t="s">
        <v>1</v>
      </c>
      <c r="L243" s="40"/>
      <c r="M243" s="192" t="s">
        <v>1</v>
      </c>
      <c r="N243" s="193" t="s">
        <v>46</v>
      </c>
      <c r="O243" s="72"/>
      <c r="P243" s="194">
        <f>O243*H243</f>
        <v>0</v>
      </c>
      <c r="Q243" s="194">
        <v>0</v>
      </c>
      <c r="R243" s="194">
        <f>Q243*H243</f>
        <v>0</v>
      </c>
      <c r="S243" s="194">
        <v>0</v>
      </c>
      <c r="T243" s="195">
        <f>S243*H243</f>
        <v>0</v>
      </c>
      <c r="U243" s="35"/>
      <c r="V243" s="35"/>
      <c r="W243" s="35"/>
      <c r="X243" s="35"/>
      <c r="Y243" s="35"/>
      <c r="Z243" s="35"/>
      <c r="AA243" s="35"/>
      <c r="AB243" s="35"/>
      <c r="AC243" s="35"/>
      <c r="AD243" s="35"/>
      <c r="AE243" s="35"/>
      <c r="AR243" s="196" t="s">
        <v>214</v>
      </c>
      <c r="AT243" s="196" t="s">
        <v>216</v>
      </c>
      <c r="AU243" s="196" t="s">
        <v>88</v>
      </c>
      <c r="AY243" s="18" t="s">
        <v>215</v>
      </c>
      <c r="BE243" s="197">
        <f>IF(N243="základní",J243,0)</f>
        <v>0</v>
      </c>
      <c r="BF243" s="197">
        <f>IF(N243="snížená",J243,0)</f>
        <v>0</v>
      </c>
      <c r="BG243" s="197">
        <f>IF(N243="zákl. přenesená",J243,0)</f>
        <v>0</v>
      </c>
      <c r="BH243" s="197">
        <f>IF(N243="sníž. přenesená",J243,0)</f>
        <v>0</v>
      </c>
      <c r="BI243" s="197">
        <f>IF(N243="nulová",J243,0)</f>
        <v>0</v>
      </c>
      <c r="BJ243" s="18" t="s">
        <v>88</v>
      </c>
      <c r="BK243" s="197">
        <f>ROUND(I243*H243,2)</f>
        <v>0</v>
      </c>
      <c r="BL243" s="18" t="s">
        <v>214</v>
      </c>
      <c r="BM243" s="196" t="s">
        <v>1699</v>
      </c>
    </row>
    <row r="244" spans="1:65" s="2" customFormat="1" ht="10.199999999999999">
      <c r="A244" s="35"/>
      <c r="B244" s="36"/>
      <c r="C244" s="37"/>
      <c r="D244" s="198" t="s">
        <v>221</v>
      </c>
      <c r="E244" s="37"/>
      <c r="F244" s="199" t="s">
        <v>6192</v>
      </c>
      <c r="G244" s="37"/>
      <c r="H244" s="37"/>
      <c r="I244" s="200"/>
      <c r="J244" s="37"/>
      <c r="K244" s="37"/>
      <c r="L244" s="40"/>
      <c r="M244" s="201"/>
      <c r="N244" s="202"/>
      <c r="O244" s="72"/>
      <c r="P244" s="72"/>
      <c r="Q244" s="72"/>
      <c r="R244" s="72"/>
      <c r="S244" s="72"/>
      <c r="T244" s="73"/>
      <c r="U244" s="35"/>
      <c r="V244" s="35"/>
      <c r="W244" s="35"/>
      <c r="X244" s="35"/>
      <c r="Y244" s="35"/>
      <c r="Z244" s="35"/>
      <c r="AA244" s="35"/>
      <c r="AB244" s="35"/>
      <c r="AC244" s="35"/>
      <c r="AD244" s="35"/>
      <c r="AE244" s="35"/>
      <c r="AT244" s="18" t="s">
        <v>221</v>
      </c>
      <c r="AU244" s="18" t="s">
        <v>88</v>
      </c>
    </row>
    <row r="245" spans="1:65" s="2" customFormat="1" ht="16.5" customHeight="1">
      <c r="A245" s="35"/>
      <c r="B245" s="36"/>
      <c r="C245" s="185" t="s">
        <v>988</v>
      </c>
      <c r="D245" s="185" t="s">
        <v>216</v>
      </c>
      <c r="E245" s="186" t="s">
        <v>6193</v>
      </c>
      <c r="F245" s="187" t="s">
        <v>6194</v>
      </c>
      <c r="G245" s="188" t="s">
        <v>219</v>
      </c>
      <c r="H245" s="189">
        <v>1</v>
      </c>
      <c r="I245" s="190"/>
      <c r="J245" s="191">
        <f>ROUND(I245*H245,2)</f>
        <v>0</v>
      </c>
      <c r="K245" s="187" t="s">
        <v>1</v>
      </c>
      <c r="L245" s="40"/>
      <c r="M245" s="192" t="s">
        <v>1</v>
      </c>
      <c r="N245" s="193" t="s">
        <v>46</v>
      </c>
      <c r="O245" s="72"/>
      <c r="P245" s="194">
        <f>O245*H245</f>
        <v>0</v>
      </c>
      <c r="Q245" s="194">
        <v>0</v>
      </c>
      <c r="R245" s="194">
        <f>Q245*H245</f>
        <v>0</v>
      </c>
      <c r="S245" s="194">
        <v>0</v>
      </c>
      <c r="T245" s="195">
        <f>S245*H245</f>
        <v>0</v>
      </c>
      <c r="U245" s="35"/>
      <c r="V245" s="35"/>
      <c r="W245" s="35"/>
      <c r="X245" s="35"/>
      <c r="Y245" s="35"/>
      <c r="Z245" s="35"/>
      <c r="AA245" s="35"/>
      <c r="AB245" s="35"/>
      <c r="AC245" s="35"/>
      <c r="AD245" s="35"/>
      <c r="AE245" s="35"/>
      <c r="AR245" s="196" t="s">
        <v>214</v>
      </c>
      <c r="AT245" s="196" t="s">
        <v>216</v>
      </c>
      <c r="AU245" s="196" t="s">
        <v>88</v>
      </c>
      <c r="AY245" s="18" t="s">
        <v>215</v>
      </c>
      <c r="BE245" s="197">
        <f>IF(N245="základní",J245,0)</f>
        <v>0</v>
      </c>
      <c r="BF245" s="197">
        <f>IF(N245="snížená",J245,0)</f>
        <v>0</v>
      </c>
      <c r="BG245" s="197">
        <f>IF(N245="zákl. přenesená",J245,0)</f>
        <v>0</v>
      </c>
      <c r="BH245" s="197">
        <f>IF(N245="sníž. přenesená",J245,0)</f>
        <v>0</v>
      </c>
      <c r="BI245" s="197">
        <f>IF(N245="nulová",J245,0)</f>
        <v>0</v>
      </c>
      <c r="BJ245" s="18" t="s">
        <v>88</v>
      </c>
      <c r="BK245" s="197">
        <f>ROUND(I245*H245,2)</f>
        <v>0</v>
      </c>
      <c r="BL245" s="18" t="s">
        <v>214</v>
      </c>
      <c r="BM245" s="196" t="s">
        <v>1710</v>
      </c>
    </row>
    <row r="246" spans="1:65" s="2" customFormat="1" ht="10.199999999999999">
      <c r="A246" s="35"/>
      <c r="B246" s="36"/>
      <c r="C246" s="37"/>
      <c r="D246" s="198" t="s">
        <v>221</v>
      </c>
      <c r="E246" s="37"/>
      <c r="F246" s="199" t="s">
        <v>6194</v>
      </c>
      <c r="G246" s="37"/>
      <c r="H246" s="37"/>
      <c r="I246" s="200"/>
      <c r="J246" s="37"/>
      <c r="K246" s="37"/>
      <c r="L246" s="40"/>
      <c r="M246" s="201"/>
      <c r="N246" s="202"/>
      <c r="O246" s="72"/>
      <c r="P246" s="72"/>
      <c r="Q246" s="72"/>
      <c r="R246" s="72"/>
      <c r="S246" s="72"/>
      <c r="T246" s="73"/>
      <c r="U246" s="35"/>
      <c r="V246" s="35"/>
      <c r="W246" s="35"/>
      <c r="X246" s="35"/>
      <c r="Y246" s="35"/>
      <c r="Z246" s="35"/>
      <c r="AA246" s="35"/>
      <c r="AB246" s="35"/>
      <c r="AC246" s="35"/>
      <c r="AD246" s="35"/>
      <c r="AE246" s="35"/>
      <c r="AT246" s="18" t="s">
        <v>221</v>
      </c>
      <c r="AU246" s="18" t="s">
        <v>88</v>
      </c>
    </row>
    <row r="247" spans="1:65" s="2" customFormat="1" ht="16.5" customHeight="1">
      <c r="A247" s="35"/>
      <c r="B247" s="36"/>
      <c r="C247" s="185" t="s">
        <v>999</v>
      </c>
      <c r="D247" s="185" t="s">
        <v>216</v>
      </c>
      <c r="E247" s="186" t="s">
        <v>6195</v>
      </c>
      <c r="F247" s="187" t="s">
        <v>6196</v>
      </c>
      <c r="G247" s="188" t="s">
        <v>6080</v>
      </c>
      <c r="H247" s="189">
        <v>197</v>
      </c>
      <c r="I247" s="190"/>
      <c r="J247" s="191">
        <f>ROUND(I247*H247,2)</f>
        <v>0</v>
      </c>
      <c r="K247" s="187" t="s">
        <v>1</v>
      </c>
      <c r="L247" s="40"/>
      <c r="M247" s="192" t="s">
        <v>1</v>
      </c>
      <c r="N247" s="193" t="s">
        <v>46</v>
      </c>
      <c r="O247" s="72"/>
      <c r="P247" s="194">
        <f>O247*H247</f>
        <v>0</v>
      </c>
      <c r="Q247" s="194">
        <v>0</v>
      </c>
      <c r="R247" s="194">
        <f>Q247*H247</f>
        <v>0</v>
      </c>
      <c r="S247" s="194">
        <v>0</v>
      </c>
      <c r="T247" s="195">
        <f>S247*H247</f>
        <v>0</v>
      </c>
      <c r="U247" s="35"/>
      <c r="V247" s="35"/>
      <c r="W247" s="35"/>
      <c r="X247" s="35"/>
      <c r="Y247" s="35"/>
      <c r="Z247" s="35"/>
      <c r="AA247" s="35"/>
      <c r="AB247" s="35"/>
      <c r="AC247" s="35"/>
      <c r="AD247" s="35"/>
      <c r="AE247" s="35"/>
      <c r="AR247" s="196" t="s">
        <v>214</v>
      </c>
      <c r="AT247" s="196" t="s">
        <v>216</v>
      </c>
      <c r="AU247" s="196" t="s">
        <v>88</v>
      </c>
      <c r="AY247" s="18" t="s">
        <v>215</v>
      </c>
      <c r="BE247" s="197">
        <f>IF(N247="základní",J247,0)</f>
        <v>0</v>
      </c>
      <c r="BF247" s="197">
        <f>IF(N247="snížená",J247,0)</f>
        <v>0</v>
      </c>
      <c r="BG247" s="197">
        <f>IF(N247="zákl. přenesená",J247,0)</f>
        <v>0</v>
      </c>
      <c r="BH247" s="197">
        <f>IF(N247="sníž. přenesená",J247,0)</f>
        <v>0</v>
      </c>
      <c r="BI247" s="197">
        <f>IF(N247="nulová",J247,0)</f>
        <v>0</v>
      </c>
      <c r="BJ247" s="18" t="s">
        <v>88</v>
      </c>
      <c r="BK247" s="197">
        <f>ROUND(I247*H247,2)</f>
        <v>0</v>
      </c>
      <c r="BL247" s="18" t="s">
        <v>214</v>
      </c>
      <c r="BM247" s="196" t="s">
        <v>1725</v>
      </c>
    </row>
    <row r="248" spans="1:65" s="2" customFormat="1" ht="10.199999999999999">
      <c r="A248" s="35"/>
      <c r="B248" s="36"/>
      <c r="C248" s="37"/>
      <c r="D248" s="198" t="s">
        <v>221</v>
      </c>
      <c r="E248" s="37"/>
      <c r="F248" s="199" t="s">
        <v>6196</v>
      </c>
      <c r="G248" s="37"/>
      <c r="H248" s="37"/>
      <c r="I248" s="200"/>
      <c r="J248" s="37"/>
      <c r="K248" s="37"/>
      <c r="L248" s="40"/>
      <c r="M248" s="201"/>
      <c r="N248" s="202"/>
      <c r="O248" s="72"/>
      <c r="P248" s="72"/>
      <c r="Q248" s="72"/>
      <c r="R248" s="72"/>
      <c r="S248" s="72"/>
      <c r="T248" s="73"/>
      <c r="U248" s="35"/>
      <c r="V248" s="35"/>
      <c r="W248" s="35"/>
      <c r="X248" s="35"/>
      <c r="Y248" s="35"/>
      <c r="Z248" s="35"/>
      <c r="AA248" s="35"/>
      <c r="AB248" s="35"/>
      <c r="AC248" s="35"/>
      <c r="AD248" s="35"/>
      <c r="AE248" s="35"/>
      <c r="AT248" s="18" t="s">
        <v>221</v>
      </c>
      <c r="AU248" s="18" t="s">
        <v>88</v>
      </c>
    </row>
    <row r="249" spans="1:65" s="2" customFormat="1" ht="16.5" customHeight="1">
      <c r="A249" s="35"/>
      <c r="B249" s="36"/>
      <c r="C249" s="185" t="s">
        <v>1006</v>
      </c>
      <c r="D249" s="185" t="s">
        <v>216</v>
      </c>
      <c r="E249" s="186" t="s">
        <v>6197</v>
      </c>
      <c r="F249" s="187" t="s">
        <v>6198</v>
      </c>
      <c r="G249" s="188" t="s">
        <v>219</v>
      </c>
      <c r="H249" s="189">
        <v>1</v>
      </c>
      <c r="I249" s="190"/>
      <c r="J249" s="191">
        <f>ROUND(I249*H249,2)</f>
        <v>0</v>
      </c>
      <c r="K249" s="187" t="s">
        <v>1</v>
      </c>
      <c r="L249" s="40"/>
      <c r="M249" s="192" t="s">
        <v>1</v>
      </c>
      <c r="N249" s="193" t="s">
        <v>46</v>
      </c>
      <c r="O249" s="72"/>
      <c r="P249" s="194">
        <f>O249*H249</f>
        <v>0</v>
      </c>
      <c r="Q249" s="194">
        <v>0</v>
      </c>
      <c r="R249" s="194">
        <f>Q249*H249</f>
        <v>0</v>
      </c>
      <c r="S249" s="194">
        <v>0</v>
      </c>
      <c r="T249" s="195">
        <f>S249*H249</f>
        <v>0</v>
      </c>
      <c r="U249" s="35"/>
      <c r="V249" s="35"/>
      <c r="W249" s="35"/>
      <c r="X249" s="35"/>
      <c r="Y249" s="35"/>
      <c r="Z249" s="35"/>
      <c r="AA249" s="35"/>
      <c r="AB249" s="35"/>
      <c r="AC249" s="35"/>
      <c r="AD249" s="35"/>
      <c r="AE249" s="35"/>
      <c r="AR249" s="196" t="s">
        <v>214</v>
      </c>
      <c r="AT249" s="196" t="s">
        <v>216</v>
      </c>
      <c r="AU249" s="196" t="s">
        <v>88</v>
      </c>
      <c r="AY249" s="18" t="s">
        <v>215</v>
      </c>
      <c r="BE249" s="197">
        <f>IF(N249="základní",J249,0)</f>
        <v>0</v>
      </c>
      <c r="BF249" s="197">
        <f>IF(N249="snížená",J249,0)</f>
        <v>0</v>
      </c>
      <c r="BG249" s="197">
        <f>IF(N249="zákl. přenesená",J249,0)</f>
        <v>0</v>
      </c>
      <c r="BH249" s="197">
        <f>IF(N249="sníž. přenesená",J249,0)</f>
        <v>0</v>
      </c>
      <c r="BI249" s="197">
        <f>IF(N249="nulová",J249,0)</f>
        <v>0</v>
      </c>
      <c r="BJ249" s="18" t="s">
        <v>88</v>
      </c>
      <c r="BK249" s="197">
        <f>ROUND(I249*H249,2)</f>
        <v>0</v>
      </c>
      <c r="BL249" s="18" t="s">
        <v>214</v>
      </c>
      <c r="BM249" s="196" t="s">
        <v>1739</v>
      </c>
    </row>
    <row r="250" spans="1:65" s="2" customFormat="1" ht="10.199999999999999">
      <c r="A250" s="35"/>
      <c r="B250" s="36"/>
      <c r="C250" s="37"/>
      <c r="D250" s="198" t="s">
        <v>221</v>
      </c>
      <c r="E250" s="37"/>
      <c r="F250" s="199" t="s">
        <v>6198</v>
      </c>
      <c r="G250" s="37"/>
      <c r="H250" s="37"/>
      <c r="I250" s="200"/>
      <c r="J250" s="37"/>
      <c r="K250" s="37"/>
      <c r="L250" s="40"/>
      <c r="M250" s="201"/>
      <c r="N250" s="202"/>
      <c r="O250" s="72"/>
      <c r="P250" s="72"/>
      <c r="Q250" s="72"/>
      <c r="R250" s="72"/>
      <c r="S250" s="72"/>
      <c r="T250" s="73"/>
      <c r="U250" s="35"/>
      <c r="V250" s="35"/>
      <c r="W250" s="35"/>
      <c r="X250" s="35"/>
      <c r="Y250" s="35"/>
      <c r="Z250" s="35"/>
      <c r="AA250" s="35"/>
      <c r="AB250" s="35"/>
      <c r="AC250" s="35"/>
      <c r="AD250" s="35"/>
      <c r="AE250" s="35"/>
      <c r="AT250" s="18" t="s">
        <v>221</v>
      </c>
      <c r="AU250" s="18" t="s">
        <v>88</v>
      </c>
    </row>
    <row r="251" spans="1:65" s="11" customFormat="1" ht="25.95" customHeight="1">
      <c r="B251" s="171"/>
      <c r="C251" s="172"/>
      <c r="D251" s="173" t="s">
        <v>80</v>
      </c>
      <c r="E251" s="174" t="s">
        <v>6199</v>
      </c>
      <c r="F251" s="174" t="s">
        <v>6200</v>
      </c>
      <c r="G251" s="172"/>
      <c r="H251" s="172"/>
      <c r="I251" s="175"/>
      <c r="J251" s="176">
        <f>BK251</f>
        <v>0</v>
      </c>
      <c r="K251" s="172"/>
      <c r="L251" s="177"/>
      <c r="M251" s="178"/>
      <c r="N251" s="179"/>
      <c r="O251" s="179"/>
      <c r="P251" s="180">
        <f>SUM(P252:P305)</f>
        <v>0</v>
      </c>
      <c r="Q251" s="179"/>
      <c r="R251" s="180">
        <f>SUM(R252:R305)</f>
        <v>0</v>
      </c>
      <c r="S251" s="179"/>
      <c r="T251" s="181">
        <f>SUM(T252:T305)</f>
        <v>0</v>
      </c>
      <c r="AR251" s="182" t="s">
        <v>88</v>
      </c>
      <c r="AT251" s="183" t="s">
        <v>80</v>
      </c>
      <c r="AU251" s="183" t="s">
        <v>81</v>
      </c>
      <c r="AY251" s="182" t="s">
        <v>215</v>
      </c>
      <c r="BK251" s="184">
        <f>SUM(BK252:BK305)</f>
        <v>0</v>
      </c>
    </row>
    <row r="252" spans="1:65" s="2" customFormat="1" ht="16.5" customHeight="1">
      <c r="A252" s="35"/>
      <c r="B252" s="36"/>
      <c r="C252" s="185" t="s">
        <v>1014</v>
      </c>
      <c r="D252" s="185" t="s">
        <v>216</v>
      </c>
      <c r="E252" s="186" t="s">
        <v>6201</v>
      </c>
      <c r="F252" s="187" t="s">
        <v>6202</v>
      </c>
      <c r="G252" s="188" t="s">
        <v>6080</v>
      </c>
      <c r="H252" s="189">
        <v>10</v>
      </c>
      <c r="I252" s="190"/>
      <c r="J252" s="191">
        <f>ROUND(I252*H252,2)</f>
        <v>0</v>
      </c>
      <c r="K252" s="187" t="s">
        <v>1</v>
      </c>
      <c r="L252" s="40"/>
      <c r="M252" s="192" t="s">
        <v>1</v>
      </c>
      <c r="N252" s="193" t="s">
        <v>46</v>
      </c>
      <c r="O252" s="72"/>
      <c r="P252" s="194">
        <f>O252*H252</f>
        <v>0</v>
      </c>
      <c r="Q252" s="194">
        <v>0</v>
      </c>
      <c r="R252" s="194">
        <f>Q252*H252</f>
        <v>0</v>
      </c>
      <c r="S252" s="194">
        <v>0</v>
      </c>
      <c r="T252" s="195">
        <f>S252*H252</f>
        <v>0</v>
      </c>
      <c r="U252" s="35"/>
      <c r="V252" s="35"/>
      <c r="W252" s="35"/>
      <c r="X252" s="35"/>
      <c r="Y252" s="35"/>
      <c r="Z252" s="35"/>
      <c r="AA252" s="35"/>
      <c r="AB252" s="35"/>
      <c r="AC252" s="35"/>
      <c r="AD252" s="35"/>
      <c r="AE252" s="35"/>
      <c r="AR252" s="196" t="s">
        <v>214</v>
      </c>
      <c r="AT252" s="196" t="s">
        <v>216</v>
      </c>
      <c r="AU252" s="196" t="s">
        <v>88</v>
      </c>
      <c r="AY252" s="18" t="s">
        <v>215</v>
      </c>
      <c r="BE252" s="197">
        <f>IF(N252="základní",J252,0)</f>
        <v>0</v>
      </c>
      <c r="BF252" s="197">
        <f>IF(N252="snížená",J252,0)</f>
        <v>0</v>
      </c>
      <c r="BG252" s="197">
        <f>IF(N252="zákl. přenesená",J252,0)</f>
        <v>0</v>
      </c>
      <c r="BH252" s="197">
        <f>IF(N252="sníž. přenesená",J252,0)</f>
        <v>0</v>
      </c>
      <c r="BI252" s="197">
        <f>IF(N252="nulová",J252,0)</f>
        <v>0</v>
      </c>
      <c r="BJ252" s="18" t="s">
        <v>88</v>
      </c>
      <c r="BK252" s="197">
        <f>ROUND(I252*H252,2)</f>
        <v>0</v>
      </c>
      <c r="BL252" s="18" t="s">
        <v>214</v>
      </c>
      <c r="BM252" s="196" t="s">
        <v>1744</v>
      </c>
    </row>
    <row r="253" spans="1:65" s="2" customFormat="1" ht="10.199999999999999">
      <c r="A253" s="35"/>
      <c r="B253" s="36"/>
      <c r="C253" s="37"/>
      <c r="D253" s="198" t="s">
        <v>221</v>
      </c>
      <c r="E253" s="37"/>
      <c r="F253" s="199" t="s">
        <v>6202</v>
      </c>
      <c r="G253" s="37"/>
      <c r="H253" s="37"/>
      <c r="I253" s="200"/>
      <c r="J253" s="37"/>
      <c r="K253" s="37"/>
      <c r="L253" s="40"/>
      <c r="M253" s="201"/>
      <c r="N253" s="202"/>
      <c r="O253" s="72"/>
      <c r="P253" s="72"/>
      <c r="Q253" s="72"/>
      <c r="R253" s="72"/>
      <c r="S253" s="72"/>
      <c r="T253" s="73"/>
      <c r="U253" s="35"/>
      <c r="V253" s="35"/>
      <c r="W253" s="35"/>
      <c r="X253" s="35"/>
      <c r="Y253" s="35"/>
      <c r="Z253" s="35"/>
      <c r="AA253" s="35"/>
      <c r="AB253" s="35"/>
      <c r="AC253" s="35"/>
      <c r="AD253" s="35"/>
      <c r="AE253" s="35"/>
      <c r="AT253" s="18" t="s">
        <v>221</v>
      </c>
      <c r="AU253" s="18" t="s">
        <v>88</v>
      </c>
    </row>
    <row r="254" spans="1:65" s="2" customFormat="1" ht="16.5" customHeight="1">
      <c r="A254" s="35"/>
      <c r="B254" s="36"/>
      <c r="C254" s="185" t="s">
        <v>1022</v>
      </c>
      <c r="D254" s="185" t="s">
        <v>216</v>
      </c>
      <c r="E254" s="186" t="s">
        <v>6203</v>
      </c>
      <c r="F254" s="187" t="s">
        <v>6204</v>
      </c>
      <c r="G254" s="188" t="s">
        <v>6080</v>
      </c>
      <c r="H254" s="189">
        <v>8</v>
      </c>
      <c r="I254" s="190"/>
      <c r="J254" s="191">
        <f>ROUND(I254*H254,2)</f>
        <v>0</v>
      </c>
      <c r="K254" s="187" t="s">
        <v>1</v>
      </c>
      <c r="L254" s="40"/>
      <c r="M254" s="192" t="s">
        <v>1</v>
      </c>
      <c r="N254" s="193" t="s">
        <v>46</v>
      </c>
      <c r="O254" s="72"/>
      <c r="P254" s="194">
        <f>O254*H254</f>
        <v>0</v>
      </c>
      <c r="Q254" s="194">
        <v>0</v>
      </c>
      <c r="R254" s="194">
        <f>Q254*H254</f>
        <v>0</v>
      </c>
      <c r="S254" s="194">
        <v>0</v>
      </c>
      <c r="T254" s="195">
        <f>S254*H254</f>
        <v>0</v>
      </c>
      <c r="U254" s="35"/>
      <c r="V254" s="35"/>
      <c r="W254" s="35"/>
      <c r="X254" s="35"/>
      <c r="Y254" s="35"/>
      <c r="Z254" s="35"/>
      <c r="AA254" s="35"/>
      <c r="AB254" s="35"/>
      <c r="AC254" s="35"/>
      <c r="AD254" s="35"/>
      <c r="AE254" s="35"/>
      <c r="AR254" s="196" t="s">
        <v>214</v>
      </c>
      <c r="AT254" s="196" t="s">
        <v>216</v>
      </c>
      <c r="AU254" s="196" t="s">
        <v>88</v>
      </c>
      <c r="AY254" s="18" t="s">
        <v>215</v>
      </c>
      <c r="BE254" s="197">
        <f>IF(N254="základní",J254,0)</f>
        <v>0</v>
      </c>
      <c r="BF254" s="197">
        <f>IF(N254="snížená",J254,0)</f>
        <v>0</v>
      </c>
      <c r="BG254" s="197">
        <f>IF(N254="zákl. přenesená",J254,0)</f>
        <v>0</v>
      </c>
      <c r="BH254" s="197">
        <f>IF(N254="sníž. přenesená",J254,0)</f>
        <v>0</v>
      </c>
      <c r="BI254" s="197">
        <f>IF(N254="nulová",J254,0)</f>
        <v>0</v>
      </c>
      <c r="BJ254" s="18" t="s">
        <v>88</v>
      </c>
      <c r="BK254" s="197">
        <f>ROUND(I254*H254,2)</f>
        <v>0</v>
      </c>
      <c r="BL254" s="18" t="s">
        <v>214</v>
      </c>
      <c r="BM254" s="196" t="s">
        <v>1762</v>
      </c>
    </row>
    <row r="255" spans="1:65" s="2" customFormat="1" ht="10.199999999999999">
      <c r="A255" s="35"/>
      <c r="B255" s="36"/>
      <c r="C255" s="37"/>
      <c r="D255" s="198" t="s">
        <v>221</v>
      </c>
      <c r="E255" s="37"/>
      <c r="F255" s="199" t="s">
        <v>6204</v>
      </c>
      <c r="G255" s="37"/>
      <c r="H255" s="37"/>
      <c r="I255" s="200"/>
      <c r="J255" s="37"/>
      <c r="K255" s="37"/>
      <c r="L255" s="40"/>
      <c r="M255" s="201"/>
      <c r="N255" s="202"/>
      <c r="O255" s="72"/>
      <c r="P255" s="72"/>
      <c r="Q255" s="72"/>
      <c r="R255" s="72"/>
      <c r="S255" s="72"/>
      <c r="T255" s="73"/>
      <c r="U255" s="35"/>
      <c r="V255" s="35"/>
      <c r="W255" s="35"/>
      <c r="X255" s="35"/>
      <c r="Y255" s="35"/>
      <c r="Z255" s="35"/>
      <c r="AA255" s="35"/>
      <c r="AB255" s="35"/>
      <c r="AC255" s="35"/>
      <c r="AD255" s="35"/>
      <c r="AE255" s="35"/>
      <c r="AT255" s="18" t="s">
        <v>221</v>
      </c>
      <c r="AU255" s="18" t="s">
        <v>88</v>
      </c>
    </row>
    <row r="256" spans="1:65" s="2" customFormat="1" ht="16.5" customHeight="1">
      <c r="A256" s="35"/>
      <c r="B256" s="36"/>
      <c r="C256" s="185" t="s">
        <v>1030</v>
      </c>
      <c r="D256" s="185" t="s">
        <v>216</v>
      </c>
      <c r="E256" s="186" t="s">
        <v>6205</v>
      </c>
      <c r="F256" s="187" t="s">
        <v>6206</v>
      </c>
      <c r="G256" s="188" t="s">
        <v>6080</v>
      </c>
      <c r="H256" s="189">
        <v>15</v>
      </c>
      <c r="I256" s="190"/>
      <c r="J256" s="191">
        <f>ROUND(I256*H256,2)</f>
        <v>0</v>
      </c>
      <c r="K256" s="187" t="s">
        <v>1</v>
      </c>
      <c r="L256" s="40"/>
      <c r="M256" s="192" t="s">
        <v>1</v>
      </c>
      <c r="N256" s="193" t="s">
        <v>46</v>
      </c>
      <c r="O256" s="72"/>
      <c r="P256" s="194">
        <f>O256*H256</f>
        <v>0</v>
      </c>
      <c r="Q256" s="194">
        <v>0</v>
      </c>
      <c r="R256" s="194">
        <f>Q256*H256</f>
        <v>0</v>
      </c>
      <c r="S256" s="194">
        <v>0</v>
      </c>
      <c r="T256" s="195">
        <f>S256*H256</f>
        <v>0</v>
      </c>
      <c r="U256" s="35"/>
      <c r="V256" s="35"/>
      <c r="W256" s="35"/>
      <c r="X256" s="35"/>
      <c r="Y256" s="35"/>
      <c r="Z256" s="35"/>
      <c r="AA256" s="35"/>
      <c r="AB256" s="35"/>
      <c r="AC256" s="35"/>
      <c r="AD256" s="35"/>
      <c r="AE256" s="35"/>
      <c r="AR256" s="196" t="s">
        <v>214</v>
      </c>
      <c r="AT256" s="196" t="s">
        <v>216</v>
      </c>
      <c r="AU256" s="196" t="s">
        <v>88</v>
      </c>
      <c r="AY256" s="18" t="s">
        <v>215</v>
      </c>
      <c r="BE256" s="197">
        <f>IF(N256="základní",J256,0)</f>
        <v>0</v>
      </c>
      <c r="BF256" s="197">
        <f>IF(N256="snížená",J256,0)</f>
        <v>0</v>
      </c>
      <c r="BG256" s="197">
        <f>IF(N256="zákl. přenesená",J256,0)</f>
        <v>0</v>
      </c>
      <c r="BH256" s="197">
        <f>IF(N256="sníž. přenesená",J256,0)</f>
        <v>0</v>
      </c>
      <c r="BI256" s="197">
        <f>IF(N256="nulová",J256,0)</f>
        <v>0</v>
      </c>
      <c r="BJ256" s="18" t="s">
        <v>88</v>
      </c>
      <c r="BK256" s="197">
        <f>ROUND(I256*H256,2)</f>
        <v>0</v>
      </c>
      <c r="BL256" s="18" t="s">
        <v>214</v>
      </c>
      <c r="BM256" s="196" t="s">
        <v>1774</v>
      </c>
    </row>
    <row r="257" spans="1:65" s="2" customFormat="1" ht="10.199999999999999">
      <c r="A257" s="35"/>
      <c r="B257" s="36"/>
      <c r="C257" s="37"/>
      <c r="D257" s="198" t="s">
        <v>221</v>
      </c>
      <c r="E257" s="37"/>
      <c r="F257" s="199" t="s">
        <v>6206</v>
      </c>
      <c r="G257" s="37"/>
      <c r="H257" s="37"/>
      <c r="I257" s="200"/>
      <c r="J257" s="37"/>
      <c r="K257" s="37"/>
      <c r="L257" s="40"/>
      <c r="M257" s="201"/>
      <c r="N257" s="202"/>
      <c r="O257" s="72"/>
      <c r="P257" s="72"/>
      <c r="Q257" s="72"/>
      <c r="R257" s="72"/>
      <c r="S257" s="72"/>
      <c r="T257" s="73"/>
      <c r="U257" s="35"/>
      <c r="V257" s="35"/>
      <c r="W257" s="35"/>
      <c r="X257" s="35"/>
      <c r="Y257" s="35"/>
      <c r="Z257" s="35"/>
      <c r="AA257" s="35"/>
      <c r="AB257" s="35"/>
      <c r="AC257" s="35"/>
      <c r="AD257" s="35"/>
      <c r="AE257" s="35"/>
      <c r="AT257" s="18" t="s">
        <v>221</v>
      </c>
      <c r="AU257" s="18" t="s">
        <v>88</v>
      </c>
    </row>
    <row r="258" spans="1:65" s="2" customFormat="1" ht="21.75" customHeight="1">
      <c r="A258" s="35"/>
      <c r="B258" s="36"/>
      <c r="C258" s="185" t="s">
        <v>1037</v>
      </c>
      <c r="D258" s="185" t="s">
        <v>216</v>
      </c>
      <c r="E258" s="186" t="s">
        <v>6207</v>
      </c>
      <c r="F258" s="187" t="s">
        <v>6208</v>
      </c>
      <c r="G258" s="188" t="s">
        <v>219</v>
      </c>
      <c r="H258" s="189">
        <v>7</v>
      </c>
      <c r="I258" s="190"/>
      <c r="J258" s="191">
        <f>ROUND(I258*H258,2)</f>
        <v>0</v>
      </c>
      <c r="K258" s="187" t="s">
        <v>1</v>
      </c>
      <c r="L258" s="40"/>
      <c r="M258" s="192" t="s">
        <v>1</v>
      </c>
      <c r="N258" s="193" t="s">
        <v>46</v>
      </c>
      <c r="O258" s="72"/>
      <c r="P258" s="194">
        <f>O258*H258</f>
        <v>0</v>
      </c>
      <c r="Q258" s="194">
        <v>0</v>
      </c>
      <c r="R258" s="194">
        <f>Q258*H258</f>
        <v>0</v>
      </c>
      <c r="S258" s="194">
        <v>0</v>
      </c>
      <c r="T258" s="195">
        <f>S258*H258</f>
        <v>0</v>
      </c>
      <c r="U258" s="35"/>
      <c r="V258" s="35"/>
      <c r="W258" s="35"/>
      <c r="X258" s="35"/>
      <c r="Y258" s="35"/>
      <c r="Z258" s="35"/>
      <c r="AA258" s="35"/>
      <c r="AB258" s="35"/>
      <c r="AC258" s="35"/>
      <c r="AD258" s="35"/>
      <c r="AE258" s="35"/>
      <c r="AR258" s="196" t="s">
        <v>214</v>
      </c>
      <c r="AT258" s="196" t="s">
        <v>216</v>
      </c>
      <c r="AU258" s="196" t="s">
        <v>88</v>
      </c>
      <c r="AY258" s="18" t="s">
        <v>215</v>
      </c>
      <c r="BE258" s="197">
        <f>IF(N258="základní",J258,0)</f>
        <v>0</v>
      </c>
      <c r="BF258" s="197">
        <f>IF(N258="snížená",J258,0)</f>
        <v>0</v>
      </c>
      <c r="BG258" s="197">
        <f>IF(N258="zákl. přenesená",J258,0)</f>
        <v>0</v>
      </c>
      <c r="BH258" s="197">
        <f>IF(N258="sníž. přenesená",J258,0)</f>
        <v>0</v>
      </c>
      <c r="BI258" s="197">
        <f>IF(N258="nulová",J258,0)</f>
        <v>0</v>
      </c>
      <c r="BJ258" s="18" t="s">
        <v>88</v>
      </c>
      <c r="BK258" s="197">
        <f>ROUND(I258*H258,2)</f>
        <v>0</v>
      </c>
      <c r="BL258" s="18" t="s">
        <v>214</v>
      </c>
      <c r="BM258" s="196" t="s">
        <v>1801</v>
      </c>
    </row>
    <row r="259" spans="1:65" s="2" customFormat="1" ht="10.199999999999999">
      <c r="A259" s="35"/>
      <c r="B259" s="36"/>
      <c r="C259" s="37"/>
      <c r="D259" s="198" t="s">
        <v>221</v>
      </c>
      <c r="E259" s="37"/>
      <c r="F259" s="199" t="s">
        <v>6208</v>
      </c>
      <c r="G259" s="37"/>
      <c r="H259" s="37"/>
      <c r="I259" s="200"/>
      <c r="J259" s="37"/>
      <c r="K259" s="37"/>
      <c r="L259" s="40"/>
      <c r="M259" s="201"/>
      <c r="N259" s="202"/>
      <c r="O259" s="72"/>
      <c r="P259" s="72"/>
      <c r="Q259" s="72"/>
      <c r="R259" s="72"/>
      <c r="S259" s="72"/>
      <c r="T259" s="73"/>
      <c r="U259" s="35"/>
      <c r="V259" s="35"/>
      <c r="W259" s="35"/>
      <c r="X259" s="35"/>
      <c r="Y259" s="35"/>
      <c r="Z259" s="35"/>
      <c r="AA259" s="35"/>
      <c r="AB259" s="35"/>
      <c r="AC259" s="35"/>
      <c r="AD259" s="35"/>
      <c r="AE259" s="35"/>
      <c r="AT259" s="18" t="s">
        <v>221</v>
      </c>
      <c r="AU259" s="18" t="s">
        <v>88</v>
      </c>
    </row>
    <row r="260" spans="1:65" s="2" customFormat="1" ht="21.75" customHeight="1">
      <c r="A260" s="35"/>
      <c r="B260" s="36"/>
      <c r="C260" s="185" t="s">
        <v>1043</v>
      </c>
      <c r="D260" s="185" t="s">
        <v>216</v>
      </c>
      <c r="E260" s="186" t="s">
        <v>6209</v>
      </c>
      <c r="F260" s="187" t="s">
        <v>6210</v>
      </c>
      <c r="G260" s="188" t="s">
        <v>219</v>
      </c>
      <c r="H260" s="189">
        <v>5</v>
      </c>
      <c r="I260" s="190"/>
      <c r="J260" s="191">
        <f>ROUND(I260*H260,2)</f>
        <v>0</v>
      </c>
      <c r="K260" s="187" t="s">
        <v>1</v>
      </c>
      <c r="L260" s="40"/>
      <c r="M260" s="192" t="s">
        <v>1</v>
      </c>
      <c r="N260" s="193" t="s">
        <v>46</v>
      </c>
      <c r="O260" s="72"/>
      <c r="P260" s="194">
        <f>O260*H260</f>
        <v>0</v>
      </c>
      <c r="Q260" s="194">
        <v>0</v>
      </c>
      <c r="R260" s="194">
        <f>Q260*H260</f>
        <v>0</v>
      </c>
      <c r="S260" s="194">
        <v>0</v>
      </c>
      <c r="T260" s="195">
        <f>S260*H260</f>
        <v>0</v>
      </c>
      <c r="U260" s="35"/>
      <c r="V260" s="35"/>
      <c r="W260" s="35"/>
      <c r="X260" s="35"/>
      <c r="Y260" s="35"/>
      <c r="Z260" s="35"/>
      <c r="AA260" s="35"/>
      <c r="AB260" s="35"/>
      <c r="AC260" s="35"/>
      <c r="AD260" s="35"/>
      <c r="AE260" s="35"/>
      <c r="AR260" s="196" t="s">
        <v>214</v>
      </c>
      <c r="AT260" s="196" t="s">
        <v>216</v>
      </c>
      <c r="AU260" s="196" t="s">
        <v>88</v>
      </c>
      <c r="AY260" s="18" t="s">
        <v>215</v>
      </c>
      <c r="BE260" s="197">
        <f>IF(N260="základní",J260,0)</f>
        <v>0</v>
      </c>
      <c r="BF260" s="197">
        <f>IF(N260="snížená",J260,0)</f>
        <v>0</v>
      </c>
      <c r="BG260" s="197">
        <f>IF(N260="zákl. přenesená",J260,0)</f>
        <v>0</v>
      </c>
      <c r="BH260" s="197">
        <f>IF(N260="sníž. přenesená",J260,0)</f>
        <v>0</v>
      </c>
      <c r="BI260" s="197">
        <f>IF(N260="nulová",J260,0)</f>
        <v>0</v>
      </c>
      <c r="BJ260" s="18" t="s">
        <v>88</v>
      </c>
      <c r="BK260" s="197">
        <f>ROUND(I260*H260,2)</f>
        <v>0</v>
      </c>
      <c r="BL260" s="18" t="s">
        <v>214</v>
      </c>
      <c r="BM260" s="196" t="s">
        <v>1810</v>
      </c>
    </row>
    <row r="261" spans="1:65" s="2" customFormat="1" ht="10.199999999999999">
      <c r="A261" s="35"/>
      <c r="B261" s="36"/>
      <c r="C261" s="37"/>
      <c r="D261" s="198" t="s">
        <v>221</v>
      </c>
      <c r="E261" s="37"/>
      <c r="F261" s="199" t="s">
        <v>6210</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221</v>
      </c>
      <c r="AU261" s="18" t="s">
        <v>88</v>
      </c>
    </row>
    <row r="262" spans="1:65" s="2" customFormat="1" ht="21.75" customHeight="1">
      <c r="A262" s="35"/>
      <c r="B262" s="36"/>
      <c r="C262" s="185" t="s">
        <v>1052</v>
      </c>
      <c r="D262" s="185" t="s">
        <v>216</v>
      </c>
      <c r="E262" s="186" t="s">
        <v>6211</v>
      </c>
      <c r="F262" s="187" t="s">
        <v>6212</v>
      </c>
      <c r="G262" s="188" t="s">
        <v>219</v>
      </c>
      <c r="H262" s="189">
        <v>1</v>
      </c>
      <c r="I262" s="190"/>
      <c r="J262" s="191">
        <f>ROUND(I262*H262,2)</f>
        <v>0</v>
      </c>
      <c r="K262" s="187" t="s">
        <v>1</v>
      </c>
      <c r="L262" s="40"/>
      <c r="M262" s="192" t="s">
        <v>1</v>
      </c>
      <c r="N262" s="193" t="s">
        <v>46</v>
      </c>
      <c r="O262" s="72"/>
      <c r="P262" s="194">
        <f>O262*H262</f>
        <v>0</v>
      </c>
      <c r="Q262" s="194">
        <v>0</v>
      </c>
      <c r="R262" s="194">
        <f>Q262*H262</f>
        <v>0</v>
      </c>
      <c r="S262" s="194">
        <v>0</v>
      </c>
      <c r="T262" s="195">
        <f>S262*H262</f>
        <v>0</v>
      </c>
      <c r="U262" s="35"/>
      <c r="V262" s="35"/>
      <c r="W262" s="35"/>
      <c r="X262" s="35"/>
      <c r="Y262" s="35"/>
      <c r="Z262" s="35"/>
      <c r="AA262" s="35"/>
      <c r="AB262" s="35"/>
      <c r="AC262" s="35"/>
      <c r="AD262" s="35"/>
      <c r="AE262" s="35"/>
      <c r="AR262" s="196" t="s">
        <v>214</v>
      </c>
      <c r="AT262" s="196" t="s">
        <v>216</v>
      </c>
      <c r="AU262" s="196" t="s">
        <v>88</v>
      </c>
      <c r="AY262" s="18" t="s">
        <v>215</v>
      </c>
      <c r="BE262" s="197">
        <f>IF(N262="základní",J262,0)</f>
        <v>0</v>
      </c>
      <c r="BF262" s="197">
        <f>IF(N262="snížená",J262,0)</f>
        <v>0</v>
      </c>
      <c r="BG262" s="197">
        <f>IF(N262="zákl. přenesená",J262,0)</f>
        <v>0</v>
      </c>
      <c r="BH262" s="197">
        <f>IF(N262="sníž. přenesená",J262,0)</f>
        <v>0</v>
      </c>
      <c r="BI262" s="197">
        <f>IF(N262="nulová",J262,0)</f>
        <v>0</v>
      </c>
      <c r="BJ262" s="18" t="s">
        <v>88</v>
      </c>
      <c r="BK262" s="197">
        <f>ROUND(I262*H262,2)</f>
        <v>0</v>
      </c>
      <c r="BL262" s="18" t="s">
        <v>214</v>
      </c>
      <c r="BM262" s="196" t="s">
        <v>1819</v>
      </c>
    </row>
    <row r="263" spans="1:65" s="2" customFormat="1" ht="10.199999999999999">
      <c r="A263" s="35"/>
      <c r="B263" s="36"/>
      <c r="C263" s="37"/>
      <c r="D263" s="198" t="s">
        <v>221</v>
      </c>
      <c r="E263" s="37"/>
      <c r="F263" s="199" t="s">
        <v>6212</v>
      </c>
      <c r="G263" s="37"/>
      <c r="H263" s="37"/>
      <c r="I263" s="200"/>
      <c r="J263" s="37"/>
      <c r="K263" s="37"/>
      <c r="L263" s="40"/>
      <c r="M263" s="201"/>
      <c r="N263" s="202"/>
      <c r="O263" s="72"/>
      <c r="P263" s="72"/>
      <c r="Q263" s="72"/>
      <c r="R263" s="72"/>
      <c r="S263" s="72"/>
      <c r="T263" s="73"/>
      <c r="U263" s="35"/>
      <c r="V263" s="35"/>
      <c r="W263" s="35"/>
      <c r="X263" s="35"/>
      <c r="Y263" s="35"/>
      <c r="Z263" s="35"/>
      <c r="AA263" s="35"/>
      <c r="AB263" s="35"/>
      <c r="AC263" s="35"/>
      <c r="AD263" s="35"/>
      <c r="AE263" s="35"/>
      <c r="AT263" s="18" t="s">
        <v>221</v>
      </c>
      <c r="AU263" s="18" t="s">
        <v>88</v>
      </c>
    </row>
    <row r="264" spans="1:65" s="2" customFormat="1" ht="21.75" customHeight="1">
      <c r="A264" s="35"/>
      <c r="B264" s="36"/>
      <c r="C264" s="185" t="s">
        <v>1061</v>
      </c>
      <c r="D264" s="185" t="s">
        <v>216</v>
      </c>
      <c r="E264" s="186" t="s">
        <v>6213</v>
      </c>
      <c r="F264" s="187" t="s">
        <v>6214</v>
      </c>
      <c r="G264" s="188" t="s">
        <v>219</v>
      </c>
      <c r="H264" s="189">
        <v>12</v>
      </c>
      <c r="I264" s="190"/>
      <c r="J264" s="191">
        <f>ROUND(I264*H264,2)</f>
        <v>0</v>
      </c>
      <c r="K264" s="187" t="s">
        <v>1</v>
      </c>
      <c r="L264" s="40"/>
      <c r="M264" s="192" t="s">
        <v>1</v>
      </c>
      <c r="N264" s="193" t="s">
        <v>46</v>
      </c>
      <c r="O264" s="72"/>
      <c r="P264" s="194">
        <f>O264*H264</f>
        <v>0</v>
      </c>
      <c r="Q264" s="194">
        <v>0</v>
      </c>
      <c r="R264" s="194">
        <f>Q264*H264</f>
        <v>0</v>
      </c>
      <c r="S264" s="194">
        <v>0</v>
      </c>
      <c r="T264" s="195">
        <f>S264*H264</f>
        <v>0</v>
      </c>
      <c r="U264" s="35"/>
      <c r="V264" s="35"/>
      <c r="W264" s="35"/>
      <c r="X264" s="35"/>
      <c r="Y264" s="35"/>
      <c r="Z264" s="35"/>
      <c r="AA264" s="35"/>
      <c r="AB264" s="35"/>
      <c r="AC264" s="35"/>
      <c r="AD264" s="35"/>
      <c r="AE264" s="35"/>
      <c r="AR264" s="196" t="s">
        <v>214</v>
      </c>
      <c r="AT264" s="196" t="s">
        <v>216</v>
      </c>
      <c r="AU264" s="196" t="s">
        <v>88</v>
      </c>
      <c r="AY264" s="18" t="s">
        <v>215</v>
      </c>
      <c r="BE264" s="197">
        <f>IF(N264="základní",J264,0)</f>
        <v>0</v>
      </c>
      <c r="BF264" s="197">
        <f>IF(N264="snížená",J264,0)</f>
        <v>0</v>
      </c>
      <c r="BG264" s="197">
        <f>IF(N264="zákl. přenesená",J264,0)</f>
        <v>0</v>
      </c>
      <c r="BH264" s="197">
        <f>IF(N264="sníž. přenesená",J264,0)</f>
        <v>0</v>
      </c>
      <c r="BI264" s="197">
        <f>IF(N264="nulová",J264,0)</f>
        <v>0</v>
      </c>
      <c r="BJ264" s="18" t="s">
        <v>88</v>
      </c>
      <c r="BK264" s="197">
        <f>ROUND(I264*H264,2)</f>
        <v>0</v>
      </c>
      <c r="BL264" s="18" t="s">
        <v>214</v>
      </c>
      <c r="BM264" s="196" t="s">
        <v>1833</v>
      </c>
    </row>
    <row r="265" spans="1:65" s="2" customFormat="1" ht="10.199999999999999">
      <c r="A265" s="35"/>
      <c r="B265" s="36"/>
      <c r="C265" s="37"/>
      <c r="D265" s="198" t="s">
        <v>221</v>
      </c>
      <c r="E265" s="37"/>
      <c r="F265" s="199" t="s">
        <v>6214</v>
      </c>
      <c r="G265" s="37"/>
      <c r="H265" s="37"/>
      <c r="I265" s="200"/>
      <c r="J265" s="37"/>
      <c r="K265" s="37"/>
      <c r="L265" s="40"/>
      <c r="M265" s="201"/>
      <c r="N265" s="202"/>
      <c r="O265" s="72"/>
      <c r="P265" s="72"/>
      <c r="Q265" s="72"/>
      <c r="R265" s="72"/>
      <c r="S265" s="72"/>
      <c r="T265" s="73"/>
      <c r="U265" s="35"/>
      <c r="V265" s="35"/>
      <c r="W265" s="35"/>
      <c r="X265" s="35"/>
      <c r="Y265" s="35"/>
      <c r="Z265" s="35"/>
      <c r="AA265" s="35"/>
      <c r="AB265" s="35"/>
      <c r="AC265" s="35"/>
      <c r="AD265" s="35"/>
      <c r="AE265" s="35"/>
      <c r="AT265" s="18" t="s">
        <v>221</v>
      </c>
      <c r="AU265" s="18" t="s">
        <v>88</v>
      </c>
    </row>
    <row r="266" spans="1:65" s="2" customFormat="1" ht="21.75" customHeight="1">
      <c r="A266" s="35"/>
      <c r="B266" s="36"/>
      <c r="C266" s="185" t="s">
        <v>1068</v>
      </c>
      <c r="D266" s="185" t="s">
        <v>216</v>
      </c>
      <c r="E266" s="186" t="s">
        <v>6215</v>
      </c>
      <c r="F266" s="187" t="s">
        <v>6216</v>
      </c>
      <c r="G266" s="188" t="s">
        <v>219</v>
      </c>
      <c r="H266" s="189">
        <v>4</v>
      </c>
      <c r="I266" s="190"/>
      <c r="J266" s="191">
        <f>ROUND(I266*H266,2)</f>
        <v>0</v>
      </c>
      <c r="K266" s="187" t="s">
        <v>1</v>
      </c>
      <c r="L266" s="40"/>
      <c r="M266" s="192" t="s">
        <v>1</v>
      </c>
      <c r="N266" s="193" t="s">
        <v>46</v>
      </c>
      <c r="O266" s="72"/>
      <c r="P266" s="194">
        <f>O266*H266</f>
        <v>0</v>
      </c>
      <c r="Q266" s="194">
        <v>0</v>
      </c>
      <c r="R266" s="194">
        <f>Q266*H266</f>
        <v>0</v>
      </c>
      <c r="S266" s="194">
        <v>0</v>
      </c>
      <c r="T266" s="195">
        <f>S266*H266</f>
        <v>0</v>
      </c>
      <c r="U266" s="35"/>
      <c r="V266" s="35"/>
      <c r="W266" s="35"/>
      <c r="X266" s="35"/>
      <c r="Y266" s="35"/>
      <c r="Z266" s="35"/>
      <c r="AA266" s="35"/>
      <c r="AB266" s="35"/>
      <c r="AC266" s="35"/>
      <c r="AD266" s="35"/>
      <c r="AE266" s="35"/>
      <c r="AR266" s="196" t="s">
        <v>214</v>
      </c>
      <c r="AT266" s="196" t="s">
        <v>216</v>
      </c>
      <c r="AU266" s="196" t="s">
        <v>88</v>
      </c>
      <c r="AY266" s="18" t="s">
        <v>215</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214</v>
      </c>
      <c r="BM266" s="196" t="s">
        <v>1846</v>
      </c>
    </row>
    <row r="267" spans="1:65" s="2" customFormat="1" ht="10.199999999999999">
      <c r="A267" s="35"/>
      <c r="B267" s="36"/>
      <c r="C267" s="37"/>
      <c r="D267" s="198" t="s">
        <v>221</v>
      </c>
      <c r="E267" s="37"/>
      <c r="F267" s="199" t="s">
        <v>6216</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221</v>
      </c>
      <c r="AU267" s="18" t="s">
        <v>88</v>
      </c>
    </row>
    <row r="268" spans="1:65" s="2" customFormat="1" ht="24.15" customHeight="1">
      <c r="A268" s="35"/>
      <c r="B268" s="36"/>
      <c r="C268" s="185" t="s">
        <v>1074</v>
      </c>
      <c r="D268" s="185" t="s">
        <v>216</v>
      </c>
      <c r="E268" s="186" t="s">
        <v>6217</v>
      </c>
      <c r="F268" s="187" t="s">
        <v>6218</v>
      </c>
      <c r="G268" s="188" t="s">
        <v>219</v>
      </c>
      <c r="H268" s="189">
        <v>2</v>
      </c>
      <c r="I268" s="190"/>
      <c r="J268" s="191">
        <f>ROUND(I268*H268,2)</f>
        <v>0</v>
      </c>
      <c r="K268" s="187" t="s">
        <v>1</v>
      </c>
      <c r="L268" s="40"/>
      <c r="M268" s="192" t="s">
        <v>1</v>
      </c>
      <c r="N268" s="193" t="s">
        <v>46</v>
      </c>
      <c r="O268" s="72"/>
      <c r="P268" s="194">
        <f>O268*H268</f>
        <v>0</v>
      </c>
      <c r="Q268" s="194">
        <v>0</v>
      </c>
      <c r="R268" s="194">
        <f>Q268*H268</f>
        <v>0</v>
      </c>
      <c r="S268" s="194">
        <v>0</v>
      </c>
      <c r="T268" s="195">
        <f>S268*H268</f>
        <v>0</v>
      </c>
      <c r="U268" s="35"/>
      <c r="V268" s="35"/>
      <c r="W268" s="35"/>
      <c r="X268" s="35"/>
      <c r="Y268" s="35"/>
      <c r="Z268" s="35"/>
      <c r="AA268" s="35"/>
      <c r="AB268" s="35"/>
      <c r="AC268" s="35"/>
      <c r="AD268" s="35"/>
      <c r="AE268" s="35"/>
      <c r="AR268" s="196" t="s">
        <v>214</v>
      </c>
      <c r="AT268" s="196" t="s">
        <v>216</v>
      </c>
      <c r="AU268" s="196" t="s">
        <v>88</v>
      </c>
      <c r="AY268" s="18" t="s">
        <v>215</v>
      </c>
      <c r="BE268" s="197">
        <f>IF(N268="základní",J268,0)</f>
        <v>0</v>
      </c>
      <c r="BF268" s="197">
        <f>IF(N268="snížená",J268,0)</f>
        <v>0</v>
      </c>
      <c r="BG268" s="197">
        <f>IF(N268="zákl. přenesená",J268,0)</f>
        <v>0</v>
      </c>
      <c r="BH268" s="197">
        <f>IF(N268="sníž. přenesená",J268,0)</f>
        <v>0</v>
      </c>
      <c r="BI268" s="197">
        <f>IF(N268="nulová",J268,0)</f>
        <v>0</v>
      </c>
      <c r="BJ268" s="18" t="s">
        <v>88</v>
      </c>
      <c r="BK268" s="197">
        <f>ROUND(I268*H268,2)</f>
        <v>0</v>
      </c>
      <c r="BL268" s="18" t="s">
        <v>214</v>
      </c>
      <c r="BM268" s="196" t="s">
        <v>1861</v>
      </c>
    </row>
    <row r="269" spans="1:65" s="2" customFormat="1" ht="10.199999999999999">
      <c r="A269" s="35"/>
      <c r="B269" s="36"/>
      <c r="C269" s="37"/>
      <c r="D269" s="198" t="s">
        <v>221</v>
      </c>
      <c r="E269" s="37"/>
      <c r="F269" s="199" t="s">
        <v>6218</v>
      </c>
      <c r="G269" s="37"/>
      <c r="H269" s="37"/>
      <c r="I269" s="200"/>
      <c r="J269" s="37"/>
      <c r="K269" s="37"/>
      <c r="L269" s="40"/>
      <c r="M269" s="201"/>
      <c r="N269" s="202"/>
      <c r="O269" s="72"/>
      <c r="P269" s="72"/>
      <c r="Q269" s="72"/>
      <c r="R269" s="72"/>
      <c r="S269" s="72"/>
      <c r="T269" s="73"/>
      <c r="U269" s="35"/>
      <c r="V269" s="35"/>
      <c r="W269" s="35"/>
      <c r="X269" s="35"/>
      <c r="Y269" s="35"/>
      <c r="Z269" s="35"/>
      <c r="AA269" s="35"/>
      <c r="AB269" s="35"/>
      <c r="AC269" s="35"/>
      <c r="AD269" s="35"/>
      <c r="AE269" s="35"/>
      <c r="AT269" s="18" t="s">
        <v>221</v>
      </c>
      <c r="AU269" s="18" t="s">
        <v>88</v>
      </c>
    </row>
    <row r="270" spans="1:65" s="2" customFormat="1" ht="21.75" customHeight="1">
      <c r="A270" s="35"/>
      <c r="B270" s="36"/>
      <c r="C270" s="185" t="s">
        <v>1081</v>
      </c>
      <c r="D270" s="185" t="s">
        <v>216</v>
      </c>
      <c r="E270" s="186" t="s">
        <v>6219</v>
      </c>
      <c r="F270" s="187" t="s">
        <v>6220</v>
      </c>
      <c r="G270" s="188" t="s">
        <v>219</v>
      </c>
      <c r="H270" s="189">
        <v>134</v>
      </c>
      <c r="I270" s="190"/>
      <c r="J270" s="191">
        <f>ROUND(I270*H270,2)</f>
        <v>0</v>
      </c>
      <c r="K270" s="187" t="s">
        <v>1</v>
      </c>
      <c r="L270" s="40"/>
      <c r="M270" s="192" t="s">
        <v>1</v>
      </c>
      <c r="N270" s="193" t="s">
        <v>46</v>
      </c>
      <c r="O270" s="72"/>
      <c r="P270" s="194">
        <f>O270*H270</f>
        <v>0</v>
      </c>
      <c r="Q270" s="194">
        <v>0</v>
      </c>
      <c r="R270" s="194">
        <f>Q270*H270</f>
        <v>0</v>
      </c>
      <c r="S270" s="194">
        <v>0</v>
      </c>
      <c r="T270" s="195">
        <f>S270*H270</f>
        <v>0</v>
      </c>
      <c r="U270" s="35"/>
      <c r="V270" s="35"/>
      <c r="W270" s="35"/>
      <c r="X270" s="35"/>
      <c r="Y270" s="35"/>
      <c r="Z270" s="35"/>
      <c r="AA270" s="35"/>
      <c r="AB270" s="35"/>
      <c r="AC270" s="35"/>
      <c r="AD270" s="35"/>
      <c r="AE270" s="35"/>
      <c r="AR270" s="196" t="s">
        <v>214</v>
      </c>
      <c r="AT270" s="196" t="s">
        <v>216</v>
      </c>
      <c r="AU270" s="196" t="s">
        <v>88</v>
      </c>
      <c r="AY270" s="18" t="s">
        <v>215</v>
      </c>
      <c r="BE270" s="197">
        <f>IF(N270="základní",J270,0)</f>
        <v>0</v>
      </c>
      <c r="BF270" s="197">
        <f>IF(N270="snížená",J270,0)</f>
        <v>0</v>
      </c>
      <c r="BG270" s="197">
        <f>IF(N270="zákl. přenesená",J270,0)</f>
        <v>0</v>
      </c>
      <c r="BH270" s="197">
        <f>IF(N270="sníž. přenesená",J270,0)</f>
        <v>0</v>
      </c>
      <c r="BI270" s="197">
        <f>IF(N270="nulová",J270,0)</f>
        <v>0</v>
      </c>
      <c r="BJ270" s="18" t="s">
        <v>88</v>
      </c>
      <c r="BK270" s="197">
        <f>ROUND(I270*H270,2)</f>
        <v>0</v>
      </c>
      <c r="BL270" s="18" t="s">
        <v>214</v>
      </c>
      <c r="BM270" s="196" t="s">
        <v>1870</v>
      </c>
    </row>
    <row r="271" spans="1:65" s="2" customFormat="1" ht="10.199999999999999">
      <c r="A271" s="35"/>
      <c r="B271" s="36"/>
      <c r="C271" s="37"/>
      <c r="D271" s="198" t="s">
        <v>221</v>
      </c>
      <c r="E271" s="37"/>
      <c r="F271" s="199" t="s">
        <v>6220</v>
      </c>
      <c r="G271" s="37"/>
      <c r="H271" s="37"/>
      <c r="I271" s="200"/>
      <c r="J271" s="37"/>
      <c r="K271" s="37"/>
      <c r="L271" s="40"/>
      <c r="M271" s="201"/>
      <c r="N271" s="202"/>
      <c r="O271" s="72"/>
      <c r="P271" s="72"/>
      <c r="Q271" s="72"/>
      <c r="R271" s="72"/>
      <c r="S271" s="72"/>
      <c r="T271" s="73"/>
      <c r="U271" s="35"/>
      <c r="V271" s="35"/>
      <c r="W271" s="35"/>
      <c r="X271" s="35"/>
      <c r="Y271" s="35"/>
      <c r="Z271" s="35"/>
      <c r="AA271" s="35"/>
      <c r="AB271" s="35"/>
      <c r="AC271" s="35"/>
      <c r="AD271" s="35"/>
      <c r="AE271" s="35"/>
      <c r="AT271" s="18" t="s">
        <v>221</v>
      </c>
      <c r="AU271" s="18" t="s">
        <v>88</v>
      </c>
    </row>
    <row r="272" spans="1:65" s="2" customFormat="1" ht="21.75" customHeight="1">
      <c r="A272" s="35"/>
      <c r="B272" s="36"/>
      <c r="C272" s="185" t="s">
        <v>1094</v>
      </c>
      <c r="D272" s="185" t="s">
        <v>216</v>
      </c>
      <c r="E272" s="186" t="s">
        <v>6221</v>
      </c>
      <c r="F272" s="187" t="s">
        <v>6222</v>
      </c>
      <c r="G272" s="188" t="s">
        <v>219</v>
      </c>
      <c r="H272" s="189">
        <v>7</v>
      </c>
      <c r="I272" s="190"/>
      <c r="J272" s="191">
        <f>ROUND(I272*H272,2)</f>
        <v>0</v>
      </c>
      <c r="K272" s="187" t="s">
        <v>1</v>
      </c>
      <c r="L272" s="40"/>
      <c r="M272" s="192" t="s">
        <v>1</v>
      </c>
      <c r="N272" s="193" t="s">
        <v>46</v>
      </c>
      <c r="O272" s="72"/>
      <c r="P272" s="194">
        <f>O272*H272</f>
        <v>0</v>
      </c>
      <c r="Q272" s="194">
        <v>0</v>
      </c>
      <c r="R272" s="194">
        <f>Q272*H272</f>
        <v>0</v>
      </c>
      <c r="S272" s="194">
        <v>0</v>
      </c>
      <c r="T272" s="195">
        <f>S272*H272</f>
        <v>0</v>
      </c>
      <c r="U272" s="35"/>
      <c r="V272" s="35"/>
      <c r="W272" s="35"/>
      <c r="X272" s="35"/>
      <c r="Y272" s="35"/>
      <c r="Z272" s="35"/>
      <c r="AA272" s="35"/>
      <c r="AB272" s="35"/>
      <c r="AC272" s="35"/>
      <c r="AD272" s="35"/>
      <c r="AE272" s="35"/>
      <c r="AR272" s="196" t="s">
        <v>214</v>
      </c>
      <c r="AT272" s="196" t="s">
        <v>216</v>
      </c>
      <c r="AU272" s="196" t="s">
        <v>88</v>
      </c>
      <c r="AY272" s="18" t="s">
        <v>215</v>
      </c>
      <c r="BE272" s="197">
        <f>IF(N272="základní",J272,0)</f>
        <v>0</v>
      </c>
      <c r="BF272" s="197">
        <f>IF(N272="snížená",J272,0)</f>
        <v>0</v>
      </c>
      <c r="BG272" s="197">
        <f>IF(N272="zákl. přenesená",J272,0)</f>
        <v>0</v>
      </c>
      <c r="BH272" s="197">
        <f>IF(N272="sníž. přenesená",J272,0)</f>
        <v>0</v>
      </c>
      <c r="BI272" s="197">
        <f>IF(N272="nulová",J272,0)</f>
        <v>0</v>
      </c>
      <c r="BJ272" s="18" t="s">
        <v>88</v>
      </c>
      <c r="BK272" s="197">
        <f>ROUND(I272*H272,2)</f>
        <v>0</v>
      </c>
      <c r="BL272" s="18" t="s">
        <v>214</v>
      </c>
      <c r="BM272" s="196" t="s">
        <v>1875</v>
      </c>
    </row>
    <row r="273" spans="1:65" s="2" customFormat="1" ht="10.199999999999999">
      <c r="A273" s="35"/>
      <c r="B273" s="36"/>
      <c r="C273" s="37"/>
      <c r="D273" s="198" t="s">
        <v>221</v>
      </c>
      <c r="E273" s="37"/>
      <c r="F273" s="199" t="s">
        <v>6222</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221</v>
      </c>
      <c r="AU273" s="18" t="s">
        <v>88</v>
      </c>
    </row>
    <row r="274" spans="1:65" s="2" customFormat="1" ht="16.5" customHeight="1">
      <c r="A274" s="35"/>
      <c r="B274" s="36"/>
      <c r="C274" s="185" t="s">
        <v>1108</v>
      </c>
      <c r="D274" s="185" t="s">
        <v>216</v>
      </c>
      <c r="E274" s="186" t="s">
        <v>6223</v>
      </c>
      <c r="F274" s="187" t="s">
        <v>6224</v>
      </c>
      <c r="G274" s="188" t="s">
        <v>6080</v>
      </c>
      <c r="H274" s="189">
        <v>34</v>
      </c>
      <c r="I274" s="190"/>
      <c r="J274" s="191">
        <f>ROUND(I274*H274,2)</f>
        <v>0</v>
      </c>
      <c r="K274" s="187" t="s">
        <v>1</v>
      </c>
      <c r="L274" s="40"/>
      <c r="M274" s="192" t="s">
        <v>1</v>
      </c>
      <c r="N274" s="193" t="s">
        <v>46</v>
      </c>
      <c r="O274" s="72"/>
      <c r="P274" s="194">
        <f>O274*H274</f>
        <v>0</v>
      </c>
      <c r="Q274" s="194">
        <v>0</v>
      </c>
      <c r="R274" s="194">
        <f>Q274*H274</f>
        <v>0</v>
      </c>
      <c r="S274" s="194">
        <v>0</v>
      </c>
      <c r="T274" s="195">
        <f>S274*H274</f>
        <v>0</v>
      </c>
      <c r="U274" s="35"/>
      <c r="V274" s="35"/>
      <c r="W274" s="35"/>
      <c r="X274" s="35"/>
      <c r="Y274" s="35"/>
      <c r="Z274" s="35"/>
      <c r="AA274" s="35"/>
      <c r="AB274" s="35"/>
      <c r="AC274" s="35"/>
      <c r="AD274" s="35"/>
      <c r="AE274" s="35"/>
      <c r="AR274" s="196" t="s">
        <v>214</v>
      </c>
      <c r="AT274" s="196" t="s">
        <v>216</v>
      </c>
      <c r="AU274" s="196" t="s">
        <v>88</v>
      </c>
      <c r="AY274" s="18" t="s">
        <v>215</v>
      </c>
      <c r="BE274" s="197">
        <f>IF(N274="základní",J274,0)</f>
        <v>0</v>
      </c>
      <c r="BF274" s="197">
        <f>IF(N274="snížená",J274,0)</f>
        <v>0</v>
      </c>
      <c r="BG274" s="197">
        <f>IF(N274="zákl. přenesená",J274,0)</f>
        <v>0</v>
      </c>
      <c r="BH274" s="197">
        <f>IF(N274="sníž. přenesená",J274,0)</f>
        <v>0</v>
      </c>
      <c r="BI274" s="197">
        <f>IF(N274="nulová",J274,0)</f>
        <v>0</v>
      </c>
      <c r="BJ274" s="18" t="s">
        <v>88</v>
      </c>
      <c r="BK274" s="197">
        <f>ROUND(I274*H274,2)</f>
        <v>0</v>
      </c>
      <c r="BL274" s="18" t="s">
        <v>214</v>
      </c>
      <c r="BM274" s="196" t="s">
        <v>1900</v>
      </c>
    </row>
    <row r="275" spans="1:65" s="2" customFormat="1" ht="10.199999999999999">
      <c r="A275" s="35"/>
      <c r="B275" s="36"/>
      <c r="C275" s="37"/>
      <c r="D275" s="198" t="s">
        <v>221</v>
      </c>
      <c r="E275" s="37"/>
      <c r="F275" s="199" t="s">
        <v>6224</v>
      </c>
      <c r="G275" s="37"/>
      <c r="H275" s="37"/>
      <c r="I275" s="200"/>
      <c r="J275" s="37"/>
      <c r="K275" s="37"/>
      <c r="L275" s="40"/>
      <c r="M275" s="201"/>
      <c r="N275" s="202"/>
      <c r="O275" s="72"/>
      <c r="P275" s="72"/>
      <c r="Q275" s="72"/>
      <c r="R275" s="72"/>
      <c r="S275" s="72"/>
      <c r="T275" s="73"/>
      <c r="U275" s="35"/>
      <c r="V275" s="35"/>
      <c r="W275" s="35"/>
      <c r="X275" s="35"/>
      <c r="Y275" s="35"/>
      <c r="Z275" s="35"/>
      <c r="AA275" s="35"/>
      <c r="AB275" s="35"/>
      <c r="AC275" s="35"/>
      <c r="AD275" s="35"/>
      <c r="AE275" s="35"/>
      <c r="AT275" s="18" t="s">
        <v>221</v>
      </c>
      <c r="AU275" s="18" t="s">
        <v>88</v>
      </c>
    </row>
    <row r="276" spans="1:65" s="2" customFormat="1" ht="16.5" customHeight="1">
      <c r="A276" s="35"/>
      <c r="B276" s="36"/>
      <c r="C276" s="185" t="s">
        <v>1120</v>
      </c>
      <c r="D276" s="185" t="s">
        <v>216</v>
      </c>
      <c r="E276" s="186" t="s">
        <v>6225</v>
      </c>
      <c r="F276" s="187" t="s">
        <v>6226</v>
      </c>
      <c r="G276" s="188" t="s">
        <v>6080</v>
      </c>
      <c r="H276" s="189">
        <v>10</v>
      </c>
      <c r="I276" s="190"/>
      <c r="J276" s="191">
        <f>ROUND(I276*H276,2)</f>
        <v>0</v>
      </c>
      <c r="K276" s="187" t="s">
        <v>1</v>
      </c>
      <c r="L276" s="40"/>
      <c r="M276" s="192" t="s">
        <v>1</v>
      </c>
      <c r="N276" s="193" t="s">
        <v>46</v>
      </c>
      <c r="O276" s="72"/>
      <c r="P276" s="194">
        <f>O276*H276</f>
        <v>0</v>
      </c>
      <c r="Q276" s="194">
        <v>0</v>
      </c>
      <c r="R276" s="194">
        <f>Q276*H276</f>
        <v>0</v>
      </c>
      <c r="S276" s="194">
        <v>0</v>
      </c>
      <c r="T276" s="195">
        <f>S276*H276</f>
        <v>0</v>
      </c>
      <c r="U276" s="35"/>
      <c r="V276" s="35"/>
      <c r="W276" s="35"/>
      <c r="X276" s="35"/>
      <c r="Y276" s="35"/>
      <c r="Z276" s="35"/>
      <c r="AA276" s="35"/>
      <c r="AB276" s="35"/>
      <c r="AC276" s="35"/>
      <c r="AD276" s="35"/>
      <c r="AE276" s="35"/>
      <c r="AR276" s="196" t="s">
        <v>214</v>
      </c>
      <c r="AT276" s="196" t="s">
        <v>216</v>
      </c>
      <c r="AU276" s="196" t="s">
        <v>88</v>
      </c>
      <c r="AY276" s="18" t="s">
        <v>215</v>
      </c>
      <c r="BE276" s="197">
        <f>IF(N276="základní",J276,0)</f>
        <v>0</v>
      </c>
      <c r="BF276" s="197">
        <f>IF(N276="snížená",J276,0)</f>
        <v>0</v>
      </c>
      <c r="BG276" s="197">
        <f>IF(N276="zákl. přenesená",J276,0)</f>
        <v>0</v>
      </c>
      <c r="BH276" s="197">
        <f>IF(N276="sníž. přenesená",J276,0)</f>
        <v>0</v>
      </c>
      <c r="BI276" s="197">
        <f>IF(N276="nulová",J276,0)</f>
        <v>0</v>
      </c>
      <c r="BJ276" s="18" t="s">
        <v>88</v>
      </c>
      <c r="BK276" s="197">
        <f>ROUND(I276*H276,2)</f>
        <v>0</v>
      </c>
      <c r="BL276" s="18" t="s">
        <v>214</v>
      </c>
      <c r="BM276" s="196" t="s">
        <v>1920</v>
      </c>
    </row>
    <row r="277" spans="1:65" s="2" customFormat="1" ht="10.199999999999999">
      <c r="A277" s="35"/>
      <c r="B277" s="36"/>
      <c r="C277" s="37"/>
      <c r="D277" s="198" t="s">
        <v>221</v>
      </c>
      <c r="E277" s="37"/>
      <c r="F277" s="199" t="s">
        <v>6226</v>
      </c>
      <c r="G277" s="37"/>
      <c r="H277" s="37"/>
      <c r="I277" s="200"/>
      <c r="J277" s="37"/>
      <c r="K277" s="37"/>
      <c r="L277" s="40"/>
      <c r="M277" s="201"/>
      <c r="N277" s="202"/>
      <c r="O277" s="72"/>
      <c r="P277" s="72"/>
      <c r="Q277" s="72"/>
      <c r="R277" s="72"/>
      <c r="S277" s="72"/>
      <c r="T277" s="73"/>
      <c r="U277" s="35"/>
      <c r="V277" s="35"/>
      <c r="W277" s="35"/>
      <c r="X277" s="35"/>
      <c r="Y277" s="35"/>
      <c r="Z277" s="35"/>
      <c r="AA277" s="35"/>
      <c r="AB277" s="35"/>
      <c r="AC277" s="35"/>
      <c r="AD277" s="35"/>
      <c r="AE277" s="35"/>
      <c r="AT277" s="18" t="s">
        <v>221</v>
      </c>
      <c r="AU277" s="18" t="s">
        <v>88</v>
      </c>
    </row>
    <row r="278" spans="1:65" s="2" customFormat="1" ht="21.75" customHeight="1">
      <c r="A278" s="35"/>
      <c r="B278" s="36"/>
      <c r="C278" s="185" t="s">
        <v>1129</v>
      </c>
      <c r="D278" s="185" t="s">
        <v>216</v>
      </c>
      <c r="E278" s="186" t="s">
        <v>6227</v>
      </c>
      <c r="F278" s="187" t="s">
        <v>6228</v>
      </c>
      <c r="G278" s="188" t="s">
        <v>6080</v>
      </c>
      <c r="H278" s="189">
        <v>8</v>
      </c>
      <c r="I278" s="190"/>
      <c r="J278" s="191">
        <f>ROUND(I278*H278,2)</f>
        <v>0</v>
      </c>
      <c r="K278" s="187" t="s">
        <v>1</v>
      </c>
      <c r="L278" s="40"/>
      <c r="M278" s="192" t="s">
        <v>1</v>
      </c>
      <c r="N278" s="193" t="s">
        <v>46</v>
      </c>
      <c r="O278" s="72"/>
      <c r="P278" s="194">
        <f>O278*H278</f>
        <v>0</v>
      </c>
      <c r="Q278" s="194">
        <v>0</v>
      </c>
      <c r="R278" s="194">
        <f>Q278*H278</f>
        <v>0</v>
      </c>
      <c r="S278" s="194">
        <v>0</v>
      </c>
      <c r="T278" s="195">
        <f>S278*H278</f>
        <v>0</v>
      </c>
      <c r="U278" s="35"/>
      <c r="V278" s="35"/>
      <c r="W278" s="35"/>
      <c r="X278" s="35"/>
      <c r="Y278" s="35"/>
      <c r="Z278" s="35"/>
      <c r="AA278" s="35"/>
      <c r="AB278" s="35"/>
      <c r="AC278" s="35"/>
      <c r="AD278" s="35"/>
      <c r="AE278" s="35"/>
      <c r="AR278" s="196" t="s">
        <v>214</v>
      </c>
      <c r="AT278" s="196" t="s">
        <v>216</v>
      </c>
      <c r="AU278" s="196" t="s">
        <v>88</v>
      </c>
      <c r="AY278" s="18" t="s">
        <v>215</v>
      </c>
      <c r="BE278" s="197">
        <f>IF(N278="základní",J278,0)</f>
        <v>0</v>
      </c>
      <c r="BF278" s="197">
        <f>IF(N278="snížená",J278,0)</f>
        <v>0</v>
      </c>
      <c r="BG278" s="197">
        <f>IF(N278="zákl. přenesená",J278,0)</f>
        <v>0</v>
      </c>
      <c r="BH278" s="197">
        <f>IF(N278="sníž. přenesená",J278,0)</f>
        <v>0</v>
      </c>
      <c r="BI278" s="197">
        <f>IF(N278="nulová",J278,0)</f>
        <v>0</v>
      </c>
      <c r="BJ278" s="18" t="s">
        <v>88</v>
      </c>
      <c r="BK278" s="197">
        <f>ROUND(I278*H278,2)</f>
        <v>0</v>
      </c>
      <c r="BL278" s="18" t="s">
        <v>214</v>
      </c>
      <c r="BM278" s="196" t="s">
        <v>1933</v>
      </c>
    </row>
    <row r="279" spans="1:65" s="2" customFormat="1" ht="10.199999999999999">
      <c r="A279" s="35"/>
      <c r="B279" s="36"/>
      <c r="C279" s="37"/>
      <c r="D279" s="198" t="s">
        <v>221</v>
      </c>
      <c r="E279" s="37"/>
      <c r="F279" s="199" t="s">
        <v>6228</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221</v>
      </c>
      <c r="AU279" s="18" t="s">
        <v>88</v>
      </c>
    </row>
    <row r="280" spans="1:65" s="2" customFormat="1" ht="16.5" customHeight="1">
      <c r="A280" s="35"/>
      <c r="B280" s="36"/>
      <c r="C280" s="185" t="s">
        <v>1152</v>
      </c>
      <c r="D280" s="185" t="s">
        <v>216</v>
      </c>
      <c r="E280" s="186" t="s">
        <v>6229</v>
      </c>
      <c r="F280" s="187" t="s">
        <v>6230</v>
      </c>
      <c r="G280" s="188" t="s">
        <v>6080</v>
      </c>
      <c r="H280" s="189">
        <v>10</v>
      </c>
      <c r="I280" s="190"/>
      <c r="J280" s="191">
        <f>ROUND(I280*H280,2)</f>
        <v>0</v>
      </c>
      <c r="K280" s="187" t="s">
        <v>1</v>
      </c>
      <c r="L280" s="40"/>
      <c r="M280" s="192" t="s">
        <v>1</v>
      </c>
      <c r="N280" s="193" t="s">
        <v>46</v>
      </c>
      <c r="O280" s="72"/>
      <c r="P280" s="194">
        <f>O280*H280</f>
        <v>0</v>
      </c>
      <c r="Q280" s="194">
        <v>0</v>
      </c>
      <c r="R280" s="194">
        <f>Q280*H280</f>
        <v>0</v>
      </c>
      <c r="S280" s="194">
        <v>0</v>
      </c>
      <c r="T280" s="195">
        <f>S280*H280</f>
        <v>0</v>
      </c>
      <c r="U280" s="35"/>
      <c r="V280" s="35"/>
      <c r="W280" s="35"/>
      <c r="X280" s="35"/>
      <c r="Y280" s="35"/>
      <c r="Z280" s="35"/>
      <c r="AA280" s="35"/>
      <c r="AB280" s="35"/>
      <c r="AC280" s="35"/>
      <c r="AD280" s="35"/>
      <c r="AE280" s="35"/>
      <c r="AR280" s="196" t="s">
        <v>214</v>
      </c>
      <c r="AT280" s="196" t="s">
        <v>216</v>
      </c>
      <c r="AU280" s="196" t="s">
        <v>88</v>
      </c>
      <c r="AY280" s="18" t="s">
        <v>215</v>
      </c>
      <c r="BE280" s="197">
        <f>IF(N280="základní",J280,0)</f>
        <v>0</v>
      </c>
      <c r="BF280" s="197">
        <f>IF(N280="snížená",J280,0)</f>
        <v>0</v>
      </c>
      <c r="BG280" s="197">
        <f>IF(N280="zákl. přenesená",J280,0)</f>
        <v>0</v>
      </c>
      <c r="BH280" s="197">
        <f>IF(N280="sníž. přenesená",J280,0)</f>
        <v>0</v>
      </c>
      <c r="BI280" s="197">
        <f>IF(N280="nulová",J280,0)</f>
        <v>0</v>
      </c>
      <c r="BJ280" s="18" t="s">
        <v>88</v>
      </c>
      <c r="BK280" s="197">
        <f>ROUND(I280*H280,2)</f>
        <v>0</v>
      </c>
      <c r="BL280" s="18" t="s">
        <v>214</v>
      </c>
      <c r="BM280" s="196" t="s">
        <v>1978</v>
      </c>
    </row>
    <row r="281" spans="1:65" s="2" customFormat="1" ht="10.199999999999999">
      <c r="A281" s="35"/>
      <c r="B281" s="36"/>
      <c r="C281" s="37"/>
      <c r="D281" s="198" t="s">
        <v>221</v>
      </c>
      <c r="E281" s="37"/>
      <c r="F281" s="199" t="s">
        <v>6230</v>
      </c>
      <c r="G281" s="37"/>
      <c r="H281" s="37"/>
      <c r="I281" s="200"/>
      <c r="J281" s="37"/>
      <c r="K281" s="37"/>
      <c r="L281" s="40"/>
      <c r="M281" s="201"/>
      <c r="N281" s="202"/>
      <c r="O281" s="72"/>
      <c r="P281" s="72"/>
      <c r="Q281" s="72"/>
      <c r="R281" s="72"/>
      <c r="S281" s="72"/>
      <c r="T281" s="73"/>
      <c r="U281" s="35"/>
      <c r="V281" s="35"/>
      <c r="W281" s="35"/>
      <c r="X281" s="35"/>
      <c r="Y281" s="35"/>
      <c r="Z281" s="35"/>
      <c r="AA281" s="35"/>
      <c r="AB281" s="35"/>
      <c r="AC281" s="35"/>
      <c r="AD281" s="35"/>
      <c r="AE281" s="35"/>
      <c r="AT281" s="18" t="s">
        <v>221</v>
      </c>
      <c r="AU281" s="18" t="s">
        <v>88</v>
      </c>
    </row>
    <row r="282" spans="1:65" s="2" customFormat="1" ht="24.15" customHeight="1">
      <c r="A282" s="35"/>
      <c r="B282" s="36"/>
      <c r="C282" s="185" t="s">
        <v>1164</v>
      </c>
      <c r="D282" s="185" t="s">
        <v>216</v>
      </c>
      <c r="E282" s="186" t="s">
        <v>6231</v>
      </c>
      <c r="F282" s="187" t="s">
        <v>6232</v>
      </c>
      <c r="G282" s="188" t="s">
        <v>6080</v>
      </c>
      <c r="H282" s="189">
        <v>3</v>
      </c>
      <c r="I282" s="190"/>
      <c r="J282" s="191">
        <f>ROUND(I282*H282,2)</f>
        <v>0</v>
      </c>
      <c r="K282" s="187" t="s">
        <v>1</v>
      </c>
      <c r="L282" s="40"/>
      <c r="M282" s="192" t="s">
        <v>1</v>
      </c>
      <c r="N282" s="193" t="s">
        <v>46</v>
      </c>
      <c r="O282" s="72"/>
      <c r="P282" s="194">
        <f>O282*H282</f>
        <v>0</v>
      </c>
      <c r="Q282" s="194">
        <v>0</v>
      </c>
      <c r="R282" s="194">
        <f>Q282*H282</f>
        <v>0</v>
      </c>
      <c r="S282" s="194">
        <v>0</v>
      </c>
      <c r="T282" s="195">
        <f>S282*H282</f>
        <v>0</v>
      </c>
      <c r="U282" s="35"/>
      <c r="V282" s="35"/>
      <c r="W282" s="35"/>
      <c r="X282" s="35"/>
      <c r="Y282" s="35"/>
      <c r="Z282" s="35"/>
      <c r="AA282" s="35"/>
      <c r="AB282" s="35"/>
      <c r="AC282" s="35"/>
      <c r="AD282" s="35"/>
      <c r="AE282" s="35"/>
      <c r="AR282" s="196" t="s">
        <v>214</v>
      </c>
      <c r="AT282" s="196" t="s">
        <v>216</v>
      </c>
      <c r="AU282" s="196" t="s">
        <v>88</v>
      </c>
      <c r="AY282" s="18" t="s">
        <v>215</v>
      </c>
      <c r="BE282" s="197">
        <f>IF(N282="základní",J282,0)</f>
        <v>0</v>
      </c>
      <c r="BF282" s="197">
        <f>IF(N282="snížená",J282,0)</f>
        <v>0</v>
      </c>
      <c r="BG282" s="197">
        <f>IF(N282="zákl. přenesená",J282,0)</f>
        <v>0</v>
      </c>
      <c r="BH282" s="197">
        <f>IF(N282="sníž. přenesená",J282,0)</f>
        <v>0</v>
      </c>
      <c r="BI282" s="197">
        <f>IF(N282="nulová",J282,0)</f>
        <v>0</v>
      </c>
      <c r="BJ282" s="18" t="s">
        <v>88</v>
      </c>
      <c r="BK282" s="197">
        <f>ROUND(I282*H282,2)</f>
        <v>0</v>
      </c>
      <c r="BL282" s="18" t="s">
        <v>214</v>
      </c>
      <c r="BM282" s="196" t="s">
        <v>1994</v>
      </c>
    </row>
    <row r="283" spans="1:65" s="2" customFormat="1" ht="19.2">
      <c r="A283" s="35"/>
      <c r="B283" s="36"/>
      <c r="C283" s="37"/>
      <c r="D283" s="198" t="s">
        <v>221</v>
      </c>
      <c r="E283" s="37"/>
      <c r="F283" s="199" t="s">
        <v>6232</v>
      </c>
      <c r="G283" s="37"/>
      <c r="H283" s="37"/>
      <c r="I283" s="200"/>
      <c r="J283" s="37"/>
      <c r="K283" s="37"/>
      <c r="L283" s="40"/>
      <c r="M283" s="201"/>
      <c r="N283" s="202"/>
      <c r="O283" s="72"/>
      <c r="P283" s="72"/>
      <c r="Q283" s="72"/>
      <c r="R283" s="72"/>
      <c r="S283" s="72"/>
      <c r="T283" s="73"/>
      <c r="U283" s="35"/>
      <c r="V283" s="35"/>
      <c r="W283" s="35"/>
      <c r="X283" s="35"/>
      <c r="Y283" s="35"/>
      <c r="Z283" s="35"/>
      <c r="AA283" s="35"/>
      <c r="AB283" s="35"/>
      <c r="AC283" s="35"/>
      <c r="AD283" s="35"/>
      <c r="AE283" s="35"/>
      <c r="AT283" s="18" t="s">
        <v>221</v>
      </c>
      <c r="AU283" s="18" t="s">
        <v>88</v>
      </c>
    </row>
    <row r="284" spans="1:65" s="2" customFormat="1" ht="16.5" customHeight="1">
      <c r="A284" s="35"/>
      <c r="B284" s="36"/>
      <c r="C284" s="185" t="s">
        <v>1170</v>
      </c>
      <c r="D284" s="185" t="s">
        <v>216</v>
      </c>
      <c r="E284" s="186" t="s">
        <v>6233</v>
      </c>
      <c r="F284" s="187" t="s">
        <v>6234</v>
      </c>
      <c r="G284" s="188" t="s">
        <v>6080</v>
      </c>
      <c r="H284" s="189">
        <v>5</v>
      </c>
      <c r="I284" s="190"/>
      <c r="J284" s="191">
        <f>ROUND(I284*H284,2)</f>
        <v>0</v>
      </c>
      <c r="K284" s="187" t="s">
        <v>1</v>
      </c>
      <c r="L284" s="40"/>
      <c r="M284" s="192" t="s">
        <v>1</v>
      </c>
      <c r="N284" s="193" t="s">
        <v>46</v>
      </c>
      <c r="O284" s="72"/>
      <c r="P284" s="194">
        <f>O284*H284</f>
        <v>0</v>
      </c>
      <c r="Q284" s="194">
        <v>0</v>
      </c>
      <c r="R284" s="194">
        <f>Q284*H284</f>
        <v>0</v>
      </c>
      <c r="S284" s="194">
        <v>0</v>
      </c>
      <c r="T284" s="195">
        <f>S284*H284</f>
        <v>0</v>
      </c>
      <c r="U284" s="35"/>
      <c r="V284" s="35"/>
      <c r="W284" s="35"/>
      <c r="X284" s="35"/>
      <c r="Y284" s="35"/>
      <c r="Z284" s="35"/>
      <c r="AA284" s="35"/>
      <c r="AB284" s="35"/>
      <c r="AC284" s="35"/>
      <c r="AD284" s="35"/>
      <c r="AE284" s="35"/>
      <c r="AR284" s="196" t="s">
        <v>214</v>
      </c>
      <c r="AT284" s="196" t="s">
        <v>216</v>
      </c>
      <c r="AU284" s="196" t="s">
        <v>88</v>
      </c>
      <c r="AY284" s="18" t="s">
        <v>215</v>
      </c>
      <c r="BE284" s="197">
        <f>IF(N284="základní",J284,0)</f>
        <v>0</v>
      </c>
      <c r="BF284" s="197">
        <f>IF(N284="snížená",J284,0)</f>
        <v>0</v>
      </c>
      <c r="BG284" s="197">
        <f>IF(N284="zákl. přenesená",J284,0)</f>
        <v>0</v>
      </c>
      <c r="BH284" s="197">
        <f>IF(N284="sníž. přenesená",J284,0)</f>
        <v>0</v>
      </c>
      <c r="BI284" s="197">
        <f>IF(N284="nulová",J284,0)</f>
        <v>0</v>
      </c>
      <c r="BJ284" s="18" t="s">
        <v>88</v>
      </c>
      <c r="BK284" s="197">
        <f>ROUND(I284*H284,2)</f>
        <v>0</v>
      </c>
      <c r="BL284" s="18" t="s">
        <v>214</v>
      </c>
      <c r="BM284" s="196" t="s">
        <v>2007</v>
      </c>
    </row>
    <row r="285" spans="1:65" s="2" customFormat="1" ht="10.199999999999999">
      <c r="A285" s="35"/>
      <c r="B285" s="36"/>
      <c r="C285" s="37"/>
      <c r="D285" s="198" t="s">
        <v>221</v>
      </c>
      <c r="E285" s="37"/>
      <c r="F285" s="199" t="s">
        <v>6234</v>
      </c>
      <c r="G285" s="37"/>
      <c r="H285" s="37"/>
      <c r="I285" s="200"/>
      <c r="J285" s="37"/>
      <c r="K285" s="37"/>
      <c r="L285" s="40"/>
      <c r="M285" s="201"/>
      <c r="N285" s="202"/>
      <c r="O285" s="72"/>
      <c r="P285" s="72"/>
      <c r="Q285" s="72"/>
      <c r="R285" s="72"/>
      <c r="S285" s="72"/>
      <c r="T285" s="73"/>
      <c r="U285" s="35"/>
      <c r="V285" s="35"/>
      <c r="W285" s="35"/>
      <c r="X285" s="35"/>
      <c r="Y285" s="35"/>
      <c r="Z285" s="35"/>
      <c r="AA285" s="35"/>
      <c r="AB285" s="35"/>
      <c r="AC285" s="35"/>
      <c r="AD285" s="35"/>
      <c r="AE285" s="35"/>
      <c r="AT285" s="18" t="s">
        <v>221</v>
      </c>
      <c r="AU285" s="18" t="s">
        <v>88</v>
      </c>
    </row>
    <row r="286" spans="1:65" s="2" customFormat="1" ht="16.5" customHeight="1">
      <c r="A286" s="35"/>
      <c r="B286" s="36"/>
      <c r="C286" s="185" t="s">
        <v>1176</v>
      </c>
      <c r="D286" s="185" t="s">
        <v>216</v>
      </c>
      <c r="E286" s="186" t="s">
        <v>6235</v>
      </c>
      <c r="F286" s="187" t="s">
        <v>6236</v>
      </c>
      <c r="G286" s="188" t="s">
        <v>6080</v>
      </c>
      <c r="H286" s="189">
        <v>64</v>
      </c>
      <c r="I286" s="190"/>
      <c r="J286" s="191">
        <f>ROUND(I286*H286,2)</f>
        <v>0</v>
      </c>
      <c r="K286" s="187" t="s">
        <v>1</v>
      </c>
      <c r="L286" s="40"/>
      <c r="M286" s="192" t="s">
        <v>1</v>
      </c>
      <c r="N286" s="193" t="s">
        <v>46</v>
      </c>
      <c r="O286" s="72"/>
      <c r="P286" s="194">
        <f>O286*H286</f>
        <v>0</v>
      </c>
      <c r="Q286" s="194">
        <v>0</v>
      </c>
      <c r="R286" s="194">
        <f>Q286*H286</f>
        <v>0</v>
      </c>
      <c r="S286" s="194">
        <v>0</v>
      </c>
      <c r="T286" s="195">
        <f>S286*H286</f>
        <v>0</v>
      </c>
      <c r="U286" s="35"/>
      <c r="V286" s="35"/>
      <c r="W286" s="35"/>
      <c r="X286" s="35"/>
      <c r="Y286" s="35"/>
      <c r="Z286" s="35"/>
      <c r="AA286" s="35"/>
      <c r="AB286" s="35"/>
      <c r="AC286" s="35"/>
      <c r="AD286" s="35"/>
      <c r="AE286" s="35"/>
      <c r="AR286" s="196" t="s">
        <v>214</v>
      </c>
      <c r="AT286" s="196" t="s">
        <v>216</v>
      </c>
      <c r="AU286" s="196" t="s">
        <v>88</v>
      </c>
      <c r="AY286" s="18" t="s">
        <v>215</v>
      </c>
      <c r="BE286" s="197">
        <f>IF(N286="základní",J286,0)</f>
        <v>0</v>
      </c>
      <c r="BF286" s="197">
        <f>IF(N286="snížená",J286,0)</f>
        <v>0</v>
      </c>
      <c r="BG286" s="197">
        <f>IF(N286="zákl. přenesená",J286,0)</f>
        <v>0</v>
      </c>
      <c r="BH286" s="197">
        <f>IF(N286="sníž. přenesená",J286,0)</f>
        <v>0</v>
      </c>
      <c r="BI286" s="197">
        <f>IF(N286="nulová",J286,0)</f>
        <v>0</v>
      </c>
      <c r="BJ286" s="18" t="s">
        <v>88</v>
      </c>
      <c r="BK286" s="197">
        <f>ROUND(I286*H286,2)</f>
        <v>0</v>
      </c>
      <c r="BL286" s="18" t="s">
        <v>214</v>
      </c>
      <c r="BM286" s="196" t="s">
        <v>2021</v>
      </c>
    </row>
    <row r="287" spans="1:65" s="2" customFormat="1" ht="10.199999999999999">
      <c r="A287" s="35"/>
      <c r="B287" s="36"/>
      <c r="C287" s="37"/>
      <c r="D287" s="198" t="s">
        <v>221</v>
      </c>
      <c r="E287" s="37"/>
      <c r="F287" s="199" t="s">
        <v>6236</v>
      </c>
      <c r="G287" s="37"/>
      <c r="H287" s="37"/>
      <c r="I287" s="200"/>
      <c r="J287" s="37"/>
      <c r="K287" s="37"/>
      <c r="L287" s="40"/>
      <c r="M287" s="201"/>
      <c r="N287" s="202"/>
      <c r="O287" s="72"/>
      <c r="P287" s="72"/>
      <c r="Q287" s="72"/>
      <c r="R287" s="72"/>
      <c r="S287" s="72"/>
      <c r="T287" s="73"/>
      <c r="U287" s="35"/>
      <c r="V287" s="35"/>
      <c r="W287" s="35"/>
      <c r="X287" s="35"/>
      <c r="Y287" s="35"/>
      <c r="Z287" s="35"/>
      <c r="AA287" s="35"/>
      <c r="AB287" s="35"/>
      <c r="AC287" s="35"/>
      <c r="AD287" s="35"/>
      <c r="AE287" s="35"/>
      <c r="AT287" s="18" t="s">
        <v>221</v>
      </c>
      <c r="AU287" s="18" t="s">
        <v>88</v>
      </c>
    </row>
    <row r="288" spans="1:65" s="2" customFormat="1" ht="16.5" customHeight="1">
      <c r="A288" s="35"/>
      <c r="B288" s="36"/>
      <c r="C288" s="185" t="s">
        <v>1184</v>
      </c>
      <c r="D288" s="185" t="s">
        <v>216</v>
      </c>
      <c r="E288" s="186" t="s">
        <v>6237</v>
      </c>
      <c r="F288" s="187" t="s">
        <v>6238</v>
      </c>
      <c r="G288" s="188" t="s">
        <v>6080</v>
      </c>
      <c r="H288" s="189">
        <v>42</v>
      </c>
      <c r="I288" s="190"/>
      <c r="J288" s="191">
        <f>ROUND(I288*H288,2)</f>
        <v>0</v>
      </c>
      <c r="K288" s="187" t="s">
        <v>1</v>
      </c>
      <c r="L288" s="40"/>
      <c r="M288" s="192" t="s">
        <v>1</v>
      </c>
      <c r="N288" s="193" t="s">
        <v>46</v>
      </c>
      <c r="O288" s="72"/>
      <c r="P288" s="194">
        <f>O288*H288</f>
        <v>0</v>
      </c>
      <c r="Q288" s="194">
        <v>0</v>
      </c>
      <c r="R288" s="194">
        <f>Q288*H288</f>
        <v>0</v>
      </c>
      <c r="S288" s="194">
        <v>0</v>
      </c>
      <c r="T288" s="195">
        <f>S288*H288</f>
        <v>0</v>
      </c>
      <c r="U288" s="35"/>
      <c r="V288" s="35"/>
      <c r="W288" s="35"/>
      <c r="X288" s="35"/>
      <c r="Y288" s="35"/>
      <c r="Z288" s="35"/>
      <c r="AA288" s="35"/>
      <c r="AB288" s="35"/>
      <c r="AC288" s="35"/>
      <c r="AD288" s="35"/>
      <c r="AE288" s="35"/>
      <c r="AR288" s="196" t="s">
        <v>214</v>
      </c>
      <c r="AT288" s="196" t="s">
        <v>216</v>
      </c>
      <c r="AU288" s="196" t="s">
        <v>88</v>
      </c>
      <c r="AY288" s="18" t="s">
        <v>215</v>
      </c>
      <c r="BE288" s="197">
        <f>IF(N288="základní",J288,0)</f>
        <v>0</v>
      </c>
      <c r="BF288" s="197">
        <f>IF(N288="snížená",J288,0)</f>
        <v>0</v>
      </c>
      <c r="BG288" s="197">
        <f>IF(N288="zákl. přenesená",J288,0)</f>
        <v>0</v>
      </c>
      <c r="BH288" s="197">
        <f>IF(N288="sníž. přenesená",J288,0)</f>
        <v>0</v>
      </c>
      <c r="BI288" s="197">
        <f>IF(N288="nulová",J288,0)</f>
        <v>0</v>
      </c>
      <c r="BJ288" s="18" t="s">
        <v>88</v>
      </c>
      <c r="BK288" s="197">
        <f>ROUND(I288*H288,2)</f>
        <v>0</v>
      </c>
      <c r="BL288" s="18" t="s">
        <v>214</v>
      </c>
      <c r="BM288" s="196" t="s">
        <v>2032</v>
      </c>
    </row>
    <row r="289" spans="1:65" s="2" customFormat="1" ht="10.199999999999999">
      <c r="A289" s="35"/>
      <c r="B289" s="36"/>
      <c r="C289" s="37"/>
      <c r="D289" s="198" t="s">
        <v>221</v>
      </c>
      <c r="E289" s="37"/>
      <c r="F289" s="199" t="s">
        <v>6238</v>
      </c>
      <c r="G289" s="37"/>
      <c r="H289" s="37"/>
      <c r="I289" s="200"/>
      <c r="J289" s="37"/>
      <c r="K289" s="37"/>
      <c r="L289" s="40"/>
      <c r="M289" s="201"/>
      <c r="N289" s="202"/>
      <c r="O289" s="72"/>
      <c r="P289" s="72"/>
      <c r="Q289" s="72"/>
      <c r="R289" s="72"/>
      <c r="S289" s="72"/>
      <c r="T289" s="73"/>
      <c r="U289" s="35"/>
      <c r="V289" s="35"/>
      <c r="W289" s="35"/>
      <c r="X289" s="35"/>
      <c r="Y289" s="35"/>
      <c r="Z289" s="35"/>
      <c r="AA289" s="35"/>
      <c r="AB289" s="35"/>
      <c r="AC289" s="35"/>
      <c r="AD289" s="35"/>
      <c r="AE289" s="35"/>
      <c r="AT289" s="18" t="s">
        <v>221</v>
      </c>
      <c r="AU289" s="18" t="s">
        <v>88</v>
      </c>
    </row>
    <row r="290" spans="1:65" s="2" customFormat="1" ht="16.5" customHeight="1">
      <c r="A290" s="35"/>
      <c r="B290" s="36"/>
      <c r="C290" s="185" t="s">
        <v>1188</v>
      </c>
      <c r="D290" s="185" t="s">
        <v>216</v>
      </c>
      <c r="E290" s="186" t="s">
        <v>6239</v>
      </c>
      <c r="F290" s="187" t="s">
        <v>6240</v>
      </c>
      <c r="G290" s="188" t="s">
        <v>6080</v>
      </c>
      <c r="H290" s="189">
        <v>5</v>
      </c>
      <c r="I290" s="190"/>
      <c r="J290" s="191">
        <f>ROUND(I290*H290,2)</f>
        <v>0</v>
      </c>
      <c r="K290" s="187" t="s">
        <v>1</v>
      </c>
      <c r="L290" s="40"/>
      <c r="M290" s="192" t="s">
        <v>1</v>
      </c>
      <c r="N290" s="193" t="s">
        <v>46</v>
      </c>
      <c r="O290" s="72"/>
      <c r="P290" s="194">
        <f>O290*H290</f>
        <v>0</v>
      </c>
      <c r="Q290" s="194">
        <v>0</v>
      </c>
      <c r="R290" s="194">
        <f>Q290*H290</f>
        <v>0</v>
      </c>
      <c r="S290" s="194">
        <v>0</v>
      </c>
      <c r="T290" s="195">
        <f>S290*H290</f>
        <v>0</v>
      </c>
      <c r="U290" s="35"/>
      <c r="V290" s="35"/>
      <c r="W290" s="35"/>
      <c r="X290" s="35"/>
      <c r="Y290" s="35"/>
      <c r="Z290" s="35"/>
      <c r="AA290" s="35"/>
      <c r="AB290" s="35"/>
      <c r="AC290" s="35"/>
      <c r="AD290" s="35"/>
      <c r="AE290" s="35"/>
      <c r="AR290" s="196" t="s">
        <v>214</v>
      </c>
      <c r="AT290" s="196" t="s">
        <v>216</v>
      </c>
      <c r="AU290" s="196" t="s">
        <v>88</v>
      </c>
      <c r="AY290" s="18" t="s">
        <v>215</v>
      </c>
      <c r="BE290" s="197">
        <f>IF(N290="základní",J290,0)</f>
        <v>0</v>
      </c>
      <c r="BF290" s="197">
        <f>IF(N290="snížená",J290,0)</f>
        <v>0</v>
      </c>
      <c r="BG290" s="197">
        <f>IF(N290="zákl. přenesená",J290,0)</f>
        <v>0</v>
      </c>
      <c r="BH290" s="197">
        <f>IF(N290="sníž. přenesená",J290,0)</f>
        <v>0</v>
      </c>
      <c r="BI290" s="197">
        <f>IF(N290="nulová",J290,0)</f>
        <v>0</v>
      </c>
      <c r="BJ290" s="18" t="s">
        <v>88</v>
      </c>
      <c r="BK290" s="197">
        <f>ROUND(I290*H290,2)</f>
        <v>0</v>
      </c>
      <c r="BL290" s="18" t="s">
        <v>214</v>
      </c>
      <c r="BM290" s="196" t="s">
        <v>2043</v>
      </c>
    </row>
    <row r="291" spans="1:65" s="2" customFormat="1" ht="10.199999999999999">
      <c r="A291" s="35"/>
      <c r="B291" s="36"/>
      <c r="C291" s="37"/>
      <c r="D291" s="198" t="s">
        <v>221</v>
      </c>
      <c r="E291" s="37"/>
      <c r="F291" s="199" t="s">
        <v>6240</v>
      </c>
      <c r="G291" s="37"/>
      <c r="H291" s="37"/>
      <c r="I291" s="200"/>
      <c r="J291" s="37"/>
      <c r="K291" s="37"/>
      <c r="L291" s="40"/>
      <c r="M291" s="201"/>
      <c r="N291" s="202"/>
      <c r="O291" s="72"/>
      <c r="P291" s="72"/>
      <c r="Q291" s="72"/>
      <c r="R291" s="72"/>
      <c r="S291" s="72"/>
      <c r="T291" s="73"/>
      <c r="U291" s="35"/>
      <c r="V291" s="35"/>
      <c r="W291" s="35"/>
      <c r="X291" s="35"/>
      <c r="Y291" s="35"/>
      <c r="Z291" s="35"/>
      <c r="AA291" s="35"/>
      <c r="AB291" s="35"/>
      <c r="AC291" s="35"/>
      <c r="AD291" s="35"/>
      <c r="AE291" s="35"/>
      <c r="AT291" s="18" t="s">
        <v>221</v>
      </c>
      <c r="AU291" s="18" t="s">
        <v>88</v>
      </c>
    </row>
    <row r="292" spans="1:65" s="2" customFormat="1" ht="16.5" customHeight="1">
      <c r="A292" s="35"/>
      <c r="B292" s="36"/>
      <c r="C292" s="185" t="s">
        <v>1192</v>
      </c>
      <c r="D292" s="185" t="s">
        <v>216</v>
      </c>
      <c r="E292" s="186" t="s">
        <v>6241</v>
      </c>
      <c r="F292" s="187" t="s">
        <v>6242</v>
      </c>
      <c r="G292" s="188" t="s">
        <v>6080</v>
      </c>
      <c r="H292" s="189">
        <v>372</v>
      </c>
      <c r="I292" s="190"/>
      <c r="J292" s="191">
        <f>ROUND(I292*H292,2)</f>
        <v>0</v>
      </c>
      <c r="K292" s="187" t="s">
        <v>1</v>
      </c>
      <c r="L292" s="40"/>
      <c r="M292" s="192" t="s">
        <v>1</v>
      </c>
      <c r="N292" s="193" t="s">
        <v>46</v>
      </c>
      <c r="O292" s="72"/>
      <c r="P292" s="194">
        <f>O292*H292</f>
        <v>0</v>
      </c>
      <c r="Q292" s="194">
        <v>0</v>
      </c>
      <c r="R292" s="194">
        <f>Q292*H292</f>
        <v>0</v>
      </c>
      <c r="S292" s="194">
        <v>0</v>
      </c>
      <c r="T292" s="195">
        <f>S292*H292</f>
        <v>0</v>
      </c>
      <c r="U292" s="35"/>
      <c r="V292" s="35"/>
      <c r="W292" s="35"/>
      <c r="X292" s="35"/>
      <c r="Y292" s="35"/>
      <c r="Z292" s="35"/>
      <c r="AA292" s="35"/>
      <c r="AB292" s="35"/>
      <c r="AC292" s="35"/>
      <c r="AD292" s="35"/>
      <c r="AE292" s="35"/>
      <c r="AR292" s="196" t="s">
        <v>214</v>
      </c>
      <c r="AT292" s="196" t="s">
        <v>216</v>
      </c>
      <c r="AU292" s="196" t="s">
        <v>88</v>
      </c>
      <c r="AY292" s="18" t="s">
        <v>215</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214</v>
      </c>
      <c r="BM292" s="196" t="s">
        <v>2053</v>
      </c>
    </row>
    <row r="293" spans="1:65" s="2" customFormat="1" ht="10.199999999999999">
      <c r="A293" s="35"/>
      <c r="B293" s="36"/>
      <c r="C293" s="37"/>
      <c r="D293" s="198" t="s">
        <v>221</v>
      </c>
      <c r="E293" s="37"/>
      <c r="F293" s="199" t="s">
        <v>6242</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221</v>
      </c>
      <c r="AU293" s="18" t="s">
        <v>88</v>
      </c>
    </row>
    <row r="294" spans="1:65" s="2" customFormat="1" ht="33" customHeight="1">
      <c r="A294" s="35"/>
      <c r="B294" s="36"/>
      <c r="C294" s="185" t="s">
        <v>1201</v>
      </c>
      <c r="D294" s="185" t="s">
        <v>216</v>
      </c>
      <c r="E294" s="186" t="s">
        <v>6243</v>
      </c>
      <c r="F294" s="187" t="s">
        <v>6244</v>
      </c>
      <c r="G294" s="188" t="s">
        <v>6080</v>
      </c>
      <c r="H294" s="189">
        <v>34</v>
      </c>
      <c r="I294" s="190"/>
      <c r="J294" s="191">
        <f>ROUND(I294*H294,2)</f>
        <v>0</v>
      </c>
      <c r="K294" s="187" t="s">
        <v>1</v>
      </c>
      <c r="L294" s="40"/>
      <c r="M294" s="192" t="s">
        <v>1</v>
      </c>
      <c r="N294" s="193" t="s">
        <v>46</v>
      </c>
      <c r="O294" s="72"/>
      <c r="P294" s="194">
        <f>O294*H294</f>
        <v>0</v>
      </c>
      <c r="Q294" s="194">
        <v>0</v>
      </c>
      <c r="R294" s="194">
        <f>Q294*H294</f>
        <v>0</v>
      </c>
      <c r="S294" s="194">
        <v>0</v>
      </c>
      <c r="T294" s="195">
        <f>S294*H294</f>
        <v>0</v>
      </c>
      <c r="U294" s="35"/>
      <c r="V294" s="35"/>
      <c r="W294" s="35"/>
      <c r="X294" s="35"/>
      <c r="Y294" s="35"/>
      <c r="Z294" s="35"/>
      <c r="AA294" s="35"/>
      <c r="AB294" s="35"/>
      <c r="AC294" s="35"/>
      <c r="AD294" s="35"/>
      <c r="AE294" s="35"/>
      <c r="AR294" s="196" t="s">
        <v>214</v>
      </c>
      <c r="AT294" s="196" t="s">
        <v>216</v>
      </c>
      <c r="AU294" s="196" t="s">
        <v>88</v>
      </c>
      <c r="AY294" s="18" t="s">
        <v>215</v>
      </c>
      <c r="BE294" s="197">
        <f>IF(N294="základní",J294,0)</f>
        <v>0</v>
      </c>
      <c r="BF294" s="197">
        <f>IF(N294="snížená",J294,0)</f>
        <v>0</v>
      </c>
      <c r="BG294" s="197">
        <f>IF(N294="zákl. přenesená",J294,0)</f>
        <v>0</v>
      </c>
      <c r="BH294" s="197">
        <f>IF(N294="sníž. přenesená",J294,0)</f>
        <v>0</v>
      </c>
      <c r="BI294" s="197">
        <f>IF(N294="nulová",J294,0)</f>
        <v>0</v>
      </c>
      <c r="BJ294" s="18" t="s">
        <v>88</v>
      </c>
      <c r="BK294" s="197">
        <f>ROUND(I294*H294,2)</f>
        <v>0</v>
      </c>
      <c r="BL294" s="18" t="s">
        <v>214</v>
      </c>
      <c r="BM294" s="196" t="s">
        <v>2065</v>
      </c>
    </row>
    <row r="295" spans="1:65" s="2" customFormat="1" ht="19.2">
      <c r="A295" s="35"/>
      <c r="B295" s="36"/>
      <c r="C295" s="37"/>
      <c r="D295" s="198" t="s">
        <v>221</v>
      </c>
      <c r="E295" s="37"/>
      <c r="F295" s="199" t="s">
        <v>6244</v>
      </c>
      <c r="G295" s="37"/>
      <c r="H295" s="37"/>
      <c r="I295" s="200"/>
      <c r="J295" s="37"/>
      <c r="K295" s="37"/>
      <c r="L295" s="40"/>
      <c r="M295" s="201"/>
      <c r="N295" s="202"/>
      <c r="O295" s="72"/>
      <c r="P295" s="72"/>
      <c r="Q295" s="72"/>
      <c r="R295" s="72"/>
      <c r="S295" s="72"/>
      <c r="T295" s="73"/>
      <c r="U295" s="35"/>
      <c r="V295" s="35"/>
      <c r="W295" s="35"/>
      <c r="X295" s="35"/>
      <c r="Y295" s="35"/>
      <c r="Z295" s="35"/>
      <c r="AA295" s="35"/>
      <c r="AB295" s="35"/>
      <c r="AC295" s="35"/>
      <c r="AD295" s="35"/>
      <c r="AE295" s="35"/>
      <c r="AT295" s="18" t="s">
        <v>221</v>
      </c>
      <c r="AU295" s="18" t="s">
        <v>88</v>
      </c>
    </row>
    <row r="296" spans="1:65" s="2" customFormat="1" ht="21.75" customHeight="1">
      <c r="A296" s="35"/>
      <c r="B296" s="36"/>
      <c r="C296" s="185" t="s">
        <v>1288</v>
      </c>
      <c r="D296" s="185" t="s">
        <v>216</v>
      </c>
      <c r="E296" s="186" t="s">
        <v>6245</v>
      </c>
      <c r="F296" s="187" t="s">
        <v>6246</v>
      </c>
      <c r="G296" s="188" t="s">
        <v>6080</v>
      </c>
      <c r="H296" s="189">
        <v>640</v>
      </c>
      <c r="I296" s="190"/>
      <c r="J296" s="191">
        <f>ROUND(I296*H296,2)</f>
        <v>0</v>
      </c>
      <c r="K296" s="187" t="s">
        <v>1</v>
      </c>
      <c r="L296" s="40"/>
      <c r="M296" s="192" t="s">
        <v>1</v>
      </c>
      <c r="N296" s="193" t="s">
        <v>46</v>
      </c>
      <c r="O296" s="72"/>
      <c r="P296" s="194">
        <f>O296*H296</f>
        <v>0</v>
      </c>
      <c r="Q296" s="194">
        <v>0</v>
      </c>
      <c r="R296" s="194">
        <f>Q296*H296</f>
        <v>0</v>
      </c>
      <c r="S296" s="194">
        <v>0</v>
      </c>
      <c r="T296" s="195">
        <f>S296*H296</f>
        <v>0</v>
      </c>
      <c r="U296" s="35"/>
      <c r="V296" s="35"/>
      <c r="W296" s="35"/>
      <c r="X296" s="35"/>
      <c r="Y296" s="35"/>
      <c r="Z296" s="35"/>
      <c r="AA296" s="35"/>
      <c r="AB296" s="35"/>
      <c r="AC296" s="35"/>
      <c r="AD296" s="35"/>
      <c r="AE296" s="35"/>
      <c r="AR296" s="196" t="s">
        <v>214</v>
      </c>
      <c r="AT296" s="196" t="s">
        <v>216</v>
      </c>
      <c r="AU296" s="196" t="s">
        <v>88</v>
      </c>
      <c r="AY296" s="18" t="s">
        <v>215</v>
      </c>
      <c r="BE296" s="197">
        <f>IF(N296="základní",J296,0)</f>
        <v>0</v>
      </c>
      <c r="BF296" s="197">
        <f>IF(N296="snížená",J296,0)</f>
        <v>0</v>
      </c>
      <c r="BG296" s="197">
        <f>IF(N296="zákl. přenesená",J296,0)</f>
        <v>0</v>
      </c>
      <c r="BH296" s="197">
        <f>IF(N296="sníž. přenesená",J296,0)</f>
        <v>0</v>
      </c>
      <c r="BI296" s="197">
        <f>IF(N296="nulová",J296,0)</f>
        <v>0</v>
      </c>
      <c r="BJ296" s="18" t="s">
        <v>88</v>
      </c>
      <c r="BK296" s="197">
        <f>ROUND(I296*H296,2)</f>
        <v>0</v>
      </c>
      <c r="BL296" s="18" t="s">
        <v>214</v>
      </c>
      <c r="BM296" s="196" t="s">
        <v>2085</v>
      </c>
    </row>
    <row r="297" spans="1:65" s="2" customFormat="1" ht="10.199999999999999">
      <c r="A297" s="35"/>
      <c r="B297" s="36"/>
      <c r="C297" s="37"/>
      <c r="D297" s="198" t="s">
        <v>221</v>
      </c>
      <c r="E297" s="37"/>
      <c r="F297" s="199" t="s">
        <v>6246</v>
      </c>
      <c r="G297" s="37"/>
      <c r="H297" s="37"/>
      <c r="I297" s="200"/>
      <c r="J297" s="37"/>
      <c r="K297" s="37"/>
      <c r="L297" s="40"/>
      <c r="M297" s="201"/>
      <c r="N297" s="202"/>
      <c r="O297" s="72"/>
      <c r="P297" s="72"/>
      <c r="Q297" s="72"/>
      <c r="R297" s="72"/>
      <c r="S297" s="72"/>
      <c r="T297" s="73"/>
      <c r="U297" s="35"/>
      <c r="V297" s="35"/>
      <c r="W297" s="35"/>
      <c r="X297" s="35"/>
      <c r="Y297" s="35"/>
      <c r="Z297" s="35"/>
      <c r="AA297" s="35"/>
      <c r="AB297" s="35"/>
      <c r="AC297" s="35"/>
      <c r="AD297" s="35"/>
      <c r="AE297" s="35"/>
      <c r="AT297" s="18" t="s">
        <v>221</v>
      </c>
      <c r="AU297" s="18" t="s">
        <v>88</v>
      </c>
    </row>
    <row r="298" spans="1:65" s="2" customFormat="1" ht="24.15" customHeight="1">
      <c r="A298" s="35"/>
      <c r="B298" s="36"/>
      <c r="C298" s="185" t="s">
        <v>1349</v>
      </c>
      <c r="D298" s="185" t="s">
        <v>216</v>
      </c>
      <c r="E298" s="186" t="s">
        <v>6247</v>
      </c>
      <c r="F298" s="187" t="s">
        <v>6248</v>
      </c>
      <c r="G298" s="188" t="s">
        <v>6080</v>
      </c>
      <c r="H298" s="189">
        <v>10</v>
      </c>
      <c r="I298" s="190"/>
      <c r="J298" s="191">
        <f>ROUND(I298*H298,2)</f>
        <v>0</v>
      </c>
      <c r="K298" s="187" t="s">
        <v>1</v>
      </c>
      <c r="L298" s="40"/>
      <c r="M298" s="192" t="s">
        <v>1</v>
      </c>
      <c r="N298" s="193" t="s">
        <v>46</v>
      </c>
      <c r="O298" s="72"/>
      <c r="P298" s="194">
        <f>O298*H298</f>
        <v>0</v>
      </c>
      <c r="Q298" s="194">
        <v>0</v>
      </c>
      <c r="R298" s="194">
        <f>Q298*H298</f>
        <v>0</v>
      </c>
      <c r="S298" s="194">
        <v>0</v>
      </c>
      <c r="T298" s="195">
        <f>S298*H298</f>
        <v>0</v>
      </c>
      <c r="U298" s="35"/>
      <c r="V298" s="35"/>
      <c r="W298" s="35"/>
      <c r="X298" s="35"/>
      <c r="Y298" s="35"/>
      <c r="Z298" s="35"/>
      <c r="AA298" s="35"/>
      <c r="AB298" s="35"/>
      <c r="AC298" s="35"/>
      <c r="AD298" s="35"/>
      <c r="AE298" s="35"/>
      <c r="AR298" s="196" t="s">
        <v>214</v>
      </c>
      <c r="AT298" s="196" t="s">
        <v>216</v>
      </c>
      <c r="AU298" s="196" t="s">
        <v>88</v>
      </c>
      <c r="AY298" s="18" t="s">
        <v>215</v>
      </c>
      <c r="BE298" s="197">
        <f>IF(N298="základní",J298,0)</f>
        <v>0</v>
      </c>
      <c r="BF298" s="197">
        <f>IF(N298="snížená",J298,0)</f>
        <v>0</v>
      </c>
      <c r="BG298" s="197">
        <f>IF(N298="zákl. přenesená",J298,0)</f>
        <v>0</v>
      </c>
      <c r="BH298" s="197">
        <f>IF(N298="sníž. přenesená",J298,0)</f>
        <v>0</v>
      </c>
      <c r="BI298" s="197">
        <f>IF(N298="nulová",J298,0)</f>
        <v>0</v>
      </c>
      <c r="BJ298" s="18" t="s">
        <v>88</v>
      </c>
      <c r="BK298" s="197">
        <f>ROUND(I298*H298,2)</f>
        <v>0</v>
      </c>
      <c r="BL298" s="18" t="s">
        <v>214</v>
      </c>
      <c r="BM298" s="196" t="s">
        <v>2097</v>
      </c>
    </row>
    <row r="299" spans="1:65" s="2" customFormat="1" ht="19.2">
      <c r="A299" s="35"/>
      <c r="B299" s="36"/>
      <c r="C299" s="37"/>
      <c r="D299" s="198" t="s">
        <v>221</v>
      </c>
      <c r="E299" s="37"/>
      <c r="F299" s="199" t="s">
        <v>6248</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221</v>
      </c>
      <c r="AU299" s="18" t="s">
        <v>88</v>
      </c>
    </row>
    <row r="300" spans="1:65" s="2" customFormat="1" ht="24.15" customHeight="1">
      <c r="A300" s="35"/>
      <c r="B300" s="36"/>
      <c r="C300" s="185" t="s">
        <v>1355</v>
      </c>
      <c r="D300" s="185" t="s">
        <v>216</v>
      </c>
      <c r="E300" s="186" t="s">
        <v>6249</v>
      </c>
      <c r="F300" s="187" t="s">
        <v>6250</v>
      </c>
      <c r="G300" s="188" t="s">
        <v>219</v>
      </c>
      <c r="H300" s="189">
        <v>1</v>
      </c>
      <c r="I300" s="190"/>
      <c r="J300" s="191">
        <f>ROUND(I300*H300,2)</f>
        <v>0</v>
      </c>
      <c r="K300" s="187" t="s">
        <v>1</v>
      </c>
      <c r="L300" s="40"/>
      <c r="M300" s="192" t="s">
        <v>1</v>
      </c>
      <c r="N300" s="193" t="s">
        <v>46</v>
      </c>
      <c r="O300" s="72"/>
      <c r="P300" s="194">
        <f>O300*H300</f>
        <v>0</v>
      </c>
      <c r="Q300" s="194">
        <v>0</v>
      </c>
      <c r="R300" s="194">
        <f>Q300*H300</f>
        <v>0</v>
      </c>
      <c r="S300" s="194">
        <v>0</v>
      </c>
      <c r="T300" s="195">
        <f>S300*H300</f>
        <v>0</v>
      </c>
      <c r="U300" s="35"/>
      <c r="V300" s="35"/>
      <c r="W300" s="35"/>
      <c r="X300" s="35"/>
      <c r="Y300" s="35"/>
      <c r="Z300" s="35"/>
      <c r="AA300" s="35"/>
      <c r="AB300" s="35"/>
      <c r="AC300" s="35"/>
      <c r="AD300" s="35"/>
      <c r="AE300" s="35"/>
      <c r="AR300" s="196" t="s">
        <v>214</v>
      </c>
      <c r="AT300" s="196" t="s">
        <v>216</v>
      </c>
      <c r="AU300" s="196" t="s">
        <v>88</v>
      </c>
      <c r="AY300" s="18" t="s">
        <v>215</v>
      </c>
      <c r="BE300" s="197">
        <f>IF(N300="základní",J300,0)</f>
        <v>0</v>
      </c>
      <c r="BF300" s="197">
        <f>IF(N300="snížená",J300,0)</f>
        <v>0</v>
      </c>
      <c r="BG300" s="197">
        <f>IF(N300="zákl. přenesená",J300,0)</f>
        <v>0</v>
      </c>
      <c r="BH300" s="197">
        <f>IF(N300="sníž. přenesená",J300,0)</f>
        <v>0</v>
      </c>
      <c r="BI300" s="197">
        <f>IF(N300="nulová",J300,0)</f>
        <v>0</v>
      </c>
      <c r="BJ300" s="18" t="s">
        <v>88</v>
      </c>
      <c r="BK300" s="197">
        <f>ROUND(I300*H300,2)</f>
        <v>0</v>
      </c>
      <c r="BL300" s="18" t="s">
        <v>214</v>
      </c>
      <c r="BM300" s="196" t="s">
        <v>2109</v>
      </c>
    </row>
    <row r="301" spans="1:65" s="2" customFormat="1" ht="19.2">
      <c r="A301" s="35"/>
      <c r="B301" s="36"/>
      <c r="C301" s="37"/>
      <c r="D301" s="198" t="s">
        <v>221</v>
      </c>
      <c r="E301" s="37"/>
      <c r="F301" s="199" t="s">
        <v>6250</v>
      </c>
      <c r="G301" s="37"/>
      <c r="H301" s="37"/>
      <c r="I301" s="200"/>
      <c r="J301" s="37"/>
      <c r="K301" s="37"/>
      <c r="L301" s="40"/>
      <c r="M301" s="201"/>
      <c r="N301" s="202"/>
      <c r="O301" s="72"/>
      <c r="P301" s="72"/>
      <c r="Q301" s="72"/>
      <c r="R301" s="72"/>
      <c r="S301" s="72"/>
      <c r="T301" s="73"/>
      <c r="U301" s="35"/>
      <c r="V301" s="35"/>
      <c r="W301" s="35"/>
      <c r="X301" s="35"/>
      <c r="Y301" s="35"/>
      <c r="Z301" s="35"/>
      <c r="AA301" s="35"/>
      <c r="AB301" s="35"/>
      <c r="AC301" s="35"/>
      <c r="AD301" s="35"/>
      <c r="AE301" s="35"/>
      <c r="AT301" s="18" t="s">
        <v>221</v>
      </c>
      <c r="AU301" s="18" t="s">
        <v>88</v>
      </c>
    </row>
    <row r="302" spans="1:65" s="2" customFormat="1" ht="16.5" customHeight="1">
      <c r="A302" s="35"/>
      <c r="B302" s="36"/>
      <c r="C302" s="185" t="s">
        <v>1363</v>
      </c>
      <c r="D302" s="185" t="s">
        <v>216</v>
      </c>
      <c r="E302" s="186" t="s">
        <v>6251</v>
      </c>
      <c r="F302" s="187" t="s">
        <v>6252</v>
      </c>
      <c r="G302" s="188" t="s">
        <v>219</v>
      </c>
      <c r="H302" s="189">
        <v>1</v>
      </c>
      <c r="I302" s="190"/>
      <c r="J302" s="191">
        <f>ROUND(I302*H302,2)</f>
        <v>0</v>
      </c>
      <c r="K302" s="187" t="s">
        <v>1</v>
      </c>
      <c r="L302" s="40"/>
      <c r="M302" s="192" t="s">
        <v>1</v>
      </c>
      <c r="N302" s="193" t="s">
        <v>46</v>
      </c>
      <c r="O302" s="72"/>
      <c r="P302" s="194">
        <f>O302*H302</f>
        <v>0</v>
      </c>
      <c r="Q302" s="194">
        <v>0</v>
      </c>
      <c r="R302" s="194">
        <f>Q302*H302</f>
        <v>0</v>
      </c>
      <c r="S302" s="194">
        <v>0</v>
      </c>
      <c r="T302" s="195">
        <f>S302*H302</f>
        <v>0</v>
      </c>
      <c r="U302" s="35"/>
      <c r="V302" s="35"/>
      <c r="W302" s="35"/>
      <c r="X302" s="35"/>
      <c r="Y302" s="35"/>
      <c r="Z302" s="35"/>
      <c r="AA302" s="35"/>
      <c r="AB302" s="35"/>
      <c r="AC302" s="35"/>
      <c r="AD302" s="35"/>
      <c r="AE302" s="35"/>
      <c r="AR302" s="196" t="s">
        <v>214</v>
      </c>
      <c r="AT302" s="196" t="s">
        <v>216</v>
      </c>
      <c r="AU302" s="196" t="s">
        <v>88</v>
      </c>
      <c r="AY302" s="18" t="s">
        <v>215</v>
      </c>
      <c r="BE302" s="197">
        <f>IF(N302="základní",J302,0)</f>
        <v>0</v>
      </c>
      <c r="BF302" s="197">
        <f>IF(N302="snížená",J302,0)</f>
        <v>0</v>
      </c>
      <c r="BG302" s="197">
        <f>IF(N302="zákl. přenesená",J302,0)</f>
        <v>0</v>
      </c>
      <c r="BH302" s="197">
        <f>IF(N302="sníž. přenesená",J302,0)</f>
        <v>0</v>
      </c>
      <c r="BI302" s="197">
        <f>IF(N302="nulová",J302,0)</f>
        <v>0</v>
      </c>
      <c r="BJ302" s="18" t="s">
        <v>88</v>
      </c>
      <c r="BK302" s="197">
        <f>ROUND(I302*H302,2)</f>
        <v>0</v>
      </c>
      <c r="BL302" s="18" t="s">
        <v>214</v>
      </c>
      <c r="BM302" s="196" t="s">
        <v>2124</v>
      </c>
    </row>
    <row r="303" spans="1:65" s="2" customFormat="1" ht="10.199999999999999">
      <c r="A303" s="35"/>
      <c r="B303" s="36"/>
      <c r="C303" s="37"/>
      <c r="D303" s="198" t="s">
        <v>221</v>
      </c>
      <c r="E303" s="37"/>
      <c r="F303" s="199" t="s">
        <v>6252</v>
      </c>
      <c r="G303" s="37"/>
      <c r="H303" s="37"/>
      <c r="I303" s="200"/>
      <c r="J303" s="37"/>
      <c r="K303" s="37"/>
      <c r="L303" s="40"/>
      <c r="M303" s="201"/>
      <c r="N303" s="202"/>
      <c r="O303" s="72"/>
      <c r="P303" s="72"/>
      <c r="Q303" s="72"/>
      <c r="R303" s="72"/>
      <c r="S303" s="72"/>
      <c r="T303" s="73"/>
      <c r="U303" s="35"/>
      <c r="V303" s="35"/>
      <c r="W303" s="35"/>
      <c r="X303" s="35"/>
      <c r="Y303" s="35"/>
      <c r="Z303" s="35"/>
      <c r="AA303" s="35"/>
      <c r="AB303" s="35"/>
      <c r="AC303" s="35"/>
      <c r="AD303" s="35"/>
      <c r="AE303" s="35"/>
      <c r="AT303" s="18" t="s">
        <v>221</v>
      </c>
      <c r="AU303" s="18" t="s">
        <v>88</v>
      </c>
    </row>
    <row r="304" spans="1:65" s="2" customFormat="1" ht="16.5" customHeight="1">
      <c r="A304" s="35"/>
      <c r="B304" s="36"/>
      <c r="C304" s="185" t="s">
        <v>1385</v>
      </c>
      <c r="D304" s="185" t="s">
        <v>216</v>
      </c>
      <c r="E304" s="186" t="s">
        <v>6253</v>
      </c>
      <c r="F304" s="187" t="s">
        <v>6254</v>
      </c>
      <c r="G304" s="188" t="s">
        <v>219</v>
      </c>
      <c r="H304" s="189">
        <v>1</v>
      </c>
      <c r="I304" s="190"/>
      <c r="J304" s="191">
        <f>ROUND(I304*H304,2)</f>
        <v>0</v>
      </c>
      <c r="K304" s="187" t="s">
        <v>1</v>
      </c>
      <c r="L304" s="40"/>
      <c r="M304" s="192" t="s">
        <v>1</v>
      </c>
      <c r="N304" s="193" t="s">
        <v>46</v>
      </c>
      <c r="O304" s="72"/>
      <c r="P304" s="194">
        <f>O304*H304</f>
        <v>0</v>
      </c>
      <c r="Q304" s="194">
        <v>0</v>
      </c>
      <c r="R304" s="194">
        <f>Q304*H304</f>
        <v>0</v>
      </c>
      <c r="S304" s="194">
        <v>0</v>
      </c>
      <c r="T304" s="195">
        <f>S304*H304</f>
        <v>0</v>
      </c>
      <c r="U304" s="35"/>
      <c r="V304" s="35"/>
      <c r="W304" s="35"/>
      <c r="X304" s="35"/>
      <c r="Y304" s="35"/>
      <c r="Z304" s="35"/>
      <c r="AA304" s="35"/>
      <c r="AB304" s="35"/>
      <c r="AC304" s="35"/>
      <c r="AD304" s="35"/>
      <c r="AE304" s="35"/>
      <c r="AR304" s="196" t="s">
        <v>214</v>
      </c>
      <c r="AT304" s="196" t="s">
        <v>216</v>
      </c>
      <c r="AU304" s="196" t="s">
        <v>88</v>
      </c>
      <c r="AY304" s="18" t="s">
        <v>215</v>
      </c>
      <c r="BE304" s="197">
        <f>IF(N304="základní",J304,0)</f>
        <v>0</v>
      </c>
      <c r="BF304" s="197">
        <f>IF(N304="snížená",J304,0)</f>
        <v>0</v>
      </c>
      <c r="BG304" s="197">
        <f>IF(N304="zákl. přenesená",J304,0)</f>
        <v>0</v>
      </c>
      <c r="BH304" s="197">
        <f>IF(N304="sníž. přenesená",J304,0)</f>
        <v>0</v>
      </c>
      <c r="BI304" s="197">
        <f>IF(N304="nulová",J304,0)</f>
        <v>0</v>
      </c>
      <c r="BJ304" s="18" t="s">
        <v>88</v>
      </c>
      <c r="BK304" s="197">
        <f>ROUND(I304*H304,2)</f>
        <v>0</v>
      </c>
      <c r="BL304" s="18" t="s">
        <v>214</v>
      </c>
      <c r="BM304" s="196" t="s">
        <v>2141</v>
      </c>
    </row>
    <row r="305" spans="1:65" s="2" customFormat="1" ht="10.199999999999999">
      <c r="A305" s="35"/>
      <c r="B305" s="36"/>
      <c r="C305" s="37"/>
      <c r="D305" s="198" t="s">
        <v>221</v>
      </c>
      <c r="E305" s="37"/>
      <c r="F305" s="199" t="s">
        <v>6254</v>
      </c>
      <c r="G305" s="37"/>
      <c r="H305" s="37"/>
      <c r="I305" s="200"/>
      <c r="J305" s="37"/>
      <c r="K305" s="37"/>
      <c r="L305" s="40"/>
      <c r="M305" s="201"/>
      <c r="N305" s="202"/>
      <c r="O305" s="72"/>
      <c r="P305" s="72"/>
      <c r="Q305" s="72"/>
      <c r="R305" s="72"/>
      <c r="S305" s="72"/>
      <c r="T305" s="73"/>
      <c r="U305" s="35"/>
      <c r="V305" s="35"/>
      <c r="W305" s="35"/>
      <c r="X305" s="35"/>
      <c r="Y305" s="35"/>
      <c r="Z305" s="35"/>
      <c r="AA305" s="35"/>
      <c r="AB305" s="35"/>
      <c r="AC305" s="35"/>
      <c r="AD305" s="35"/>
      <c r="AE305" s="35"/>
      <c r="AT305" s="18" t="s">
        <v>221</v>
      </c>
      <c r="AU305" s="18" t="s">
        <v>88</v>
      </c>
    </row>
    <row r="306" spans="1:65" s="11" customFormat="1" ht="25.95" customHeight="1">
      <c r="B306" s="171"/>
      <c r="C306" s="172"/>
      <c r="D306" s="173" t="s">
        <v>80</v>
      </c>
      <c r="E306" s="174" t="s">
        <v>6255</v>
      </c>
      <c r="F306" s="174" t="s">
        <v>6256</v>
      </c>
      <c r="G306" s="172"/>
      <c r="H306" s="172"/>
      <c r="I306" s="175"/>
      <c r="J306" s="176">
        <f>BK306</f>
        <v>0</v>
      </c>
      <c r="K306" s="172"/>
      <c r="L306" s="177"/>
      <c r="M306" s="178"/>
      <c r="N306" s="179"/>
      <c r="O306" s="179"/>
      <c r="P306" s="180">
        <f>SUM(P307:P338)</f>
        <v>0</v>
      </c>
      <c r="Q306" s="179"/>
      <c r="R306" s="180">
        <f>SUM(R307:R338)</f>
        <v>0</v>
      </c>
      <c r="S306" s="179"/>
      <c r="T306" s="181">
        <f>SUM(T307:T338)</f>
        <v>0</v>
      </c>
      <c r="AR306" s="182" t="s">
        <v>88</v>
      </c>
      <c r="AT306" s="183" t="s">
        <v>80</v>
      </c>
      <c r="AU306" s="183" t="s">
        <v>81</v>
      </c>
      <c r="AY306" s="182" t="s">
        <v>215</v>
      </c>
      <c r="BK306" s="184">
        <f>SUM(BK307:BK338)</f>
        <v>0</v>
      </c>
    </row>
    <row r="307" spans="1:65" s="2" customFormat="1" ht="16.5" customHeight="1">
      <c r="A307" s="35"/>
      <c r="B307" s="36"/>
      <c r="C307" s="185" t="s">
        <v>1418</v>
      </c>
      <c r="D307" s="185" t="s">
        <v>216</v>
      </c>
      <c r="E307" s="186" t="s">
        <v>6257</v>
      </c>
      <c r="F307" s="187" t="s">
        <v>6258</v>
      </c>
      <c r="G307" s="188" t="s">
        <v>797</v>
      </c>
      <c r="H307" s="189">
        <v>190</v>
      </c>
      <c r="I307" s="190"/>
      <c r="J307" s="191">
        <f>ROUND(I307*H307,2)</f>
        <v>0</v>
      </c>
      <c r="K307" s="187" t="s">
        <v>1</v>
      </c>
      <c r="L307" s="40"/>
      <c r="M307" s="192" t="s">
        <v>1</v>
      </c>
      <c r="N307" s="193" t="s">
        <v>46</v>
      </c>
      <c r="O307" s="72"/>
      <c r="P307" s="194">
        <f>O307*H307</f>
        <v>0</v>
      </c>
      <c r="Q307" s="194">
        <v>0</v>
      </c>
      <c r="R307" s="194">
        <f>Q307*H307</f>
        <v>0</v>
      </c>
      <c r="S307" s="194">
        <v>0</v>
      </c>
      <c r="T307" s="195">
        <f>S307*H307</f>
        <v>0</v>
      </c>
      <c r="U307" s="35"/>
      <c r="V307" s="35"/>
      <c r="W307" s="35"/>
      <c r="X307" s="35"/>
      <c r="Y307" s="35"/>
      <c r="Z307" s="35"/>
      <c r="AA307" s="35"/>
      <c r="AB307" s="35"/>
      <c r="AC307" s="35"/>
      <c r="AD307" s="35"/>
      <c r="AE307" s="35"/>
      <c r="AR307" s="196" t="s">
        <v>214</v>
      </c>
      <c r="AT307" s="196" t="s">
        <v>216</v>
      </c>
      <c r="AU307" s="196" t="s">
        <v>88</v>
      </c>
      <c r="AY307" s="18" t="s">
        <v>215</v>
      </c>
      <c r="BE307" s="197">
        <f>IF(N307="základní",J307,0)</f>
        <v>0</v>
      </c>
      <c r="BF307" s="197">
        <f>IF(N307="snížená",J307,0)</f>
        <v>0</v>
      </c>
      <c r="BG307" s="197">
        <f>IF(N307="zákl. přenesená",J307,0)</f>
        <v>0</v>
      </c>
      <c r="BH307" s="197">
        <f>IF(N307="sníž. přenesená",J307,0)</f>
        <v>0</v>
      </c>
      <c r="BI307" s="197">
        <f>IF(N307="nulová",J307,0)</f>
        <v>0</v>
      </c>
      <c r="BJ307" s="18" t="s">
        <v>88</v>
      </c>
      <c r="BK307" s="197">
        <f>ROUND(I307*H307,2)</f>
        <v>0</v>
      </c>
      <c r="BL307" s="18" t="s">
        <v>214</v>
      </c>
      <c r="BM307" s="196" t="s">
        <v>2153</v>
      </c>
    </row>
    <row r="308" spans="1:65" s="2" customFormat="1" ht="10.199999999999999">
      <c r="A308" s="35"/>
      <c r="B308" s="36"/>
      <c r="C308" s="37"/>
      <c r="D308" s="198" t="s">
        <v>221</v>
      </c>
      <c r="E308" s="37"/>
      <c r="F308" s="199" t="s">
        <v>6258</v>
      </c>
      <c r="G308" s="37"/>
      <c r="H308" s="37"/>
      <c r="I308" s="200"/>
      <c r="J308" s="37"/>
      <c r="K308" s="37"/>
      <c r="L308" s="40"/>
      <c r="M308" s="201"/>
      <c r="N308" s="202"/>
      <c r="O308" s="72"/>
      <c r="P308" s="72"/>
      <c r="Q308" s="72"/>
      <c r="R308" s="72"/>
      <c r="S308" s="72"/>
      <c r="T308" s="73"/>
      <c r="U308" s="35"/>
      <c r="V308" s="35"/>
      <c r="W308" s="35"/>
      <c r="X308" s="35"/>
      <c r="Y308" s="35"/>
      <c r="Z308" s="35"/>
      <c r="AA308" s="35"/>
      <c r="AB308" s="35"/>
      <c r="AC308" s="35"/>
      <c r="AD308" s="35"/>
      <c r="AE308" s="35"/>
      <c r="AT308" s="18" t="s">
        <v>221</v>
      </c>
      <c r="AU308" s="18" t="s">
        <v>88</v>
      </c>
    </row>
    <row r="309" spans="1:65" s="2" customFormat="1" ht="16.5" customHeight="1">
      <c r="A309" s="35"/>
      <c r="B309" s="36"/>
      <c r="C309" s="185" t="s">
        <v>1425</v>
      </c>
      <c r="D309" s="185" t="s">
        <v>216</v>
      </c>
      <c r="E309" s="186" t="s">
        <v>6259</v>
      </c>
      <c r="F309" s="187" t="s">
        <v>6260</v>
      </c>
      <c r="G309" s="188" t="s">
        <v>6080</v>
      </c>
      <c r="H309" s="189">
        <v>280</v>
      </c>
      <c r="I309" s="190"/>
      <c r="J309" s="191">
        <f>ROUND(I309*H309,2)</f>
        <v>0</v>
      </c>
      <c r="K309" s="187" t="s">
        <v>1</v>
      </c>
      <c r="L309" s="40"/>
      <c r="M309" s="192" t="s">
        <v>1</v>
      </c>
      <c r="N309" s="193" t="s">
        <v>46</v>
      </c>
      <c r="O309" s="72"/>
      <c r="P309" s="194">
        <f>O309*H309</f>
        <v>0</v>
      </c>
      <c r="Q309" s="194">
        <v>0</v>
      </c>
      <c r="R309" s="194">
        <f>Q309*H309</f>
        <v>0</v>
      </c>
      <c r="S309" s="194">
        <v>0</v>
      </c>
      <c r="T309" s="195">
        <f>S309*H309</f>
        <v>0</v>
      </c>
      <c r="U309" s="35"/>
      <c r="V309" s="35"/>
      <c r="W309" s="35"/>
      <c r="X309" s="35"/>
      <c r="Y309" s="35"/>
      <c r="Z309" s="35"/>
      <c r="AA309" s="35"/>
      <c r="AB309" s="35"/>
      <c r="AC309" s="35"/>
      <c r="AD309" s="35"/>
      <c r="AE309" s="35"/>
      <c r="AR309" s="196" t="s">
        <v>214</v>
      </c>
      <c r="AT309" s="196" t="s">
        <v>216</v>
      </c>
      <c r="AU309" s="196" t="s">
        <v>88</v>
      </c>
      <c r="AY309" s="18" t="s">
        <v>215</v>
      </c>
      <c r="BE309" s="197">
        <f>IF(N309="základní",J309,0)</f>
        <v>0</v>
      </c>
      <c r="BF309" s="197">
        <f>IF(N309="snížená",J309,0)</f>
        <v>0</v>
      </c>
      <c r="BG309" s="197">
        <f>IF(N309="zákl. přenesená",J309,0)</f>
        <v>0</v>
      </c>
      <c r="BH309" s="197">
        <f>IF(N309="sníž. přenesená",J309,0)</f>
        <v>0</v>
      </c>
      <c r="BI309" s="197">
        <f>IF(N309="nulová",J309,0)</f>
        <v>0</v>
      </c>
      <c r="BJ309" s="18" t="s">
        <v>88</v>
      </c>
      <c r="BK309" s="197">
        <f>ROUND(I309*H309,2)</f>
        <v>0</v>
      </c>
      <c r="BL309" s="18" t="s">
        <v>214</v>
      </c>
      <c r="BM309" s="196" t="s">
        <v>2165</v>
      </c>
    </row>
    <row r="310" spans="1:65" s="2" customFormat="1" ht="10.199999999999999">
      <c r="A310" s="35"/>
      <c r="B310" s="36"/>
      <c r="C310" s="37"/>
      <c r="D310" s="198" t="s">
        <v>221</v>
      </c>
      <c r="E310" s="37"/>
      <c r="F310" s="199" t="s">
        <v>6260</v>
      </c>
      <c r="G310" s="37"/>
      <c r="H310" s="37"/>
      <c r="I310" s="200"/>
      <c r="J310" s="37"/>
      <c r="K310" s="37"/>
      <c r="L310" s="40"/>
      <c r="M310" s="201"/>
      <c r="N310" s="202"/>
      <c r="O310" s="72"/>
      <c r="P310" s="72"/>
      <c r="Q310" s="72"/>
      <c r="R310" s="72"/>
      <c r="S310" s="72"/>
      <c r="T310" s="73"/>
      <c r="U310" s="35"/>
      <c r="V310" s="35"/>
      <c r="W310" s="35"/>
      <c r="X310" s="35"/>
      <c r="Y310" s="35"/>
      <c r="Z310" s="35"/>
      <c r="AA310" s="35"/>
      <c r="AB310" s="35"/>
      <c r="AC310" s="35"/>
      <c r="AD310" s="35"/>
      <c r="AE310" s="35"/>
      <c r="AT310" s="18" t="s">
        <v>221</v>
      </c>
      <c r="AU310" s="18" t="s">
        <v>88</v>
      </c>
    </row>
    <row r="311" spans="1:65" s="2" customFormat="1" ht="16.5" customHeight="1">
      <c r="A311" s="35"/>
      <c r="B311" s="36"/>
      <c r="C311" s="185" t="s">
        <v>1431</v>
      </c>
      <c r="D311" s="185" t="s">
        <v>216</v>
      </c>
      <c r="E311" s="186" t="s">
        <v>6261</v>
      </c>
      <c r="F311" s="187" t="s">
        <v>6262</v>
      </c>
      <c r="G311" s="188" t="s">
        <v>6080</v>
      </c>
      <c r="H311" s="189">
        <v>60</v>
      </c>
      <c r="I311" s="190"/>
      <c r="J311" s="191">
        <f>ROUND(I311*H311,2)</f>
        <v>0</v>
      </c>
      <c r="K311" s="187" t="s">
        <v>1</v>
      </c>
      <c r="L311" s="40"/>
      <c r="M311" s="192" t="s">
        <v>1</v>
      </c>
      <c r="N311" s="193" t="s">
        <v>46</v>
      </c>
      <c r="O311" s="72"/>
      <c r="P311" s="194">
        <f>O311*H311</f>
        <v>0</v>
      </c>
      <c r="Q311" s="194">
        <v>0</v>
      </c>
      <c r="R311" s="194">
        <f>Q311*H311</f>
        <v>0</v>
      </c>
      <c r="S311" s="194">
        <v>0</v>
      </c>
      <c r="T311" s="195">
        <f>S311*H311</f>
        <v>0</v>
      </c>
      <c r="U311" s="35"/>
      <c r="V311" s="35"/>
      <c r="W311" s="35"/>
      <c r="X311" s="35"/>
      <c r="Y311" s="35"/>
      <c r="Z311" s="35"/>
      <c r="AA311" s="35"/>
      <c r="AB311" s="35"/>
      <c r="AC311" s="35"/>
      <c r="AD311" s="35"/>
      <c r="AE311" s="35"/>
      <c r="AR311" s="196" t="s">
        <v>214</v>
      </c>
      <c r="AT311" s="196" t="s">
        <v>216</v>
      </c>
      <c r="AU311" s="196" t="s">
        <v>88</v>
      </c>
      <c r="AY311" s="18" t="s">
        <v>215</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214</v>
      </c>
      <c r="BM311" s="196" t="s">
        <v>2177</v>
      </c>
    </row>
    <row r="312" spans="1:65" s="2" customFormat="1" ht="10.199999999999999">
      <c r="A312" s="35"/>
      <c r="B312" s="36"/>
      <c r="C312" s="37"/>
      <c r="D312" s="198" t="s">
        <v>221</v>
      </c>
      <c r="E312" s="37"/>
      <c r="F312" s="199" t="s">
        <v>6262</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221</v>
      </c>
      <c r="AU312" s="18" t="s">
        <v>88</v>
      </c>
    </row>
    <row r="313" spans="1:65" s="2" customFormat="1" ht="16.5" customHeight="1">
      <c r="A313" s="35"/>
      <c r="B313" s="36"/>
      <c r="C313" s="185" t="s">
        <v>1435</v>
      </c>
      <c r="D313" s="185" t="s">
        <v>216</v>
      </c>
      <c r="E313" s="186" t="s">
        <v>6263</v>
      </c>
      <c r="F313" s="187" t="s">
        <v>6264</v>
      </c>
      <c r="G313" s="188" t="s">
        <v>6080</v>
      </c>
      <c r="H313" s="189">
        <v>8</v>
      </c>
      <c r="I313" s="190"/>
      <c r="J313" s="191">
        <f>ROUND(I313*H313,2)</f>
        <v>0</v>
      </c>
      <c r="K313" s="187" t="s">
        <v>1</v>
      </c>
      <c r="L313" s="40"/>
      <c r="M313" s="192" t="s">
        <v>1</v>
      </c>
      <c r="N313" s="193" t="s">
        <v>46</v>
      </c>
      <c r="O313" s="72"/>
      <c r="P313" s="194">
        <f>O313*H313</f>
        <v>0</v>
      </c>
      <c r="Q313" s="194">
        <v>0</v>
      </c>
      <c r="R313" s="194">
        <f>Q313*H313</f>
        <v>0</v>
      </c>
      <c r="S313" s="194">
        <v>0</v>
      </c>
      <c r="T313" s="195">
        <f>S313*H313</f>
        <v>0</v>
      </c>
      <c r="U313" s="35"/>
      <c r="V313" s="35"/>
      <c r="W313" s="35"/>
      <c r="X313" s="35"/>
      <c r="Y313" s="35"/>
      <c r="Z313" s="35"/>
      <c r="AA313" s="35"/>
      <c r="AB313" s="35"/>
      <c r="AC313" s="35"/>
      <c r="AD313" s="35"/>
      <c r="AE313" s="35"/>
      <c r="AR313" s="196" t="s">
        <v>214</v>
      </c>
      <c r="AT313" s="196" t="s">
        <v>216</v>
      </c>
      <c r="AU313" s="196" t="s">
        <v>88</v>
      </c>
      <c r="AY313" s="18" t="s">
        <v>215</v>
      </c>
      <c r="BE313" s="197">
        <f>IF(N313="základní",J313,0)</f>
        <v>0</v>
      </c>
      <c r="BF313" s="197">
        <f>IF(N313="snížená",J313,0)</f>
        <v>0</v>
      </c>
      <c r="BG313" s="197">
        <f>IF(N313="zákl. přenesená",J313,0)</f>
        <v>0</v>
      </c>
      <c r="BH313" s="197">
        <f>IF(N313="sníž. přenesená",J313,0)</f>
        <v>0</v>
      </c>
      <c r="BI313" s="197">
        <f>IF(N313="nulová",J313,0)</f>
        <v>0</v>
      </c>
      <c r="BJ313" s="18" t="s">
        <v>88</v>
      </c>
      <c r="BK313" s="197">
        <f>ROUND(I313*H313,2)</f>
        <v>0</v>
      </c>
      <c r="BL313" s="18" t="s">
        <v>214</v>
      </c>
      <c r="BM313" s="196" t="s">
        <v>2185</v>
      </c>
    </row>
    <row r="314" spans="1:65" s="2" customFormat="1" ht="10.199999999999999">
      <c r="A314" s="35"/>
      <c r="B314" s="36"/>
      <c r="C314" s="37"/>
      <c r="D314" s="198" t="s">
        <v>221</v>
      </c>
      <c r="E314" s="37"/>
      <c r="F314" s="199" t="s">
        <v>6264</v>
      </c>
      <c r="G314" s="37"/>
      <c r="H314" s="37"/>
      <c r="I314" s="200"/>
      <c r="J314" s="37"/>
      <c r="K314" s="37"/>
      <c r="L314" s="40"/>
      <c r="M314" s="201"/>
      <c r="N314" s="202"/>
      <c r="O314" s="72"/>
      <c r="P314" s="72"/>
      <c r="Q314" s="72"/>
      <c r="R314" s="72"/>
      <c r="S314" s="72"/>
      <c r="T314" s="73"/>
      <c r="U314" s="35"/>
      <c r="V314" s="35"/>
      <c r="W314" s="35"/>
      <c r="X314" s="35"/>
      <c r="Y314" s="35"/>
      <c r="Z314" s="35"/>
      <c r="AA314" s="35"/>
      <c r="AB314" s="35"/>
      <c r="AC314" s="35"/>
      <c r="AD314" s="35"/>
      <c r="AE314" s="35"/>
      <c r="AT314" s="18" t="s">
        <v>221</v>
      </c>
      <c r="AU314" s="18" t="s">
        <v>88</v>
      </c>
    </row>
    <row r="315" spans="1:65" s="2" customFormat="1" ht="16.5" customHeight="1">
      <c r="A315" s="35"/>
      <c r="B315" s="36"/>
      <c r="C315" s="185" t="s">
        <v>1441</v>
      </c>
      <c r="D315" s="185" t="s">
        <v>216</v>
      </c>
      <c r="E315" s="186" t="s">
        <v>6265</v>
      </c>
      <c r="F315" s="187" t="s">
        <v>6266</v>
      </c>
      <c r="G315" s="188" t="s">
        <v>797</v>
      </c>
      <c r="H315" s="189">
        <v>40</v>
      </c>
      <c r="I315" s="190"/>
      <c r="J315" s="191">
        <f>ROUND(I315*H315,2)</f>
        <v>0</v>
      </c>
      <c r="K315" s="187" t="s">
        <v>1</v>
      </c>
      <c r="L315" s="40"/>
      <c r="M315" s="192" t="s">
        <v>1</v>
      </c>
      <c r="N315" s="193" t="s">
        <v>46</v>
      </c>
      <c r="O315" s="72"/>
      <c r="P315" s="194">
        <f>O315*H315</f>
        <v>0</v>
      </c>
      <c r="Q315" s="194">
        <v>0</v>
      </c>
      <c r="R315" s="194">
        <f>Q315*H315</f>
        <v>0</v>
      </c>
      <c r="S315" s="194">
        <v>0</v>
      </c>
      <c r="T315" s="195">
        <f>S315*H315</f>
        <v>0</v>
      </c>
      <c r="U315" s="35"/>
      <c r="V315" s="35"/>
      <c r="W315" s="35"/>
      <c r="X315" s="35"/>
      <c r="Y315" s="35"/>
      <c r="Z315" s="35"/>
      <c r="AA315" s="35"/>
      <c r="AB315" s="35"/>
      <c r="AC315" s="35"/>
      <c r="AD315" s="35"/>
      <c r="AE315" s="35"/>
      <c r="AR315" s="196" t="s">
        <v>214</v>
      </c>
      <c r="AT315" s="196" t="s">
        <v>216</v>
      </c>
      <c r="AU315" s="196" t="s">
        <v>88</v>
      </c>
      <c r="AY315" s="18" t="s">
        <v>215</v>
      </c>
      <c r="BE315" s="197">
        <f>IF(N315="základní",J315,0)</f>
        <v>0</v>
      </c>
      <c r="BF315" s="197">
        <f>IF(N315="snížená",J315,0)</f>
        <v>0</v>
      </c>
      <c r="BG315" s="197">
        <f>IF(N315="zákl. přenesená",J315,0)</f>
        <v>0</v>
      </c>
      <c r="BH315" s="197">
        <f>IF(N315="sníž. přenesená",J315,0)</f>
        <v>0</v>
      </c>
      <c r="BI315" s="197">
        <f>IF(N315="nulová",J315,0)</f>
        <v>0</v>
      </c>
      <c r="BJ315" s="18" t="s">
        <v>88</v>
      </c>
      <c r="BK315" s="197">
        <f>ROUND(I315*H315,2)</f>
        <v>0</v>
      </c>
      <c r="BL315" s="18" t="s">
        <v>214</v>
      </c>
      <c r="BM315" s="196" t="s">
        <v>2195</v>
      </c>
    </row>
    <row r="316" spans="1:65" s="2" customFormat="1" ht="10.199999999999999">
      <c r="A316" s="35"/>
      <c r="B316" s="36"/>
      <c r="C316" s="37"/>
      <c r="D316" s="198" t="s">
        <v>221</v>
      </c>
      <c r="E316" s="37"/>
      <c r="F316" s="199" t="s">
        <v>6266</v>
      </c>
      <c r="G316" s="37"/>
      <c r="H316" s="37"/>
      <c r="I316" s="200"/>
      <c r="J316" s="37"/>
      <c r="K316" s="37"/>
      <c r="L316" s="40"/>
      <c r="M316" s="201"/>
      <c r="N316" s="202"/>
      <c r="O316" s="72"/>
      <c r="P316" s="72"/>
      <c r="Q316" s="72"/>
      <c r="R316" s="72"/>
      <c r="S316" s="72"/>
      <c r="T316" s="73"/>
      <c r="U316" s="35"/>
      <c r="V316" s="35"/>
      <c r="W316" s="35"/>
      <c r="X316" s="35"/>
      <c r="Y316" s="35"/>
      <c r="Z316" s="35"/>
      <c r="AA316" s="35"/>
      <c r="AB316" s="35"/>
      <c r="AC316" s="35"/>
      <c r="AD316" s="35"/>
      <c r="AE316" s="35"/>
      <c r="AT316" s="18" t="s">
        <v>221</v>
      </c>
      <c r="AU316" s="18" t="s">
        <v>88</v>
      </c>
    </row>
    <row r="317" spans="1:65" s="2" customFormat="1" ht="16.5" customHeight="1">
      <c r="A317" s="35"/>
      <c r="B317" s="36"/>
      <c r="C317" s="185" t="s">
        <v>1451</v>
      </c>
      <c r="D317" s="185" t="s">
        <v>216</v>
      </c>
      <c r="E317" s="186" t="s">
        <v>6267</v>
      </c>
      <c r="F317" s="187" t="s">
        <v>6268</v>
      </c>
      <c r="G317" s="188" t="s">
        <v>797</v>
      </c>
      <c r="H317" s="189">
        <v>110</v>
      </c>
      <c r="I317" s="190"/>
      <c r="J317" s="191">
        <f>ROUND(I317*H317,2)</f>
        <v>0</v>
      </c>
      <c r="K317" s="187" t="s">
        <v>1</v>
      </c>
      <c r="L317" s="40"/>
      <c r="M317" s="192" t="s">
        <v>1</v>
      </c>
      <c r="N317" s="193" t="s">
        <v>46</v>
      </c>
      <c r="O317" s="72"/>
      <c r="P317" s="194">
        <f>O317*H317</f>
        <v>0</v>
      </c>
      <c r="Q317" s="194">
        <v>0</v>
      </c>
      <c r="R317" s="194">
        <f>Q317*H317</f>
        <v>0</v>
      </c>
      <c r="S317" s="194">
        <v>0</v>
      </c>
      <c r="T317" s="195">
        <f>S317*H317</f>
        <v>0</v>
      </c>
      <c r="U317" s="35"/>
      <c r="V317" s="35"/>
      <c r="W317" s="35"/>
      <c r="X317" s="35"/>
      <c r="Y317" s="35"/>
      <c r="Z317" s="35"/>
      <c r="AA317" s="35"/>
      <c r="AB317" s="35"/>
      <c r="AC317" s="35"/>
      <c r="AD317" s="35"/>
      <c r="AE317" s="35"/>
      <c r="AR317" s="196" t="s">
        <v>214</v>
      </c>
      <c r="AT317" s="196" t="s">
        <v>216</v>
      </c>
      <c r="AU317" s="196" t="s">
        <v>88</v>
      </c>
      <c r="AY317" s="18" t="s">
        <v>215</v>
      </c>
      <c r="BE317" s="197">
        <f>IF(N317="základní",J317,0)</f>
        <v>0</v>
      </c>
      <c r="BF317" s="197">
        <f>IF(N317="snížená",J317,0)</f>
        <v>0</v>
      </c>
      <c r="BG317" s="197">
        <f>IF(N317="zákl. přenesená",J317,0)</f>
        <v>0</v>
      </c>
      <c r="BH317" s="197">
        <f>IF(N317="sníž. přenesená",J317,0)</f>
        <v>0</v>
      </c>
      <c r="BI317" s="197">
        <f>IF(N317="nulová",J317,0)</f>
        <v>0</v>
      </c>
      <c r="BJ317" s="18" t="s">
        <v>88</v>
      </c>
      <c r="BK317" s="197">
        <f>ROUND(I317*H317,2)</f>
        <v>0</v>
      </c>
      <c r="BL317" s="18" t="s">
        <v>214</v>
      </c>
      <c r="BM317" s="196" t="s">
        <v>2205</v>
      </c>
    </row>
    <row r="318" spans="1:65" s="2" customFormat="1" ht="10.199999999999999">
      <c r="A318" s="35"/>
      <c r="B318" s="36"/>
      <c r="C318" s="37"/>
      <c r="D318" s="198" t="s">
        <v>221</v>
      </c>
      <c r="E318" s="37"/>
      <c r="F318" s="199" t="s">
        <v>6268</v>
      </c>
      <c r="G318" s="37"/>
      <c r="H318" s="37"/>
      <c r="I318" s="200"/>
      <c r="J318" s="37"/>
      <c r="K318" s="37"/>
      <c r="L318" s="40"/>
      <c r="M318" s="201"/>
      <c r="N318" s="202"/>
      <c r="O318" s="72"/>
      <c r="P318" s="72"/>
      <c r="Q318" s="72"/>
      <c r="R318" s="72"/>
      <c r="S318" s="72"/>
      <c r="T318" s="73"/>
      <c r="U318" s="35"/>
      <c r="V318" s="35"/>
      <c r="W318" s="35"/>
      <c r="X318" s="35"/>
      <c r="Y318" s="35"/>
      <c r="Z318" s="35"/>
      <c r="AA318" s="35"/>
      <c r="AB318" s="35"/>
      <c r="AC318" s="35"/>
      <c r="AD318" s="35"/>
      <c r="AE318" s="35"/>
      <c r="AT318" s="18" t="s">
        <v>221</v>
      </c>
      <c r="AU318" s="18" t="s">
        <v>88</v>
      </c>
    </row>
    <row r="319" spans="1:65" s="2" customFormat="1" ht="16.5" customHeight="1">
      <c r="A319" s="35"/>
      <c r="B319" s="36"/>
      <c r="C319" s="185" t="s">
        <v>1457</v>
      </c>
      <c r="D319" s="185" t="s">
        <v>216</v>
      </c>
      <c r="E319" s="186" t="s">
        <v>6269</v>
      </c>
      <c r="F319" s="187" t="s">
        <v>6270</v>
      </c>
      <c r="G319" s="188" t="s">
        <v>6080</v>
      </c>
      <c r="H319" s="189">
        <v>80</v>
      </c>
      <c r="I319" s="190"/>
      <c r="J319" s="191">
        <f>ROUND(I319*H319,2)</f>
        <v>0</v>
      </c>
      <c r="K319" s="187" t="s">
        <v>1</v>
      </c>
      <c r="L319" s="40"/>
      <c r="M319" s="192" t="s">
        <v>1</v>
      </c>
      <c r="N319" s="193" t="s">
        <v>46</v>
      </c>
      <c r="O319" s="72"/>
      <c r="P319" s="194">
        <f>O319*H319</f>
        <v>0</v>
      </c>
      <c r="Q319" s="194">
        <v>0</v>
      </c>
      <c r="R319" s="194">
        <f>Q319*H319</f>
        <v>0</v>
      </c>
      <c r="S319" s="194">
        <v>0</v>
      </c>
      <c r="T319" s="195">
        <f>S319*H319</f>
        <v>0</v>
      </c>
      <c r="U319" s="35"/>
      <c r="V319" s="35"/>
      <c r="W319" s="35"/>
      <c r="X319" s="35"/>
      <c r="Y319" s="35"/>
      <c r="Z319" s="35"/>
      <c r="AA319" s="35"/>
      <c r="AB319" s="35"/>
      <c r="AC319" s="35"/>
      <c r="AD319" s="35"/>
      <c r="AE319" s="35"/>
      <c r="AR319" s="196" t="s">
        <v>214</v>
      </c>
      <c r="AT319" s="196" t="s">
        <v>216</v>
      </c>
      <c r="AU319" s="196" t="s">
        <v>88</v>
      </c>
      <c r="AY319" s="18" t="s">
        <v>215</v>
      </c>
      <c r="BE319" s="197">
        <f>IF(N319="základní",J319,0)</f>
        <v>0</v>
      </c>
      <c r="BF319" s="197">
        <f>IF(N319="snížená",J319,0)</f>
        <v>0</v>
      </c>
      <c r="BG319" s="197">
        <f>IF(N319="zákl. přenesená",J319,0)</f>
        <v>0</v>
      </c>
      <c r="BH319" s="197">
        <f>IF(N319="sníž. přenesená",J319,0)</f>
        <v>0</v>
      </c>
      <c r="BI319" s="197">
        <f>IF(N319="nulová",J319,0)</f>
        <v>0</v>
      </c>
      <c r="BJ319" s="18" t="s">
        <v>88</v>
      </c>
      <c r="BK319" s="197">
        <f>ROUND(I319*H319,2)</f>
        <v>0</v>
      </c>
      <c r="BL319" s="18" t="s">
        <v>214</v>
      </c>
      <c r="BM319" s="196" t="s">
        <v>2214</v>
      </c>
    </row>
    <row r="320" spans="1:65" s="2" customFormat="1" ht="10.199999999999999">
      <c r="A320" s="35"/>
      <c r="B320" s="36"/>
      <c r="C320" s="37"/>
      <c r="D320" s="198" t="s">
        <v>221</v>
      </c>
      <c r="E320" s="37"/>
      <c r="F320" s="199" t="s">
        <v>6270</v>
      </c>
      <c r="G320" s="37"/>
      <c r="H320" s="37"/>
      <c r="I320" s="200"/>
      <c r="J320" s="37"/>
      <c r="K320" s="37"/>
      <c r="L320" s="40"/>
      <c r="M320" s="201"/>
      <c r="N320" s="202"/>
      <c r="O320" s="72"/>
      <c r="P320" s="72"/>
      <c r="Q320" s="72"/>
      <c r="R320" s="72"/>
      <c r="S320" s="72"/>
      <c r="T320" s="73"/>
      <c r="U320" s="35"/>
      <c r="V320" s="35"/>
      <c r="W320" s="35"/>
      <c r="X320" s="35"/>
      <c r="Y320" s="35"/>
      <c r="Z320" s="35"/>
      <c r="AA320" s="35"/>
      <c r="AB320" s="35"/>
      <c r="AC320" s="35"/>
      <c r="AD320" s="35"/>
      <c r="AE320" s="35"/>
      <c r="AT320" s="18" t="s">
        <v>221</v>
      </c>
      <c r="AU320" s="18" t="s">
        <v>88</v>
      </c>
    </row>
    <row r="321" spans="1:65" s="2" customFormat="1" ht="16.5" customHeight="1">
      <c r="A321" s="35"/>
      <c r="B321" s="36"/>
      <c r="C321" s="185" t="s">
        <v>1463</v>
      </c>
      <c r="D321" s="185" t="s">
        <v>216</v>
      </c>
      <c r="E321" s="186" t="s">
        <v>6271</v>
      </c>
      <c r="F321" s="187" t="s">
        <v>6272</v>
      </c>
      <c r="G321" s="188" t="s">
        <v>6080</v>
      </c>
      <c r="H321" s="189">
        <v>4</v>
      </c>
      <c r="I321" s="190"/>
      <c r="J321" s="191">
        <f>ROUND(I321*H321,2)</f>
        <v>0</v>
      </c>
      <c r="K321" s="187" t="s">
        <v>1</v>
      </c>
      <c r="L321" s="40"/>
      <c r="M321" s="192" t="s">
        <v>1</v>
      </c>
      <c r="N321" s="193" t="s">
        <v>46</v>
      </c>
      <c r="O321" s="72"/>
      <c r="P321" s="194">
        <f>O321*H321</f>
        <v>0</v>
      </c>
      <c r="Q321" s="194">
        <v>0</v>
      </c>
      <c r="R321" s="194">
        <f>Q321*H321</f>
        <v>0</v>
      </c>
      <c r="S321" s="194">
        <v>0</v>
      </c>
      <c r="T321" s="195">
        <f>S321*H321</f>
        <v>0</v>
      </c>
      <c r="U321" s="35"/>
      <c r="V321" s="35"/>
      <c r="W321" s="35"/>
      <c r="X321" s="35"/>
      <c r="Y321" s="35"/>
      <c r="Z321" s="35"/>
      <c r="AA321" s="35"/>
      <c r="AB321" s="35"/>
      <c r="AC321" s="35"/>
      <c r="AD321" s="35"/>
      <c r="AE321" s="35"/>
      <c r="AR321" s="196" t="s">
        <v>214</v>
      </c>
      <c r="AT321" s="196" t="s">
        <v>216</v>
      </c>
      <c r="AU321" s="196" t="s">
        <v>88</v>
      </c>
      <c r="AY321" s="18" t="s">
        <v>215</v>
      </c>
      <c r="BE321" s="197">
        <f>IF(N321="základní",J321,0)</f>
        <v>0</v>
      </c>
      <c r="BF321" s="197">
        <f>IF(N321="snížená",J321,0)</f>
        <v>0</v>
      </c>
      <c r="BG321" s="197">
        <f>IF(N321="zákl. přenesená",J321,0)</f>
        <v>0</v>
      </c>
      <c r="BH321" s="197">
        <f>IF(N321="sníž. přenesená",J321,0)</f>
        <v>0</v>
      </c>
      <c r="BI321" s="197">
        <f>IF(N321="nulová",J321,0)</f>
        <v>0</v>
      </c>
      <c r="BJ321" s="18" t="s">
        <v>88</v>
      </c>
      <c r="BK321" s="197">
        <f>ROUND(I321*H321,2)</f>
        <v>0</v>
      </c>
      <c r="BL321" s="18" t="s">
        <v>214</v>
      </c>
      <c r="BM321" s="196" t="s">
        <v>2222</v>
      </c>
    </row>
    <row r="322" spans="1:65" s="2" customFormat="1" ht="10.199999999999999">
      <c r="A322" s="35"/>
      <c r="B322" s="36"/>
      <c r="C322" s="37"/>
      <c r="D322" s="198" t="s">
        <v>221</v>
      </c>
      <c r="E322" s="37"/>
      <c r="F322" s="199" t="s">
        <v>6272</v>
      </c>
      <c r="G322" s="37"/>
      <c r="H322" s="37"/>
      <c r="I322" s="200"/>
      <c r="J322" s="37"/>
      <c r="K322" s="37"/>
      <c r="L322" s="40"/>
      <c r="M322" s="201"/>
      <c r="N322" s="202"/>
      <c r="O322" s="72"/>
      <c r="P322" s="72"/>
      <c r="Q322" s="72"/>
      <c r="R322" s="72"/>
      <c r="S322" s="72"/>
      <c r="T322" s="73"/>
      <c r="U322" s="35"/>
      <c r="V322" s="35"/>
      <c r="W322" s="35"/>
      <c r="X322" s="35"/>
      <c r="Y322" s="35"/>
      <c r="Z322" s="35"/>
      <c r="AA322" s="35"/>
      <c r="AB322" s="35"/>
      <c r="AC322" s="35"/>
      <c r="AD322" s="35"/>
      <c r="AE322" s="35"/>
      <c r="AT322" s="18" t="s">
        <v>221</v>
      </c>
      <c r="AU322" s="18" t="s">
        <v>88</v>
      </c>
    </row>
    <row r="323" spans="1:65" s="2" customFormat="1" ht="16.5" customHeight="1">
      <c r="A323" s="35"/>
      <c r="B323" s="36"/>
      <c r="C323" s="185" t="s">
        <v>1553</v>
      </c>
      <c r="D323" s="185" t="s">
        <v>216</v>
      </c>
      <c r="E323" s="186" t="s">
        <v>6273</v>
      </c>
      <c r="F323" s="187" t="s">
        <v>6274</v>
      </c>
      <c r="G323" s="188" t="s">
        <v>6080</v>
      </c>
      <c r="H323" s="189">
        <v>3</v>
      </c>
      <c r="I323" s="190"/>
      <c r="J323" s="191">
        <f>ROUND(I323*H323,2)</f>
        <v>0</v>
      </c>
      <c r="K323" s="187" t="s">
        <v>1</v>
      </c>
      <c r="L323" s="40"/>
      <c r="M323" s="192" t="s">
        <v>1</v>
      </c>
      <c r="N323" s="193" t="s">
        <v>46</v>
      </c>
      <c r="O323" s="72"/>
      <c r="P323" s="194">
        <f>O323*H323</f>
        <v>0</v>
      </c>
      <c r="Q323" s="194">
        <v>0</v>
      </c>
      <c r="R323" s="194">
        <f>Q323*H323</f>
        <v>0</v>
      </c>
      <c r="S323" s="194">
        <v>0</v>
      </c>
      <c r="T323" s="195">
        <f>S323*H323</f>
        <v>0</v>
      </c>
      <c r="U323" s="35"/>
      <c r="V323" s="35"/>
      <c r="W323" s="35"/>
      <c r="X323" s="35"/>
      <c r="Y323" s="35"/>
      <c r="Z323" s="35"/>
      <c r="AA323" s="35"/>
      <c r="AB323" s="35"/>
      <c r="AC323" s="35"/>
      <c r="AD323" s="35"/>
      <c r="AE323" s="35"/>
      <c r="AR323" s="196" t="s">
        <v>214</v>
      </c>
      <c r="AT323" s="196" t="s">
        <v>216</v>
      </c>
      <c r="AU323" s="196" t="s">
        <v>88</v>
      </c>
      <c r="AY323" s="18" t="s">
        <v>215</v>
      </c>
      <c r="BE323" s="197">
        <f>IF(N323="základní",J323,0)</f>
        <v>0</v>
      </c>
      <c r="BF323" s="197">
        <f>IF(N323="snížená",J323,0)</f>
        <v>0</v>
      </c>
      <c r="BG323" s="197">
        <f>IF(N323="zákl. přenesená",J323,0)</f>
        <v>0</v>
      </c>
      <c r="BH323" s="197">
        <f>IF(N323="sníž. přenesená",J323,0)</f>
        <v>0</v>
      </c>
      <c r="BI323" s="197">
        <f>IF(N323="nulová",J323,0)</f>
        <v>0</v>
      </c>
      <c r="BJ323" s="18" t="s">
        <v>88</v>
      </c>
      <c r="BK323" s="197">
        <f>ROUND(I323*H323,2)</f>
        <v>0</v>
      </c>
      <c r="BL323" s="18" t="s">
        <v>214</v>
      </c>
      <c r="BM323" s="196" t="s">
        <v>2241</v>
      </c>
    </row>
    <row r="324" spans="1:65" s="2" customFormat="1" ht="10.199999999999999">
      <c r="A324" s="35"/>
      <c r="B324" s="36"/>
      <c r="C324" s="37"/>
      <c r="D324" s="198" t="s">
        <v>221</v>
      </c>
      <c r="E324" s="37"/>
      <c r="F324" s="199" t="s">
        <v>6274</v>
      </c>
      <c r="G324" s="37"/>
      <c r="H324" s="37"/>
      <c r="I324" s="200"/>
      <c r="J324" s="37"/>
      <c r="K324" s="37"/>
      <c r="L324" s="40"/>
      <c r="M324" s="201"/>
      <c r="N324" s="202"/>
      <c r="O324" s="72"/>
      <c r="P324" s="72"/>
      <c r="Q324" s="72"/>
      <c r="R324" s="72"/>
      <c r="S324" s="72"/>
      <c r="T324" s="73"/>
      <c r="U324" s="35"/>
      <c r="V324" s="35"/>
      <c r="W324" s="35"/>
      <c r="X324" s="35"/>
      <c r="Y324" s="35"/>
      <c r="Z324" s="35"/>
      <c r="AA324" s="35"/>
      <c r="AB324" s="35"/>
      <c r="AC324" s="35"/>
      <c r="AD324" s="35"/>
      <c r="AE324" s="35"/>
      <c r="AT324" s="18" t="s">
        <v>221</v>
      </c>
      <c r="AU324" s="18" t="s">
        <v>88</v>
      </c>
    </row>
    <row r="325" spans="1:65" s="2" customFormat="1" ht="16.5" customHeight="1">
      <c r="A325" s="35"/>
      <c r="B325" s="36"/>
      <c r="C325" s="185" t="s">
        <v>1559</v>
      </c>
      <c r="D325" s="185" t="s">
        <v>216</v>
      </c>
      <c r="E325" s="186" t="s">
        <v>6275</v>
      </c>
      <c r="F325" s="187" t="s">
        <v>6276</v>
      </c>
      <c r="G325" s="188" t="s">
        <v>797</v>
      </c>
      <c r="H325" s="189">
        <v>650</v>
      </c>
      <c r="I325" s="190"/>
      <c r="J325" s="191">
        <f>ROUND(I325*H325,2)</f>
        <v>0</v>
      </c>
      <c r="K325" s="187" t="s">
        <v>1</v>
      </c>
      <c r="L325" s="40"/>
      <c r="M325" s="192" t="s">
        <v>1</v>
      </c>
      <c r="N325" s="193" t="s">
        <v>46</v>
      </c>
      <c r="O325" s="72"/>
      <c r="P325" s="194">
        <f>O325*H325</f>
        <v>0</v>
      </c>
      <c r="Q325" s="194">
        <v>0</v>
      </c>
      <c r="R325" s="194">
        <f>Q325*H325</f>
        <v>0</v>
      </c>
      <c r="S325" s="194">
        <v>0</v>
      </c>
      <c r="T325" s="195">
        <f>S325*H325</f>
        <v>0</v>
      </c>
      <c r="U325" s="35"/>
      <c r="V325" s="35"/>
      <c r="W325" s="35"/>
      <c r="X325" s="35"/>
      <c r="Y325" s="35"/>
      <c r="Z325" s="35"/>
      <c r="AA325" s="35"/>
      <c r="AB325" s="35"/>
      <c r="AC325" s="35"/>
      <c r="AD325" s="35"/>
      <c r="AE325" s="35"/>
      <c r="AR325" s="196" t="s">
        <v>214</v>
      </c>
      <c r="AT325" s="196" t="s">
        <v>216</v>
      </c>
      <c r="AU325" s="196" t="s">
        <v>88</v>
      </c>
      <c r="AY325" s="18" t="s">
        <v>215</v>
      </c>
      <c r="BE325" s="197">
        <f>IF(N325="základní",J325,0)</f>
        <v>0</v>
      </c>
      <c r="BF325" s="197">
        <f>IF(N325="snížená",J325,0)</f>
        <v>0</v>
      </c>
      <c r="BG325" s="197">
        <f>IF(N325="zákl. přenesená",J325,0)</f>
        <v>0</v>
      </c>
      <c r="BH325" s="197">
        <f>IF(N325="sníž. přenesená",J325,0)</f>
        <v>0</v>
      </c>
      <c r="BI325" s="197">
        <f>IF(N325="nulová",J325,0)</f>
        <v>0</v>
      </c>
      <c r="BJ325" s="18" t="s">
        <v>88</v>
      </c>
      <c r="BK325" s="197">
        <f>ROUND(I325*H325,2)</f>
        <v>0</v>
      </c>
      <c r="BL325" s="18" t="s">
        <v>214</v>
      </c>
      <c r="BM325" s="196" t="s">
        <v>2267</v>
      </c>
    </row>
    <row r="326" spans="1:65" s="2" customFormat="1" ht="10.199999999999999">
      <c r="A326" s="35"/>
      <c r="B326" s="36"/>
      <c r="C326" s="37"/>
      <c r="D326" s="198" t="s">
        <v>221</v>
      </c>
      <c r="E326" s="37"/>
      <c r="F326" s="199" t="s">
        <v>6276</v>
      </c>
      <c r="G326" s="37"/>
      <c r="H326" s="37"/>
      <c r="I326" s="200"/>
      <c r="J326" s="37"/>
      <c r="K326" s="37"/>
      <c r="L326" s="40"/>
      <c r="M326" s="201"/>
      <c r="N326" s="202"/>
      <c r="O326" s="72"/>
      <c r="P326" s="72"/>
      <c r="Q326" s="72"/>
      <c r="R326" s="72"/>
      <c r="S326" s="72"/>
      <c r="T326" s="73"/>
      <c r="U326" s="35"/>
      <c r="V326" s="35"/>
      <c r="W326" s="35"/>
      <c r="X326" s="35"/>
      <c r="Y326" s="35"/>
      <c r="Z326" s="35"/>
      <c r="AA326" s="35"/>
      <c r="AB326" s="35"/>
      <c r="AC326" s="35"/>
      <c r="AD326" s="35"/>
      <c r="AE326" s="35"/>
      <c r="AT326" s="18" t="s">
        <v>221</v>
      </c>
      <c r="AU326" s="18" t="s">
        <v>88</v>
      </c>
    </row>
    <row r="327" spans="1:65" s="2" customFormat="1" ht="16.5" customHeight="1">
      <c r="A327" s="35"/>
      <c r="B327" s="36"/>
      <c r="C327" s="185" t="s">
        <v>1566</v>
      </c>
      <c r="D327" s="185" t="s">
        <v>216</v>
      </c>
      <c r="E327" s="186" t="s">
        <v>6277</v>
      </c>
      <c r="F327" s="187" t="s">
        <v>6278</v>
      </c>
      <c r="G327" s="188" t="s">
        <v>797</v>
      </c>
      <c r="H327" s="189">
        <v>420</v>
      </c>
      <c r="I327" s="190"/>
      <c r="J327" s="191">
        <f>ROUND(I327*H327,2)</f>
        <v>0</v>
      </c>
      <c r="K327" s="187" t="s">
        <v>1</v>
      </c>
      <c r="L327" s="40"/>
      <c r="M327" s="192" t="s">
        <v>1</v>
      </c>
      <c r="N327" s="193" t="s">
        <v>46</v>
      </c>
      <c r="O327" s="72"/>
      <c r="P327" s="194">
        <f>O327*H327</f>
        <v>0</v>
      </c>
      <c r="Q327" s="194">
        <v>0</v>
      </c>
      <c r="R327" s="194">
        <f>Q327*H327</f>
        <v>0</v>
      </c>
      <c r="S327" s="194">
        <v>0</v>
      </c>
      <c r="T327" s="195">
        <f>S327*H327</f>
        <v>0</v>
      </c>
      <c r="U327" s="35"/>
      <c r="V327" s="35"/>
      <c r="W327" s="35"/>
      <c r="X327" s="35"/>
      <c r="Y327" s="35"/>
      <c r="Z327" s="35"/>
      <c r="AA327" s="35"/>
      <c r="AB327" s="35"/>
      <c r="AC327" s="35"/>
      <c r="AD327" s="35"/>
      <c r="AE327" s="35"/>
      <c r="AR327" s="196" t="s">
        <v>214</v>
      </c>
      <c r="AT327" s="196" t="s">
        <v>216</v>
      </c>
      <c r="AU327" s="196" t="s">
        <v>88</v>
      </c>
      <c r="AY327" s="18" t="s">
        <v>215</v>
      </c>
      <c r="BE327" s="197">
        <f>IF(N327="základní",J327,0)</f>
        <v>0</v>
      </c>
      <c r="BF327" s="197">
        <f>IF(N327="snížená",J327,0)</f>
        <v>0</v>
      </c>
      <c r="BG327" s="197">
        <f>IF(N327="zákl. přenesená",J327,0)</f>
        <v>0</v>
      </c>
      <c r="BH327" s="197">
        <f>IF(N327="sníž. přenesená",J327,0)</f>
        <v>0</v>
      </c>
      <c r="BI327" s="197">
        <f>IF(N327="nulová",J327,0)</f>
        <v>0</v>
      </c>
      <c r="BJ327" s="18" t="s">
        <v>88</v>
      </c>
      <c r="BK327" s="197">
        <f>ROUND(I327*H327,2)</f>
        <v>0</v>
      </c>
      <c r="BL327" s="18" t="s">
        <v>214</v>
      </c>
      <c r="BM327" s="196" t="s">
        <v>2280</v>
      </c>
    </row>
    <row r="328" spans="1:65" s="2" customFormat="1" ht="10.199999999999999">
      <c r="A328" s="35"/>
      <c r="B328" s="36"/>
      <c r="C328" s="37"/>
      <c r="D328" s="198" t="s">
        <v>221</v>
      </c>
      <c r="E328" s="37"/>
      <c r="F328" s="199" t="s">
        <v>6278</v>
      </c>
      <c r="G328" s="37"/>
      <c r="H328" s="37"/>
      <c r="I328" s="200"/>
      <c r="J328" s="37"/>
      <c r="K328" s="37"/>
      <c r="L328" s="40"/>
      <c r="M328" s="201"/>
      <c r="N328" s="202"/>
      <c r="O328" s="72"/>
      <c r="P328" s="72"/>
      <c r="Q328" s="72"/>
      <c r="R328" s="72"/>
      <c r="S328" s="72"/>
      <c r="T328" s="73"/>
      <c r="U328" s="35"/>
      <c r="V328" s="35"/>
      <c r="W328" s="35"/>
      <c r="X328" s="35"/>
      <c r="Y328" s="35"/>
      <c r="Z328" s="35"/>
      <c r="AA328" s="35"/>
      <c r="AB328" s="35"/>
      <c r="AC328" s="35"/>
      <c r="AD328" s="35"/>
      <c r="AE328" s="35"/>
      <c r="AT328" s="18" t="s">
        <v>221</v>
      </c>
      <c r="AU328" s="18" t="s">
        <v>88</v>
      </c>
    </row>
    <row r="329" spans="1:65" s="2" customFormat="1" ht="16.5" customHeight="1">
      <c r="A329" s="35"/>
      <c r="B329" s="36"/>
      <c r="C329" s="185" t="s">
        <v>1574</v>
      </c>
      <c r="D329" s="185" t="s">
        <v>216</v>
      </c>
      <c r="E329" s="186" t="s">
        <v>6279</v>
      </c>
      <c r="F329" s="187" t="s">
        <v>6280</v>
      </c>
      <c r="G329" s="188" t="s">
        <v>797</v>
      </c>
      <c r="H329" s="189">
        <v>170</v>
      </c>
      <c r="I329" s="190"/>
      <c r="J329" s="191">
        <f>ROUND(I329*H329,2)</f>
        <v>0</v>
      </c>
      <c r="K329" s="187" t="s">
        <v>1</v>
      </c>
      <c r="L329" s="40"/>
      <c r="M329" s="192" t="s">
        <v>1</v>
      </c>
      <c r="N329" s="193" t="s">
        <v>46</v>
      </c>
      <c r="O329" s="72"/>
      <c r="P329" s="194">
        <f>O329*H329</f>
        <v>0</v>
      </c>
      <c r="Q329" s="194">
        <v>0</v>
      </c>
      <c r="R329" s="194">
        <f>Q329*H329</f>
        <v>0</v>
      </c>
      <c r="S329" s="194">
        <v>0</v>
      </c>
      <c r="T329" s="195">
        <f>S329*H329</f>
        <v>0</v>
      </c>
      <c r="U329" s="35"/>
      <c r="V329" s="35"/>
      <c r="W329" s="35"/>
      <c r="X329" s="35"/>
      <c r="Y329" s="35"/>
      <c r="Z329" s="35"/>
      <c r="AA329" s="35"/>
      <c r="AB329" s="35"/>
      <c r="AC329" s="35"/>
      <c r="AD329" s="35"/>
      <c r="AE329" s="35"/>
      <c r="AR329" s="196" t="s">
        <v>214</v>
      </c>
      <c r="AT329" s="196" t="s">
        <v>216</v>
      </c>
      <c r="AU329" s="196" t="s">
        <v>88</v>
      </c>
      <c r="AY329" s="18" t="s">
        <v>215</v>
      </c>
      <c r="BE329" s="197">
        <f>IF(N329="základní",J329,0)</f>
        <v>0</v>
      </c>
      <c r="BF329" s="197">
        <f>IF(N329="snížená",J329,0)</f>
        <v>0</v>
      </c>
      <c r="BG329" s="197">
        <f>IF(N329="zákl. přenesená",J329,0)</f>
        <v>0</v>
      </c>
      <c r="BH329" s="197">
        <f>IF(N329="sníž. přenesená",J329,0)</f>
        <v>0</v>
      </c>
      <c r="BI329" s="197">
        <f>IF(N329="nulová",J329,0)</f>
        <v>0</v>
      </c>
      <c r="BJ329" s="18" t="s">
        <v>88</v>
      </c>
      <c r="BK329" s="197">
        <f>ROUND(I329*H329,2)</f>
        <v>0</v>
      </c>
      <c r="BL329" s="18" t="s">
        <v>214</v>
      </c>
      <c r="BM329" s="196" t="s">
        <v>1799</v>
      </c>
    </row>
    <row r="330" spans="1:65" s="2" customFormat="1" ht="10.199999999999999">
      <c r="A330" s="35"/>
      <c r="B330" s="36"/>
      <c r="C330" s="37"/>
      <c r="D330" s="198" t="s">
        <v>221</v>
      </c>
      <c r="E330" s="37"/>
      <c r="F330" s="199" t="s">
        <v>6280</v>
      </c>
      <c r="G330" s="37"/>
      <c r="H330" s="37"/>
      <c r="I330" s="200"/>
      <c r="J330" s="37"/>
      <c r="K330" s="37"/>
      <c r="L330" s="40"/>
      <c r="M330" s="201"/>
      <c r="N330" s="202"/>
      <c r="O330" s="72"/>
      <c r="P330" s="72"/>
      <c r="Q330" s="72"/>
      <c r="R330" s="72"/>
      <c r="S330" s="72"/>
      <c r="T330" s="73"/>
      <c r="U330" s="35"/>
      <c r="V330" s="35"/>
      <c r="W330" s="35"/>
      <c r="X330" s="35"/>
      <c r="Y330" s="35"/>
      <c r="Z330" s="35"/>
      <c r="AA330" s="35"/>
      <c r="AB330" s="35"/>
      <c r="AC330" s="35"/>
      <c r="AD330" s="35"/>
      <c r="AE330" s="35"/>
      <c r="AT330" s="18" t="s">
        <v>221</v>
      </c>
      <c r="AU330" s="18" t="s">
        <v>88</v>
      </c>
    </row>
    <row r="331" spans="1:65" s="2" customFormat="1" ht="21.75" customHeight="1">
      <c r="A331" s="35"/>
      <c r="B331" s="36"/>
      <c r="C331" s="185" t="s">
        <v>1579</v>
      </c>
      <c r="D331" s="185" t="s">
        <v>216</v>
      </c>
      <c r="E331" s="186" t="s">
        <v>6281</v>
      </c>
      <c r="F331" s="187" t="s">
        <v>6282</v>
      </c>
      <c r="G331" s="188" t="s">
        <v>6080</v>
      </c>
      <c r="H331" s="189">
        <v>26</v>
      </c>
      <c r="I331" s="190"/>
      <c r="J331" s="191">
        <f>ROUND(I331*H331,2)</f>
        <v>0</v>
      </c>
      <c r="K331" s="187" t="s">
        <v>1</v>
      </c>
      <c r="L331" s="40"/>
      <c r="M331" s="192" t="s">
        <v>1</v>
      </c>
      <c r="N331" s="193" t="s">
        <v>46</v>
      </c>
      <c r="O331" s="72"/>
      <c r="P331" s="194">
        <f>O331*H331</f>
        <v>0</v>
      </c>
      <c r="Q331" s="194">
        <v>0</v>
      </c>
      <c r="R331" s="194">
        <f>Q331*H331</f>
        <v>0</v>
      </c>
      <c r="S331" s="194">
        <v>0</v>
      </c>
      <c r="T331" s="195">
        <f>S331*H331</f>
        <v>0</v>
      </c>
      <c r="U331" s="35"/>
      <c r="V331" s="35"/>
      <c r="W331" s="35"/>
      <c r="X331" s="35"/>
      <c r="Y331" s="35"/>
      <c r="Z331" s="35"/>
      <c r="AA331" s="35"/>
      <c r="AB331" s="35"/>
      <c r="AC331" s="35"/>
      <c r="AD331" s="35"/>
      <c r="AE331" s="35"/>
      <c r="AR331" s="196" t="s">
        <v>214</v>
      </c>
      <c r="AT331" s="196" t="s">
        <v>216</v>
      </c>
      <c r="AU331" s="196" t="s">
        <v>88</v>
      </c>
      <c r="AY331" s="18" t="s">
        <v>215</v>
      </c>
      <c r="BE331" s="197">
        <f>IF(N331="základní",J331,0)</f>
        <v>0</v>
      </c>
      <c r="BF331" s="197">
        <f>IF(N331="snížená",J331,0)</f>
        <v>0</v>
      </c>
      <c r="BG331" s="197">
        <f>IF(N331="zákl. přenesená",J331,0)</f>
        <v>0</v>
      </c>
      <c r="BH331" s="197">
        <f>IF(N331="sníž. přenesená",J331,0)</f>
        <v>0</v>
      </c>
      <c r="BI331" s="197">
        <f>IF(N331="nulová",J331,0)</f>
        <v>0</v>
      </c>
      <c r="BJ331" s="18" t="s">
        <v>88</v>
      </c>
      <c r="BK331" s="197">
        <f>ROUND(I331*H331,2)</f>
        <v>0</v>
      </c>
      <c r="BL331" s="18" t="s">
        <v>214</v>
      </c>
      <c r="BM331" s="196" t="s">
        <v>2300</v>
      </c>
    </row>
    <row r="332" spans="1:65" s="2" customFormat="1" ht="10.199999999999999">
      <c r="A332" s="35"/>
      <c r="B332" s="36"/>
      <c r="C332" s="37"/>
      <c r="D332" s="198" t="s">
        <v>221</v>
      </c>
      <c r="E332" s="37"/>
      <c r="F332" s="199" t="s">
        <v>6282</v>
      </c>
      <c r="G332" s="37"/>
      <c r="H332" s="37"/>
      <c r="I332" s="200"/>
      <c r="J332" s="37"/>
      <c r="K332" s="37"/>
      <c r="L332" s="40"/>
      <c r="M332" s="201"/>
      <c r="N332" s="202"/>
      <c r="O332" s="72"/>
      <c r="P332" s="72"/>
      <c r="Q332" s="72"/>
      <c r="R332" s="72"/>
      <c r="S332" s="72"/>
      <c r="T332" s="73"/>
      <c r="U332" s="35"/>
      <c r="V332" s="35"/>
      <c r="W332" s="35"/>
      <c r="X332" s="35"/>
      <c r="Y332" s="35"/>
      <c r="Z332" s="35"/>
      <c r="AA332" s="35"/>
      <c r="AB332" s="35"/>
      <c r="AC332" s="35"/>
      <c r="AD332" s="35"/>
      <c r="AE332" s="35"/>
      <c r="AT332" s="18" t="s">
        <v>221</v>
      </c>
      <c r="AU332" s="18" t="s">
        <v>88</v>
      </c>
    </row>
    <row r="333" spans="1:65" s="2" customFormat="1" ht="16.5" customHeight="1">
      <c r="A333" s="35"/>
      <c r="B333" s="36"/>
      <c r="C333" s="185" t="s">
        <v>1598</v>
      </c>
      <c r="D333" s="185" t="s">
        <v>216</v>
      </c>
      <c r="E333" s="186" t="s">
        <v>6283</v>
      </c>
      <c r="F333" s="187" t="s">
        <v>6284</v>
      </c>
      <c r="G333" s="188" t="s">
        <v>6080</v>
      </c>
      <c r="H333" s="189">
        <v>10</v>
      </c>
      <c r="I333" s="190"/>
      <c r="J333" s="191">
        <f>ROUND(I333*H333,2)</f>
        <v>0</v>
      </c>
      <c r="K333" s="187" t="s">
        <v>1</v>
      </c>
      <c r="L333" s="40"/>
      <c r="M333" s="192" t="s">
        <v>1</v>
      </c>
      <c r="N333" s="193" t="s">
        <v>46</v>
      </c>
      <c r="O333" s="72"/>
      <c r="P333" s="194">
        <f>O333*H333</f>
        <v>0</v>
      </c>
      <c r="Q333" s="194">
        <v>0</v>
      </c>
      <c r="R333" s="194">
        <f>Q333*H333</f>
        <v>0</v>
      </c>
      <c r="S333" s="194">
        <v>0</v>
      </c>
      <c r="T333" s="195">
        <f>S333*H333</f>
        <v>0</v>
      </c>
      <c r="U333" s="35"/>
      <c r="V333" s="35"/>
      <c r="W333" s="35"/>
      <c r="X333" s="35"/>
      <c r="Y333" s="35"/>
      <c r="Z333" s="35"/>
      <c r="AA333" s="35"/>
      <c r="AB333" s="35"/>
      <c r="AC333" s="35"/>
      <c r="AD333" s="35"/>
      <c r="AE333" s="35"/>
      <c r="AR333" s="196" t="s">
        <v>214</v>
      </c>
      <c r="AT333" s="196" t="s">
        <v>216</v>
      </c>
      <c r="AU333" s="196" t="s">
        <v>88</v>
      </c>
      <c r="AY333" s="18" t="s">
        <v>215</v>
      </c>
      <c r="BE333" s="197">
        <f>IF(N333="základní",J333,0)</f>
        <v>0</v>
      </c>
      <c r="BF333" s="197">
        <f>IF(N333="snížená",J333,0)</f>
        <v>0</v>
      </c>
      <c r="BG333" s="197">
        <f>IF(N333="zákl. přenesená",J333,0)</f>
        <v>0</v>
      </c>
      <c r="BH333" s="197">
        <f>IF(N333="sníž. přenesená",J333,0)</f>
        <v>0</v>
      </c>
      <c r="BI333" s="197">
        <f>IF(N333="nulová",J333,0)</f>
        <v>0</v>
      </c>
      <c r="BJ333" s="18" t="s">
        <v>88</v>
      </c>
      <c r="BK333" s="197">
        <f>ROUND(I333*H333,2)</f>
        <v>0</v>
      </c>
      <c r="BL333" s="18" t="s">
        <v>214</v>
      </c>
      <c r="BM333" s="196" t="s">
        <v>2319</v>
      </c>
    </row>
    <row r="334" spans="1:65" s="2" customFormat="1" ht="10.199999999999999">
      <c r="A334" s="35"/>
      <c r="B334" s="36"/>
      <c r="C334" s="37"/>
      <c r="D334" s="198" t="s">
        <v>221</v>
      </c>
      <c r="E334" s="37"/>
      <c r="F334" s="199" t="s">
        <v>6284</v>
      </c>
      <c r="G334" s="37"/>
      <c r="H334" s="37"/>
      <c r="I334" s="200"/>
      <c r="J334" s="37"/>
      <c r="K334" s="37"/>
      <c r="L334" s="40"/>
      <c r="M334" s="201"/>
      <c r="N334" s="202"/>
      <c r="O334" s="72"/>
      <c r="P334" s="72"/>
      <c r="Q334" s="72"/>
      <c r="R334" s="72"/>
      <c r="S334" s="72"/>
      <c r="T334" s="73"/>
      <c r="U334" s="35"/>
      <c r="V334" s="35"/>
      <c r="W334" s="35"/>
      <c r="X334" s="35"/>
      <c r="Y334" s="35"/>
      <c r="Z334" s="35"/>
      <c r="AA334" s="35"/>
      <c r="AB334" s="35"/>
      <c r="AC334" s="35"/>
      <c r="AD334" s="35"/>
      <c r="AE334" s="35"/>
      <c r="AT334" s="18" t="s">
        <v>221</v>
      </c>
      <c r="AU334" s="18" t="s">
        <v>88</v>
      </c>
    </row>
    <row r="335" spans="1:65" s="2" customFormat="1" ht="16.5" customHeight="1">
      <c r="A335" s="35"/>
      <c r="B335" s="36"/>
      <c r="C335" s="185" t="s">
        <v>1603</v>
      </c>
      <c r="D335" s="185" t="s">
        <v>216</v>
      </c>
      <c r="E335" s="186" t="s">
        <v>6285</v>
      </c>
      <c r="F335" s="187" t="s">
        <v>6286</v>
      </c>
      <c r="G335" s="188" t="s">
        <v>6080</v>
      </c>
      <c r="H335" s="189">
        <v>1</v>
      </c>
      <c r="I335" s="190"/>
      <c r="J335" s="191">
        <f>ROUND(I335*H335,2)</f>
        <v>0</v>
      </c>
      <c r="K335" s="187" t="s">
        <v>1</v>
      </c>
      <c r="L335" s="40"/>
      <c r="M335" s="192" t="s">
        <v>1</v>
      </c>
      <c r="N335" s="193" t="s">
        <v>46</v>
      </c>
      <c r="O335" s="72"/>
      <c r="P335" s="194">
        <f>O335*H335</f>
        <v>0</v>
      </c>
      <c r="Q335" s="194">
        <v>0</v>
      </c>
      <c r="R335" s="194">
        <f>Q335*H335</f>
        <v>0</v>
      </c>
      <c r="S335" s="194">
        <v>0</v>
      </c>
      <c r="T335" s="195">
        <f>S335*H335</f>
        <v>0</v>
      </c>
      <c r="U335" s="35"/>
      <c r="V335" s="35"/>
      <c r="W335" s="35"/>
      <c r="X335" s="35"/>
      <c r="Y335" s="35"/>
      <c r="Z335" s="35"/>
      <c r="AA335" s="35"/>
      <c r="AB335" s="35"/>
      <c r="AC335" s="35"/>
      <c r="AD335" s="35"/>
      <c r="AE335" s="35"/>
      <c r="AR335" s="196" t="s">
        <v>214</v>
      </c>
      <c r="AT335" s="196" t="s">
        <v>216</v>
      </c>
      <c r="AU335" s="196" t="s">
        <v>88</v>
      </c>
      <c r="AY335" s="18" t="s">
        <v>215</v>
      </c>
      <c r="BE335" s="197">
        <f>IF(N335="základní",J335,0)</f>
        <v>0</v>
      </c>
      <c r="BF335" s="197">
        <f>IF(N335="snížená",J335,0)</f>
        <v>0</v>
      </c>
      <c r="BG335" s="197">
        <f>IF(N335="zákl. přenesená",J335,0)</f>
        <v>0</v>
      </c>
      <c r="BH335" s="197">
        <f>IF(N335="sníž. přenesená",J335,0)</f>
        <v>0</v>
      </c>
      <c r="BI335" s="197">
        <f>IF(N335="nulová",J335,0)</f>
        <v>0</v>
      </c>
      <c r="BJ335" s="18" t="s">
        <v>88</v>
      </c>
      <c r="BK335" s="197">
        <f>ROUND(I335*H335,2)</f>
        <v>0</v>
      </c>
      <c r="BL335" s="18" t="s">
        <v>214</v>
      </c>
      <c r="BM335" s="196" t="s">
        <v>2331</v>
      </c>
    </row>
    <row r="336" spans="1:65" s="2" customFormat="1" ht="10.199999999999999">
      <c r="A336" s="35"/>
      <c r="B336" s="36"/>
      <c r="C336" s="37"/>
      <c r="D336" s="198" t="s">
        <v>221</v>
      </c>
      <c r="E336" s="37"/>
      <c r="F336" s="199" t="s">
        <v>6286</v>
      </c>
      <c r="G336" s="37"/>
      <c r="H336" s="37"/>
      <c r="I336" s="200"/>
      <c r="J336" s="37"/>
      <c r="K336" s="37"/>
      <c r="L336" s="40"/>
      <c r="M336" s="201"/>
      <c r="N336" s="202"/>
      <c r="O336" s="72"/>
      <c r="P336" s="72"/>
      <c r="Q336" s="72"/>
      <c r="R336" s="72"/>
      <c r="S336" s="72"/>
      <c r="T336" s="73"/>
      <c r="U336" s="35"/>
      <c r="V336" s="35"/>
      <c r="W336" s="35"/>
      <c r="X336" s="35"/>
      <c r="Y336" s="35"/>
      <c r="Z336" s="35"/>
      <c r="AA336" s="35"/>
      <c r="AB336" s="35"/>
      <c r="AC336" s="35"/>
      <c r="AD336" s="35"/>
      <c r="AE336" s="35"/>
      <c r="AT336" s="18" t="s">
        <v>221</v>
      </c>
      <c r="AU336" s="18" t="s">
        <v>88</v>
      </c>
    </row>
    <row r="337" spans="1:65" s="2" customFormat="1" ht="16.5" customHeight="1">
      <c r="A337" s="35"/>
      <c r="B337" s="36"/>
      <c r="C337" s="185" t="s">
        <v>1623</v>
      </c>
      <c r="D337" s="185" t="s">
        <v>216</v>
      </c>
      <c r="E337" s="186" t="s">
        <v>6287</v>
      </c>
      <c r="F337" s="187" t="s">
        <v>6288</v>
      </c>
      <c r="G337" s="188" t="s">
        <v>219</v>
      </c>
      <c r="H337" s="189">
        <v>1</v>
      </c>
      <c r="I337" s="190"/>
      <c r="J337" s="191">
        <f>ROUND(I337*H337,2)</f>
        <v>0</v>
      </c>
      <c r="K337" s="187" t="s">
        <v>1</v>
      </c>
      <c r="L337" s="40"/>
      <c r="M337" s="192" t="s">
        <v>1</v>
      </c>
      <c r="N337" s="193" t="s">
        <v>46</v>
      </c>
      <c r="O337" s="72"/>
      <c r="P337" s="194">
        <f>O337*H337</f>
        <v>0</v>
      </c>
      <c r="Q337" s="194">
        <v>0</v>
      </c>
      <c r="R337" s="194">
        <f>Q337*H337</f>
        <v>0</v>
      </c>
      <c r="S337" s="194">
        <v>0</v>
      </c>
      <c r="T337" s="195">
        <f>S337*H337</f>
        <v>0</v>
      </c>
      <c r="U337" s="35"/>
      <c r="V337" s="35"/>
      <c r="W337" s="35"/>
      <c r="X337" s="35"/>
      <c r="Y337" s="35"/>
      <c r="Z337" s="35"/>
      <c r="AA337" s="35"/>
      <c r="AB337" s="35"/>
      <c r="AC337" s="35"/>
      <c r="AD337" s="35"/>
      <c r="AE337" s="35"/>
      <c r="AR337" s="196" t="s">
        <v>214</v>
      </c>
      <c r="AT337" s="196" t="s">
        <v>216</v>
      </c>
      <c r="AU337" s="196" t="s">
        <v>88</v>
      </c>
      <c r="AY337" s="18" t="s">
        <v>215</v>
      </c>
      <c r="BE337" s="197">
        <f>IF(N337="základní",J337,0)</f>
        <v>0</v>
      </c>
      <c r="BF337" s="197">
        <f>IF(N337="snížená",J337,0)</f>
        <v>0</v>
      </c>
      <c r="BG337" s="197">
        <f>IF(N337="zákl. přenesená",J337,0)</f>
        <v>0</v>
      </c>
      <c r="BH337" s="197">
        <f>IF(N337="sníž. přenesená",J337,0)</f>
        <v>0</v>
      </c>
      <c r="BI337" s="197">
        <f>IF(N337="nulová",J337,0)</f>
        <v>0</v>
      </c>
      <c r="BJ337" s="18" t="s">
        <v>88</v>
      </c>
      <c r="BK337" s="197">
        <f>ROUND(I337*H337,2)</f>
        <v>0</v>
      </c>
      <c r="BL337" s="18" t="s">
        <v>214</v>
      </c>
      <c r="BM337" s="196" t="s">
        <v>2348</v>
      </c>
    </row>
    <row r="338" spans="1:65" s="2" customFormat="1" ht="10.199999999999999">
      <c r="A338" s="35"/>
      <c r="B338" s="36"/>
      <c r="C338" s="37"/>
      <c r="D338" s="198" t="s">
        <v>221</v>
      </c>
      <c r="E338" s="37"/>
      <c r="F338" s="199" t="s">
        <v>6288</v>
      </c>
      <c r="G338" s="37"/>
      <c r="H338" s="37"/>
      <c r="I338" s="200"/>
      <c r="J338" s="37"/>
      <c r="K338" s="37"/>
      <c r="L338" s="40"/>
      <c r="M338" s="201"/>
      <c r="N338" s="202"/>
      <c r="O338" s="72"/>
      <c r="P338" s="72"/>
      <c r="Q338" s="72"/>
      <c r="R338" s="72"/>
      <c r="S338" s="72"/>
      <c r="T338" s="73"/>
      <c r="U338" s="35"/>
      <c r="V338" s="35"/>
      <c r="W338" s="35"/>
      <c r="X338" s="35"/>
      <c r="Y338" s="35"/>
      <c r="Z338" s="35"/>
      <c r="AA338" s="35"/>
      <c r="AB338" s="35"/>
      <c r="AC338" s="35"/>
      <c r="AD338" s="35"/>
      <c r="AE338" s="35"/>
      <c r="AT338" s="18" t="s">
        <v>221</v>
      </c>
      <c r="AU338" s="18" t="s">
        <v>88</v>
      </c>
    </row>
    <row r="339" spans="1:65" s="11" customFormat="1" ht="25.95" customHeight="1">
      <c r="B339" s="171"/>
      <c r="C339" s="172"/>
      <c r="D339" s="173" t="s">
        <v>80</v>
      </c>
      <c r="E339" s="174" t="s">
        <v>6289</v>
      </c>
      <c r="F339" s="174" t="s">
        <v>6290</v>
      </c>
      <c r="G339" s="172"/>
      <c r="H339" s="172"/>
      <c r="I339" s="175"/>
      <c r="J339" s="176">
        <f>BK339</f>
        <v>0</v>
      </c>
      <c r="K339" s="172"/>
      <c r="L339" s="177"/>
      <c r="M339" s="178"/>
      <c r="N339" s="179"/>
      <c r="O339" s="179"/>
      <c r="P339" s="180">
        <f>SUM(P340:P357)</f>
        <v>0</v>
      </c>
      <c r="Q339" s="179"/>
      <c r="R339" s="180">
        <f>SUM(R340:R357)</f>
        <v>0</v>
      </c>
      <c r="S339" s="179"/>
      <c r="T339" s="181">
        <f>SUM(T340:T357)</f>
        <v>0</v>
      </c>
      <c r="AR339" s="182" t="s">
        <v>88</v>
      </c>
      <c r="AT339" s="183" t="s">
        <v>80</v>
      </c>
      <c r="AU339" s="183" t="s">
        <v>81</v>
      </c>
      <c r="AY339" s="182" t="s">
        <v>215</v>
      </c>
      <c r="BK339" s="184">
        <f>SUM(BK340:BK357)</f>
        <v>0</v>
      </c>
    </row>
    <row r="340" spans="1:65" s="2" customFormat="1" ht="49.05" customHeight="1">
      <c r="A340" s="35"/>
      <c r="B340" s="36"/>
      <c r="C340" s="185" t="s">
        <v>1643</v>
      </c>
      <c r="D340" s="185" t="s">
        <v>216</v>
      </c>
      <c r="E340" s="186" t="s">
        <v>6291</v>
      </c>
      <c r="F340" s="187" t="s">
        <v>6292</v>
      </c>
      <c r="G340" s="188" t="s">
        <v>797</v>
      </c>
      <c r="H340" s="189">
        <v>112</v>
      </c>
      <c r="I340" s="190"/>
      <c r="J340" s="191">
        <f>ROUND(I340*H340,2)</f>
        <v>0</v>
      </c>
      <c r="K340" s="187" t="s">
        <v>1</v>
      </c>
      <c r="L340" s="40"/>
      <c r="M340" s="192" t="s">
        <v>1</v>
      </c>
      <c r="N340" s="193" t="s">
        <v>46</v>
      </c>
      <c r="O340" s="72"/>
      <c r="P340" s="194">
        <f>O340*H340</f>
        <v>0</v>
      </c>
      <c r="Q340" s="194">
        <v>0</v>
      </c>
      <c r="R340" s="194">
        <f>Q340*H340</f>
        <v>0</v>
      </c>
      <c r="S340" s="194">
        <v>0</v>
      </c>
      <c r="T340" s="195">
        <f>S340*H340</f>
        <v>0</v>
      </c>
      <c r="U340" s="35"/>
      <c r="V340" s="35"/>
      <c r="W340" s="35"/>
      <c r="X340" s="35"/>
      <c r="Y340" s="35"/>
      <c r="Z340" s="35"/>
      <c r="AA340" s="35"/>
      <c r="AB340" s="35"/>
      <c r="AC340" s="35"/>
      <c r="AD340" s="35"/>
      <c r="AE340" s="35"/>
      <c r="AR340" s="196" t="s">
        <v>214</v>
      </c>
      <c r="AT340" s="196" t="s">
        <v>216</v>
      </c>
      <c r="AU340" s="196" t="s">
        <v>88</v>
      </c>
      <c r="AY340" s="18" t="s">
        <v>215</v>
      </c>
      <c r="BE340" s="197">
        <f>IF(N340="základní",J340,0)</f>
        <v>0</v>
      </c>
      <c r="BF340" s="197">
        <f>IF(N340="snížená",J340,0)</f>
        <v>0</v>
      </c>
      <c r="BG340" s="197">
        <f>IF(N340="zákl. přenesená",J340,0)</f>
        <v>0</v>
      </c>
      <c r="BH340" s="197">
        <f>IF(N340="sníž. přenesená",J340,0)</f>
        <v>0</v>
      </c>
      <c r="BI340" s="197">
        <f>IF(N340="nulová",J340,0)</f>
        <v>0</v>
      </c>
      <c r="BJ340" s="18" t="s">
        <v>88</v>
      </c>
      <c r="BK340" s="197">
        <f>ROUND(I340*H340,2)</f>
        <v>0</v>
      </c>
      <c r="BL340" s="18" t="s">
        <v>214</v>
      </c>
      <c r="BM340" s="196" t="s">
        <v>2367</v>
      </c>
    </row>
    <row r="341" spans="1:65" s="2" customFormat="1" ht="28.8">
      <c r="A341" s="35"/>
      <c r="B341" s="36"/>
      <c r="C341" s="37"/>
      <c r="D341" s="198" t="s">
        <v>221</v>
      </c>
      <c r="E341" s="37"/>
      <c r="F341" s="199" t="s">
        <v>6292</v>
      </c>
      <c r="G341" s="37"/>
      <c r="H341" s="37"/>
      <c r="I341" s="200"/>
      <c r="J341" s="37"/>
      <c r="K341" s="37"/>
      <c r="L341" s="40"/>
      <c r="M341" s="201"/>
      <c r="N341" s="202"/>
      <c r="O341" s="72"/>
      <c r="P341" s="72"/>
      <c r="Q341" s="72"/>
      <c r="R341" s="72"/>
      <c r="S341" s="72"/>
      <c r="T341" s="73"/>
      <c r="U341" s="35"/>
      <c r="V341" s="35"/>
      <c r="W341" s="35"/>
      <c r="X341" s="35"/>
      <c r="Y341" s="35"/>
      <c r="Z341" s="35"/>
      <c r="AA341" s="35"/>
      <c r="AB341" s="35"/>
      <c r="AC341" s="35"/>
      <c r="AD341" s="35"/>
      <c r="AE341" s="35"/>
      <c r="AT341" s="18" t="s">
        <v>221</v>
      </c>
      <c r="AU341" s="18" t="s">
        <v>88</v>
      </c>
    </row>
    <row r="342" spans="1:65" s="2" customFormat="1" ht="16.5" customHeight="1">
      <c r="A342" s="35"/>
      <c r="B342" s="36"/>
      <c r="C342" s="185" t="s">
        <v>1649</v>
      </c>
      <c r="D342" s="185" t="s">
        <v>216</v>
      </c>
      <c r="E342" s="186" t="s">
        <v>6293</v>
      </c>
      <c r="F342" s="187" t="s">
        <v>6294</v>
      </c>
      <c r="G342" s="188" t="s">
        <v>6080</v>
      </c>
      <c r="H342" s="189">
        <v>40</v>
      </c>
      <c r="I342" s="190"/>
      <c r="J342" s="191">
        <f>ROUND(I342*H342,2)</f>
        <v>0</v>
      </c>
      <c r="K342" s="187" t="s">
        <v>1</v>
      </c>
      <c r="L342" s="40"/>
      <c r="M342" s="192" t="s">
        <v>1</v>
      </c>
      <c r="N342" s="193" t="s">
        <v>46</v>
      </c>
      <c r="O342" s="72"/>
      <c r="P342" s="194">
        <f>O342*H342</f>
        <v>0</v>
      </c>
      <c r="Q342" s="194">
        <v>0</v>
      </c>
      <c r="R342" s="194">
        <f>Q342*H342</f>
        <v>0</v>
      </c>
      <c r="S342" s="194">
        <v>0</v>
      </c>
      <c r="T342" s="195">
        <f>S342*H342</f>
        <v>0</v>
      </c>
      <c r="U342" s="35"/>
      <c r="V342" s="35"/>
      <c r="W342" s="35"/>
      <c r="X342" s="35"/>
      <c r="Y342" s="35"/>
      <c r="Z342" s="35"/>
      <c r="AA342" s="35"/>
      <c r="AB342" s="35"/>
      <c r="AC342" s="35"/>
      <c r="AD342" s="35"/>
      <c r="AE342" s="35"/>
      <c r="AR342" s="196" t="s">
        <v>214</v>
      </c>
      <c r="AT342" s="196" t="s">
        <v>216</v>
      </c>
      <c r="AU342" s="196" t="s">
        <v>88</v>
      </c>
      <c r="AY342" s="18" t="s">
        <v>215</v>
      </c>
      <c r="BE342" s="197">
        <f>IF(N342="základní",J342,0)</f>
        <v>0</v>
      </c>
      <c r="BF342" s="197">
        <f>IF(N342="snížená",J342,0)</f>
        <v>0</v>
      </c>
      <c r="BG342" s="197">
        <f>IF(N342="zákl. přenesená",J342,0)</f>
        <v>0</v>
      </c>
      <c r="BH342" s="197">
        <f>IF(N342="sníž. přenesená",J342,0)</f>
        <v>0</v>
      </c>
      <c r="BI342" s="197">
        <f>IF(N342="nulová",J342,0)</f>
        <v>0</v>
      </c>
      <c r="BJ342" s="18" t="s">
        <v>88</v>
      </c>
      <c r="BK342" s="197">
        <f>ROUND(I342*H342,2)</f>
        <v>0</v>
      </c>
      <c r="BL342" s="18" t="s">
        <v>214</v>
      </c>
      <c r="BM342" s="196" t="s">
        <v>2379</v>
      </c>
    </row>
    <row r="343" spans="1:65" s="2" customFormat="1" ht="10.199999999999999">
      <c r="A343" s="35"/>
      <c r="B343" s="36"/>
      <c r="C343" s="37"/>
      <c r="D343" s="198" t="s">
        <v>221</v>
      </c>
      <c r="E343" s="37"/>
      <c r="F343" s="199" t="s">
        <v>6294</v>
      </c>
      <c r="G343" s="37"/>
      <c r="H343" s="37"/>
      <c r="I343" s="200"/>
      <c r="J343" s="37"/>
      <c r="K343" s="37"/>
      <c r="L343" s="40"/>
      <c r="M343" s="201"/>
      <c r="N343" s="202"/>
      <c r="O343" s="72"/>
      <c r="P343" s="72"/>
      <c r="Q343" s="72"/>
      <c r="R343" s="72"/>
      <c r="S343" s="72"/>
      <c r="T343" s="73"/>
      <c r="U343" s="35"/>
      <c r="V343" s="35"/>
      <c r="W343" s="35"/>
      <c r="X343" s="35"/>
      <c r="Y343" s="35"/>
      <c r="Z343" s="35"/>
      <c r="AA343" s="35"/>
      <c r="AB343" s="35"/>
      <c r="AC343" s="35"/>
      <c r="AD343" s="35"/>
      <c r="AE343" s="35"/>
      <c r="AT343" s="18" t="s">
        <v>221</v>
      </c>
      <c r="AU343" s="18" t="s">
        <v>88</v>
      </c>
    </row>
    <row r="344" spans="1:65" s="2" customFormat="1" ht="24.15" customHeight="1">
      <c r="A344" s="35"/>
      <c r="B344" s="36"/>
      <c r="C344" s="185" t="s">
        <v>1658</v>
      </c>
      <c r="D344" s="185" t="s">
        <v>216</v>
      </c>
      <c r="E344" s="186" t="s">
        <v>6295</v>
      </c>
      <c r="F344" s="187" t="s">
        <v>6296</v>
      </c>
      <c r="G344" s="188" t="s">
        <v>6080</v>
      </c>
      <c r="H344" s="189">
        <v>4</v>
      </c>
      <c r="I344" s="190"/>
      <c r="J344" s="191">
        <f>ROUND(I344*H344,2)</f>
        <v>0</v>
      </c>
      <c r="K344" s="187" t="s">
        <v>1</v>
      </c>
      <c r="L344" s="40"/>
      <c r="M344" s="192" t="s">
        <v>1</v>
      </c>
      <c r="N344" s="193" t="s">
        <v>46</v>
      </c>
      <c r="O344" s="72"/>
      <c r="P344" s="194">
        <f>O344*H344</f>
        <v>0</v>
      </c>
      <c r="Q344" s="194">
        <v>0</v>
      </c>
      <c r="R344" s="194">
        <f>Q344*H344</f>
        <v>0</v>
      </c>
      <c r="S344" s="194">
        <v>0</v>
      </c>
      <c r="T344" s="195">
        <f>S344*H344</f>
        <v>0</v>
      </c>
      <c r="U344" s="35"/>
      <c r="V344" s="35"/>
      <c r="W344" s="35"/>
      <c r="X344" s="35"/>
      <c r="Y344" s="35"/>
      <c r="Z344" s="35"/>
      <c r="AA344" s="35"/>
      <c r="AB344" s="35"/>
      <c r="AC344" s="35"/>
      <c r="AD344" s="35"/>
      <c r="AE344" s="35"/>
      <c r="AR344" s="196" t="s">
        <v>214</v>
      </c>
      <c r="AT344" s="196" t="s">
        <v>216</v>
      </c>
      <c r="AU344" s="196" t="s">
        <v>88</v>
      </c>
      <c r="AY344" s="18" t="s">
        <v>215</v>
      </c>
      <c r="BE344" s="197">
        <f>IF(N344="základní",J344,0)</f>
        <v>0</v>
      </c>
      <c r="BF344" s="197">
        <f>IF(N344="snížená",J344,0)</f>
        <v>0</v>
      </c>
      <c r="BG344" s="197">
        <f>IF(N344="zákl. přenesená",J344,0)</f>
        <v>0</v>
      </c>
      <c r="BH344" s="197">
        <f>IF(N344="sníž. přenesená",J344,0)</f>
        <v>0</v>
      </c>
      <c r="BI344" s="197">
        <f>IF(N344="nulová",J344,0)</f>
        <v>0</v>
      </c>
      <c r="BJ344" s="18" t="s">
        <v>88</v>
      </c>
      <c r="BK344" s="197">
        <f>ROUND(I344*H344,2)</f>
        <v>0</v>
      </c>
      <c r="BL344" s="18" t="s">
        <v>214</v>
      </c>
      <c r="BM344" s="196" t="s">
        <v>2389</v>
      </c>
    </row>
    <row r="345" spans="1:65" s="2" customFormat="1" ht="19.2">
      <c r="A345" s="35"/>
      <c r="B345" s="36"/>
      <c r="C345" s="37"/>
      <c r="D345" s="198" t="s">
        <v>221</v>
      </c>
      <c r="E345" s="37"/>
      <c r="F345" s="199" t="s">
        <v>6296</v>
      </c>
      <c r="G345" s="37"/>
      <c r="H345" s="37"/>
      <c r="I345" s="200"/>
      <c r="J345" s="37"/>
      <c r="K345" s="37"/>
      <c r="L345" s="40"/>
      <c r="M345" s="201"/>
      <c r="N345" s="202"/>
      <c r="O345" s="72"/>
      <c r="P345" s="72"/>
      <c r="Q345" s="72"/>
      <c r="R345" s="72"/>
      <c r="S345" s="72"/>
      <c r="T345" s="73"/>
      <c r="U345" s="35"/>
      <c r="V345" s="35"/>
      <c r="W345" s="35"/>
      <c r="X345" s="35"/>
      <c r="Y345" s="35"/>
      <c r="Z345" s="35"/>
      <c r="AA345" s="35"/>
      <c r="AB345" s="35"/>
      <c r="AC345" s="35"/>
      <c r="AD345" s="35"/>
      <c r="AE345" s="35"/>
      <c r="AT345" s="18" t="s">
        <v>221</v>
      </c>
      <c r="AU345" s="18" t="s">
        <v>88</v>
      </c>
    </row>
    <row r="346" spans="1:65" s="2" customFormat="1" ht="21.75" customHeight="1">
      <c r="A346" s="35"/>
      <c r="B346" s="36"/>
      <c r="C346" s="185" t="s">
        <v>1664</v>
      </c>
      <c r="D346" s="185" t="s">
        <v>216</v>
      </c>
      <c r="E346" s="186" t="s">
        <v>6297</v>
      </c>
      <c r="F346" s="187" t="s">
        <v>6298</v>
      </c>
      <c r="G346" s="188" t="s">
        <v>6080</v>
      </c>
      <c r="H346" s="189">
        <v>4</v>
      </c>
      <c r="I346" s="190"/>
      <c r="J346" s="191">
        <f>ROUND(I346*H346,2)</f>
        <v>0</v>
      </c>
      <c r="K346" s="187" t="s">
        <v>1</v>
      </c>
      <c r="L346" s="40"/>
      <c r="M346" s="192" t="s">
        <v>1</v>
      </c>
      <c r="N346" s="193" t="s">
        <v>46</v>
      </c>
      <c r="O346" s="72"/>
      <c r="P346" s="194">
        <f>O346*H346</f>
        <v>0</v>
      </c>
      <c r="Q346" s="194">
        <v>0</v>
      </c>
      <c r="R346" s="194">
        <f>Q346*H346</f>
        <v>0</v>
      </c>
      <c r="S346" s="194">
        <v>0</v>
      </c>
      <c r="T346" s="195">
        <f>S346*H346</f>
        <v>0</v>
      </c>
      <c r="U346" s="35"/>
      <c r="V346" s="35"/>
      <c r="W346" s="35"/>
      <c r="X346" s="35"/>
      <c r="Y346" s="35"/>
      <c r="Z346" s="35"/>
      <c r="AA346" s="35"/>
      <c r="AB346" s="35"/>
      <c r="AC346" s="35"/>
      <c r="AD346" s="35"/>
      <c r="AE346" s="35"/>
      <c r="AR346" s="196" t="s">
        <v>214</v>
      </c>
      <c r="AT346" s="196" t="s">
        <v>216</v>
      </c>
      <c r="AU346" s="196" t="s">
        <v>88</v>
      </c>
      <c r="AY346" s="18" t="s">
        <v>215</v>
      </c>
      <c r="BE346" s="197">
        <f>IF(N346="základní",J346,0)</f>
        <v>0</v>
      </c>
      <c r="BF346" s="197">
        <f>IF(N346="snížená",J346,0)</f>
        <v>0</v>
      </c>
      <c r="BG346" s="197">
        <f>IF(N346="zákl. přenesená",J346,0)</f>
        <v>0</v>
      </c>
      <c r="BH346" s="197">
        <f>IF(N346="sníž. přenesená",J346,0)</f>
        <v>0</v>
      </c>
      <c r="BI346" s="197">
        <f>IF(N346="nulová",J346,0)</f>
        <v>0</v>
      </c>
      <c r="BJ346" s="18" t="s">
        <v>88</v>
      </c>
      <c r="BK346" s="197">
        <f>ROUND(I346*H346,2)</f>
        <v>0</v>
      </c>
      <c r="BL346" s="18" t="s">
        <v>214</v>
      </c>
      <c r="BM346" s="196" t="s">
        <v>2400</v>
      </c>
    </row>
    <row r="347" spans="1:65" s="2" customFormat="1" ht="10.199999999999999">
      <c r="A347" s="35"/>
      <c r="B347" s="36"/>
      <c r="C347" s="37"/>
      <c r="D347" s="198" t="s">
        <v>221</v>
      </c>
      <c r="E347" s="37"/>
      <c r="F347" s="199" t="s">
        <v>6298</v>
      </c>
      <c r="G347" s="37"/>
      <c r="H347" s="37"/>
      <c r="I347" s="200"/>
      <c r="J347" s="37"/>
      <c r="K347" s="37"/>
      <c r="L347" s="40"/>
      <c r="M347" s="201"/>
      <c r="N347" s="202"/>
      <c r="O347" s="72"/>
      <c r="P347" s="72"/>
      <c r="Q347" s="72"/>
      <c r="R347" s="72"/>
      <c r="S347" s="72"/>
      <c r="T347" s="73"/>
      <c r="U347" s="35"/>
      <c r="V347" s="35"/>
      <c r="W347" s="35"/>
      <c r="X347" s="35"/>
      <c r="Y347" s="35"/>
      <c r="Z347" s="35"/>
      <c r="AA347" s="35"/>
      <c r="AB347" s="35"/>
      <c r="AC347" s="35"/>
      <c r="AD347" s="35"/>
      <c r="AE347" s="35"/>
      <c r="AT347" s="18" t="s">
        <v>221</v>
      </c>
      <c r="AU347" s="18" t="s">
        <v>88</v>
      </c>
    </row>
    <row r="348" spans="1:65" s="2" customFormat="1" ht="16.5" customHeight="1">
      <c r="A348" s="35"/>
      <c r="B348" s="36"/>
      <c r="C348" s="185" t="s">
        <v>1669</v>
      </c>
      <c r="D348" s="185" t="s">
        <v>216</v>
      </c>
      <c r="E348" s="186" t="s">
        <v>6299</v>
      </c>
      <c r="F348" s="187" t="s">
        <v>6300</v>
      </c>
      <c r="G348" s="188" t="s">
        <v>6080</v>
      </c>
      <c r="H348" s="189">
        <v>36</v>
      </c>
      <c r="I348" s="190"/>
      <c r="J348" s="191">
        <f>ROUND(I348*H348,2)</f>
        <v>0</v>
      </c>
      <c r="K348" s="187" t="s">
        <v>1</v>
      </c>
      <c r="L348" s="40"/>
      <c r="M348" s="192" t="s">
        <v>1</v>
      </c>
      <c r="N348" s="193" t="s">
        <v>46</v>
      </c>
      <c r="O348" s="72"/>
      <c r="P348" s="194">
        <f>O348*H348</f>
        <v>0</v>
      </c>
      <c r="Q348" s="194">
        <v>0</v>
      </c>
      <c r="R348" s="194">
        <f>Q348*H348</f>
        <v>0</v>
      </c>
      <c r="S348" s="194">
        <v>0</v>
      </c>
      <c r="T348" s="195">
        <f>S348*H348</f>
        <v>0</v>
      </c>
      <c r="U348" s="35"/>
      <c r="V348" s="35"/>
      <c r="W348" s="35"/>
      <c r="X348" s="35"/>
      <c r="Y348" s="35"/>
      <c r="Z348" s="35"/>
      <c r="AA348" s="35"/>
      <c r="AB348" s="35"/>
      <c r="AC348" s="35"/>
      <c r="AD348" s="35"/>
      <c r="AE348" s="35"/>
      <c r="AR348" s="196" t="s">
        <v>214</v>
      </c>
      <c r="AT348" s="196" t="s">
        <v>216</v>
      </c>
      <c r="AU348" s="196" t="s">
        <v>88</v>
      </c>
      <c r="AY348" s="18" t="s">
        <v>215</v>
      </c>
      <c r="BE348" s="197">
        <f>IF(N348="základní",J348,0)</f>
        <v>0</v>
      </c>
      <c r="BF348" s="197">
        <f>IF(N348="snížená",J348,0)</f>
        <v>0</v>
      </c>
      <c r="BG348" s="197">
        <f>IF(N348="zákl. přenesená",J348,0)</f>
        <v>0</v>
      </c>
      <c r="BH348" s="197">
        <f>IF(N348="sníž. přenesená",J348,0)</f>
        <v>0</v>
      </c>
      <c r="BI348" s="197">
        <f>IF(N348="nulová",J348,0)</f>
        <v>0</v>
      </c>
      <c r="BJ348" s="18" t="s">
        <v>88</v>
      </c>
      <c r="BK348" s="197">
        <f>ROUND(I348*H348,2)</f>
        <v>0</v>
      </c>
      <c r="BL348" s="18" t="s">
        <v>214</v>
      </c>
      <c r="BM348" s="196" t="s">
        <v>2412</v>
      </c>
    </row>
    <row r="349" spans="1:65" s="2" customFormat="1" ht="10.199999999999999">
      <c r="A349" s="35"/>
      <c r="B349" s="36"/>
      <c r="C349" s="37"/>
      <c r="D349" s="198" t="s">
        <v>221</v>
      </c>
      <c r="E349" s="37"/>
      <c r="F349" s="199" t="s">
        <v>6300</v>
      </c>
      <c r="G349" s="37"/>
      <c r="H349" s="37"/>
      <c r="I349" s="200"/>
      <c r="J349" s="37"/>
      <c r="K349" s="37"/>
      <c r="L349" s="40"/>
      <c r="M349" s="201"/>
      <c r="N349" s="202"/>
      <c r="O349" s="72"/>
      <c r="P349" s="72"/>
      <c r="Q349" s="72"/>
      <c r="R349" s="72"/>
      <c r="S349" s="72"/>
      <c r="T349" s="73"/>
      <c r="U349" s="35"/>
      <c r="V349" s="35"/>
      <c r="W349" s="35"/>
      <c r="X349" s="35"/>
      <c r="Y349" s="35"/>
      <c r="Z349" s="35"/>
      <c r="AA349" s="35"/>
      <c r="AB349" s="35"/>
      <c r="AC349" s="35"/>
      <c r="AD349" s="35"/>
      <c r="AE349" s="35"/>
      <c r="AT349" s="18" t="s">
        <v>221</v>
      </c>
      <c r="AU349" s="18" t="s">
        <v>88</v>
      </c>
    </row>
    <row r="350" spans="1:65" s="2" customFormat="1" ht="16.5" customHeight="1">
      <c r="A350" s="35"/>
      <c r="B350" s="36"/>
      <c r="C350" s="185" t="s">
        <v>1675</v>
      </c>
      <c r="D350" s="185" t="s">
        <v>216</v>
      </c>
      <c r="E350" s="186" t="s">
        <v>6301</v>
      </c>
      <c r="F350" s="187" t="s">
        <v>6302</v>
      </c>
      <c r="G350" s="188" t="s">
        <v>6080</v>
      </c>
      <c r="H350" s="189">
        <v>12</v>
      </c>
      <c r="I350" s="190"/>
      <c r="J350" s="191">
        <f>ROUND(I350*H350,2)</f>
        <v>0</v>
      </c>
      <c r="K350" s="187" t="s">
        <v>1</v>
      </c>
      <c r="L350" s="40"/>
      <c r="M350" s="192" t="s">
        <v>1</v>
      </c>
      <c r="N350" s="193" t="s">
        <v>46</v>
      </c>
      <c r="O350" s="72"/>
      <c r="P350" s="194">
        <f>O350*H350</f>
        <v>0</v>
      </c>
      <c r="Q350" s="194">
        <v>0</v>
      </c>
      <c r="R350" s="194">
        <f>Q350*H350</f>
        <v>0</v>
      </c>
      <c r="S350" s="194">
        <v>0</v>
      </c>
      <c r="T350" s="195">
        <f>S350*H350</f>
        <v>0</v>
      </c>
      <c r="U350" s="35"/>
      <c r="V350" s="35"/>
      <c r="W350" s="35"/>
      <c r="X350" s="35"/>
      <c r="Y350" s="35"/>
      <c r="Z350" s="35"/>
      <c r="AA350" s="35"/>
      <c r="AB350" s="35"/>
      <c r="AC350" s="35"/>
      <c r="AD350" s="35"/>
      <c r="AE350" s="35"/>
      <c r="AR350" s="196" t="s">
        <v>214</v>
      </c>
      <c r="AT350" s="196" t="s">
        <v>216</v>
      </c>
      <c r="AU350" s="196" t="s">
        <v>88</v>
      </c>
      <c r="AY350" s="18" t="s">
        <v>215</v>
      </c>
      <c r="BE350" s="197">
        <f>IF(N350="základní",J350,0)</f>
        <v>0</v>
      </c>
      <c r="BF350" s="197">
        <f>IF(N350="snížená",J350,0)</f>
        <v>0</v>
      </c>
      <c r="BG350" s="197">
        <f>IF(N350="zákl. přenesená",J350,0)</f>
        <v>0</v>
      </c>
      <c r="BH350" s="197">
        <f>IF(N350="sníž. přenesená",J350,0)</f>
        <v>0</v>
      </c>
      <c r="BI350" s="197">
        <f>IF(N350="nulová",J350,0)</f>
        <v>0</v>
      </c>
      <c r="BJ350" s="18" t="s">
        <v>88</v>
      </c>
      <c r="BK350" s="197">
        <f>ROUND(I350*H350,2)</f>
        <v>0</v>
      </c>
      <c r="BL350" s="18" t="s">
        <v>214</v>
      </c>
      <c r="BM350" s="196" t="s">
        <v>2424</v>
      </c>
    </row>
    <row r="351" spans="1:65" s="2" customFormat="1" ht="10.199999999999999">
      <c r="A351" s="35"/>
      <c r="B351" s="36"/>
      <c r="C351" s="37"/>
      <c r="D351" s="198" t="s">
        <v>221</v>
      </c>
      <c r="E351" s="37"/>
      <c r="F351" s="199" t="s">
        <v>6302</v>
      </c>
      <c r="G351" s="37"/>
      <c r="H351" s="37"/>
      <c r="I351" s="200"/>
      <c r="J351" s="37"/>
      <c r="K351" s="37"/>
      <c r="L351" s="40"/>
      <c r="M351" s="201"/>
      <c r="N351" s="202"/>
      <c r="O351" s="72"/>
      <c r="P351" s="72"/>
      <c r="Q351" s="72"/>
      <c r="R351" s="72"/>
      <c r="S351" s="72"/>
      <c r="T351" s="73"/>
      <c r="U351" s="35"/>
      <c r="V351" s="35"/>
      <c r="W351" s="35"/>
      <c r="X351" s="35"/>
      <c r="Y351" s="35"/>
      <c r="Z351" s="35"/>
      <c r="AA351" s="35"/>
      <c r="AB351" s="35"/>
      <c r="AC351" s="35"/>
      <c r="AD351" s="35"/>
      <c r="AE351" s="35"/>
      <c r="AT351" s="18" t="s">
        <v>221</v>
      </c>
      <c r="AU351" s="18" t="s">
        <v>88</v>
      </c>
    </row>
    <row r="352" spans="1:65" s="2" customFormat="1" ht="16.5" customHeight="1">
      <c r="A352" s="35"/>
      <c r="B352" s="36"/>
      <c r="C352" s="185" t="s">
        <v>1681</v>
      </c>
      <c r="D352" s="185" t="s">
        <v>216</v>
      </c>
      <c r="E352" s="186" t="s">
        <v>6303</v>
      </c>
      <c r="F352" s="187" t="s">
        <v>6304</v>
      </c>
      <c r="G352" s="188" t="s">
        <v>6305</v>
      </c>
      <c r="H352" s="189">
        <v>8</v>
      </c>
      <c r="I352" s="190"/>
      <c r="J352" s="191">
        <f>ROUND(I352*H352,2)</f>
        <v>0</v>
      </c>
      <c r="K352" s="187" t="s">
        <v>1</v>
      </c>
      <c r="L352" s="40"/>
      <c r="M352" s="192" t="s">
        <v>1</v>
      </c>
      <c r="N352" s="193" t="s">
        <v>46</v>
      </c>
      <c r="O352" s="72"/>
      <c r="P352" s="194">
        <f>O352*H352</f>
        <v>0</v>
      </c>
      <c r="Q352" s="194">
        <v>0</v>
      </c>
      <c r="R352" s="194">
        <f>Q352*H352</f>
        <v>0</v>
      </c>
      <c r="S352" s="194">
        <v>0</v>
      </c>
      <c r="T352" s="195">
        <f>S352*H352</f>
        <v>0</v>
      </c>
      <c r="U352" s="35"/>
      <c r="V352" s="35"/>
      <c r="W352" s="35"/>
      <c r="X352" s="35"/>
      <c r="Y352" s="35"/>
      <c r="Z352" s="35"/>
      <c r="AA352" s="35"/>
      <c r="AB352" s="35"/>
      <c r="AC352" s="35"/>
      <c r="AD352" s="35"/>
      <c r="AE352" s="35"/>
      <c r="AR352" s="196" t="s">
        <v>214</v>
      </c>
      <c r="AT352" s="196" t="s">
        <v>216</v>
      </c>
      <c r="AU352" s="196" t="s">
        <v>88</v>
      </c>
      <c r="AY352" s="18" t="s">
        <v>215</v>
      </c>
      <c r="BE352" s="197">
        <f>IF(N352="základní",J352,0)</f>
        <v>0</v>
      </c>
      <c r="BF352" s="197">
        <f>IF(N352="snížená",J352,0)</f>
        <v>0</v>
      </c>
      <c r="BG352" s="197">
        <f>IF(N352="zákl. přenesená",J352,0)</f>
        <v>0</v>
      </c>
      <c r="BH352" s="197">
        <f>IF(N352="sníž. přenesená",J352,0)</f>
        <v>0</v>
      </c>
      <c r="BI352" s="197">
        <f>IF(N352="nulová",J352,0)</f>
        <v>0</v>
      </c>
      <c r="BJ352" s="18" t="s">
        <v>88</v>
      </c>
      <c r="BK352" s="197">
        <f>ROUND(I352*H352,2)</f>
        <v>0</v>
      </c>
      <c r="BL352" s="18" t="s">
        <v>214</v>
      </c>
      <c r="BM352" s="196" t="s">
        <v>2438</v>
      </c>
    </row>
    <row r="353" spans="1:65" s="2" customFormat="1" ht="10.199999999999999">
      <c r="A353" s="35"/>
      <c r="B353" s="36"/>
      <c r="C353" s="37"/>
      <c r="D353" s="198" t="s">
        <v>221</v>
      </c>
      <c r="E353" s="37"/>
      <c r="F353" s="199" t="s">
        <v>6304</v>
      </c>
      <c r="G353" s="37"/>
      <c r="H353" s="37"/>
      <c r="I353" s="200"/>
      <c r="J353" s="37"/>
      <c r="K353" s="37"/>
      <c r="L353" s="40"/>
      <c r="M353" s="201"/>
      <c r="N353" s="202"/>
      <c r="O353" s="72"/>
      <c r="P353" s="72"/>
      <c r="Q353" s="72"/>
      <c r="R353" s="72"/>
      <c r="S353" s="72"/>
      <c r="T353" s="73"/>
      <c r="U353" s="35"/>
      <c r="V353" s="35"/>
      <c r="W353" s="35"/>
      <c r="X353" s="35"/>
      <c r="Y353" s="35"/>
      <c r="Z353" s="35"/>
      <c r="AA353" s="35"/>
      <c r="AB353" s="35"/>
      <c r="AC353" s="35"/>
      <c r="AD353" s="35"/>
      <c r="AE353" s="35"/>
      <c r="AT353" s="18" t="s">
        <v>221</v>
      </c>
      <c r="AU353" s="18" t="s">
        <v>88</v>
      </c>
    </row>
    <row r="354" spans="1:65" s="2" customFormat="1" ht="24.15" customHeight="1">
      <c r="A354" s="35"/>
      <c r="B354" s="36"/>
      <c r="C354" s="185" t="s">
        <v>1687</v>
      </c>
      <c r="D354" s="185" t="s">
        <v>216</v>
      </c>
      <c r="E354" s="186" t="s">
        <v>6306</v>
      </c>
      <c r="F354" s="187" t="s">
        <v>6307</v>
      </c>
      <c r="G354" s="188" t="s">
        <v>6080</v>
      </c>
      <c r="H354" s="189">
        <v>38</v>
      </c>
      <c r="I354" s="190"/>
      <c r="J354" s="191">
        <f>ROUND(I354*H354,2)</f>
        <v>0</v>
      </c>
      <c r="K354" s="187" t="s">
        <v>1</v>
      </c>
      <c r="L354" s="40"/>
      <c r="M354" s="192" t="s">
        <v>1</v>
      </c>
      <c r="N354" s="193" t="s">
        <v>46</v>
      </c>
      <c r="O354" s="72"/>
      <c r="P354" s="194">
        <f>O354*H354</f>
        <v>0</v>
      </c>
      <c r="Q354" s="194">
        <v>0</v>
      </c>
      <c r="R354" s="194">
        <f>Q354*H354</f>
        <v>0</v>
      </c>
      <c r="S354" s="194">
        <v>0</v>
      </c>
      <c r="T354" s="195">
        <f>S354*H354</f>
        <v>0</v>
      </c>
      <c r="U354" s="35"/>
      <c r="V354" s="35"/>
      <c r="W354" s="35"/>
      <c r="X354" s="35"/>
      <c r="Y354" s="35"/>
      <c r="Z354" s="35"/>
      <c r="AA354" s="35"/>
      <c r="AB354" s="35"/>
      <c r="AC354" s="35"/>
      <c r="AD354" s="35"/>
      <c r="AE354" s="35"/>
      <c r="AR354" s="196" t="s">
        <v>214</v>
      </c>
      <c r="AT354" s="196" t="s">
        <v>216</v>
      </c>
      <c r="AU354" s="196" t="s">
        <v>88</v>
      </c>
      <c r="AY354" s="18" t="s">
        <v>215</v>
      </c>
      <c r="BE354" s="197">
        <f>IF(N354="základní",J354,0)</f>
        <v>0</v>
      </c>
      <c r="BF354" s="197">
        <f>IF(N354="snížená",J354,0)</f>
        <v>0</v>
      </c>
      <c r="BG354" s="197">
        <f>IF(N354="zákl. přenesená",J354,0)</f>
        <v>0</v>
      </c>
      <c r="BH354" s="197">
        <f>IF(N354="sníž. přenesená",J354,0)</f>
        <v>0</v>
      </c>
      <c r="BI354" s="197">
        <f>IF(N354="nulová",J354,0)</f>
        <v>0</v>
      </c>
      <c r="BJ354" s="18" t="s">
        <v>88</v>
      </c>
      <c r="BK354" s="197">
        <f>ROUND(I354*H354,2)</f>
        <v>0</v>
      </c>
      <c r="BL354" s="18" t="s">
        <v>214</v>
      </c>
      <c r="BM354" s="196" t="s">
        <v>2453</v>
      </c>
    </row>
    <row r="355" spans="1:65" s="2" customFormat="1" ht="10.199999999999999">
      <c r="A355" s="35"/>
      <c r="B355" s="36"/>
      <c r="C355" s="37"/>
      <c r="D355" s="198" t="s">
        <v>221</v>
      </c>
      <c r="E355" s="37"/>
      <c r="F355" s="199" t="s">
        <v>6307</v>
      </c>
      <c r="G355" s="37"/>
      <c r="H355" s="37"/>
      <c r="I355" s="200"/>
      <c r="J355" s="37"/>
      <c r="K355" s="37"/>
      <c r="L355" s="40"/>
      <c r="M355" s="201"/>
      <c r="N355" s="202"/>
      <c r="O355" s="72"/>
      <c r="P355" s="72"/>
      <c r="Q355" s="72"/>
      <c r="R355" s="72"/>
      <c r="S355" s="72"/>
      <c r="T355" s="73"/>
      <c r="U355" s="35"/>
      <c r="V355" s="35"/>
      <c r="W355" s="35"/>
      <c r="X355" s="35"/>
      <c r="Y355" s="35"/>
      <c r="Z355" s="35"/>
      <c r="AA355" s="35"/>
      <c r="AB355" s="35"/>
      <c r="AC355" s="35"/>
      <c r="AD355" s="35"/>
      <c r="AE355" s="35"/>
      <c r="AT355" s="18" t="s">
        <v>221</v>
      </c>
      <c r="AU355" s="18" t="s">
        <v>88</v>
      </c>
    </row>
    <row r="356" spans="1:65" s="2" customFormat="1" ht="16.5" customHeight="1">
      <c r="A356" s="35"/>
      <c r="B356" s="36"/>
      <c r="C356" s="185" t="s">
        <v>1693</v>
      </c>
      <c r="D356" s="185" t="s">
        <v>216</v>
      </c>
      <c r="E356" s="186" t="s">
        <v>6308</v>
      </c>
      <c r="F356" s="187" t="s">
        <v>6309</v>
      </c>
      <c r="G356" s="188" t="s">
        <v>219</v>
      </c>
      <c r="H356" s="189">
        <v>1</v>
      </c>
      <c r="I356" s="190"/>
      <c r="J356" s="191">
        <f>ROUND(I356*H356,2)</f>
        <v>0</v>
      </c>
      <c r="K356" s="187" t="s">
        <v>1</v>
      </c>
      <c r="L356" s="40"/>
      <c r="M356" s="192" t="s">
        <v>1</v>
      </c>
      <c r="N356" s="193" t="s">
        <v>46</v>
      </c>
      <c r="O356" s="72"/>
      <c r="P356" s="194">
        <f>O356*H356</f>
        <v>0</v>
      </c>
      <c r="Q356" s="194">
        <v>0</v>
      </c>
      <c r="R356" s="194">
        <f>Q356*H356</f>
        <v>0</v>
      </c>
      <c r="S356" s="194">
        <v>0</v>
      </c>
      <c r="T356" s="195">
        <f>S356*H356</f>
        <v>0</v>
      </c>
      <c r="U356" s="35"/>
      <c r="V356" s="35"/>
      <c r="W356" s="35"/>
      <c r="X356" s="35"/>
      <c r="Y356" s="35"/>
      <c r="Z356" s="35"/>
      <c r="AA356" s="35"/>
      <c r="AB356" s="35"/>
      <c r="AC356" s="35"/>
      <c r="AD356" s="35"/>
      <c r="AE356" s="35"/>
      <c r="AR356" s="196" t="s">
        <v>214</v>
      </c>
      <c r="AT356" s="196" t="s">
        <v>216</v>
      </c>
      <c r="AU356" s="196" t="s">
        <v>88</v>
      </c>
      <c r="AY356" s="18" t="s">
        <v>215</v>
      </c>
      <c r="BE356" s="197">
        <f>IF(N356="základní",J356,0)</f>
        <v>0</v>
      </c>
      <c r="BF356" s="197">
        <f>IF(N356="snížená",J356,0)</f>
        <v>0</v>
      </c>
      <c r="BG356" s="197">
        <f>IF(N356="zákl. přenesená",J356,0)</f>
        <v>0</v>
      </c>
      <c r="BH356" s="197">
        <f>IF(N356="sníž. přenesená",J356,0)</f>
        <v>0</v>
      </c>
      <c r="BI356" s="197">
        <f>IF(N356="nulová",J356,0)</f>
        <v>0</v>
      </c>
      <c r="BJ356" s="18" t="s">
        <v>88</v>
      </c>
      <c r="BK356" s="197">
        <f>ROUND(I356*H356,2)</f>
        <v>0</v>
      </c>
      <c r="BL356" s="18" t="s">
        <v>214</v>
      </c>
      <c r="BM356" s="196" t="s">
        <v>2461</v>
      </c>
    </row>
    <row r="357" spans="1:65" s="2" customFormat="1" ht="10.199999999999999">
      <c r="A357" s="35"/>
      <c r="B357" s="36"/>
      <c r="C357" s="37"/>
      <c r="D357" s="198" t="s">
        <v>221</v>
      </c>
      <c r="E357" s="37"/>
      <c r="F357" s="199" t="s">
        <v>6309</v>
      </c>
      <c r="G357" s="37"/>
      <c r="H357" s="37"/>
      <c r="I357" s="200"/>
      <c r="J357" s="37"/>
      <c r="K357" s="37"/>
      <c r="L357" s="40"/>
      <c r="M357" s="201"/>
      <c r="N357" s="202"/>
      <c r="O357" s="72"/>
      <c r="P357" s="72"/>
      <c r="Q357" s="72"/>
      <c r="R357" s="72"/>
      <c r="S357" s="72"/>
      <c r="T357" s="73"/>
      <c r="U357" s="35"/>
      <c r="V357" s="35"/>
      <c r="W357" s="35"/>
      <c r="X357" s="35"/>
      <c r="Y357" s="35"/>
      <c r="Z357" s="35"/>
      <c r="AA357" s="35"/>
      <c r="AB357" s="35"/>
      <c r="AC357" s="35"/>
      <c r="AD357" s="35"/>
      <c r="AE357" s="35"/>
      <c r="AT357" s="18" t="s">
        <v>221</v>
      </c>
      <c r="AU357" s="18" t="s">
        <v>88</v>
      </c>
    </row>
    <row r="358" spans="1:65" s="11" customFormat="1" ht="25.95" customHeight="1">
      <c r="B358" s="171"/>
      <c r="C358" s="172"/>
      <c r="D358" s="173" t="s">
        <v>80</v>
      </c>
      <c r="E358" s="174" t="s">
        <v>6310</v>
      </c>
      <c r="F358" s="174" t="s">
        <v>6311</v>
      </c>
      <c r="G358" s="172"/>
      <c r="H358" s="172"/>
      <c r="I358" s="175"/>
      <c r="J358" s="176">
        <f>BK358</f>
        <v>0</v>
      </c>
      <c r="K358" s="172"/>
      <c r="L358" s="177"/>
      <c r="M358" s="178"/>
      <c r="N358" s="179"/>
      <c r="O358" s="179"/>
      <c r="P358" s="180">
        <f>SUM(P359:P386)</f>
        <v>0</v>
      </c>
      <c r="Q358" s="179"/>
      <c r="R358" s="180">
        <f>SUM(R359:R386)</f>
        <v>0</v>
      </c>
      <c r="S358" s="179"/>
      <c r="T358" s="181">
        <f>SUM(T359:T386)</f>
        <v>0</v>
      </c>
      <c r="AR358" s="182" t="s">
        <v>88</v>
      </c>
      <c r="AT358" s="183" t="s">
        <v>80</v>
      </c>
      <c r="AU358" s="183" t="s">
        <v>81</v>
      </c>
      <c r="AY358" s="182" t="s">
        <v>215</v>
      </c>
      <c r="BK358" s="184">
        <f>SUM(BK359:BK386)</f>
        <v>0</v>
      </c>
    </row>
    <row r="359" spans="1:65" s="2" customFormat="1" ht="16.5" customHeight="1">
      <c r="A359" s="35"/>
      <c r="B359" s="36"/>
      <c r="C359" s="185" t="s">
        <v>1699</v>
      </c>
      <c r="D359" s="185" t="s">
        <v>216</v>
      </c>
      <c r="E359" s="186" t="s">
        <v>6312</v>
      </c>
      <c r="F359" s="187" t="s">
        <v>6313</v>
      </c>
      <c r="G359" s="188" t="s">
        <v>6080</v>
      </c>
      <c r="H359" s="189">
        <v>56</v>
      </c>
      <c r="I359" s="190"/>
      <c r="J359" s="191">
        <f>ROUND(I359*H359,2)</f>
        <v>0</v>
      </c>
      <c r="K359" s="187" t="s">
        <v>1</v>
      </c>
      <c r="L359" s="40"/>
      <c r="M359" s="192" t="s">
        <v>1</v>
      </c>
      <c r="N359" s="193" t="s">
        <v>46</v>
      </c>
      <c r="O359" s="72"/>
      <c r="P359" s="194">
        <f>O359*H359</f>
        <v>0</v>
      </c>
      <c r="Q359" s="194">
        <v>0</v>
      </c>
      <c r="R359" s="194">
        <f>Q359*H359</f>
        <v>0</v>
      </c>
      <c r="S359" s="194">
        <v>0</v>
      </c>
      <c r="T359" s="195">
        <f>S359*H359</f>
        <v>0</v>
      </c>
      <c r="U359" s="35"/>
      <c r="V359" s="35"/>
      <c r="W359" s="35"/>
      <c r="X359" s="35"/>
      <c r="Y359" s="35"/>
      <c r="Z359" s="35"/>
      <c r="AA359" s="35"/>
      <c r="AB359" s="35"/>
      <c r="AC359" s="35"/>
      <c r="AD359" s="35"/>
      <c r="AE359" s="35"/>
      <c r="AR359" s="196" t="s">
        <v>214</v>
      </c>
      <c r="AT359" s="196" t="s">
        <v>216</v>
      </c>
      <c r="AU359" s="196" t="s">
        <v>88</v>
      </c>
      <c r="AY359" s="18" t="s">
        <v>215</v>
      </c>
      <c r="BE359" s="197">
        <f>IF(N359="základní",J359,0)</f>
        <v>0</v>
      </c>
      <c r="BF359" s="197">
        <f>IF(N359="snížená",J359,0)</f>
        <v>0</v>
      </c>
      <c r="BG359" s="197">
        <f>IF(N359="zákl. přenesená",J359,0)</f>
        <v>0</v>
      </c>
      <c r="BH359" s="197">
        <f>IF(N359="sníž. přenesená",J359,0)</f>
        <v>0</v>
      </c>
      <c r="BI359" s="197">
        <f>IF(N359="nulová",J359,0)</f>
        <v>0</v>
      </c>
      <c r="BJ359" s="18" t="s">
        <v>88</v>
      </c>
      <c r="BK359" s="197">
        <f>ROUND(I359*H359,2)</f>
        <v>0</v>
      </c>
      <c r="BL359" s="18" t="s">
        <v>214</v>
      </c>
      <c r="BM359" s="196" t="s">
        <v>2474</v>
      </c>
    </row>
    <row r="360" spans="1:65" s="2" customFormat="1" ht="10.199999999999999">
      <c r="A360" s="35"/>
      <c r="B360" s="36"/>
      <c r="C360" s="37"/>
      <c r="D360" s="198" t="s">
        <v>221</v>
      </c>
      <c r="E360" s="37"/>
      <c r="F360" s="199" t="s">
        <v>6313</v>
      </c>
      <c r="G360" s="37"/>
      <c r="H360" s="37"/>
      <c r="I360" s="200"/>
      <c r="J360" s="37"/>
      <c r="K360" s="37"/>
      <c r="L360" s="40"/>
      <c r="M360" s="201"/>
      <c r="N360" s="202"/>
      <c r="O360" s="72"/>
      <c r="P360" s="72"/>
      <c r="Q360" s="72"/>
      <c r="R360" s="72"/>
      <c r="S360" s="72"/>
      <c r="T360" s="73"/>
      <c r="U360" s="35"/>
      <c r="V360" s="35"/>
      <c r="W360" s="35"/>
      <c r="X360" s="35"/>
      <c r="Y360" s="35"/>
      <c r="Z360" s="35"/>
      <c r="AA360" s="35"/>
      <c r="AB360" s="35"/>
      <c r="AC360" s="35"/>
      <c r="AD360" s="35"/>
      <c r="AE360" s="35"/>
      <c r="AT360" s="18" t="s">
        <v>221</v>
      </c>
      <c r="AU360" s="18" t="s">
        <v>88</v>
      </c>
    </row>
    <row r="361" spans="1:65" s="2" customFormat="1" ht="16.5" customHeight="1">
      <c r="A361" s="35"/>
      <c r="B361" s="36"/>
      <c r="C361" s="185" t="s">
        <v>1704</v>
      </c>
      <c r="D361" s="185" t="s">
        <v>216</v>
      </c>
      <c r="E361" s="186" t="s">
        <v>6314</v>
      </c>
      <c r="F361" s="187" t="s">
        <v>6315</v>
      </c>
      <c r="G361" s="188" t="s">
        <v>6080</v>
      </c>
      <c r="H361" s="189">
        <v>28</v>
      </c>
      <c r="I361" s="190"/>
      <c r="J361" s="191">
        <f>ROUND(I361*H361,2)</f>
        <v>0</v>
      </c>
      <c r="K361" s="187" t="s">
        <v>1</v>
      </c>
      <c r="L361" s="40"/>
      <c r="M361" s="192" t="s">
        <v>1</v>
      </c>
      <c r="N361" s="193" t="s">
        <v>46</v>
      </c>
      <c r="O361" s="72"/>
      <c r="P361" s="194">
        <f>O361*H361</f>
        <v>0</v>
      </c>
      <c r="Q361" s="194">
        <v>0</v>
      </c>
      <c r="R361" s="194">
        <f>Q361*H361</f>
        <v>0</v>
      </c>
      <c r="S361" s="194">
        <v>0</v>
      </c>
      <c r="T361" s="195">
        <f>S361*H361</f>
        <v>0</v>
      </c>
      <c r="U361" s="35"/>
      <c r="V361" s="35"/>
      <c r="W361" s="35"/>
      <c r="X361" s="35"/>
      <c r="Y361" s="35"/>
      <c r="Z361" s="35"/>
      <c r="AA361" s="35"/>
      <c r="AB361" s="35"/>
      <c r="AC361" s="35"/>
      <c r="AD361" s="35"/>
      <c r="AE361" s="35"/>
      <c r="AR361" s="196" t="s">
        <v>214</v>
      </c>
      <c r="AT361" s="196" t="s">
        <v>216</v>
      </c>
      <c r="AU361" s="196" t="s">
        <v>88</v>
      </c>
      <c r="AY361" s="18" t="s">
        <v>215</v>
      </c>
      <c r="BE361" s="197">
        <f>IF(N361="základní",J361,0)</f>
        <v>0</v>
      </c>
      <c r="BF361" s="197">
        <f>IF(N361="snížená",J361,0)</f>
        <v>0</v>
      </c>
      <c r="BG361" s="197">
        <f>IF(N361="zákl. přenesená",J361,0)</f>
        <v>0</v>
      </c>
      <c r="BH361" s="197">
        <f>IF(N361="sníž. přenesená",J361,0)</f>
        <v>0</v>
      </c>
      <c r="BI361" s="197">
        <f>IF(N361="nulová",J361,0)</f>
        <v>0</v>
      </c>
      <c r="BJ361" s="18" t="s">
        <v>88</v>
      </c>
      <c r="BK361" s="197">
        <f>ROUND(I361*H361,2)</f>
        <v>0</v>
      </c>
      <c r="BL361" s="18" t="s">
        <v>214</v>
      </c>
      <c r="BM361" s="196" t="s">
        <v>2482</v>
      </c>
    </row>
    <row r="362" spans="1:65" s="2" customFormat="1" ht="10.199999999999999">
      <c r="A362" s="35"/>
      <c r="B362" s="36"/>
      <c r="C362" s="37"/>
      <c r="D362" s="198" t="s">
        <v>221</v>
      </c>
      <c r="E362" s="37"/>
      <c r="F362" s="199" t="s">
        <v>6315</v>
      </c>
      <c r="G362" s="37"/>
      <c r="H362" s="37"/>
      <c r="I362" s="200"/>
      <c r="J362" s="37"/>
      <c r="K362" s="37"/>
      <c r="L362" s="40"/>
      <c r="M362" s="201"/>
      <c r="N362" s="202"/>
      <c r="O362" s="72"/>
      <c r="P362" s="72"/>
      <c r="Q362" s="72"/>
      <c r="R362" s="72"/>
      <c r="S362" s="72"/>
      <c r="T362" s="73"/>
      <c r="U362" s="35"/>
      <c r="V362" s="35"/>
      <c r="W362" s="35"/>
      <c r="X362" s="35"/>
      <c r="Y362" s="35"/>
      <c r="Z362" s="35"/>
      <c r="AA362" s="35"/>
      <c r="AB362" s="35"/>
      <c r="AC362" s="35"/>
      <c r="AD362" s="35"/>
      <c r="AE362" s="35"/>
      <c r="AT362" s="18" t="s">
        <v>221</v>
      </c>
      <c r="AU362" s="18" t="s">
        <v>88</v>
      </c>
    </row>
    <row r="363" spans="1:65" s="2" customFormat="1" ht="16.5" customHeight="1">
      <c r="A363" s="35"/>
      <c r="B363" s="36"/>
      <c r="C363" s="185" t="s">
        <v>1710</v>
      </c>
      <c r="D363" s="185" t="s">
        <v>216</v>
      </c>
      <c r="E363" s="186" t="s">
        <v>6316</v>
      </c>
      <c r="F363" s="187" t="s">
        <v>6317</v>
      </c>
      <c r="G363" s="188" t="s">
        <v>6080</v>
      </c>
      <c r="H363" s="189">
        <v>10</v>
      </c>
      <c r="I363" s="190"/>
      <c r="J363" s="191">
        <f>ROUND(I363*H363,2)</f>
        <v>0</v>
      </c>
      <c r="K363" s="187" t="s">
        <v>1</v>
      </c>
      <c r="L363" s="40"/>
      <c r="M363" s="192" t="s">
        <v>1</v>
      </c>
      <c r="N363" s="193" t="s">
        <v>46</v>
      </c>
      <c r="O363" s="72"/>
      <c r="P363" s="194">
        <f>O363*H363</f>
        <v>0</v>
      </c>
      <c r="Q363" s="194">
        <v>0</v>
      </c>
      <c r="R363" s="194">
        <f>Q363*H363</f>
        <v>0</v>
      </c>
      <c r="S363" s="194">
        <v>0</v>
      </c>
      <c r="T363" s="195">
        <f>S363*H363</f>
        <v>0</v>
      </c>
      <c r="U363" s="35"/>
      <c r="V363" s="35"/>
      <c r="W363" s="35"/>
      <c r="X363" s="35"/>
      <c r="Y363" s="35"/>
      <c r="Z363" s="35"/>
      <c r="AA363" s="35"/>
      <c r="AB363" s="35"/>
      <c r="AC363" s="35"/>
      <c r="AD363" s="35"/>
      <c r="AE363" s="35"/>
      <c r="AR363" s="196" t="s">
        <v>214</v>
      </c>
      <c r="AT363" s="196" t="s">
        <v>216</v>
      </c>
      <c r="AU363" s="196" t="s">
        <v>88</v>
      </c>
      <c r="AY363" s="18" t="s">
        <v>215</v>
      </c>
      <c r="BE363" s="197">
        <f>IF(N363="základní",J363,0)</f>
        <v>0</v>
      </c>
      <c r="BF363" s="197">
        <f>IF(N363="snížená",J363,0)</f>
        <v>0</v>
      </c>
      <c r="BG363" s="197">
        <f>IF(N363="zákl. přenesená",J363,0)</f>
        <v>0</v>
      </c>
      <c r="BH363" s="197">
        <f>IF(N363="sníž. přenesená",J363,0)</f>
        <v>0</v>
      </c>
      <c r="BI363" s="197">
        <f>IF(N363="nulová",J363,0)</f>
        <v>0</v>
      </c>
      <c r="BJ363" s="18" t="s">
        <v>88</v>
      </c>
      <c r="BK363" s="197">
        <f>ROUND(I363*H363,2)</f>
        <v>0</v>
      </c>
      <c r="BL363" s="18" t="s">
        <v>214</v>
      </c>
      <c r="BM363" s="196" t="s">
        <v>2494</v>
      </c>
    </row>
    <row r="364" spans="1:65" s="2" customFormat="1" ht="10.199999999999999">
      <c r="A364" s="35"/>
      <c r="B364" s="36"/>
      <c r="C364" s="37"/>
      <c r="D364" s="198" t="s">
        <v>221</v>
      </c>
      <c r="E364" s="37"/>
      <c r="F364" s="199" t="s">
        <v>6317</v>
      </c>
      <c r="G364" s="37"/>
      <c r="H364" s="37"/>
      <c r="I364" s="200"/>
      <c r="J364" s="37"/>
      <c r="K364" s="37"/>
      <c r="L364" s="40"/>
      <c r="M364" s="201"/>
      <c r="N364" s="202"/>
      <c r="O364" s="72"/>
      <c r="P364" s="72"/>
      <c r="Q364" s="72"/>
      <c r="R364" s="72"/>
      <c r="S364" s="72"/>
      <c r="T364" s="73"/>
      <c r="U364" s="35"/>
      <c r="V364" s="35"/>
      <c r="W364" s="35"/>
      <c r="X364" s="35"/>
      <c r="Y364" s="35"/>
      <c r="Z364" s="35"/>
      <c r="AA364" s="35"/>
      <c r="AB364" s="35"/>
      <c r="AC364" s="35"/>
      <c r="AD364" s="35"/>
      <c r="AE364" s="35"/>
      <c r="AT364" s="18" t="s">
        <v>221</v>
      </c>
      <c r="AU364" s="18" t="s">
        <v>88</v>
      </c>
    </row>
    <row r="365" spans="1:65" s="2" customFormat="1" ht="16.5" customHeight="1">
      <c r="A365" s="35"/>
      <c r="B365" s="36"/>
      <c r="C365" s="185" t="s">
        <v>1719</v>
      </c>
      <c r="D365" s="185" t="s">
        <v>216</v>
      </c>
      <c r="E365" s="186" t="s">
        <v>6318</v>
      </c>
      <c r="F365" s="187" t="s">
        <v>6319</v>
      </c>
      <c r="G365" s="188" t="s">
        <v>6080</v>
      </c>
      <c r="H365" s="189">
        <v>24</v>
      </c>
      <c r="I365" s="190"/>
      <c r="J365" s="191">
        <f>ROUND(I365*H365,2)</f>
        <v>0</v>
      </c>
      <c r="K365" s="187" t="s">
        <v>1</v>
      </c>
      <c r="L365" s="40"/>
      <c r="M365" s="192" t="s">
        <v>1</v>
      </c>
      <c r="N365" s="193" t="s">
        <v>46</v>
      </c>
      <c r="O365" s="72"/>
      <c r="P365" s="194">
        <f>O365*H365</f>
        <v>0</v>
      </c>
      <c r="Q365" s="194">
        <v>0</v>
      </c>
      <c r="R365" s="194">
        <f>Q365*H365</f>
        <v>0</v>
      </c>
      <c r="S365" s="194">
        <v>0</v>
      </c>
      <c r="T365" s="195">
        <f>S365*H365</f>
        <v>0</v>
      </c>
      <c r="U365" s="35"/>
      <c r="V365" s="35"/>
      <c r="W365" s="35"/>
      <c r="X365" s="35"/>
      <c r="Y365" s="35"/>
      <c r="Z365" s="35"/>
      <c r="AA365" s="35"/>
      <c r="AB365" s="35"/>
      <c r="AC365" s="35"/>
      <c r="AD365" s="35"/>
      <c r="AE365" s="35"/>
      <c r="AR365" s="196" t="s">
        <v>214</v>
      </c>
      <c r="AT365" s="196" t="s">
        <v>216</v>
      </c>
      <c r="AU365" s="196" t="s">
        <v>88</v>
      </c>
      <c r="AY365" s="18" t="s">
        <v>215</v>
      </c>
      <c r="BE365" s="197">
        <f>IF(N365="základní",J365,0)</f>
        <v>0</v>
      </c>
      <c r="BF365" s="197">
        <f>IF(N365="snížená",J365,0)</f>
        <v>0</v>
      </c>
      <c r="BG365" s="197">
        <f>IF(N365="zákl. přenesená",J365,0)</f>
        <v>0</v>
      </c>
      <c r="BH365" s="197">
        <f>IF(N365="sníž. přenesená",J365,0)</f>
        <v>0</v>
      </c>
      <c r="BI365" s="197">
        <f>IF(N365="nulová",J365,0)</f>
        <v>0</v>
      </c>
      <c r="BJ365" s="18" t="s">
        <v>88</v>
      </c>
      <c r="BK365" s="197">
        <f>ROUND(I365*H365,2)</f>
        <v>0</v>
      </c>
      <c r="BL365" s="18" t="s">
        <v>214</v>
      </c>
      <c r="BM365" s="196" t="s">
        <v>2505</v>
      </c>
    </row>
    <row r="366" spans="1:65" s="2" customFormat="1" ht="10.199999999999999">
      <c r="A366" s="35"/>
      <c r="B366" s="36"/>
      <c r="C366" s="37"/>
      <c r="D366" s="198" t="s">
        <v>221</v>
      </c>
      <c r="E366" s="37"/>
      <c r="F366" s="199" t="s">
        <v>6319</v>
      </c>
      <c r="G366" s="37"/>
      <c r="H366" s="37"/>
      <c r="I366" s="200"/>
      <c r="J366" s="37"/>
      <c r="K366" s="37"/>
      <c r="L366" s="40"/>
      <c r="M366" s="201"/>
      <c r="N366" s="202"/>
      <c r="O366" s="72"/>
      <c r="P366" s="72"/>
      <c r="Q366" s="72"/>
      <c r="R366" s="72"/>
      <c r="S366" s="72"/>
      <c r="T366" s="73"/>
      <c r="U366" s="35"/>
      <c r="V366" s="35"/>
      <c r="W366" s="35"/>
      <c r="X366" s="35"/>
      <c r="Y366" s="35"/>
      <c r="Z366" s="35"/>
      <c r="AA366" s="35"/>
      <c r="AB366" s="35"/>
      <c r="AC366" s="35"/>
      <c r="AD366" s="35"/>
      <c r="AE366" s="35"/>
      <c r="AT366" s="18" t="s">
        <v>221</v>
      </c>
      <c r="AU366" s="18" t="s">
        <v>88</v>
      </c>
    </row>
    <row r="367" spans="1:65" s="2" customFormat="1" ht="16.5" customHeight="1">
      <c r="A367" s="35"/>
      <c r="B367" s="36"/>
      <c r="C367" s="185" t="s">
        <v>1725</v>
      </c>
      <c r="D367" s="185" t="s">
        <v>216</v>
      </c>
      <c r="E367" s="186" t="s">
        <v>6320</v>
      </c>
      <c r="F367" s="187" t="s">
        <v>6321</v>
      </c>
      <c r="G367" s="188" t="s">
        <v>6080</v>
      </c>
      <c r="H367" s="189">
        <v>9</v>
      </c>
      <c r="I367" s="190"/>
      <c r="J367" s="191">
        <f>ROUND(I367*H367,2)</f>
        <v>0</v>
      </c>
      <c r="K367" s="187" t="s">
        <v>1</v>
      </c>
      <c r="L367" s="40"/>
      <c r="M367" s="192" t="s">
        <v>1</v>
      </c>
      <c r="N367" s="193" t="s">
        <v>46</v>
      </c>
      <c r="O367" s="72"/>
      <c r="P367" s="194">
        <f>O367*H367</f>
        <v>0</v>
      </c>
      <c r="Q367" s="194">
        <v>0</v>
      </c>
      <c r="R367" s="194">
        <f>Q367*H367</f>
        <v>0</v>
      </c>
      <c r="S367" s="194">
        <v>0</v>
      </c>
      <c r="T367" s="195">
        <f>S367*H367</f>
        <v>0</v>
      </c>
      <c r="U367" s="35"/>
      <c r="V367" s="35"/>
      <c r="W367" s="35"/>
      <c r="X367" s="35"/>
      <c r="Y367" s="35"/>
      <c r="Z367" s="35"/>
      <c r="AA367" s="35"/>
      <c r="AB367" s="35"/>
      <c r="AC367" s="35"/>
      <c r="AD367" s="35"/>
      <c r="AE367" s="35"/>
      <c r="AR367" s="196" t="s">
        <v>214</v>
      </c>
      <c r="AT367" s="196" t="s">
        <v>216</v>
      </c>
      <c r="AU367" s="196" t="s">
        <v>88</v>
      </c>
      <c r="AY367" s="18" t="s">
        <v>215</v>
      </c>
      <c r="BE367" s="197">
        <f>IF(N367="základní",J367,0)</f>
        <v>0</v>
      </c>
      <c r="BF367" s="197">
        <f>IF(N367="snížená",J367,0)</f>
        <v>0</v>
      </c>
      <c r="BG367" s="197">
        <f>IF(N367="zákl. přenesená",J367,0)</f>
        <v>0</v>
      </c>
      <c r="BH367" s="197">
        <f>IF(N367="sníž. přenesená",J367,0)</f>
        <v>0</v>
      </c>
      <c r="BI367" s="197">
        <f>IF(N367="nulová",J367,0)</f>
        <v>0</v>
      </c>
      <c r="BJ367" s="18" t="s">
        <v>88</v>
      </c>
      <c r="BK367" s="197">
        <f>ROUND(I367*H367,2)</f>
        <v>0</v>
      </c>
      <c r="BL367" s="18" t="s">
        <v>214</v>
      </c>
      <c r="BM367" s="196" t="s">
        <v>2517</v>
      </c>
    </row>
    <row r="368" spans="1:65" s="2" customFormat="1" ht="10.199999999999999">
      <c r="A368" s="35"/>
      <c r="B368" s="36"/>
      <c r="C368" s="37"/>
      <c r="D368" s="198" t="s">
        <v>221</v>
      </c>
      <c r="E368" s="37"/>
      <c r="F368" s="199" t="s">
        <v>6321</v>
      </c>
      <c r="G368" s="37"/>
      <c r="H368" s="37"/>
      <c r="I368" s="200"/>
      <c r="J368" s="37"/>
      <c r="K368" s="37"/>
      <c r="L368" s="40"/>
      <c r="M368" s="201"/>
      <c r="N368" s="202"/>
      <c r="O368" s="72"/>
      <c r="P368" s="72"/>
      <c r="Q368" s="72"/>
      <c r="R368" s="72"/>
      <c r="S368" s="72"/>
      <c r="T368" s="73"/>
      <c r="U368" s="35"/>
      <c r="V368" s="35"/>
      <c r="W368" s="35"/>
      <c r="X368" s="35"/>
      <c r="Y368" s="35"/>
      <c r="Z368" s="35"/>
      <c r="AA368" s="35"/>
      <c r="AB368" s="35"/>
      <c r="AC368" s="35"/>
      <c r="AD368" s="35"/>
      <c r="AE368" s="35"/>
      <c r="AT368" s="18" t="s">
        <v>221</v>
      </c>
      <c r="AU368" s="18" t="s">
        <v>88</v>
      </c>
    </row>
    <row r="369" spans="1:65" s="2" customFormat="1" ht="16.5" customHeight="1">
      <c r="A369" s="35"/>
      <c r="B369" s="36"/>
      <c r="C369" s="185" t="s">
        <v>1733</v>
      </c>
      <c r="D369" s="185" t="s">
        <v>216</v>
      </c>
      <c r="E369" s="186" t="s">
        <v>6322</v>
      </c>
      <c r="F369" s="187" t="s">
        <v>6323</v>
      </c>
      <c r="G369" s="188" t="s">
        <v>797</v>
      </c>
      <c r="H369" s="189">
        <v>5</v>
      </c>
      <c r="I369" s="190"/>
      <c r="J369" s="191">
        <f>ROUND(I369*H369,2)</f>
        <v>0</v>
      </c>
      <c r="K369" s="187" t="s">
        <v>1</v>
      </c>
      <c r="L369" s="40"/>
      <c r="M369" s="192" t="s">
        <v>1</v>
      </c>
      <c r="N369" s="193" t="s">
        <v>46</v>
      </c>
      <c r="O369" s="72"/>
      <c r="P369" s="194">
        <f>O369*H369</f>
        <v>0</v>
      </c>
      <c r="Q369" s="194">
        <v>0</v>
      </c>
      <c r="R369" s="194">
        <f>Q369*H369</f>
        <v>0</v>
      </c>
      <c r="S369" s="194">
        <v>0</v>
      </c>
      <c r="T369" s="195">
        <f>S369*H369</f>
        <v>0</v>
      </c>
      <c r="U369" s="35"/>
      <c r="V369" s="35"/>
      <c r="W369" s="35"/>
      <c r="X369" s="35"/>
      <c r="Y369" s="35"/>
      <c r="Z369" s="35"/>
      <c r="AA369" s="35"/>
      <c r="AB369" s="35"/>
      <c r="AC369" s="35"/>
      <c r="AD369" s="35"/>
      <c r="AE369" s="35"/>
      <c r="AR369" s="196" t="s">
        <v>214</v>
      </c>
      <c r="AT369" s="196" t="s">
        <v>216</v>
      </c>
      <c r="AU369" s="196" t="s">
        <v>88</v>
      </c>
      <c r="AY369" s="18" t="s">
        <v>215</v>
      </c>
      <c r="BE369" s="197">
        <f>IF(N369="základní",J369,0)</f>
        <v>0</v>
      </c>
      <c r="BF369" s="197">
        <f>IF(N369="snížená",J369,0)</f>
        <v>0</v>
      </c>
      <c r="BG369" s="197">
        <f>IF(N369="zákl. přenesená",J369,0)</f>
        <v>0</v>
      </c>
      <c r="BH369" s="197">
        <f>IF(N369="sníž. přenesená",J369,0)</f>
        <v>0</v>
      </c>
      <c r="BI369" s="197">
        <f>IF(N369="nulová",J369,0)</f>
        <v>0</v>
      </c>
      <c r="BJ369" s="18" t="s">
        <v>88</v>
      </c>
      <c r="BK369" s="197">
        <f>ROUND(I369*H369,2)</f>
        <v>0</v>
      </c>
      <c r="BL369" s="18" t="s">
        <v>214</v>
      </c>
      <c r="BM369" s="196" t="s">
        <v>2528</v>
      </c>
    </row>
    <row r="370" spans="1:65" s="2" customFormat="1" ht="10.199999999999999">
      <c r="A370" s="35"/>
      <c r="B370" s="36"/>
      <c r="C370" s="37"/>
      <c r="D370" s="198" t="s">
        <v>221</v>
      </c>
      <c r="E370" s="37"/>
      <c r="F370" s="199" t="s">
        <v>6323</v>
      </c>
      <c r="G370" s="37"/>
      <c r="H370" s="37"/>
      <c r="I370" s="200"/>
      <c r="J370" s="37"/>
      <c r="K370" s="37"/>
      <c r="L370" s="40"/>
      <c r="M370" s="201"/>
      <c r="N370" s="202"/>
      <c r="O370" s="72"/>
      <c r="P370" s="72"/>
      <c r="Q370" s="72"/>
      <c r="R370" s="72"/>
      <c r="S370" s="72"/>
      <c r="T370" s="73"/>
      <c r="U370" s="35"/>
      <c r="V370" s="35"/>
      <c r="W370" s="35"/>
      <c r="X370" s="35"/>
      <c r="Y370" s="35"/>
      <c r="Z370" s="35"/>
      <c r="AA370" s="35"/>
      <c r="AB370" s="35"/>
      <c r="AC370" s="35"/>
      <c r="AD370" s="35"/>
      <c r="AE370" s="35"/>
      <c r="AT370" s="18" t="s">
        <v>221</v>
      </c>
      <c r="AU370" s="18" t="s">
        <v>88</v>
      </c>
    </row>
    <row r="371" spans="1:65" s="2" customFormat="1" ht="16.5" customHeight="1">
      <c r="A371" s="35"/>
      <c r="B371" s="36"/>
      <c r="C371" s="185" t="s">
        <v>1739</v>
      </c>
      <c r="D371" s="185" t="s">
        <v>216</v>
      </c>
      <c r="E371" s="186" t="s">
        <v>6324</v>
      </c>
      <c r="F371" s="187" t="s">
        <v>6325</v>
      </c>
      <c r="G371" s="188" t="s">
        <v>797</v>
      </c>
      <c r="H371" s="189">
        <v>5</v>
      </c>
      <c r="I371" s="190"/>
      <c r="J371" s="191">
        <f>ROUND(I371*H371,2)</f>
        <v>0</v>
      </c>
      <c r="K371" s="187" t="s">
        <v>1</v>
      </c>
      <c r="L371" s="40"/>
      <c r="M371" s="192" t="s">
        <v>1</v>
      </c>
      <c r="N371" s="193" t="s">
        <v>46</v>
      </c>
      <c r="O371" s="72"/>
      <c r="P371" s="194">
        <f>O371*H371</f>
        <v>0</v>
      </c>
      <c r="Q371" s="194">
        <v>0</v>
      </c>
      <c r="R371" s="194">
        <f>Q371*H371</f>
        <v>0</v>
      </c>
      <c r="S371" s="194">
        <v>0</v>
      </c>
      <c r="T371" s="195">
        <f>S371*H371</f>
        <v>0</v>
      </c>
      <c r="U371" s="35"/>
      <c r="V371" s="35"/>
      <c r="W371" s="35"/>
      <c r="X371" s="35"/>
      <c r="Y371" s="35"/>
      <c r="Z371" s="35"/>
      <c r="AA371" s="35"/>
      <c r="AB371" s="35"/>
      <c r="AC371" s="35"/>
      <c r="AD371" s="35"/>
      <c r="AE371" s="35"/>
      <c r="AR371" s="196" t="s">
        <v>214</v>
      </c>
      <c r="AT371" s="196" t="s">
        <v>216</v>
      </c>
      <c r="AU371" s="196" t="s">
        <v>88</v>
      </c>
      <c r="AY371" s="18" t="s">
        <v>215</v>
      </c>
      <c r="BE371" s="197">
        <f>IF(N371="základní",J371,0)</f>
        <v>0</v>
      </c>
      <c r="BF371" s="197">
        <f>IF(N371="snížená",J371,0)</f>
        <v>0</v>
      </c>
      <c r="BG371" s="197">
        <f>IF(N371="zákl. přenesená",J371,0)</f>
        <v>0</v>
      </c>
      <c r="BH371" s="197">
        <f>IF(N371="sníž. přenesená",J371,0)</f>
        <v>0</v>
      </c>
      <c r="BI371" s="197">
        <f>IF(N371="nulová",J371,0)</f>
        <v>0</v>
      </c>
      <c r="BJ371" s="18" t="s">
        <v>88</v>
      </c>
      <c r="BK371" s="197">
        <f>ROUND(I371*H371,2)</f>
        <v>0</v>
      </c>
      <c r="BL371" s="18" t="s">
        <v>214</v>
      </c>
      <c r="BM371" s="196" t="s">
        <v>2539</v>
      </c>
    </row>
    <row r="372" spans="1:65" s="2" customFormat="1" ht="10.199999999999999">
      <c r="A372" s="35"/>
      <c r="B372" s="36"/>
      <c r="C372" s="37"/>
      <c r="D372" s="198" t="s">
        <v>221</v>
      </c>
      <c r="E372" s="37"/>
      <c r="F372" s="199" t="s">
        <v>6325</v>
      </c>
      <c r="G372" s="37"/>
      <c r="H372" s="37"/>
      <c r="I372" s="200"/>
      <c r="J372" s="37"/>
      <c r="K372" s="37"/>
      <c r="L372" s="40"/>
      <c r="M372" s="201"/>
      <c r="N372" s="202"/>
      <c r="O372" s="72"/>
      <c r="P372" s="72"/>
      <c r="Q372" s="72"/>
      <c r="R372" s="72"/>
      <c r="S372" s="72"/>
      <c r="T372" s="73"/>
      <c r="U372" s="35"/>
      <c r="V372" s="35"/>
      <c r="W372" s="35"/>
      <c r="X372" s="35"/>
      <c r="Y372" s="35"/>
      <c r="Z372" s="35"/>
      <c r="AA372" s="35"/>
      <c r="AB372" s="35"/>
      <c r="AC372" s="35"/>
      <c r="AD372" s="35"/>
      <c r="AE372" s="35"/>
      <c r="AT372" s="18" t="s">
        <v>221</v>
      </c>
      <c r="AU372" s="18" t="s">
        <v>88</v>
      </c>
    </row>
    <row r="373" spans="1:65" s="2" customFormat="1" ht="16.5" customHeight="1">
      <c r="A373" s="35"/>
      <c r="B373" s="36"/>
      <c r="C373" s="185" t="s">
        <v>1742</v>
      </c>
      <c r="D373" s="185" t="s">
        <v>216</v>
      </c>
      <c r="E373" s="186" t="s">
        <v>6326</v>
      </c>
      <c r="F373" s="187" t="s">
        <v>6327</v>
      </c>
      <c r="G373" s="188" t="s">
        <v>6080</v>
      </c>
      <c r="H373" s="189">
        <v>1</v>
      </c>
      <c r="I373" s="190"/>
      <c r="J373" s="191">
        <f>ROUND(I373*H373,2)</f>
        <v>0</v>
      </c>
      <c r="K373" s="187" t="s">
        <v>1</v>
      </c>
      <c r="L373" s="40"/>
      <c r="M373" s="192" t="s">
        <v>1</v>
      </c>
      <c r="N373" s="193" t="s">
        <v>46</v>
      </c>
      <c r="O373" s="72"/>
      <c r="P373" s="194">
        <f>O373*H373</f>
        <v>0</v>
      </c>
      <c r="Q373" s="194">
        <v>0</v>
      </c>
      <c r="R373" s="194">
        <f>Q373*H373</f>
        <v>0</v>
      </c>
      <c r="S373" s="194">
        <v>0</v>
      </c>
      <c r="T373" s="195">
        <f>S373*H373</f>
        <v>0</v>
      </c>
      <c r="U373" s="35"/>
      <c r="V373" s="35"/>
      <c r="W373" s="35"/>
      <c r="X373" s="35"/>
      <c r="Y373" s="35"/>
      <c r="Z373" s="35"/>
      <c r="AA373" s="35"/>
      <c r="AB373" s="35"/>
      <c r="AC373" s="35"/>
      <c r="AD373" s="35"/>
      <c r="AE373" s="35"/>
      <c r="AR373" s="196" t="s">
        <v>214</v>
      </c>
      <c r="AT373" s="196" t="s">
        <v>216</v>
      </c>
      <c r="AU373" s="196" t="s">
        <v>88</v>
      </c>
      <c r="AY373" s="18" t="s">
        <v>215</v>
      </c>
      <c r="BE373" s="197">
        <f>IF(N373="základní",J373,0)</f>
        <v>0</v>
      </c>
      <c r="BF373" s="197">
        <f>IF(N373="snížená",J373,0)</f>
        <v>0</v>
      </c>
      <c r="BG373" s="197">
        <f>IF(N373="zákl. přenesená",J373,0)</f>
        <v>0</v>
      </c>
      <c r="BH373" s="197">
        <f>IF(N373="sníž. přenesená",J373,0)</f>
        <v>0</v>
      </c>
      <c r="BI373" s="197">
        <f>IF(N373="nulová",J373,0)</f>
        <v>0</v>
      </c>
      <c r="BJ373" s="18" t="s">
        <v>88</v>
      </c>
      <c r="BK373" s="197">
        <f>ROUND(I373*H373,2)</f>
        <v>0</v>
      </c>
      <c r="BL373" s="18" t="s">
        <v>214</v>
      </c>
      <c r="BM373" s="196" t="s">
        <v>2545</v>
      </c>
    </row>
    <row r="374" spans="1:65" s="2" customFormat="1" ht="10.199999999999999">
      <c r="A374" s="35"/>
      <c r="B374" s="36"/>
      <c r="C374" s="37"/>
      <c r="D374" s="198" t="s">
        <v>221</v>
      </c>
      <c r="E374" s="37"/>
      <c r="F374" s="199" t="s">
        <v>6327</v>
      </c>
      <c r="G374" s="37"/>
      <c r="H374" s="37"/>
      <c r="I374" s="200"/>
      <c r="J374" s="37"/>
      <c r="K374" s="37"/>
      <c r="L374" s="40"/>
      <c r="M374" s="201"/>
      <c r="N374" s="202"/>
      <c r="O374" s="72"/>
      <c r="P374" s="72"/>
      <c r="Q374" s="72"/>
      <c r="R374" s="72"/>
      <c r="S374" s="72"/>
      <c r="T374" s="73"/>
      <c r="U374" s="35"/>
      <c r="V374" s="35"/>
      <c r="W374" s="35"/>
      <c r="X374" s="35"/>
      <c r="Y374" s="35"/>
      <c r="Z374" s="35"/>
      <c r="AA374" s="35"/>
      <c r="AB374" s="35"/>
      <c r="AC374" s="35"/>
      <c r="AD374" s="35"/>
      <c r="AE374" s="35"/>
      <c r="AT374" s="18" t="s">
        <v>221</v>
      </c>
      <c r="AU374" s="18" t="s">
        <v>88</v>
      </c>
    </row>
    <row r="375" spans="1:65" s="2" customFormat="1" ht="16.5" customHeight="1">
      <c r="A375" s="35"/>
      <c r="B375" s="36"/>
      <c r="C375" s="185" t="s">
        <v>1744</v>
      </c>
      <c r="D375" s="185" t="s">
        <v>216</v>
      </c>
      <c r="E375" s="186" t="s">
        <v>6328</v>
      </c>
      <c r="F375" s="187" t="s">
        <v>6329</v>
      </c>
      <c r="G375" s="188" t="s">
        <v>6080</v>
      </c>
      <c r="H375" s="189">
        <v>19</v>
      </c>
      <c r="I375" s="190"/>
      <c r="J375" s="191">
        <f>ROUND(I375*H375,2)</f>
        <v>0</v>
      </c>
      <c r="K375" s="187" t="s">
        <v>1</v>
      </c>
      <c r="L375" s="40"/>
      <c r="M375" s="192" t="s">
        <v>1</v>
      </c>
      <c r="N375" s="193" t="s">
        <v>46</v>
      </c>
      <c r="O375" s="72"/>
      <c r="P375" s="194">
        <f>O375*H375</f>
        <v>0</v>
      </c>
      <c r="Q375" s="194">
        <v>0</v>
      </c>
      <c r="R375" s="194">
        <f>Q375*H375</f>
        <v>0</v>
      </c>
      <c r="S375" s="194">
        <v>0</v>
      </c>
      <c r="T375" s="195">
        <f>S375*H375</f>
        <v>0</v>
      </c>
      <c r="U375" s="35"/>
      <c r="V375" s="35"/>
      <c r="W375" s="35"/>
      <c r="X375" s="35"/>
      <c r="Y375" s="35"/>
      <c r="Z375" s="35"/>
      <c r="AA375" s="35"/>
      <c r="AB375" s="35"/>
      <c r="AC375" s="35"/>
      <c r="AD375" s="35"/>
      <c r="AE375" s="35"/>
      <c r="AR375" s="196" t="s">
        <v>214</v>
      </c>
      <c r="AT375" s="196" t="s">
        <v>216</v>
      </c>
      <c r="AU375" s="196" t="s">
        <v>88</v>
      </c>
      <c r="AY375" s="18" t="s">
        <v>215</v>
      </c>
      <c r="BE375" s="197">
        <f>IF(N375="základní",J375,0)</f>
        <v>0</v>
      </c>
      <c r="BF375" s="197">
        <f>IF(N375="snížená",J375,0)</f>
        <v>0</v>
      </c>
      <c r="BG375" s="197">
        <f>IF(N375="zákl. přenesená",J375,0)</f>
        <v>0</v>
      </c>
      <c r="BH375" s="197">
        <f>IF(N375="sníž. přenesená",J375,0)</f>
        <v>0</v>
      </c>
      <c r="BI375" s="197">
        <f>IF(N375="nulová",J375,0)</f>
        <v>0</v>
      </c>
      <c r="BJ375" s="18" t="s">
        <v>88</v>
      </c>
      <c r="BK375" s="197">
        <f>ROUND(I375*H375,2)</f>
        <v>0</v>
      </c>
      <c r="BL375" s="18" t="s">
        <v>214</v>
      </c>
      <c r="BM375" s="196" t="s">
        <v>2555</v>
      </c>
    </row>
    <row r="376" spans="1:65" s="2" customFormat="1" ht="10.199999999999999">
      <c r="A376" s="35"/>
      <c r="B376" s="36"/>
      <c r="C376" s="37"/>
      <c r="D376" s="198" t="s">
        <v>221</v>
      </c>
      <c r="E376" s="37"/>
      <c r="F376" s="199" t="s">
        <v>6329</v>
      </c>
      <c r="G376" s="37"/>
      <c r="H376" s="37"/>
      <c r="I376" s="200"/>
      <c r="J376" s="37"/>
      <c r="K376" s="37"/>
      <c r="L376" s="40"/>
      <c r="M376" s="201"/>
      <c r="N376" s="202"/>
      <c r="O376" s="72"/>
      <c r="P376" s="72"/>
      <c r="Q376" s="72"/>
      <c r="R376" s="72"/>
      <c r="S376" s="72"/>
      <c r="T376" s="73"/>
      <c r="U376" s="35"/>
      <c r="V376" s="35"/>
      <c r="W376" s="35"/>
      <c r="X376" s="35"/>
      <c r="Y376" s="35"/>
      <c r="Z376" s="35"/>
      <c r="AA376" s="35"/>
      <c r="AB376" s="35"/>
      <c r="AC376" s="35"/>
      <c r="AD376" s="35"/>
      <c r="AE376" s="35"/>
      <c r="AT376" s="18" t="s">
        <v>221</v>
      </c>
      <c r="AU376" s="18" t="s">
        <v>88</v>
      </c>
    </row>
    <row r="377" spans="1:65" s="2" customFormat="1" ht="16.5" customHeight="1">
      <c r="A377" s="35"/>
      <c r="B377" s="36"/>
      <c r="C377" s="185" t="s">
        <v>1760</v>
      </c>
      <c r="D377" s="185" t="s">
        <v>216</v>
      </c>
      <c r="E377" s="186" t="s">
        <v>6330</v>
      </c>
      <c r="F377" s="187" t="s">
        <v>6331</v>
      </c>
      <c r="G377" s="188" t="s">
        <v>6080</v>
      </c>
      <c r="H377" s="189">
        <v>8</v>
      </c>
      <c r="I377" s="190"/>
      <c r="J377" s="191">
        <f>ROUND(I377*H377,2)</f>
        <v>0</v>
      </c>
      <c r="K377" s="187" t="s">
        <v>1</v>
      </c>
      <c r="L377" s="40"/>
      <c r="M377" s="192" t="s">
        <v>1</v>
      </c>
      <c r="N377" s="193" t="s">
        <v>46</v>
      </c>
      <c r="O377" s="72"/>
      <c r="P377" s="194">
        <f>O377*H377</f>
        <v>0</v>
      </c>
      <c r="Q377" s="194">
        <v>0</v>
      </c>
      <c r="R377" s="194">
        <f>Q377*H377</f>
        <v>0</v>
      </c>
      <c r="S377" s="194">
        <v>0</v>
      </c>
      <c r="T377" s="195">
        <f>S377*H377</f>
        <v>0</v>
      </c>
      <c r="U377" s="35"/>
      <c r="V377" s="35"/>
      <c r="W377" s="35"/>
      <c r="X377" s="35"/>
      <c r="Y377" s="35"/>
      <c r="Z377" s="35"/>
      <c r="AA377" s="35"/>
      <c r="AB377" s="35"/>
      <c r="AC377" s="35"/>
      <c r="AD377" s="35"/>
      <c r="AE377" s="35"/>
      <c r="AR377" s="196" t="s">
        <v>214</v>
      </c>
      <c r="AT377" s="196" t="s">
        <v>216</v>
      </c>
      <c r="AU377" s="196" t="s">
        <v>88</v>
      </c>
      <c r="AY377" s="18" t="s">
        <v>215</v>
      </c>
      <c r="BE377" s="197">
        <f>IF(N377="základní",J377,0)</f>
        <v>0</v>
      </c>
      <c r="BF377" s="197">
        <f>IF(N377="snížená",J377,0)</f>
        <v>0</v>
      </c>
      <c r="BG377" s="197">
        <f>IF(N377="zákl. přenesená",J377,0)</f>
        <v>0</v>
      </c>
      <c r="BH377" s="197">
        <f>IF(N377="sníž. přenesená",J377,0)</f>
        <v>0</v>
      </c>
      <c r="BI377" s="197">
        <f>IF(N377="nulová",J377,0)</f>
        <v>0</v>
      </c>
      <c r="BJ377" s="18" t="s">
        <v>88</v>
      </c>
      <c r="BK377" s="197">
        <f>ROUND(I377*H377,2)</f>
        <v>0</v>
      </c>
      <c r="BL377" s="18" t="s">
        <v>214</v>
      </c>
      <c r="BM377" s="196" t="s">
        <v>2567</v>
      </c>
    </row>
    <row r="378" spans="1:65" s="2" customFormat="1" ht="10.199999999999999">
      <c r="A378" s="35"/>
      <c r="B378" s="36"/>
      <c r="C378" s="37"/>
      <c r="D378" s="198" t="s">
        <v>221</v>
      </c>
      <c r="E378" s="37"/>
      <c r="F378" s="199" t="s">
        <v>6331</v>
      </c>
      <c r="G378" s="37"/>
      <c r="H378" s="37"/>
      <c r="I378" s="200"/>
      <c r="J378" s="37"/>
      <c r="K378" s="37"/>
      <c r="L378" s="40"/>
      <c r="M378" s="201"/>
      <c r="N378" s="202"/>
      <c r="O378" s="72"/>
      <c r="P378" s="72"/>
      <c r="Q378" s="72"/>
      <c r="R378" s="72"/>
      <c r="S378" s="72"/>
      <c r="T378" s="73"/>
      <c r="U378" s="35"/>
      <c r="V378" s="35"/>
      <c r="W378" s="35"/>
      <c r="X378" s="35"/>
      <c r="Y378" s="35"/>
      <c r="Z378" s="35"/>
      <c r="AA378" s="35"/>
      <c r="AB378" s="35"/>
      <c r="AC378" s="35"/>
      <c r="AD378" s="35"/>
      <c r="AE378" s="35"/>
      <c r="AT378" s="18" t="s">
        <v>221</v>
      </c>
      <c r="AU378" s="18" t="s">
        <v>88</v>
      </c>
    </row>
    <row r="379" spans="1:65" s="2" customFormat="1" ht="16.5" customHeight="1">
      <c r="A379" s="35"/>
      <c r="B379" s="36"/>
      <c r="C379" s="185" t="s">
        <v>1762</v>
      </c>
      <c r="D379" s="185" t="s">
        <v>216</v>
      </c>
      <c r="E379" s="186" t="s">
        <v>6332</v>
      </c>
      <c r="F379" s="187" t="s">
        <v>6333</v>
      </c>
      <c r="G379" s="188" t="s">
        <v>6080</v>
      </c>
      <c r="H379" s="189">
        <v>2</v>
      </c>
      <c r="I379" s="190"/>
      <c r="J379" s="191">
        <f>ROUND(I379*H379,2)</f>
        <v>0</v>
      </c>
      <c r="K379" s="187" t="s">
        <v>1</v>
      </c>
      <c r="L379" s="40"/>
      <c r="M379" s="192" t="s">
        <v>1</v>
      </c>
      <c r="N379" s="193" t="s">
        <v>46</v>
      </c>
      <c r="O379" s="72"/>
      <c r="P379" s="194">
        <f>O379*H379</f>
        <v>0</v>
      </c>
      <c r="Q379" s="194">
        <v>0</v>
      </c>
      <c r="R379" s="194">
        <f>Q379*H379</f>
        <v>0</v>
      </c>
      <c r="S379" s="194">
        <v>0</v>
      </c>
      <c r="T379" s="195">
        <f>S379*H379</f>
        <v>0</v>
      </c>
      <c r="U379" s="35"/>
      <c r="V379" s="35"/>
      <c r="W379" s="35"/>
      <c r="X379" s="35"/>
      <c r="Y379" s="35"/>
      <c r="Z379" s="35"/>
      <c r="AA379" s="35"/>
      <c r="AB379" s="35"/>
      <c r="AC379" s="35"/>
      <c r="AD379" s="35"/>
      <c r="AE379" s="35"/>
      <c r="AR379" s="196" t="s">
        <v>214</v>
      </c>
      <c r="AT379" s="196" t="s">
        <v>216</v>
      </c>
      <c r="AU379" s="196" t="s">
        <v>88</v>
      </c>
      <c r="AY379" s="18" t="s">
        <v>215</v>
      </c>
      <c r="BE379" s="197">
        <f>IF(N379="základní",J379,0)</f>
        <v>0</v>
      </c>
      <c r="BF379" s="197">
        <f>IF(N379="snížená",J379,0)</f>
        <v>0</v>
      </c>
      <c r="BG379" s="197">
        <f>IF(N379="zákl. přenesená",J379,0)</f>
        <v>0</v>
      </c>
      <c r="BH379" s="197">
        <f>IF(N379="sníž. přenesená",J379,0)</f>
        <v>0</v>
      </c>
      <c r="BI379" s="197">
        <f>IF(N379="nulová",J379,0)</f>
        <v>0</v>
      </c>
      <c r="BJ379" s="18" t="s">
        <v>88</v>
      </c>
      <c r="BK379" s="197">
        <f>ROUND(I379*H379,2)</f>
        <v>0</v>
      </c>
      <c r="BL379" s="18" t="s">
        <v>214</v>
      </c>
      <c r="BM379" s="196" t="s">
        <v>2577</v>
      </c>
    </row>
    <row r="380" spans="1:65" s="2" customFormat="1" ht="10.199999999999999">
      <c r="A380" s="35"/>
      <c r="B380" s="36"/>
      <c r="C380" s="37"/>
      <c r="D380" s="198" t="s">
        <v>221</v>
      </c>
      <c r="E380" s="37"/>
      <c r="F380" s="199" t="s">
        <v>6333</v>
      </c>
      <c r="G380" s="37"/>
      <c r="H380" s="37"/>
      <c r="I380" s="200"/>
      <c r="J380" s="37"/>
      <c r="K380" s="37"/>
      <c r="L380" s="40"/>
      <c r="M380" s="201"/>
      <c r="N380" s="202"/>
      <c r="O380" s="72"/>
      <c r="P380" s="72"/>
      <c r="Q380" s="72"/>
      <c r="R380" s="72"/>
      <c r="S380" s="72"/>
      <c r="T380" s="73"/>
      <c r="U380" s="35"/>
      <c r="V380" s="35"/>
      <c r="W380" s="35"/>
      <c r="X380" s="35"/>
      <c r="Y380" s="35"/>
      <c r="Z380" s="35"/>
      <c r="AA380" s="35"/>
      <c r="AB380" s="35"/>
      <c r="AC380" s="35"/>
      <c r="AD380" s="35"/>
      <c r="AE380" s="35"/>
      <c r="AT380" s="18" t="s">
        <v>221</v>
      </c>
      <c r="AU380" s="18" t="s">
        <v>88</v>
      </c>
    </row>
    <row r="381" spans="1:65" s="2" customFormat="1" ht="16.5" customHeight="1">
      <c r="A381" s="35"/>
      <c r="B381" s="36"/>
      <c r="C381" s="185" t="s">
        <v>1764</v>
      </c>
      <c r="D381" s="185" t="s">
        <v>216</v>
      </c>
      <c r="E381" s="186" t="s">
        <v>6334</v>
      </c>
      <c r="F381" s="187" t="s">
        <v>6335</v>
      </c>
      <c r="G381" s="188" t="s">
        <v>6080</v>
      </c>
      <c r="H381" s="189">
        <v>12</v>
      </c>
      <c r="I381" s="190"/>
      <c r="J381" s="191">
        <f>ROUND(I381*H381,2)</f>
        <v>0</v>
      </c>
      <c r="K381" s="187" t="s">
        <v>1</v>
      </c>
      <c r="L381" s="40"/>
      <c r="M381" s="192" t="s">
        <v>1</v>
      </c>
      <c r="N381" s="193" t="s">
        <v>46</v>
      </c>
      <c r="O381" s="72"/>
      <c r="P381" s="194">
        <f>O381*H381</f>
        <v>0</v>
      </c>
      <c r="Q381" s="194">
        <v>0</v>
      </c>
      <c r="R381" s="194">
        <f>Q381*H381</f>
        <v>0</v>
      </c>
      <c r="S381" s="194">
        <v>0</v>
      </c>
      <c r="T381" s="195">
        <f>S381*H381</f>
        <v>0</v>
      </c>
      <c r="U381" s="35"/>
      <c r="V381" s="35"/>
      <c r="W381" s="35"/>
      <c r="X381" s="35"/>
      <c r="Y381" s="35"/>
      <c r="Z381" s="35"/>
      <c r="AA381" s="35"/>
      <c r="AB381" s="35"/>
      <c r="AC381" s="35"/>
      <c r="AD381" s="35"/>
      <c r="AE381" s="35"/>
      <c r="AR381" s="196" t="s">
        <v>214</v>
      </c>
      <c r="AT381" s="196" t="s">
        <v>216</v>
      </c>
      <c r="AU381" s="196" t="s">
        <v>88</v>
      </c>
      <c r="AY381" s="18" t="s">
        <v>215</v>
      </c>
      <c r="BE381" s="197">
        <f>IF(N381="základní",J381,0)</f>
        <v>0</v>
      </c>
      <c r="BF381" s="197">
        <f>IF(N381="snížená",J381,0)</f>
        <v>0</v>
      </c>
      <c r="BG381" s="197">
        <f>IF(N381="zákl. přenesená",J381,0)</f>
        <v>0</v>
      </c>
      <c r="BH381" s="197">
        <f>IF(N381="sníž. přenesená",J381,0)</f>
        <v>0</v>
      </c>
      <c r="BI381" s="197">
        <f>IF(N381="nulová",J381,0)</f>
        <v>0</v>
      </c>
      <c r="BJ381" s="18" t="s">
        <v>88</v>
      </c>
      <c r="BK381" s="197">
        <f>ROUND(I381*H381,2)</f>
        <v>0</v>
      </c>
      <c r="BL381" s="18" t="s">
        <v>214</v>
      </c>
      <c r="BM381" s="196" t="s">
        <v>2588</v>
      </c>
    </row>
    <row r="382" spans="1:65" s="2" customFormat="1" ht="10.199999999999999">
      <c r="A382" s="35"/>
      <c r="B382" s="36"/>
      <c r="C382" s="37"/>
      <c r="D382" s="198" t="s">
        <v>221</v>
      </c>
      <c r="E382" s="37"/>
      <c r="F382" s="199" t="s">
        <v>6335</v>
      </c>
      <c r="G382" s="37"/>
      <c r="H382" s="37"/>
      <c r="I382" s="200"/>
      <c r="J382" s="37"/>
      <c r="K382" s="37"/>
      <c r="L382" s="40"/>
      <c r="M382" s="201"/>
      <c r="N382" s="202"/>
      <c r="O382" s="72"/>
      <c r="P382" s="72"/>
      <c r="Q382" s="72"/>
      <c r="R382" s="72"/>
      <c r="S382" s="72"/>
      <c r="T382" s="73"/>
      <c r="U382" s="35"/>
      <c r="V382" s="35"/>
      <c r="W382" s="35"/>
      <c r="X382" s="35"/>
      <c r="Y382" s="35"/>
      <c r="Z382" s="35"/>
      <c r="AA382" s="35"/>
      <c r="AB382" s="35"/>
      <c r="AC382" s="35"/>
      <c r="AD382" s="35"/>
      <c r="AE382" s="35"/>
      <c r="AT382" s="18" t="s">
        <v>221</v>
      </c>
      <c r="AU382" s="18" t="s">
        <v>88</v>
      </c>
    </row>
    <row r="383" spans="1:65" s="2" customFormat="1" ht="16.5" customHeight="1">
      <c r="A383" s="35"/>
      <c r="B383" s="36"/>
      <c r="C383" s="185" t="s">
        <v>1774</v>
      </c>
      <c r="D383" s="185" t="s">
        <v>216</v>
      </c>
      <c r="E383" s="186" t="s">
        <v>6336</v>
      </c>
      <c r="F383" s="187" t="s">
        <v>6337</v>
      </c>
      <c r="G383" s="188" t="s">
        <v>219</v>
      </c>
      <c r="H383" s="189">
        <v>1</v>
      </c>
      <c r="I383" s="190"/>
      <c r="J383" s="191">
        <f>ROUND(I383*H383,2)</f>
        <v>0</v>
      </c>
      <c r="K383" s="187" t="s">
        <v>1</v>
      </c>
      <c r="L383" s="40"/>
      <c r="M383" s="192" t="s">
        <v>1</v>
      </c>
      <c r="N383" s="193" t="s">
        <v>46</v>
      </c>
      <c r="O383" s="72"/>
      <c r="P383" s="194">
        <f>O383*H383</f>
        <v>0</v>
      </c>
      <c r="Q383" s="194">
        <v>0</v>
      </c>
      <c r="R383" s="194">
        <f>Q383*H383</f>
        <v>0</v>
      </c>
      <c r="S383" s="194">
        <v>0</v>
      </c>
      <c r="T383" s="195">
        <f>S383*H383</f>
        <v>0</v>
      </c>
      <c r="U383" s="35"/>
      <c r="V383" s="35"/>
      <c r="W383" s="35"/>
      <c r="X383" s="35"/>
      <c r="Y383" s="35"/>
      <c r="Z383" s="35"/>
      <c r="AA383" s="35"/>
      <c r="AB383" s="35"/>
      <c r="AC383" s="35"/>
      <c r="AD383" s="35"/>
      <c r="AE383" s="35"/>
      <c r="AR383" s="196" t="s">
        <v>214</v>
      </c>
      <c r="AT383" s="196" t="s">
        <v>216</v>
      </c>
      <c r="AU383" s="196" t="s">
        <v>88</v>
      </c>
      <c r="AY383" s="18" t="s">
        <v>215</v>
      </c>
      <c r="BE383" s="197">
        <f>IF(N383="základní",J383,0)</f>
        <v>0</v>
      </c>
      <c r="BF383" s="197">
        <f>IF(N383="snížená",J383,0)</f>
        <v>0</v>
      </c>
      <c r="BG383" s="197">
        <f>IF(N383="zákl. přenesená",J383,0)</f>
        <v>0</v>
      </c>
      <c r="BH383" s="197">
        <f>IF(N383="sníž. přenesená",J383,0)</f>
        <v>0</v>
      </c>
      <c r="BI383" s="197">
        <f>IF(N383="nulová",J383,0)</f>
        <v>0</v>
      </c>
      <c r="BJ383" s="18" t="s">
        <v>88</v>
      </c>
      <c r="BK383" s="197">
        <f>ROUND(I383*H383,2)</f>
        <v>0</v>
      </c>
      <c r="BL383" s="18" t="s">
        <v>214</v>
      </c>
      <c r="BM383" s="196" t="s">
        <v>2600</v>
      </c>
    </row>
    <row r="384" spans="1:65" s="2" customFormat="1" ht="10.199999999999999">
      <c r="A384" s="35"/>
      <c r="B384" s="36"/>
      <c r="C384" s="37"/>
      <c r="D384" s="198" t="s">
        <v>221</v>
      </c>
      <c r="E384" s="37"/>
      <c r="F384" s="199" t="s">
        <v>6337</v>
      </c>
      <c r="G384" s="37"/>
      <c r="H384" s="37"/>
      <c r="I384" s="200"/>
      <c r="J384" s="37"/>
      <c r="K384" s="37"/>
      <c r="L384" s="40"/>
      <c r="M384" s="201"/>
      <c r="N384" s="202"/>
      <c r="O384" s="72"/>
      <c r="P384" s="72"/>
      <c r="Q384" s="72"/>
      <c r="R384" s="72"/>
      <c r="S384" s="72"/>
      <c r="T384" s="73"/>
      <c r="U384" s="35"/>
      <c r="V384" s="35"/>
      <c r="W384" s="35"/>
      <c r="X384" s="35"/>
      <c r="Y384" s="35"/>
      <c r="Z384" s="35"/>
      <c r="AA384" s="35"/>
      <c r="AB384" s="35"/>
      <c r="AC384" s="35"/>
      <c r="AD384" s="35"/>
      <c r="AE384" s="35"/>
      <c r="AT384" s="18" t="s">
        <v>221</v>
      </c>
      <c r="AU384" s="18" t="s">
        <v>88</v>
      </c>
    </row>
    <row r="385" spans="1:65" s="2" customFormat="1" ht="16.5" customHeight="1">
      <c r="A385" s="35"/>
      <c r="B385" s="36"/>
      <c r="C385" s="185" t="s">
        <v>1785</v>
      </c>
      <c r="D385" s="185" t="s">
        <v>216</v>
      </c>
      <c r="E385" s="186" t="s">
        <v>6338</v>
      </c>
      <c r="F385" s="187" t="s">
        <v>6339</v>
      </c>
      <c r="G385" s="188" t="s">
        <v>219</v>
      </c>
      <c r="H385" s="189">
        <v>1</v>
      </c>
      <c r="I385" s="190"/>
      <c r="J385" s="191">
        <f>ROUND(I385*H385,2)</f>
        <v>0</v>
      </c>
      <c r="K385" s="187" t="s">
        <v>1</v>
      </c>
      <c r="L385" s="40"/>
      <c r="M385" s="192" t="s">
        <v>1</v>
      </c>
      <c r="N385" s="193" t="s">
        <v>46</v>
      </c>
      <c r="O385" s="72"/>
      <c r="P385" s="194">
        <f>O385*H385</f>
        <v>0</v>
      </c>
      <c r="Q385" s="194">
        <v>0</v>
      </c>
      <c r="R385" s="194">
        <f>Q385*H385</f>
        <v>0</v>
      </c>
      <c r="S385" s="194">
        <v>0</v>
      </c>
      <c r="T385" s="195">
        <f>S385*H385</f>
        <v>0</v>
      </c>
      <c r="U385" s="35"/>
      <c r="V385" s="35"/>
      <c r="W385" s="35"/>
      <c r="X385" s="35"/>
      <c r="Y385" s="35"/>
      <c r="Z385" s="35"/>
      <c r="AA385" s="35"/>
      <c r="AB385" s="35"/>
      <c r="AC385" s="35"/>
      <c r="AD385" s="35"/>
      <c r="AE385" s="35"/>
      <c r="AR385" s="196" t="s">
        <v>214</v>
      </c>
      <c r="AT385" s="196" t="s">
        <v>216</v>
      </c>
      <c r="AU385" s="196" t="s">
        <v>88</v>
      </c>
      <c r="AY385" s="18" t="s">
        <v>215</v>
      </c>
      <c r="BE385" s="197">
        <f>IF(N385="základní",J385,0)</f>
        <v>0</v>
      </c>
      <c r="BF385" s="197">
        <f>IF(N385="snížená",J385,0)</f>
        <v>0</v>
      </c>
      <c r="BG385" s="197">
        <f>IF(N385="zákl. přenesená",J385,0)</f>
        <v>0</v>
      </c>
      <c r="BH385" s="197">
        <f>IF(N385="sníž. přenesená",J385,0)</f>
        <v>0</v>
      </c>
      <c r="BI385" s="197">
        <f>IF(N385="nulová",J385,0)</f>
        <v>0</v>
      </c>
      <c r="BJ385" s="18" t="s">
        <v>88</v>
      </c>
      <c r="BK385" s="197">
        <f>ROUND(I385*H385,2)</f>
        <v>0</v>
      </c>
      <c r="BL385" s="18" t="s">
        <v>214</v>
      </c>
      <c r="BM385" s="196" t="s">
        <v>2611</v>
      </c>
    </row>
    <row r="386" spans="1:65" s="2" customFormat="1" ht="10.199999999999999">
      <c r="A386" s="35"/>
      <c r="B386" s="36"/>
      <c r="C386" s="37"/>
      <c r="D386" s="198" t="s">
        <v>221</v>
      </c>
      <c r="E386" s="37"/>
      <c r="F386" s="199" t="s">
        <v>6339</v>
      </c>
      <c r="G386" s="37"/>
      <c r="H386" s="37"/>
      <c r="I386" s="200"/>
      <c r="J386" s="37"/>
      <c r="K386" s="37"/>
      <c r="L386" s="40"/>
      <c r="M386" s="201"/>
      <c r="N386" s="202"/>
      <c r="O386" s="72"/>
      <c r="P386" s="72"/>
      <c r="Q386" s="72"/>
      <c r="R386" s="72"/>
      <c r="S386" s="72"/>
      <c r="T386" s="73"/>
      <c r="U386" s="35"/>
      <c r="V386" s="35"/>
      <c r="W386" s="35"/>
      <c r="X386" s="35"/>
      <c r="Y386" s="35"/>
      <c r="Z386" s="35"/>
      <c r="AA386" s="35"/>
      <c r="AB386" s="35"/>
      <c r="AC386" s="35"/>
      <c r="AD386" s="35"/>
      <c r="AE386" s="35"/>
      <c r="AT386" s="18" t="s">
        <v>221</v>
      </c>
      <c r="AU386" s="18" t="s">
        <v>88</v>
      </c>
    </row>
    <row r="387" spans="1:65" s="11" customFormat="1" ht="25.95" customHeight="1">
      <c r="B387" s="171"/>
      <c r="C387" s="172"/>
      <c r="D387" s="173" t="s">
        <v>80</v>
      </c>
      <c r="E387" s="174" t="s">
        <v>6340</v>
      </c>
      <c r="F387" s="174" t="s">
        <v>6341</v>
      </c>
      <c r="G387" s="172"/>
      <c r="H387" s="172"/>
      <c r="I387" s="175"/>
      <c r="J387" s="176">
        <f>BK387</f>
        <v>0</v>
      </c>
      <c r="K387" s="172"/>
      <c r="L387" s="177"/>
      <c r="M387" s="178"/>
      <c r="N387" s="179"/>
      <c r="O387" s="179"/>
      <c r="P387" s="180">
        <f>SUM(P388:P441)</f>
        <v>0</v>
      </c>
      <c r="Q387" s="179"/>
      <c r="R387" s="180">
        <f>SUM(R388:R441)</f>
        <v>0</v>
      </c>
      <c r="S387" s="179"/>
      <c r="T387" s="181">
        <f>SUM(T388:T441)</f>
        <v>0</v>
      </c>
      <c r="AR387" s="182" t="s">
        <v>88</v>
      </c>
      <c r="AT387" s="183" t="s">
        <v>80</v>
      </c>
      <c r="AU387" s="183" t="s">
        <v>81</v>
      </c>
      <c r="AY387" s="182" t="s">
        <v>215</v>
      </c>
      <c r="BK387" s="184">
        <f>SUM(BK388:BK441)</f>
        <v>0</v>
      </c>
    </row>
    <row r="388" spans="1:65" s="2" customFormat="1" ht="16.5" customHeight="1">
      <c r="A388" s="35"/>
      <c r="B388" s="36"/>
      <c r="C388" s="185" t="s">
        <v>1801</v>
      </c>
      <c r="D388" s="185" t="s">
        <v>216</v>
      </c>
      <c r="E388" s="186" t="s">
        <v>6342</v>
      </c>
      <c r="F388" s="187" t="s">
        <v>6343</v>
      </c>
      <c r="G388" s="188" t="s">
        <v>797</v>
      </c>
      <c r="H388" s="189">
        <v>180</v>
      </c>
      <c r="I388" s="190"/>
      <c r="J388" s="191">
        <f>ROUND(I388*H388,2)</f>
        <v>0</v>
      </c>
      <c r="K388" s="187" t="s">
        <v>1</v>
      </c>
      <c r="L388" s="40"/>
      <c r="M388" s="192" t="s">
        <v>1</v>
      </c>
      <c r="N388" s="193" t="s">
        <v>46</v>
      </c>
      <c r="O388" s="72"/>
      <c r="P388" s="194">
        <f>O388*H388</f>
        <v>0</v>
      </c>
      <c r="Q388" s="194">
        <v>0</v>
      </c>
      <c r="R388" s="194">
        <f>Q388*H388</f>
        <v>0</v>
      </c>
      <c r="S388" s="194">
        <v>0</v>
      </c>
      <c r="T388" s="195">
        <f>S388*H388</f>
        <v>0</v>
      </c>
      <c r="U388" s="35"/>
      <c r="V388" s="35"/>
      <c r="W388" s="35"/>
      <c r="X388" s="35"/>
      <c r="Y388" s="35"/>
      <c r="Z388" s="35"/>
      <c r="AA388" s="35"/>
      <c r="AB388" s="35"/>
      <c r="AC388" s="35"/>
      <c r="AD388" s="35"/>
      <c r="AE388" s="35"/>
      <c r="AR388" s="196" t="s">
        <v>214</v>
      </c>
      <c r="AT388" s="196" t="s">
        <v>216</v>
      </c>
      <c r="AU388" s="196" t="s">
        <v>88</v>
      </c>
      <c r="AY388" s="18" t="s">
        <v>215</v>
      </c>
      <c r="BE388" s="197">
        <f>IF(N388="základní",J388,0)</f>
        <v>0</v>
      </c>
      <c r="BF388" s="197">
        <f>IF(N388="snížená",J388,0)</f>
        <v>0</v>
      </c>
      <c r="BG388" s="197">
        <f>IF(N388="zákl. přenesená",J388,0)</f>
        <v>0</v>
      </c>
      <c r="BH388" s="197">
        <f>IF(N388="sníž. přenesená",J388,0)</f>
        <v>0</v>
      </c>
      <c r="BI388" s="197">
        <f>IF(N388="nulová",J388,0)</f>
        <v>0</v>
      </c>
      <c r="BJ388" s="18" t="s">
        <v>88</v>
      </c>
      <c r="BK388" s="197">
        <f>ROUND(I388*H388,2)</f>
        <v>0</v>
      </c>
      <c r="BL388" s="18" t="s">
        <v>214</v>
      </c>
      <c r="BM388" s="196" t="s">
        <v>2624</v>
      </c>
    </row>
    <row r="389" spans="1:65" s="2" customFormat="1" ht="10.199999999999999">
      <c r="A389" s="35"/>
      <c r="B389" s="36"/>
      <c r="C389" s="37"/>
      <c r="D389" s="198" t="s">
        <v>221</v>
      </c>
      <c r="E389" s="37"/>
      <c r="F389" s="199" t="s">
        <v>6343</v>
      </c>
      <c r="G389" s="37"/>
      <c r="H389" s="37"/>
      <c r="I389" s="200"/>
      <c r="J389" s="37"/>
      <c r="K389" s="37"/>
      <c r="L389" s="40"/>
      <c r="M389" s="201"/>
      <c r="N389" s="202"/>
      <c r="O389" s="72"/>
      <c r="P389" s="72"/>
      <c r="Q389" s="72"/>
      <c r="R389" s="72"/>
      <c r="S389" s="72"/>
      <c r="T389" s="73"/>
      <c r="U389" s="35"/>
      <c r="V389" s="35"/>
      <c r="W389" s="35"/>
      <c r="X389" s="35"/>
      <c r="Y389" s="35"/>
      <c r="Z389" s="35"/>
      <c r="AA389" s="35"/>
      <c r="AB389" s="35"/>
      <c r="AC389" s="35"/>
      <c r="AD389" s="35"/>
      <c r="AE389" s="35"/>
      <c r="AT389" s="18" t="s">
        <v>221</v>
      </c>
      <c r="AU389" s="18" t="s">
        <v>88</v>
      </c>
    </row>
    <row r="390" spans="1:65" s="2" customFormat="1" ht="16.5" customHeight="1">
      <c r="A390" s="35"/>
      <c r="B390" s="36"/>
      <c r="C390" s="185" t="s">
        <v>1806</v>
      </c>
      <c r="D390" s="185" t="s">
        <v>216</v>
      </c>
      <c r="E390" s="186" t="s">
        <v>6344</v>
      </c>
      <c r="F390" s="187" t="s">
        <v>6345</v>
      </c>
      <c r="G390" s="188" t="s">
        <v>797</v>
      </c>
      <c r="H390" s="189">
        <v>100</v>
      </c>
      <c r="I390" s="190"/>
      <c r="J390" s="191">
        <f>ROUND(I390*H390,2)</f>
        <v>0</v>
      </c>
      <c r="K390" s="187" t="s">
        <v>1</v>
      </c>
      <c r="L390" s="40"/>
      <c r="M390" s="192" t="s">
        <v>1</v>
      </c>
      <c r="N390" s="193" t="s">
        <v>46</v>
      </c>
      <c r="O390" s="72"/>
      <c r="P390" s="194">
        <f>O390*H390</f>
        <v>0</v>
      </c>
      <c r="Q390" s="194">
        <v>0</v>
      </c>
      <c r="R390" s="194">
        <f>Q390*H390</f>
        <v>0</v>
      </c>
      <c r="S390" s="194">
        <v>0</v>
      </c>
      <c r="T390" s="195">
        <f>S390*H390</f>
        <v>0</v>
      </c>
      <c r="U390" s="35"/>
      <c r="V390" s="35"/>
      <c r="W390" s="35"/>
      <c r="X390" s="35"/>
      <c r="Y390" s="35"/>
      <c r="Z390" s="35"/>
      <c r="AA390" s="35"/>
      <c r="AB390" s="35"/>
      <c r="AC390" s="35"/>
      <c r="AD390" s="35"/>
      <c r="AE390" s="35"/>
      <c r="AR390" s="196" t="s">
        <v>214</v>
      </c>
      <c r="AT390" s="196" t="s">
        <v>216</v>
      </c>
      <c r="AU390" s="196" t="s">
        <v>88</v>
      </c>
      <c r="AY390" s="18" t="s">
        <v>215</v>
      </c>
      <c r="BE390" s="197">
        <f>IF(N390="základní",J390,0)</f>
        <v>0</v>
      </c>
      <c r="BF390" s="197">
        <f>IF(N390="snížená",J390,0)</f>
        <v>0</v>
      </c>
      <c r="BG390" s="197">
        <f>IF(N390="zákl. přenesená",J390,0)</f>
        <v>0</v>
      </c>
      <c r="BH390" s="197">
        <f>IF(N390="sníž. přenesená",J390,0)</f>
        <v>0</v>
      </c>
      <c r="BI390" s="197">
        <f>IF(N390="nulová",J390,0)</f>
        <v>0</v>
      </c>
      <c r="BJ390" s="18" t="s">
        <v>88</v>
      </c>
      <c r="BK390" s="197">
        <f>ROUND(I390*H390,2)</f>
        <v>0</v>
      </c>
      <c r="BL390" s="18" t="s">
        <v>214</v>
      </c>
      <c r="BM390" s="196" t="s">
        <v>2638</v>
      </c>
    </row>
    <row r="391" spans="1:65" s="2" customFormat="1" ht="10.199999999999999">
      <c r="A391" s="35"/>
      <c r="B391" s="36"/>
      <c r="C391" s="37"/>
      <c r="D391" s="198" t="s">
        <v>221</v>
      </c>
      <c r="E391" s="37"/>
      <c r="F391" s="199" t="s">
        <v>6345</v>
      </c>
      <c r="G391" s="37"/>
      <c r="H391" s="37"/>
      <c r="I391" s="200"/>
      <c r="J391" s="37"/>
      <c r="K391" s="37"/>
      <c r="L391" s="40"/>
      <c r="M391" s="201"/>
      <c r="N391" s="202"/>
      <c r="O391" s="72"/>
      <c r="P391" s="72"/>
      <c r="Q391" s="72"/>
      <c r="R391" s="72"/>
      <c r="S391" s="72"/>
      <c r="T391" s="73"/>
      <c r="U391" s="35"/>
      <c r="V391" s="35"/>
      <c r="W391" s="35"/>
      <c r="X391" s="35"/>
      <c r="Y391" s="35"/>
      <c r="Z391" s="35"/>
      <c r="AA391" s="35"/>
      <c r="AB391" s="35"/>
      <c r="AC391" s="35"/>
      <c r="AD391" s="35"/>
      <c r="AE391" s="35"/>
      <c r="AT391" s="18" t="s">
        <v>221</v>
      </c>
      <c r="AU391" s="18" t="s">
        <v>88</v>
      </c>
    </row>
    <row r="392" spans="1:65" s="2" customFormat="1" ht="16.5" customHeight="1">
      <c r="A392" s="35"/>
      <c r="B392" s="36"/>
      <c r="C392" s="185" t="s">
        <v>1810</v>
      </c>
      <c r="D392" s="185" t="s">
        <v>216</v>
      </c>
      <c r="E392" s="186" t="s">
        <v>6346</v>
      </c>
      <c r="F392" s="187" t="s">
        <v>6347</v>
      </c>
      <c r="G392" s="188" t="s">
        <v>797</v>
      </c>
      <c r="H392" s="189">
        <v>100</v>
      </c>
      <c r="I392" s="190"/>
      <c r="J392" s="191">
        <f>ROUND(I392*H392,2)</f>
        <v>0</v>
      </c>
      <c r="K392" s="187" t="s">
        <v>1</v>
      </c>
      <c r="L392" s="40"/>
      <c r="M392" s="192" t="s">
        <v>1</v>
      </c>
      <c r="N392" s="193" t="s">
        <v>46</v>
      </c>
      <c r="O392" s="72"/>
      <c r="P392" s="194">
        <f>O392*H392</f>
        <v>0</v>
      </c>
      <c r="Q392" s="194">
        <v>0</v>
      </c>
      <c r="R392" s="194">
        <f>Q392*H392</f>
        <v>0</v>
      </c>
      <c r="S392" s="194">
        <v>0</v>
      </c>
      <c r="T392" s="195">
        <f>S392*H392</f>
        <v>0</v>
      </c>
      <c r="U392" s="35"/>
      <c r="V392" s="35"/>
      <c r="W392" s="35"/>
      <c r="X392" s="35"/>
      <c r="Y392" s="35"/>
      <c r="Z392" s="35"/>
      <c r="AA392" s="35"/>
      <c r="AB392" s="35"/>
      <c r="AC392" s="35"/>
      <c r="AD392" s="35"/>
      <c r="AE392" s="35"/>
      <c r="AR392" s="196" t="s">
        <v>214</v>
      </c>
      <c r="AT392" s="196" t="s">
        <v>216</v>
      </c>
      <c r="AU392" s="196" t="s">
        <v>88</v>
      </c>
      <c r="AY392" s="18" t="s">
        <v>215</v>
      </c>
      <c r="BE392" s="197">
        <f>IF(N392="základní",J392,0)</f>
        <v>0</v>
      </c>
      <c r="BF392" s="197">
        <f>IF(N392="snížená",J392,0)</f>
        <v>0</v>
      </c>
      <c r="BG392" s="197">
        <f>IF(N392="zákl. přenesená",J392,0)</f>
        <v>0</v>
      </c>
      <c r="BH392" s="197">
        <f>IF(N392="sníž. přenesená",J392,0)</f>
        <v>0</v>
      </c>
      <c r="BI392" s="197">
        <f>IF(N392="nulová",J392,0)</f>
        <v>0</v>
      </c>
      <c r="BJ392" s="18" t="s">
        <v>88</v>
      </c>
      <c r="BK392" s="197">
        <f>ROUND(I392*H392,2)</f>
        <v>0</v>
      </c>
      <c r="BL392" s="18" t="s">
        <v>214</v>
      </c>
      <c r="BM392" s="196" t="s">
        <v>2650</v>
      </c>
    </row>
    <row r="393" spans="1:65" s="2" customFormat="1" ht="10.199999999999999">
      <c r="A393" s="35"/>
      <c r="B393" s="36"/>
      <c r="C393" s="37"/>
      <c r="D393" s="198" t="s">
        <v>221</v>
      </c>
      <c r="E393" s="37"/>
      <c r="F393" s="199" t="s">
        <v>6347</v>
      </c>
      <c r="G393" s="37"/>
      <c r="H393" s="37"/>
      <c r="I393" s="200"/>
      <c r="J393" s="37"/>
      <c r="K393" s="37"/>
      <c r="L393" s="40"/>
      <c r="M393" s="201"/>
      <c r="N393" s="202"/>
      <c r="O393" s="72"/>
      <c r="P393" s="72"/>
      <c r="Q393" s="72"/>
      <c r="R393" s="72"/>
      <c r="S393" s="72"/>
      <c r="T393" s="73"/>
      <c r="U393" s="35"/>
      <c r="V393" s="35"/>
      <c r="W393" s="35"/>
      <c r="X393" s="35"/>
      <c r="Y393" s="35"/>
      <c r="Z393" s="35"/>
      <c r="AA393" s="35"/>
      <c r="AB393" s="35"/>
      <c r="AC393" s="35"/>
      <c r="AD393" s="35"/>
      <c r="AE393" s="35"/>
      <c r="AT393" s="18" t="s">
        <v>221</v>
      </c>
      <c r="AU393" s="18" t="s">
        <v>88</v>
      </c>
    </row>
    <row r="394" spans="1:65" s="2" customFormat="1" ht="16.5" customHeight="1">
      <c r="A394" s="35"/>
      <c r="B394" s="36"/>
      <c r="C394" s="185" t="s">
        <v>1812</v>
      </c>
      <c r="D394" s="185" t="s">
        <v>216</v>
      </c>
      <c r="E394" s="186" t="s">
        <v>6348</v>
      </c>
      <c r="F394" s="187" t="s">
        <v>6349</v>
      </c>
      <c r="G394" s="188" t="s">
        <v>797</v>
      </c>
      <c r="H394" s="189">
        <v>30</v>
      </c>
      <c r="I394" s="190"/>
      <c r="J394" s="191">
        <f>ROUND(I394*H394,2)</f>
        <v>0</v>
      </c>
      <c r="K394" s="187" t="s">
        <v>1</v>
      </c>
      <c r="L394" s="40"/>
      <c r="M394" s="192" t="s">
        <v>1</v>
      </c>
      <c r="N394" s="193" t="s">
        <v>46</v>
      </c>
      <c r="O394" s="72"/>
      <c r="P394" s="194">
        <f>O394*H394</f>
        <v>0</v>
      </c>
      <c r="Q394" s="194">
        <v>0</v>
      </c>
      <c r="R394" s="194">
        <f>Q394*H394</f>
        <v>0</v>
      </c>
      <c r="S394" s="194">
        <v>0</v>
      </c>
      <c r="T394" s="195">
        <f>S394*H394</f>
        <v>0</v>
      </c>
      <c r="U394" s="35"/>
      <c r="V394" s="35"/>
      <c r="W394" s="35"/>
      <c r="X394" s="35"/>
      <c r="Y394" s="35"/>
      <c r="Z394" s="35"/>
      <c r="AA394" s="35"/>
      <c r="AB394" s="35"/>
      <c r="AC394" s="35"/>
      <c r="AD394" s="35"/>
      <c r="AE394" s="35"/>
      <c r="AR394" s="196" t="s">
        <v>214</v>
      </c>
      <c r="AT394" s="196" t="s">
        <v>216</v>
      </c>
      <c r="AU394" s="196" t="s">
        <v>88</v>
      </c>
      <c r="AY394" s="18" t="s">
        <v>215</v>
      </c>
      <c r="BE394" s="197">
        <f>IF(N394="základní",J394,0)</f>
        <v>0</v>
      </c>
      <c r="BF394" s="197">
        <f>IF(N394="snížená",J394,0)</f>
        <v>0</v>
      </c>
      <c r="BG394" s="197">
        <f>IF(N394="zákl. přenesená",J394,0)</f>
        <v>0</v>
      </c>
      <c r="BH394" s="197">
        <f>IF(N394="sníž. přenesená",J394,0)</f>
        <v>0</v>
      </c>
      <c r="BI394" s="197">
        <f>IF(N394="nulová",J394,0)</f>
        <v>0</v>
      </c>
      <c r="BJ394" s="18" t="s">
        <v>88</v>
      </c>
      <c r="BK394" s="197">
        <f>ROUND(I394*H394,2)</f>
        <v>0</v>
      </c>
      <c r="BL394" s="18" t="s">
        <v>214</v>
      </c>
      <c r="BM394" s="196" t="s">
        <v>2671</v>
      </c>
    </row>
    <row r="395" spans="1:65" s="2" customFormat="1" ht="10.199999999999999">
      <c r="A395" s="35"/>
      <c r="B395" s="36"/>
      <c r="C395" s="37"/>
      <c r="D395" s="198" t="s">
        <v>221</v>
      </c>
      <c r="E395" s="37"/>
      <c r="F395" s="199" t="s">
        <v>6349</v>
      </c>
      <c r="G395" s="37"/>
      <c r="H395" s="37"/>
      <c r="I395" s="200"/>
      <c r="J395" s="37"/>
      <c r="K395" s="37"/>
      <c r="L395" s="40"/>
      <c r="M395" s="201"/>
      <c r="N395" s="202"/>
      <c r="O395" s="72"/>
      <c r="P395" s="72"/>
      <c r="Q395" s="72"/>
      <c r="R395" s="72"/>
      <c r="S395" s="72"/>
      <c r="T395" s="73"/>
      <c r="U395" s="35"/>
      <c r="V395" s="35"/>
      <c r="W395" s="35"/>
      <c r="X395" s="35"/>
      <c r="Y395" s="35"/>
      <c r="Z395" s="35"/>
      <c r="AA395" s="35"/>
      <c r="AB395" s="35"/>
      <c r="AC395" s="35"/>
      <c r="AD395" s="35"/>
      <c r="AE395" s="35"/>
      <c r="AT395" s="18" t="s">
        <v>221</v>
      </c>
      <c r="AU395" s="18" t="s">
        <v>88</v>
      </c>
    </row>
    <row r="396" spans="1:65" s="2" customFormat="1" ht="16.5" customHeight="1">
      <c r="A396" s="35"/>
      <c r="B396" s="36"/>
      <c r="C396" s="185" t="s">
        <v>1819</v>
      </c>
      <c r="D396" s="185" t="s">
        <v>216</v>
      </c>
      <c r="E396" s="186" t="s">
        <v>6350</v>
      </c>
      <c r="F396" s="187" t="s">
        <v>6351</v>
      </c>
      <c r="G396" s="188" t="s">
        <v>797</v>
      </c>
      <c r="H396" s="189">
        <v>20</v>
      </c>
      <c r="I396" s="190"/>
      <c r="J396" s="191">
        <f>ROUND(I396*H396,2)</f>
        <v>0</v>
      </c>
      <c r="K396" s="187" t="s">
        <v>1</v>
      </c>
      <c r="L396" s="40"/>
      <c r="M396" s="192" t="s">
        <v>1</v>
      </c>
      <c r="N396" s="193" t="s">
        <v>46</v>
      </c>
      <c r="O396" s="72"/>
      <c r="P396" s="194">
        <f>O396*H396</f>
        <v>0</v>
      </c>
      <c r="Q396" s="194">
        <v>0</v>
      </c>
      <c r="R396" s="194">
        <f>Q396*H396</f>
        <v>0</v>
      </c>
      <c r="S396" s="194">
        <v>0</v>
      </c>
      <c r="T396" s="195">
        <f>S396*H396</f>
        <v>0</v>
      </c>
      <c r="U396" s="35"/>
      <c r="V396" s="35"/>
      <c r="W396" s="35"/>
      <c r="X396" s="35"/>
      <c r="Y396" s="35"/>
      <c r="Z396" s="35"/>
      <c r="AA396" s="35"/>
      <c r="AB396" s="35"/>
      <c r="AC396" s="35"/>
      <c r="AD396" s="35"/>
      <c r="AE396" s="35"/>
      <c r="AR396" s="196" t="s">
        <v>214</v>
      </c>
      <c r="AT396" s="196" t="s">
        <v>216</v>
      </c>
      <c r="AU396" s="196" t="s">
        <v>88</v>
      </c>
      <c r="AY396" s="18" t="s">
        <v>215</v>
      </c>
      <c r="BE396" s="197">
        <f>IF(N396="základní",J396,0)</f>
        <v>0</v>
      </c>
      <c r="BF396" s="197">
        <f>IF(N396="snížená",J396,0)</f>
        <v>0</v>
      </c>
      <c r="BG396" s="197">
        <f>IF(N396="zákl. přenesená",J396,0)</f>
        <v>0</v>
      </c>
      <c r="BH396" s="197">
        <f>IF(N396="sníž. přenesená",J396,0)</f>
        <v>0</v>
      </c>
      <c r="BI396" s="197">
        <f>IF(N396="nulová",J396,0)</f>
        <v>0</v>
      </c>
      <c r="BJ396" s="18" t="s">
        <v>88</v>
      </c>
      <c r="BK396" s="197">
        <f>ROUND(I396*H396,2)</f>
        <v>0</v>
      </c>
      <c r="BL396" s="18" t="s">
        <v>214</v>
      </c>
      <c r="BM396" s="196" t="s">
        <v>2690</v>
      </c>
    </row>
    <row r="397" spans="1:65" s="2" customFormat="1" ht="10.199999999999999">
      <c r="A397" s="35"/>
      <c r="B397" s="36"/>
      <c r="C397" s="37"/>
      <c r="D397" s="198" t="s">
        <v>221</v>
      </c>
      <c r="E397" s="37"/>
      <c r="F397" s="199" t="s">
        <v>6351</v>
      </c>
      <c r="G397" s="37"/>
      <c r="H397" s="37"/>
      <c r="I397" s="200"/>
      <c r="J397" s="37"/>
      <c r="K397" s="37"/>
      <c r="L397" s="40"/>
      <c r="M397" s="201"/>
      <c r="N397" s="202"/>
      <c r="O397" s="72"/>
      <c r="P397" s="72"/>
      <c r="Q397" s="72"/>
      <c r="R397" s="72"/>
      <c r="S397" s="72"/>
      <c r="T397" s="73"/>
      <c r="U397" s="35"/>
      <c r="V397" s="35"/>
      <c r="W397" s="35"/>
      <c r="X397" s="35"/>
      <c r="Y397" s="35"/>
      <c r="Z397" s="35"/>
      <c r="AA397" s="35"/>
      <c r="AB397" s="35"/>
      <c r="AC397" s="35"/>
      <c r="AD397" s="35"/>
      <c r="AE397" s="35"/>
      <c r="AT397" s="18" t="s">
        <v>221</v>
      </c>
      <c r="AU397" s="18" t="s">
        <v>88</v>
      </c>
    </row>
    <row r="398" spans="1:65" s="2" customFormat="1" ht="16.5" customHeight="1">
      <c r="A398" s="35"/>
      <c r="B398" s="36"/>
      <c r="C398" s="185" t="s">
        <v>1827</v>
      </c>
      <c r="D398" s="185" t="s">
        <v>216</v>
      </c>
      <c r="E398" s="186" t="s">
        <v>6352</v>
      </c>
      <c r="F398" s="187" t="s">
        <v>6353</v>
      </c>
      <c r="G398" s="188" t="s">
        <v>797</v>
      </c>
      <c r="H398" s="189">
        <v>30</v>
      </c>
      <c r="I398" s="190"/>
      <c r="J398" s="191">
        <f>ROUND(I398*H398,2)</f>
        <v>0</v>
      </c>
      <c r="K398" s="187" t="s">
        <v>1</v>
      </c>
      <c r="L398" s="40"/>
      <c r="M398" s="192" t="s">
        <v>1</v>
      </c>
      <c r="N398" s="193" t="s">
        <v>46</v>
      </c>
      <c r="O398" s="72"/>
      <c r="P398" s="194">
        <f>O398*H398</f>
        <v>0</v>
      </c>
      <c r="Q398" s="194">
        <v>0</v>
      </c>
      <c r="R398" s="194">
        <f>Q398*H398</f>
        <v>0</v>
      </c>
      <c r="S398" s="194">
        <v>0</v>
      </c>
      <c r="T398" s="195">
        <f>S398*H398</f>
        <v>0</v>
      </c>
      <c r="U398" s="35"/>
      <c r="V398" s="35"/>
      <c r="W398" s="35"/>
      <c r="X398" s="35"/>
      <c r="Y398" s="35"/>
      <c r="Z398" s="35"/>
      <c r="AA398" s="35"/>
      <c r="AB398" s="35"/>
      <c r="AC398" s="35"/>
      <c r="AD398" s="35"/>
      <c r="AE398" s="35"/>
      <c r="AR398" s="196" t="s">
        <v>214</v>
      </c>
      <c r="AT398" s="196" t="s">
        <v>216</v>
      </c>
      <c r="AU398" s="196" t="s">
        <v>88</v>
      </c>
      <c r="AY398" s="18" t="s">
        <v>215</v>
      </c>
      <c r="BE398" s="197">
        <f>IF(N398="základní",J398,0)</f>
        <v>0</v>
      </c>
      <c r="BF398" s="197">
        <f>IF(N398="snížená",J398,0)</f>
        <v>0</v>
      </c>
      <c r="BG398" s="197">
        <f>IF(N398="zákl. přenesená",J398,0)</f>
        <v>0</v>
      </c>
      <c r="BH398" s="197">
        <f>IF(N398="sníž. přenesená",J398,0)</f>
        <v>0</v>
      </c>
      <c r="BI398" s="197">
        <f>IF(N398="nulová",J398,0)</f>
        <v>0</v>
      </c>
      <c r="BJ398" s="18" t="s">
        <v>88</v>
      </c>
      <c r="BK398" s="197">
        <f>ROUND(I398*H398,2)</f>
        <v>0</v>
      </c>
      <c r="BL398" s="18" t="s">
        <v>214</v>
      </c>
      <c r="BM398" s="196" t="s">
        <v>2707</v>
      </c>
    </row>
    <row r="399" spans="1:65" s="2" customFormat="1" ht="10.199999999999999">
      <c r="A399" s="35"/>
      <c r="B399" s="36"/>
      <c r="C399" s="37"/>
      <c r="D399" s="198" t="s">
        <v>221</v>
      </c>
      <c r="E399" s="37"/>
      <c r="F399" s="199" t="s">
        <v>6353</v>
      </c>
      <c r="G399" s="37"/>
      <c r="H399" s="37"/>
      <c r="I399" s="200"/>
      <c r="J399" s="37"/>
      <c r="K399" s="37"/>
      <c r="L399" s="40"/>
      <c r="M399" s="201"/>
      <c r="N399" s="202"/>
      <c r="O399" s="72"/>
      <c r="P399" s="72"/>
      <c r="Q399" s="72"/>
      <c r="R399" s="72"/>
      <c r="S399" s="72"/>
      <c r="T399" s="73"/>
      <c r="U399" s="35"/>
      <c r="V399" s="35"/>
      <c r="W399" s="35"/>
      <c r="X399" s="35"/>
      <c r="Y399" s="35"/>
      <c r="Z399" s="35"/>
      <c r="AA399" s="35"/>
      <c r="AB399" s="35"/>
      <c r="AC399" s="35"/>
      <c r="AD399" s="35"/>
      <c r="AE399" s="35"/>
      <c r="AT399" s="18" t="s">
        <v>221</v>
      </c>
      <c r="AU399" s="18" t="s">
        <v>88</v>
      </c>
    </row>
    <row r="400" spans="1:65" s="2" customFormat="1" ht="16.5" customHeight="1">
      <c r="A400" s="35"/>
      <c r="B400" s="36"/>
      <c r="C400" s="185" t="s">
        <v>1833</v>
      </c>
      <c r="D400" s="185" t="s">
        <v>216</v>
      </c>
      <c r="E400" s="186" t="s">
        <v>6354</v>
      </c>
      <c r="F400" s="187" t="s">
        <v>6355</v>
      </c>
      <c r="G400" s="188" t="s">
        <v>797</v>
      </c>
      <c r="H400" s="189">
        <v>40</v>
      </c>
      <c r="I400" s="190"/>
      <c r="J400" s="191">
        <f>ROUND(I400*H400,2)</f>
        <v>0</v>
      </c>
      <c r="K400" s="187" t="s">
        <v>1</v>
      </c>
      <c r="L400" s="40"/>
      <c r="M400" s="192" t="s">
        <v>1</v>
      </c>
      <c r="N400" s="193" t="s">
        <v>46</v>
      </c>
      <c r="O400" s="72"/>
      <c r="P400" s="194">
        <f>O400*H400</f>
        <v>0</v>
      </c>
      <c r="Q400" s="194">
        <v>0</v>
      </c>
      <c r="R400" s="194">
        <f>Q400*H400</f>
        <v>0</v>
      </c>
      <c r="S400" s="194">
        <v>0</v>
      </c>
      <c r="T400" s="195">
        <f>S400*H400</f>
        <v>0</v>
      </c>
      <c r="U400" s="35"/>
      <c r="V400" s="35"/>
      <c r="W400" s="35"/>
      <c r="X400" s="35"/>
      <c r="Y400" s="35"/>
      <c r="Z400" s="35"/>
      <c r="AA400" s="35"/>
      <c r="AB400" s="35"/>
      <c r="AC400" s="35"/>
      <c r="AD400" s="35"/>
      <c r="AE400" s="35"/>
      <c r="AR400" s="196" t="s">
        <v>214</v>
      </c>
      <c r="AT400" s="196" t="s">
        <v>216</v>
      </c>
      <c r="AU400" s="196" t="s">
        <v>88</v>
      </c>
      <c r="AY400" s="18" t="s">
        <v>215</v>
      </c>
      <c r="BE400" s="197">
        <f>IF(N400="základní",J400,0)</f>
        <v>0</v>
      </c>
      <c r="BF400" s="197">
        <f>IF(N400="snížená",J400,0)</f>
        <v>0</v>
      </c>
      <c r="BG400" s="197">
        <f>IF(N400="zákl. přenesená",J400,0)</f>
        <v>0</v>
      </c>
      <c r="BH400" s="197">
        <f>IF(N400="sníž. přenesená",J400,0)</f>
        <v>0</v>
      </c>
      <c r="BI400" s="197">
        <f>IF(N400="nulová",J400,0)</f>
        <v>0</v>
      </c>
      <c r="BJ400" s="18" t="s">
        <v>88</v>
      </c>
      <c r="BK400" s="197">
        <f>ROUND(I400*H400,2)</f>
        <v>0</v>
      </c>
      <c r="BL400" s="18" t="s">
        <v>214</v>
      </c>
      <c r="BM400" s="196" t="s">
        <v>2716</v>
      </c>
    </row>
    <row r="401" spans="1:65" s="2" customFormat="1" ht="10.199999999999999">
      <c r="A401" s="35"/>
      <c r="B401" s="36"/>
      <c r="C401" s="37"/>
      <c r="D401" s="198" t="s">
        <v>221</v>
      </c>
      <c r="E401" s="37"/>
      <c r="F401" s="199" t="s">
        <v>6355</v>
      </c>
      <c r="G401" s="37"/>
      <c r="H401" s="37"/>
      <c r="I401" s="200"/>
      <c r="J401" s="37"/>
      <c r="K401" s="37"/>
      <c r="L401" s="40"/>
      <c r="M401" s="201"/>
      <c r="N401" s="202"/>
      <c r="O401" s="72"/>
      <c r="P401" s="72"/>
      <c r="Q401" s="72"/>
      <c r="R401" s="72"/>
      <c r="S401" s="72"/>
      <c r="T401" s="73"/>
      <c r="U401" s="35"/>
      <c r="V401" s="35"/>
      <c r="W401" s="35"/>
      <c r="X401" s="35"/>
      <c r="Y401" s="35"/>
      <c r="Z401" s="35"/>
      <c r="AA401" s="35"/>
      <c r="AB401" s="35"/>
      <c r="AC401" s="35"/>
      <c r="AD401" s="35"/>
      <c r="AE401" s="35"/>
      <c r="AT401" s="18" t="s">
        <v>221</v>
      </c>
      <c r="AU401" s="18" t="s">
        <v>88</v>
      </c>
    </row>
    <row r="402" spans="1:65" s="2" customFormat="1" ht="16.5" customHeight="1">
      <c r="A402" s="35"/>
      <c r="B402" s="36"/>
      <c r="C402" s="185" t="s">
        <v>1840</v>
      </c>
      <c r="D402" s="185" t="s">
        <v>216</v>
      </c>
      <c r="E402" s="186" t="s">
        <v>6356</v>
      </c>
      <c r="F402" s="187" t="s">
        <v>6357</v>
      </c>
      <c r="G402" s="188" t="s">
        <v>797</v>
      </c>
      <c r="H402" s="189">
        <v>36</v>
      </c>
      <c r="I402" s="190"/>
      <c r="J402" s="191">
        <f>ROUND(I402*H402,2)</f>
        <v>0</v>
      </c>
      <c r="K402" s="187" t="s">
        <v>1</v>
      </c>
      <c r="L402" s="40"/>
      <c r="M402" s="192" t="s">
        <v>1</v>
      </c>
      <c r="N402" s="193" t="s">
        <v>46</v>
      </c>
      <c r="O402" s="72"/>
      <c r="P402" s="194">
        <f>O402*H402</f>
        <v>0</v>
      </c>
      <c r="Q402" s="194">
        <v>0</v>
      </c>
      <c r="R402" s="194">
        <f>Q402*H402</f>
        <v>0</v>
      </c>
      <c r="S402" s="194">
        <v>0</v>
      </c>
      <c r="T402" s="195">
        <f>S402*H402</f>
        <v>0</v>
      </c>
      <c r="U402" s="35"/>
      <c r="V402" s="35"/>
      <c r="W402" s="35"/>
      <c r="X402" s="35"/>
      <c r="Y402" s="35"/>
      <c r="Z402" s="35"/>
      <c r="AA402" s="35"/>
      <c r="AB402" s="35"/>
      <c r="AC402" s="35"/>
      <c r="AD402" s="35"/>
      <c r="AE402" s="35"/>
      <c r="AR402" s="196" t="s">
        <v>214</v>
      </c>
      <c r="AT402" s="196" t="s">
        <v>216</v>
      </c>
      <c r="AU402" s="196" t="s">
        <v>88</v>
      </c>
      <c r="AY402" s="18" t="s">
        <v>215</v>
      </c>
      <c r="BE402" s="197">
        <f>IF(N402="základní",J402,0)</f>
        <v>0</v>
      </c>
      <c r="BF402" s="197">
        <f>IF(N402="snížená",J402,0)</f>
        <v>0</v>
      </c>
      <c r="BG402" s="197">
        <f>IF(N402="zákl. přenesená",J402,0)</f>
        <v>0</v>
      </c>
      <c r="BH402" s="197">
        <f>IF(N402="sníž. přenesená",J402,0)</f>
        <v>0</v>
      </c>
      <c r="BI402" s="197">
        <f>IF(N402="nulová",J402,0)</f>
        <v>0</v>
      </c>
      <c r="BJ402" s="18" t="s">
        <v>88</v>
      </c>
      <c r="BK402" s="197">
        <f>ROUND(I402*H402,2)</f>
        <v>0</v>
      </c>
      <c r="BL402" s="18" t="s">
        <v>214</v>
      </c>
      <c r="BM402" s="196" t="s">
        <v>2729</v>
      </c>
    </row>
    <row r="403" spans="1:65" s="2" customFormat="1" ht="10.199999999999999">
      <c r="A403" s="35"/>
      <c r="B403" s="36"/>
      <c r="C403" s="37"/>
      <c r="D403" s="198" t="s">
        <v>221</v>
      </c>
      <c r="E403" s="37"/>
      <c r="F403" s="199" t="s">
        <v>6357</v>
      </c>
      <c r="G403" s="37"/>
      <c r="H403" s="37"/>
      <c r="I403" s="200"/>
      <c r="J403" s="37"/>
      <c r="K403" s="37"/>
      <c r="L403" s="40"/>
      <c r="M403" s="201"/>
      <c r="N403" s="202"/>
      <c r="O403" s="72"/>
      <c r="P403" s="72"/>
      <c r="Q403" s="72"/>
      <c r="R403" s="72"/>
      <c r="S403" s="72"/>
      <c r="T403" s="73"/>
      <c r="U403" s="35"/>
      <c r="V403" s="35"/>
      <c r="W403" s="35"/>
      <c r="X403" s="35"/>
      <c r="Y403" s="35"/>
      <c r="Z403" s="35"/>
      <c r="AA403" s="35"/>
      <c r="AB403" s="35"/>
      <c r="AC403" s="35"/>
      <c r="AD403" s="35"/>
      <c r="AE403" s="35"/>
      <c r="AT403" s="18" t="s">
        <v>221</v>
      </c>
      <c r="AU403" s="18" t="s">
        <v>88</v>
      </c>
    </row>
    <row r="404" spans="1:65" s="2" customFormat="1" ht="16.5" customHeight="1">
      <c r="A404" s="35"/>
      <c r="B404" s="36"/>
      <c r="C404" s="185" t="s">
        <v>1846</v>
      </c>
      <c r="D404" s="185" t="s">
        <v>216</v>
      </c>
      <c r="E404" s="186" t="s">
        <v>6358</v>
      </c>
      <c r="F404" s="187" t="s">
        <v>6359</v>
      </c>
      <c r="G404" s="188" t="s">
        <v>797</v>
      </c>
      <c r="H404" s="189">
        <v>280</v>
      </c>
      <c r="I404" s="190"/>
      <c r="J404" s="191">
        <f>ROUND(I404*H404,2)</f>
        <v>0</v>
      </c>
      <c r="K404" s="187" t="s">
        <v>1</v>
      </c>
      <c r="L404" s="40"/>
      <c r="M404" s="192" t="s">
        <v>1</v>
      </c>
      <c r="N404" s="193" t="s">
        <v>46</v>
      </c>
      <c r="O404" s="72"/>
      <c r="P404" s="194">
        <f>O404*H404</f>
        <v>0</v>
      </c>
      <c r="Q404" s="194">
        <v>0</v>
      </c>
      <c r="R404" s="194">
        <f>Q404*H404</f>
        <v>0</v>
      </c>
      <c r="S404" s="194">
        <v>0</v>
      </c>
      <c r="T404" s="195">
        <f>S404*H404</f>
        <v>0</v>
      </c>
      <c r="U404" s="35"/>
      <c r="V404" s="35"/>
      <c r="W404" s="35"/>
      <c r="X404" s="35"/>
      <c r="Y404" s="35"/>
      <c r="Z404" s="35"/>
      <c r="AA404" s="35"/>
      <c r="AB404" s="35"/>
      <c r="AC404" s="35"/>
      <c r="AD404" s="35"/>
      <c r="AE404" s="35"/>
      <c r="AR404" s="196" t="s">
        <v>214</v>
      </c>
      <c r="AT404" s="196" t="s">
        <v>216</v>
      </c>
      <c r="AU404" s="196" t="s">
        <v>88</v>
      </c>
      <c r="AY404" s="18" t="s">
        <v>215</v>
      </c>
      <c r="BE404" s="197">
        <f>IF(N404="základní",J404,0)</f>
        <v>0</v>
      </c>
      <c r="BF404" s="197">
        <f>IF(N404="snížená",J404,0)</f>
        <v>0</v>
      </c>
      <c r="BG404" s="197">
        <f>IF(N404="zákl. přenesená",J404,0)</f>
        <v>0</v>
      </c>
      <c r="BH404" s="197">
        <f>IF(N404="sníž. přenesená",J404,0)</f>
        <v>0</v>
      </c>
      <c r="BI404" s="197">
        <f>IF(N404="nulová",J404,0)</f>
        <v>0</v>
      </c>
      <c r="BJ404" s="18" t="s">
        <v>88</v>
      </c>
      <c r="BK404" s="197">
        <f>ROUND(I404*H404,2)</f>
        <v>0</v>
      </c>
      <c r="BL404" s="18" t="s">
        <v>214</v>
      </c>
      <c r="BM404" s="196" t="s">
        <v>2739</v>
      </c>
    </row>
    <row r="405" spans="1:65" s="2" customFormat="1" ht="10.199999999999999">
      <c r="A405" s="35"/>
      <c r="B405" s="36"/>
      <c r="C405" s="37"/>
      <c r="D405" s="198" t="s">
        <v>221</v>
      </c>
      <c r="E405" s="37"/>
      <c r="F405" s="199" t="s">
        <v>6359</v>
      </c>
      <c r="G405" s="37"/>
      <c r="H405" s="37"/>
      <c r="I405" s="200"/>
      <c r="J405" s="37"/>
      <c r="K405" s="37"/>
      <c r="L405" s="40"/>
      <c r="M405" s="201"/>
      <c r="N405" s="202"/>
      <c r="O405" s="72"/>
      <c r="P405" s="72"/>
      <c r="Q405" s="72"/>
      <c r="R405" s="72"/>
      <c r="S405" s="72"/>
      <c r="T405" s="73"/>
      <c r="U405" s="35"/>
      <c r="V405" s="35"/>
      <c r="W405" s="35"/>
      <c r="X405" s="35"/>
      <c r="Y405" s="35"/>
      <c r="Z405" s="35"/>
      <c r="AA405" s="35"/>
      <c r="AB405" s="35"/>
      <c r="AC405" s="35"/>
      <c r="AD405" s="35"/>
      <c r="AE405" s="35"/>
      <c r="AT405" s="18" t="s">
        <v>221</v>
      </c>
      <c r="AU405" s="18" t="s">
        <v>88</v>
      </c>
    </row>
    <row r="406" spans="1:65" s="2" customFormat="1" ht="16.5" customHeight="1">
      <c r="A406" s="35"/>
      <c r="B406" s="36"/>
      <c r="C406" s="185" t="s">
        <v>1853</v>
      </c>
      <c r="D406" s="185" t="s">
        <v>216</v>
      </c>
      <c r="E406" s="186" t="s">
        <v>6360</v>
      </c>
      <c r="F406" s="187" t="s">
        <v>6361</v>
      </c>
      <c r="G406" s="188" t="s">
        <v>797</v>
      </c>
      <c r="H406" s="189">
        <v>160</v>
      </c>
      <c r="I406" s="190"/>
      <c r="J406" s="191">
        <f>ROUND(I406*H406,2)</f>
        <v>0</v>
      </c>
      <c r="K406" s="187" t="s">
        <v>1</v>
      </c>
      <c r="L406" s="40"/>
      <c r="M406" s="192" t="s">
        <v>1</v>
      </c>
      <c r="N406" s="193" t="s">
        <v>46</v>
      </c>
      <c r="O406" s="72"/>
      <c r="P406" s="194">
        <f>O406*H406</f>
        <v>0</v>
      </c>
      <c r="Q406" s="194">
        <v>0</v>
      </c>
      <c r="R406" s="194">
        <f>Q406*H406</f>
        <v>0</v>
      </c>
      <c r="S406" s="194">
        <v>0</v>
      </c>
      <c r="T406" s="195">
        <f>S406*H406</f>
        <v>0</v>
      </c>
      <c r="U406" s="35"/>
      <c r="V406" s="35"/>
      <c r="W406" s="35"/>
      <c r="X406" s="35"/>
      <c r="Y406" s="35"/>
      <c r="Z406" s="35"/>
      <c r="AA406" s="35"/>
      <c r="AB406" s="35"/>
      <c r="AC406" s="35"/>
      <c r="AD406" s="35"/>
      <c r="AE406" s="35"/>
      <c r="AR406" s="196" t="s">
        <v>214</v>
      </c>
      <c r="AT406" s="196" t="s">
        <v>216</v>
      </c>
      <c r="AU406" s="196" t="s">
        <v>88</v>
      </c>
      <c r="AY406" s="18" t="s">
        <v>215</v>
      </c>
      <c r="BE406" s="197">
        <f>IF(N406="základní",J406,0)</f>
        <v>0</v>
      </c>
      <c r="BF406" s="197">
        <f>IF(N406="snížená",J406,0)</f>
        <v>0</v>
      </c>
      <c r="BG406" s="197">
        <f>IF(N406="zákl. přenesená",J406,0)</f>
        <v>0</v>
      </c>
      <c r="BH406" s="197">
        <f>IF(N406="sníž. přenesená",J406,0)</f>
        <v>0</v>
      </c>
      <c r="BI406" s="197">
        <f>IF(N406="nulová",J406,0)</f>
        <v>0</v>
      </c>
      <c r="BJ406" s="18" t="s">
        <v>88</v>
      </c>
      <c r="BK406" s="197">
        <f>ROUND(I406*H406,2)</f>
        <v>0</v>
      </c>
      <c r="BL406" s="18" t="s">
        <v>214</v>
      </c>
      <c r="BM406" s="196" t="s">
        <v>2753</v>
      </c>
    </row>
    <row r="407" spans="1:65" s="2" customFormat="1" ht="10.199999999999999">
      <c r="A407" s="35"/>
      <c r="B407" s="36"/>
      <c r="C407" s="37"/>
      <c r="D407" s="198" t="s">
        <v>221</v>
      </c>
      <c r="E407" s="37"/>
      <c r="F407" s="199" t="s">
        <v>6361</v>
      </c>
      <c r="G407" s="37"/>
      <c r="H407" s="37"/>
      <c r="I407" s="200"/>
      <c r="J407" s="37"/>
      <c r="K407" s="37"/>
      <c r="L407" s="40"/>
      <c r="M407" s="201"/>
      <c r="N407" s="202"/>
      <c r="O407" s="72"/>
      <c r="P407" s="72"/>
      <c r="Q407" s="72"/>
      <c r="R407" s="72"/>
      <c r="S407" s="72"/>
      <c r="T407" s="73"/>
      <c r="U407" s="35"/>
      <c r="V407" s="35"/>
      <c r="W407" s="35"/>
      <c r="X407" s="35"/>
      <c r="Y407" s="35"/>
      <c r="Z407" s="35"/>
      <c r="AA407" s="35"/>
      <c r="AB407" s="35"/>
      <c r="AC407" s="35"/>
      <c r="AD407" s="35"/>
      <c r="AE407" s="35"/>
      <c r="AT407" s="18" t="s">
        <v>221</v>
      </c>
      <c r="AU407" s="18" t="s">
        <v>88</v>
      </c>
    </row>
    <row r="408" spans="1:65" s="2" customFormat="1" ht="16.5" customHeight="1">
      <c r="A408" s="35"/>
      <c r="B408" s="36"/>
      <c r="C408" s="185" t="s">
        <v>1861</v>
      </c>
      <c r="D408" s="185" t="s">
        <v>216</v>
      </c>
      <c r="E408" s="186" t="s">
        <v>6362</v>
      </c>
      <c r="F408" s="187" t="s">
        <v>6363</v>
      </c>
      <c r="G408" s="188" t="s">
        <v>797</v>
      </c>
      <c r="H408" s="189">
        <v>40</v>
      </c>
      <c r="I408" s="190"/>
      <c r="J408" s="191">
        <f>ROUND(I408*H408,2)</f>
        <v>0</v>
      </c>
      <c r="K408" s="187" t="s">
        <v>1</v>
      </c>
      <c r="L408" s="40"/>
      <c r="M408" s="192" t="s">
        <v>1</v>
      </c>
      <c r="N408" s="193" t="s">
        <v>46</v>
      </c>
      <c r="O408" s="72"/>
      <c r="P408" s="194">
        <f>O408*H408</f>
        <v>0</v>
      </c>
      <c r="Q408" s="194">
        <v>0</v>
      </c>
      <c r="R408" s="194">
        <f>Q408*H408</f>
        <v>0</v>
      </c>
      <c r="S408" s="194">
        <v>0</v>
      </c>
      <c r="T408" s="195">
        <f>S408*H408</f>
        <v>0</v>
      </c>
      <c r="U408" s="35"/>
      <c r="V408" s="35"/>
      <c r="W408" s="35"/>
      <c r="X408" s="35"/>
      <c r="Y408" s="35"/>
      <c r="Z408" s="35"/>
      <c r="AA408" s="35"/>
      <c r="AB408" s="35"/>
      <c r="AC408" s="35"/>
      <c r="AD408" s="35"/>
      <c r="AE408" s="35"/>
      <c r="AR408" s="196" t="s">
        <v>214</v>
      </c>
      <c r="AT408" s="196" t="s">
        <v>216</v>
      </c>
      <c r="AU408" s="196" t="s">
        <v>88</v>
      </c>
      <c r="AY408" s="18" t="s">
        <v>215</v>
      </c>
      <c r="BE408" s="197">
        <f>IF(N408="základní",J408,0)</f>
        <v>0</v>
      </c>
      <c r="BF408" s="197">
        <f>IF(N408="snížená",J408,0)</f>
        <v>0</v>
      </c>
      <c r="BG408" s="197">
        <f>IF(N408="zákl. přenesená",J408,0)</f>
        <v>0</v>
      </c>
      <c r="BH408" s="197">
        <f>IF(N408="sníž. přenesená",J408,0)</f>
        <v>0</v>
      </c>
      <c r="BI408" s="197">
        <f>IF(N408="nulová",J408,0)</f>
        <v>0</v>
      </c>
      <c r="BJ408" s="18" t="s">
        <v>88</v>
      </c>
      <c r="BK408" s="197">
        <f>ROUND(I408*H408,2)</f>
        <v>0</v>
      </c>
      <c r="BL408" s="18" t="s">
        <v>214</v>
      </c>
      <c r="BM408" s="196" t="s">
        <v>2772</v>
      </c>
    </row>
    <row r="409" spans="1:65" s="2" customFormat="1" ht="10.199999999999999">
      <c r="A409" s="35"/>
      <c r="B409" s="36"/>
      <c r="C409" s="37"/>
      <c r="D409" s="198" t="s">
        <v>221</v>
      </c>
      <c r="E409" s="37"/>
      <c r="F409" s="199" t="s">
        <v>6363</v>
      </c>
      <c r="G409" s="37"/>
      <c r="H409" s="37"/>
      <c r="I409" s="200"/>
      <c r="J409" s="37"/>
      <c r="K409" s="37"/>
      <c r="L409" s="40"/>
      <c r="M409" s="201"/>
      <c r="N409" s="202"/>
      <c r="O409" s="72"/>
      <c r="P409" s="72"/>
      <c r="Q409" s="72"/>
      <c r="R409" s="72"/>
      <c r="S409" s="72"/>
      <c r="T409" s="73"/>
      <c r="U409" s="35"/>
      <c r="V409" s="35"/>
      <c r="W409" s="35"/>
      <c r="X409" s="35"/>
      <c r="Y409" s="35"/>
      <c r="Z409" s="35"/>
      <c r="AA409" s="35"/>
      <c r="AB409" s="35"/>
      <c r="AC409" s="35"/>
      <c r="AD409" s="35"/>
      <c r="AE409" s="35"/>
      <c r="AT409" s="18" t="s">
        <v>221</v>
      </c>
      <c r="AU409" s="18" t="s">
        <v>88</v>
      </c>
    </row>
    <row r="410" spans="1:65" s="2" customFormat="1" ht="16.5" customHeight="1">
      <c r="A410" s="35"/>
      <c r="B410" s="36"/>
      <c r="C410" s="185" t="s">
        <v>1867</v>
      </c>
      <c r="D410" s="185" t="s">
        <v>216</v>
      </c>
      <c r="E410" s="186" t="s">
        <v>6364</v>
      </c>
      <c r="F410" s="187" t="s">
        <v>6365</v>
      </c>
      <c r="G410" s="188" t="s">
        <v>797</v>
      </c>
      <c r="H410" s="189">
        <v>370</v>
      </c>
      <c r="I410" s="190"/>
      <c r="J410" s="191">
        <f>ROUND(I410*H410,2)</f>
        <v>0</v>
      </c>
      <c r="K410" s="187" t="s">
        <v>1</v>
      </c>
      <c r="L410" s="40"/>
      <c r="M410" s="192" t="s">
        <v>1</v>
      </c>
      <c r="N410" s="193" t="s">
        <v>46</v>
      </c>
      <c r="O410" s="72"/>
      <c r="P410" s="194">
        <f>O410*H410</f>
        <v>0</v>
      </c>
      <c r="Q410" s="194">
        <v>0</v>
      </c>
      <c r="R410" s="194">
        <f>Q410*H410</f>
        <v>0</v>
      </c>
      <c r="S410" s="194">
        <v>0</v>
      </c>
      <c r="T410" s="195">
        <f>S410*H410</f>
        <v>0</v>
      </c>
      <c r="U410" s="35"/>
      <c r="V410" s="35"/>
      <c r="W410" s="35"/>
      <c r="X410" s="35"/>
      <c r="Y410" s="35"/>
      <c r="Z410" s="35"/>
      <c r="AA410" s="35"/>
      <c r="AB410" s="35"/>
      <c r="AC410" s="35"/>
      <c r="AD410" s="35"/>
      <c r="AE410" s="35"/>
      <c r="AR410" s="196" t="s">
        <v>214</v>
      </c>
      <c r="AT410" s="196" t="s">
        <v>216</v>
      </c>
      <c r="AU410" s="196" t="s">
        <v>88</v>
      </c>
      <c r="AY410" s="18" t="s">
        <v>215</v>
      </c>
      <c r="BE410" s="197">
        <f>IF(N410="základní",J410,0)</f>
        <v>0</v>
      </c>
      <c r="BF410" s="197">
        <f>IF(N410="snížená",J410,0)</f>
        <v>0</v>
      </c>
      <c r="BG410" s="197">
        <f>IF(N410="zákl. přenesená",J410,0)</f>
        <v>0</v>
      </c>
      <c r="BH410" s="197">
        <f>IF(N410="sníž. přenesená",J410,0)</f>
        <v>0</v>
      </c>
      <c r="BI410" s="197">
        <f>IF(N410="nulová",J410,0)</f>
        <v>0</v>
      </c>
      <c r="BJ410" s="18" t="s">
        <v>88</v>
      </c>
      <c r="BK410" s="197">
        <f>ROUND(I410*H410,2)</f>
        <v>0</v>
      </c>
      <c r="BL410" s="18" t="s">
        <v>214</v>
      </c>
      <c r="BM410" s="196" t="s">
        <v>2785</v>
      </c>
    </row>
    <row r="411" spans="1:65" s="2" customFormat="1" ht="10.199999999999999">
      <c r="A411" s="35"/>
      <c r="B411" s="36"/>
      <c r="C411" s="37"/>
      <c r="D411" s="198" t="s">
        <v>221</v>
      </c>
      <c r="E411" s="37"/>
      <c r="F411" s="199" t="s">
        <v>6365</v>
      </c>
      <c r="G411" s="37"/>
      <c r="H411" s="37"/>
      <c r="I411" s="200"/>
      <c r="J411" s="37"/>
      <c r="K411" s="37"/>
      <c r="L411" s="40"/>
      <c r="M411" s="201"/>
      <c r="N411" s="202"/>
      <c r="O411" s="72"/>
      <c r="P411" s="72"/>
      <c r="Q411" s="72"/>
      <c r="R411" s="72"/>
      <c r="S411" s="72"/>
      <c r="T411" s="73"/>
      <c r="U411" s="35"/>
      <c r="V411" s="35"/>
      <c r="W411" s="35"/>
      <c r="X411" s="35"/>
      <c r="Y411" s="35"/>
      <c r="Z411" s="35"/>
      <c r="AA411" s="35"/>
      <c r="AB411" s="35"/>
      <c r="AC411" s="35"/>
      <c r="AD411" s="35"/>
      <c r="AE411" s="35"/>
      <c r="AT411" s="18" t="s">
        <v>221</v>
      </c>
      <c r="AU411" s="18" t="s">
        <v>88</v>
      </c>
    </row>
    <row r="412" spans="1:65" s="2" customFormat="1" ht="16.5" customHeight="1">
      <c r="A412" s="35"/>
      <c r="B412" s="36"/>
      <c r="C412" s="185" t="s">
        <v>1870</v>
      </c>
      <c r="D412" s="185" t="s">
        <v>216</v>
      </c>
      <c r="E412" s="186" t="s">
        <v>6366</v>
      </c>
      <c r="F412" s="187" t="s">
        <v>6367</v>
      </c>
      <c r="G412" s="188" t="s">
        <v>797</v>
      </c>
      <c r="H412" s="189">
        <v>1950</v>
      </c>
      <c r="I412" s="190"/>
      <c r="J412" s="191">
        <f>ROUND(I412*H412,2)</f>
        <v>0</v>
      </c>
      <c r="K412" s="187" t="s">
        <v>1</v>
      </c>
      <c r="L412" s="40"/>
      <c r="M412" s="192" t="s">
        <v>1</v>
      </c>
      <c r="N412" s="193" t="s">
        <v>46</v>
      </c>
      <c r="O412" s="72"/>
      <c r="P412" s="194">
        <f>O412*H412</f>
        <v>0</v>
      </c>
      <c r="Q412" s="194">
        <v>0</v>
      </c>
      <c r="R412" s="194">
        <f>Q412*H412</f>
        <v>0</v>
      </c>
      <c r="S412" s="194">
        <v>0</v>
      </c>
      <c r="T412" s="195">
        <f>S412*H412</f>
        <v>0</v>
      </c>
      <c r="U412" s="35"/>
      <c r="V412" s="35"/>
      <c r="W412" s="35"/>
      <c r="X412" s="35"/>
      <c r="Y412" s="35"/>
      <c r="Z412" s="35"/>
      <c r="AA412" s="35"/>
      <c r="AB412" s="35"/>
      <c r="AC412" s="35"/>
      <c r="AD412" s="35"/>
      <c r="AE412" s="35"/>
      <c r="AR412" s="196" t="s">
        <v>214</v>
      </c>
      <c r="AT412" s="196" t="s">
        <v>216</v>
      </c>
      <c r="AU412" s="196" t="s">
        <v>88</v>
      </c>
      <c r="AY412" s="18" t="s">
        <v>215</v>
      </c>
      <c r="BE412" s="197">
        <f>IF(N412="základní",J412,0)</f>
        <v>0</v>
      </c>
      <c r="BF412" s="197">
        <f>IF(N412="snížená",J412,0)</f>
        <v>0</v>
      </c>
      <c r="BG412" s="197">
        <f>IF(N412="zákl. přenesená",J412,0)</f>
        <v>0</v>
      </c>
      <c r="BH412" s="197">
        <f>IF(N412="sníž. přenesená",J412,0)</f>
        <v>0</v>
      </c>
      <c r="BI412" s="197">
        <f>IF(N412="nulová",J412,0)</f>
        <v>0</v>
      </c>
      <c r="BJ412" s="18" t="s">
        <v>88</v>
      </c>
      <c r="BK412" s="197">
        <f>ROUND(I412*H412,2)</f>
        <v>0</v>
      </c>
      <c r="BL412" s="18" t="s">
        <v>214</v>
      </c>
      <c r="BM412" s="196" t="s">
        <v>2799</v>
      </c>
    </row>
    <row r="413" spans="1:65" s="2" customFormat="1" ht="10.199999999999999">
      <c r="A413" s="35"/>
      <c r="B413" s="36"/>
      <c r="C413" s="37"/>
      <c r="D413" s="198" t="s">
        <v>221</v>
      </c>
      <c r="E413" s="37"/>
      <c r="F413" s="199" t="s">
        <v>6367</v>
      </c>
      <c r="G413" s="37"/>
      <c r="H413" s="37"/>
      <c r="I413" s="200"/>
      <c r="J413" s="37"/>
      <c r="K413" s="37"/>
      <c r="L413" s="40"/>
      <c r="M413" s="201"/>
      <c r="N413" s="202"/>
      <c r="O413" s="72"/>
      <c r="P413" s="72"/>
      <c r="Q413" s="72"/>
      <c r="R413" s="72"/>
      <c r="S413" s="72"/>
      <c r="T413" s="73"/>
      <c r="U413" s="35"/>
      <c r="V413" s="35"/>
      <c r="W413" s="35"/>
      <c r="X413" s="35"/>
      <c r="Y413" s="35"/>
      <c r="Z413" s="35"/>
      <c r="AA413" s="35"/>
      <c r="AB413" s="35"/>
      <c r="AC413" s="35"/>
      <c r="AD413" s="35"/>
      <c r="AE413" s="35"/>
      <c r="AT413" s="18" t="s">
        <v>221</v>
      </c>
      <c r="AU413" s="18" t="s">
        <v>88</v>
      </c>
    </row>
    <row r="414" spans="1:65" s="2" customFormat="1" ht="16.5" customHeight="1">
      <c r="A414" s="35"/>
      <c r="B414" s="36"/>
      <c r="C414" s="185" t="s">
        <v>1872</v>
      </c>
      <c r="D414" s="185" t="s">
        <v>216</v>
      </c>
      <c r="E414" s="186" t="s">
        <v>6368</v>
      </c>
      <c r="F414" s="187" t="s">
        <v>6369</v>
      </c>
      <c r="G414" s="188" t="s">
        <v>797</v>
      </c>
      <c r="H414" s="189">
        <v>5640</v>
      </c>
      <c r="I414" s="190"/>
      <c r="J414" s="191">
        <f>ROUND(I414*H414,2)</f>
        <v>0</v>
      </c>
      <c r="K414" s="187" t="s">
        <v>1</v>
      </c>
      <c r="L414" s="40"/>
      <c r="M414" s="192" t="s">
        <v>1</v>
      </c>
      <c r="N414" s="193" t="s">
        <v>46</v>
      </c>
      <c r="O414" s="72"/>
      <c r="P414" s="194">
        <f>O414*H414</f>
        <v>0</v>
      </c>
      <c r="Q414" s="194">
        <v>0</v>
      </c>
      <c r="R414" s="194">
        <f>Q414*H414</f>
        <v>0</v>
      </c>
      <c r="S414" s="194">
        <v>0</v>
      </c>
      <c r="T414" s="195">
        <f>S414*H414</f>
        <v>0</v>
      </c>
      <c r="U414" s="35"/>
      <c r="V414" s="35"/>
      <c r="W414" s="35"/>
      <c r="X414" s="35"/>
      <c r="Y414" s="35"/>
      <c r="Z414" s="35"/>
      <c r="AA414" s="35"/>
      <c r="AB414" s="35"/>
      <c r="AC414" s="35"/>
      <c r="AD414" s="35"/>
      <c r="AE414" s="35"/>
      <c r="AR414" s="196" t="s">
        <v>214</v>
      </c>
      <c r="AT414" s="196" t="s">
        <v>216</v>
      </c>
      <c r="AU414" s="196" t="s">
        <v>88</v>
      </c>
      <c r="AY414" s="18" t="s">
        <v>215</v>
      </c>
      <c r="BE414" s="197">
        <f>IF(N414="základní",J414,0)</f>
        <v>0</v>
      </c>
      <c r="BF414" s="197">
        <f>IF(N414="snížená",J414,0)</f>
        <v>0</v>
      </c>
      <c r="BG414" s="197">
        <f>IF(N414="zákl. přenesená",J414,0)</f>
        <v>0</v>
      </c>
      <c r="BH414" s="197">
        <f>IF(N414="sníž. přenesená",J414,0)</f>
        <v>0</v>
      </c>
      <c r="BI414" s="197">
        <f>IF(N414="nulová",J414,0)</f>
        <v>0</v>
      </c>
      <c r="BJ414" s="18" t="s">
        <v>88</v>
      </c>
      <c r="BK414" s="197">
        <f>ROUND(I414*H414,2)</f>
        <v>0</v>
      </c>
      <c r="BL414" s="18" t="s">
        <v>214</v>
      </c>
      <c r="BM414" s="196" t="s">
        <v>2828</v>
      </c>
    </row>
    <row r="415" spans="1:65" s="2" customFormat="1" ht="10.199999999999999">
      <c r="A415" s="35"/>
      <c r="B415" s="36"/>
      <c r="C415" s="37"/>
      <c r="D415" s="198" t="s">
        <v>221</v>
      </c>
      <c r="E415" s="37"/>
      <c r="F415" s="199" t="s">
        <v>6369</v>
      </c>
      <c r="G415" s="37"/>
      <c r="H415" s="37"/>
      <c r="I415" s="200"/>
      <c r="J415" s="37"/>
      <c r="K415" s="37"/>
      <c r="L415" s="40"/>
      <c r="M415" s="201"/>
      <c r="N415" s="202"/>
      <c r="O415" s="72"/>
      <c r="P415" s="72"/>
      <c r="Q415" s="72"/>
      <c r="R415" s="72"/>
      <c r="S415" s="72"/>
      <c r="T415" s="73"/>
      <c r="U415" s="35"/>
      <c r="V415" s="35"/>
      <c r="W415" s="35"/>
      <c r="X415" s="35"/>
      <c r="Y415" s="35"/>
      <c r="Z415" s="35"/>
      <c r="AA415" s="35"/>
      <c r="AB415" s="35"/>
      <c r="AC415" s="35"/>
      <c r="AD415" s="35"/>
      <c r="AE415" s="35"/>
      <c r="AT415" s="18" t="s">
        <v>221</v>
      </c>
      <c r="AU415" s="18" t="s">
        <v>88</v>
      </c>
    </row>
    <row r="416" spans="1:65" s="2" customFormat="1" ht="16.5" customHeight="1">
      <c r="A416" s="35"/>
      <c r="B416" s="36"/>
      <c r="C416" s="185" t="s">
        <v>1875</v>
      </c>
      <c r="D416" s="185" t="s">
        <v>216</v>
      </c>
      <c r="E416" s="186" t="s">
        <v>6370</v>
      </c>
      <c r="F416" s="187" t="s">
        <v>6371</v>
      </c>
      <c r="G416" s="188" t="s">
        <v>797</v>
      </c>
      <c r="H416" s="189">
        <v>2780</v>
      </c>
      <c r="I416" s="190"/>
      <c r="J416" s="191">
        <f>ROUND(I416*H416,2)</f>
        <v>0</v>
      </c>
      <c r="K416" s="187" t="s">
        <v>1</v>
      </c>
      <c r="L416" s="40"/>
      <c r="M416" s="192" t="s">
        <v>1</v>
      </c>
      <c r="N416" s="193" t="s">
        <v>46</v>
      </c>
      <c r="O416" s="72"/>
      <c r="P416" s="194">
        <f>O416*H416</f>
        <v>0</v>
      </c>
      <c r="Q416" s="194">
        <v>0</v>
      </c>
      <c r="R416" s="194">
        <f>Q416*H416</f>
        <v>0</v>
      </c>
      <c r="S416" s="194">
        <v>0</v>
      </c>
      <c r="T416" s="195">
        <f>S416*H416</f>
        <v>0</v>
      </c>
      <c r="U416" s="35"/>
      <c r="V416" s="35"/>
      <c r="W416" s="35"/>
      <c r="X416" s="35"/>
      <c r="Y416" s="35"/>
      <c r="Z416" s="35"/>
      <c r="AA416" s="35"/>
      <c r="AB416" s="35"/>
      <c r="AC416" s="35"/>
      <c r="AD416" s="35"/>
      <c r="AE416" s="35"/>
      <c r="AR416" s="196" t="s">
        <v>214</v>
      </c>
      <c r="AT416" s="196" t="s">
        <v>216</v>
      </c>
      <c r="AU416" s="196" t="s">
        <v>88</v>
      </c>
      <c r="AY416" s="18" t="s">
        <v>215</v>
      </c>
      <c r="BE416" s="197">
        <f>IF(N416="základní",J416,0)</f>
        <v>0</v>
      </c>
      <c r="BF416" s="197">
        <f>IF(N416="snížená",J416,0)</f>
        <v>0</v>
      </c>
      <c r="BG416" s="197">
        <f>IF(N416="zákl. přenesená",J416,0)</f>
        <v>0</v>
      </c>
      <c r="BH416" s="197">
        <f>IF(N416="sníž. přenesená",J416,0)</f>
        <v>0</v>
      </c>
      <c r="BI416" s="197">
        <f>IF(N416="nulová",J416,0)</f>
        <v>0</v>
      </c>
      <c r="BJ416" s="18" t="s">
        <v>88</v>
      </c>
      <c r="BK416" s="197">
        <f>ROUND(I416*H416,2)</f>
        <v>0</v>
      </c>
      <c r="BL416" s="18" t="s">
        <v>214</v>
      </c>
      <c r="BM416" s="196" t="s">
        <v>2841</v>
      </c>
    </row>
    <row r="417" spans="1:65" s="2" customFormat="1" ht="10.199999999999999">
      <c r="A417" s="35"/>
      <c r="B417" s="36"/>
      <c r="C417" s="37"/>
      <c r="D417" s="198" t="s">
        <v>221</v>
      </c>
      <c r="E417" s="37"/>
      <c r="F417" s="199" t="s">
        <v>6371</v>
      </c>
      <c r="G417" s="37"/>
      <c r="H417" s="37"/>
      <c r="I417" s="200"/>
      <c r="J417" s="37"/>
      <c r="K417" s="37"/>
      <c r="L417" s="40"/>
      <c r="M417" s="201"/>
      <c r="N417" s="202"/>
      <c r="O417" s="72"/>
      <c r="P417" s="72"/>
      <c r="Q417" s="72"/>
      <c r="R417" s="72"/>
      <c r="S417" s="72"/>
      <c r="T417" s="73"/>
      <c r="U417" s="35"/>
      <c r="V417" s="35"/>
      <c r="W417" s="35"/>
      <c r="X417" s="35"/>
      <c r="Y417" s="35"/>
      <c r="Z417" s="35"/>
      <c r="AA417" s="35"/>
      <c r="AB417" s="35"/>
      <c r="AC417" s="35"/>
      <c r="AD417" s="35"/>
      <c r="AE417" s="35"/>
      <c r="AT417" s="18" t="s">
        <v>221</v>
      </c>
      <c r="AU417" s="18" t="s">
        <v>88</v>
      </c>
    </row>
    <row r="418" spans="1:65" s="2" customFormat="1" ht="16.5" customHeight="1">
      <c r="A418" s="35"/>
      <c r="B418" s="36"/>
      <c r="C418" s="185" t="s">
        <v>1881</v>
      </c>
      <c r="D418" s="185" t="s">
        <v>216</v>
      </c>
      <c r="E418" s="186" t="s">
        <v>6372</v>
      </c>
      <c r="F418" s="187" t="s">
        <v>6373</v>
      </c>
      <c r="G418" s="188" t="s">
        <v>797</v>
      </c>
      <c r="H418" s="189">
        <v>2030</v>
      </c>
      <c r="I418" s="190"/>
      <c r="J418" s="191">
        <f>ROUND(I418*H418,2)</f>
        <v>0</v>
      </c>
      <c r="K418" s="187" t="s">
        <v>1</v>
      </c>
      <c r="L418" s="40"/>
      <c r="M418" s="192" t="s">
        <v>1</v>
      </c>
      <c r="N418" s="193" t="s">
        <v>46</v>
      </c>
      <c r="O418" s="72"/>
      <c r="P418" s="194">
        <f>O418*H418</f>
        <v>0</v>
      </c>
      <c r="Q418" s="194">
        <v>0</v>
      </c>
      <c r="R418" s="194">
        <f>Q418*H418</f>
        <v>0</v>
      </c>
      <c r="S418" s="194">
        <v>0</v>
      </c>
      <c r="T418" s="195">
        <f>S418*H418</f>
        <v>0</v>
      </c>
      <c r="U418" s="35"/>
      <c r="V418" s="35"/>
      <c r="W418" s="35"/>
      <c r="X418" s="35"/>
      <c r="Y418" s="35"/>
      <c r="Z418" s="35"/>
      <c r="AA418" s="35"/>
      <c r="AB418" s="35"/>
      <c r="AC418" s="35"/>
      <c r="AD418" s="35"/>
      <c r="AE418" s="35"/>
      <c r="AR418" s="196" t="s">
        <v>214</v>
      </c>
      <c r="AT418" s="196" t="s">
        <v>216</v>
      </c>
      <c r="AU418" s="196" t="s">
        <v>88</v>
      </c>
      <c r="AY418" s="18" t="s">
        <v>215</v>
      </c>
      <c r="BE418" s="197">
        <f>IF(N418="základní",J418,0)</f>
        <v>0</v>
      </c>
      <c r="BF418" s="197">
        <f>IF(N418="snížená",J418,0)</f>
        <v>0</v>
      </c>
      <c r="BG418" s="197">
        <f>IF(N418="zákl. přenesená",J418,0)</f>
        <v>0</v>
      </c>
      <c r="BH418" s="197">
        <f>IF(N418="sníž. přenesená",J418,0)</f>
        <v>0</v>
      </c>
      <c r="BI418" s="197">
        <f>IF(N418="nulová",J418,0)</f>
        <v>0</v>
      </c>
      <c r="BJ418" s="18" t="s">
        <v>88</v>
      </c>
      <c r="BK418" s="197">
        <f>ROUND(I418*H418,2)</f>
        <v>0</v>
      </c>
      <c r="BL418" s="18" t="s">
        <v>214</v>
      </c>
      <c r="BM418" s="196" t="s">
        <v>2852</v>
      </c>
    </row>
    <row r="419" spans="1:65" s="2" customFormat="1" ht="10.199999999999999">
      <c r="A419" s="35"/>
      <c r="B419" s="36"/>
      <c r="C419" s="37"/>
      <c r="D419" s="198" t="s">
        <v>221</v>
      </c>
      <c r="E419" s="37"/>
      <c r="F419" s="199" t="s">
        <v>6373</v>
      </c>
      <c r="G419" s="37"/>
      <c r="H419" s="37"/>
      <c r="I419" s="200"/>
      <c r="J419" s="37"/>
      <c r="K419" s="37"/>
      <c r="L419" s="40"/>
      <c r="M419" s="201"/>
      <c r="N419" s="202"/>
      <c r="O419" s="72"/>
      <c r="P419" s="72"/>
      <c r="Q419" s="72"/>
      <c r="R419" s="72"/>
      <c r="S419" s="72"/>
      <c r="T419" s="73"/>
      <c r="U419" s="35"/>
      <c r="V419" s="35"/>
      <c r="W419" s="35"/>
      <c r="X419" s="35"/>
      <c r="Y419" s="35"/>
      <c r="Z419" s="35"/>
      <c r="AA419" s="35"/>
      <c r="AB419" s="35"/>
      <c r="AC419" s="35"/>
      <c r="AD419" s="35"/>
      <c r="AE419" s="35"/>
      <c r="AT419" s="18" t="s">
        <v>221</v>
      </c>
      <c r="AU419" s="18" t="s">
        <v>88</v>
      </c>
    </row>
    <row r="420" spans="1:65" s="2" customFormat="1" ht="16.5" customHeight="1">
      <c r="A420" s="35"/>
      <c r="B420" s="36"/>
      <c r="C420" s="185" t="s">
        <v>1900</v>
      </c>
      <c r="D420" s="185" t="s">
        <v>216</v>
      </c>
      <c r="E420" s="186" t="s">
        <v>6374</v>
      </c>
      <c r="F420" s="187" t="s">
        <v>6375</v>
      </c>
      <c r="G420" s="188" t="s">
        <v>797</v>
      </c>
      <c r="H420" s="189">
        <v>820</v>
      </c>
      <c r="I420" s="190"/>
      <c r="J420" s="191">
        <f>ROUND(I420*H420,2)</f>
        <v>0</v>
      </c>
      <c r="K420" s="187" t="s">
        <v>1</v>
      </c>
      <c r="L420" s="40"/>
      <c r="M420" s="192" t="s">
        <v>1</v>
      </c>
      <c r="N420" s="193" t="s">
        <v>46</v>
      </c>
      <c r="O420" s="72"/>
      <c r="P420" s="194">
        <f>O420*H420</f>
        <v>0</v>
      </c>
      <c r="Q420" s="194">
        <v>0</v>
      </c>
      <c r="R420" s="194">
        <f>Q420*H420</f>
        <v>0</v>
      </c>
      <c r="S420" s="194">
        <v>0</v>
      </c>
      <c r="T420" s="195">
        <f>S420*H420</f>
        <v>0</v>
      </c>
      <c r="U420" s="35"/>
      <c r="V420" s="35"/>
      <c r="W420" s="35"/>
      <c r="X420" s="35"/>
      <c r="Y420" s="35"/>
      <c r="Z420" s="35"/>
      <c r="AA420" s="35"/>
      <c r="AB420" s="35"/>
      <c r="AC420" s="35"/>
      <c r="AD420" s="35"/>
      <c r="AE420" s="35"/>
      <c r="AR420" s="196" t="s">
        <v>214</v>
      </c>
      <c r="AT420" s="196" t="s">
        <v>216</v>
      </c>
      <c r="AU420" s="196" t="s">
        <v>88</v>
      </c>
      <c r="AY420" s="18" t="s">
        <v>215</v>
      </c>
      <c r="BE420" s="197">
        <f>IF(N420="základní",J420,0)</f>
        <v>0</v>
      </c>
      <c r="BF420" s="197">
        <f>IF(N420="snížená",J420,0)</f>
        <v>0</v>
      </c>
      <c r="BG420" s="197">
        <f>IF(N420="zákl. přenesená",J420,0)</f>
        <v>0</v>
      </c>
      <c r="BH420" s="197">
        <f>IF(N420="sníž. přenesená",J420,0)</f>
        <v>0</v>
      </c>
      <c r="BI420" s="197">
        <f>IF(N420="nulová",J420,0)</f>
        <v>0</v>
      </c>
      <c r="BJ420" s="18" t="s">
        <v>88</v>
      </c>
      <c r="BK420" s="197">
        <f>ROUND(I420*H420,2)</f>
        <v>0</v>
      </c>
      <c r="BL420" s="18" t="s">
        <v>214</v>
      </c>
      <c r="BM420" s="196" t="s">
        <v>2863</v>
      </c>
    </row>
    <row r="421" spans="1:65" s="2" customFormat="1" ht="10.199999999999999">
      <c r="A421" s="35"/>
      <c r="B421" s="36"/>
      <c r="C421" s="37"/>
      <c r="D421" s="198" t="s">
        <v>221</v>
      </c>
      <c r="E421" s="37"/>
      <c r="F421" s="199" t="s">
        <v>6375</v>
      </c>
      <c r="G421" s="37"/>
      <c r="H421" s="37"/>
      <c r="I421" s="200"/>
      <c r="J421" s="37"/>
      <c r="K421" s="37"/>
      <c r="L421" s="40"/>
      <c r="M421" s="201"/>
      <c r="N421" s="202"/>
      <c r="O421" s="72"/>
      <c r="P421" s="72"/>
      <c r="Q421" s="72"/>
      <c r="R421" s="72"/>
      <c r="S421" s="72"/>
      <c r="T421" s="73"/>
      <c r="U421" s="35"/>
      <c r="V421" s="35"/>
      <c r="W421" s="35"/>
      <c r="X421" s="35"/>
      <c r="Y421" s="35"/>
      <c r="Z421" s="35"/>
      <c r="AA421" s="35"/>
      <c r="AB421" s="35"/>
      <c r="AC421" s="35"/>
      <c r="AD421" s="35"/>
      <c r="AE421" s="35"/>
      <c r="AT421" s="18" t="s">
        <v>221</v>
      </c>
      <c r="AU421" s="18" t="s">
        <v>88</v>
      </c>
    </row>
    <row r="422" spans="1:65" s="2" customFormat="1" ht="16.5" customHeight="1">
      <c r="A422" s="35"/>
      <c r="B422" s="36"/>
      <c r="C422" s="185" t="s">
        <v>1913</v>
      </c>
      <c r="D422" s="185" t="s">
        <v>216</v>
      </c>
      <c r="E422" s="186" t="s">
        <v>6376</v>
      </c>
      <c r="F422" s="187" t="s">
        <v>6377</v>
      </c>
      <c r="G422" s="188" t="s">
        <v>797</v>
      </c>
      <c r="H422" s="189">
        <v>40</v>
      </c>
      <c r="I422" s="190"/>
      <c r="J422" s="191">
        <f>ROUND(I422*H422,2)</f>
        <v>0</v>
      </c>
      <c r="K422" s="187" t="s">
        <v>1</v>
      </c>
      <c r="L422" s="40"/>
      <c r="M422" s="192" t="s">
        <v>1</v>
      </c>
      <c r="N422" s="193" t="s">
        <v>46</v>
      </c>
      <c r="O422" s="72"/>
      <c r="P422" s="194">
        <f>O422*H422</f>
        <v>0</v>
      </c>
      <c r="Q422" s="194">
        <v>0</v>
      </c>
      <c r="R422" s="194">
        <f>Q422*H422</f>
        <v>0</v>
      </c>
      <c r="S422" s="194">
        <v>0</v>
      </c>
      <c r="T422" s="195">
        <f>S422*H422</f>
        <v>0</v>
      </c>
      <c r="U422" s="35"/>
      <c r="V422" s="35"/>
      <c r="W422" s="35"/>
      <c r="X422" s="35"/>
      <c r="Y422" s="35"/>
      <c r="Z422" s="35"/>
      <c r="AA422" s="35"/>
      <c r="AB422" s="35"/>
      <c r="AC422" s="35"/>
      <c r="AD422" s="35"/>
      <c r="AE422" s="35"/>
      <c r="AR422" s="196" t="s">
        <v>214</v>
      </c>
      <c r="AT422" s="196" t="s">
        <v>216</v>
      </c>
      <c r="AU422" s="196" t="s">
        <v>88</v>
      </c>
      <c r="AY422" s="18" t="s">
        <v>215</v>
      </c>
      <c r="BE422" s="197">
        <f>IF(N422="základní",J422,0)</f>
        <v>0</v>
      </c>
      <c r="BF422" s="197">
        <f>IF(N422="snížená",J422,0)</f>
        <v>0</v>
      </c>
      <c r="BG422" s="197">
        <f>IF(N422="zákl. přenesená",J422,0)</f>
        <v>0</v>
      </c>
      <c r="BH422" s="197">
        <f>IF(N422="sníž. přenesená",J422,0)</f>
        <v>0</v>
      </c>
      <c r="BI422" s="197">
        <f>IF(N422="nulová",J422,0)</f>
        <v>0</v>
      </c>
      <c r="BJ422" s="18" t="s">
        <v>88</v>
      </c>
      <c r="BK422" s="197">
        <f>ROUND(I422*H422,2)</f>
        <v>0</v>
      </c>
      <c r="BL422" s="18" t="s">
        <v>214</v>
      </c>
      <c r="BM422" s="196" t="s">
        <v>2877</v>
      </c>
    </row>
    <row r="423" spans="1:65" s="2" customFormat="1" ht="10.199999999999999">
      <c r="A423" s="35"/>
      <c r="B423" s="36"/>
      <c r="C423" s="37"/>
      <c r="D423" s="198" t="s">
        <v>221</v>
      </c>
      <c r="E423" s="37"/>
      <c r="F423" s="199" t="s">
        <v>6377</v>
      </c>
      <c r="G423" s="37"/>
      <c r="H423" s="37"/>
      <c r="I423" s="200"/>
      <c r="J423" s="37"/>
      <c r="K423" s="37"/>
      <c r="L423" s="40"/>
      <c r="M423" s="201"/>
      <c r="N423" s="202"/>
      <c r="O423" s="72"/>
      <c r="P423" s="72"/>
      <c r="Q423" s="72"/>
      <c r="R423" s="72"/>
      <c r="S423" s="72"/>
      <c r="T423" s="73"/>
      <c r="U423" s="35"/>
      <c r="V423" s="35"/>
      <c r="W423" s="35"/>
      <c r="X423" s="35"/>
      <c r="Y423" s="35"/>
      <c r="Z423" s="35"/>
      <c r="AA423" s="35"/>
      <c r="AB423" s="35"/>
      <c r="AC423" s="35"/>
      <c r="AD423" s="35"/>
      <c r="AE423" s="35"/>
      <c r="AT423" s="18" t="s">
        <v>221</v>
      </c>
      <c r="AU423" s="18" t="s">
        <v>88</v>
      </c>
    </row>
    <row r="424" spans="1:65" s="2" customFormat="1" ht="16.5" customHeight="1">
      <c r="A424" s="35"/>
      <c r="B424" s="36"/>
      <c r="C424" s="185" t="s">
        <v>1920</v>
      </c>
      <c r="D424" s="185" t="s">
        <v>216</v>
      </c>
      <c r="E424" s="186" t="s">
        <v>6378</v>
      </c>
      <c r="F424" s="187" t="s">
        <v>6379</v>
      </c>
      <c r="G424" s="188" t="s">
        <v>797</v>
      </c>
      <c r="H424" s="189">
        <v>1280</v>
      </c>
      <c r="I424" s="190"/>
      <c r="J424" s="191">
        <f>ROUND(I424*H424,2)</f>
        <v>0</v>
      </c>
      <c r="K424" s="187" t="s">
        <v>1</v>
      </c>
      <c r="L424" s="40"/>
      <c r="M424" s="192" t="s">
        <v>1</v>
      </c>
      <c r="N424" s="193" t="s">
        <v>46</v>
      </c>
      <c r="O424" s="72"/>
      <c r="P424" s="194">
        <f>O424*H424</f>
        <v>0</v>
      </c>
      <c r="Q424" s="194">
        <v>0</v>
      </c>
      <c r="R424" s="194">
        <f>Q424*H424</f>
        <v>0</v>
      </c>
      <c r="S424" s="194">
        <v>0</v>
      </c>
      <c r="T424" s="195">
        <f>S424*H424</f>
        <v>0</v>
      </c>
      <c r="U424" s="35"/>
      <c r="V424" s="35"/>
      <c r="W424" s="35"/>
      <c r="X424" s="35"/>
      <c r="Y424" s="35"/>
      <c r="Z424" s="35"/>
      <c r="AA424" s="35"/>
      <c r="AB424" s="35"/>
      <c r="AC424" s="35"/>
      <c r="AD424" s="35"/>
      <c r="AE424" s="35"/>
      <c r="AR424" s="196" t="s">
        <v>214</v>
      </c>
      <c r="AT424" s="196" t="s">
        <v>216</v>
      </c>
      <c r="AU424" s="196" t="s">
        <v>88</v>
      </c>
      <c r="AY424" s="18" t="s">
        <v>215</v>
      </c>
      <c r="BE424" s="197">
        <f>IF(N424="základní",J424,0)</f>
        <v>0</v>
      </c>
      <c r="BF424" s="197">
        <f>IF(N424="snížená",J424,0)</f>
        <v>0</v>
      </c>
      <c r="BG424" s="197">
        <f>IF(N424="zákl. přenesená",J424,0)</f>
        <v>0</v>
      </c>
      <c r="BH424" s="197">
        <f>IF(N424="sníž. přenesená",J424,0)</f>
        <v>0</v>
      </c>
      <c r="BI424" s="197">
        <f>IF(N424="nulová",J424,0)</f>
        <v>0</v>
      </c>
      <c r="BJ424" s="18" t="s">
        <v>88</v>
      </c>
      <c r="BK424" s="197">
        <f>ROUND(I424*H424,2)</f>
        <v>0</v>
      </c>
      <c r="BL424" s="18" t="s">
        <v>214</v>
      </c>
      <c r="BM424" s="196" t="s">
        <v>2895</v>
      </c>
    </row>
    <row r="425" spans="1:65" s="2" customFormat="1" ht="10.199999999999999">
      <c r="A425" s="35"/>
      <c r="B425" s="36"/>
      <c r="C425" s="37"/>
      <c r="D425" s="198" t="s">
        <v>221</v>
      </c>
      <c r="E425" s="37"/>
      <c r="F425" s="199" t="s">
        <v>6379</v>
      </c>
      <c r="G425" s="37"/>
      <c r="H425" s="37"/>
      <c r="I425" s="200"/>
      <c r="J425" s="37"/>
      <c r="K425" s="37"/>
      <c r="L425" s="40"/>
      <c r="M425" s="201"/>
      <c r="N425" s="202"/>
      <c r="O425" s="72"/>
      <c r="P425" s="72"/>
      <c r="Q425" s="72"/>
      <c r="R425" s="72"/>
      <c r="S425" s="72"/>
      <c r="T425" s="73"/>
      <c r="U425" s="35"/>
      <c r="V425" s="35"/>
      <c r="W425" s="35"/>
      <c r="X425" s="35"/>
      <c r="Y425" s="35"/>
      <c r="Z425" s="35"/>
      <c r="AA425" s="35"/>
      <c r="AB425" s="35"/>
      <c r="AC425" s="35"/>
      <c r="AD425" s="35"/>
      <c r="AE425" s="35"/>
      <c r="AT425" s="18" t="s">
        <v>221</v>
      </c>
      <c r="AU425" s="18" t="s">
        <v>88</v>
      </c>
    </row>
    <row r="426" spans="1:65" s="2" customFormat="1" ht="16.5" customHeight="1">
      <c r="A426" s="35"/>
      <c r="B426" s="36"/>
      <c r="C426" s="185" t="s">
        <v>1927</v>
      </c>
      <c r="D426" s="185" t="s">
        <v>216</v>
      </c>
      <c r="E426" s="186" t="s">
        <v>6380</v>
      </c>
      <c r="F426" s="187" t="s">
        <v>6381</v>
      </c>
      <c r="G426" s="188" t="s">
        <v>797</v>
      </c>
      <c r="H426" s="189">
        <v>36</v>
      </c>
      <c r="I426" s="190"/>
      <c r="J426" s="191">
        <f>ROUND(I426*H426,2)</f>
        <v>0</v>
      </c>
      <c r="K426" s="187" t="s">
        <v>1</v>
      </c>
      <c r="L426" s="40"/>
      <c r="M426" s="192" t="s">
        <v>1</v>
      </c>
      <c r="N426" s="193" t="s">
        <v>46</v>
      </c>
      <c r="O426" s="72"/>
      <c r="P426" s="194">
        <f>O426*H426</f>
        <v>0</v>
      </c>
      <c r="Q426" s="194">
        <v>0</v>
      </c>
      <c r="R426" s="194">
        <f>Q426*H426</f>
        <v>0</v>
      </c>
      <c r="S426" s="194">
        <v>0</v>
      </c>
      <c r="T426" s="195">
        <f>S426*H426</f>
        <v>0</v>
      </c>
      <c r="U426" s="35"/>
      <c r="V426" s="35"/>
      <c r="W426" s="35"/>
      <c r="X426" s="35"/>
      <c r="Y426" s="35"/>
      <c r="Z426" s="35"/>
      <c r="AA426" s="35"/>
      <c r="AB426" s="35"/>
      <c r="AC426" s="35"/>
      <c r="AD426" s="35"/>
      <c r="AE426" s="35"/>
      <c r="AR426" s="196" t="s">
        <v>214</v>
      </c>
      <c r="AT426" s="196" t="s">
        <v>216</v>
      </c>
      <c r="AU426" s="196" t="s">
        <v>88</v>
      </c>
      <c r="AY426" s="18" t="s">
        <v>215</v>
      </c>
      <c r="BE426" s="197">
        <f>IF(N426="základní",J426,0)</f>
        <v>0</v>
      </c>
      <c r="BF426" s="197">
        <f>IF(N426="snížená",J426,0)</f>
        <v>0</v>
      </c>
      <c r="BG426" s="197">
        <f>IF(N426="zákl. přenesená",J426,0)</f>
        <v>0</v>
      </c>
      <c r="BH426" s="197">
        <f>IF(N426="sníž. přenesená",J426,0)</f>
        <v>0</v>
      </c>
      <c r="BI426" s="197">
        <f>IF(N426="nulová",J426,0)</f>
        <v>0</v>
      </c>
      <c r="BJ426" s="18" t="s">
        <v>88</v>
      </c>
      <c r="BK426" s="197">
        <f>ROUND(I426*H426,2)</f>
        <v>0</v>
      </c>
      <c r="BL426" s="18" t="s">
        <v>214</v>
      </c>
      <c r="BM426" s="196" t="s">
        <v>2910</v>
      </c>
    </row>
    <row r="427" spans="1:65" s="2" customFormat="1" ht="10.199999999999999">
      <c r="A427" s="35"/>
      <c r="B427" s="36"/>
      <c r="C427" s="37"/>
      <c r="D427" s="198" t="s">
        <v>221</v>
      </c>
      <c r="E427" s="37"/>
      <c r="F427" s="199" t="s">
        <v>6381</v>
      </c>
      <c r="G427" s="37"/>
      <c r="H427" s="37"/>
      <c r="I427" s="200"/>
      <c r="J427" s="37"/>
      <c r="K427" s="37"/>
      <c r="L427" s="40"/>
      <c r="M427" s="201"/>
      <c r="N427" s="202"/>
      <c r="O427" s="72"/>
      <c r="P427" s="72"/>
      <c r="Q427" s="72"/>
      <c r="R427" s="72"/>
      <c r="S427" s="72"/>
      <c r="T427" s="73"/>
      <c r="U427" s="35"/>
      <c r="V427" s="35"/>
      <c r="W427" s="35"/>
      <c r="X427" s="35"/>
      <c r="Y427" s="35"/>
      <c r="Z427" s="35"/>
      <c r="AA427" s="35"/>
      <c r="AB427" s="35"/>
      <c r="AC427" s="35"/>
      <c r="AD427" s="35"/>
      <c r="AE427" s="35"/>
      <c r="AT427" s="18" t="s">
        <v>221</v>
      </c>
      <c r="AU427" s="18" t="s">
        <v>88</v>
      </c>
    </row>
    <row r="428" spans="1:65" s="2" customFormat="1" ht="16.5" customHeight="1">
      <c r="A428" s="35"/>
      <c r="B428" s="36"/>
      <c r="C428" s="185" t="s">
        <v>1933</v>
      </c>
      <c r="D428" s="185" t="s">
        <v>216</v>
      </c>
      <c r="E428" s="186" t="s">
        <v>6382</v>
      </c>
      <c r="F428" s="187" t="s">
        <v>6383</v>
      </c>
      <c r="G428" s="188" t="s">
        <v>797</v>
      </c>
      <c r="H428" s="189">
        <v>220</v>
      </c>
      <c r="I428" s="190"/>
      <c r="J428" s="191">
        <f>ROUND(I428*H428,2)</f>
        <v>0</v>
      </c>
      <c r="K428" s="187" t="s">
        <v>1</v>
      </c>
      <c r="L428" s="40"/>
      <c r="M428" s="192" t="s">
        <v>1</v>
      </c>
      <c r="N428" s="193" t="s">
        <v>46</v>
      </c>
      <c r="O428" s="72"/>
      <c r="P428" s="194">
        <f>O428*H428</f>
        <v>0</v>
      </c>
      <c r="Q428" s="194">
        <v>0</v>
      </c>
      <c r="R428" s="194">
        <f>Q428*H428</f>
        <v>0</v>
      </c>
      <c r="S428" s="194">
        <v>0</v>
      </c>
      <c r="T428" s="195">
        <f>S428*H428</f>
        <v>0</v>
      </c>
      <c r="U428" s="35"/>
      <c r="V428" s="35"/>
      <c r="W428" s="35"/>
      <c r="X428" s="35"/>
      <c r="Y428" s="35"/>
      <c r="Z428" s="35"/>
      <c r="AA428" s="35"/>
      <c r="AB428" s="35"/>
      <c r="AC428" s="35"/>
      <c r="AD428" s="35"/>
      <c r="AE428" s="35"/>
      <c r="AR428" s="196" t="s">
        <v>214</v>
      </c>
      <c r="AT428" s="196" t="s">
        <v>216</v>
      </c>
      <c r="AU428" s="196" t="s">
        <v>88</v>
      </c>
      <c r="AY428" s="18" t="s">
        <v>215</v>
      </c>
      <c r="BE428" s="197">
        <f>IF(N428="základní",J428,0)</f>
        <v>0</v>
      </c>
      <c r="BF428" s="197">
        <f>IF(N428="snížená",J428,0)</f>
        <v>0</v>
      </c>
      <c r="BG428" s="197">
        <f>IF(N428="zákl. přenesená",J428,0)</f>
        <v>0</v>
      </c>
      <c r="BH428" s="197">
        <f>IF(N428="sníž. přenesená",J428,0)</f>
        <v>0</v>
      </c>
      <c r="BI428" s="197">
        <f>IF(N428="nulová",J428,0)</f>
        <v>0</v>
      </c>
      <c r="BJ428" s="18" t="s">
        <v>88</v>
      </c>
      <c r="BK428" s="197">
        <f>ROUND(I428*H428,2)</f>
        <v>0</v>
      </c>
      <c r="BL428" s="18" t="s">
        <v>214</v>
      </c>
      <c r="BM428" s="196" t="s">
        <v>2922</v>
      </c>
    </row>
    <row r="429" spans="1:65" s="2" customFormat="1" ht="10.199999999999999">
      <c r="A429" s="35"/>
      <c r="B429" s="36"/>
      <c r="C429" s="37"/>
      <c r="D429" s="198" t="s">
        <v>221</v>
      </c>
      <c r="E429" s="37"/>
      <c r="F429" s="199" t="s">
        <v>6383</v>
      </c>
      <c r="G429" s="37"/>
      <c r="H429" s="37"/>
      <c r="I429" s="200"/>
      <c r="J429" s="37"/>
      <c r="K429" s="37"/>
      <c r="L429" s="40"/>
      <c r="M429" s="201"/>
      <c r="N429" s="202"/>
      <c r="O429" s="72"/>
      <c r="P429" s="72"/>
      <c r="Q429" s="72"/>
      <c r="R429" s="72"/>
      <c r="S429" s="72"/>
      <c r="T429" s="73"/>
      <c r="U429" s="35"/>
      <c r="V429" s="35"/>
      <c r="W429" s="35"/>
      <c r="X429" s="35"/>
      <c r="Y429" s="35"/>
      <c r="Z429" s="35"/>
      <c r="AA429" s="35"/>
      <c r="AB429" s="35"/>
      <c r="AC429" s="35"/>
      <c r="AD429" s="35"/>
      <c r="AE429" s="35"/>
      <c r="AT429" s="18" t="s">
        <v>221</v>
      </c>
      <c r="AU429" s="18" t="s">
        <v>88</v>
      </c>
    </row>
    <row r="430" spans="1:65" s="2" customFormat="1" ht="16.5" customHeight="1">
      <c r="A430" s="35"/>
      <c r="B430" s="36"/>
      <c r="C430" s="185" t="s">
        <v>1968</v>
      </c>
      <c r="D430" s="185" t="s">
        <v>216</v>
      </c>
      <c r="E430" s="186" t="s">
        <v>6384</v>
      </c>
      <c r="F430" s="187" t="s">
        <v>6385</v>
      </c>
      <c r="G430" s="188" t="s">
        <v>797</v>
      </c>
      <c r="H430" s="189">
        <v>270</v>
      </c>
      <c r="I430" s="190"/>
      <c r="J430" s="191">
        <f>ROUND(I430*H430,2)</f>
        <v>0</v>
      </c>
      <c r="K430" s="187" t="s">
        <v>1</v>
      </c>
      <c r="L430" s="40"/>
      <c r="M430" s="192" t="s">
        <v>1</v>
      </c>
      <c r="N430" s="193" t="s">
        <v>46</v>
      </c>
      <c r="O430" s="72"/>
      <c r="P430" s="194">
        <f>O430*H430</f>
        <v>0</v>
      </c>
      <c r="Q430" s="194">
        <v>0</v>
      </c>
      <c r="R430" s="194">
        <f>Q430*H430</f>
        <v>0</v>
      </c>
      <c r="S430" s="194">
        <v>0</v>
      </c>
      <c r="T430" s="195">
        <f>S430*H430</f>
        <v>0</v>
      </c>
      <c r="U430" s="35"/>
      <c r="V430" s="35"/>
      <c r="W430" s="35"/>
      <c r="X430" s="35"/>
      <c r="Y430" s="35"/>
      <c r="Z430" s="35"/>
      <c r="AA430" s="35"/>
      <c r="AB430" s="35"/>
      <c r="AC430" s="35"/>
      <c r="AD430" s="35"/>
      <c r="AE430" s="35"/>
      <c r="AR430" s="196" t="s">
        <v>214</v>
      </c>
      <c r="AT430" s="196" t="s">
        <v>216</v>
      </c>
      <c r="AU430" s="196" t="s">
        <v>88</v>
      </c>
      <c r="AY430" s="18" t="s">
        <v>215</v>
      </c>
      <c r="BE430" s="197">
        <f>IF(N430="základní",J430,0)</f>
        <v>0</v>
      </c>
      <c r="BF430" s="197">
        <f>IF(N430="snížená",J430,0)</f>
        <v>0</v>
      </c>
      <c r="BG430" s="197">
        <f>IF(N430="zákl. přenesená",J430,0)</f>
        <v>0</v>
      </c>
      <c r="BH430" s="197">
        <f>IF(N430="sníž. přenesená",J430,0)</f>
        <v>0</v>
      </c>
      <c r="BI430" s="197">
        <f>IF(N430="nulová",J430,0)</f>
        <v>0</v>
      </c>
      <c r="BJ430" s="18" t="s">
        <v>88</v>
      </c>
      <c r="BK430" s="197">
        <f>ROUND(I430*H430,2)</f>
        <v>0</v>
      </c>
      <c r="BL430" s="18" t="s">
        <v>214</v>
      </c>
      <c r="BM430" s="196" t="s">
        <v>2932</v>
      </c>
    </row>
    <row r="431" spans="1:65" s="2" customFormat="1" ht="10.199999999999999">
      <c r="A431" s="35"/>
      <c r="B431" s="36"/>
      <c r="C431" s="37"/>
      <c r="D431" s="198" t="s">
        <v>221</v>
      </c>
      <c r="E431" s="37"/>
      <c r="F431" s="199" t="s">
        <v>6385</v>
      </c>
      <c r="G431" s="37"/>
      <c r="H431" s="37"/>
      <c r="I431" s="200"/>
      <c r="J431" s="37"/>
      <c r="K431" s="37"/>
      <c r="L431" s="40"/>
      <c r="M431" s="201"/>
      <c r="N431" s="202"/>
      <c r="O431" s="72"/>
      <c r="P431" s="72"/>
      <c r="Q431" s="72"/>
      <c r="R431" s="72"/>
      <c r="S431" s="72"/>
      <c r="T431" s="73"/>
      <c r="U431" s="35"/>
      <c r="V431" s="35"/>
      <c r="W431" s="35"/>
      <c r="X431" s="35"/>
      <c r="Y431" s="35"/>
      <c r="Z431" s="35"/>
      <c r="AA431" s="35"/>
      <c r="AB431" s="35"/>
      <c r="AC431" s="35"/>
      <c r="AD431" s="35"/>
      <c r="AE431" s="35"/>
      <c r="AT431" s="18" t="s">
        <v>221</v>
      </c>
      <c r="AU431" s="18" t="s">
        <v>88</v>
      </c>
    </row>
    <row r="432" spans="1:65" s="2" customFormat="1" ht="16.5" customHeight="1">
      <c r="A432" s="35"/>
      <c r="B432" s="36"/>
      <c r="C432" s="185" t="s">
        <v>1978</v>
      </c>
      <c r="D432" s="185" t="s">
        <v>216</v>
      </c>
      <c r="E432" s="186" t="s">
        <v>6386</v>
      </c>
      <c r="F432" s="187" t="s">
        <v>6387</v>
      </c>
      <c r="G432" s="188" t="s">
        <v>797</v>
      </c>
      <c r="H432" s="189">
        <v>240</v>
      </c>
      <c r="I432" s="190"/>
      <c r="J432" s="191">
        <f>ROUND(I432*H432,2)</f>
        <v>0</v>
      </c>
      <c r="K432" s="187" t="s">
        <v>1</v>
      </c>
      <c r="L432" s="40"/>
      <c r="M432" s="192" t="s">
        <v>1</v>
      </c>
      <c r="N432" s="193" t="s">
        <v>46</v>
      </c>
      <c r="O432" s="72"/>
      <c r="P432" s="194">
        <f>O432*H432</f>
        <v>0</v>
      </c>
      <c r="Q432" s="194">
        <v>0</v>
      </c>
      <c r="R432" s="194">
        <f>Q432*H432</f>
        <v>0</v>
      </c>
      <c r="S432" s="194">
        <v>0</v>
      </c>
      <c r="T432" s="195">
        <f>S432*H432</f>
        <v>0</v>
      </c>
      <c r="U432" s="35"/>
      <c r="V432" s="35"/>
      <c r="W432" s="35"/>
      <c r="X432" s="35"/>
      <c r="Y432" s="35"/>
      <c r="Z432" s="35"/>
      <c r="AA432" s="35"/>
      <c r="AB432" s="35"/>
      <c r="AC432" s="35"/>
      <c r="AD432" s="35"/>
      <c r="AE432" s="35"/>
      <c r="AR432" s="196" t="s">
        <v>214</v>
      </c>
      <c r="AT432" s="196" t="s">
        <v>216</v>
      </c>
      <c r="AU432" s="196" t="s">
        <v>88</v>
      </c>
      <c r="AY432" s="18" t="s">
        <v>215</v>
      </c>
      <c r="BE432" s="197">
        <f>IF(N432="základní",J432,0)</f>
        <v>0</v>
      </c>
      <c r="BF432" s="197">
        <f>IF(N432="snížená",J432,0)</f>
        <v>0</v>
      </c>
      <c r="BG432" s="197">
        <f>IF(N432="zákl. přenesená",J432,0)</f>
        <v>0</v>
      </c>
      <c r="BH432" s="197">
        <f>IF(N432="sníž. přenesená",J432,0)</f>
        <v>0</v>
      </c>
      <c r="BI432" s="197">
        <f>IF(N432="nulová",J432,0)</f>
        <v>0</v>
      </c>
      <c r="BJ432" s="18" t="s">
        <v>88</v>
      </c>
      <c r="BK432" s="197">
        <f>ROUND(I432*H432,2)</f>
        <v>0</v>
      </c>
      <c r="BL432" s="18" t="s">
        <v>214</v>
      </c>
      <c r="BM432" s="196" t="s">
        <v>2942</v>
      </c>
    </row>
    <row r="433" spans="1:65" s="2" customFormat="1" ht="10.199999999999999">
      <c r="A433" s="35"/>
      <c r="B433" s="36"/>
      <c r="C433" s="37"/>
      <c r="D433" s="198" t="s">
        <v>221</v>
      </c>
      <c r="E433" s="37"/>
      <c r="F433" s="199" t="s">
        <v>6387</v>
      </c>
      <c r="G433" s="37"/>
      <c r="H433" s="37"/>
      <c r="I433" s="200"/>
      <c r="J433" s="37"/>
      <c r="K433" s="37"/>
      <c r="L433" s="40"/>
      <c r="M433" s="201"/>
      <c r="N433" s="202"/>
      <c r="O433" s="72"/>
      <c r="P433" s="72"/>
      <c r="Q433" s="72"/>
      <c r="R433" s="72"/>
      <c r="S433" s="72"/>
      <c r="T433" s="73"/>
      <c r="U433" s="35"/>
      <c r="V433" s="35"/>
      <c r="W433" s="35"/>
      <c r="X433" s="35"/>
      <c r="Y433" s="35"/>
      <c r="Z433" s="35"/>
      <c r="AA433" s="35"/>
      <c r="AB433" s="35"/>
      <c r="AC433" s="35"/>
      <c r="AD433" s="35"/>
      <c r="AE433" s="35"/>
      <c r="AT433" s="18" t="s">
        <v>221</v>
      </c>
      <c r="AU433" s="18" t="s">
        <v>88</v>
      </c>
    </row>
    <row r="434" spans="1:65" s="2" customFormat="1" ht="16.5" customHeight="1">
      <c r="A434" s="35"/>
      <c r="B434" s="36"/>
      <c r="C434" s="185" t="s">
        <v>1988</v>
      </c>
      <c r="D434" s="185" t="s">
        <v>216</v>
      </c>
      <c r="E434" s="186" t="s">
        <v>6388</v>
      </c>
      <c r="F434" s="187" t="s">
        <v>6389</v>
      </c>
      <c r="G434" s="188" t="s">
        <v>797</v>
      </c>
      <c r="H434" s="189">
        <v>220</v>
      </c>
      <c r="I434" s="190"/>
      <c r="J434" s="191">
        <f>ROUND(I434*H434,2)</f>
        <v>0</v>
      </c>
      <c r="K434" s="187" t="s">
        <v>1</v>
      </c>
      <c r="L434" s="40"/>
      <c r="M434" s="192" t="s">
        <v>1</v>
      </c>
      <c r="N434" s="193" t="s">
        <v>46</v>
      </c>
      <c r="O434" s="72"/>
      <c r="P434" s="194">
        <f>O434*H434</f>
        <v>0</v>
      </c>
      <c r="Q434" s="194">
        <v>0</v>
      </c>
      <c r="R434" s="194">
        <f>Q434*H434</f>
        <v>0</v>
      </c>
      <c r="S434" s="194">
        <v>0</v>
      </c>
      <c r="T434" s="195">
        <f>S434*H434</f>
        <v>0</v>
      </c>
      <c r="U434" s="35"/>
      <c r="V434" s="35"/>
      <c r="W434" s="35"/>
      <c r="X434" s="35"/>
      <c r="Y434" s="35"/>
      <c r="Z434" s="35"/>
      <c r="AA434" s="35"/>
      <c r="AB434" s="35"/>
      <c r="AC434" s="35"/>
      <c r="AD434" s="35"/>
      <c r="AE434" s="35"/>
      <c r="AR434" s="196" t="s">
        <v>214</v>
      </c>
      <c r="AT434" s="196" t="s">
        <v>216</v>
      </c>
      <c r="AU434" s="196" t="s">
        <v>88</v>
      </c>
      <c r="AY434" s="18" t="s">
        <v>215</v>
      </c>
      <c r="BE434" s="197">
        <f>IF(N434="základní",J434,0)</f>
        <v>0</v>
      </c>
      <c r="BF434" s="197">
        <f>IF(N434="snížená",J434,0)</f>
        <v>0</v>
      </c>
      <c r="BG434" s="197">
        <f>IF(N434="zákl. přenesená",J434,0)</f>
        <v>0</v>
      </c>
      <c r="BH434" s="197">
        <f>IF(N434="sníž. přenesená",J434,0)</f>
        <v>0</v>
      </c>
      <c r="BI434" s="197">
        <f>IF(N434="nulová",J434,0)</f>
        <v>0</v>
      </c>
      <c r="BJ434" s="18" t="s">
        <v>88</v>
      </c>
      <c r="BK434" s="197">
        <f>ROUND(I434*H434,2)</f>
        <v>0</v>
      </c>
      <c r="BL434" s="18" t="s">
        <v>214</v>
      </c>
      <c r="BM434" s="196" t="s">
        <v>2950</v>
      </c>
    </row>
    <row r="435" spans="1:65" s="2" customFormat="1" ht="10.199999999999999">
      <c r="A435" s="35"/>
      <c r="B435" s="36"/>
      <c r="C435" s="37"/>
      <c r="D435" s="198" t="s">
        <v>221</v>
      </c>
      <c r="E435" s="37"/>
      <c r="F435" s="199" t="s">
        <v>6389</v>
      </c>
      <c r="G435" s="37"/>
      <c r="H435" s="37"/>
      <c r="I435" s="200"/>
      <c r="J435" s="37"/>
      <c r="K435" s="37"/>
      <c r="L435" s="40"/>
      <c r="M435" s="201"/>
      <c r="N435" s="202"/>
      <c r="O435" s="72"/>
      <c r="P435" s="72"/>
      <c r="Q435" s="72"/>
      <c r="R435" s="72"/>
      <c r="S435" s="72"/>
      <c r="T435" s="73"/>
      <c r="U435" s="35"/>
      <c r="V435" s="35"/>
      <c r="W435" s="35"/>
      <c r="X435" s="35"/>
      <c r="Y435" s="35"/>
      <c r="Z435" s="35"/>
      <c r="AA435" s="35"/>
      <c r="AB435" s="35"/>
      <c r="AC435" s="35"/>
      <c r="AD435" s="35"/>
      <c r="AE435" s="35"/>
      <c r="AT435" s="18" t="s">
        <v>221</v>
      </c>
      <c r="AU435" s="18" t="s">
        <v>88</v>
      </c>
    </row>
    <row r="436" spans="1:65" s="2" customFormat="1" ht="16.5" customHeight="1">
      <c r="A436" s="35"/>
      <c r="B436" s="36"/>
      <c r="C436" s="185" t="s">
        <v>1994</v>
      </c>
      <c r="D436" s="185" t="s">
        <v>216</v>
      </c>
      <c r="E436" s="186" t="s">
        <v>6390</v>
      </c>
      <c r="F436" s="187" t="s">
        <v>6391</v>
      </c>
      <c r="G436" s="188" t="s">
        <v>797</v>
      </c>
      <c r="H436" s="189">
        <v>40</v>
      </c>
      <c r="I436" s="190"/>
      <c r="J436" s="191">
        <f>ROUND(I436*H436,2)</f>
        <v>0</v>
      </c>
      <c r="K436" s="187" t="s">
        <v>1</v>
      </c>
      <c r="L436" s="40"/>
      <c r="M436" s="192" t="s">
        <v>1</v>
      </c>
      <c r="N436" s="193" t="s">
        <v>46</v>
      </c>
      <c r="O436" s="72"/>
      <c r="P436" s="194">
        <f>O436*H436</f>
        <v>0</v>
      </c>
      <c r="Q436" s="194">
        <v>0</v>
      </c>
      <c r="R436" s="194">
        <f>Q436*H436</f>
        <v>0</v>
      </c>
      <c r="S436" s="194">
        <v>0</v>
      </c>
      <c r="T436" s="195">
        <f>S436*H436</f>
        <v>0</v>
      </c>
      <c r="U436" s="35"/>
      <c r="V436" s="35"/>
      <c r="W436" s="35"/>
      <c r="X436" s="35"/>
      <c r="Y436" s="35"/>
      <c r="Z436" s="35"/>
      <c r="AA436" s="35"/>
      <c r="AB436" s="35"/>
      <c r="AC436" s="35"/>
      <c r="AD436" s="35"/>
      <c r="AE436" s="35"/>
      <c r="AR436" s="196" t="s">
        <v>214</v>
      </c>
      <c r="AT436" s="196" t="s">
        <v>216</v>
      </c>
      <c r="AU436" s="196" t="s">
        <v>88</v>
      </c>
      <c r="AY436" s="18" t="s">
        <v>215</v>
      </c>
      <c r="BE436" s="197">
        <f>IF(N436="základní",J436,0)</f>
        <v>0</v>
      </c>
      <c r="BF436" s="197">
        <f>IF(N436="snížená",J436,0)</f>
        <v>0</v>
      </c>
      <c r="BG436" s="197">
        <f>IF(N436="zákl. přenesená",J436,0)</f>
        <v>0</v>
      </c>
      <c r="BH436" s="197">
        <f>IF(N436="sníž. přenesená",J436,0)</f>
        <v>0</v>
      </c>
      <c r="BI436" s="197">
        <f>IF(N436="nulová",J436,0)</f>
        <v>0</v>
      </c>
      <c r="BJ436" s="18" t="s">
        <v>88</v>
      </c>
      <c r="BK436" s="197">
        <f>ROUND(I436*H436,2)</f>
        <v>0</v>
      </c>
      <c r="BL436" s="18" t="s">
        <v>214</v>
      </c>
      <c r="BM436" s="196" t="s">
        <v>2958</v>
      </c>
    </row>
    <row r="437" spans="1:65" s="2" customFormat="1" ht="10.199999999999999">
      <c r="A437" s="35"/>
      <c r="B437" s="36"/>
      <c r="C437" s="37"/>
      <c r="D437" s="198" t="s">
        <v>221</v>
      </c>
      <c r="E437" s="37"/>
      <c r="F437" s="199" t="s">
        <v>6391</v>
      </c>
      <c r="G437" s="37"/>
      <c r="H437" s="37"/>
      <c r="I437" s="200"/>
      <c r="J437" s="37"/>
      <c r="K437" s="37"/>
      <c r="L437" s="40"/>
      <c r="M437" s="201"/>
      <c r="N437" s="202"/>
      <c r="O437" s="72"/>
      <c r="P437" s="72"/>
      <c r="Q437" s="72"/>
      <c r="R437" s="72"/>
      <c r="S437" s="72"/>
      <c r="T437" s="73"/>
      <c r="U437" s="35"/>
      <c r="V437" s="35"/>
      <c r="W437" s="35"/>
      <c r="X437" s="35"/>
      <c r="Y437" s="35"/>
      <c r="Z437" s="35"/>
      <c r="AA437" s="35"/>
      <c r="AB437" s="35"/>
      <c r="AC437" s="35"/>
      <c r="AD437" s="35"/>
      <c r="AE437" s="35"/>
      <c r="AT437" s="18" t="s">
        <v>221</v>
      </c>
      <c r="AU437" s="18" t="s">
        <v>88</v>
      </c>
    </row>
    <row r="438" spans="1:65" s="2" customFormat="1" ht="16.5" customHeight="1">
      <c r="A438" s="35"/>
      <c r="B438" s="36"/>
      <c r="C438" s="185" t="s">
        <v>2001</v>
      </c>
      <c r="D438" s="185" t="s">
        <v>216</v>
      </c>
      <c r="E438" s="186" t="s">
        <v>6392</v>
      </c>
      <c r="F438" s="187" t="s">
        <v>6393</v>
      </c>
      <c r="G438" s="188" t="s">
        <v>797</v>
      </c>
      <c r="H438" s="189">
        <v>80</v>
      </c>
      <c r="I438" s="190"/>
      <c r="J438" s="191">
        <f>ROUND(I438*H438,2)</f>
        <v>0</v>
      </c>
      <c r="K438" s="187" t="s">
        <v>1</v>
      </c>
      <c r="L438" s="40"/>
      <c r="M438" s="192" t="s">
        <v>1</v>
      </c>
      <c r="N438" s="193" t="s">
        <v>46</v>
      </c>
      <c r="O438" s="72"/>
      <c r="P438" s="194">
        <f>O438*H438</f>
        <v>0</v>
      </c>
      <c r="Q438" s="194">
        <v>0</v>
      </c>
      <c r="R438" s="194">
        <f>Q438*H438</f>
        <v>0</v>
      </c>
      <c r="S438" s="194">
        <v>0</v>
      </c>
      <c r="T438" s="195">
        <f>S438*H438</f>
        <v>0</v>
      </c>
      <c r="U438" s="35"/>
      <c r="V438" s="35"/>
      <c r="W438" s="35"/>
      <c r="X438" s="35"/>
      <c r="Y438" s="35"/>
      <c r="Z438" s="35"/>
      <c r="AA438" s="35"/>
      <c r="AB438" s="35"/>
      <c r="AC438" s="35"/>
      <c r="AD438" s="35"/>
      <c r="AE438" s="35"/>
      <c r="AR438" s="196" t="s">
        <v>214</v>
      </c>
      <c r="AT438" s="196" t="s">
        <v>216</v>
      </c>
      <c r="AU438" s="196" t="s">
        <v>88</v>
      </c>
      <c r="AY438" s="18" t="s">
        <v>215</v>
      </c>
      <c r="BE438" s="197">
        <f>IF(N438="základní",J438,0)</f>
        <v>0</v>
      </c>
      <c r="BF438" s="197">
        <f>IF(N438="snížená",J438,0)</f>
        <v>0</v>
      </c>
      <c r="BG438" s="197">
        <f>IF(N438="zákl. přenesená",J438,0)</f>
        <v>0</v>
      </c>
      <c r="BH438" s="197">
        <f>IF(N438="sníž. přenesená",J438,0)</f>
        <v>0</v>
      </c>
      <c r="BI438" s="197">
        <f>IF(N438="nulová",J438,0)</f>
        <v>0</v>
      </c>
      <c r="BJ438" s="18" t="s">
        <v>88</v>
      </c>
      <c r="BK438" s="197">
        <f>ROUND(I438*H438,2)</f>
        <v>0</v>
      </c>
      <c r="BL438" s="18" t="s">
        <v>214</v>
      </c>
      <c r="BM438" s="196" t="s">
        <v>2968</v>
      </c>
    </row>
    <row r="439" spans="1:65" s="2" customFormat="1" ht="10.199999999999999">
      <c r="A439" s="35"/>
      <c r="B439" s="36"/>
      <c r="C439" s="37"/>
      <c r="D439" s="198" t="s">
        <v>221</v>
      </c>
      <c r="E439" s="37"/>
      <c r="F439" s="199" t="s">
        <v>6393</v>
      </c>
      <c r="G439" s="37"/>
      <c r="H439" s="37"/>
      <c r="I439" s="200"/>
      <c r="J439" s="37"/>
      <c r="K439" s="37"/>
      <c r="L439" s="40"/>
      <c r="M439" s="201"/>
      <c r="N439" s="202"/>
      <c r="O439" s="72"/>
      <c r="P439" s="72"/>
      <c r="Q439" s="72"/>
      <c r="R439" s="72"/>
      <c r="S439" s="72"/>
      <c r="T439" s="73"/>
      <c r="U439" s="35"/>
      <c r="V439" s="35"/>
      <c r="W439" s="35"/>
      <c r="X439" s="35"/>
      <c r="Y439" s="35"/>
      <c r="Z439" s="35"/>
      <c r="AA439" s="35"/>
      <c r="AB439" s="35"/>
      <c r="AC439" s="35"/>
      <c r="AD439" s="35"/>
      <c r="AE439" s="35"/>
      <c r="AT439" s="18" t="s">
        <v>221</v>
      </c>
      <c r="AU439" s="18" t="s">
        <v>88</v>
      </c>
    </row>
    <row r="440" spans="1:65" s="2" customFormat="1" ht="21.75" customHeight="1">
      <c r="A440" s="35"/>
      <c r="B440" s="36"/>
      <c r="C440" s="185" t="s">
        <v>2007</v>
      </c>
      <c r="D440" s="185" t="s">
        <v>216</v>
      </c>
      <c r="E440" s="186" t="s">
        <v>6394</v>
      </c>
      <c r="F440" s="187" t="s">
        <v>6395</v>
      </c>
      <c r="G440" s="188" t="s">
        <v>6080</v>
      </c>
      <c r="H440" s="189">
        <v>14</v>
      </c>
      <c r="I440" s="190"/>
      <c r="J440" s="191">
        <f>ROUND(I440*H440,2)</f>
        <v>0</v>
      </c>
      <c r="K440" s="187" t="s">
        <v>1</v>
      </c>
      <c r="L440" s="40"/>
      <c r="M440" s="192" t="s">
        <v>1</v>
      </c>
      <c r="N440" s="193" t="s">
        <v>46</v>
      </c>
      <c r="O440" s="72"/>
      <c r="P440" s="194">
        <f>O440*H440</f>
        <v>0</v>
      </c>
      <c r="Q440" s="194">
        <v>0</v>
      </c>
      <c r="R440" s="194">
        <f>Q440*H440</f>
        <v>0</v>
      </c>
      <c r="S440" s="194">
        <v>0</v>
      </c>
      <c r="T440" s="195">
        <f>S440*H440</f>
        <v>0</v>
      </c>
      <c r="U440" s="35"/>
      <c r="V440" s="35"/>
      <c r="W440" s="35"/>
      <c r="X440" s="35"/>
      <c r="Y440" s="35"/>
      <c r="Z440" s="35"/>
      <c r="AA440" s="35"/>
      <c r="AB440" s="35"/>
      <c r="AC440" s="35"/>
      <c r="AD440" s="35"/>
      <c r="AE440" s="35"/>
      <c r="AR440" s="196" t="s">
        <v>214</v>
      </c>
      <c r="AT440" s="196" t="s">
        <v>216</v>
      </c>
      <c r="AU440" s="196" t="s">
        <v>88</v>
      </c>
      <c r="AY440" s="18" t="s">
        <v>215</v>
      </c>
      <c r="BE440" s="197">
        <f>IF(N440="základní",J440,0)</f>
        <v>0</v>
      </c>
      <c r="BF440" s="197">
        <f>IF(N440="snížená",J440,0)</f>
        <v>0</v>
      </c>
      <c r="BG440" s="197">
        <f>IF(N440="zákl. přenesená",J440,0)</f>
        <v>0</v>
      </c>
      <c r="BH440" s="197">
        <f>IF(N440="sníž. přenesená",J440,0)</f>
        <v>0</v>
      </c>
      <c r="BI440" s="197">
        <f>IF(N440="nulová",J440,0)</f>
        <v>0</v>
      </c>
      <c r="BJ440" s="18" t="s">
        <v>88</v>
      </c>
      <c r="BK440" s="197">
        <f>ROUND(I440*H440,2)</f>
        <v>0</v>
      </c>
      <c r="BL440" s="18" t="s">
        <v>214</v>
      </c>
      <c r="BM440" s="196" t="s">
        <v>2987</v>
      </c>
    </row>
    <row r="441" spans="1:65" s="2" customFormat="1" ht="10.199999999999999">
      <c r="A441" s="35"/>
      <c r="B441" s="36"/>
      <c r="C441" s="37"/>
      <c r="D441" s="198" t="s">
        <v>221</v>
      </c>
      <c r="E441" s="37"/>
      <c r="F441" s="199" t="s">
        <v>6395</v>
      </c>
      <c r="G441" s="37"/>
      <c r="H441" s="37"/>
      <c r="I441" s="200"/>
      <c r="J441" s="37"/>
      <c r="K441" s="37"/>
      <c r="L441" s="40"/>
      <c r="M441" s="201"/>
      <c r="N441" s="202"/>
      <c r="O441" s="72"/>
      <c r="P441" s="72"/>
      <c r="Q441" s="72"/>
      <c r="R441" s="72"/>
      <c r="S441" s="72"/>
      <c r="T441" s="73"/>
      <c r="U441" s="35"/>
      <c r="V441" s="35"/>
      <c r="W441" s="35"/>
      <c r="X441" s="35"/>
      <c r="Y441" s="35"/>
      <c r="Z441" s="35"/>
      <c r="AA441" s="35"/>
      <c r="AB441" s="35"/>
      <c r="AC441" s="35"/>
      <c r="AD441" s="35"/>
      <c r="AE441" s="35"/>
      <c r="AT441" s="18" t="s">
        <v>221</v>
      </c>
      <c r="AU441" s="18" t="s">
        <v>88</v>
      </c>
    </row>
    <row r="442" spans="1:65" s="11" customFormat="1" ht="25.95" customHeight="1">
      <c r="B442" s="171"/>
      <c r="C442" s="172"/>
      <c r="D442" s="173" t="s">
        <v>80</v>
      </c>
      <c r="E442" s="174" t="s">
        <v>6396</v>
      </c>
      <c r="F442" s="174" t="s">
        <v>6397</v>
      </c>
      <c r="G442" s="172"/>
      <c r="H442" s="172"/>
      <c r="I442" s="175"/>
      <c r="J442" s="176">
        <f>BK442</f>
        <v>0</v>
      </c>
      <c r="K442" s="172"/>
      <c r="L442" s="177"/>
      <c r="M442" s="178"/>
      <c r="N442" s="179"/>
      <c r="O442" s="179"/>
      <c r="P442" s="180">
        <f>SUM(P443:P460)</f>
        <v>0</v>
      </c>
      <c r="Q442" s="179"/>
      <c r="R442" s="180">
        <f>SUM(R443:R460)</f>
        <v>0</v>
      </c>
      <c r="S442" s="179"/>
      <c r="T442" s="181">
        <f>SUM(T443:T460)</f>
        <v>0</v>
      </c>
      <c r="AR442" s="182" t="s">
        <v>88</v>
      </c>
      <c r="AT442" s="183" t="s">
        <v>80</v>
      </c>
      <c r="AU442" s="183" t="s">
        <v>81</v>
      </c>
      <c r="AY442" s="182" t="s">
        <v>215</v>
      </c>
      <c r="BK442" s="184">
        <f>SUM(BK443:BK460)</f>
        <v>0</v>
      </c>
    </row>
    <row r="443" spans="1:65" s="2" customFormat="1" ht="16.5" customHeight="1">
      <c r="A443" s="35"/>
      <c r="B443" s="36"/>
      <c r="C443" s="185" t="s">
        <v>2015</v>
      </c>
      <c r="D443" s="185" t="s">
        <v>216</v>
      </c>
      <c r="E443" s="186" t="s">
        <v>6398</v>
      </c>
      <c r="F443" s="187" t="s">
        <v>6399</v>
      </c>
      <c r="G443" s="188" t="s">
        <v>219</v>
      </c>
      <c r="H443" s="189">
        <v>1</v>
      </c>
      <c r="I443" s="190"/>
      <c r="J443" s="191">
        <f>ROUND(I443*H443,2)</f>
        <v>0</v>
      </c>
      <c r="K443" s="187" t="s">
        <v>1</v>
      </c>
      <c r="L443" s="40"/>
      <c r="M443" s="192" t="s">
        <v>1</v>
      </c>
      <c r="N443" s="193" t="s">
        <v>46</v>
      </c>
      <c r="O443" s="72"/>
      <c r="P443" s="194">
        <f>O443*H443</f>
        <v>0</v>
      </c>
      <c r="Q443" s="194">
        <v>0</v>
      </c>
      <c r="R443" s="194">
        <f>Q443*H443</f>
        <v>0</v>
      </c>
      <c r="S443" s="194">
        <v>0</v>
      </c>
      <c r="T443" s="195">
        <f>S443*H443</f>
        <v>0</v>
      </c>
      <c r="U443" s="35"/>
      <c r="V443" s="35"/>
      <c r="W443" s="35"/>
      <c r="X443" s="35"/>
      <c r="Y443" s="35"/>
      <c r="Z443" s="35"/>
      <c r="AA443" s="35"/>
      <c r="AB443" s="35"/>
      <c r="AC443" s="35"/>
      <c r="AD443" s="35"/>
      <c r="AE443" s="35"/>
      <c r="AR443" s="196" t="s">
        <v>214</v>
      </c>
      <c r="AT443" s="196" t="s">
        <v>216</v>
      </c>
      <c r="AU443" s="196" t="s">
        <v>88</v>
      </c>
      <c r="AY443" s="18" t="s">
        <v>215</v>
      </c>
      <c r="BE443" s="197">
        <f>IF(N443="základní",J443,0)</f>
        <v>0</v>
      </c>
      <c r="BF443" s="197">
        <f>IF(N443="snížená",J443,0)</f>
        <v>0</v>
      </c>
      <c r="BG443" s="197">
        <f>IF(N443="zákl. přenesená",J443,0)</f>
        <v>0</v>
      </c>
      <c r="BH443" s="197">
        <f>IF(N443="sníž. přenesená",J443,0)</f>
        <v>0</v>
      </c>
      <c r="BI443" s="197">
        <f>IF(N443="nulová",J443,0)</f>
        <v>0</v>
      </c>
      <c r="BJ443" s="18" t="s">
        <v>88</v>
      </c>
      <c r="BK443" s="197">
        <f>ROUND(I443*H443,2)</f>
        <v>0</v>
      </c>
      <c r="BL443" s="18" t="s">
        <v>214</v>
      </c>
      <c r="BM443" s="196" t="s">
        <v>2998</v>
      </c>
    </row>
    <row r="444" spans="1:65" s="2" customFormat="1" ht="10.199999999999999">
      <c r="A444" s="35"/>
      <c r="B444" s="36"/>
      <c r="C444" s="37"/>
      <c r="D444" s="198" t="s">
        <v>221</v>
      </c>
      <c r="E444" s="37"/>
      <c r="F444" s="199" t="s">
        <v>6399</v>
      </c>
      <c r="G444" s="37"/>
      <c r="H444" s="37"/>
      <c r="I444" s="200"/>
      <c r="J444" s="37"/>
      <c r="K444" s="37"/>
      <c r="L444" s="40"/>
      <c r="M444" s="201"/>
      <c r="N444" s="202"/>
      <c r="O444" s="72"/>
      <c r="P444" s="72"/>
      <c r="Q444" s="72"/>
      <c r="R444" s="72"/>
      <c r="S444" s="72"/>
      <c r="T444" s="73"/>
      <c r="U444" s="35"/>
      <c r="V444" s="35"/>
      <c r="W444" s="35"/>
      <c r="X444" s="35"/>
      <c r="Y444" s="35"/>
      <c r="Z444" s="35"/>
      <c r="AA444" s="35"/>
      <c r="AB444" s="35"/>
      <c r="AC444" s="35"/>
      <c r="AD444" s="35"/>
      <c r="AE444" s="35"/>
      <c r="AT444" s="18" t="s">
        <v>221</v>
      </c>
      <c r="AU444" s="18" t="s">
        <v>88</v>
      </c>
    </row>
    <row r="445" spans="1:65" s="2" customFormat="1" ht="16.5" customHeight="1">
      <c r="A445" s="35"/>
      <c r="B445" s="36"/>
      <c r="C445" s="185" t="s">
        <v>2021</v>
      </c>
      <c r="D445" s="185" t="s">
        <v>216</v>
      </c>
      <c r="E445" s="186" t="s">
        <v>6400</v>
      </c>
      <c r="F445" s="187" t="s">
        <v>6401</v>
      </c>
      <c r="G445" s="188" t="s">
        <v>219</v>
      </c>
      <c r="H445" s="189">
        <v>1</v>
      </c>
      <c r="I445" s="190"/>
      <c r="J445" s="191">
        <f>ROUND(I445*H445,2)</f>
        <v>0</v>
      </c>
      <c r="K445" s="187" t="s">
        <v>1</v>
      </c>
      <c r="L445" s="40"/>
      <c r="M445" s="192" t="s">
        <v>1</v>
      </c>
      <c r="N445" s="193" t="s">
        <v>46</v>
      </c>
      <c r="O445" s="72"/>
      <c r="P445" s="194">
        <f>O445*H445</f>
        <v>0</v>
      </c>
      <c r="Q445" s="194">
        <v>0</v>
      </c>
      <c r="R445" s="194">
        <f>Q445*H445</f>
        <v>0</v>
      </c>
      <c r="S445" s="194">
        <v>0</v>
      </c>
      <c r="T445" s="195">
        <f>S445*H445</f>
        <v>0</v>
      </c>
      <c r="U445" s="35"/>
      <c r="V445" s="35"/>
      <c r="W445" s="35"/>
      <c r="X445" s="35"/>
      <c r="Y445" s="35"/>
      <c r="Z445" s="35"/>
      <c r="AA445" s="35"/>
      <c r="AB445" s="35"/>
      <c r="AC445" s="35"/>
      <c r="AD445" s="35"/>
      <c r="AE445" s="35"/>
      <c r="AR445" s="196" t="s">
        <v>214</v>
      </c>
      <c r="AT445" s="196" t="s">
        <v>216</v>
      </c>
      <c r="AU445" s="196" t="s">
        <v>88</v>
      </c>
      <c r="AY445" s="18" t="s">
        <v>215</v>
      </c>
      <c r="BE445" s="197">
        <f>IF(N445="základní",J445,0)</f>
        <v>0</v>
      </c>
      <c r="BF445" s="197">
        <f>IF(N445="snížená",J445,0)</f>
        <v>0</v>
      </c>
      <c r="BG445" s="197">
        <f>IF(N445="zákl. přenesená",J445,0)</f>
        <v>0</v>
      </c>
      <c r="BH445" s="197">
        <f>IF(N445="sníž. přenesená",J445,0)</f>
        <v>0</v>
      </c>
      <c r="BI445" s="197">
        <f>IF(N445="nulová",J445,0)</f>
        <v>0</v>
      </c>
      <c r="BJ445" s="18" t="s">
        <v>88</v>
      </c>
      <c r="BK445" s="197">
        <f>ROUND(I445*H445,2)</f>
        <v>0</v>
      </c>
      <c r="BL445" s="18" t="s">
        <v>214</v>
      </c>
      <c r="BM445" s="196" t="s">
        <v>3009</v>
      </c>
    </row>
    <row r="446" spans="1:65" s="2" customFormat="1" ht="10.199999999999999">
      <c r="A446" s="35"/>
      <c r="B446" s="36"/>
      <c r="C446" s="37"/>
      <c r="D446" s="198" t="s">
        <v>221</v>
      </c>
      <c r="E446" s="37"/>
      <c r="F446" s="199" t="s">
        <v>6401</v>
      </c>
      <c r="G446" s="37"/>
      <c r="H446" s="37"/>
      <c r="I446" s="200"/>
      <c r="J446" s="37"/>
      <c r="K446" s="37"/>
      <c r="L446" s="40"/>
      <c r="M446" s="201"/>
      <c r="N446" s="202"/>
      <c r="O446" s="72"/>
      <c r="P446" s="72"/>
      <c r="Q446" s="72"/>
      <c r="R446" s="72"/>
      <c r="S446" s="72"/>
      <c r="T446" s="73"/>
      <c r="U446" s="35"/>
      <c r="V446" s="35"/>
      <c r="W446" s="35"/>
      <c r="X446" s="35"/>
      <c r="Y446" s="35"/>
      <c r="Z446" s="35"/>
      <c r="AA446" s="35"/>
      <c r="AB446" s="35"/>
      <c r="AC446" s="35"/>
      <c r="AD446" s="35"/>
      <c r="AE446" s="35"/>
      <c r="AT446" s="18" t="s">
        <v>221</v>
      </c>
      <c r="AU446" s="18" t="s">
        <v>88</v>
      </c>
    </row>
    <row r="447" spans="1:65" s="2" customFormat="1" ht="16.5" customHeight="1">
      <c r="A447" s="35"/>
      <c r="B447" s="36"/>
      <c r="C447" s="185" t="s">
        <v>2026</v>
      </c>
      <c r="D447" s="185" t="s">
        <v>216</v>
      </c>
      <c r="E447" s="186" t="s">
        <v>6402</v>
      </c>
      <c r="F447" s="187" t="s">
        <v>6403</v>
      </c>
      <c r="G447" s="188" t="s">
        <v>219</v>
      </c>
      <c r="H447" s="189">
        <v>1</v>
      </c>
      <c r="I447" s="190"/>
      <c r="J447" s="191">
        <f>ROUND(I447*H447,2)</f>
        <v>0</v>
      </c>
      <c r="K447" s="187" t="s">
        <v>1</v>
      </c>
      <c r="L447" s="40"/>
      <c r="M447" s="192" t="s">
        <v>1</v>
      </c>
      <c r="N447" s="193" t="s">
        <v>46</v>
      </c>
      <c r="O447" s="72"/>
      <c r="P447" s="194">
        <f>O447*H447</f>
        <v>0</v>
      </c>
      <c r="Q447" s="194">
        <v>0</v>
      </c>
      <c r="R447" s="194">
        <f>Q447*H447</f>
        <v>0</v>
      </c>
      <c r="S447" s="194">
        <v>0</v>
      </c>
      <c r="T447" s="195">
        <f>S447*H447</f>
        <v>0</v>
      </c>
      <c r="U447" s="35"/>
      <c r="V447" s="35"/>
      <c r="W447" s="35"/>
      <c r="X447" s="35"/>
      <c r="Y447" s="35"/>
      <c r="Z447" s="35"/>
      <c r="AA447" s="35"/>
      <c r="AB447" s="35"/>
      <c r="AC447" s="35"/>
      <c r="AD447" s="35"/>
      <c r="AE447" s="35"/>
      <c r="AR447" s="196" t="s">
        <v>214</v>
      </c>
      <c r="AT447" s="196" t="s">
        <v>216</v>
      </c>
      <c r="AU447" s="196" t="s">
        <v>88</v>
      </c>
      <c r="AY447" s="18" t="s">
        <v>215</v>
      </c>
      <c r="BE447" s="197">
        <f>IF(N447="základní",J447,0)</f>
        <v>0</v>
      </c>
      <c r="BF447" s="197">
        <f>IF(N447="snížená",J447,0)</f>
        <v>0</v>
      </c>
      <c r="BG447" s="197">
        <f>IF(N447="zákl. přenesená",J447,0)</f>
        <v>0</v>
      </c>
      <c r="BH447" s="197">
        <f>IF(N447="sníž. přenesená",J447,0)</f>
        <v>0</v>
      </c>
      <c r="BI447" s="197">
        <f>IF(N447="nulová",J447,0)</f>
        <v>0</v>
      </c>
      <c r="BJ447" s="18" t="s">
        <v>88</v>
      </c>
      <c r="BK447" s="197">
        <f>ROUND(I447*H447,2)</f>
        <v>0</v>
      </c>
      <c r="BL447" s="18" t="s">
        <v>214</v>
      </c>
      <c r="BM447" s="196" t="s">
        <v>3024</v>
      </c>
    </row>
    <row r="448" spans="1:65" s="2" customFormat="1" ht="10.199999999999999">
      <c r="A448" s="35"/>
      <c r="B448" s="36"/>
      <c r="C448" s="37"/>
      <c r="D448" s="198" t="s">
        <v>221</v>
      </c>
      <c r="E448" s="37"/>
      <c r="F448" s="199" t="s">
        <v>6403</v>
      </c>
      <c r="G448" s="37"/>
      <c r="H448" s="37"/>
      <c r="I448" s="200"/>
      <c r="J448" s="37"/>
      <c r="K448" s="37"/>
      <c r="L448" s="40"/>
      <c r="M448" s="201"/>
      <c r="N448" s="202"/>
      <c r="O448" s="72"/>
      <c r="P448" s="72"/>
      <c r="Q448" s="72"/>
      <c r="R448" s="72"/>
      <c r="S448" s="72"/>
      <c r="T448" s="73"/>
      <c r="U448" s="35"/>
      <c r="V448" s="35"/>
      <c r="W448" s="35"/>
      <c r="X448" s="35"/>
      <c r="Y448" s="35"/>
      <c r="Z448" s="35"/>
      <c r="AA448" s="35"/>
      <c r="AB448" s="35"/>
      <c r="AC448" s="35"/>
      <c r="AD448" s="35"/>
      <c r="AE448" s="35"/>
      <c r="AT448" s="18" t="s">
        <v>221</v>
      </c>
      <c r="AU448" s="18" t="s">
        <v>88</v>
      </c>
    </row>
    <row r="449" spans="1:65" s="2" customFormat="1" ht="16.5" customHeight="1">
      <c r="A449" s="35"/>
      <c r="B449" s="36"/>
      <c r="C449" s="185" t="s">
        <v>2032</v>
      </c>
      <c r="D449" s="185" t="s">
        <v>216</v>
      </c>
      <c r="E449" s="186" t="s">
        <v>6404</v>
      </c>
      <c r="F449" s="187" t="s">
        <v>6405</v>
      </c>
      <c r="G449" s="188" t="s">
        <v>219</v>
      </c>
      <c r="H449" s="189">
        <v>1</v>
      </c>
      <c r="I449" s="190"/>
      <c r="J449" s="191">
        <f>ROUND(I449*H449,2)</f>
        <v>0</v>
      </c>
      <c r="K449" s="187" t="s">
        <v>1</v>
      </c>
      <c r="L449" s="40"/>
      <c r="M449" s="192" t="s">
        <v>1</v>
      </c>
      <c r="N449" s="193" t="s">
        <v>46</v>
      </c>
      <c r="O449" s="72"/>
      <c r="P449" s="194">
        <f>O449*H449</f>
        <v>0</v>
      </c>
      <c r="Q449" s="194">
        <v>0</v>
      </c>
      <c r="R449" s="194">
        <f>Q449*H449</f>
        <v>0</v>
      </c>
      <c r="S449" s="194">
        <v>0</v>
      </c>
      <c r="T449" s="195">
        <f>S449*H449</f>
        <v>0</v>
      </c>
      <c r="U449" s="35"/>
      <c r="V449" s="35"/>
      <c r="W449" s="35"/>
      <c r="X449" s="35"/>
      <c r="Y449" s="35"/>
      <c r="Z449" s="35"/>
      <c r="AA449" s="35"/>
      <c r="AB449" s="35"/>
      <c r="AC449" s="35"/>
      <c r="AD449" s="35"/>
      <c r="AE449" s="35"/>
      <c r="AR449" s="196" t="s">
        <v>214</v>
      </c>
      <c r="AT449" s="196" t="s">
        <v>216</v>
      </c>
      <c r="AU449" s="196" t="s">
        <v>88</v>
      </c>
      <c r="AY449" s="18" t="s">
        <v>215</v>
      </c>
      <c r="BE449" s="197">
        <f>IF(N449="základní",J449,0)</f>
        <v>0</v>
      </c>
      <c r="BF449" s="197">
        <f>IF(N449="snížená",J449,0)</f>
        <v>0</v>
      </c>
      <c r="BG449" s="197">
        <f>IF(N449="zákl. přenesená",J449,0)</f>
        <v>0</v>
      </c>
      <c r="BH449" s="197">
        <f>IF(N449="sníž. přenesená",J449,0)</f>
        <v>0</v>
      </c>
      <c r="BI449" s="197">
        <f>IF(N449="nulová",J449,0)</f>
        <v>0</v>
      </c>
      <c r="BJ449" s="18" t="s">
        <v>88</v>
      </c>
      <c r="BK449" s="197">
        <f>ROUND(I449*H449,2)</f>
        <v>0</v>
      </c>
      <c r="BL449" s="18" t="s">
        <v>214</v>
      </c>
      <c r="BM449" s="196" t="s">
        <v>3035</v>
      </c>
    </row>
    <row r="450" spans="1:65" s="2" customFormat="1" ht="10.199999999999999">
      <c r="A450" s="35"/>
      <c r="B450" s="36"/>
      <c r="C450" s="37"/>
      <c r="D450" s="198" t="s">
        <v>221</v>
      </c>
      <c r="E450" s="37"/>
      <c r="F450" s="199" t="s">
        <v>6405</v>
      </c>
      <c r="G450" s="37"/>
      <c r="H450" s="37"/>
      <c r="I450" s="200"/>
      <c r="J450" s="37"/>
      <c r="K450" s="37"/>
      <c r="L450" s="40"/>
      <c r="M450" s="201"/>
      <c r="N450" s="202"/>
      <c r="O450" s="72"/>
      <c r="P450" s="72"/>
      <c r="Q450" s="72"/>
      <c r="R450" s="72"/>
      <c r="S450" s="72"/>
      <c r="T450" s="73"/>
      <c r="U450" s="35"/>
      <c r="V450" s="35"/>
      <c r="W450" s="35"/>
      <c r="X450" s="35"/>
      <c r="Y450" s="35"/>
      <c r="Z450" s="35"/>
      <c r="AA450" s="35"/>
      <c r="AB450" s="35"/>
      <c r="AC450" s="35"/>
      <c r="AD450" s="35"/>
      <c r="AE450" s="35"/>
      <c r="AT450" s="18" t="s">
        <v>221</v>
      </c>
      <c r="AU450" s="18" t="s">
        <v>88</v>
      </c>
    </row>
    <row r="451" spans="1:65" s="2" customFormat="1" ht="16.5" customHeight="1">
      <c r="A451" s="35"/>
      <c r="B451" s="36"/>
      <c r="C451" s="185" t="s">
        <v>2039</v>
      </c>
      <c r="D451" s="185" t="s">
        <v>216</v>
      </c>
      <c r="E451" s="186" t="s">
        <v>6406</v>
      </c>
      <c r="F451" s="187" t="s">
        <v>6407</v>
      </c>
      <c r="G451" s="188" t="s">
        <v>219</v>
      </c>
      <c r="H451" s="189">
        <v>1</v>
      </c>
      <c r="I451" s="190"/>
      <c r="J451" s="191">
        <f>ROUND(I451*H451,2)</f>
        <v>0</v>
      </c>
      <c r="K451" s="187" t="s">
        <v>1</v>
      </c>
      <c r="L451" s="40"/>
      <c r="M451" s="192" t="s">
        <v>1</v>
      </c>
      <c r="N451" s="193" t="s">
        <v>46</v>
      </c>
      <c r="O451" s="72"/>
      <c r="P451" s="194">
        <f>O451*H451</f>
        <v>0</v>
      </c>
      <c r="Q451" s="194">
        <v>0</v>
      </c>
      <c r="R451" s="194">
        <f>Q451*H451</f>
        <v>0</v>
      </c>
      <c r="S451" s="194">
        <v>0</v>
      </c>
      <c r="T451" s="195">
        <f>S451*H451</f>
        <v>0</v>
      </c>
      <c r="U451" s="35"/>
      <c r="V451" s="35"/>
      <c r="W451" s="35"/>
      <c r="X451" s="35"/>
      <c r="Y451" s="35"/>
      <c r="Z451" s="35"/>
      <c r="AA451" s="35"/>
      <c r="AB451" s="35"/>
      <c r="AC451" s="35"/>
      <c r="AD451" s="35"/>
      <c r="AE451" s="35"/>
      <c r="AR451" s="196" t="s">
        <v>214</v>
      </c>
      <c r="AT451" s="196" t="s">
        <v>216</v>
      </c>
      <c r="AU451" s="196" t="s">
        <v>88</v>
      </c>
      <c r="AY451" s="18" t="s">
        <v>215</v>
      </c>
      <c r="BE451" s="197">
        <f>IF(N451="základní",J451,0)</f>
        <v>0</v>
      </c>
      <c r="BF451" s="197">
        <f>IF(N451="snížená",J451,0)</f>
        <v>0</v>
      </c>
      <c r="BG451" s="197">
        <f>IF(N451="zákl. přenesená",J451,0)</f>
        <v>0</v>
      </c>
      <c r="BH451" s="197">
        <f>IF(N451="sníž. přenesená",J451,0)</f>
        <v>0</v>
      </c>
      <c r="BI451" s="197">
        <f>IF(N451="nulová",J451,0)</f>
        <v>0</v>
      </c>
      <c r="BJ451" s="18" t="s">
        <v>88</v>
      </c>
      <c r="BK451" s="197">
        <f>ROUND(I451*H451,2)</f>
        <v>0</v>
      </c>
      <c r="BL451" s="18" t="s">
        <v>214</v>
      </c>
      <c r="BM451" s="196" t="s">
        <v>3046</v>
      </c>
    </row>
    <row r="452" spans="1:65" s="2" customFormat="1" ht="10.199999999999999">
      <c r="A452" s="35"/>
      <c r="B452" s="36"/>
      <c r="C452" s="37"/>
      <c r="D452" s="198" t="s">
        <v>221</v>
      </c>
      <c r="E452" s="37"/>
      <c r="F452" s="199" t="s">
        <v>6407</v>
      </c>
      <c r="G452" s="37"/>
      <c r="H452" s="37"/>
      <c r="I452" s="200"/>
      <c r="J452" s="37"/>
      <c r="K452" s="37"/>
      <c r="L452" s="40"/>
      <c r="M452" s="201"/>
      <c r="N452" s="202"/>
      <c r="O452" s="72"/>
      <c r="P452" s="72"/>
      <c r="Q452" s="72"/>
      <c r="R452" s="72"/>
      <c r="S452" s="72"/>
      <c r="T452" s="73"/>
      <c r="U452" s="35"/>
      <c r="V452" s="35"/>
      <c r="W452" s="35"/>
      <c r="X452" s="35"/>
      <c r="Y452" s="35"/>
      <c r="Z452" s="35"/>
      <c r="AA452" s="35"/>
      <c r="AB452" s="35"/>
      <c r="AC452" s="35"/>
      <c r="AD452" s="35"/>
      <c r="AE452" s="35"/>
      <c r="AT452" s="18" t="s">
        <v>221</v>
      </c>
      <c r="AU452" s="18" t="s">
        <v>88</v>
      </c>
    </row>
    <row r="453" spans="1:65" s="2" customFormat="1" ht="16.5" customHeight="1">
      <c r="A453" s="35"/>
      <c r="B453" s="36"/>
      <c r="C453" s="185" t="s">
        <v>2043</v>
      </c>
      <c r="D453" s="185" t="s">
        <v>216</v>
      </c>
      <c r="E453" s="186" t="s">
        <v>6408</v>
      </c>
      <c r="F453" s="187" t="s">
        <v>6409</v>
      </c>
      <c r="G453" s="188" t="s">
        <v>219</v>
      </c>
      <c r="H453" s="189">
        <v>1</v>
      </c>
      <c r="I453" s="190"/>
      <c r="J453" s="191">
        <f>ROUND(I453*H453,2)</f>
        <v>0</v>
      </c>
      <c r="K453" s="187" t="s">
        <v>1</v>
      </c>
      <c r="L453" s="40"/>
      <c r="M453" s="192" t="s">
        <v>1</v>
      </c>
      <c r="N453" s="193" t="s">
        <v>46</v>
      </c>
      <c r="O453" s="72"/>
      <c r="P453" s="194">
        <f>O453*H453</f>
        <v>0</v>
      </c>
      <c r="Q453" s="194">
        <v>0</v>
      </c>
      <c r="R453" s="194">
        <f>Q453*H453</f>
        <v>0</v>
      </c>
      <c r="S453" s="194">
        <v>0</v>
      </c>
      <c r="T453" s="195">
        <f>S453*H453</f>
        <v>0</v>
      </c>
      <c r="U453" s="35"/>
      <c r="V453" s="35"/>
      <c r="W453" s="35"/>
      <c r="X453" s="35"/>
      <c r="Y453" s="35"/>
      <c r="Z453" s="35"/>
      <c r="AA453" s="35"/>
      <c r="AB453" s="35"/>
      <c r="AC453" s="35"/>
      <c r="AD453" s="35"/>
      <c r="AE453" s="35"/>
      <c r="AR453" s="196" t="s">
        <v>214</v>
      </c>
      <c r="AT453" s="196" t="s">
        <v>216</v>
      </c>
      <c r="AU453" s="196" t="s">
        <v>88</v>
      </c>
      <c r="AY453" s="18" t="s">
        <v>215</v>
      </c>
      <c r="BE453" s="197">
        <f>IF(N453="základní",J453,0)</f>
        <v>0</v>
      </c>
      <c r="BF453" s="197">
        <f>IF(N453="snížená",J453,0)</f>
        <v>0</v>
      </c>
      <c r="BG453" s="197">
        <f>IF(N453="zákl. přenesená",J453,0)</f>
        <v>0</v>
      </c>
      <c r="BH453" s="197">
        <f>IF(N453="sníž. přenesená",J453,0)</f>
        <v>0</v>
      </c>
      <c r="BI453" s="197">
        <f>IF(N453="nulová",J453,0)</f>
        <v>0</v>
      </c>
      <c r="BJ453" s="18" t="s">
        <v>88</v>
      </c>
      <c r="BK453" s="197">
        <f>ROUND(I453*H453,2)</f>
        <v>0</v>
      </c>
      <c r="BL453" s="18" t="s">
        <v>214</v>
      </c>
      <c r="BM453" s="196" t="s">
        <v>3056</v>
      </c>
    </row>
    <row r="454" spans="1:65" s="2" customFormat="1" ht="10.199999999999999">
      <c r="A454" s="35"/>
      <c r="B454" s="36"/>
      <c r="C454" s="37"/>
      <c r="D454" s="198" t="s">
        <v>221</v>
      </c>
      <c r="E454" s="37"/>
      <c r="F454" s="199" t="s">
        <v>6409</v>
      </c>
      <c r="G454" s="37"/>
      <c r="H454" s="37"/>
      <c r="I454" s="200"/>
      <c r="J454" s="37"/>
      <c r="K454" s="37"/>
      <c r="L454" s="40"/>
      <c r="M454" s="201"/>
      <c r="N454" s="202"/>
      <c r="O454" s="72"/>
      <c r="P454" s="72"/>
      <c r="Q454" s="72"/>
      <c r="R454" s="72"/>
      <c r="S454" s="72"/>
      <c r="T454" s="73"/>
      <c r="U454" s="35"/>
      <c r="V454" s="35"/>
      <c r="W454" s="35"/>
      <c r="X454" s="35"/>
      <c r="Y454" s="35"/>
      <c r="Z454" s="35"/>
      <c r="AA454" s="35"/>
      <c r="AB454" s="35"/>
      <c r="AC454" s="35"/>
      <c r="AD454" s="35"/>
      <c r="AE454" s="35"/>
      <c r="AT454" s="18" t="s">
        <v>221</v>
      </c>
      <c r="AU454" s="18" t="s">
        <v>88</v>
      </c>
    </row>
    <row r="455" spans="1:65" s="2" customFormat="1" ht="16.5" customHeight="1">
      <c r="A455" s="35"/>
      <c r="B455" s="36"/>
      <c r="C455" s="185" t="s">
        <v>2049</v>
      </c>
      <c r="D455" s="185" t="s">
        <v>216</v>
      </c>
      <c r="E455" s="186" t="s">
        <v>6410</v>
      </c>
      <c r="F455" s="187" t="s">
        <v>6411</v>
      </c>
      <c r="G455" s="188" t="s">
        <v>219</v>
      </c>
      <c r="H455" s="189">
        <v>1</v>
      </c>
      <c r="I455" s="190"/>
      <c r="J455" s="191">
        <f>ROUND(I455*H455,2)</f>
        <v>0</v>
      </c>
      <c r="K455" s="187" t="s">
        <v>1</v>
      </c>
      <c r="L455" s="40"/>
      <c r="M455" s="192" t="s">
        <v>1</v>
      </c>
      <c r="N455" s="193" t="s">
        <v>46</v>
      </c>
      <c r="O455" s="72"/>
      <c r="P455" s="194">
        <f>O455*H455</f>
        <v>0</v>
      </c>
      <c r="Q455" s="194">
        <v>0</v>
      </c>
      <c r="R455" s="194">
        <f>Q455*H455</f>
        <v>0</v>
      </c>
      <c r="S455" s="194">
        <v>0</v>
      </c>
      <c r="T455" s="195">
        <f>S455*H455</f>
        <v>0</v>
      </c>
      <c r="U455" s="35"/>
      <c r="V455" s="35"/>
      <c r="W455" s="35"/>
      <c r="X455" s="35"/>
      <c r="Y455" s="35"/>
      <c r="Z455" s="35"/>
      <c r="AA455" s="35"/>
      <c r="AB455" s="35"/>
      <c r="AC455" s="35"/>
      <c r="AD455" s="35"/>
      <c r="AE455" s="35"/>
      <c r="AR455" s="196" t="s">
        <v>214</v>
      </c>
      <c r="AT455" s="196" t="s">
        <v>216</v>
      </c>
      <c r="AU455" s="196" t="s">
        <v>88</v>
      </c>
      <c r="AY455" s="18" t="s">
        <v>215</v>
      </c>
      <c r="BE455" s="197">
        <f>IF(N455="základní",J455,0)</f>
        <v>0</v>
      </c>
      <c r="BF455" s="197">
        <f>IF(N455="snížená",J455,0)</f>
        <v>0</v>
      </c>
      <c r="BG455" s="197">
        <f>IF(N455="zákl. přenesená",J455,0)</f>
        <v>0</v>
      </c>
      <c r="BH455" s="197">
        <f>IF(N455="sníž. přenesená",J455,0)</f>
        <v>0</v>
      </c>
      <c r="BI455" s="197">
        <f>IF(N455="nulová",J455,0)</f>
        <v>0</v>
      </c>
      <c r="BJ455" s="18" t="s">
        <v>88</v>
      </c>
      <c r="BK455" s="197">
        <f>ROUND(I455*H455,2)</f>
        <v>0</v>
      </c>
      <c r="BL455" s="18" t="s">
        <v>214</v>
      </c>
      <c r="BM455" s="196" t="s">
        <v>3066</v>
      </c>
    </row>
    <row r="456" spans="1:65" s="2" customFormat="1" ht="10.199999999999999">
      <c r="A456" s="35"/>
      <c r="B456" s="36"/>
      <c r="C456" s="37"/>
      <c r="D456" s="198" t="s">
        <v>221</v>
      </c>
      <c r="E456" s="37"/>
      <c r="F456" s="199" t="s">
        <v>6411</v>
      </c>
      <c r="G456" s="37"/>
      <c r="H456" s="37"/>
      <c r="I456" s="200"/>
      <c r="J456" s="37"/>
      <c r="K456" s="37"/>
      <c r="L456" s="40"/>
      <c r="M456" s="201"/>
      <c r="N456" s="202"/>
      <c r="O456" s="72"/>
      <c r="P456" s="72"/>
      <c r="Q456" s="72"/>
      <c r="R456" s="72"/>
      <c r="S456" s="72"/>
      <c r="T456" s="73"/>
      <c r="U456" s="35"/>
      <c r="V456" s="35"/>
      <c r="W456" s="35"/>
      <c r="X456" s="35"/>
      <c r="Y456" s="35"/>
      <c r="Z456" s="35"/>
      <c r="AA456" s="35"/>
      <c r="AB456" s="35"/>
      <c r="AC456" s="35"/>
      <c r="AD456" s="35"/>
      <c r="AE456" s="35"/>
      <c r="AT456" s="18" t="s">
        <v>221</v>
      </c>
      <c r="AU456" s="18" t="s">
        <v>88</v>
      </c>
    </row>
    <row r="457" spans="1:65" s="2" customFormat="1" ht="33" customHeight="1">
      <c r="A457" s="35"/>
      <c r="B457" s="36"/>
      <c r="C457" s="185" t="s">
        <v>2053</v>
      </c>
      <c r="D457" s="185" t="s">
        <v>216</v>
      </c>
      <c r="E457" s="186" t="s">
        <v>6412</v>
      </c>
      <c r="F457" s="187" t="s">
        <v>6413</v>
      </c>
      <c r="G457" s="188" t="s">
        <v>219</v>
      </c>
      <c r="H457" s="189">
        <v>1</v>
      </c>
      <c r="I457" s="190"/>
      <c r="J457" s="191">
        <f>ROUND(I457*H457,2)</f>
        <v>0</v>
      </c>
      <c r="K457" s="187" t="s">
        <v>1</v>
      </c>
      <c r="L457" s="40"/>
      <c r="M457" s="192" t="s">
        <v>1</v>
      </c>
      <c r="N457" s="193" t="s">
        <v>46</v>
      </c>
      <c r="O457" s="72"/>
      <c r="P457" s="194">
        <f>O457*H457</f>
        <v>0</v>
      </c>
      <c r="Q457" s="194">
        <v>0</v>
      </c>
      <c r="R457" s="194">
        <f>Q457*H457</f>
        <v>0</v>
      </c>
      <c r="S457" s="194">
        <v>0</v>
      </c>
      <c r="T457" s="195">
        <f>S457*H457</f>
        <v>0</v>
      </c>
      <c r="U457" s="35"/>
      <c r="V457" s="35"/>
      <c r="W457" s="35"/>
      <c r="X457" s="35"/>
      <c r="Y457" s="35"/>
      <c r="Z457" s="35"/>
      <c r="AA457" s="35"/>
      <c r="AB457" s="35"/>
      <c r="AC457" s="35"/>
      <c r="AD457" s="35"/>
      <c r="AE457" s="35"/>
      <c r="AR457" s="196" t="s">
        <v>214</v>
      </c>
      <c r="AT457" s="196" t="s">
        <v>216</v>
      </c>
      <c r="AU457" s="196" t="s">
        <v>88</v>
      </c>
      <c r="AY457" s="18" t="s">
        <v>215</v>
      </c>
      <c r="BE457" s="197">
        <f>IF(N457="základní",J457,0)</f>
        <v>0</v>
      </c>
      <c r="BF457" s="197">
        <f>IF(N457="snížená",J457,0)</f>
        <v>0</v>
      </c>
      <c r="BG457" s="197">
        <f>IF(N457="zákl. přenesená",J457,0)</f>
        <v>0</v>
      </c>
      <c r="BH457" s="197">
        <f>IF(N457="sníž. přenesená",J457,0)</f>
        <v>0</v>
      </c>
      <c r="BI457" s="197">
        <f>IF(N457="nulová",J457,0)</f>
        <v>0</v>
      </c>
      <c r="BJ457" s="18" t="s">
        <v>88</v>
      </c>
      <c r="BK457" s="197">
        <f>ROUND(I457*H457,2)</f>
        <v>0</v>
      </c>
      <c r="BL457" s="18" t="s">
        <v>214</v>
      </c>
      <c r="BM457" s="196" t="s">
        <v>3076</v>
      </c>
    </row>
    <row r="458" spans="1:65" s="2" customFormat="1" ht="19.2">
      <c r="A458" s="35"/>
      <c r="B458" s="36"/>
      <c r="C458" s="37"/>
      <c r="D458" s="198" t="s">
        <v>221</v>
      </c>
      <c r="E458" s="37"/>
      <c r="F458" s="199" t="s">
        <v>6413</v>
      </c>
      <c r="G458" s="37"/>
      <c r="H458" s="37"/>
      <c r="I458" s="200"/>
      <c r="J458" s="37"/>
      <c r="K458" s="37"/>
      <c r="L458" s="40"/>
      <c r="M458" s="201"/>
      <c r="N458" s="202"/>
      <c r="O458" s="72"/>
      <c r="P458" s="72"/>
      <c r="Q458" s="72"/>
      <c r="R458" s="72"/>
      <c r="S458" s="72"/>
      <c r="T458" s="73"/>
      <c r="U458" s="35"/>
      <c r="V458" s="35"/>
      <c r="W458" s="35"/>
      <c r="X458" s="35"/>
      <c r="Y458" s="35"/>
      <c r="Z458" s="35"/>
      <c r="AA458" s="35"/>
      <c r="AB458" s="35"/>
      <c r="AC458" s="35"/>
      <c r="AD458" s="35"/>
      <c r="AE458" s="35"/>
      <c r="AT458" s="18" t="s">
        <v>221</v>
      </c>
      <c r="AU458" s="18" t="s">
        <v>88</v>
      </c>
    </row>
    <row r="459" spans="1:65" s="2" customFormat="1" ht="24.15" customHeight="1">
      <c r="A459" s="35"/>
      <c r="B459" s="36"/>
      <c r="C459" s="185" t="s">
        <v>2059</v>
      </c>
      <c r="D459" s="185" t="s">
        <v>216</v>
      </c>
      <c r="E459" s="186" t="s">
        <v>6414</v>
      </c>
      <c r="F459" s="187" t="s">
        <v>6415</v>
      </c>
      <c r="G459" s="188" t="s">
        <v>219</v>
      </c>
      <c r="H459" s="189">
        <v>1</v>
      </c>
      <c r="I459" s="190"/>
      <c r="J459" s="191">
        <f>ROUND(I459*H459,2)</f>
        <v>0</v>
      </c>
      <c r="K459" s="187" t="s">
        <v>1</v>
      </c>
      <c r="L459" s="40"/>
      <c r="M459" s="192" t="s">
        <v>1</v>
      </c>
      <c r="N459" s="193" t="s">
        <v>46</v>
      </c>
      <c r="O459" s="72"/>
      <c r="P459" s="194">
        <f>O459*H459</f>
        <v>0</v>
      </c>
      <c r="Q459" s="194">
        <v>0</v>
      </c>
      <c r="R459" s="194">
        <f>Q459*H459</f>
        <v>0</v>
      </c>
      <c r="S459" s="194">
        <v>0</v>
      </c>
      <c r="T459" s="195">
        <f>S459*H459</f>
        <v>0</v>
      </c>
      <c r="U459" s="35"/>
      <c r="V459" s="35"/>
      <c r="W459" s="35"/>
      <c r="X459" s="35"/>
      <c r="Y459" s="35"/>
      <c r="Z459" s="35"/>
      <c r="AA459" s="35"/>
      <c r="AB459" s="35"/>
      <c r="AC459" s="35"/>
      <c r="AD459" s="35"/>
      <c r="AE459" s="35"/>
      <c r="AR459" s="196" t="s">
        <v>214</v>
      </c>
      <c r="AT459" s="196" t="s">
        <v>216</v>
      </c>
      <c r="AU459" s="196" t="s">
        <v>88</v>
      </c>
      <c r="AY459" s="18" t="s">
        <v>215</v>
      </c>
      <c r="BE459" s="197">
        <f>IF(N459="základní",J459,0)</f>
        <v>0</v>
      </c>
      <c r="BF459" s="197">
        <f>IF(N459="snížená",J459,0)</f>
        <v>0</v>
      </c>
      <c r="BG459" s="197">
        <f>IF(N459="zákl. přenesená",J459,0)</f>
        <v>0</v>
      </c>
      <c r="BH459" s="197">
        <f>IF(N459="sníž. přenesená",J459,0)</f>
        <v>0</v>
      </c>
      <c r="BI459" s="197">
        <f>IF(N459="nulová",J459,0)</f>
        <v>0</v>
      </c>
      <c r="BJ459" s="18" t="s">
        <v>88</v>
      </c>
      <c r="BK459" s="197">
        <f>ROUND(I459*H459,2)</f>
        <v>0</v>
      </c>
      <c r="BL459" s="18" t="s">
        <v>214</v>
      </c>
      <c r="BM459" s="196" t="s">
        <v>3086</v>
      </c>
    </row>
    <row r="460" spans="1:65" s="2" customFormat="1" ht="19.2">
      <c r="A460" s="35"/>
      <c r="B460" s="36"/>
      <c r="C460" s="37"/>
      <c r="D460" s="198" t="s">
        <v>221</v>
      </c>
      <c r="E460" s="37"/>
      <c r="F460" s="199" t="s">
        <v>6415</v>
      </c>
      <c r="G460" s="37"/>
      <c r="H460" s="37"/>
      <c r="I460" s="200"/>
      <c r="J460" s="37"/>
      <c r="K460" s="37"/>
      <c r="L460" s="40"/>
      <c r="M460" s="201"/>
      <c r="N460" s="202"/>
      <c r="O460" s="72"/>
      <c r="P460" s="72"/>
      <c r="Q460" s="72"/>
      <c r="R460" s="72"/>
      <c r="S460" s="72"/>
      <c r="T460" s="73"/>
      <c r="U460" s="35"/>
      <c r="V460" s="35"/>
      <c r="W460" s="35"/>
      <c r="X460" s="35"/>
      <c r="Y460" s="35"/>
      <c r="Z460" s="35"/>
      <c r="AA460" s="35"/>
      <c r="AB460" s="35"/>
      <c r="AC460" s="35"/>
      <c r="AD460" s="35"/>
      <c r="AE460" s="35"/>
      <c r="AT460" s="18" t="s">
        <v>221</v>
      </c>
      <c r="AU460" s="18" t="s">
        <v>88</v>
      </c>
    </row>
    <row r="461" spans="1:65" s="11" customFormat="1" ht="25.95" customHeight="1">
      <c r="B461" s="171"/>
      <c r="C461" s="172"/>
      <c r="D461" s="173" t="s">
        <v>80</v>
      </c>
      <c r="E461" s="174" t="s">
        <v>6416</v>
      </c>
      <c r="F461" s="174" t="s">
        <v>6417</v>
      </c>
      <c r="G461" s="172"/>
      <c r="H461" s="172"/>
      <c r="I461" s="175"/>
      <c r="J461" s="176">
        <f>BK461</f>
        <v>0</v>
      </c>
      <c r="K461" s="172"/>
      <c r="L461" s="177"/>
      <c r="M461" s="178"/>
      <c r="N461" s="179"/>
      <c r="O461" s="179"/>
      <c r="P461" s="180">
        <f>SUM(P462:P469)</f>
        <v>0</v>
      </c>
      <c r="Q461" s="179"/>
      <c r="R461" s="180">
        <f>SUM(R462:R469)</f>
        <v>0</v>
      </c>
      <c r="S461" s="179"/>
      <c r="T461" s="181">
        <f>SUM(T462:T469)</f>
        <v>0</v>
      </c>
      <c r="AR461" s="182" t="s">
        <v>88</v>
      </c>
      <c r="AT461" s="183" t="s">
        <v>80</v>
      </c>
      <c r="AU461" s="183" t="s">
        <v>81</v>
      </c>
      <c r="AY461" s="182" t="s">
        <v>215</v>
      </c>
      <c r="BK461" s="184">
        <f>SUM(BK462:BK469)</f>
        <v>0</v>
      </c>
    </row>
    <row r="462" spans="1:65" s="2" customFormat="1" ht="24.15" customHeight="1">
      <c r="A462" s="35"/>
      <c r="B462" s="36"/>
      <c r="C462" s="185" t="s">
        <v>2065</v>
      </c>
      <c r="D462" s="185" t="s">
        <v>216</v>
      </c>
      <c r="E462" s="186" t="s">
        <v>6418</v>
      </c>
      <c r="F462" s="187" t="s">
        <v>6419</v>
      </c>
      <c r="G462" s="188" t="s">
        <v>6420</v>
      </c>
      <c r="H462" s="189">
        <v>1</v>
      </c>
      <c r="I462" s="190"/>
      <c r="J462" s="191">
        <f>ROUND(I462*H462,2)</f>
        <v>0</v>
      </c>
      <c r="K462" s="187" t="s">
        <v>1</v>
      </c>
      <c r="L462" s="40"/>
      <c r="M462" s="192" t="s">
        <v>1</v>
      </c>
      <c r="N462" s="193" t="s">
        <v>46</v>
      </c>
      <c r="O462" s="72"/>
      <c r="P462" s="194">
        <f>O462*H462</f>
        <v>0</v>
      </c>
      <c r="Q462" s="194">
        <v>0</v>
      </c>
      <c r="R462" s="194">
        <f>Q462*H462</f>
        <v>0</v>
      </c>
      <c r="S462" s="194">
        <v>0</v>
      </c>
      <c r="T462" s="195">
        <f>S462*H462</f>
        <v>0</v>
      </c>
      <c r="U462" s="35"/>
      <c r="V462" s="35"/>
      <c r="W462" s="35"/>
      <c r="X462" s="35"/>
      <c r="Y462" s="35"/>
      <c r="Z462" s="35"/>
      <c r="AA462" s="35"/>
      <c r="AB462" s="35"/>
      <c r="AC462" s="35"/>
      <c r="AD462" s="35"/>
      <c r="AE462" s="35"/>
      <c r="AR462" s="196" t="s">
        <v>214</v>
      </c>
      <c r="AT462" s="196" t="s">
        <v>216</v>
      </c>
      <c r="AU462" s="196" t="s">
        <v>88</v>
      </c>
      <c r="AY462" s="18" t="s">
        <v>215</v>
      </c>
      <c r="BE462" s="197">
        <f>IF(N462="základní",J462,0)</f>
        <v>0</v>
      </c>
      <c r="BF462" s="197">
        <f>IF(N462="snížená",J462,0)</f>
        <v>0</v>
      </c>
      <c r="BG462" s="197">
        <f>IF(N462="zákl. přenesená",J462,0)</f>
        <v>0</v>
      </c>
      <c r="BH462" s="197">
        <f>IF(N462="sníž. přenesená",J462,0)</f>
        <v>0</v>
      </c>
      <c r="BI462" s="197">
        <f>IF(N462="nulová",J462,0)</f>
        <v>0</v>
      </c>
      <c r="BJ462" s="18" t="s">
        <v>88</v>
      </c>
      <c r="BK462" s="197">
        <f>ROUND(I462*H462,2)</f>
        <v>0</v>
      </c>
      <c r="BL462" s="18" t="s">
        <v>214</v>
      </c>
      <c r="BM462" s="196" t="s">
        <v>3096</v>
      </c>
    </row>
    <row r="463" spans="1:65" s="2" customFormat="1" ht="10.199999999999999">
      <c r="A463" s="35"/>
      <c r="B463" s="36"/>
      <c r="C463" s="37"/>
      <c r="D463" s="198" t="s">
        <v>221</v>
      </c>
      <c r="E463" s="37"/>
      <c r="F463" s="199" t="s">
        <v>6419</v>
      </c>
      <c r="G463" s="37"/>
      <c r="H463" s="37"/>
      <c r="I463" s="200"/>
      <c r="J463" s="37"/>
      <c r="K463" s="37"/>
      <c r="L463" s="40"/>
      <c r="M463" s="201"/>
      <c r="N463" s="202"/>
      <c r="O463" s="72"/>
      <c r="P463" s="72"/>
      <c r="Q463" s="72"/>
      <c r="R463" s="72"/>
      <c r="S463" s="72"/>
      <c r="T463" s="73"/>
      <c r="U463" s="35"/>
      <c r="V463" s="35"/>
      <c r="W463" s="35"/>
      <c r="X463" s="35"/>
      <c r="Y463" s="35"/>
      <c r="Z463" s="35"/>
      <c r="AA463" s="35"/>
      <c r="AB463" s="35"/>
      <c r="AC463" s="35"/>
      <c r="AD463" s="35"/>
      <c r="AE463" s="35"/>
      <c r="AT463" s="18" t="s">
        <v>221</v>
      </c>
      <c r="AU463" s="18" t="s">
        <v>88</v>
      </c>
    </row>
    <row r="464" spans="1:65" s="2" customFormat="1" ht="24.15" customHeight="1">
      <c r="A464" s="35"/>
      <c r="B464" s="36"/>
      <c r="C464" s="185" t="s">
        <v>2078</v>
      </c>
      <c r="D464" s="185" t="s">
        <v>216</v>
      </c>
      <c r="E464" s="186" t="s">
        <v>6421</v>
      </c>
      <c r="F464" s="187" t="s">
        <v>6422</v>
      </c>
      <c r="G464" s="188" t="s">
        <v>6420</v>
      </c>
      <c r="H464" s="189">
        <v>1</v>
      </c>
      <c r="I464" s="190"/>
      <c r="J464" s="191">
        <f>ROUND(I464*H464,2)</f>
        <v>0</v>
      </c>
      <c r="K464" s="187" t="s">
        <v>1</v>
      </c>
      <c r="L464" s="40"/>
      <c r="M464" s="192" t="s">
        <v>1</v>
      </c>
      <c r="N464" s="193" t="s">
        <v>46</v>
      </c>
      <c r="O464" s="72"/>
      <c r="P464" s="194">
        <f>O464*H464</f>
        <v>0</v>
      </c>
      <c r="Q464" s="194">
        <v>0</v>
      </c>
      <c r="R464" s="194">
        <f>Q464*H464</f>
        <v>0</v>
      </c>
      <c r="S464" s="194">
        <v>0</v>
      </c>
      <c r="T464" s="195">
        <f>S464*H464</f>
        <v>0</v>
      </c>
      <c r="U464" s="35"/>
      <c r="V464" s="35"/>
      <c r="W464" s="35"/>
      <c r="X464" s="35"/>
      <c r="Y464" s="35"/>
      <c r="Z464" s="35"/>
      <c r="AA464" s="35"/>
      <c r="AB464" s="35"/>
      <c r="AC464" s="35"/>
      <c r="AD464" s="35"/>
      <c r="AE464" s="35"/>
      <c r="AR464" s="196" t="s">
        <v>214</v>
      </c>
      <c r="AT464" s="196" t="s">
        <v>216</v>
      </c>
      <c r="AU464" s="196" t="s">
        <v>88</v>
      </c>
      <c r="AY464" s="18" t="s">
        <v>215</v>
      </c>
      <c r="BE464" s="197">
        <f>IF(N464="základní",J464,0)</f>
        <v>0</v>
      </c>
      <c r="BF464" s="197">
        <f>IF(N464="snížená",J464,0)</f>
        <v>0</v>
      </c>
      <c r="BG464" s="197">
        <f>IF(N464="zákl. přenesená",J464,0)</f>
        <v>0</v>
      </c>
      <c r="BH464" s="197">
        <f>IF(N464="sníž. přenesená",J464,0)</f>
        <v>0</v>
      </c>
      <c r="BI464" s="197">
        <f>IF(N464="nulová",J464,0)</f>
        <v>0</v>
      </c>
      <c r="BJ464" s="18" t="s">
        <v>88</v>
      </c>
      <c r="BK464" s="197">
        <f>ROUND(I464*H464,2)</f>
        <v>0</v>
      </c>
      <c r="BL464" s="18" t="s">
        <v>214</v>
      </c>
      <c r="BM464" s="196" t="s">
        <v>3104</v>
      </c>
    </row>
    <row r="465" spans="1:65" s="2" customFormat="1" ht="10.199999999999999">
      <c r="A465" s="35"/>
      <c r="B465" s="36"/>
      <c r="C465" s="37"/>
      <c r="D465" s="198" t="s">
        <v>221</v>
      </c>
      <c r="E465" s="37"/>
      <c r="F465" s="199" t="s">
        <v>6422</v>
      </c>
      <c r="G465" s="37"/>
      <c r="H465" s="37"/>
      <c r="I465" s="200"/>
      <c r="J465" s="37"/>
      <c r="K465" s="37"/>
      <c r="L465" s="40"/>
      <c r="M465" s="201"/>
      <c r="N465" s="202"/>
      <c r="O465" s="72"/>
      <c r="P465" s="72"/>
      <c r="Q465" s="72"/>
      <c r="R465" s="72"/>
      <c r="S465" s="72"/>
      <c r="T465" s="73"/>
      <c r="U465" s="35"/>
      <c r="V465" s="35"/>
      <c r="W465" s="35"/>
      <c r="X465" s="35"/>
      <c r="Y465" s="35"/>
      <c r="Z465" s="35"/>
      <c r="AA465" s="35"/>
      <c r="AB465" s="35"/>
      <c r="AC465" s="35"/>
      <c r="AD465" s="35"/>
      <c r="AE465" s="35"/>
      <c r="AT465" s="18" t="s">
        <v>221</v>
      </c>
      <c r="AU465" s="18" t="s">
        <v>88</v>
      </c>
    </row>
    <row r="466" spans="1:65" s="2" customFormat="1" ht="24.15" customHeight="1">
      <c r="A466" s="35"/>
      <c r="B466" s="36"/>
      <c r="C466" s="185" t="s">
        <v>2085</v>
      </c>
      <c r="D466" s="185" t="s">
        <v>216</v>
      </c>
      <c r="E466" s="186" t="s">
        <v>6423</v>
      </c>
      <c r="F466" s="187" t="s">
        <v>6424</v>
      </c>
      <c r="G466" s="188" t="s">
        <v>6420</v>
      </c>
      <c r="H466" s="189">
        <v>1</v>
      </c>
      <c r="I466" s="190"/>
      <c r="J466" s="191">
        <f>ROUND(I466*H466,2)</f>
        <v>0</v>
      </c>
      <c r="K466" s="187" t="s">
        <v>1</v>
      </c>
      <c r="L466" s="40"/>
      <c r="M466" s="192" t="s">
        <v>1</v>
      </c>
      <c r="N466" s="193" t="s">
        <v>46</v>
      </c>
      <c r="O466" s="72"/>
      <c r="P466" s="194">
        <f>O466*H466</f>
        <v>0</v>
      </c>
      <c r="Q466" s="194">
        <v>0</v>
      </c>
      <c r="R466" s="194">
        <f>Q466*H466</f>
        <v>0</v>
      </c>
      <c r="S466" s="194">
        <v>0</v>
      </c>
      <c r="T466" s="195">
        <f>S466*H466</f>
        <v>0</v>
      </c>
      <c r="U466" s="35"/>
      <c r="V466" s="35"/>
      <c r="W466" s="35"/>
      <c r="X466" s="35"/>
      <c r="Y466" s="35"/>
      <c r="Z466" s="35"/>
      <c r="AA466" s="35"/>
      <c r="AB466" s="35"/>
      <c r="AC466" s="35"/>
      <c r="AD466" s="35"/>
      <c r="AE466" s="35"/>
      <c r="AR466" s="196" t="s">
        <v>214</v>
      </c>
      <c r="AT466" s="196" t="s">
        <v>216</v>
      </c>
      <c r="AU466" s="196" t="s">
        <v>88</v>
      </c>
      <c r="AY466" s="18" t="s">
        <v>215</v>
      </c>
      <c r="BE466" s="197">
        <f>IF(N466="základní",J466,0)</f>
        <v>0</v>
      </c>
      <c r="BF466" s="197">
        <f>IF(N466="snížená",J466,0)</f>
        <v>0</v>
      </c>
      <c r="BG466" s="197">
        <f>IF(N466="zákl. přenesená",J466,0)</f>
        <v>0</v>
      </c>
      <c r="BH466" s="197">
        <f>IF(N466="sníž. přenesená",J466,0)</f>
        <v>0</v>
      </c>
      <c r="BI466" s="197">
        <f>IF(N466="nulová",J466,0)</f>
        <v>0</v>
      </c>
      <c r="BJ466" s="18" t="s">
        <v>88</v>
      </c>
      <c r="BK466" s="197">
        <f>ROUND(I466*H466,2)</f>
        <v>0</v>
      </c>
      <c r="BL466" s="18" t="s">
        <v>214</v>
      </c>
      <c r="BM466" s="196" t="s">
        <v>3118</v>
      </c>
    </row>
    <row r="467" spans="1:65" s="2" customFormat="1" ht="10.199999999999999">
      <c r="A467" s="35"/>
      <c r="B467" s="36"/>
      <c r="C467" s="37"/>
      <c r="D467" s="198" t="s">
        <v>221</v>
      </c>
      <c r="E467" s="37"/>
      <c r="F467" s="199" t="s">
        <v>6424</v>
      </c>
      <c r="G467" s="37"/>
      <c r="H467" s="37"/>
      <c r="I467" s="200"/>
      <c r="J467" s="37"/>
      <c r="K467" s="37"/>
      <c r="L467" s="40"/>
      <c r="M467" s="201"/>
      <c r="N467" s="202"/>
      <c r="O467" s="72"/>
      <c r="P467" s="72"/>
      <c r="Q467" s="72"/>
      <c r="R467" s="72"/>
      <c r="S467" s="72"/>
      <c r="T467" s="73"/>
      <c r="U467" s="35"/>
      <c r="V467" s="35"/>
      <c r="W467" s="35"/>
      <c r="X467" s="35"/>
      <c r="Y467" s="35"/>
      <c r="Z467" s="35"/>
      <c r="AA467" s="35"/>
      <c r="AB467" s="35"/>
      <c r="AC467" s="35"/>
      <c r="AD467" s="35"/>
      <c r="AE467" s="35"/>
      <c r="AT467" s="18" t="s">
        <v>221</v>
      </c>
      <c r="AU467" s="18" t="s">
        <v>88</v>
      </c>
    </row>
    <row r="468" spans="1:65" s="2" customFormat="1" ht="24.15" customHeight="1">
      <c r="A468" s="35"/>
      <c r="B468" s="36"/>
      <c r="C468" s="185" t="s">
        <v>2091</v>
      </c>
      <c r="D468" s="185" t="s">
        <v>216</v>
      </c>
      <c r="E468" s="186" t="s">
        <v>6425</v>
      </c>
      <c r="F468" s="187" t="s">
        <v>6426</v>
      </c>
      <c r="G468" s="188" t="s">
        <v>6420</v>
      </c>
      <c r="H468" s="189">
        <v>1</v>
      </c>
      <c r="I468" s="190"/>
      <c r="J468" s="191">
        <f>ROUND(I468*H468,2)</f>
        <v>0</v>
      </c>
      <c r="K468" s="187" t="s">
        <v>1</v>
      </c>
      <c r="L468" s="40"/>
      <c r="M468" s="192" t="s">
        <v>1</v>
      </c>
      <c r="N468" s="193" t="s">
        <v>46</v>
      </c>
      <c r="O468" s="72"/>
      <c r="P468" s="194">
        <f>O468*H468</f>
        <v>0</v>
      </c>
      <c r="Q468" s="194">
        <v>0</v>
      </c>
      <c r="R468" s="194">
        <f>Q468*H468</f>
        <v>0</v>
      </c>
      <c r="S468" s="194">
        <v>0</v>
      </c>
      <c r="T468" s="195">
        <f>S468*H468</f>
        <v>0</v>
      </c>
      <c r="U468" s="35"/>
      <c r="V468" s="35"/>
      <c r="W468" s="35"/>
      <c r="X468" s="35"/>
      <c r="Y468" s="35"/>
      <c r="Z468" s="35"/>
      <c r="AA468" s="35"/>
      <c r="AB468" s="35"/>
      <c r="AC468" s="35"/>
      <c r="AD468" s="35"/>
      <c r="AE468" s="35"/>
      <c r="AR468" s="196" t="s">
        <v>214</v>
      </c>
      <c r="AT468" s="196" t="s">
        <v>216</v>
      </c>
      <c r="AU468" s="196" t="s">
        <v>88</v>
      </c>
      <c r="AY468" s="18" t="s">
        <v>215</v>
      </c>
      <c r="BE468" s="197">
        <f>IF(N468="základní",J468,0)</f>
        <v>0</v>
      </c>
      <c r="BF468" s="197">
        <f>IF(N468="snížená",J468,0)</f>
        <v>0</v>
      </c>
      <c r="BG468" s="197">
        <f>IF(N468="zákl. přenesená",J468,0)</f>
        <v>0</v>
      </c>
      <c r="BH468" s="197">
        <f>IF(N468="sníž. přenesená",J468,0)</f>
        <v>0</v>
      </c>
      <c r="BI468" s="197">
        <f>IF(N468="nulová",J468,0)</f>
        <v>0</v>
      </c>
      <c r="BJ468" s="18" t="s">
        <v>88</v>
      </c>
      <c r="BK468" s="197">
        <f>ROUND(I468*H468,2)</f>
        <v>0</v>
      </c>
      <c r="BL468" s="18" t="s">
        <v>214</v>
      </c>
      <c r="BM468" s="196" t="s">
        <v>3127</v>
      </c>
    </row>
    <row r="469" spans="1:65" s="2" customFormat="1" ht="10.199999999999999">
      <c r="A469" s="35"/>
      <c r="B469" s="36"/>
      <c r="C469" s="37"/>
      <c r="D469" s="198" t="s">
        <v>221</v>
      </c>
      <c r="E469" s="37"/>
      <c r="F469" s="199" t="s">
        <v>6426</v>
      </c>
      <c r="G469" s="37"/>
      <c r="H469" s="37"/>
      <c r="I469" s="200"/>
      <c r="J469" s="37"/>
      <c r="K469" s="37"/>
      <c r="L469" s="40"/>
      <c r="M469" s="201"/>
      <c r="N469" s="202"/>
      <c r="O469" s="72"/>
      <c r="P469" s="72"/>
      <c r="Q469" s="72"/>
      <c r="R469" s="72"/>
      <c r="S469" s="72"/>
      <c r="T469" s="73"/>
      <c r="U469" s="35"/>
      <c r="V469" s="35"/>
      <c r="W469" s="35"/>
      <c r="X469" s="35"/>
      <c r="Y469" s="35"/>
      <c r="Z469" s="35"/>
      <c r="AA469" s="35"/>
      <c r="AB469" s="35"/>
      <c r="AC469" s="35"/>
      <c r="AD469" s="35"/>
      <c r="AE469" s="35"/>
      <c r="AT469" s="18" t="s">
        <v>221</v>
      </c>
      <c r="AU469" s="18" t="s">
        <v>88</v>
      </c>
    </row>
    <row r="470" spans="1:65" s="11" customFormat="1" ht="25.95" customHeight="1">
      <c r="B470" s="171"/>
      <c r="C470" s="172"/>
      <c r="D470" s="173" t="s">
        <v>80</v>
      </c>
      <c r="E470" s="174" t="s">
        <v>6427</v>
      </c>
      <c r="F470" s="174" t="s">
        <v>6428</v>
      </c>
      <c r="G470" s="172"/>
      <c r="H470" s="172"/>
      <c r="I470" s="175"/>
      <c r="J470" s="176">
        <f>BK470</f>
        <v>0</v>
      </c>
      <c r="K470" s="172"/>
      <c r="L470" s="177"/>
      <c r="M470" s="178"/>
      <c r="N470" s="179"/>
      <c r="O470" s="179"/>
      <c r="P470" s="180">
        <f>SUM(P471:P478)</f>
        <v>0</v>
      </c>
      <c r="Q470" s="179"/>
      <c r="R470" s="180">
        <f>SUM(R471:R478)</f>
        <v>0</v>
      </c>
      <c r="S470" s="179"/>
      <c r="T470" s="181">
        <f>SUM(T471:T478)</f>
        <v>0</v>
      </c>
      <c r="AR470" s="182" t="s">
        <v>88</v>
      </c>
      <c r="AT470" s="183" t="s">
        <v>80</v>
      </c>
      <c r="AU470" s="183" t="s">
        <v>81</v>
      </c>
      <c r="AY470" s="182" t="s">
        <v>215</v>
      </c>
      <c r="BK470" s="184">
        <f>SUM(BK471:BK478)</f>
        <v>0</v>
      </c>
    </row>
    <row r="471" spans="1:65" s="2" customFormat="1" ht="24.15" customHeight="1">
      <c r="A471" s="35"/>
      <c r="B471" s="36"/>
      <c r="C471" s="185" t="s">
        <v>2097</v>
      </c>
      <c r="D471" s="185" t="s">
        <v>216</v>
      </c>
      <c r="E471" s="186" t="s">
        <v>6429</v>
      </c>
      <c r="F471" s="187" t="s">
        <v>6430</v>
      </c>
      <c r="G471" s="188" t="s">
        <v>6420</v>
      </c>
      <c r="H471" s="189">
        <v>1</v>
      </c>
      <c r="I471" s="190"/>
      <c r="J471" s="191">
        <f>ROUND(I471*H471,2)</f>
        <v>0</v>
      </c>
      <c r="K471" s="187" t="s">
        <v>1</v>
      </c>
      <c r="L471" s="40"/>
      <c r="M471" s="192" t="s">
        <v>1</v>
      </c>
      <c r="N471" s="193" t="s">
        <v>46</v>
      </c>
      <c r="O471" s="72"/>
      <c r="P471" s="194">
        <f>O471*H471</f>
        <v>0</v>
      </c>
      <c r="Q471" s="194">
        <v>0</v>
      </c>
      <c r="R471" s="194">
        <f>Q471*H471</f>
        <v>0</v>
      </c>
      <c r="S471" s="194">
        <v>0</v>
      </c>
      <c r="T471" s="195">
        <f>S471*H471</f>
        <v>0</v>
      </c>
      <c r="U471" s="35"/>
      <c r="V471" s="35"/>
      <c r="W471" s="35"/>
      <c r="X471" s="35"/>
      <c r="Y471" s="35"/>
      <c r="Z471" s="35"/>
      <c r="AA471" s="35"/>
      <c r="AB471" s="35"/>
      <c r="AC471" s="35"/>
      <c r="AD471" s="35"/>
      <c r="AE471" s="35"/>
      <c r="AR471" s="196" t="s">
        <v>214</v>
      </c>
      <c r="AT471" s="196" t="s">
        <v>216</v>
      </c>
      <c r="AU471" s="196" t="s">
        <v>88</v>
      </c>
      <c r="AY471" s="18" t="s">
        <v>215</v>
      </c>
      <c r="BE471" s="197">
        <f>IF(N471="základní",J471,0)</f>
        <v>0</v>
      </c>
      <c r="BF471" s="197">
        <f>IF(N471="snížená",J471,0)</f>
        <v>0</v>
      </c>
      <c r="BG471" s="197">
        <f>IF(N471="zákl. přenesená",J471,0)</f>
        <v>0</v>
      </c>
      <c r="BH471" s="197">
        <f>IF(N471="sníž. přenesená",J471,0)</f>
        <v>0</v>
      </c>
      <c r="BI471" s="197">
        <f>IF(N471="nulová",J471,0)</f>
        <v>0</v>
      </c>
      <c r="BJ471" s="18" t="s">
        <v>88</v>
      </c>
      <c r="BK471" s="197">
        <f>ROUND(I471*H471,2)</f>
        <v>0</v>
      </c>
      <c r="BL471" s="18" t="s">
        <v>214</v>
      </c>
      <c r="BM471" s="196" t="s">
        <v>3135</v>
      </c>
    </row>
    <row r="472" spans="1:65" s="2" customFormat="1" ht="10.199999999999999">
      <c r="A472" s="35"/>
      <c r="B472" s="36"/>
      <c r="C472" s="37"/>
      <c r="D472" s="198" t="s">
        <v>221</v>
      </c>
      <c r="E472" s="37"/>
      <c r="F472" s="199" t="s">
        <v>6430</v>
      </c>
      <c r="G472" s="37"/>
      <c r="H472" s="37"/>
      <c r="I472" s="200"/>
      <c r="J472" s="37"/>
      <c r="K472" s="37"/>
      <c r="L472" s="40"/>
      <c r="M472" s="201"/>
      <c r="N472" s="202"/>
      <c r="O472" s="72"/>
      <c r="P472" s="72"/>
      <c r="Q472" s="72"/>
      <c r="R472" s="72"/>
      <c r="S472" s="72"/>
      <c r="T472" s="73"/>
      <c r="U472" s="35"/>
      <c r="V472" s="35"/>
      <c r="W472" s="35"/>
      <c r="X472" s="35"/>
      <c r="Y472" s="35"/>
      <c r="Z472" s="35"/>
      <c r="AA472" s="35"/>
      <c r="AB472" s="35"/>
      <c r="AC472" s="35"/>
      <c r="AD472" s="35"/>
      <c r="AE472" s="35"/>
      <c r="AT472" s="18" t="s">
        <v>221</v>
      </c>
      <c r="AU472" s="18" t="s">
        <v>88</v>
      </c>
    </row>
    <row r="473" spans="1:65" s="2" customFormat="1" ht="24.15" customHeight="1">
      <c r="A473" s="35"/>
      <c r="B473" s="36"/>
      <c r="C473" s="185" t="s">
        <v>2103</v>
      </c>
      <c r="D473" s="185" t="s">
        <v>216</v>
      </c>
      <c r="E473" s="186" t="s">
        <v>6431</v>
      </c>
      <c r="F473" s="187" t="s">
        <v>6432</v>
      </c>
      <c r="G473" s="188" t="s">
        <v>6420</v>
      </c>
      <c r="H473" s="189">
        <v>1</v>
      </c>
      <c r="I473" s="190"/>
      <c r="J473" s="191">
        <f>ROUND(I473*H473,2)</f>
        <v>0</v>
      </c>
      <c r="K473" s="187" t="s">
        <v>1</v>
      </c>
      <c r="L473" s="40"/>
      <c r="M473" s="192" t="s">
        <v>1</v>
      </c>
      <c r="N473" s="193" t="s">
        <v>46</v>
      </c>
      <c r="O473" s="72"/>
      <c r="P473" s="194">
        <f>O473*H473</f>
        <v>0</v>
      </c>
      <c r="Q473" s="194">
        <v>0</v>
      </c>
      <c r="R473" s="194">
        <f>Q473*H473</f>
        <v>0</v>
      </c>
      <c r="S473" s="194">
        <v>0</v>
      </c>
      <c r="T473" s="195">
        <f>S473*H473</f>
        <v>0</v>
      </c>
      <c r="U473" s="35"/>
      <c r="V473" s="35"/>
      <c r="W473" s="35"/>
      <c r="X473" s="35"/>
      <c r="Y473" s="35"/>
      <c r="Z473" s="35"/>
      <c r="AA473" s="35"/>
      <c r="AB473" s="35"/>
      <c r="AC473" s="35"/>
      <c r="AD473" s="35"/>
      <c r="AE473" s="35"/>
      <c r="AR473" s="196" t="s">
        <v>214</v>
      </c>
      <c r="AT473" s="196" t="s">
        <v>216</v>
      </c>
      <c r="AU473" s="196" t="s">
        <v>88</v>
      </c>
      <c r="AY473" s="18" t="s">
        <v>215</v>
      </c>
      <c r="BE473" s="197">
        <f>IF(N473="základní",J473,0)</f>
        <v>0</v>
      </c>
      <c r="BF473" s="197">
        <f>IF(N473="snížená",J473,0)</f>
        <v>0</v>
      </c>
      <c r="BG473" s="197">
        <f>IF(N473="zákl. přenesená",J473,0)</f>
        <v>0</v>
      </c>
      <c r="BH473" s="197">
        <f>IF(N473="sníž. přenesená",J473,0)</f>
        <v>0</v>
      </c>
      <c r="BI473" s="197">
        <f>IF(N473="nulová",J473,0)</f>
        <v>0</v>
      </c>
      <c r="BJ473" s="18" t="s">
        <v>88</v>
      </c>
      <c r="BK473" s="197">
        <f>ROUND(I473*H473,2)</f>
        <v>0</v>
      </c>
      <c r="BL473" s="18" t="s">
        <v>214</v>
      </c>
      <c r="BM473" s="196" t="s">
        <v>3143</v>
      </c>
    </row>
    <row r="474" spans="1:65" s="2" customFormat="1" ht="10.199999999999999">
      <c r="A474" s="35"/>
      <c r="B474" s="36"/>
      <c r="C474" s="37"/>
      <c r="D474" s="198" t="s">
        <v>221</v>
      </c>
      <c r="E474" s="37"/>
      <c r="F474" s="199" t="s">
        <v>6432</v>
      </c>
      <c r="G474" s="37"/>
      <c r="H474" s="37"/>
      <c r="I474" s="200"/>
      <c r="J474" s="37"/>
      <c r="K474" s="37"/>
      <c r="L474" s="40"/>
      <c r="M474" s="201"/>
      <c r="N474" s="202"/>
      <c r="O474" s="72"/>
      <c r="P474" s="72"/>
      <c r="Q474" s="72"/>
      <c r="R474" s="72"/>
      <c r="S474" s="72"/>
      <c r="T474" s="73"/>
      <c r="U474" s="35"/>
      <c r="V474" s="35"/>
      <c r="W474" s="35"/>
      <c r="X474" s="35"/>
      <c r="Y474" s="35"/>
      <c r="Z474" s="35"/>
      <c r="AA474" s="35"/>
      <c r="AB474" s="35"/>
      <c r="AC474" s="35"/>
      <c r="AD474" s="35"/>
      <c r="AE474" s="35"/>
      <c r="AT474" s="18" t="s">
        <v>221</v>
      </c>
      <c r="AU474" s="18" t="s">
        <v>88</v>
      </c>
    </row>
    <row r="475" spans="1:65" s="2" customFormat="1" ht="24.15" customHeight="1">
      <c r="A475" s="35"/>
      <c r="B475" s="36"/>
      <c r="C475" s="185" t="s">
        <v>2109</v>
      </c>
      <c r="D475" s="185" t="s">
        <v>216</v>
      </c>
      <c r="E475" s="186" t="s">
        <v>6433</v>
      </c>
      <c r="F475" s="187" t="s">
        <v>6434</v>
      </c>
      <c r="G475" s="188" t="s">
        <v>6420</v>
      </c>
      <c r="H475" s="189">
        <v>1</v>
      </c>
      <c r="I475" s="190"/>
      <c r="J475" s="191">
        <f>ROUND(I475*H475,2)</f>
        <v>0</v>
      </c>
      <c r="K475" s="187" t="s">
        <v>1</v>
      </c>
      <c r="L475" s="40"/>
      <c r="M475" s="192" t="s">
        <v>1</v>
      </c>
      <c r="N475" s="193" t="s">
        <v>46</v>
      </c>
      <c r="O475" s="72"/>
      <c r="P475" s="194">
        <f>O475*H475</f>
        <v>0</v>
      </c>
      <c r="Q475" s="194">
        <v>0</v>
      </c>
      <c r="R475" s="194">
        <f>Q475*H475</f>
        <v>0</v>
      </c>
      <c r="S475" s="194">
        <v>0</v>
      </c>
      <c r="T475" s="195">
        <f>S475*H475</f>
        <v>0</v>
      </c>
      <c r="U475" s="35"/>
      <c r="V475" s="35"/>
      <c r="W475" s="35"/>
      <c r="X475" s="35"/>
      <c r="Y475" s="35"/>
      <c r="Z475" s="35"/>
      <c r="AA475" s="35"/>
      <c r="AB475" s="35"/>
      <c r="AC475" s="35"/>
      <c r="AD475" s="35"/>
      <c r="AE475" s="35"/>
      <c r="AR475" s="196" t="s">
        <v>214</v>
      </c>
      <c r="AT475" s="196" t="s">
        <v>216</v>
      </c>
      <c r="AU475" s="196" t="s">
        <v>88</v>
      </c>
      <c r="AY475" s="18" t="s">
        <v>215</v>
      </c>
      <c r="BE475" s="197">
        <f>IF(N475="základní",J475,0)</f>
        <v>0</v>
      </c>
      <c r="BF475" s="197">
        <f>IF(N475="snížená",J475,0)</f>
        <v>0</v>
      </c>
      <c r="BG475" s="197">
        <f>IF(N475="zákl. přenesená",J475,0)</f>
        <v>0</v>
      </c>
      <c r="BH475" s="197">
        <f>IF(N475="sníž. přenesená",J475,0)</f>
        <v>0</v>
      </c>
      <c r="BI475" s="197">
        <f>IF(N475="nulová",J475,0)</f>
        <v>0</v>
      </c>
      <c r="BJ475" s="18" t="s">
        <v>88</v>
      </c>
      <c r="BK475" s="197">
        <f>ROUND(I475*H475,2)</f>
        <v>0</v>
      </c>
      <c r="BL475" s="18" t="s">
        <v>214</v>
      </c>
      <c r="BM475" s="196" t="s">
        <v>3150</v>
      </c>
    </row>
    <row r="476" spans="1:65" s="2" customFormat="1" ht="10.199999999999999">
      <c r="A476" s="35"/>
      <c r="B476" s="36"/>
      <c r="C476" s="37"/>
      <c r="D476" s="198" t="s">
        <v>221</v>
      </c>
      <c r="E476" s="37"/>
      <c r="F476" s="199" t="s">
        <v>6434</v>
      </c>
      <c r="G476" s="37"/>
      <c r="H476" s="37"/>
      <c r="I476" s="200"/>
      <c r="J476" s="37"/>
      <c r="K476" s="37"/>
      <c r="L476" s="40"/>
      <c r="M476" s="201"/>
      <c r="N476" s="202"/>
      <c r="O476" s="72"/>
      <c r="P476" s="72"/>
      <c r="Q476" s="72"/>
      <c r="R476" s="72"/>
      <c r="S476" s="72"/>
      <c r="T476" s="73"/>
      <c r="U476" s="35"/>
      <c r="V476" s="35"/>
      <c r="W476" s="35"/>
      <c r="X476" s="35"/>
      <c r="Y476" s="35"/>
      <c r="Z476" s="35"/>
      <c r="AA476" s="35"/>
      <c r="AB476" s="35"/>
      <c r="AC476" s="35"/>
      <c r="AD476" s="35"/>
      <c r="AE476" s="35"/>
      <c r="AT476" s="18" t="s">
        <v>221</v>
      </c>
      <c r="AU476" s="18" t="s">
        <v>88</v>
      </c>
    </row>
    <row r="477" spans="1:65" s="2" customFormat="1" ht="24.15" customHeight="1">
      <c r="A477" s="35"/>
      <c r="B477" s="36"/>
      <c r="C477" s="185" t="s">
        <v>2114</v>
      </c>
      <c r="D477" s="185" t="s">
        <v>216</v>
      </c>
      <c r="E477" s="186" t="s">
        <v>6435</v>
      </c>
      <c r="F477" s="187" t="s">
        <v>6436</v>
      </c>
      <c r="G477" s="188" t="s">
        <v>6420</v>
      </c>
      <c r="H477" s="189">
        <v>1</v>
      </c>
      <c r="I477" s="190"/>
      <c r="J477" s="191">
        <f>ROUND(I477*H477,2)</f>
        <v>0</v>
      </c>
      <c r="K477" s="187" t="s">
        <v>1</v>
      </c>
      <c r="L477" s="40"/>
      <c r="M477" s="192" t="s">
        <v>1</v>
      </c>
      <c r="N477" s="193" t="s">
        <v>46</v>
      </c>
      <c r="O477" s="72"/>
      <c r="P477" s="194">
        <f>O477*H477</f>
        <v>0</v>
      </c>
      <c r="Q477" s="194">
        <v>0</v>
      </c>
      <c r="R477" s="194">
        <f>Q477*H477</f>
        <v>0</v>
      </c>
      <c r="S477" s="194">
        <v>0</v>
      </c>
      <c r="T477" s="195">
        <f>S477*H477</f>
        <v>0</v>
      </c>
      <c r="U477" s="35"/>
      <c r="V477" s="35"/>
      <c r="W477" s="35"/>
      <c r="X477" s="35"/>
      <c r="Y477" s="35"/>
      <c r="Z477" s="35"/>
      <c r="AA477" s="35"/>
      <c r="AB477" s="35"/>
      <c r="AC477" s="35"/>
      <c r="AD477" s="35"/>
      <c r="AE477" s="35"/>
      <c r="AR477" s="196" t="s">
        <v>214</v>
      </c>
      <c r="AT477" s="196" t="s">
        <v>216</v>
      </c>
      <c r="AU477" s="196" t="s">
        <v>88</v>
      </c>
      <c r="AY477" s="18" t="s">
        <v>215</v>
      </c>
      <c r="BE477" s="197">
        <f>IF(N477="základní",J477,0)</f>
        <v>0</v>
      </c>
      <c r="BF477" s="197">
        <f>IF(N477="snížená",J477,0)</f>
        <v>0</v>
      </c>
      <c r="BG477" s="197">
        <f>IF(N477="zákl. přenesená",J477,0)</f>
        <v>0</v>
      </c>
      <c r="BH477" s="197">
        <f>IF(N477="sníž. přenesená",J477,0)</f>
        <v>0</v>
      </c>
      <c r="BI477" s="197">
        <f>IF(N477="nulová",J477,0)</f>
        <v>0</v>
      </c>
      <c r="BJ477" s="18" t="s">
        <v>88</v>
      </c>
      <c r="BK477" s="197">
        <f>ROUND(I477*H477,2)</f>
        <v>0</v>
      </c>
      <c r="BL477" s="18" t="s">
        <v>214</v>
      </c>
      <c r="BM477" s="196" t="s">
        <v>3159</v>
      </c>
    </row>
    <row r="478" spans="1:65" s="2" customFormat="1" ht="10.199999999999999">
      <c r="A478" s="35"/>
      <c r="B478" s="36"/>
      <c r="C478" s="37"/>
      <c r="D478" s="198" t="s">
        <v>221</v>
      </c>
      <c r="E478" s="37"/>
      <c r="F478" s="199" t="s">
        <v>6436</v>
      </c>
      <c r="G478" s="37"/>
      <c r="H478" s="37"/>
      <c r="I478" s="200"/>
      <c r="J478" s="37"/>
      <c r="K478" s="37"/>
      <c r="L478" s="40"/>
      <c r="M478" s="270"/>
      <c r="N478" s="271"/>
      <c r="O478" s="205"/>
      <c r="P478" s="205"/>
      <c r="Q478" s="205"/>
      <c r="R478" s="205"/>
      <c r="S478" s="205"/>
      <c r="T478" s="272"/>
      <c r="U478" s="35"/>
      <c r="V478" s="35"/>
      <c r="W478" s="35"/>
      <c r="X478" s="35"/>
      <c r="Y478" s="35"/>
      <c r="Z478" s="35"/>
      <c r="AA478" s="35"/>
      <c r="AB478" s="35"/>
      <c r="AC478" s="35"/>
      <c r="AD478" s="35"/>
      <c r="AE478" s="35"/>
      <c r="AT478" s="18" t="s">
        <v>221</v>
      </c>
      <c r="AU478" s="18" t="s">
        <v>88</v>
      </c>
    </row>
    <row r="479" spans="1:65" s="2" customFormat="1" ht="6.9" customHeight="1">
      <c r="A479" s="35"/>
      <c r="B479" s="55"/>
      <c r="C479" s="56"/>
      <c r="D479" s="56"/>
      <c r="E479" s="56"/>
      <c r="F479" s="56"/>
      <c r="G479" s="56"/>
      <c r="H479" s="56"/>
      <c r="I479" s="56"/>
      <c r="J479" s="56"/>
      <c r="K479" s="56"/>
      <c r="L479" s="40"/>
      <c r="M479" s="35"/>
      <c r="O479" s="35"/>
      <c r="P479" s="35"/>
      <c r="Q479" s="35"/>
      <c r="R479" s="35"/>
      <c r="S479" s="35"/>
      <c r="T479" s="35"/>
      <c r="U479" s="35"/>
      <c r="V479" s="35"/>
      <c r="W479" s="35"/>
      <c r="X479" s="35"/>
      <c r="Y479" s="35"/>
      <c r="Z479" s="35"/>
      <c r="AA479" s="35"/>
      <c r="AB479" s="35"/>
      <c r="AC479" s="35"/>
      <c r="AD479" s="35"/>
      <c r="AE479" s="35"/>
    </row>
  </sheetData>
  <sheetProtection algorithmName="SHA-512" hashValue="NkShpATUY7+Asa4pnSzg61o0m1cH0Pr4/RH/oTR9on5Zp94+S4GVqz2DxyvKFwExeprK3Ii2TiEw4wGyaQg75g==" saltValue="kGwDFNcy448Iy1uH0I1SwLHaJZWqBRpFXo7GRUP4069hpqdX8yAJ4qj4dpOqFCp8K0PkcK1vzh6xLJN5zPzn1g==" spinCount="100000" sheet="1" objects="1" scenarios="1" formatColumns="0" formatRows="0" autoFilter="0"/>
  <autoFilter ref="C129:K478"/>
  <mergeCells count="12">
    <mergeCell ref="E122:H122"/>
    <mergeCell ref="L2:V2"/>
    <mergeCell ref="E85:H85"/>
    <mergeCell ref="E87:H87"/>
    <mergeCell ref="E89:H89"/>
    <mergeCell ref="E118:H118"/>
    <mergeCell ref="E120:H12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37"/>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117</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317</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6437</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62.5" customHeight="1">
      <c r="A29" s="122"/>
      <c r="B29" s="123"/>
      <c r="C29" s="122"/>
      <c r="D29" s="122"/>
      <c r="E29" s="330" t="s">
        <v>6438</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ROUND(J126,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ROUND((SUM(BE126:BE236)),  2)</f>
        <v>0</v>
      </c>
      <c r="G35" s="35"/>
      <c r="H35" s="35"/>
      <c r="I35" s="131">
        <v>0.21</v>
      </c>
      <c r="J35" s="130">
        <f>ROUND(((SUM(BE126:BE236))*I35),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ROUND((SUM(BF126:BF236)),  2)</f>
        <v>0</v>
      </c>
      <c r="G36" s="35"/>
      <c r="H36" s="35"/>
      <c r="I36" s="131">
        <v>0.12</v>
      </c>
      <c r="J36" s="130">
        <f>ROUND(((SUM(BF126:BF236))*I36),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ROUND((SUM(BG126:BG236)),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ROUND((SUM(BH126:BH236)),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ROUND((SUM(BI126:BI236)),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317</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14-E - Zařízení slaboproudé elektrotechniky</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6439</v>
      </c>
      <c r="E99" s="157"/>
      <c r="F99" s="157"/>
      <c r="G99" s="157"/>
      <c r="H99" s="157"/>
      <c r="I99" s="157"/>
      <c r="J99" s="158">
        <f>J127</f>
        <v>0</v>
      </c>
      <c r="K99" s="155"/>
      <c r="L99" s="159"/>
    </row>
    <row r="100" spans="1:47" s="9" customFormat="1" ht="24.9" customHeight="1">
      <c r="B100" s="154"/>
      <c r="C100" s="155"/>
      <c r="D100" s="156" t="s">
        <v>6440</v>
      </c>
      <c r="E100" s="157"/>
      <c r="F100" s="157"/>
      <c r="G100" s="157"/>
      <c r="H100" s="157"/>
      <c r="I100" s="157"/>
      <c r="J100" s="158">
        <f>J130</f>
        <v>0</v>
      </c>
      <c r="K100" s="155"/>
      <c r="L100" s="159"/>
    </row>
    <row r="101" spans="1:47" s="9" customFormat="1" ht="24.9" customHeight="1">
      <c r="B101" s="154"/>
      <c r="C101" s="155"/>
      <c r="D101" s="156" t="s">
        <v>6441</v>
      </c>
      <c r="E101" s="157"/>
      <c r="F101" s="157"/>
      <c r="G101" s="157"/>
      <c r="H101" s="157"/>
      <c r="I101" s="157"/>
      <c r="J101" s="158">
        <f>J135</f>
        <v>0</v>
      </c>
      <c r="K101" s="155"/>
      <c r="L101" s="159"/>
    </row>
    <row r="102" spans="1:47" s="9" customFormat="1" ht="24.9" customHeight="1">
      <c r="B102" s="154"/>
      <c r="C102" s="155"/>
      <c r="D102" s="156" t="s">
        <v>6442</v>
      </c>
      <c r="E102" s="157"/>
      <c r="F102" s="157"/>
      <c r="G102" s="157"/>
      <c r="H102" s="157"/>
      <c r="I102" s="157"/>
      <c r="J102" s="158">
        <f>J172</f>
        <v>0</v>
      </c>
      <c r="K102" s="155"/>
      <c r="L102" s="159"/>
    </row>
    <row r="103" spans="1:47" s="9" customFormat="1" ht="24.9" customHeight="1">
      <c r="B103" s="154"/>
      <c r="C103" s="155"/>
      <c r="D103" s="156" t="s">
        <v>6443</v>
      </c>
      <c r="E103" s="157"/>
      <c r="F103" s="157"/>
      <c r="G103" s="157"/>
      <c r="H103" s="157"/>
      <c r="I103" s="157"/>
      <c r="J103" s="158">
        <f>J219</f>
        <v>0</v>
      </c>
      <c r="K103" s="155"/>
      <c r="L103" s="159"/>
    </row>
    <row r="104" spans="1:47" s="9" customFormat="1" ht="24.9" customHeight="1">
      <c r="B104" s="154"/>
      <c r="C104" s="155"/>
      <c r="D104" s="156" t="s">
        <v>6444</v>
      </c>
      <c r="E104" s="157"/>
      <c r="F104" s="157"/>
      <c r="G104" s="157"/>
      <c r="H104" s="157"/>
      <c r="I104" s="157"/>
      <c r="J104" s="158">
        <f>J230</f>
        <v>0</v>
      </c>
      <c r="K104" s="155"/>
      <c r="L104" s="159"/>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 customHeight="1">
      <c r="A111" s="35"/>
      <c r="B111" s="36"/>
      <c r="C111" s="24" t="s">
        <v>200</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6.5" customHeight="1">
      <c r="A114" s="35"/>
      <c r="B114" s="36"/>
      <c r="C114" s="37"/>
      <c r="D114" s="37"/>
      <c r="E114" s="331" t="str">
        <f>E7</f>
        <v>Výstavba výjezdové základny ZZS KV – Velké Meziříčí</v>
      </c>
      <c r="F114" s="332"/>
      <c r="G114" s="332"/>
      <c r="H114" s="332"/>
      <c r="I114" s="37"/>
      <c r="J114" s="37"/>
      <c r="K114" s="37"/>
      <c r="L114" s="52"/>
      <c r="S114" s="35"/>
      <c r="T114" s="35"/>
      <c r="U114" s="35"/>
      <c r="V114" s="35"/>
      <c r="W114" s="35"/>
      <c r="X114" s="35"/>
      <c r="Y114" s="35"/>
      <c r="Z114" s="35"/>
      <c r="AA114" s="35"/>
      <c r="AB114" s="35"/>
      <c r="AC114" s="35"/>
      <c r="AD114" s="35"/>
      <c r="AE114" s="35"/>
    </row>
    <row r="115" spans="1:65" s="1" customFormat="1" ht="12" customHeight="1">
      <c r="B115" s="22"/>
      <c r="C115" s="30" t="s">
        <v>189</v>
      </c>
      <c r="D115" s="23"/>
      <c r="E115" s="23"/>
      <c r="F115" s="23"/>
      <c r="G115" s="23"/>
      <c r="H115" s="23"/>
      <c r="I115" s="23"/>
      <c r="J115" s="23"/>
      <c r="K115" s="23"/>
      <c r="L115" s="21"/>
    </row>
    <row r="116" spans="1:65" s="2" customFormat="1" ht="16.5" customHeight="1">
      <c r="A116" s="35"/>
      <c r="B116" s="36"/>
      <c r="C116" s="37"/>
      <c r="D116" s="37"/>
      <c r="E116" s="331" t="s">
        <v>317</v>
      </c>
      <c r="F116" s="333"/>
      <c r="G116" s="333"/>
      <c r="H116" s="333"/>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191</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286" t="str">
        <f>E11</f>
        <v>14-E - Zařízení slaboproudé elektrotechniky</v>
      </c>
      <c r="F118" s="333"/>
      <c r="G118" s="333"/>
      <c r="H118" s="333"/>
      <c r="I118" s="37"/>
      <c r="J118" s="37"/>
      <c r="K118" s="37"/>
      <c r="L118" s="52"/>
      <c r="S118" s="35"/>
      <c r="T118" s="35"/>
      <c r="U118" s="35"/>
      <c r="V118" s="35"/>
      <c r="W118" s="35"/>
      <c r="X118" s="35"/>
      <c r="Y118" s="35"/>
      <c r="Z118" s="35"/>
      <c r="AA118" s="35"/>
      <c r="AB118" s="35"/>
      <c r="AC118" s="35"/>
      <c r="AD118" s="35"/>
      <c r="AE118" s="35"/>
    </row>
    <row r="119" spans="1:65" s="2" customFormat="1" ht="6.9"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F14</f>
        <v>Velké Meziříčí</v>
      </c>
      <c r="G120" s="37"/>
      <c r="H120" s="37"/>
      <c r="I120" s="30" t="s">
        <v>22</v>
      </c>
      <c r="J120" s="67" t="str">
        <f>IF(J14="","",J14)</f>
        <v>27. 3. 2025</v>
      </c>
      <c r="K120" s="37"/>
      <c r="L120" s="52"/>
      <c r="S120" s="35"/>
      <c r="T120" s="35"/>
      <c r="U120" s="35"/>
      <c r="V120" s="35"/>
      <c r="W120" s="35"/>
      <c r="X120" s="35"/>
      <c r="Y120" s="35"/>
      <c r="Z120" s="35"/>
      <c r="AA120" s="35"/>
      <c r="AB120" s="35"/>
      <c r="AC120" s="35"/>
      <c r="AD120" s="35"/>
      <c r="AE120" s="35"/>
    </row>
    <row r="121" spans="1:65" s="2" customFormat="1" ht="6.9"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25.65" customHeight="1">
      <c r="A122" s="35"/>
      <c r="B122" s="36"/>
      <c r="C122" s="30" t="s">
        <v>24</v>
      </c>
      <c r="D122" s="37"/>
      <c r="E122" s="37"/>
      <c r="F122" s="28" t="str">
        <f>E17</f>
        <v>Kraj Vysočina</v>
      </c>
      <c r="G122" s="37"/>
      <c r="H122" s="37"/>
      <c r="I122" s="30" t="s">
        <v>32</v>
      </c>
      <c r="J122" s="33" t="str">
        <f>E23</f>
        <v>PROJEKT CENTRUM NOVA s.r.o.</v>
      </c>
      <c r="K122" s="37"/>
      <c r="L122" s="52"/>
      <c r="S122" s="35"/>
      <c r="T122" s="35"/>
      <c r="U122" s="35"/>
      <c r="V122" s="35"/>
      <c r="W122" s="35"/>
      <c r="X122" s="35"/>
      <c r="Y122" s="35"/>
      <c r="Z122" s="35"/>
      <c r="AA122" s="35"/>
      <c r="AB122" s="35"/>
      <c r="AC122" s="35"/>
      <c r="AD122" s="35"/>
      <c r="AE122" s="35"/>
    </row>
    <row r="123" spans="1:65" s="2" customFormat="1" ht="15.15" customHeight="1">
      <c r="A123" s="35"/>
      <c r="B123" s="36"/>
      <c r="C123" s="30" t="s">
        <v>30</v>
      </c>
      <c r="D123" s="37"/>
      <c r="E123" s="37"/>
      <c r="F123" s="28" t="str">
        <f>IF(E20="","",E20)</f>
        <v>Vyplň údaj</v>
      </c>
      <c r="G123" s="37"/>
      <c r="H123" s="37"/>
      <c r="I123" s="30" t="s">
        <v>37</v>
      </c>
      <c r="J123" s="33" t="str">
        <f>E26</f>
        <v xml:space="preserve"> </v>
      </c>
      <c r="K123" s="37"/>
      <c r="L123" s="52"/>
      <c r="S123" s="35"/>
      <c r="T123" s="35"/>
      <c r="U123" s="35"/>
      <c r="V123" s="35"/>
      <c r="W123" s="35"/>
      <c r="X123" s="35"/>
      <c r="Y123" s="35"/>
      <c r="Z123" s="35"/>
      <c r="AA123" s="35"/>
      <c r="AB123" s="35"/>
      <c r="AC123" s="35"/>
      <c r="AD123" s="35"/>
      <c r="AE123" s="35"/>
    </row>
    <row r="124" spans="1:65"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0" customFormat="1" ht="29.25" customHeight="1">
      <c r="A125" s="160"/>
      <c r="B125" s="161"/>
      <c r="C125" s="162" t="s">
        <v>201</v>
      </c>
      <c r="D125" s="163" t="s">
        <v>66</v>
      </c>
      <c r="E125" s="163" t="s">
        <v>62</v>
      </c>
      <c r="F125" s="163" t="s">
        <v>63</v>
      </c>
      <c r="G125" s="163" t="s">
        <v>202</v>
      </c>
      <c r="H125" s="163" t="s">
        <v>203</v>
      </c>
      <c r="I125" s="163" t="s">
        <v>204</v>
      </c>
      <c r="J125" s="163" t="s">
        <v>196</v>
      </c>
      <c r="K125" s="164" t="s">
        <v>205</v>
      </c>
      <c r="L125" s="165"/>
      <c r="M125" s="76" t="s">
        <v>1</v>
      </c>
      <c r="N125" s="77" t="s">
        <v>45</v>
      </c>
      <c r="O125" s="77" t="s">
        <v>206</v>
      </c>
      <c r="P125" s="77" t="s">
        <v>207</v>
      </c>
      <c r="Q125" s="77" t="s">
        <v>208</v>
      </c>
      <c r="R125" s="77" t="s">
        <v>209</v>
      </c>
      <c r="S125" s="77" t="s">
        <v>210</v>
      </c>
      <c r="T125" s="78" t="s">
        <v>211</v>
      </c>
      <c r="U125" s="160"/>
      <c r="V125" s="160"/>
      <c r="W125" s="160"/>
      <c r="X125" s="160"/>
      <c r="Y125" s="160"/>
      <c r="Z125" s="160"/>
      <c r="AA125" s="160"/>
      <c r="AB125" s="160"/>
      <c r="AC125" s="160"/>
      <c r="AD125" s="160"/>
      <c r="AE125" s="160"/>
    </row>
    <row r="126" spans="1:65" s="2" customFormat="1" ht="22.8" customHeight="1">
      <c r="A126" s="35"/>
      <c r="B126" s="36"/>
      <c r="C126" s="83" t="s">
        <v>212</v>
      </c>
      <c r="D126" s="37"/>
      <c r="E126" s="37"/>
      <c r="F126" s="37"/>
      <c r="G126" s="37"/>
      <c r="H126" s="37"/>
      <c r="I126" s="37"/>
      <c r="J126" s="166">
        <f>BK126</f>
        <v>0</v>
      </c>
      <c r="K126" s="37"/>
      <c r="L126" s="40"/>
      <c r="M126" s="79"/>
      <c r="N126" s="167"/>
      <c r="O126" s="80"/>
      <c r="P126" s="168">
        <f>P127+P130+P135+P172+P219+P230</f>
        <v>0</v>
      </c>
      <c r="Q126" s="80"/>
      <c r="R126" s="168">
        <f>R127+R130+R135+R172+R219+R230</f>
        <v>0</v>
      </c>
      <c r="S126" s="80"/>
      <c r="T126" s="169">
        <f>T127+T130+T135+T172+T219+T230</f>
        <v>0</v>
      </c>
      <c r="U126" s="35"/>
      <c r="V126" s="35"/>
      <c r="W126" s="35"/>
      <c r="X126" s="35"/>
      <c r="Y126" s="35"/>
      <c r="Z126" s="35"/>
      <c r="AA126" s="35"/>
      <c r="AB126" s="35"/>
      <c r="AC126" s="35"/>
      <c r="AD126" s="35"/>
      <c r="AE126" s="35"/>
      <c r="AT126" s="18" t="s">
        <v>80</v>
      </c>
      <c r="AU126" s="18" t="s">
        <v>198</v>
      </c>
      <c r="BK126" s="170">
        <f>BK127+BK130+BK135+BK172+BK219+BK230</f>
        <v>0</v>
      </c>
    </row>
    <row r="127" spans="1:65" s="11" customFormat="1" ht="25.95" customHeight="1">
      <c r="B127" s="171"/>
      <c r="C127" s="172"/>
      <c r="D127" s="173" t="s">
        <v>80</v>
      </c>
      <c r="E127" s="174" t="s">
        <v>6076</v>
      </c>
      <c r="F127" s="174" t="s">
        <v>6445</v>
      </c>
      <c r="G127" s="172"/>
      <c r="H127" s="172"/>
      <c r="I127" s="175"/>
      <c r="J127" s="176">
        <f>BK127</f>
        <v>0</v>
      </c>
      <c r="K127" s="172"/>
      <c r="L127" s="177"/>
      <c r="M127" s="178"/>
      <c r="N127" s="179"/>
      <c r="O127" s="179"/>
      <c r="P127" s="180">
        <f>SUM(P128:P129)</f>
        <v>0</v>
      </c>
      <c r="Q127" s="179"/>
      <c r="R127" s="180">
        <f>SUM(R128:R129)</f>
        <v>0</v>
      </c>
      <c r="S127" s="179"/>
      <c r="T127" s="181">
        <f>SUM(T128:T129)</f>
        <v>0</v>
      </c>
      <c r="AR127" s="182" t="s">
        <v>88</v>
      </c>
      <c r="AT127" s="183" t="s">
        <v>80</v>
      </c>
      <c r="AU127" s="183" t="s">
        <v>81</v>
      </c>
      <c r="AY127" s="182" t="s">
        <v>215</v>
      </c>
      <c r="BK127" s="184">
        <f>SUM(BK128:BK129)</f>
        <v>0</v>
      </c>
    </row>
    <row r="128" spans="1:65" s="2" customFormat="1" ht="44.25" customHeight="1">
      <c r="A128" s="35"/>
      <c r="B128" s="36"/>
      <c r="C128" s="185" t="s">
        <v>88</v>
      </c>
      <c r="D128" s="185" t="s">
        <v>216</v>
      </c>
      <c r="E128" s="186" t="s">
        <v>6446</v>
      </c>
      <c r="F128" s="187" t="s">
        <v>6447</v>
      </c>
      <c r="G128" s="188" t="s">
        <v>6080</v>
      </c>
      <c r="H128" s="189">
        <v>1</v>
      </c>
      <c r="I128" s="190"/>
      <c r="J128" s="191">
        <f>ROUND(I128*H128,2)</f>
        <v>0</v>
      </c>
      <c r="K128" s="187" t="s">
        <v>1</v>
      </c>
      <c r="L128" s="40"/>
      <c r="M128" s="192" t="s">
        <v>1</v>
      </c>
      <c r="N128" s="193" t="s">
        <v>46</v>
      </c>
      <c r="O128" s="72"/>
      <c r="P128" s="194">
        <f>O128*H128</f>
        <v>0</v>
      </c>
      <c r="Q128" s="194">
        <v>0</v>
      </c>
      <c r="R128" s="194">
        <f>Q128*H128</f>
        <v>0</v>
      </c>
      <c r="S128" s="194">
        <v>0</v>
      </c>
      <c r="T128" s="195">
        <f>S128*H128</f>
        <v>0</v>
      </c>
      <c r="U128" s="35"/>
      <c r="V128" s="35"/>
      <c r="W128" s="35"/>
      <c r="X128" s="35"/>
      <c r="Y128" s="35"/>
      <c r="Z128" s="35"/>
      <c r="AA128" s="35"/>
      <c r="AB128" s="35"/>
      <c r="AC128" s="35"/>
      <c r="AD128" s="35"/>
      <c r="AE128" s="35"/>
      <c r="AR128" s="196" t="s">
        <v>214</v>
      </c>
      <c r="AT128" s="196" t="s">
        <v>216</v>
      </c>
      <c r="AU128" s="196" t="s">
        <v>88</v>
      </c>
      <c r="AY128" s="18" t="s">
        <v>215</v>
      </c>
      <c r="BE128" s="197">
        <f>IF(N128="základní",J128,0)</f>
        <v>0</v>
      </c>
      <c r="BF128" s="197">
        <f>IF(N128="snížená",J128,0)</f>
        <v>0</v>
      </c>
      <c r="BG128" s="197">
        <f>IF(N128="zákl. přenesená",J128,0)</f>
        <v>0</v>
      </c>
      <c r="BH128" s="197">
        <f>IF(N128="sníž. přenesená",J128,0)</f>
        <v>0</v>
      </c>
      <c r="BI128" s="197">
        <f>IF(N128="nulová",J128,0)</f>
        <v>0</v>
      </c>
      <c r="BJ128" s="18" t="s">
        <v>88</v>
      </c>
      <c r="BK128" s="197">
        <f>ROUND(I128*H128,2)</f>
        <v>0</v>
      </c>
      <c r="BL128" s="18" t="s">
        <v>214</v>
      </c>
      <c r="BM128" s="196" t="s">
        <v>90</v>
      </c>
    </row>
    <row r="129" spans="1:65" s="2" customFormat="1" ht="28.8">
      <c r="A129" s="35"/>
      <c r="B129" s="36"/>
      <c r="C129" s="37"/>
      <c r="D129" s="198" t="s">
        <v>221</v>
      </c>
      <c r="E129" s="37"/>
      <c r="F129" s="199" t="s">
        <v>6447</v>
      </c>
      <c r="G129" s="37"/>
      <c r="H129" s="37"/>
      <c r="I129" s="200"/>
      <c r="J129" s="37"/>
      <c r="K129" s="37"/>
      <c r="L129" s="40"/>
      <c r="M129" s="201"/>
      <c r="N129" s="202"/>
      <c r="O129" s="72"/>
      <c r="P129" s="72"/>
      <c r="Q129" s="72"/>
      <c r="R129" s="72"/>
      <c r="S129" s="72"/>
      <c r="T129" s="73"/>
      <c r="U129" s="35"/>
      <c r="V129" s="35"/>
      <c r="W129" s="35"/>
      <c r="X129" s="35"/>
      <c r="Y129" s="35"/>
      <c r="Z129" s="35"/>
      <c r="AA129" s="35"/>
      <c r="AB129" s="35"/>
      <c r="AC129" s="35"/>
      <c r="AD129" s="35"/>
      <c r="AE129" s="35"/>
      <c r="AT129" s="18" t="s">
        <v>221</v>
      </c>
      <c r="AU129" s="18" t="s">
        <v>88</v>
      </c>
    </row>
    <row r="130" spans="1:65" s="11" customFormat="1" ht="25.95" customHeight="1">
      <c r="B130" s="171"/>
      <c r="C130" s="172"/>
      <c r="D130" s="173" t="s">
        <v>80</v>
      </c>
      <c r="E130" s="174" t="s">
        <v>6129</v>
      </c>
      <c r="F130" s="174" t="s">
        <v>6448</v>
      </c>
      <c r="G130" s="172"/>
      <c r="H130" s="172"/>
      <c r="I130" s="175"/>
      <c r="J130" s="176">
        <f>BK130</f>
        <v>0</v>
      </c>
      <c r="K130" s="172"/>
      <c r="L130" s="177"/>
      <c r="M130" s="178"/>
      <c r="N130" s="179"/>
      <c r="O130" s="179"/>
      <c r="P130" s="180">
        <f>SUM(P131:P134)</f>
        <v>0</v>
      </c>
      <c r="Q130" s="179"/>
      <c r="R130" s="180">
        <f>SUM(R131:R134)</f>
        <v>0</v>
      </c>
      <c r="S130" s="179"/>
      <c r="T130" s="181">
        <f>SUM(T131:T134)</f>
        <v>0</v>
      </c>
      <c r="AR130" s="182" t="s">
        <v>88</v>
      </c>
      <c r="AT130" s="183" t="s">
        <v>80</v>
      </c>
      <c r="AU130" s="183" t="s">
        <v>81</v>
      </c>
      <c r="AY130" s="182" t="s">
        <v>215</v>
      </c>
      <c r="BK130" s="184">
        <f>SUM(BK131:BK134)</f>
        <v>0</v>
      </c>
    </row>
    <row r="131" spans="1:65" s="2" customFormat="1" ht="16.5" customHeight="1">
      <c r="A131" s="35"/>
      <c r="B131" s="36"/>
      <c r="C131" s="185" t="s">
        <v>90</v>
      </c>
      <c r="D131" s="185" t="s">
        <v>216</v>
      </c>
      <c r="E131" s="186" t="s">
        <v>6449</v>
      </c>
      <c r="F131" s="187" t="s">
        <v>6450</v>
      </c>
      <c r="G131" s="188" t="s">
        <v>6080</v>
      </c>
      <c r="H131" s="189">
        <v>4</v>
      </c>
      <c r="I131" s="190"/>
      <c r="J131" s="191">
        <f>ROUND(I131*H131,2)</f>
        <v>0</v>
      </c>
      <c r="K131" s="187" t="s">
        <v>1</v>
      </c>
      <c r="L131" s="40"/>
      <c r="M131" s="192" t="s">
        <v>1</v>
      </c>
      <c r="N131" s="193" t="s">
        <v>46</v>
      </c>
      <c r="O131" s="72"/>
      <c r="P131" s="194">
        <f>O131*H131</f>
        <v>0</v>
      </c>
      <c r="Q131" s="194">
        <v>0</v>
      </c>
      <c r="R131" s="194">
        <f>Q131*H131</f>
        <v>0</v>
      </c>
      <c r="S131" s="194">
        <v>0</v>
      </c>
      <c r="T131" s="195">
        <f>S131*H131</f>
        <v>0</v>
      </c>
      <c r="U131" s="35"/>
      <c r="V131" s="35"/>
      <c r="W131" s="35"/>
      <c r="X131" s="35"/>
      <c r="Y131" s="35"/>
      <c r="Z131" s="35"/>
      <c r="AA131" s="35"/>
      <c r="AB131" s="35"/>
      <c r="AC131" s="35"/>
      <c r="AD131" s="35"/>
      <c r="AE131" s="35"/>
      <c r="AR131" s="196" t="s">
        <v>214</v>
      </c>
      <c r="AT131" s="196" t="s">
        <v>216</v>
      </c>
      <c r="AU131" s="196" t="s">
        <v>88</v>
      </c>
      <c r="AY131" s="18" t="s">
        <v>215</v>
      </c>
      <c r="BE131" s="197">
        <f>IF(N131="základní",J131,0)</f>
        <v>0</v>
      </c>
      <c r="BF131" s="197">
        <f>IF(N131="snížená",J131,0)</f>
        <v>0</v>
      </c>
      <c r="BG131" s="197">
        <f>IF(N131="zákl. přenesená",J131,0)</f>
        <v>0</v>
      </c>
      <c r="BH131" s="197">
        <f>IF(N131="sníž. přenesená",J131,0)</f>
        <v>0</v>
      </c>
      <c r="BI131" s="197">
        <f>IF(N131="nulová",J131,0)</f>
        <v>0</v>
      </c>
      <c r="BJ131" s="18" t="s">
        <v>88</v>
      </c>
      <c r="BK131" s="197">
        <f>ROUND(I131*H131,2)</f>
        <v>0</v>
      </c>
      <c r="BL131" s="18" t="s">
        <v>214</v>
      </c>
      <c r="BM131" s="196" t="s">
        <v>214</v>
      </c>
    </row>
    <row r="132" spans="1:65" s="2" customFormat="1" ht="10.199999999999999">
      <c r="A132" s="35"/>
      <c r="B132" s="36"/>
      <c r="C132" s="37"/>
      <c r="D132" s="198" t="s">
        <v>221</v>
      </c>
      <c r="E132" s="37"/>
      <c r="F132" s="199" t="s">
        <v>6450</v>
      </c>
      <c r="G132" s="37"/>
      <c r="H132" s="37"/>
      <c r="I132" s="200"/>
      <c r="J132" s="37"/>
      <c r="K132" s="37"/>
      <c r="L132" s="40"/>
      <c r="M132" s="201"/>
      <c r="N132" s="202"/>
      <c r="O132" s="72"/>
      <c r="P132" s="72"/>
      <c r="Q132" s="72"/>
      <c r="R132" s="72"/>
      <c r="S132" s="72"/>
      <c r="T132" s="73"/>
      <c r="U132" s="35"/>
      <c r="V132" s="35"/>
      <c r="W132" s="35"/>
      <c r="X132" s="35"/>
      <c r="Y132" s="35"/>
      <c r="Z132" s="35"/>
      <c r="AA132" s="35"/>
      <c r="AB132" s="35"/>
      <c r="AC132" s="35"/>
      <c r="AD132" s="35"/>
      <c r="AE132" s="35"/>
      <c r="AT132" s="18" t="s">
        <v>221</v>
      </c>
      <c r="AU132" s="18" t="s">
        <v>88</v>
      </c>
    </row>
    <row r="133" spans="1:65" s="2" customFormat="1" ht="16.5" customHeight="1">
      <c r="A133" s="35"/>
      <c r="B133" s="36"/>
      <c r="C133" s="185" t="s">
        <v>227</v>
      </c>
      <c r="D133" s="185" t="s">
        <v>216</v>
      </c>
      <c r="E133" s="186" t="s">
        <v>6451</v>
      </c>
      <c r="F133" s="187" t="s">
        <v>6452</v>
      </c>
      <c r="G133" s="188" t="s">
        <v>219</v>
      </c>
      <c r="H133" s="189">
        <v>1</v>
      </c>
      <c r="I133" s="190"/>
      <c r="J133" s="191">
        <f>ROUND(I133*H133,2)</f>
        <v>0</v>
      </c>
      <c r="K133" s="187" t="s">
        <v>1</v>
      </c>
      <c r="L133" s="40"/>
      <c r="M133" s="192" t="s">
        <v>1</v>
      </c>
      <c r="N133" s="193" t="s">
        <v>46</v>
      </c>
      <c r="O133" s="72"/>
      <c r="P133" s="194">
        <f>O133*H133</f>
        <v>0</v>
      </c>
      <c r="Q133" s="194">
        <v>0</v>
      </c>
      <c r="R133" s="194">
        <f>Q133*H133</f>
        <v>0</v>
      </c>
      <c r="S133" s="194">
        <v>0</v>
      </c>
      <c r="T133" s="195">
        <f>S133*H133</f>
        <v>0</v>
      </c>
      <c r="U133" s="35"/>
      <c r="V133" s="35"/>
      <c r="W133" s="35"/>
      <c r="X133" s="35"/>
      <c r="Y133" s="35"/>
      <c r="Z133" s="35"/>
      <c r="AA133" s="35"/>
      <c r="AB133" s="35"/>
      <c r="AC133" s="35"/>
      <c r="AD133" s="35"/>
      <c r="AE133" s="35"/>
      <c r="AR133" s="196" t="s">
        <v>214</v>
      </c>
      <c r="AT133" s="196" t="s">
        <v>216</v>
      </c>
      <c r="AU133" s="196" t="s">
        <v>88</v>
      </c>
      <c r="AY133" s="18" t="s">
        <v>215</v>
      </c>
      <c r="BE133" s="197">
        <f>IF(N133="základní",J133,0)</f>
        <v>0</v>
      </c>
      <c r="BF133" s="197">
        <f>IF(N133="snížená",J133,0)</f>
        <v>0</v>
      </c>
      <c r="BG133" s="197">
        <f>IF(N133="zákl. přenesená",J133,0)</f>
        <v>0</v>
      </c>
      <c r="BH133" s="197">
        <f>IF(N133="sníž. přenesená",J133,0)</f>
        <v>0</v>
      </c>
      <c r="BI133" s="197">
        <f>IF(N133="nulová",J133,0)</f>
        <v>0</v>
      </c>
      <c r="BJ133" s="18" t="s">
        <v>88</v>
      </c>
      <c r="BK133" s="197">
        <f>ROUND(I133*H133,2)</f>
        <v>0</v>
      </c>
      <c r="BL133" s="18" t="s">
        <v>214</v>
      </c>
      <c r="BM133" s="196" t="s">
        <v>241</v>
      </c>
    </row>
    <row r="134" spans="1:65" s="2" customFormat="1" ht="10.199999999999999">
      <c r="A134" s="35"/>
      <c r="B134" s="36"/>
      <c r="C134" s="37"/>
      <c r="D134" s="198" t="s">
        <v>221</v>
      </c>
      <c r="E134" s="37"/>
      <c r="F134" s="199" t="s">
        <v>6452</v>
      </c>
      <c r="G134" s="37"/>
      <c r="H134" s="37"/>
      <c r="I134" s="200"/>
      <c r="J134" s="37"/>
      <c r="K134" s="37"/>
      <c r="L134" s="40"/>
      <c r="M134" s="201"/>
      <c r="N134" s="202"/>
      <c r="O134" s="72"/>
      <c r="P134" s="72"/>
      <c r="Q134" s="72"/>
      <c r="R134" s="72"/>
      <c r="S134" s="72"/>
      <c r="T134" s="73"/>
      <c r="U134" s="35"/>
      <c r="V134" s="35"/>
      <c r="W134" s="35"/>
      <c r="X134" s="35"/>
      <c r="Y134" s="35"/>
      <c r="Z134" s="35"/>
      <c r="AA134" s="35"/>
      <c r="AB134" s="35"/>
      <c r="AC134" s="35"/>
      <c r="AD134" s="35"/>
      <c r="AE134" s="35"/>
      <c r="AT134" s="18" t="s">
        <v>221</v>
      </c>
      <c r="AU134" s="18" t="s">
        <v>88</v>
      </c>
    </row>
    <row r="135" spans="1:65" s="11" customFormat="1" ht="25.95" customHeight="1">
      <c r="B135" s="171"/>
      <c r="C135" s="172"/>
      <c r="D135" s="173" t="s">
        <v>80</v>
      </c>
      <c r="E135" s="174" t="s">
        <v>6199</v>
      </c>
      <c r="F135" s="174" t="s">
        <v>6453</v>
      </c>
      <c r="G135" s="172"/>
      <c r="H135" s="172"/>
      <c r="I135" s="175"/>
      <c r="J135" s="176">
        <f>BK135</f>
        <v>0</v>
      </c>
      <c r="K135" s="172"/>
      <c r="L135" s="177"/>
      <c r="M135" s="178"/>
      <c r="N135" s="179"/>
      <c r="O135" s="179"/>
      <c r="P135" s="180">
        <f>SUM(P136:P171)</f>
        <v>0</v>
      </c>
      <c r="Q135" s="179"/>
      <c r="R135" s="180">
        <f>SUM(R136:R171)</f>
        <v>0</v>
      </c>
      <c r="S135" s="179"/>
      <c r="T135" s="181">
        <f>SUM(T136:T171)</f>
        <v>0</v>
      </c>
      <c r="AR135" s="182" t="s">
        <v>88</v>
      </c>
      <c r="AT135" s="183" t="s">
        <v>80</v>
      </c>
      <c r="AU135" s="183" t="s">
        <v>81</v>
      </c>
      <c r="AY135" s="182" t="s">
        <v>215</v>
      </c>
      <c r="BK135" s="184">
        <f>SUM(BK136:BK171)</f>
        <v>0</v>
      </c>
    </row>
    <row r="136" spans="1:65" s="2" customFormat="1" ht="16.5" customHeight="1">
      <c r="A136" s="35"/>
      <c r="B136" s="36"/>
      <c r="C136" s="185" t="s">
        <v>214</v>
      </c>
      <c r="D136" s="185" t="s">
        <v>216</v>
      </c>
      <c r="E136" s="186" t="s">
        <v>6454</v>
      </c>
      <c r="F136" s="187" t="s">
        <v>6455</v>
      </c>
      <c r="G136" s="188" t="s">
        <v>6080</v>
      </c>
      <c r="H136" s="189">
        <v>1</v>
      </c>
      <c r="I136" s="190"/>
      <c r="J136" s="191">
        <f>ROUND(I136*H136,2)</f>
        <v>0</v>
      </c>
      <c r="K136" s="187" t="s">
        <v>1</v>
      </c>
      <c r="L136" s="40"/>
      <c r="M136" s="192" t="s">
        <v>1</v>
      </c>
      <c r="N136" s="193" t="s">
        <v>46</v>
      </c>
      <c r="O136" s="72"/>
      <c r="P136" s="194">
        <f>O136*H136</f>
        <v>0</v>
      </c>
      <c r="Q136" s="194">
        <v>0</v>
      </c>
      <c r="R136" s="194">
        <f>Q136*H136</f>
        <v>0</v>
      </c>
      <c r="S136" s="194">
        <v>0</v>
      </c>
      <c r="T136" s="195">
        <f>S136*H136</f>
        <v>0</v>
      </c>
      <c r="U136" s="35"/>
      <c r="V136" s="35"/>
      <c r="W136" s="35"/>
      <c r="X136" s="35"/>
      <c r="Y136" s="35"/>
      <c r="Z136" s="35"/>
      <c r="AA136" s="35"/>
      <c r="AB136" s="35"/>
      <c r="AC136" s="35"/>
      <c r="AD136" s="35"/>
      <c r="AE136" s="35"/>
      <c r="AR136" s="196" t="s">
        <v>214</v>
      </c>
      <c r="AT136" s="196" t="s">
        <v>216</v>
      </c>
      <c r="AU136" s="196" t="s">
        <v>88</v>
      </c>
      <c r="AY136" s="18" t="s">
        <v>215</v>
      </c>
      <c r="BE136" s="197">
        <f>IF(N136="základní",J136,0)</f>
        <v>0</v>
      </c>
      <c r="BF136" s="197">
        <f>IF(N136="snížená",J136,0)</f>
        <v>0</v>
      </c>
      <c r="BG136" s="197">
        <f>IF(N136="zákl. přenesená",J136,0)</f>
        <v>0</v>
      </c>
      <c r="BH136" s="197">
        <f>IF(N136="sníž. přenesená",J136,0)</f>
        <v>0</v>
      </c>
      <c r="BI136" s="197">
        <f>IF(N136="nulová",J136,0)</f>
        <v>0</v>
      </c>
      <c r="BJ136" s="18" t="s">
        <v>88</v>
      </c>
      <c r="BK136" s="197">
        <f>ROUND(I136*H136,2)</f>
        <v>0</v>
      </c>
      <c r="BL136" s="18" t="s">
        <v>214</v>
      </c>
      <c r="BM136" s="196" t="s">
        <v>251</v>
      </c>
    </row>
    <row r="137" spans="1:65" s="2" customFormat="1" ht="10.199999999999999">
      <c r="A137" s="35"/>
      <c r="B137" s="36"/>
      <c r="C137" s="37"/>
      <c r="D137" s="198" t="s">
        <v>221</v>
      </c>
      <c r="E137" s="37"/>
      <c r="F137" s="199" t="s">
        <v>6455</v>
      </c>
      <c r="G137" s="37"/>
      <c r="H137" s="37"/>
      <c r="I137" s="200"/>
      <c r="J137" s="37"/>
      <c r="K137" s="37"/>
      <c r="L137" s="40"/>
      <c r="M137" s="201"/>
      <c r="N137" s="202"/>
      <c r="O137" s="72"/>
      <c r="P137" s="72"/>
      <c r="Q137" s="72"/>
      <c r="R137" s="72"/>
      <c r="S137" s="72"/>
      <c r="T137" s="73"/>
      <c r="U137" s="35"/>
      <c r="V137" s="35"/>
      <c r="W137" s="35"/>
      <c r="X137" s="35"/>
      <c r="Y137" s="35"/>
      <c r="Z137" s="35"/>
      <c r="AA137" s="35"/>
      <c r="AB137" s="35"/>
      <c r="AC137" s="35"/>
      <c r="AD137" s="35"/>
      <c r="AE137" s="35"/>
      <c r="AT137" s="18" t="s">
        <v>221</v>
      </c>
      <c r="AU137" s="18" t="s">
        <v>88</v>
      </c>
    </row>
    <row r="138" spans="1:65" s="2" customFormat="1" ht="24.15" customHeight="1">
      <c r="A138" s="35"/>
      <c r="B138" s="36"/>
      <c r="C138" s="185" t="s">
        <v>236</v>
      </c>
      <c r="D138" s="185" t="s">
        <v>216</v>
      </c>
      <c r="E138" s="186" t="s">
        <v>6456</v>
      </c>
      <c r="F138" s="187" t="s">
        <v>6457</v>
      </c>
      <c r="G138" s="188" t="s">
        <v>6080</v>
      </c>
      <c r="H138" s="189">
        <v>1</v>
      </c>
      <c r="I138" s="190"/>
      <c r="J138" s="191">
        <f>ROUND(I138*H138,2)</f>
        <v>0</v>
      </c>
      <c r="K138" s="187" t="s">
        <v>1</v>
      </c>
      <c r="L138" s="40"/>
      <c r="M138" s="192" t="s">
        <v>1</v>
      </c>
      <c r="N138" s="193" t="s">
        <v>46</v>
      </c>
      <c r="O138" s="72"/>
      <c r="P138" s="194">
        <f>O138*H138</f>
        <v>0</v>
      </c>
      <c r="Q138" s="194">
        <v>0</v>
      </c>
      <c r="R138" s="194">
        <f>Q138*H138</f>
        <v>0</v>
      </c>
      <c r="S138" s="194">
        <v>0</v>
      </c>
      <c r="T138" s="195">
        <f>S138*H138</f>
        <v>0</v>
      </c>
      <c r="U138" s="35"/>
      <c r="V138" s="35"/>
      <c r="W138" s="35"/>
      <c r="X138" s="35"/>
      <c r="Y138" s="35"/>
      <c r="Z138" s="35"/>
      <c r="AA138" s="35"/>
      <c r="AB138" s="35"/>
      <c r="AC138" s="35"/>
      <c r="AD138" s="35"/>
      <c r="AE138" s="35"/>
      <c r="AR138" s="196" t="s">
        <v>214</v>
      </c>
      <c r="AT138" s="196" t="s">
        <v>216</v>
      </c>
      <c r="AU138" s="196" t="s">
        <v>88</v>
      </c>
      <c r="AY138" s="18" t="s">
        <v>215</v>
      </c>
      <c r="BE138" s="197">
        <f>IF(N138="základní",J138,0)</f>
        <v>0</v>
      </c>
      <c r="BF138" s="197">
        <f>IF(N138="snížená",J138,0)</f>
        <v>0</v>
      </c>
      <c r="BG138" s="197">
        <f>IF(N138="zákl. přenesená",J138,0)</f>
        <v>0</v>
      </c>
      <c r="BH138" s="197">
        <f>IF(N138="sníž. přenesená",J138,0)</f>
        <v>0</v>
      </c>
      <c r="BI138" s="197">
        <f>IF(N138="nulová",J138,0)</f>
        <v>0</v>
      </c>
      <c r="BJ138" s="18" t="s">
        <v>88</v>
      </c>
      <c r="BK138" s="197">
        <f>ROUND(I138*H138,2)</f>
        <v>0</v>
      </c>
      <c r="BL138" s="18" t="s">
        <v>214</v>
      </c>
      <c r="BM138" s="196" t="s">
        <v>261</v>
      </c>
    </row>
    <row r="139" spans="1:65" s="2" customFormat="1" ht="10.199999999999999">
      <c r="A139" s="35"/>
      <c r="B139" s="36"/>
      <c r="C139" s="37"/>
      <c r="D139" s="198" t="s">
        <v>221</v>
      </c>
      <c r="E139" s="37"/>
      <c r="F139" s="199" t="s">
        <v>6457</v>
      </c>
      <c r="G139" s="37"/>
      <c r="H139" s="37"/>
      <c r="I139" s="200"/>
      <c r="J139" s="37"/>
      <c r="K139" s="37"/>
      <c r="L139" s="40"/>
      <c r="M139" s="201"/>
      <c r="N139" s="202"/>
      <c r="O139" s="72"/>
      <c r="P139" s="72"/>
      <c r="Q139" s="72"/>
      <c r="R139" s="72"/>
      <c r="S139" s="72"/>
      <c r="T139" s="73"/>
      <c r="U139" s="35"/>
      <c r="V139" s="35"/>
      <c r="W139" s="35"/>
      <c r="X139" s="35"/>
      <c r="Y139" s="35"/>
      <c r="Z139" s="35"/>
      <c r="AA139" s="35"/>
      <c r="AB139" s="35"/>
      <c r="AC139" s="35"/>
      <c r="AD139" s="35"/>
      <c r="AE139" s="35"/>
      <c r="AT139" s="18" t="s">
        <v>221</v>
      </c>
      <c r="AU139" s="18" t="s">
        <v>88</v>
      </c>
    </row>
    <row r="140" spans="1:65" s="2" customFormat="1" ht="16.5" customHeight="1">
      <c r="A140" s="35"/>
      <c r="B140" s="36"/>
      <c r="C140" s="185" t="s">
        <v>241</v>
      </c>
      <c r="D140" s="185" t="s">
        <v>216</v>
      </c>
      <c r="E140" s="186" t="s">
        <v>6458</v>
      </c>
      <c r="F140" s="187" t="s">
        <v>6459</v>
      </c>
      <c r="G140" s="188" t="s">
        <v>6080</v>
      </c>
      <c r="H140" s="189">
        <v>1</v>
      </c>
      <c r="I140" s="190"/>
      <c r="J140" s="191">
        <f>ROUND(I140*H140,2)</f>
        <v>0</v>
      </c>
      <c r="K140" s="187" t="s">
        <v>1</v>
      </c>
      <c r="L140" s="40"/>
      <c r="M140" s="192" t="s">
        <v>1</v>
      </c>
      <c r="N140" s="193" t="s">
        <v>46</v>
      </c>
      <c r="O140" s="72"/>
      <c r="P140" s="194">
        <f>O140*H140</f>
        <v>0</v>
      </c>
      <c r="Q140" s="194">
        <v>0</v>
      </c>
      <c r="R140" s="194">
        <f>Q140*H140</f>
        <v>0</v>
      </c>
      <c r="S140" s="194">
        <v>0</v>
      </c>
      <c r="T140" s="195">
        <f>S140*H140</f>
        <v>0</v>
      </c>
      <c r="U140" s="35"/>
      <c r="V140" s="35"/>
      <c r="W140" s="35"/>
      <c r="X140" s="35"/>
      <c r="Y140" s="35"/>
      <c r="Z140" s="35"/>
      <c r="AA140" s="35"/>
      <c r="AB140" s="35"/>
      <c r="AC140" s="35"/>
      <c r="AD140" s="35"/>
      <c r="AE140" s="35"/>
      <c r="AR140" s="196" t="s">
        <v>214</v>
      </c>
      <c r="AT140" s="196" t="s">
        <v>216</v>
      </c>
      <c r="AU140" s="196" t="s">
        <v>88</v>
      </c>
      <c r="AY140" s="18" t="s">
        <v>215</v>
      </c>
      <c r="BE140" s="197">
        <f>IF(N140="základní",J140,0)</f>
        <v>0</v>
      </c>
      <c r="BF140" s="197">
        <f>IF(N140="snížená",J140,0)</f>
        <v>0</v>
      </c>
      <c r="BG140" s="197">
        <f>IF(N140="zákl. přenesená",J140,0)</f>
        <v>0</v>
      </c>
      <c r="BH140" s="197">
        <f>IF(N140="sníž. přenesená",J140,0)</f>
        <v>0</v>
      </c>
      <c r="BI140" s="197">
        <f>IF(N140="nulová",J140,0)</f>
        <v>0</v>
      </c>
      <c r="BJ140" s="18" t="s">
        <v>88</v>
      </c>
      <c r="BK140" s="197">
        <f>ROUND(I140*H140,2)</f>
        <v>0</v>
      </c>
      <c r="BL140" s="18" t="s">
        <v>214</v>
      </c>
      <c r="BM140" s="196" t="s">
        <v>8</v>
      </c>
    </row>
    <row r="141" spans="1:65" s="2" customFormat="1" ht="10.199999999999999">
      <c r="A141" s="35"/>
      <c r="B141" s="36"/>
      <c r="C141" s="37"/>
      <c r="D141" s="198" t="s">
        <v>221</v>
      </c>
      <c r="E141" s="37"/>
      <c r="F141" s="199" t="s">
        <v>6459</v>
      </c>
      <c r="G141" s="37"/>
      <c r="H141" s="37"/>
      <c r="I141" s="200"/>
      <c r="J141" s="37"/>
      <c r="K141" s="37"/>
      <c r="L141" s="40"/>
      <c r="M141" s="201"/>
      <c r="N141" s="202"/>
      <c r="O141" s="72"/>
      <c r="P141" s="72"/>
      <c r="Q141" s="72"/>
      <c r="R141" s="72"/>
      <c r="S141" s="72"/>
      <c r="T141" s="73"/>
      <c r="U141" s="35"/>
      <c r="V141" s="35"/>
      <c r="W141" s="35"/>
      <c r="X141" s="35"/>
      <c r="Y141" s="35"/>
      <c r="Z141" s="35"/>
      <c r="AA141" s="35"/>
      <c r="AB141" s="35"/>
      <c r="AC141" s="35"/>
      <c r="AD141" s="35"/>
      <c r="AE141" s="35"/>
      <c r="AT141" s="18" t="s">
        <v>221</v>
      </c>
      <c r="AU141" s="18" t="s">
        <v>88</v>
      </c>
    </row>
    <row r="142" spans="1:65" s="2" customFormat="1" ht="16.5" customHeight="1">
      <c r="A142" s="35"/>
      <c r="B142" s="36"/>
      <c r="C142" s="185" t="s">
        <v>246</v>
      </c>
      <c r="D142" s="185" t="s">
        <v>216</v>
      </c>
      <c r="E142" s="186" t="s">
        <v>6460</v>
      </c>
      <c r="F142" s="187" t="s">
        <v>6461</v>
      </c>
      <c r="G142" s="188" t="s">
        <v>6080</v>
      </c>
      <c r="H142" s="189">
        <v>2</v>
      </c>
      <c r="I142" s="190"/>
      <c r="J142" s="191">
        <f>ROUND(I142*H142,2)</f>
        <v>0</v>
      </c>
      <c r="K142" s="187" t="s">
        <v>1</v>
      </c>
      <c r="L142" s="40"/>
      <c r="M142" s="192" t="s">
        <v>1</v>
      </c>
      <c r="N142" s="193" t="s">
        <v>46</v>
      </c>
      <c r="O142" s="72"/>
      <c r="P142" s="194">
        <f>O142*H142</f>
        <v>0</v>
      </c>
      <c r="Q142" s="194">
        <v>0</v>
      </c>
      <c r="R142" s="194">
        <f>Q142*H142</f>
        <v>0</v>
      </c>
      <c r="S142" s="194">
        <v>0</v>
      </c>
      <c r="T142" s="195">
        <f>S142*H142</f>
        <v>0</v>
      </c>
      <c r="U142" s="35"/>
      <c r="V142" s="35"/>
      <c r="W142" s="35"/>
      <c r="X142" s="35"/>
      <c r="Y142" s="35"/>
      <c r="Z142" s="35"/>
      <c r="AA142" s="35"/>
      <c r="AB142" s="35"/>
      <c r="AC142" s="35"/>
      <c r="AD142" s="35"/>
      <c r="AE142" s="35"/>
      <c r="AR142" s="196" t="s">
        <v>214</v>
      </c>
      <c r="AT142" s="196" t="s">
        <v>216</v>
      </c>
      <c r="AU142" s="196" t="s">
        <v>88</v>
      </c>
      <c r="AY142" s="18" t="s">
        <v>215</v>
      </c>
      <c r="BE142" s="197">
        <f>IF(N142="základní",J142,0)</f>
        <v>0</v>
      </c>
      <c r="BF142" s="197">
        <f>IF(N142="snížená",J142,0)</f>
        <v>0</v>
      </c>
      <c r="BG142" s="197">
        <f>IF(N142="zákl. přenesená",J142,0)</f>
        <v>0</v>
      </c>
      <c r="BH142" s="197">
        <f>IF(N142="sníž. přenesená",J142,0)</f>
        <v>0</v>
      </c>
      <c r="BI142" s="197">
        <f>IF(N142="nulová",J142,0)</f>
        <v>0</v>
      </c>
      <c r="BJ142" s="18" t="s">
        <v>88</v>
      </c>
      <c r="BK142" s="197">
        <f>ROUND(I142*H142,2)</f>
        <v>0</v>
      </c>
      <c r="BL142" s="18" t="s">
        <v>214</v>
      </c>
      <c r="BM142" s="196" t="s">
        <v>280</v>
      </c>
    </row>
    <row r="143" spans="1:65" s="2" customFormat="1" ht="10.199999999999999">
      <c r="A143" s="35"/>
      <c r="B143" s="36"/>
      <c r="C143" s="37"/>
      <c r="D143" s="198" t="s">
        <v>221</v>
      </c>
      <c r="E143" s="37"/>
      <c r="F143" s="199" t="s">
        <v>6461</v>
      </c>
      <c r="G143" s="37"/>
      <c r="H143" s="37"/>
      <c r="I143" s="200"/>
      <c r="J143" s="37"/>
      <c r="K143" s="37"/>
      <c r="L143" s="40"/>
      <c r="M143" s="201"/>
      <c r="N143" s="202"/>
      <c r="O143" s="72"/>
      <c r="P143" s="72"/>
      <c r="Q143" s="72"/>
      <c r="R143" s="72"/>
      <c r="S143" s="72"/>
      <c r="T143" s="73"/>
      <c r="U143" s="35"/>
      <c r="V143" s="35"/>
      <c r="W143" s="35"/>
      <c r="X143" s="35"/>
      <c r="Y143" s="35"/>
      <c r="Z143" s="35"/>
      <c r="AA143" s="35"/>
      <c r="AB143" s="35"/>
      <c r="AC143" s="35"/>
      <c r="AD143" s="35"/>
      <c r="AE143" s="35"/>
      <c r="AT143" s="18" t="s">
        <v>221</v>
      </c>
      <c r="AU143" s="18" t="s">
        <v>88</v>
      </c>
    </row>
    <row r="144" spans="1:65" s="2" customFormat="1" ht="33" customHeight="1">
      <c r="A144" s="35"/>
      <c r="B144" s="36"/>
      <c r="C144" s="185" t="s">
        <v>251</v>
      </c>
      <c r="D144" s="185" t="s">
        <v>216</v>
      </c>
      <c r="E144" s="186" t="s">
        <v>6462</v>
      </c>
      <c r="F144" s="187" t="s">
        <v>6463</v>
      </c>
      <c r="G144" s="188" t="s">
        <v>6080</v>
      </c>
      <c r="H144" s="189">
        <v>1</v>
      </c>
      <c r="I144" s="190"/>
      <c r="J144" s="191">
        <f>ROUND(I144*H144,2)</f>
        <v>0</v>
      </c>
      <c r="K144" s="187" t="s">
        <v>1</v>
      </c>
      <c r="L144" s="40"/>
      <c r="M144" s="192" t="s">
        <v>1</v>
      </c>
      <c r="N144" s="193" t="s">
        <v>46</v>
      </c>
      <c r="O144" s="72"/>
      <c r="P144" s="194">
        <f>O144*H144</f>
        <v>0</v>
      </c>
      <c r="Q144" s="194">
        <v>0</v>
      </c>
      <c r="R144" s="194">
        <f>Q144*H144</f>
        <v>0</v>
      </c>
      <c r="S144" s="194">
        <v>0</v>
      </c>
      <c r="T144" s="195">
        <f>S144*H144</f>
        <v>0</v>
      </c>
      <c r="U144" s="35"/>
      <c r="V144" s="35"/>
      <c r="W144" s="35"/>
      <c r="X144" s="35"/>
      <c r="Y144" s="35"/>
      <c r="Z144" s="35"/>
      <c r="AA144" s="35"/>
      <c r="AB144" s="35"/>
      <c r="AC144" s="35"/>
      <c r="AD144" s="35"/>
      <c r="AE144" s="35"/>
      <c r="AR144" s="196" t="s">
        <v>214</v>
      </c>
      <c r="AT144" s="196" t="s">
        <v>216</v>
      </c>
      <c r="AU144" s="196" t="s">
        <v>88</v>
      </c>
      <c r="AY144" s="18" t="s">
        <v>215</v>
      </c>
      <c r="BE144" s="197">
        <f>IF(N144="základní",J144,0)</f>
        <v>0</v>
      </c>
      <c r="BF144" s="197">
        <f>IF(N144="snížená",J144,0)</f>
        <v>0</v>
      </c>
      <c r="BG144" s="197">
        <f>IF(N144="zákl. přenesená",J144,0)</f>
        <v>0</v>
      </c>
      <c r="BH144" s="197">
        <f>IF(N144="sníž. přenesená",J144,0)</f>
        <v>0</v>
      </c>
      <c r="BI144" s="197">
        <f>IF(N144="nulová",J144,0)</f>
        <v>0</v>
      </c>
      <c r="BJ144" s="18" t="s">
        <v>88</v>
      </c>
      <c r="BK144" s="197">
        <f>ROUND(I144*H144,2)</f>
        <v>0</v>
      </c>
      <c r="BL144" s="18" t="s">
        <v>214</v>
      </c>
      <c r="BM144" s="196" t="s">
        <v>291</v>
      </c>
    </row>
    <row r="145" spans="1:65" s="2" customFormat="1" ht="19.2">
      <c r="A145" s="35"/>
      <c r="B145" s="36"/>
      <c r="C145" s="37"/>
      <c r="D145" s="198" t="s">
        <v>221</v>
      </c>
      <c r="E145" s="37"/>
      <c r="F145" s="199" t="s">
        <v>6463</v>
      </c>
      <c r="G145" s="37"/>
      <c r="H145" s="37"/>
      <c r="I145" s="200"/>
      <c r="J145" s="37"/>
      <c r="K145" s="37"/>
      <c r="L145" s="40"/>
      <c r="M145" s="201"/>
      <c r="N145" s="202"/>
      <c r="O145" s="72"/>
      <c r="P145" s="72"/>
      <c r="Q145" s="72"/>
      <c r="R145" s="72"/>
      <c r="S145" s="72"/>
      <c r="T145" s="73"/>
      <c r="U145" s="35"/>
      <c r="V145" s="35"/>
      <c r="W145" s="35"/>
      <c r="X145" s="35"/>
      <c r="Y145" s="35"/>
      <c r="Z145" s="35"/>
      <c r="AA145" s="35"/>
      <c r="AB145" s="35"/>
      <c r="AC145" s="35"/>
      <c r="AD145" s="35"/>
      <c r="AE145" s="35"/>
      <c r="AT145" s="18" t="s">
        <v>221</v>
      </c>
      <c r="AU145" s="18" t="s">
        <v>88</v>
      </c>
    </row>
    <row r="146" spans="1:65" s="2" customFormat="1" ht="16.5" customHeight="1">
      <c r="A146" s="35"/>
      <c r="B146" s="36"/>
      <c r="C146" s="185" t="s">
        <v>256</v>
      </c>
      <c r="D146" s="185" t="s">
        <v>216</v>
      </c>
      <c r="E146" s="186" t="s">
        <v>6464</v>
      </c>
      <c r="F146" s="187" t="s">
        <v>6465</v>
      </c>
      <c r="G146" s="188" t="s">
        <v>6080</v>
      </c>
      <c r="H146" s="189">
        <v>126</v>
      </c>
      <c r="I146" s="190"/>
      <c r="J146" s="191">
        <f>ROUND(I146*H146,2)</f>
        <v>0</v>
      </c>
      <c r="K146" s="187" t="s">
        <v>1</v>
      </c>
      <c r="L146" s="40"/>
      <c r="M146" s="192" t="s">
        <v>1</v>
      </c>
      <c r="N146" s="193" t="s">
        <v>46</v>
      </c>
      <c r="O146" s="72"/>
      <c r="P146" s="194">
        <f>O146*H146</f>
        <v>0</v>
      </c>
      <c r="Q146" s="194">
        <v>0</v>
      </c>
      <c r="R146" s="194">
        <f>Q146*H146</f>
        <v>0</v>
      </c>
      <c r="S146" s="194">
        <v>0</v>
      </c>
      <c r="T146" s="195">
        <f>S146*H146</f>
        <v>0</v>
      </c>
      <c r="U146" s="35"/>
      <c r="V146" s="35"/>
      <c r="W146" s="35"/>
      <c r="X146" s="35"/>
      <c r="Y146" s="35"/>
      <c r="Z146" s="35"/>
      <c r="AA146" s="35"/>
      <c r="AB146" s="35"/>
      <c r="AC146" s="35"/>
      <c r="AD146" s="35"/>
      <c r="AE146" s="35"/>
      <c r="AR146" s="196" t="s">
        <v>214</v>
      </c>
      <c r="AT146" s="196" t="s">
        <v>216</v>
      </c>
      <c r="AU146" s="196" t="s">
        <v>88</v>
      </c>
      <c r="AY146" s="18" t="s">
        <v>215</v>
      </c>
      <c r="BE146" s="197">
        <f>IF(N146="základní",J146,0)</f>
        <v>0</v>
      </c>
      <c r="BF146" s="197">
        <f>IF(N146="snížená",J146,0)</f>
        <v>0</v>
      </c>
      <c r="BG146" s="197">
        <f>IF(N146="zákl. přenesená",J146,0)</f>
        <v>0</v>
      </c>
      <c r="BH146" s="197">
        <f>IF(N146="sníž. přenesená",J146,0)</f>
        <v>0</v>
      </c>
      <c r="BI146" s="197">
        <f>IF(N146="nulová",J146,0)</f>
        <v>0</v>
      </c>
      <c r="BJ146" s="18" t="s">
        <v>88</v>
      </c>
      <c r="BK146" s="197">
        <f>ROUND(I146*H146,2)</f>
        <v>0</v>
      </c>
      <c r="BL146" s="18" t="s">
        <v>214</v>
      </c>
      <c r="BM146" s="196" t="s">
        <v>300</v>
      </c>
    </row>
    <row r="147" spans="1:65" s="2" customFormat="1" ht="10.199999999999999">
      <c r="A147" s="35"/>
      <c r="B147" s="36"/>
      <c r="C147" s="37"/>
      <c r="D147" s="198" t="s">
        <v>221</v>
      </c>
      <c r="E147" s="37"/>
      <c r="F147" s="199" t="s">
        <v>6465</v>
      </c>
      <c r="G147" s="37"/>
      <c r="H147" s="37"/>
      <c r="I147" s="200"/>
      <c r="J147" s="37"/>
      <c r="K147" s="37"/>
      <c r="L147" s="40"/>
      <c r="M147" s="201"/>
      <c r="N147" s="202"/>
      <c r="O147" s="72"/>
      <c r="P147" s="72"/>
      <c r="Q147" s="72"/>
      <c r="R147" s="72"/>
      <c r="S147" s="72"/>
      <c r="T147" s="73"/>
      <c r="U147" s="35"/>
      <c r="V147" s="35"/>
      <c r="W147" s="35"/>
      <c r="X147" s="35"/>
      <c r="Y147" s="35"/>
      <c r="Z147" s="35"/>
      <c r="AA147" s="35"/>
      <c r="AB147" s="35"/>
      <c r="AC147" s="35"/>
      <c r="AD147" s="35"/>
      <c r="AE147" s="35"/>
      <c r="AT147" s="18" t="s">
        <v>221</v>
      </c>
      <c r="AU147" s="18" t="s">
        <v>88</v>
      </c>
    </row>
    <row r="148" spans="1:65" s="2" customFormat="1" ht="24.15" customHeight="1">
      <c r="A148" s="35"/>
      <c r="B148" s="36"/>
      <c r="C148" s="185" t="s">
        <v>261</v>
      </c>
      <c r="D148" s="185" t="s">
        <v>216</v>
      </c>
      <c r="E148" s="186" t="s">
        <v>6466</v>
      </c>
      <c r="F148" s="187" t="s">
        <v>6467</v>
      </c>
      <c r="G148" s="188" t="s">
        <v>6080</v>
      </c>
      <c r="H148" s="189">
        <v>40</v>
      </c>
      <c r="I148" s="190"/>
      <c r="J148" s="191">
        <f>ROUND(I148*H148,2)</f>
        <v>0</v>
      </c>
      <c r="K148" s="187" t="s">
        <v>1</v>
      </c>
      <c r="L148" s="40"/>
      <c r="M148" s="192" t="s">
        <v>1</v>
      </c>
      <c r="N148" s="193" t="s">
        <v>46</v>
      </c>
      <c r="O148" s="72"/>
      <c r="P148" s="194">
        <f>O148*H148</f>
        <v>0</v>
      </c>
      <c r="Q148" s="194">
        <v>0</v>
      </c>
      <c r="R148" s="194">
        <f>Q148*H148</f>
        <v>0</v>
      </c>
      <c r="S148" s="194">
        <v>0</v>
      </c>
      <c r="T148" s="195">
        <f>S148*H148</f>
        <v>0</v>
      </c>
      <c r="U148" s="35"/>
      <c r="V148" s="35"/>
      <c r="W148" s="35"/>
      <c r="X148" s="35"/>
      <c r="Y148" s="35"/>
      <c r="Z148" s="35"/>
      <c r="AA148" s="35"/>
      <c r="AB148" s="35"/>
      <c r="AC148" s="35"/>
      <c r="AD148" s="35"/>
      <c r="AE148" s="35"/>
      <c r="AR148" s="196" t="s">
        <v>214</v>
      </c>
      <c r="AT148" s="196" t="s">
        <v>216</v>
      </c>
      <c r="AU148" s="196" t="s">
        <v>88</v>
      </c>
      <c r="AY148" s="18" t="s">
        <v>215</v>
      </c>
      <c r="BE148" s="197">
        <f>IF(N148="základní",J148,0)</f>
        <v>0</v>
      </c>
      <c r="BF148" s="197">
        <f>IF(N148="snížená",J148,0)</f>
        <v>0</v>
      </c>
      <c r="BG148" s="197">
        <f>IF(N148="zákl. přenesená",J148,0)</f>
        <v>0</v>
      </c>
      <c r="BH148" s="197">
        <f>IF(N148="sníž. přenesená",J148,0)</f>
        <v>0</v>
      </c>
      <c r="BI148" s="197">
        <f>IF(N148="nulová",J148,0)</f>
        <v>0</v>
      </c>
      <c r="BJ148" s="18" t="s">
        <v>88</v>
      </c>
      <c r="BK148" s="197">
        <f>ROUND(I148*H148,2)</f>
        <v>0</v>
      </c>
      <c r="BL148" s="18" t="s">
        <v>214</v>
      </c>
      <c r="BM148" s="196" t="s">
        <v>309</v>
      </c>
    </row>
    <row r="149" spans="1:65" s="2" customFormat="1" ht="10.199999999999999">
      <c r="A149" s="35"/>
      <c r="B149" s="36"/>
      <c r="C149" s="37"/>
      <c r="D149" s="198" t="s">
        <v>221</v>
      </c>
      <c r="E149" s="37"/>
      <c r="F149" s="199" t="s">
        <v>6467</v>
      </c>
      <c r="G149" s="37"/>
      <c r="H149" s="37"/>
      <c r="I149" s="200"/>
      <c r="J149" s="37"/>
      <c r="K149" s="37"/>
      <c r="L149" s="40"/>
      <c r="M149" s="201"/>
      <c r="N149" s="202"/>
      <c r="O149" s="72"/>
      <c r="P149" s="72"/>
      <c r="Q149" s="72"/>
      <c r="R149" s="72"/>
      <c r="S149" s="72"/>
      <c r="T149" s="73"/>
      <c r="U149" s="35"/>
      <c r="V149" s="35"/>
      <c r="W149" s="35"/>
      <c r="X149" s="35"/>
      <c r="Y149" s="35"/>
      <c r="Z149" s="35"/>
      <c r="AA149" s="35"/>
      <c r="AB149" s="35"/>
      <c r="AC149" s="35"/>
      <c r="AD149" s="35"/>
      <c r="AE149" s="35"/>
      <c r="AT149" s="18" t="s">
        <v>221</v>
      </c>
      <c r="AU149" s="18" t="s">
        <v>88</v>
      </c>
    </row>
    <row r="150" spans="1:65" s="2" customFormat="1" ht="24.15" customHeight="1">
      <c r="A150" s="35"/>
      <c r="B150" s="36"/>
      <c r="C150" s="185" t="s">
        <v>266</v>
      </c>
      <c r="D150" s="185" t="s">
        <v>216</v>
      </c>
      <c r="E150" s="186" t="s">
        <v>6468</v>
      </c>
      <c r="F150" s="187" t="s">
        <v>6469</v>
      </c>
      <c r="G150" s="188" t="s">
        <v>6080</v>
      </c>
      <c r="H150" s="189">
        <v>12</v>
      </c>
      <c r="I150" s="190"/>
      <c r="J150" s="191">
        <f>ROUND(I150*H150,2)</f>
        <v>0</v>
      </c>
      <c r="K150" s="187" t="s">
        <v>1</v>
      </c>
      <c r="L150" s="40"/>
      <c r="M150" s="192" t="s">
        <v>1</v>
      </c>
      <c r="N150" s="193" t="s">
        <v>46</v>
      </c>
      <c r="O150" s="72"/>
      <c r="P150" s="194">
        <f>O150*H150</f>
        <v>0</v>
      </c>
      <c r="Q150" s="194">
        <v>0</v>
      </c>
      <c r="R150" s="194">
        <f>Q150*H150</f>
        <v>0</v>
      </c>
      <c r="S150" s="194">
        <v>0</v>
      </c>
      <c r="T150" s="195">
        <f>S150*H150</f>
        <v>0</v>
      </c>
      <c r="U150" s="35"/>
      <c r="V150" s="35"/>
      <c r="W150" s="35"/>
      <c r="X150" s="35"/>
      <c r="Y150" s="35"/>
      <c r="Z150" s="35"/>
      <c r="AA150" s="35"/>
      <c r="AB150" s="35"/>
      <c r="AC150" s="35"/>
      <c r="AD150" s="35"/>
      <c r="AE150" s="35"/>
      <c r="AR150" s="196" t="s">
        <v>214</v>
      </c>
      <c r="AT150" s="196" t="s">
        <v>216</v>
      </c>
      <c r="AU150" s="196" t="s">
        <v>88</v>
      </c>
      <c r="AY150" s="18" t="s">
        <v>215</v>
      </c>
      <c r="BE150" s="197">
        <f>IF(N150="základní",J150,0)</f>
        <v>0</v>
      </c>
      <c r="BF150" s="197">
        <f>IF(N150="snížená",J150,0)</f>
        <v>0</v>
      </c>
      <c r="BG150" s="197">
        <f>IF(N150="zákl. přenesená",J150,0)</f>
        <v>0</v>
      </c>
      <c r="BH150" s="197">
        <f>IF(N150="sníž. přenesená",J150,0)</f>
        <v>0</v>
      </c>
      <c r="BI150" s="197">
        <f>IF(N150="nulová",J150,0)</f>
        <v>0</v>
      </c>
      <c r="BJ150" s="18" t="s">
        <v>88</v>
      </c>
      <c r="BK150" s="197">
        <f>ROUND(I150*H150,2)</f>
        <v>0</v>
      </c>
      <c r="BL150" s="18" t="s">
        <v>214</v>
      </c>
      <c r="BM150" s="196" t="s">
        <v>538</v>
      </c>
    </row>
    <row r="151" spans="1:65" s="2" customFormat="1" ht="19.2">
      <c r="A151" s="35"/>
      <c r="B151" s="36"/>
      <c r="C151" s="37"/>
      <c r="D151" s="198" t="s">
        <v>221</v>
      </c>
      <c r="E151" s="37"/>
      <c r="F151" s="199" t="s">
        <v>6469</v>
      </c>
      <c r="G151" s="37"/>
      <c r="H151" s="37"/>
      <c r="I151" s="200"/>
      <c r="J151" s="37"/>
      <c r="K151" s="37"/>
      <c r="L151" s="40"/>
      <c r="M151" s="201"/>
      <c r="N151" s="202"/>
      <c r="O151" s="72"/>
      <c r="P151" s="72"/>
      <c r="Q151" s="72"/>
      <c r="R151" s="72"/>
      <c r="S151" s="72"/>
      <c r="T151" s="73"/>
      <c r="U151" s="35"/>
      <c r="V151" s="35"/>
      <c r="W151" s="35"/>
      <c r="X151" s="35"/>
      <c r="Y151" s="35"/>
      <c r="Z151" s="35"/>
      <c r="AA151" s="35"/>
      <c r="AB151" s="35"/>
      <c r="AC151" s="35"/>
      <c r="AD151" s="35"/>
      <c r="AE151" s="35"/>
      <c r="AT151" s="18" t="s">
        <v>221</v>
      </c>
      <c r="AU151" s="18" t="s">
        <v>88</v>
      </c>
    </row>
    <row r="152" spans="1:65" s="2" customFormat="1" ht="24.15" customHeight="1">
      <c r="A152" s="35"/>
      <c r="B152" s="36"/>
      <c r="C152" s="185" t="s">
        <v>8</v>
      </c>
      <c r="D152" s="185" t="s">
        <v>216</v>
      </c>
      <c r="E152" s="186" t="s">
        <v>6470</v>
      </c>
      <c r="F152" s="187" t="s">
        <v>6471</v>
      </c>
      <c r="G152" s="188" t="s">
        <v>6080</v>
      </c>
      <c r="H152" s="189">
        <v>10</v>
      </c>
      <c r="I152" s="190"/>
      <c r="J152" s="191">
        <f>ROUND(I152*H152,2)</f>
        <v>0</v>
      </c>
      <c r="K152" s="187" t="s">
        <v>1</v>
      </c>
      <c r="L152" s="40"/>
      <c r="M152" s="192" t="s">
        <v>1</v>
      </c>
      <c r="N152" s="193" t="s">
        <v>46</v>
      </c>
      <c r="O152" s="72"/>
      <c r="P152" s="194">
        <f>O152*H152</f>
        <v>0</v>
      </c>
      <c r="Q152" s="194">
        <v>0</v>
      </c>
      <c r="R152" s="194">
        <f>Q152*H152</f>
        <v>0</v>
      </c>
      <c r="S152" s="194">
        <v>0</v>
      </c>
      <c r="T152" s="195">
        <f>S152*H152</f>
        <v>0</v>
      </c>
      <c r="U152" s="35"/>
      <c r="V152" s="35"/>
      <c r="W152" s="35"/>
      <c r="X152" s="35"/>
      <c r="Y152" s="35"/>
      <c r="Z152" s="35"/>
      <c r="AA152" s="35"/>
      <c r="AB152" s="35"/>
      <c r="AC152" s="35"/>
      <c r="AD152" s="35"/>
      <c r="AE152" s="35"/>
      <c r="AR152" s="196" t="s">
        <v>214</v>
      </c>
      <c r="AT152" s="196" t="s">
        <v>216</v>
      </c>
      <c r="AU152" s="196" t="s">
        <v>88</v>
      </c>
      <c r="AY152" s="18" t="s">
        <v>215</v>
      </c>
      <c r="BE152" s="197">
        <f>IF(N152="základní",J152,0)</f>
        <v>0</v>
      </c>
      <c r="BF152" s="197">
        <f>IF(N152="snížená",J152,0)</f>
        <v>0</v>
      </c>
      <c r="BG152" s="197">
        <f>IF(N152="zákl. přenesená",J152,0)</f>
        <v>0</v>
      </c>
      <c r="BH152" s="197">
        <f>IF(N152="sníž. přenesená",J152,0)</f>
        <v>0</v>
      </c>
      <c r="BI152" s="197">
        <f>IF(N152="nulová",J152,0)</f>
        <v>0</v>
      </c>
      <c r="BJ152" s="18" t="s">
        <v>88</v>
      </c>
      <c r="BK152" s="197">
        <f>ROUND(I152*H152,2)</f>
        <v>0</v>
      </c>
      <c r="BL152" s="18" t="s">
        <v>214</v>
      </c>
      <c r="BM152" s="196" t="s">
        <v>553</v>
      </c>
    </row>
    <row r="153" spans="1:65" s="2" customFormat="1" ht="19.2">
      <c r="A153" s="35"/>
      <c r="B153" s="36"/>
      <c r="C153" s="37"/>
      <c r="D153" s="198" t="s">
        <v>221</v>
      </c>
      <c r="E153" s="37"/>
      <c r="F153" s="199" t="s">
        <v>6471</v>
      </c>
      <c r="G153" s="37"/>
      <c r="H153" s="37"/>
      <c r="I153" s="200"/>
      <c r="J153" s="37"/>
      <c r="K153" s="37"/>
      <c r="L153" s="40"/>
      <c r="M153" s="201"/>
      <c r="N153" s="202"/>
      <c r="O153" s="72"/>
      <c r="P153" s="72"/>
      <c r="Q153" s="72"/>
      <c r="R153" s="72"/>
      <c r="S153" s="72"/>
      <c r="T153" s="73"/>
      <c r="U153" s="35"/>
      <c r="V153" s="35"/>
      <c r="W153" s="35"/>
      <c r="X153" s="35"/>
      <c r="Y153" s="35"/>
      <c r="Z153" s="35"/>
      <c r="AA153" s="35"/>
      <c r="AB153" s="35"/>
      <c r="AC153" s="35"/>
      <c r="AD153" s="35"/>
      <c r="AE153" s="35"/>
      <c r="AT153" s="18" t="s">
        <v>221</v>
      </c>
      <c r="AU153" s="18" t="s">
        <v>88</v>
      </c>
    </row>
    <row r="154" spans="1:65" s="2" customFormat="1" ht="24.15" customHeight="1">
      <c r="A154" s="35"/>
      <c r="B154" s="36"/>
      <c r="C154" s="185" t="s">
        <v>275</v>
      </c>
      <c r="D154" s="185" t="s">
        <v>216</v>
      </c>
      <c r="E154" s="186" t="s">
        <v>6472</v>
      </c>
      <c r="F154" s="187" t="s">
        <v>6473</v>
      </c>
      <c r="G154" s="188" t="s">
        <v>6080</v>
      </c>
      <c r="H154" s="189">
        <v>10</v>
      </c>
      <c r="I154" s="190"/>
      <c r="J154" s="191">
        <f>ROUND(I154*H154,2)</f>
        <v>0</v>
      </c>
      <c r="K154" s="187" t="s">
        <v>1</v>
      </c>
      <c r="L154" s="40"/>
      <c r="M154" s="192" t="s">
        <v>1</v>
      </c>
      <c r="N154" s="193" t="s">
        <v>46</v>
      </c>
      <c r="O154" s="72"/>
      <c r="P154" s="194">
        <f>O154*H154</f>
        <v>0</v>
      </c>
      <c r="Q154" s="194">
        <v>0</v>
      </c>
      <c r="R154" s="194">
        <f>Q154*H154</f>
        <v>0</v>
      </c>
      <c r="S154" s="194">
        <v>0</v>
      </c>
      <c r="T154" s="195">
        <f>S154*H154</f>
        <v>0</v>
      </c>
      <c r="U154" s="35"/>
      <c r="V154" s="35"/>
      <c r="W154" s="35"/>
      <c r="X154" s="35"/>
      <c r="Y154" s="35"/>
      <c r="Z154" s="35"/>
      <c r="AA154" s="35"/>
      <c r="AB154" s="35"/>
      <c r="AC154" s="35"/>
      <c r="AD154" s="35"/>
      <c r="AE154" s="35"/>
      <c r="AR154" s="196" t="s">
        <v>214</v>
      </c>
      <c r="AT154" s="196" t="s">
        <v>216</v>
      </c>
      <c r="AU154" s="196" t="s">
        <v>88</v>
      </c>
      <c r="AY154" s="18" t="s">
        <v>215</v>
      </c>
      <c r="BE154" s="197">
        <f>IF(N154="základní",J154,0)</f>
        <v>0</v>
      </c>
      <c r="BF154" s="197">
        <f>IF(N154="snížená",J154,0)</f>
        <v>0</v>
      </c>
      <c r="BG154" s="197">
        <f>IF(N154="zákl. přenesená",J154,0)</f>
        <v>0</v>
      </c>
      <c r="BH154" s="197">
        <f>IF(N154="sníž. přenesená",J154,0)</f>
        <v>0</v>
      </c>
      <c r="BI154" s="197">
        <f>IF(N154="nulová",J154,0)</f>
        <v>0</v>
      </c>
      <c r="BJ154" s="18" t="s">
        <v>88</v>
      </c>
      <c r="BK154" s="197">
        <f>ROUND(I154*H154,2)</f>
        <v>0</v>
      </c>
      <c r="BL154" s="18" t="s">
        <v>214</v>
      </c>
      <c r="BM154" s="196" t="s">
        <v>574</v>
      </c>
    </row>
    <row r="155" spans="1:65" s="2" customFormat="1" ht="19.2">
      <c r="A155" s="35"/>
      <c r="B155" s="36"/>
      <c r="C155" s="37"/>
      <c r="D155" s="198" t="s">
        <v>221</v>
      </c>
      <c r="E155" s="37"/>
      <c r="F155" s="199" t="s">
        <v>6473</v>
      </c>
      <c r="G155" s="37"/>
      <c r="H155" s="37"/>
      <c r="I155" s="200"/>
      <c r="J155" s="37"/>
      <c r="K155" s="37"/>
      <c r="L155" s="40"/>
      <c r="M155" s="201"/>
      <c r="N155" s="202"/>
      <c r="O155" s="72"/>
      <c r="P155" s="72"/>
      <c r="Q155" s="72"/>
      <c r="R155" s="72"/>
      <c r="S155" s="72"/>
      <c r="T155" s="73"/>
      <c r="U155" s="35"/>
      <c r="V155" s="35"/>
      <c r="W155" s="35"/>
      <c r="X155" s="35"/>
      <c r="Y155" s="35"/>
      <c r="Z155" s="35"/>
      <c r="AA155" s="35"/>
      <c r="AB155" s="35"/>
      <c r="AC155" s="35"/>
      <c r="AD155" s="35"/>
      <c r="AE155" s="35"/>
      <c r="AT155" s="18" t="s">
        <v>221</v>
      </c>
      <c r="AU155" s="18" t="s">
        <v>88</v>
      </c>
    </row>
    <row r="156" spans="1:65" s="2" customFormat="1" ht="24.15" customHeight="1">
      <c r="A156" s="35"/>
      <c r="B156" s="36"/>
      <c r="C156" s="185" t="s">
        <v>280</v>
      </c>
      <c r="D156" s="185" t="s">
        <v>216</v>
      </c>
      <c r="E156" s="186" t="s">
        <v>6474</v>
      </c>
      <c r="F156" s="187" t="s">
        <v>6475</v>
      </c>
      <c r="G156" s="188" t="s">
        <v>6080</v>
      </c>
      <c r="H156" s="189">
        <v>31</v>
      </c>
      <c r="I156" s="190"/>
      <c r="J156" s="191">
        <f>ROUND(I156*H156,2)</f>
        <v>0</v>
      </c>
      <c r="K156" s="187" t="s">
        <v>1</v>
      </c>
      <c r="L156" s="40"/>
      <c r="M156" s="192" t="s">
        <v>1</v>
      </c>
      <c r="N156" s="193" t="s">
        <v>46</v>
      </c>
      <c r="O156" s="72"/>
      <c r="P156" s="194">
        <f>O156*H156</f>
        <v>0</v>
      </c>
      <c r="Q156" s="194">
        <v>0</v>
      </c>
      <c r="R156" s="194">
        <f>Q156*H156</f>
        <v>0</v>
      </c>
      <c r="S156" s="194">
        <v>0</v>
      </c>
      <c r="T156" s="195">
        <f>S156*H156</f>
        <v>0</v>
      </c>
      <c r="U156" s="35"/>
      <c r="V156" s="35"/>
      <c r="W156" s="35"/>
      <c r="X156" s="35"/>
      <c r="Y156" s="35"/>
      <c r="Z156" s="35"/>
      <c r="AA156" s="35"/>
      <c r="AB156" s="35"/>
      <c r="AC156" s="35"/>
      <c r="AD156" s="35"/>
      <c r="AE156" s="35"/>
      <c r="AR156" s="196" t="s">
        <v>214</v>
      </c>
      <c r="AT156" s="196" t="s">
        <v>216</v>
      </c>
      <c r="AU156" s="196" t="s">
        <v>88</v>
      </c>
      <c r="AY156" s="18" t="s">
        <v>215</v>
      </c>
      <c r="BE156" s="197">
        <f>IF(N156="základní",J156,0)</f>
        <v>0</v>
      </c>
      <c r="BF156" s="197">
        <f>IF(N156="snížená",J156,0)</f>
        <v>0</v>
      </c>
      <c r="BG156" s="197">
        <f>IF(N156="zákl. přenesená",J156,0)</f>
        <v>0</v>
      </c>
      <c r="BH156" s="197">
        <f>IF(N156="sníž. přenesená",J156,0)</f>
        <v>0</v>
      </c>
      <c r="BI156" s="197">
        <f>IF(N156="nulová",J156,0)</f>
        <v>0</v>
      </c>
      <c r="BJ156" s="18" t="s">
        <v>88</v>
      </c>
      <c r="BK156" s="197">
        <f>ROUND(I156*H156,2)</f>
        <v>0</v>
      </c>
      <c r="BL156" s="18" t="s">
        <v>214</v>
      </c>
      <c r="BM156" s="196" t="s">
        <v>589</v>
      </c>
    </row>
    <row r="157" spans="1:65" s="2" customFormat="1" ht="19.2">
      <c r="A157" s="35"/>
      <c r="B157" s="36"/>
      <c r="C157" s="37"/>
      <c r="D157" s="198" t="s">
        <v>221</v>
      </c>
      <c r="E157" s="37"/>
      <c r="F157" s="199" t="s">
        <v>6475</v>
      </c>
      <c r="G157" s="37"/>
      <c r="H157" s="37"/>
      <c r="I157" s="200"/>
      <c r="J157" s="37"/>
      <c r="K157" s="37"/>
      <c r="L157" s="40"/>
      <c r="M157" s="201"/>
      <c r="N157" s="202"/>
      <c r="O157" s="72"/>
      <c r="P157" s="72"/>
      <c r="Q157" s="72"/>
      <c r="R157" s="72"/>
      <c r="S157" s="72"/>
      <c r="T157" s="73"/>
      <c r="U157" s="35"/>
      <c r="V157" s="35"/>
      <c r="W157" s="35"/>
      <c r="X157" s="35"/>
      <c r="Y157" s="35"/>
      <c r="Z157" s="35"/>
      <c r="AA157" s="35"/>
      <c r="AB157" s="35"/>
      <c r="AC157" s="35"/>
      <c r="AD157" s="35"/>
      <c r="AE157" s="35"/>
      <c r="AT157" s="18" t="s">
        <v>221</v>
      </c>
      <c r="AU157" s="18" t="s">
        <v>88</v>
      </c>
    </row>
    <row r="158" spans="1:65" s="2" customFormat="1" ht="33" customHeight="1">
      <c r="A158" s="35"/>
      <c r="B158" s="36"/>
      <c r="C158" s="185" t="s">
        <v>285</v>
      </c>
      <c r="D158" s="185" t="s">
        <v>216</v>
      </c>
      <c r="E158" s="186" t="s">
        <v>6476</v>
      </c>
      <c r="F158" s="187" t="s">
        <v>6477</v>
      </c>
      <c r="G158" s="188" t="s">
        <v>6080</v>
      </c>
      <c r="H158" s="189">
        <v>18</v>
      </c>
      <c r="I158" s="190"/>
      <c r="J158" s="191">
        <f>ROUND(I158*H158,2)</f>
        <v>0</v>
      </c>
      <c r="K158" s="187" t="s">
        <v>1</v>
      </c>
      <c r="L158" s="40"/>
      <c r="M158" s="192" t="s">
        <v>1</v>
      </c>
      <c r="N158" s="193" t="s">
        <v>46</v>
      </c>
      <c r="O158" s="72"/>
      <c r="P158" s="194">
        <f>O158*H158</f>
        <v>0</v>
      </c>
      <c r="Q158" s="194">
        <v>0</v>
      </c>
      <c r="R158" s="194">
        <f>Q158*H158</f>
        <v>0</v>
      </c>
      <c r="S158" s="194">
        <v>0</v>
      </c>
      <c r="T158" s="195">
        <f>S158*H158</f>
        <v>0</v>
      </c>
      <c r="U158" s="35"/>
      <c r="V158" s="35"/>
      <c r="W158" s="35"/>
      <c r="X158" s="35"/>
      <c r="Y158" s="35"/>
      <c r="Z158" s="35"/>
      <c r="AA158" s="35"/>
      <c r="AB158" s="35"/>
      <c r="AC158" s="35"/>
      <c r="AD158" s="35"/>
      <c r="AE158" s="35"/>
      <c r="AR158" s="196" t="s">
        <v>214</v>
      </c>
      <c r="AT158" s="196" t="s">
        <v>216</v>
      </c>
      <c r="AU158" s="196" t="s">
        <v>88</v>
      </c>
      <c r="AY158" s="18" t="s">
        <v>215</v>
      </c>
      <c r="BE158" s="197">
        <f>IF(N158="základní",J158,0)</f>
        <v>0</v>
      </c>
      <c r="BF158" s="197">
        <f>IF(N158="snížená",J158,0)</f>
        <v>0</v>
      </c>
      <c r="BG158" s="197">
        <f>IF(N158="zákl. přenesená",J158,0)</f>
        <v>0</v>
      </c>
      <c r="BH158" s="197">
        <f>IF(N158="sníž. přenesená",J158,0)</f>
        <v>0</v>
      </c>
      <c r="BI158" s="197">
        <f>IF(N158="nulová",J158,0)</f>
        <v>0</v>
      </c>
      <c r="BJ158" s="18" t="s">
        <v>88</v>
      </c>
      <c r="BK158" s="197">
        <f>ROUND(I158*H158,2)</f>
        <v>0</v>
      </c>
      <c r="BL158" s="18" t="s">
        <v>214</v>
      </c>
      <c r="BM158" s="196" t="s">
        <v>625</v>
      </c>
    </row>
    <row r="159" spans="1:65" s="2" customFormat="1" ht="19.2">
      <c r="A159" s="35"/>
      <c r="B159" s="36"/>
      <c r="C159" s="37"/>
      <c r="D159" s="198" t="s">
        <v>221</v>
      </c>
      <c r="E159" s="37"/>
      <c r="F159" s="199" t="s">
        <v>6477</v>
      </c>
      <c r="G159" s="37"/>
      <c r="H159" s="37"/>
      <c r="I159" s="200"/>
      <c r="J159" s="37"/>
      <c r="K159" s="37"/>
      <c r="L159" s="40"/>
      <c r="M159" s="201"/>
      <c r="N159" s="202"/>
      <c r="O159" s="72"/>
      <c r="P159" s="72"/>
      <c r="Q159" s="72"/>
      <c r="R159" s="72"/>
      <c r="S159" s="72"/>
      <c r="T159" s="73"/>
      <c r="U159" s="35"/>
      <c r="V159" s="35"/>
      <c r="W159" s="35"/>
      <c r="X159" s="35"/>
      <c r="Y159" s="35"/>
      <c r="Z159" s="35"/>
      <c r="AA159" s="35"/>
      <c r="AB159" s="35"/>
      <c r="AC159" s="35"/>
      <c r="AD159" s="35"/>
      <c r="AE159" s="35"/>
      <c r="AT159" s="18" t="s">
        <v>221</v>
      </c>
      <c r="AU159" s="18" t="s">
        <v>88</v>
      </c>
    </row>
    <row r="160" spans="1:65" s="2" customFormat="1" ht="24.15" customHeight="1">
      <c r="A160" s="35"/>
      <c r="B160" s="36"/>
      <c r="C160" s="185" t="s">
        <v>291</v>
      </c>
      <c r="D160" s="185" t="s">
        <v>216</v>
      </c>
      <c r="E160" s="186" t="s">
        <v>6478</v>
      </c>
      <c r="F160" s="187" t="s">
        <v>6479</v>
      </c>
      <c r="G160" s="188" t="s">
        <v>6080</v>
      </c>
      <c r="H160" s="189">
        <v>7</v>
      </c>
      <c r="I160" s="190"/>
      <c r="J160" s="191">
        <f>ROUND(I160*H160,2)</f>
        <v>0</v>
      </c>
      <c r="K160" s="187" t="s">
        <v>1</v>
      </c>
      <c r="L160" s="40"/>
      <c r="M160" s="192" t="s">
        <v>1</v>
      </c>
      <c r="N160" s="193" t="s">
        <v>46</v>
      </c>
      <c r="O160" s="72"/>
      <c r="P160" s="194">
        <f>O160*H160</f>
        <v>0</v>
      </c>
      <c r="Q160" s="194">
        <v>0</v>
      </c>
      <c r="R160" s="194">
        <f>Q160*H160</f>
        <v>0</v>
      </c>
      <c r="S160" s="194">
        <v>0</v>
      </c>
      <c r="T160" s="195">
        <f>S160*H160</f>
        <v>0</v>
      </c>
      <c r="U160" s="35"/>
      <c r="V160" s="35"/>
      <c r="W160" s="35"/>
      <c r="X160" s="35"/>
      <c r="Y160" s="35"/>
      <c r="Z160" s="35"/>
      <c r="AA160" s="35"/>
      <c r="AB160" s="35"/>
      <c r="AC160" s="35"/>
      <c r="AD160" s="35"/>
      <c r="AE160" s="35"/>
      <c r="AR160" s="196" t="s">
        <v>214</v>
      </c>
      <c r="AT160" s="196" t="s">
        <v>216</v>
      </c>
      <c r="AU160" s="196" t="s">
        <v>88</v>
      </c>
      <c r="AY160" s="18" t="s">
        <v>215</v>
      </c>
      <c r="BE160" s="197">
        <f>IF(N160="základní",J160,0)</f>
        <v>0</v>
      </c>
      <c r="BF160" s="197">
        <f>IF(N160="snížená",J160,0)</f>
        <v>0</v>
      </c>
      <c r="BG160" s="197">
        <f>IF(N160="zákl. přenesená",J160,0)</f>
        <v>0</v>
      </c>
      <c r="BH160" s="197">
        <f>IF(N160="sníž. přenesená",J160,0)</f>
        <v>0</v>
      </c>
      <c r="BI160" s="197">
        <f>IF(N160="nulová",J160,0)</f>
        <v>0</v>
      </c>
      <c r="BJ160" s="18" t="s">
        <v>88</v>
      </c>
      <c r="BK160" s="197">
        <f>ROUND(I160*H160,2)</f>
        <v>0</v>
      </c>
      <c r="BL160" s="18" t="s">
        <v>214</v>
      </c>
      <c r="BM160" s="196" t="s">
        <v>676</v>
      </c>
    </row>
    <row r="161" spans="1:65" s="2" customFormat="1" ht="19.2">
      <c r="A161" s="35"/>
      <c r="B161" s="36"/>
      <c r="C161" s="37"/>
      <c r="D161" s="198" t="s">
        <v>221</v>
      </c>
      <c r="E161" s="37"/>
      <c r="F161" s="199" t="s">
        <v>6479</v>
      </c>
      <c r="G161" s="37"/>
      <c r="H161" s="37"/>
      <c r="I161" s="200"/>
      <c r="J161" s="37"/>
      <c r="K161" s="37"/>
      <c r="L161" s="40"/>
      <c r="M161" s="201"/>
      <c r="N161" s="202"/>
      <c r="O161" s="72"/>
      <c r="P161" s="72"/>
      <c r="Q161" s="72"/>
      <c r="R161" s="72"/>
      <c r="S161" s="72"/>
      <c r="T161" s="73"/>
      <c r="U161" s="35"/>
      <c r="V161" s="35"/>
      <c r="W161" s="35"/>
      <c r="X161" s="35"/>
      <c r="Y161" s="35"/>
      <c r="Z161" s="35"/>
      <c r="AA161" s="35"/>
      <c r="AB161" s="35"/>
      <c r="AC161" s="35"/>
      <c r="AD161" s="35"/>
      <c r="AE161" s="35"/>
      <c r="AT161" s="18" t="s">
        <v>221</v>
      </c>
      <c r="AU161" s="18" t="s">
        <v>88</v>
      </c>
    </row>
    <row r="162" spans="1:65" s="2" customFormat="1" ht="24.15" customHeight="1">
      <c r="A162" s="35"/>
      <c r="B162" s="36"/>
      <c r="C162" s="185" t="s">
        <v>296</v>
      </c>
      <c r="D162" s="185" t="s">
        <v>216</v>
      </c>
      <c r="E162" s="186" t="s">
        <v>6480</v>
      </c>
      <c r="F162" s="187" t="s">
        <v>6481</v>
      </c>
      <c r="G162" s="188" t="s">
        <v>6080</v>
      </c>
      <c r="H162" s="189">
        <v>1</v>
      </c>
      <c r="I162" s="190"/>
      <c r="J162" s="191">
        <f>ROUND(I162*H162,2)</f>
        <v>0</v>
      </c>
      <c r="K162" s="187" t="s">
        <v>1</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214</v>
      </c>
      <c r="AT162" s="196" t="s">
        <v>216</v>
      </c>
      <c r="AU162" s="196" t="s">
        <v>88</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214</v>
      </c>
      <c r="BM162" s="196" t="s">
        <v>713</v>
      </c>
    </row>
    <row r="163" spans="1:65" s="2" customFormat="1" ht="19.2">
      <c r="A163" s="35"/>
      <c r="B163" s="36"/>
      <c r="C163" s="37"/>
      <c r="D163" s="198" t="s">
        <v>221</v>
      </c>
      <c r="E163" s="37"/>
      <c r="F163" s="199" t="s">
        <v>6481</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88</v>
      </c>
    </row>
    <row r="164" spans="1:65" s="2" customFormat="1" ht="16.5" customHeight="1">
      <c r="A164" s="35"/>
      <c r="B164" s="36"/>
      <c r="C164" s="185" t="s">
        <v>300</v>
      </c>
      <c r="D164" s="185" t="s">
        <v>216</v>
      </c>
      <c r="E164" s="186" t="s">
        <v>6482</v>
      </c>
      <c r="F164" s="187" t="s">
        <v>6483</v>
      </c>
      <c r="G164" s="188" t="s">
        <v>6080</v>
      </c>
      <c r="H164" s="189">
        <v>40</v>
      </c>
      <c r="I164" s="190"/>
      <c r="J164" s="191">
        <f>ROUND(I164*H164,2)</f>
        <v>0</v>
      </c>
      <c r="K164" s="187" t="s">
        <v>1</v>
      </c>
      <c r="L164" s="40"/>
      <c r="M164" s="192" t="s">
        <v>1</v>
      </c>
      <c r="N164" s="193" t="s">
        <v>46</v>
      </c>
      <c r="O164" s="72"/>
      <c r="P164" s="194">
        <f>O164*H164</f>
        <v>0</v>
      </c>
      <c r="Q164" s="194">
        <v>0</v>
      </c>
      <c r="R164" s="194">
        <f>Q164*H164</f>
        <v>0</v>
      </c>
      <c r="S164" s="194">
        <v>0</v>
      </c>
      <c r="T164" s="195">
        <f>S164*H164</f>
        <v>0</v>
      </c>
      <c r="U164" s="35"/>
      <c r="V164" s="35"/>
      <c r="W164" s="35"/>
      <c r="X164" s="35"/>
      <c r="Y164" s="35"/>
      <c r="Z164" s="35"/>
      <c r="AA164" s="35"/>
      <c r="AB164" s="35"/>
      <c r="AC164" s="35"/>
      <c r="AD164" s="35"/>
      <c r="AE164" s="35"/>
      <c r="AR164" s="196" t="s">
        <v>214</v>
      </c>
      <c r="AT164" s="196" t="s">
        <v>216</v>
      </c>
      <c r="AU164" s="196" t="s">
        <v>88</v>
      </c>
      <c r="AY164" s="18" t="s">
        <v>215</v>
      </c>
      <c r="BE164" s="197">
        <f>IF(N164="základní",J164,0)</f>
        <v>0</v>
      </c>
      <c r="BF164" s="197">
        <f>IF(N164="snížená",J164,0)</f>
        <v>0</v>
      </c>
      <c r="BG164" s="197">
        <f>IF(N164="zákl. přenesená",J164,0)</f>
        <v>0</v>
      </c>
      <c r="BH164" s="197">
        <f>IF(N164="sníž. přenesená",J164,0)</f>
        <v>0</v>
      </c>
      <c r="BI164" s="197">
        <f>IF(N164="nulová",J164,0)</f>
        <v>0</v>
      </c>
      <c r="BJ164" s="18" t="s">
        <v>88</v>
      </c>
      <c r="BK164" s="197">
        <f>ROUND(I164*H164,2)</f>
        <v>0</v>
      </c>
      <c r="BL164" s="18" t="s">
        <v>214</v>
      </c>
      <c r="BM164" s="196" t="s">
        <v>727</v>
      </c>
    </row>
    <row r="165" spans="1:65" s="2" customFormat="1" ht="10.199999999999999">
      <c r="A165" s="35"/>
      <c r="B165" s="36"/>
      <c r="C165" s="37"/>
      <c r="D165" s="198" t="s">
        <v>221</v>
      </c>
      <c r="E165" s="37"/>
      <c r="F165" s="199" t="s">
        <v>6483</v>
      </c>
      <c r="G165" s="37"/>
      <c r="H165" s="37"/>
      <c r="I165" s="200"/>
      <c r="J165" s="37"/>
      <c r="K165" s="37"/>
      <c r="L165" s="40"/>
      <c r="M165" s="201"/>
      <c r="N165" s="202"/>
      <c r="O165" s="72"/>
      <c r="P165" s="72"/>
      <c r="Q165" s="72"/>
      <c r="R165" s="72"/>
      <c r="S165" s="72"/>
      <c r="T165" s="73"/>
      <c r="U165" s="35"/>
      <c r="V165" s="35"/>
      <c r="W165" s="35"/>
      <c r="X165" s="35"/>
      <c r="Y165" s="35"/>
      <c r="Z165" s="35"/>
      <c r="AA165" s="35"/>
      <c r="AB165" s="35"/>
      <c r="AC165" s="35"/>
      <c r="AD165" s="35"/>
      <c r="AE165" s="35"/>
      <c r="AT165" s="18" t="s">
        <v>221</v>
      </c>
      <c r="AU165" s="18" t="s">
        <v>88</v>
      </c>
    </row>
    <row r="166" spans="1:65" s="2" customFormat="1" ht="16.5" customHeight="1">
      <c r="A166" s="35"/>
      <c r="B166" s="36"/>
      <c r="C166" s="185" t="s">
        <v>305</v>
      </c>
      <c r="D166" s="185" t="s">
        <v>216</v>
      </c>
      <c r="E166" s="186" t="s">
        <v>6484</v>
      </c>
      <c r="F166" s="187" t="s">
        <v>6485</v>
      </c>
      <c r="G166" s="188" t="s">
        <v>219</v>
      </c>
      <c r="H166" s="189">
        <v>1</v>
      </c>
      <c r="I166" s="190"/>
      <c r="J166" s="191">
        <f>ROUND(I166*H166,2)</f>
        <v>0</v>
      </c>
      <c r="K166" s="187" t="s">
        <v>1</v>
      </c>
      <c r="L166" s="40"/>
      <c r="M166" s="192" t="s">
        <v>1</v>
      </c>
      <c r="N166" s="193" t="s">
        <v>46</v>
      </c>
      <c r="O166" s="72"/>
      <c r="P166" s="194">
        <f>O166*H166</f>
        <v>0</v>
      </c>
      <c r="Q166" s="194">
        <v>0</v>
      </c>
      <c r="R166" s="194">
        <f>Q166*H166</f>
        <v>0</v>
      </c>
      <c r="S166" s="194">
        <v>0</v>
      </c>
      <c r="T166" s="195">
        <f>S166*H166</f>
        <v>0</v>
      </c>
      <c r="U166" s="35"/>
      <c r="V166" s="35"/>
      <c r="W166" s="35"/>
      <c r="X166" s="35"/>
      <c r="Y166" s="35"/>
      <c r="Z166" s="35"/>
      <c r="AA166" s="35"/>
      <c r="AB166" s="35"/>
      <c r="AC166" s="35"/>
      <c r="AD166" s="35"/>
      <c r="AE166" s="35"/>
      <c r="AR166" s="196" t="s">
        <v>214</v>
      </c>
      <c r="AT166" s="196" t="s">
        <v>216</v>
      </c>
      <c r="AU166" s="196" t="s">
        <v>88</v>
      </c>
      <c r="AY166" s="18" t="s">
        <v>215</v>
      </c>
      <c r="BE166" s="197">
        <f>IF(N166="základní",J166,0)</f>
        <v>0</v>
      </c>
      <c r="BF166" s="197">
        <f>IF(N166="snížená",J166,0)</f>
        <v>0</v>
      </c>
      <c r="BG166" s="197">
        <f>IF(N166="zákl. přenesená",J166,0)</f>
        <v>0</v>
      </c>
      <c r="BH166" s="197">
        <f>IF(N166="sníž. přenesená",J166,0)</f>
        <v>0</v>
      </c>
      <c r="BI166" s="197">
        <f>IF(N166="nulová",J166,0)</f>
        <v>0</v>
      </c>
      <c r="BJ166" s="18" t="s">
        <v>88</v>
      </c>
      <c r="BK166" s="197">
        <f>ROUND(I166*H166,2)</f>
        <v>0</v>
      </c>
      <c r="BL166" s="18" t="s">
        <v>214</v>
      </c>
      <c r="BM166" s="196" t="s">
        <v>745</v>
      </c>
    </row>
    <row r="167" spans="1:65" s="2" customFormat="1" ht="10.199999999999999">
      <c r="A167" s="35"/>
      <c r="B167" s="36"/>
      <c r="C167" s="37"/>
      <c r="D167" s="198" t="s">
        <v>221</v>
      </c>
      <c r="E167" s="37"/>
      <c r="F167" s="199" t="s">
        <v>6485</v>
      </c>
      <c r="G167" s="37"/>
      <c r="H167" s="37"/>
      <c r="I167" s="200"/>
      <c r="J167" s="37"/>
      <c r="K167" s="37"/>
      <c r="L167" s="40"/>
      <c r="M167" s="201"/>
      <c r="N167" s="202"/>
      <c r="O167" s="72"/>
      <c r="P167" s="72"/>
      <c r="Q167" s="72"/>
      <c r="R167" s="72"/>
      <c r="S167" s="72"/>
      <c r="T167" s="73"/>
      <c r="U167" s="35"/>
      <c r="V167" s="35"/>
      <c r="W167" s="35"/>
      <c r="X167" s="35"/>
      <c r="Y167" s="35"/>
      <c r="Z167" s="35"/>
      <c r="AA167" s="35"/>
      <c r="AB167" s="35"/>
      <c r="AC167" s="35"/>
      <c r="AD167" s="35"/>
      <c r="AE167" s="35"/>
      <c r="AT167" s="18" t="s">
        <v>221</v>
      </c>
      <c r="AU167" s="18" t="s">
        <v>88</v>
      </c>
    </row>
    <row r="168" spans="1:65" s="2" customFormat="1" ht="16.5" customHeight="1">
      <c r="A168" s="35"/>
      <c r="B168" s="36"/>
      <c r="C168" s="185" t="s">
        <v>309</v>
      </c>
      <c r="D168" s="185" t="s">
        <v>216</v>
      </c>
      <c r="E168" s="186" t="s">
        <v>6486</v>
      </c>
      <c r="F168" s="187" t="s">
        <v>6487</v>
      </c>
      <c r="G168" s="188" t="s">
        <v>6080</v>
      </c>
      <c r="H168" s="189">
        <v>1</v>
      </c>
      <c r="I168" s="190"/>
      <c r="J168" s="191">
        <f>ROUND(I168*H168,2)</f>
        <v>0</v>
      </c>
      <c r="K168" s="187" t="s">
        <v>1</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214</v>
      </c>
      <c r="AT168" s="196" t="s">
        <v>216</v>
      </c>
      <c r="AU168" s="196" t="s">
        <v>88</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214</v>
      </c>
      <c r="BM168" s="196" t="s">
        <v>758</v>
      </c>
    </row>
    <row r="169" spans="1:65" s="2" customFormat="1" ht="10.199999999999999">
      <c r="A169" s="35"/>
      <c r="B169" s="36"/>
      <c r="C169" s="37"/>
      <c r="D169" s="198" t="s">
        <v>221</v>
      </c>
      <c r="E169" s="37"/>
      <c r="F169" s="199" t="s">
        <v>6487</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88</v>
      </c>
    </row>
    <row r="170" spans="1:65" s="2" customFormat="1" ht="37.799999999999997" customHeight="1">
      <c r="A170" s="35"/>
      <c r="B170" s="36"/>
      <c r="C170" s="185" t="s">
        <v>7</v>
      </c>
      <c r="D170" s="185" t="s">
        <v>216</v>
      </c>
      <c r="E170" s="186" t="s">
        <v>6488</v>
      </c>
      <c r="F170" s="187" t="s">
        <v>6489</v>
      </c>
      <c r="G170" s="188" t="s">
        <v>219</v>
      </c>
      <c r="H170" s="189">
        <v>1</v>
      </c>
      <c r="I170" s="190"/>
      <c r="J170" s="191">
        <f>ROUND(I170*H170,2)</f>
        <v>0</v>
      </c>
      <c r="K170" s="187" t="s">
        <v>1</v>
      </c>
      <c r="L170" s="40"/>
      <c r="M170" s="192" t="s">
        <v>1</v>
      </c>
      <c r="N170" s="193" t="s">
        <v>46</v>
      </c>
      <c r="O170" s="72"/>
      <c r="P170" s="194">
        <f>O170*H170</f>
        <v>0</v>
      </c>
      <c r="Q170" s="194">
        <v>0</v>
      </c>
      <c r="R170" s="194">
        <f>Q170*H170</f>
        <v>0</v>
      </c>
      <c r="S170" s="194">
        <v>0</v>
      </c>
      <c r="T170" s="195">
        <f>S170*H170</f>
        <v>0</v>
      </c>
      <c r="U170" s="35"/>
      <c r="V170" s="35"/>
      <c r="W170" s="35"/>
      <c r="X170" s="35"/>
      <c r="Y170" s="35"/>
      <c r="Z170" s="35"/>
      <c r="AA170" s="35"/>
      <c r="AB170" s="35"/>
      <c r="AC170" s="35"/>
      <c r="AD170" s="35"/>
      <c r="AE170" s="35"/>
      <c r="AR170" s="196" t="s">
        <v>214</v>
      </c>
      <c r="AT170" s="196" t="s">
        <v>216</v>
      </c>
      <c r="AU170" s="196" t="s">
        <v>88</v>
      </c>
      <c r="AY170" s="18" t="s">
        <v>215</v>
      </c>
      <c r="BE170" s="197">
        <f>IF(N170="základní",J170,0)</f>
        <v>0</v>
      </c>
      <c r="BF170" s="197">
        <f>IF(N170="snížená",J170,0)</f>
        <v>0</v>
      </c>
      <c r="BG170" s="197">
        <f>IF(N170="zákl. přenesená",J170,0)</f>
        <v>0</v>
      </c>
      <c r="BH170" s="197">
        <f>IF(N170="sníž. přenesená",J170,0)</f>
        <v>0</v>
      </c>
      <c r="BI170" s="197">
        <f>IF(N170="nulová",J170,0)</f>
        <v>0</v>
      </c>
      <c r="BJ170" s="18" t="s">
        <v>88</v>
      </c>
      <c r="BK170" s="197">
        <f>ROUND(I170*H170,2)</f>
        <v>0</v>
      </c>
      <c r="BL170" s="18" t="s">
        <v>214</v>
      </c>
      <c r="BM170" s="196" t="s">
        <v>802</v>
      </c>
    </row>
    <row r="171" spans="1:65" s="2" customFormat="1" ht="19.2">
      <c r="A171" s="35"/>
      <c r="B171" s="36"/>
      <c r="C171" s="37"/>
      <c r="D171" s="198" t="s">
        <v>221</v>
      </c>
      <c r="E171" s="37"/>
      <c r="F171" s="199" t="s">
        <v>6489</v>
      </c>
      <c r="G171" s="37"/>
      <c r="H171" s="37"/>
      <c r="I171" s="200"/>
      <c r="J171" s="37"/>
      <c r="K171" s="37"/>
      <c r="L171" s="40"/>
      <c r="M171" s="201"/>
      <c r="N171" s="202"/>
      <c r="O171" s="72"/>
      <c r="P171" s="72"/>
      <c r="Q171" s="72"/>
      <c r="R171" s="72"/>
      <c r="S171" s="72"/>
      <c r="T171" s="73"/>
      <c r="U171" s="35"/>
      <c r="V171" s="35"/>
      <c r="W171" s="35"/>
      <c r="X171" s="35"/>
      <c r="Y171" s="35"/>
      <c r="Z171" s="35"/>
      <c r="AA171" s="35"/>
      <c r="AB171" s="35"/>
      <c r="AC171" s="35"/>
      <c r="AD171" s="35"/>
      <c r="AE171" s="35"/>
      <c r="AT171" s="18" t="s">
        <v>221</v>
      </c>
      <c r="AU171" s="18" t="s">
        <v>88</v>
      </c>
    </row>
    <row r="172" spans="1:65" s="11" customFormat="1" ht="25.95" customHeight="1">
      <c r="B172" s="171"/>
      <c r="C172" s="172"/>
      <c r="D172" s="173" t="s">
        <v>80</v>
      </c>
      <c r="E172" s="174" t="s">
        <v>6255</v>
      </c>
      <c r="F172" s="174" t="s">
        <v>6490</v>
      </c>
      <c r="G172" s="172"/>
      <c r="H172" s="172"/>
      <c r="I172" s="175"/>
      <c r="J172" s="176">
        <f>BK172</f>
        <v>0</v>
      </c>
      <c r="K172" s="172"/>
      <c r="L172" s="177"/>
      <c r="M172" s="178"/>
      <c r="N172" s="179"/>
      <c r="O172" s="179"/>
      <c r="P172" s="180">
        <f>SUM(P173:P218)</f>
        <v>0</v>
      </c>
      <c r="Q172" s="179"/>
      <c r="R172" s="180">
        <f>SUM(R173:R218)</f>
        <v>0</v>
      </c>
      <c r="S172" s="179"/>
      <c r="T172" s="181">
        <f>SUM(T173:T218)</f>
        <v>0</v>
      </c>
      <c r="AR172" s="182" t="s">
        <v>88</v>
      </c>
      <c r="AT172" s="183" t="s">
        <v>80</v>
      </c>
      <c r="AU172" s="183" t="s">
        <v>81</v>
      </c>
      <c r="AY172" s="182" t="s">
        <v>215</v>
      </c>
      <c r="BK172" s="184">
        <f>SUM(BK173:BK218)</f>
        <v>0</v>
      </c>
    </row>
    <row r="173" spans="1:65" s="2" customFormat="1" ht="16.5" customHeight="1">
      <c r="A173" s="35"/>
      <c r="B173" s="36"/>
      <c r="C173" s="185" t="s">
        <v>538</v>
      </c>
      <c r="D173" s="185" t="s">
        <v>216</v>
      </c>
      <c r="E173" s="186" t="s">
        <v>6491</v>
      </c>
      <c r="F173" s="187" t="s">
        <v>6492</v>
      </c>
      <c r="G173" s="188" t="s">
        <v>797</v>
      </c>
      <c r="H173" s="189">
        <v>80</v>
      </c>
      <c r="I173" s="190"/>
      <c r="J173" s="191">
        <f>ROUND(I173*H173,2)</f>
        <v>0</v>
      </c>
      <c r="K173" s="187" t="s">
        <v>1</v>
      </c>
      <c r="L173" s="40"/>
      <c r="M173" s="192" t="s">
        <v>1</v>
      </c>
      <c r="N173" s="193" t="s">
        <v>46</v>
      </c>
      <c r="O173" s="72"/>
      <c r="P173" s="194">
        <f>O173*H173</f>
        <v>0</v>
      </c>
      <c r="Q173" s="194">
        <v>0</v>
      </c>
      <c r="R173" s="194">
        <f>Q173*H173</f>
        <v>0</v>
      </c>
      <c r="S173" s="194">
        <v>0</v>
      </c>
      <c r="T173" s="195">
        <f>S173*H173</f>
        <v>0</v>
      </c>
      <c r="U173" s="35"/>
      <c r="V173" s="35"/>
      <c r="W173" s="35"/>
      <c r="X173" s="35"/>
      <c r="Y173" s="35"/>
      <c r="Z173" s="35"/>
      <c r="AA173" s="35"/>
      <c r="AB173" s="35"/>
      <c r="AC173" s="35"/>
      <c r="AD173" s="35"/>
      <c r="AE173" s="35"/>
      <c r="AR173" s="196" t="s">
        <v>214</v>
      </c>
      <c r="AT173" s="196" t="s">
        <v>216</v>
      </c>
      <c r="AU173" s="196" t="s">
        <v>88</v>
      </c>
      <c r="AY173" s="18" t="s">
        <v>215</v>
      </c>
      <c r="BE173" s="197">
        <f>IF(N173="základní",J173,0)</f>
        <v>0</v>
      </c>
      <c r="BF173" s="197">
        <f>IF(N173="snížená",J173,0)</f>
        <v>0</v>
      </c>
      <c r="BG173" s="197">
        <f>IF(N173="zákl. přenesená",J173,0)</f>
        <v>0</v>
      </c>
      <c r="BH173" s="197">
        <f>IF(N173="sníž. přenesená",J173,0)</f>
        <v>0</v>
      </c>
      <c r="BI173" s="197">
        <f>IF(N173="nulová",J173,0)</f>
        <v>0</v>
      </c>
      <c r="BJ173" s="18" t="s">
        <v>88</v>
      </c>
      <c r="BK173" s="197">
        <f>ROUND(I173*H173,2)</f>
        <v>0</v>
      </c>
      <c r="BL173" s="18" t="s">
        <v>214</v>
      </c>
      <c r="BM173" s="196" t="s">
        <v>816</v>
      </c>
    </row>
    <row r="174" spans="1:65" s="2" customFormat="1" ht="10.199999999999999">
      <c r="A174" s="35"/>
      <c r="B174" s="36"/>
      <c r="C174" s="37"/>
      <c r="D174" s="198" t="s">
        <v>221</v>
      </c>
      <c r="E174" s="37"/>
      <c r="F174" s="199" t="s">
        <v>6492</v>
      </c>
      <c r="G174" s="37"/>
      <c r="H174" s="37"/>
      <c r="I174" s="200"/>
      <c r="J174" s="37"/>
      <c r="K174" s="37"/>
      <c r="L174" s="40"/>
      <c r="M174" s="201"/>
      <c r="N174" s="202"/>
      <c r="O174" s="72"/>
      <c r="P174" s="72"/>
      <c r="Q174" s="72"/>
      <c r="R174" s="72"/>
      <c r="S174" s="72"/>
      <c r="T174" s="73"/>
      <c r="U174" s="35"/>
      <c r="V174" s="35"/>
      <c r="W174" s="35"/>
      <c r="X174" s="35"/>
      <c r="Y174" s="35"/>
      <c r="Z174" s="35"/>
      <c r="AA174" s="35"/>
      <c r="AB174" s="35"/>
      <c r="AC174" s="35"/>
      <c r="AD174" s="35"/>
      <c r="AE174" s="35"/>
      <c r="AT174" s="18" t="s">
        <v>221</v>
      </c>
      <c r="AU174" s="18" t="s">
        <v>88</v>
      </c>
    </row>
    <row r="175" spans="1:65" s="2" customFormat="1" ht="16.5" customHeight="1">
      <c r="A175" s="35"/>
      <c r="B175" s="36"/>
      <c r="C175" s="185" t="s">
        <v>544</v>
      </c>
      <c r="D175" s="185" t="s">
        <v>216</v>
      </c>
      <c r="E175" s="186" t="s">
        <v>6493</v>
      </c>
      <c r="F175" s="187" t="s">
        <v>6494</v>
      </c>
      <c r="G175" s="188" t="s">
        <v>797</v>
      </c>
      <c r="H175" s="189">
        <v>40</v>
      </c>
      <c r="I175" s="190"/>
      <c r="J175" s="191">
        <f>ROUND(I175*H175,2)</f>
        <v>0</v>
      </c>
      <c r="K175" s="187" t="s">
        <v>1</v>
      </c>
      <c r="L175" s="40"/>
      <c r="M175" s="192" t="s">
        <v>1</v>
      </c>
      <c r="N175" s="193" t="s">
        <v>46</v>
      </c>
      <c r="O175" s="72"/>
      <c r="P175" s="194">
        <f>O175*H175</f>
        <v>0</v>
      </c>
      <c r="Q175" s="194">
        <v>0</v>
      </c>
      <c r="R175" s="194">
        <f>Q175*H175</f>
        <v>0</v>
      </c>
      <c r="S175" s="194">
        <v>0</v>
      </c>
      <c r="T175" s="195">
        <f>S175*H175</f>
        <v>0</v>
      </c>
      <c r="U175" s="35"/>
      <c r="V175" s="35"/>
      <c r="W175" s="35"/>
      <c r="X175" s="35"/>
      <c r="Y175" s="35"/>
      <c r="Z175" s="35"/>
      <c r="AA175" s="35"/>
      <c r="AB175" s="35"/>
      <c r="AC175" s="35"/>
      <c r="AD175" s="35"/>
      <c r="AE175" s="35"/>
      <c r="AR175" s="196" t="s">
        <v>214</v>
      </c>
      <c r="AT175" s="196" t="s">
        <v>216</v>
      </c>
      <c r="AU175" s="196" t="s">
        <v>88</v>
      </c>
      <c r="AY175" s="18" t="s">
        <v>215</v>
      </c>
      <c r="BE175" s="197">
        <f>IF(N175="základní",J175,0)</f>
        <v>0</v>
      </c>
      <c r="BF175" s="197">
        <f>IF(N175="snížená",J175,0)</f>
        <v>0</v>
      </c>
      <c r="BG175" s="197">
        <f>IF(N175="zákl. přenesená",J175,0)</f>
        <v>0</v>
      </c>
      <c r="BH175" s="197">
        <f>IF(N175="sníž. přenesená",J175,0)</f>
        <v>0</v>
      </c>
      <c r="BI175" s="197">
        <f>IF(N175="nulová",J175,0)</f>
        <v>0</v>
      </c>
      <c r="BJ175" s="18" t="s">
        <v>88</v>
      </c>
      <c r="BK175" s="197">
        <f>ROUND(I175*H175,2)</f>
        <v>0</v>
      </c>
      <c r="BL175" s="18" t="s">
        <v>214</v>
      </c>
      <c r="BM175" s="196" t="s">
        <v>901</v>
      </c>
    </row>
    <row r="176" spans="1:65" s="2" customFormat="1" ht="10.199999999999999">
      <c r="A176" s="35"/>
      <c r="B176" s="36"/>
      <c r="C176" s="37"/>
      <c r="D176" s="198" t="s">
        <v>221</v>
      </c>
      <c r="E176" s="37"/>
      <c r="F176" s="199" t="s">
        <v>6494</v>
      </c>
      <c r="G176" s="37"/>
      <c r="H176" s="37"/>
      <c r="I176" s="200"/>
      <c r="J176" s="37"/>
      <c r="K176" s="37"/>
      <c r="L176" s="40"/>
      <c r="M176" s="201"/>
      <c r="N176" s="202"/>
      <c r="O176" s="72"/>
      <c r="P176" s="72"/>
      <c r="Q176" s="72"/>
      <c r="R176" s="72"/>
      <c r="S176" s="72"/>
      <c r="T176" s="73"/>
      <c r="U176" s="35"/>
      <c r="V176" s="35"/>
      <c r="W176" s="35"/>
      <c r="X176" s="35"/>
      <c r="Y176" s="35"/>
      <c r="Z176" s="35"/>
      <c r="AA176" s="35"/>
      <c r="AB176" s="35"/>
      <c r="AC176" s="35"/>
      <c r="AD176" s="35"/>
      <c r="AE176" s="35"/>
      <c r="AT176" s="18" t="s">
        <v>221</v>
      </c>
      <c r="AU176" s="18" t="s">
        <v>88</v>
      </c>
    </row>
    <row r="177" spans="1:65" s="2" customFormat="1" ht="24.15" customHeight="1">
      <c r="A177" s="35"/>
      <c r="B177" s="36"/>
      <c r="C177" s="185" t="s">
        <v>553</v>
      </c>
      <c r="D177" s="185" t="s">
        <v>216</v>
      </c>
      <c r="E177" s="186" t="s">
        <v>6495</v>
      </c>
      <c r="F177" s="187" t="s">
        <v>6496</v>
      </c>
      <c r="G177" s="188" t="s">
        <v>219</v>
      </c>
      <c r="H177" s="189">
        <v>1</v>
      </c>
      <c r="I177" s="190"/>
      <c r="J177" s="191">
        <f>ROUND(I177*H177,2)</f>
        <v>0</v>
      </c>
      <c r="K177" s="187" t="s">
        <v>1</v>
      </c>
      <c r="L177" s="40"/>
      <c r="M177" s="192" t="s">
        <v>1</v>
      </c>
      <c r="N177" s="193"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214</v>
      </c>
      <c r="AT177" s="196" t="s">
        <v>216</v>
      </c>
      <c r="AU177" s="196" t="s">
        <v>88</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214</v>
      </c>
      <c r="BM177" s="196" t="s">
        <v>920</v>
      </c>
    </row>
    <row r="178" spans="1:65" s="2" customFormat="1" ht="10.199999999999999">
      <c r="A178" s="35"/>
      <c r="B178" s="36"/>
      <c r="C178" s="37"/>
      <c r="D178" s="198" t="s">
        <v>221</v>
      </c>
      <c r="E178" s="37"/>
      <c r="F178" s="199" t="s">
        <v>6496</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88</v>
      </c>
    </row>
    <row r="179" spans="1:65" s="2" customFormat="1" ht="16.5" customHeight="1">
      <c r="A179" s="35"/>
      <c r="B179" s="36"/>
      <c r="C179" s="185" t="s">
        <v>564</v>
      </c>
      <c r="D179" s="185" t="s">
        <v>216</v>
      </c>
      <c r="E179" s="186" t="s">
        <v>6159</v>
      </c>
      <c r="F179" s="187" t="s">
        <v>6160</v>
      </c>
      <c r="G179" s="188" t="s">
        <v>797</v>
      </c>
      <c r="H179" s="189">
        <v>80</v>
      </c>
      <c r="I179" s="190"/>
      <c r="J179" s="191">
        <f>ROUND(I179*H179,2)</f>
        <v>0</v>
      </c>
      <c r="K179" s="187" t="s">
        <v>1</v>
      </c>
      <c r="L179" s="40"/>
      <c r="M179" s="192" t="s">
        <v>1</v>
      </c>
      <c r="N179" s="193" t="s">
        <v>46</v>
      </c>
      <c r="O179" s="72"/>
      <c r="P179" s="194">
        <f>O179*H179</f>
        <v>0</v>
      </c>
      <c r="Q179" s="194">
        <v>0</v>
      </c>
      <c r="R179" s="194">
        <f>Q179*H179</f>
        <v>0</v>
      </c>
      <c r="S179" s="194">
        <v>0</v>
      </c>
      <c r="T179" s="195">
        <f>S179*H179</f>
        <v>0</v>
      </c>
      <c r="U179" s="35"/>
      <c r="V179" s="35"/>
      <c r="W179" s="35"/>
      <c r="X179" s="35"/>
      <c r="Y179" s="35"/>
      <c r="Z179" s="35"/>
      <c r="AA179" s="35"/>
      <c r="AB179" s="35"/>
      <c r="AC179" s="35"/>
      <c r="AD179" s="35"/>
      <c r="AE179" s="35"/>
      <c r="AR179" s="196" t="s">
        <v>214</v>
      </c>
      <c r="AT179" s="196" t="s">
        <v>216</v>
      </c>
      <c r="AU179" s="196" t="s">
        <v>88</v>
      </c>
      <c r="AY179" s="18" t="s">
        <v>215</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214</v>
      </c>
      <c r="BM179" s="196" t="s">
        <v>934</v>
      </c>
    </row>
    <row r="180" spans="1:65" s="2" customFormat="1" ht="10.199999999999999">
      <c r="A180" s="35"/>
      <c r="B180" s="36"/>
      <c r="C180" s="37"/>
      <c r="D180" s="198" t="s">
        <v>221</v>
      </c>
      <c r="E180" s="37"/>
      <c r="F180" s="199" t="s">
        <v>6160</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221</v>
      </c>
      <c r="AU180" s="18" t="s">
        <v>88</v>
      </c>
    </row>
    <row r="181" spans="1:65" s="2" customFormat="1" ht="16.5" customHeight="1">
      <c r="A181" s="35"/>
      <c r="B181" s="36"/>
      <c r="C181" s="185" t="s">
        <v>574</v>
      </c>
      <c r="D181" s="185" t="s">
        <v>216</v>
      </c>
      <c r="E181" s="186" t="s">
        <v>6497</v>
      </c>
      <c r="F181" s="187" t="s">
        <v>6498</v>
      </c>
      <c r="G181" s="188" t="s">
        <v>797</v>
      </c>
      <c r="H181" s="189">
        <v>25</v>
      </c>
      <c r="I181" s="190"/>
      <c r="J181" s="191">
        <f>ROUND(I181*H181,2)</f>
        <v>0</v>
      </c>
      <c r="K181" s="187" t="s">
        <v>1</v>
      </c>
      <c r="L181" s="40"/>
      <c r="M181" s="192" t="s">
        <v>1</v>
      </c>
      <c r="N181" s="193" t="s">
        <v>46</v>
      </c>
      <c r="O181" s="72"/>
      <c r="P181" s="194">
        <f>O181*H181</f>
        <v>0</v>
      </c>
      <c r="Q181" s="194">
        <v>0</v>
      </c>
      <c r="R181" s="194">
        <f>Q181*H181</f>
        <v>0</v>
      </c>
      <c r="S181" s="194">
        <v>0</v>
      </c>
      <c r="T181" s="195">
        <f>S181*H181</f>
        <v>0</v>
      </c>
      <c r="U181" s="35"/>
      <c r="V181" s="35"/>
      <c r="W181" s="35"/>
      <c r="X181" s="35"/>
      <c r="Y181" s="35"/>
      <c r="Z181" s="35"/>
      <c r="AA181" s="35"/>
      <c r="AB181" s="35"/>
      <c r="AC181" s="35"/>
      <c r="AD181" s="35"/>
      <c r="AE181" s="35"/>
      <c r="AR181" s="196" t="s">
        <v>214</v>
      </c>
      <c r="AT181" s="196" t="s">
        <v>216</v>
      </c>
      <c r="AU181" s="196" t="s">
        <v>88</v>
      </c>
      <c r="AY181" s="18" t="s">
        <v>215</v>
      </c>
      <c r="BE181" s="197">
        <f>IF(N181="základní",J181,0)</f>
        <v>0</v>
      </c>
      <c r="BF181" s="197">
        <f>IF(N181="snížená",J181,0)</f>
        <v>0</v>
      </c>
      <c r="BG181" s="197">
        <f>IF(N181="zákl. přenesená",J181,0)</f>
        <v>0</v>
      </c>
      <c r="BH181" s="197">
        <f>IF(N181="sníž. přenesená",J181,0)</f>
        <v>0</v>
      </c>
      <c r="BI181" s="197">
        <f>IF(N181="nulová",J181,0)</f>
        <v>0</v>
      </c>
      <c r="BJ181" s="18" t="s">
        <v>88</v>
      </c>
      <c r="BK181" s="197">
        <f>ROUND(I181*H181,2)</f>
        <v>0</v>
      </c>
      <c r="BL181" s="18" t="s">
        <v>214</v>
      </c>
      <c r="BM181" s="196" t="s">
        <v>944</v>
      </c>
    </row>
    <row r="182" spans="1:65" s="2" customFormat="1" ht="10.199999999999999">
      <c r="A182" s="35"/>
      <c r="B182" s="36"/>
      <c r="C182" s="37"/>
      <c r="D182" s="198" t="s">
        <v>221</v>
      </c>
      <c r="E182" s="37"/>
      <c r="F182" s="199" t="s">
        <v>6498</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221</v>
      </c>
      <c r="AU182" s="18" t="s">
        <v>88</v>
      </c>
    </row>
    <row r="183" spans="1:65" s="2" customFormat="1" ht="16.5" customHeight="1">
      <c r="A183" s="35"/>
      <c r="B183" s="36"/>
      <c r="C183" s="185" t="s">
        <v>580</v>
      </c>
      <c r="D183" s="185" t="s">
        <v>216</v>
      </c>
      <c r="E183" s="186" t="s">
        <v>6499</v>
      </c>
      <c r="F183" s="187" t="s">
        <v>6500</v>
      </c>
      <c r="G183" s="188" t="s">
        <v>219</v>
      </c>
      <c r="H183" s="189">
        <v>1</v>
      </c>
      <c r="I183" s="190"/>
      <c r="J183" s="191">
        <f>ROUND(I183*H183,2)</f>
        <v>0</v>
      </c>
      <c r="K183" s="187" t="s">
        <v>1</v>
      </c>
      <c r="L183" s="40"/>
      <c r="M183" s="192" t="s">
        <v>1</v>
      </c>
      <c r="N183" s="193"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214</v>
      </c>
      <c r="AT183" s="196" t="s">
        <v>216</v>
      </c>
      <c r="AU183" s="196" t="s">
        <v>88</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214</v>
      </c>
      <c r="BM183" s="196" t="s">
        <v>959</v>
      </c>
    </row>
    <row r="184" spans="1:65" s="2" customFormat="1" ht="10.199999999999999">
      <c r="A184" s="35"/>
      <c r="B184" s="36"/>
      <c r="C184" s="37"/>
      <c r="D184" s="198" t="s">
        <v>221</v>
      </c>
      <c r="E184" s="37"/>
      <c r="F184" s="199" t="s">
        <v>6500</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88</v>
      </c>
    </row>
    <row r="185" spans="1:65" s="2" customFormat="1" ht="16.5" customHeight="1">
      <c r="A185" s="35"/>
      <c r="B185" s="36"/>
      <c r="C185" s="185" t="s">
        <v>589</v>
      </c>
      <c r="D185" s="185" t="s">
        <v>216</v>
      </c>
      <c r="E185" s="186" t="s">
        <v>6501</v>
      </c>
      <c r="F185" s="187" t="s">
        <v>6502</v>
      </c>
      <c r="G185" s="188" t="s">
        <v>797</v>
      </c>
      <c r="H185" s="189">
        <v>4200</v>
      </c>
      <c r="I185" s="190"/>
      <c r="J185" s="191">
        <f>ROUND(I185*H185,2)</f>
        <v>0</v>
      </c>
      <c r="K185" s="187" t="s">
        <v>1</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214</v>
      </c>
      <c r="AT185" s="196" t="s">
        <v>216</v>
      </c>
      <c r="AU185" s="196" t="s">
        <v>88</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214</v>
      </c>
      <c r="BM185" s="196" t="s">
        <v>977</v>
      </c>
    </row>
    <row r="186" spans="1:65" s="2" customFormat="1" ht="10.199999999999999">
      <c r="A186" s="35"/>
      <c r="B186" s="36"/>
      <c r="C186" s="37"/>
      <c r="D186" s="198" t="s">
        <v>221</v>
      </c>
      <c r="E186" s="37"/>
      <c r="F186" s="199" t="s">
        <v>6502</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88</v>
      </c>
    </row>
    <row r="187" spans="1:65" s="2" customFormat="1" ht="16.5" customHeight="1">
      <c r="A187" s="35"/>
      <c r="B187" s="36"/>
      <c r="C187" s="185" t="s">
        <v>609</v>
      </c>
      <c r="D187" s="185" t="s">
        <v>216</v>
      </c>
      <c r="E187" s="186" t="s">
        <v>6503</v>
      </c>
      <c r="F187" s="187" t="s">
        <v>6504</v>
      </c>
      <c r="G187" s="188" t="s">
        <v>797</v>
      </c>
      <c r="H187" s="189">
        <v>90</v>
      </c>
      <c r="I187" s="190"/>
      <c r="J187" s="191">
        <f>ROUND(I187*H187,2)</f>
        <v>0</v>
      </c>
      <c r="K187" s="187" t="s">
        <v>1</v>
      </c>
      <c r="L187" s="40"/>
      <c r="M187" s="192" t="s">
        <v>1</v>
      </c>
      <c r="N187" s="193"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214</v>
      </c>
      <c r="AT187" s="196" t="s">
        <v>216</v>
      </c>
      <c r="AU187" s="196" t="s">
        <v>88</v>
      </c>
      <c r="AY187" s="18" t="s">
        <v>215</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214</v>
      </c>
      <c r="BM187" s="196" t="s">
        <v>999</v>
      </c>
    </row>
    <row r="188" spans="1:65" s="2" customFormat="1" ht="10.199999999999999">
      <c r="A188" s="35"/>
      <c r="B188" s="36"/>
      <c r="C188" s="37"/>
      <c r="D188" s="198" t="s">
        <v>221</v>
      </c>
      <c r="E188" s="37"/>
      <c r="F188" s="199" t="s">
        <v>6504</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221</v>
      </c>
      <c r="AU188" s="18" t="s">
        <v>88</v>
      </c>
    </row>
    <row r="189" spans="1:65" s="2" customFormat="1" ht="16.5" customHeight="1">
      <c r="A189" s="35"/>
      <c r="B189" s="36"/>
      <c r="C189" s="185" t="s">
        <v>625</v>
      </c>
      <c r="D189" s="185" t="s">
        <v>216</v>
      </c>
      <c r="E189" s="186" t="s">
        <v>6505</v>
      </c>
      <c r="F189" s="187" t="s">
        <v>6506</v>
      </c>
      <c r="G189" s="188" t="s">
        <v>797</v>
      </c>
      <c r="H189" s="189">
        <v>240</v>
      </c>
      <c r="I189" s="190"/>
      <c r="J189" s="191">
        <f>ROUND(I189*H189,2)</f>
        <v>0</v>
      </c>
      <c r="K189" s="187" t="s">
        <v>1</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214</v>
      </c>
      <c r="AT189" s="196" t="s">
        <v>216</v>
      </c>
      <c r="AU189" s="196" t="s">
        <v>88</v>
      </c>
      <c r="AY189" s="18" t="s">
        <v>215</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214</v>
      </c>
      <c r="BM189" s="196" t="s">
        <v>1014</v>
      </c>
    </row>
    <row r="190" spans="1:65" s="2" customFormat="1" ht="10.199999999999999">
      <c r="A190" s="35"/>
      <c r="B190" s="36"/>
      <c r="C190" s="37"/>
      <c r="D190" s="198" t="s">
        <v>221</v>
      </c>
      <c r="E190" s="37"/>
      <c r="F190" s="199" t="s">
        <v>6506</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221</v>
      </c>
      <c r="AU190" s="18" t="s">
        <v>88</v>
      </c>
    </row>
    <row r="191" spans="1:65" s="2" customFormat="1" ht="16.5" customHeight="1">
      <c r="A191" s="35"/>
      <c r="B191" s="36"/>
      <c r="C191" s="185" t="s">
        <v>631</v>
      </c>
      <c r="D191" s="185" t="s">
        <v>216</v>
      </c>
      <c r="E191" s="186" t="s">
        <v>6507</v>
      </c>
      <c r="F191" s="187" t="s">
        <v>6508</v>
      </c>
      <c r="G191" s="188" t="s">
        <v>797</v>
      </c>
      <c r="H191" s="189">
        <v>10</v>
      </c>
      <c r="I191" s="190"/>
      <c r="J191" s="191">
        <f>ROUND(I191*H191,2)</f>
        <v>0</v>
      </c>
      <c r="K191" s="187" t="s">
        <v>1</v>
      </c>
      <c r="L191" s="40"/>
      <c r="M191" s="192" t="s">
        <v>1</v>
      </c>
      <c r="N191" s="193" t="s">
        <v>46</v>
      </c>
      <c r="O191" s="72"/>
      <c r="P191" s="194">
        <f>O191*H191</f>
        <v>0</v>
      </c>
      <c r="Q191" s="194">
        <v>0</v>
      </c>
      <c r="R191" s="194">
        <f>Q191*H191</f>
        <v>0</v>
      </c>
      <c r="S191" s="194">
        <v>0</v>
      </c>
      <c r="T191" s="195">
        <f>S191*H191</f>
        <v>0</v>
      </c>
      <c r="U191" s="35"/>
      <c r="V191" s="35"/>
      <c r="W191" s="35"/>
      <c r="X191" s="35"/>
      <c r="Y191" s="35"/>
      <c r="Z191" s="35"/>
      <c r="AA191" s="35"/>
      <c r="AB191" s="35"/>
      <c r="AC191" s="35"/>
      <c r="AD191" s="35"/>
      <c r="AE191" s="35"/>
      <c r="AR191" s="196" t="s">
        <v>214</v>
      </c>
      <c r="AT191" s="196" t="s">
        <v>216</v>
      </c>
      <c r="AU191" s="196" t="s">
        <v>88</v>
      </c>
      <c r="AY191" s="18" t="s">
        <v>215</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214</v>
      </c>
      <c r="BM191" s="196" t="s">
        <v>1030</v>
      </c>
    </row>
    <row r="192" spans="1:65" s="2" customFormat="1" ht="10.199999999999999">
      <c r="A192" s="35"/>
      <c r="B192" s="36"/>
      <c r="C192" s="37"/>
      <c r="D192" s="198" t="s">
        <v>221</v>
      </c>
      <c r="E192" s="37"/>
      <c r="F192" s="199" t="s">
        <v>6508</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221</v>
      </c>
      <c r="AU192" s="18" t="s">
        <v>88</v>
      </c>
    </row>
    <row r="193" spans="1:65" s="2" customFormat="1" ht="16.5" customHeight="1">
      <c r="A193" s="35"/>
      <c r="B193" s="36"/>
      <c r="C193" s="185" t="s">
        <v>676</v>
      </c>
      <c r="D193" s="185" t="s">
        <v>216</v>
      </c>
      <c r="E193" s="186" t="s">
        <v>6509</v>
      </c>
      <c r="F193" s="187" t="s">
        <v>6510</v>
      </c>
      <c r="G193" s="188" t="s">
        <v>797</v>
      </c>
      <c r="H193" s="189">
        <v>60</v>
      </c>
      <c r="I193" s="190"/>
      <c r="J193" s="191">
        <f>ROUND(I193*H193,2)</f>
        <v>0</v>
      </c>
      <c r="K193" s="187" t="s">
        <v>1</v>
      </c>
      <c r="L193" s="40"/>
      <c r="M193" s="192" t="s">
        <v>1</v>
      </c>
      <c r="N193" s="193" t="s">
        <v>46</v>
      </c>
      <c r="O193" s="72"/>
      <c r="P193" s="194">
        <f>O193*H193</f>
        <v>0</v>
      </c>
      <c r="Q193" s="194">
        <v>0</v>
      </c>
      <c r="R193" s="194">
        <f>Q193*H193</f>
        <v>0</v>
      </c>
      <c r="S193" s="194">
        <v>0</v>
      </c>
      <c r="T193" s="195">
        <f>S193*H193</f>
        <v>0</v>
      </c>
      <c r="U193" s="35"/>
      <c r="V193" s="35"/>
      <c r="W193" s="35"/>
      <c r="X193" s="35"/>
      <c r="Y193" s="35"/>
      <c r="Z193" s="35"/>
      <c r="AA193" s="35"/>
      <c r="AB193" s="35"/>
      <c r="AC193" s="35"/>
      <c r="AD193" s="35"/>
      <c r="AE193" s="35"/>
      <c r="AR193" s="196" t="s">
        <v>214</v>
      </c>
      <c r="AT193" s="196" t="s">
        <v>216</v>
      </c>
      <c r="AU193" s="196" t="s">
        <v>88</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214</v>
      </c>
      <c r="BM193" s="196" t="s">
        <v>1043</v>
      </c>
    </row>
    <row r="194" spans="1:65" s="2" customFormat="1" ht="10.199999999999999">
      <c r="A194" s="35"/>
      <c r="B194" s="36"/>
      <c r="C194" s="37"/>
      <c r="D194" s="198" t="s">
        <v>221</v>
      </c>
      <c r="E194" s="37"/>
      <c r="F194" s="199" t="s">
        <v>6510</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221</v>
      </c>
      <c r="AU194" s="18" t="s">
        <v>88</v>
      </c>
    </row>
    <row r="195" spans="1:65" s="2" customFormat="1" ht="16.5" customHeight="1">
      <c r="A195" s="35"/>
      <c r="B195" s="36"/>
      <c r="C195" s="185" t="s">
        <v>711</v>
      </c>
      <c r="D195" s="185" t="s">
        <v>216</v>
      </c>
      <c r="E195" s="186" t="s">
        <v>6511</v>
      </c>
      <c r="F195" s="187" t="s">
        <v>6512</v>
      </c>
      <c r="G195" s="188" t="s">
        <v>797</v>
      </c>
      <c r="H195" s="189">
        <v>80</v>
      </c>
      <c r="I195" s="190"/>
      <c r="J195" s="191">
        <f>ROUND(I195*H195,2)</f>
        <v>0</v>
      </c>
      <c r="K195" s="187" t="s">
        <v>1</v>
      </c>
      <c r="L195" s="40"/>
      <c r="M195" s="192" t="s">
        <v>1</v>
      </c>
      <c r="N195" s="193" t="s">
        <v>46</v>
      </c>
      <c r="O195" s="72"/>
      <c r="P195" s="194">
        <f>O195*H195</f>
        <v>0</v>
      </c>
      <c r="Q195" s="194">
        <v>0</v>
      </c>
      <c r="R195" s="194">
        <f>Q195*H195</f>
        <v>0</v>
      </c>
      <c r="S195" s="194">
        <v>0</v>
      </c>
      <c r="T195" s="195">
        <f>S195*H195</f>
        <v>0</v>
      </c>
      <c r="U195" s="35"/>
      <c r="V195" s="35"/>
      <c r="W195" s="35"/>
      <c r="X195" s="35"/>
      <c r="Y195" s="35"/>
      <c r="Z195" s="35"/>
      <c r="AA195" s="35"/>
      <c r="AB195" s="35"/>
      <c r="AC195" s="35"/>
      <c r="AD195" s="35"/>
      <c r="AE195" s="35"/>
      <c r="AR195" s="196" t="s">
        <v>214</v>
      </c>
      <c r="AT195" s="196" t="s">
        <v>216</v>
      </c>
      <c r="AU195" s="196" t="s">
        <v>88</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214</v>
      </c>
      <c r="BM195" s="196" t="s">
        <v>1061</v>
      </c>
    </row>
    <row r="196" spans="1:65" s="2" customFormat="1" ht="10.199999999999999">
      <c r="A196" s="35"/>
      <c r="B196" s="36"/>
      <c r="C196" s="37"/>
      <c r="D196" s="198" t="s">
        <v>221</v>
      </c>
      <c r="E196" s="37"/>
      <c r="F196" s="199" t="s">
        <v>6512</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88</v>
      </c>
    </row>
    <row r="197" spans="1:65" s="2" customFormat="1" ht="21.75" customHeight="1">
      <c r="A197" s="35"/>
      <c r="B197" s="36"/>
      <c r="C197" s="185" t="s">
        <v>713</v>
      </c>
      <c r="D197" s="185" t="s">
        <v>216</v>
      </c>
      <c r="E197" s="186" t="s">
        <v>6513</v>
      </c>
      <c r="F197" s="187" t="s">
        <v>6514</v>
      </c>
      <c r="G197" s="188" t="s">
        <v>797</v>
      </c>
      <c r="H197" s="189">
        <v>150</v>
      </c>
      <c r="I197" s="190"/>
      <c r="J197" s="191">
        <f>ROUND(I197*H197,2)</f>
        <v>0</v>
      </c>
      <c r="K197" s="187" t="s">
        <v>1</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214</v>
      </c>
      <c r="AT197" s="196" t="s">
        <v>216</v>
      </c>
      <c r="AU197" s="196" t="s">
        <v>88</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214</v>
      </c>
      <c r="BM197" s="196" t="s">
        <v>1074</v>
      </c>
    </row>
    <row r="198" spans="1:65" s="2" customFormat="1" ht="10.199999999999999">
      <c r="A198" s="35"/>
      <c r="B198" s="36"/>
      <c r="C198" s="37"/>
      <c r="D198" s="198" t="s">
        <v>221</v>
      </c>
      <c r="E198" s="37"/>
      <c r="F198" s="199" t="s">
        <v>6514</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88</v>
      </c>
    </row>
    <row r="199" spans="1:65" s="2" customFormat="1" ht="24.15" customHeight="1">
      <c r="A199" s="35"/>
      <c r="B199" s="36"/>
      <c r="C199" s="185" t="s">
        <v>720</v>
      </c>
      <c r="D199" s="185" t="s">
        <v>216</v>
      </c>
      <c r="E199" s="186" t="s">
        <v>6515</v>
      </c>
      <c r="F199" s="187" t="s">
        <v>6516</v>
      </c>
      <c r="G199" s="188" t="s">
        <v>797</v>
      </c>
      <c r="H199" s="189">
        <v>475</v>
      </c>
      <c r="I199" s="190"/>
      <c r="J199" s="191">
        <f>ROUND(I199*H199,2)</f>
        <v>0</v>
      </c>
      <c r="K199" s="187" t="s">
        <v>1</v>
      </c>
      <c r="L199" s="40"/>
      <c r="M199" s="192" t="s">
        <v>1</v>
      </c>
      <c r="N199" s="193" t="s">
        <v>46</v>
      </c>
      <c r="O199" s="72"/>
      <c r="P199" s="194">
        <f>O199*H199</f>
        <v>0</v>
      </c>
      <c r="Q199" s="194">
        <v>0</v>
      </c>
      <c r="R199" s="194">
        <f>Q199*H199</f>
        <v>0</v>
      </c>
      <c r="S199" s="194">
        <v>0</v>
      </c>
      <c r="T199" s="195">
        <f>S199*H199</f>
        <v>0</v>
      </c>
      <c r="U199" s="35"/>
      <c r="V199" s="35"/>
      <c r="W199" s="35"/>
      <c r="X199" s="35"/>
      <c r="Y199" s="35"/>
      <c r="Z199" s="35"/>
      <c r="AA199" s="35"/>
      <c r="AB199" s="35"/>
      <c r="AC199" s="35"/>
      <c r="AD199" s="35"/>
      <c r="AE199" s="35"/>
      <c r="AR199" s="196" t="s">
        <v>214</v>
      </c>
      <c r="AT199" s="196" t="s">
        <v>216</v>
      </c>
      <c r="AU199" s="196" t="s">
        <v>88</v>
      </c>
      <c r="AY199" s="18" t="s">
        <v>215</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214</v>
      </c>
      <c r="BM199" s="196" t="s">
        <v>1094</v>
      </c>
    </row>
    <row r="200" spans="1:65" s="2" customFormat="1" ht="19.2">
      <c r="A200" s="35"/>
      <c r="B200" s="36"/>
      <c r="C200" s="37"/>
      <c r="D200" s="198" t="s">
        <v>221</v>
      </c>
      <c r="E200" s="37"/>
      <c r="F200" s="199" t="s">
        <v>6516</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221</v>
      </c>
      <c r="AU200" s="18" t="s">
        <v>88</v>
      </c>
    </row>
    <row r="201" spans="1:65" s="2" customFormat="1" ht="16.5" customHeight="1">
      <c r="A201" s="35"/>
      <c r="B201" s="36"/>
      <c r="C201" s="185" t="s">
        <v>727</v>
      </c>
      <c r="D201" s="185" t="s">
        <v>216</v>
      </c>
      <c r="E201" s="186" t="s">
        <v>6517</v>
      </c>
      <c r="F201" s="187" t="s">
        <v>6518</v>
      </c>
      <c r="G201" s="188" t="s">
        <v>797</v>
      </c>
      <c r="H201" s="189">
        <v>90</v>
      </c>
      <c r="I201" s="190"/>
      <c r="J201" s="191">
        <f>ROUND(I201*H201,2)</f>
        <v>0</v>
      </c>
      <c r="K201" s="187" t="s">
        <v>1</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214</v>
      </c>
      <c r="AT201" s="196" t="s">
        <v>216</v>
      </c>
      <c r="AU201" s="196" t="s">
        <v>88</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214</v>
      </c>
      <c r="BM201" s="196" t="s">
        <v>1120</v>
      </c>
    </row>
    <row r="202" spans="1:65" s="2" customFormat="1" ht="10.199999999999999">
      <c r="A202" s="35"/>
      <c r="B202" s="36"/>
      <c r="C202" s="37"/>
      <c r="D202" s="198" t="s">
        <v>221</v>
      </c>
      <c r="E202" s="37"/>
      <c r="F202" s="199" t="s">
        <v>6518</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221</v>
      </c>
      <c r="AU202" s="18" t="s">
        <v>88</v>
      </c>
    </row>
    <row r="203" spans="1:65" s="2" customFormat="1" ht="24.15" customHeight="1">
      <c r="A203" s="35"/>
      <c r="B203" s="36"/>
      <c r="C203" s="185" t="s">
        <v>735</v>
      </c>
      <c r="D203" s="185" t="s">
        <v>216</v>
      </c>
      <c r="E203" s="186" t="s">
        <v>6519</v>
      </c>
      <c r="F203" s="187" t="s">
        <v>6520</v>
      </c>
      <c r="G203" s="188" t="s">
        <v>6080</v>
      </c>
      <c r="H203" s="189">
        <v>200</v>
      </c>
      <c r="I203" s="190"/>
      <c r="J203" s="191">
        <f>ROUND(I203*H203,2)</f>
        <v>0</v>
      </c>
      <c r="K203" s="187" t="s">
        <v>1</v>
      </c>
      <c r="L203" s="40"/>
      <c r="M203" s="192" t="s">
        <v>1</v>
      </c>
      <c r="N203" s="193" t="s">
        <v>46</v>
      </c>
      <c r="O203" s="72"/>
      <c r="P203" s="194">
        <f>O203*H203</f>
        <v>0</v>
      </c>
      <c r="Q203" s="194">
        <v>0</v>
      </c>
      <c r="R203" s="194">
        <f>Q203*H203</f>
        <v>0</v>
      </c>
      <c r="S203" s="194">
        <v>0</v>
      </c>
      <c r="T203" s="195">
        <f>S203*H203</f>
        <v>0</v>
      </c>
      <c r="U203" s="35"/>
      <c r="V203" s="35"/>
      <c r="W203" s="35"/>
      <c r="X203" s="35"/>
      <c r="Y203" s="35"/>
      <c r="Z203" s="35"/>
      <c r="AA203" s="35"/>
      <c r="AB203" s="35"/>
      <c r="AC203" s="35"/>
      <c r="AD203" s="35"/>
      <c r="AE203" s="35"/>
      <c r="AR203" s="196" t="s">
        <v>214</v>
      </c>
      <c r="AT203" s="196" t="s">
        <v>216</v>
      </c>
      <c r="AU203" s="196" t="s">
        <v>88</v>
      </c>
      <c r="AY203" s="18" t="s">
        <v>215</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214</v>
      </c>
      <c r="BM203" s="196" t="s">
        <v>1152</v>
      </c>
    </row>
    <row r="204" spans="1:65" s="2" customFormat="1" ht="19.2">
      <c r="A204" s="35"/>
      <c r="B204" s="36"/>
      <c r="C204" s="37"/>
      <c r="D204" s="198" t="s">
        <v>221</v>
      </c>
      <c r="E204" s="37"/>
      <c r="F204" s="199" t="s">
        <v>6520</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221</v>
      </c>
      <c r="AU204" s="18" t="s">
        <v>88</v>
      </c>
    </row>
    <row r="205" spans="1:65" s="2" customFormat="1" ht="24.15" customHeight="1">
      <c r="A205" s="35"/>
      <c r="B205" s="36"/>
      <c r="C205" s="185" t="s">
        <v>745</v>
      </c>
      <c r="D205" s="185" t="s">
        <v>216</v>
      </c>
      <c r="E205" s="186" t="s">
        <v>6521</v>
      </c>
      <c r="F205" s="187" t="s">
        <v>6522</v>
      </c>
      <c r="G205" s="188" t="s">
        <v>6080</v>
      </c>
      <c r="H205" s="189">
        <v>600</v>
      </c>
      <c r="I205" s="190"/>
      <c r="J205" s="191">
        <f>ROUND(I205*H205,2)</f>
        <v>0</v>
      </c>
      <c r="K205" s="187" t="s">
        <v>1</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214</v>
      </c>
      <c r="AT205" s="196" t="s">
        <v>216</v>
      </c>
      <c r="AU205" s="196" t="s">
        <v>88</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214</v>
      </c>
      <c r="BM205" s="196" t="s">
        <v>1170</v>
      </c>
    </row>
    <row r="206" spans="1:65" s="2" customFormat="1" ht="10.199999999999999">
      <c r="A206" s="35"/>
      <c r="B206" s="36"/>
      <c r="C206" s="37"/>
      <c r="D206" s="198" t="s">
        <v>221</v>
      </c>
      <c r="E206" s="37"/>
      <c r="F206" s="199" t="s">
        <v>6522</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88</v>
      </c>
    </row>
    <row r="207" spans="1:65" s="2" customFormat="1" ht="37.799999999999997" customHeight="1">
      <c r="A207" s="35"/>
      <c r="B207" s="36"/>
      <c r="C207" s="185" t="s">
        <v>751</v>
      </c>
      <c r="D207" s="185" t="s">
        <v>216</v>
      </c>
      <c r="E207" s="186" t="s">
        <v>6523</v>
      </c>
      <c r="F207" s="187" t="s">
        <v>6524</v>
      </c>
      <c r="G207" s="188" t="s">
        <v>797</v>
      </c>
      <c r="H207" s="189">
        <v>200</v>
      </c>
      <c r="I207" s="190"/>
      <c r="J207" s="191">
        <f>ROUND(I207*H207,2)</f>
        <v>0</v>
      </c>
      <c r="K207" s="187" t="s">
        <v>1</v>
      </c>
      <c r="L207" s="40"/>
      <c r="M207" s="192" t="s">
        <v>1</v>
      </c>
      <c r="N207" s="193" t="s">
        <v>46</v>
      </c>
      <c r="O207" s="72"/>
      <c r="P207" s="194">
        <f>O207*H207</f>
        <v>0</v>
      </c>
      <c r="Q207" s="194">
        <v>0</v>
      </c>
      <c r="R207" s="194">
        <f>Q207*H207</f>
        <v>0</v>
      </c>
      <c r="S207" s="194">
        <v>0</v>
      </c>
      <c r="T207" s="195">
        <f>S207*H207</f>
        <v>0</v>
      </c>
      <c r="U207" s="35"/>
      <c r="V207" s="35"/>
      <c r="W207" s="35"/>
      <c r="X207" s="35"/>
      <c r="Y207" s="35"/>
      <c r="Z207" s="35"/>
      <c r="AA207" s="35"/>
      <c r="AB207" s="35"/>
      <c r="AC207" s="35"/>
      <c r="AD207" s="35"/>
      <c r="AE207" s="35"/>
      <c r="AR207" s="196" t="s">
        <v>214</v>
      </c>
      <c r="AT207" s="196" t="s">
        <v>216</v>
      </c>
      <c r="AU207" s="196" t="s">
        <v>88</v>
      </c>
      <c r="AY207" s="18" t="s">
        <v>215</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214</v>
      </c>
      <c r="BM207" s="196" t="s">
        <v>1184</v>
      </c>
    </row>
    <row r="208" spans="1:65" s="2" customFormat="1" ht="28.8">
      <c r="A208" s="35"/>
      <c r="B208" s="36"/>
      <c r="C208" s="37"/>
      <c r="D208" s="198" t="s">
        <v>221</v>
      </c>
      <c r="E208" s="37"/>
      <c r="F208" s="199" t="s">
        <v>6524</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221</v>
      </c>
      <c r="AU208" s="18" t="s">
        <v>88</v>
      </c>
    </row>
    <row r="209" spans="1:65" s="2" customFormat="1" ht="37.799999999999997" customHeight="1">
      <c r="A209" s="35"/>
      <c r="B209" s="36"/>
      <c r="C209" s="185" t="s">
        <v>758</v>
      </c>
      <c r="D209" s="185" t="s">
        <v>216</v>
      </c>
      <c r="E209" s="186" t="s">
        <v>6525</v>
      </c>
      <c r="F209" s="187" t="s">
        <v>6526</v>
      </c>
      <c r="G209" s="188" t="s">
        <v>797</v>
      </c>
      <c r="H209" s="189">
        <v>120</v>
      </c>
      <c r="I209" s="190"/>
      <c r="J209" s="191">
        <f>ROUND(I209*H209,2)</f>
        <v>0</v>
      </c>
      <c r="K209" s="187" t="s">
        <v>1</v>
      </c>
      <c r="L209" s="40"/>
      <c r="M209" s="192" t="s">
        <v>1</v>
      </c>
      <c r="N209" s="193" t="s">
        <v>46</v>
      </c>
      <c r="O209" s="72"/>
      <c r="P209" s="194">
        <f>O209*H209</f>
        <v>0</v>
      </c>
      <c r="Q209" s="194">
        <v>0</v>
      </c>
      <c r="R209" s="194">
        <f>Q209*H209</f>
        <v>0</v>
      </c>
      <c r="S209" s="194">
        <v>0</v>
      </c>
      <c r="T209" s="195">
        <f>S209*H209</f>
        <v>0</v>
      </c>
      <c r="U209" s="35"/>
      <c r="V209" s="35"/>
      <c r="W209" s="35"/>
      <c r="X209" s="35"/>
      <c r="Y209" s="35"/>
      <c r="Z209" s="35"/>
      <c r="AA209" s="35"/>
      <c r="AB209" s="35"/>
      <c r="AC209" s="35"/>
      <c r="AD209" s="35"/>
      <c r="AE209" s="35"/>
      <c r="AR209" s="196" t="s">
        <v>214</v>
      </c>
      <c r="AT209" s="196" t="s">
        <v>216</v>
      </c>
      <c r="AU209" s="196" t="s">
        <v>88</v>
      </c>
      <c r="AY209" s="18" t="s">
        <v>215</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214</v>
      </c>
      <c r="BM209" s="196" t="s">
        <v>1192</v>
      </c>
    </row>
    <row r="210" spans="1:65" s="2" customFormat="1" ht="19.2">
      <c r="A210" s="35"/>
      <c r="B210" s="36"/>
      <c r="C210" s="37"/>
      <c r="D210" s="198" t="s">
        <v>221</v>
      </c>
      <c r="E210" s="37"/>
      <c r="F210" s="199" t="s">
        <v>6526</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221</v>
      </c>
      <c r="AU210" s="18" t="s">
        <v>88</v>
      </c>
    </row>
    <row r="211" spans="1:65" s="2" customFormat="1" ht="24.15" customHeight="1">
      <c r="A211" s="35"/>
      <c r="B211" s="36"/>
      <c r="C211" s="185" t="s">
        <v>794</v>
      </c>
      <c r="D211" s="185" t="s">
        <v>216</v>
      </c>
      <c r="E211" s="186" t="s">
        <v>6527</v>
      </c>
      <c r="F211" s="187" t="s">
        <v>6528</v>
      </c>
      <c r="G211" s="188" t="s">
        <v>797</v>
      </c>
      <c r="H211" s="189">
        <v>40</v>
      </c>
      <c r="I211" s="190"/>
      <c r="J211" s="191">
        <f>ROUND(I211*H211,2)</f>
        <v>0</v>
      </c>
      <c r="K211" s="187" t="s">
        <v>1</v>
      </c>
      <c r="L211" s="40"/>
      <c r="M211" s="192" t="s">
        <v>1</v>
      </c>
      <c r="N211" s="193" t="s">
        <v>46</v>
      </c>
      <c r="O211" s="72"/>
      <c r="P211" s="194">
        <f>O211*H211</f>
        <v>0</v>
      </c>
      <c r="Q211" s="194">
        <v>0</v>
      </c>
      <c r="R211" s="194">
        <f>Q211*H211</f>
        <v>0</v>
      </c>
      <c r="S211" s="194">
        <v>0</v>
      </c>
      <c r="T211" s="195">
        <f>S211*H211</f>
        <v>0</v>
      </c>
      <c r="U211" s="35"/>
      <c r="V211" s="35"/>
      <c r="W211" s="35"/>
      <c r="X211" s="35"/>
      <c r="Y211" s="35"/>
      <c r="Z211" s="35"/>
      <c r="AA211" s="35"/>
      <c r="AB211" s="35"/>
      <c r="AC211" s="35"/>
      <c r="AD211" s="35"/>
      <c r="AE211" s="35"/>
      <c r="AR211" s="196" t="s">
        <v>214</v>
      </c>
      <c r="AT211" s="196" t="s">
        <v>216</v>
      </c>
      <c r="AU211" s="196" t="s">
        <v>88</v>
      </c>
      <c r="AY211" s="18" t="s">
        <v>215</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214</v>
      </c>
      <c r="BM211" s="196" t="s">
        <v>1288</v>
      </c>
    </row>
    <row r="212" spans="1:65" s="2" customFormat="1" ht="19.2">
      <c r="A212" s="35"/>
      <c r="B212" s="36"/>
      <c r="C212" s="37"/>
      <c r="D212" s="198" t="s">
        <v>221</v>
      </c>
      <c r="E212" s="37"/>
      <c r="F212" s="199" t="s">
        <v>6528</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221</v>
      </c>
      <c r="AU212" s="18" t="s">
        <v>88</v>
      </c>
    </row>
    <row r="213" spans="1:65" s="2" customFormat="1" ht="16.5" customHeight="1">
      <c r="A213" s="35"/>
      <c r="B213" s="36"/>
      <c r="C213" s="185" t="s">
        <v>802</v>
      </c>
      <c r="D213" s="185" t="s">
        <v>216</v>
      </c>
      <c r="E213" s="186" t="s">
        <v>6529</v>
      </c>
      <c r="F213" s="187" t="s">
        <v>6530</v>
      </c>
      <c r="G213" s="188" t="s">
        <v>219</v>
      </c>
      <c r="H213" s="189">
        <v>1</v>
      </c>
      <c r="I213" s="190"/>
      <c r="J213" s="191">
        <f>ROUND(I213*H213,2)</f>
        <v>0</v>
      </c>
      <c r="K213" s="187" t="s">
        <v>1</v>
      </c>
      <c r="L213" s="40"/>
      <c r="M213" s="192" t="s">
        <v>1</v>
      </c>
      <c r="N213" s="193" t="s">
        <v>46</v>
      </c>
      <c r="O213" s="72"/>
      <c r="P213" s="194">
        <f>O213*H213</f>
        <v>0</v>
      </c>
      <c r="Q213" s="194">
        <v>0</v>
      </c>
      <c r="R213" s="194">
        <f>Q213*H213</f>
        <v>0</v>
      </c>
      <c r="S213" s="194">
        <v>0</v>
      </c>
      <c r="T213" s="195">
        <f>S213*H213</f>
        <v>0</v>
      </c>
      <c r="U213" s="35"/>
      <c r="V213" s="35"/>
      <c r="W213" s="35"/>
      <c r="X213" s="35"/>
      <c r="Y213" s="35"/>
      <c r="Z213" s="35"/>
      <c r="AA213" s="35"/>
      <c r="AB213" s="35"/>
      <c r="AC213" s="35"/>
      <c r="AD213" s="35"/>
      <c r="AE213" s="35"/>
      <c r="AR213" s="196" t="s">
        <v>214</v>
      </c>
      <c r="AT213" s="196" t="s">
        <v>216</v>
      </c>
      <c r="AU213" s="196" t="s">
        <v>88</v>
      </c>
      <c r="AY213" s="18" t="s">
        <v>215</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214</v>
      </c>
      <c r="BM213" s="196" t="s">
        <v>1355</v>
      </c>
    </row>
    <row r="214" spans="1:65" s="2" customFormat="1" ht="10.199999999999999">
      <c r="A214" s="35"/>
      <c r="B214" s="36"/>
      <c r="C214" s="37"/>
      <c r="D214" s="198" t="s">
        <v>221</v>
      </c>
      <c r="E214" s="37"/>
      <c r="F214" s="199" t="s">
        <v>6530</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221</v>
      </c>
      <c r="AU214" s="18" t="s">
        <v>88</v>
      </c>
    </row>
    <row r="215" spans="1:65" s="2" customFormat="1" ht="16.5" customHeight="1">
      <c r="A215" s="35"/>
      <c r="B215" s="36"/>
      <c r="C215" s="185" t="s">
        <v>808</v>
      </c>
      <c r="D215" s="185" t="s">
        <v>216</v>
      </c>
      <c r="E215" s="186" t="s">
        <v>6531</v>
      </c>
      <c r="F215" s="187" t="s">
        <v>6532</v>
      </c>
      <c r="G215" s="188" t="s">
        <v>797</v>
      </c>
      <c r="H215" s="189">
        <v>10</v>
      </c>
      <c r="I215" s="190"/>
      <c r="J215" s="191">
        <f>ROUND(I215*H215,2)</f>
        <v>0</v>
      </c>
      <c r="K215" s="187" t="s">
        <v>1</v>
      </c>
      <c r="L215" s="40"/>
      <c r="M215" s="192" t="s">
        <v>1</v>
      </c>
      <c r="N215" s="193" t="s">
        <v>46</v>
      </c>
      <c r="O215" s="72"/>
      <c r="P215" s="194">
        <f>O215*H215</f>
        <v>0</v>
      </c>
      <c r="Q215" s="194">
        <v>0</v>
      </c>
      <c r="R215" s="194">
        <f>Q215*H215</f>
        <v>0</v>
      </c>
      <c r="S215" s="194">
        <v>0</v>
      </c>
      <c r="T215" s="195">
        <f>S215*H215</f>
        <v>0</v>
      </c>
      <c r="U215" s="35"/>
      <c r="V215" s="35"/>
      <c r="W215" s="35"/>
      <c r="X215" s="35"/>
      <c r="Y215" s="35"/>
      <c r="Z215" s="35"/>
      <c r="AA215" s="35"/>
      <c r="AB215" s="35"/>
      <c r="AC215" s="35"/>
      <c r="AD215" s="35"/>
      <c r="AE215" s="35"/>
      <c r="AR215" s="196" t="s">
        <v>214</v>
      </c>
      <c r="AT215" s="196" t="s">
        <v>216</v>
      </c>
      <c r="AU215" s="196" t="s">
        <v>88</v>
      </c>
      <c r="AY215" s="18" t="s">
        <v>215</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214</v>
      </c>
      <c r="BM215" s="196" t="s">
        <v>1385</v>
      </c>
    </row>
    <row r="216" spans="1:65" s="2" customFormat="1" ht="10.199999999999999">
      <c r="A216" s="35"/>
      <c r="B216" s="36"/>
      <c r="C216" s="37"/>
      <c r="D216" s="198" t="s">
        <v>221</v>
      </c>
      <c r="E216" s="37"/>
      <c r="F216" s="199" t="s">
        <v>6532</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221</v>
      </c>
      <c r="AU216" s="18" t="s">
        <v>88</v>
      </c>
    </row>
    <row r="217" spans="1:65" s="2" customFormat="1" ht="16.5" customHeight="1">
      <c r="A217" s="35"/>
      <c r="B217" s="36"/>
      <c r="C217" s="185" t="s">
        <v>816</v>
      </c>
      <c r="D217" s="185" t="s">
        <v>216</v>
      </c>
      <c r="E217" s="186" t="s">
        <v>6533</v>
      </c>
      <c r="F217" s="187" t="s">
        <v>6534</v>
      </c>
      <c r="G217" s="188" t="s">
        <v>6080</v>
      </c>
      <c r="H217" s="189">
        <v>5</v>
      </c>
      <c r="I217" s="190"/>
      <c r="J217" s="191">
        <f>ROUND(I217*H217,2)</f>
        <v>0</v>
      </c>
      <c r="K217" s="187" t="s">
        <v>1</v>
      </c>
      <c r="L217" s="40"/>
      <c r="M217" s="192" t="s">
        <v>1</v>
      </c>
      <c r="N217" s="193" t="s">
        <v>46</v>
      </c>
      <c r="O217" s="72"/>
      <c r="P217" s="194">
        <f>O217*H217</f>
        <v>0</v>
      </c>
      <c r="Q217" s="194">
        <v>0</v>
      </c>
      <c r="R217" s="194">
        <f>Q217*H217</f>
        <v>0</v>
      </c>
      <c r="S217" s="194">
        <v>0</v>
      </c>
      <c r="T217" s="195">
        <f>S217*H217</f>
        <v>0</v>
      </c>
      <c r="U217" s="35"/>
      <c r="V217" s="35"/>
      <c r="W217" s="35"/>
      <c r="X217" s="35"/>
      <c r="Y217" s="35"/>
      <c r="Z217" s="35"/>
      <c r="AA217" s="35"/>
      <c r="AB217" s="35"/>
      <c r="AC217" s="35"/>
      <c r="AD217" s="35"/>
      <c r="AE217" s="35"/>
      <c r="AR217" s="196" t="s">
        <v>214</v>
      </c>
      <c r="AT217" s="196" t="s">
        <v>216</v>
      </c>
      <c r="AU217" s="196" t="s">
        <v>88</v>
      </c>
      <c r="AY217" s="18" t="s">
        <v>215</v>
      </c>
      <c r="BE217" s="197">
        <f>IF(N217="základní",J217,0)</f>
        <v>0</v>
      </c>
      <c r="BF217" s="197">
        <f>IF(N217="snížená",J217,0)</f>
        <v>0</v>
      </c>
      <c r="BG217" s="197">
        <f>IF(N217="zákl. přenesená",J217,0)</f>
        <v>0</v>
      </c>
      <c r="BH217" s="197">
        <f>IF(N217="sníž. přenesená",J217,0)</f>
        <v>0</v>
      </c>
      <c r="BI217" s="197">
        <f>IF(N217="nulová",J217,0)</f>
        <v>0</v>
      </c>
      <c r="BJ217" s="18" t="s">
        <v>88</v>
      </c>
      <c r="BK217" s="197">
        <f>ROUND(I217*H217,2)</f>
        <v>0</v>
      </c>
      <c r="BL217" s="18" t="s">
        <v>214</v>
      </c>
      <c r="BM217" s="196" t="s">
        <v>1425</v>
      </c>
    </row>
    <row r="218" spans="1:65" s="2" customFormat="1" ht="10.199999999999999">
      <c r="A218" s="35"/>
      <c r="B218" s="36"/>
      <c r="C218" s="37"/>
      <c r="D218" s="198" t="s">
        <v>221</v>
      </c>
      <c r="E218" s="37"/>
      <c r="F218" s="199" t="s">
        <v>6534</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221</v>
      </c>
      <c r="AU218" s="18" t="s">
        <v>88</v>
      </c>
    </row>
    <row r="219" spans="1:65" s="11" customFormat="1" ht="25.95" customHeight="1">
      <c r="B219" s="171"/>
      <c r="C219" s="172"/>
      <c r="D219" s="173" t="s">
        <v>80</v>
      </c>
      <c r="E219" s="174" t="s">
        <v>6289</v>
      </c>
      <c r="F219" s="174" t="s">
        <v>6397</v>
      </c>
      <c r="G219" s="172"/>
      <c r="H219" s="172"/>
      <c r="I219" s="175"/>
      <c r="J219" s="176">
        <f>BK219</f>
        <v>0</v>
      </c>
      <c r="K219" s="172"/>
      <c r="L219" s="177"/>
      <c r="M219" s="178"/>
      <c r="N219" s="179"/>
      <c r="O219" s="179"/>
      <c r="P219" s="180">
        <f>SUM(P220:P229)</f>
        <v>0</v>
      </c>
      <c r="Q219" s="179"/>
      <c r="R219" s="180">
        <f>SUM(R220:R229)</f>
        <v>0</v>
      </c>
      <c r="S219" s="179"/>
      <c r="T219" s="181">
        <f>SUM(T220:T229)</f>
        <v>0</v>
      </c>
      <c r="AR219" s="182" t="s">
        <v>88</v>
      </c>
      <c r="AT219" s="183" t="s">
        <v>80</v>
      </c>
      <c r="AU219" s="183" t="s">
        <v>81</v>
      </c>
      <c r="AY219" s="182" t="s">
        <v>215</v>
      </c>
      <c r="BK219" s="184">
        <f>SUM(BK220:BK229)</f>
        <v>0</v>
      </c>
    </row>
    <row r="220" spans="1:65" s="2" customFormat="1" ht="16.5" customHeight="1">
      <c r="A220" s="35"/>
      <c r="B220" s="36"/>
      <c r="C220" s="185" t="s">
        <v>876</v>
      </c>
      <c r="D220" s="185" t="s">
        <v>216</v>
      </c>
      <c r="E220" s="186" t="s">
        <v>6535</v>
      </c>
      <c r="F220" s="187" t="s">
        <v>6403</v>
      </c>
      <c r="G220" s="188" t="s">
        <v>219</v>
      </c>
      <c r="H220" s="189">
        <v>1</v>
      </c>
      <c r="I220" s="190"/>
      <c r="J220" s="191">
        <f>ROUND(I220*H220,2)</f>
        <v>0</v>
      </c>
      <c r="K220" s="187" t="s">
        <v>1</v>
      </c>
      <c r="L220" s="40"/>
      <c r="M220" s="192" t="s">
        <v>1</v>
      </c>
      <c r="N220" s="193" t="s">
        <v>46</v>
      </c>
      <c r="O220" s="72"/>
      <c r="P220" s="194">
        <f>O220*H220</f>
        <v>0</v>
      </c>
      <c r="Q220" s="194">
        <v>0</v>
      </c>
      <c r="R220" s="194">
        <f>Q220*H220</f>
        <v>0</v>
      </c>
      <c r="S220" s="194">
        <v>0</v>
      </c>
      <c r="T220" s="195">
        <f>S220*H220</f>
        <v>0</v>
      </c>
      <c r="U220" s="35"/>
      <c r="V220" s="35"/>
      <c r="W220" s="35"/>
      <c r="X220" s="35"/>
      <c r="Y220" s="35"/>
      <c r="Z220" s="35"/>
      <c r="AA220" s="35"/>
      <c r="AB220" s="35"/>
      <c r="AC220" s="35"/>
      <c r="AD220" s="35"/>
      <c r="AE220" s="35"/>
      <c r="AR220" s="196" t="s">
        <v>214</v>
      </c>
      <c r="AT220" s="196" t="s">
        <v>216</v>
      </c>
      <c r="AU220" s="196" t="s">
        <v>88</v>
      </c>
      <c r="AY220" s="18" t="s">
        <v>215</v>
      </c>
      <c r="BE220" s="197">
        <f>IF(N220="základní",J220,0)</f>
        <v>0</v>
      </c>
      <c r="BF220" s="197">
        <f>IF(N220="snížená",J220,0)</f>
        <v>0</v>
      </c>
      <c r="BG220" s="197">
        <f>IF(N220="zákl. přenesená",J220,0)</f>
        <v>0</v>
      </c>
      <c r="BH220" s="197">
        <f>IF(N220="sníž. přenesená",J220,0)</f>
        <v>0</v>
      </c>
      <c r="BI220" s="197">
        <f>IF(N220="nulová",J220,0)</f>
        <v>0</v>
      </c>
      <c r="BJ220" s="18" t="s">
        <v>88</v>
      </c>
      <c r="BK220" s="197">
        <f>ROUND(I220*H220,2)</f>
        <v>0</v>
      </c>
      <c r="BL220" s="18" t="s">
        <v>214</v>
      </c>
      <c r="BM220" s="196" t="s">
        <v>1435</v>
      </c>
    </row>
    <row r="221" spans="1:65" s="2" customFormat="1" ht="10.199999999999999">
      <c r="A221" s="35"/>
      <c r="B221" s="36"/>
      <c r="C221" s="37"/>
      <c r="D221" s="198" t="s">
        <v>221</v>
      </c>
      <c r="E221" s="37"/>
      <c r="F221" s="199" t="s">
        <v>6403</v>
      </c>
      <c r="G221" s="37"/>
      <c r="H221" s="37"/>
      <c r="I221" s="200"/>
      <c r="J221" s="37"/>
      <c r="K221" s="37"/>
      <c r="L221" s="40"/>
      <c r="M221" s="201"/>
      <c r="N221" s="202"/>
      <c r="O221" s="72"/>
      <c r="P221" s="72"/>
      <c r="Q221" s="72"/>
      <c r="R221" s="72"/>
      <c r="S221" s="72"/>
      <c r="T221" s="73"/>
      <c r="U221" s="35"/>
      <c r="V221" s="35"/>
      <c r="W221" s="35"/>
      <c r="X221" s="35"/>
      <c r="Y221" s="35"/>
      <c r="Z221" s="35"/>
      <c r="AA221" s="35"/>
      <c r="AB221" s="35"/>
      <c r="AC221" s="35"/>
      <c r="AD221" s="35"/>
      <c r="AE221" s="35"/>
      <c r="AT221" s="18" t="s">
        <v>221</v>
      </c>
      <c r="AU221" s="18" t="s">
        <v>88</v>
      </c>
    </row>
    <row r="222" spans="1:65" s="2" customFormat="1" ht="16.5" customHeight="1">
      <c r="A222" s="35"/>
      <c r="B222" s="36"/>
      <c r="C222" s="185" t="s">
        <v>901</v>
      </c>
      <c r="D222" s="185" t="s">
        <v>216</v>
      </c>
      <c r="E222" s="186" t="s">
        <v>6536</v>
      </c>
      <c r="F222" s="187" t="s">
        <v>6405</v>
      </c>
      <c r="G222" s="188" t="s">
        <v>219</v>
      </c>
      <c r="H222" s="189">
        <v>1</v>
      </c>
      <c r="I222" s="190"/>
      <c r="J222" s="191">
        <f>ROUND(I222*H222,2)</f>
        <v>0</v>
      </c>
      <c r="K222" s="187" t="s">
        <v>1</v>
      </c>
      <c r="L222" s="40"/>
      <c r="M222" s="192" t="s">
        <v>1</v>
      </c>
      <c r="N222" s="193" t="s">
        <v>46</v>
      </c>
      <c r="O222" s="72"/>
      <c r="P222" s="194">
        <f>O222*H222</f>
        <v>0</v>
      </c>
      <c r="Q222" s="194">
        <v>0</v>
      </c>
      <c r="R222" s="194">
        <f>Q222*H222</f>
        <v>0</v>
      </c>
      <c r="S222" s="194">
        <v>0</v>
      </c>
      <c r="T222" s="195">
        <f>S222*H222</f>
        <v>0</v>
      </c>
      <c r="U222" s="35"/>
      <c r="V222" s="35"/>
      <c r="W222" s="35"/>
      <c r="X222" s="35"/>
      <c r="Y222" s="35"/>
      <c r="Z222" s="35"/>
      <c r="AA222" s="35"/>
      <c r="AB222" s="35"/>
      <c r="AC222" s="35"/>
      <c r="AD222" s="35"/>
      <c r="AE222" s="35"/>
      <c r="AR222" s="196" t="s">
        <v>214</v>
      </c>
      <c r="AT222" s="196" t="s">
        <v>216</v>
      </c>
      <c r="AU222" s="196" t="s">
        <v>88</v>
      </c>
      <c r="AY222" s="18" t="s">
        <v>215</v>
      </c>
      <c r="BE222" s="197">
        <f>IF(N222="základní",J222,0)</f>
        <v>0</v>
      </c>
      <c r="BF222" s="197">
        <f>IF(N222="snížená",J222,0)</f>
        <v>0</v>
      </c>
      <c r="BG222" s="197">
        <f>IF(N222="zákl. přenesená",J222,0)</f>
        <v>0</v>
      </c>
      <c r="BH222" s="197">
        <f>IF(N222="sníž. přenesená",J222,0)</f>
        <v>0</v>
      </c>
      <c r="BI222" s="197">
        <f>IF(N222="nulová",J222,0)</f>
        <v>0</v>
      </c>
      <c r="BJ222" s="18" t="s">
        <v>88</v>
      </c>
      <c r="BK222" s="197">
        <f>ROUND(I222*H222,2)</f>
        <v>0</v>
      </c>
      <c r="BL222" s="18" t="s">
        <v>214</v>
      </c>
      <c r="BM222" s="196" t="s">
        <v>1451</v>
      </c>
    </row>
    <row r="223" spans="1:65" s="2" customFormat="1" ht="10.199999999999999">
      <c r="A223" s="35"/>
      <c r="B223" s="36"/>
      <c r="C223" s="37"/>
      <c r="D223" s="198" t="s">
        <v>221</v>
      </c>
      <c r="E223" s="37"/>
      <c r="F223" s="199" t="s">
        <v>6405</v>
      </c>
      <c r="G223" s="37"/>
      <c r="H223" s="37"/>
      <c r="I223" s="200"/>
      <c r="J223" s="37"/>
      <c r="K223" s="37"/>
      <c r="L223" s="40"/>
      <c r="M223" s="201"/>
      <c r="N223" s="202"/>
      <c r="O223" s="72"/>
      <c r="P223" s="72"/>
      <c r="Q223" s="72"/>
      <c r="R223" s="72"/>
      <c r="S223" s="72"/>
      <c r="T223" s="73"/>
      <c r="U223" s="35"/>
      <c r="V223" s="35"/>
      <c r="W223" s="35"/>
      <c r="X223" s="35"/>
      <c r="Y223" s="35"/>
      <c r="Z223" s="35"/>
      <c r="AA223" s="35"/>
      <c r="AB223" s="35"/>
      <c r="AC223" s="35"/>
      <c r="AD223" s="35"/>
      <c r="AE223" s="35"/>
      <c r="AT223" s="18" t="s">
        <v>221</v>
      </c>
      <c r="AU223" s="18" t="s">
        <v>88</v>
      </c>
    </row>
    <row r="224" spans="1:65" s="2" customFormat="1" ht="16.5" customHeight="1">
      <c r="A224" s="35"/>
      <c r="B224" s="36"/>
      <c r="C224" s="185" t="s">
        <v>912</v>
      </c>
      <c r="D224" s="185" t="s">
        <v>216</v>
      </c>
      <c r="E224" s="186" t="s">
        <v>6537</v>
      </c>
      <c r="F224" s="187" t="s">
        <v>6407</v>
      </c>
      <c r="G224" s="188" t="s">
        <v>219</v>
      </c>
      <c r="H224" s="189">
        <v>1</v>
      </c>
      <c r="I224" s="190"/>
      <c r="J224" s="191">
        <f>ROUND(I224*H224,2)</f>
        <v>0</v>
      </c>
      <c r="K224" s="187" t="s">
        <v>1</v>
      </c>
      <c r="L224" s="40"/>
      <c r="M224" s="192" t="s">
        <v>1</v>
      </c>
      <c r="N224" s="193" t="s">
        <v>46</v>
      </c>
      <c r="O224" s="72"/>
      <c r="P224" s="194">
        <f>O224*H224</f>
        <v>0</v>
      </c>
      <c r="Q224" s="194">
        <v>0</v>
      </c>
      <c r="R224" s="194">
        <f>Q224*H224</f>
        <v>0</v>
      </c>
      <c r="S224" s="194">
        <v>0</v>
      </c>
      <c r="T224" s="195">
        <f>S224*H224</f>
        <v>0</v>
      </c>
      <c r="U224" s="35"/>
      <c r="V224" s="35"/>
      <c r="W224" s="35"/>
      <c r="X224" s="35"/>
      <c r="Y224" s="35"/>
      <c r="Z224" s="35"/>
      <c r="AA224" s="35"/>
      <c r="AB224" s="35"/>
      <c r="AC224" s="35"/>
      <c r="AD224" s="35"/>
      <c r="AE224" s="35"/>
      <c r="AR224" s="196" t="s">
        <v>214</v>
      </c>
      <c r="AT224" s="196" t="s">
        <v>216</v>
      </c>
      <c r="AU224" s="196" t="s">
        <v>88</v>
      </c>
      <c r="AY224" s="18" t="s">
        <v>215</v>
      </c>
      <c r="BE224" s="197">
        <f>IF(N224="základní",J224,0)</f>
        <v>0</v>
      </c>
      <c r="BF224" s="197">
        <f>IF(N224="snížená",J224,0)</f>
        <v>0</v>
      </c>
      <c r="BG224" s="197">
        <f>IF(N224="zákl. přenesená",J224,0)</f>
        <v>0</v>
      </c>
      <c r="BH224" s="197">
        <f>IF(N224="sníž. přenesená",J224,0)</f>
        <v>0</v>
      </c>
      <c r="BI224" s="197">
        <f>IF(N224="nulová",J224,0)</f>
        <v>0</v>
      </c>
      <c r="BJ224" s="18" t="s">
        <v>88</v>
      </c>
      <c r="BK224" s="197">
        <f>ROUND(I224*H224,2)</f>
        <v>0</v>
      </c>
      <c r="BL224" s="18" t="s">
        <v>214</v>
      </c>
      <c r="BM224" s="196" t="s">
        <v>1463</v>
      </c>
    </row>
    <row r="225" spans="1:65" s="2" customFormat="1" ht="10.199999999999999">
      <c r="A225" s="35"/>
      <c r="B225" s="36"/>
      <c r="C225" s="37"/>
      <c r="D225" s="198" t="s">
        <v>221</v>
      </c>
      <c r="E225" s="37"/>
      <c r="F225" s="199" t="s">
        <v>6407</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221</v>
      </c>
      <c r="AU225" s="18" t="s">
        <v>88</v>
      </c>
    </row>
    <row r="226" spans="1:65" s="2" customFormat="1" ht="16.5" customHeight="1">
      <c r="A226" s="35"/>
      <c r="B226" s="36"/>
      <c r="C226" s="185" t="s">
        <v>920</v>
      </c>
      <c r="D226" s="185" t="s">
        <v>216</v>
      </c>
      <c r="E226" s="186" t="s">
        <v>6538</v>
      </c>
      <c r="F226" s="187" t="s">
        <v>6409</v>
      </c>
      <c r="G226" s="188" t="s">
        <v>219</v>
      </c>
      <c r="H226" s="189">
        <v>1</v>
      </c>
      <c r="I226" s="190"/>
      <c r="J226" s="191">
        <f>ROUND(I226*H226,2)</f>
        <v>0</v>
      </c>
      <c r="K226" s="187" t="s">
        <v>1</v>
      </c>
      <c r="L226" s="40"/>
      <c r="M226" s="192" t="s">
        <v>1</v>
      </c>
      <c r="N226" s="193" t="s">
        <v>46</v>
      </c>
      <c r="O226" s="72"/>
      <c r="P226" s="194">
        <f>O226*H226</f>
        <v>0</v>
      </c>
      <c r="Q226" s="194">
        <v>0</v>
      </c>
      <c r="R226" s="194">
        <f>Q226*H226</f>
        <v>0</v>
      </c>
      <c r="S226" s="194">
        <v>0</v>
      </c>
      <c r="T226" s="195">
        <f>S226*H226</f>
        <v>0</v>
      </c>
      <c r="U226" s="35"/>
      <c r="V226" s="35"/>
      <c r="W226" s="35"/>
      <c r="X226" s="35"/>
      <c r="Y226" s="35"/>
      <c r="Z226" s="35"/>
      <c r="AA226" s="35"/>
      <c r="AB226" s="35"/>
      <c r="AC226" s="35"/>
      <c r="AD226" s="35"/>
      <c r="AE226" s="35"/>
      <c r="AR226" s="196" t="s">
        <v>214</v>
      </c>
      <c r="AT226" s="196" t="s">
        <v>216</v>
      </c>
      <c r="AU226" s="196" t="s">
        <v>88</v>
      </c>
      <c r="AY226" s="18" t="s">
        <v>215</v>
      </c>
      <c r="BE226" s="197">
        <f>IF(N226="základní",J226,0)</f>
        <v>0</v>
      </c>
      <c r="BF226" s="197">
        <f>IF(N226="snížená",J226,0)</f>
        <v>0</v>
      </c>
      <c r="BG226" s="197">
        <f>IF(N226="zákl. přenesená",J226,0)</f>
        <v>0</v>
      </c>
      <c r="BH226" s="197">
        <f>IF(N226="sníž. přenesená",J226,0)</f>
        <v>0</v>
      </c>
      <c r="BI226" s="197">
        <f>IF(N226="nulová",J226,0)</f>
        <v>0</v>
      </c>
      <c r="BJ226" s="18" t="s">
        <v>88</v>
      </c>
      <c r="BK226" s="197">
        <f>ROUND(I226*H226,2)</f>
        <v>0</v>
      </c>
      <c r="BL226" s="18" t="s">
        <v>214</v>
      </c>
      <c r="BM226" s="196" t="s">
        <v>1559</v>
      </c>
    </row>
    <row r="227" spans="1:65" s="2" customFormat="1" ht="10.199999999999999">
      <c r="A227" s="35"/>
      <c r="B227" s="36"/>
      <c r="C227" s="37"/>
      <c r="D227" s="198" t="s">
        <v>221</v>
      </c>
      <c r="E227" s="37"/>
      <c r="F227" s="199" t="s">
        <v>6409</v>
      </c>
      <c r="G227" s="37"/>
      <c r="H227" s="37"/>
      <c r="I227" s="200"/>
      <c r="J227" s="37"/>
      <c r="K227" s="37"/>
      <c r="L227" s="40"/>
      <c r="M227" s="201"/>
      <c r="N227" s="202"/>
      <c r="O227" s="72"/>
      <c r="P227" s="72"/>
      <c r="Q227" s="72"/>
      <c r="R227" s="72"/>
      <c r="S227" s="72"/>
      <c r="T227" s="73"/>
      <c r="U227" s="35"/>
      <c r="V227" s="35"/>
      <c r="W227" s="35"/>
      <c r="X227" s="35"/>
      <c r="Y227" s="35"/>
      <c r="Z227" s="35"/>
      <c r="AA227" s="35"/>
      <c r="AB227" s="35"/>
      <c r="AC227" s="35"/>
      <c r="AD227" s="35"/>
      <c r="AE227" s="35"/>
      <c r="AT227" s="18" t="s">
        <v>221</v>
      </c>
      <c r="AU227" s="18" t="s">
        <v>88</v>
      </c>
    </row>
    <row r="228" spans="1:65" s="2" customFormat="1" ht="24.15" customHeight="1">
      <c r="A228" s="35"/>
      <c r="B228" s="36"/>
      <c r="C228" s="185" t="s">
        <v>925</v>
      </c>
      <c r="D228" s="185" t="s">
        <v>216</v>
      </c>
      <c r="E228" s="186" t="s">
        <v>6539</v>
      </c>
      <c r="F228" s="187" t="s">
        <v>6540</v>
      </c>
      <c r="G228" s="188" t="s">
        <v>219</v>
      </c>
      <c r="H228" s="189">
        <v>1</v>
      </c>
      <c r="I228" s="190"/>
      <c r="J228" s="191">
        <f>ROUND(I228*H228,2)</f>
        <v>0</v>
      </c>
      <c r="K228" s="187" t="s">
        <v>1</v>
      </c>
      <c r="L228" s="40"/>
      <c r="M228" s="192" t="s">
        <v>1</v>
      </c>
      <c r="N228" s="193" t="s">
        <v>46</v>
      </c>
      <c r="O228" s="72"/>
      <c r="P228" s="194">
        <f>O228*H228</f>
        <v>0</v>
      </c>
      <c r="Q228" s="194">
        <v>0</v>
      </c>
      <c r="R228" s="194">
        <f>Q228*H228</f>
        <v>0</v>
      </c>
      <c r="S228" s="194">
        <v>0</v>
      </c>
      <c r="T228" s="195">
        <f>S228*H228</f>
        <v>0</v>
      </c>
      <c r="U228" s="35"/>
      <c r="V228" s="35"/>
      <c r="W228" s="35"/>
      <c r="X228" s="35"/>
      <c r="Y228" s="35"/>
      <c r="Z228" s="35"/>
      <c r="AA228" s="35"/>
      <c r="AB228" s="35"/>
      <c r="AC228" s="35"/>
      <c r="AD228" s="35"/>
      <c r="AE228" s="35"/>
      <c r="AR228" s="196" t="s">
        <v>214</v>
      </c>
      <c r="AT228" s="196" t="s">
        <v>216</v>
      </c>
      <c r="AU228" s="196" t="s">
        <v>88</v>
      </c>
      <c r="AY228" s="18" t="s">
        <v>215</v>
      </c>
      <c r="BE228" s="197">
        <f>IF(N228="základní",J228,0)</f>
        <v>0</v>
      </c>
      <c r="BF228" s="197">
        <f>IF(N228="snížená",J228,0)</f>
        <v>0</v>
      </c>
      <c r="BG228" s="197">
        <f>IF(N228="zákl. přenesená",J228,0)</f>
        <v>0</v>
      </c>
      <c r="BH228" s="197">
        <f>IF(N228="sníž. přenesená",J228,0)</f>
        <v>0</v>
      </c>
      <c r="BI228" s="197">
        <f>IF(N228="nulová",J228,0)</f>
        <v>0</v>
      </c>
      <c r="BJ228" s="18" t="s">
        <v>88</v>
      </c>
      <c r="BK228" s="197">
        <f>ROUND(I228*H228,2)</f>
        <v>0</v>
      </c>
      <c r="BL228" s="18" t="s">
        <v>214</v>
      </c>
      <c r="BM228" s="196" t="s">
        <v>1574</v>
      </c>
    </row>
    <row r="229" spans="1:65" s="2" customFormat="1" ht="10.199999999999999">
      <c r="A229" s="35"/>
      <c r="B229" s="36"/>
      <c r="C229" s="37"/>
      <c r="D229" s="198" t="s">
        <v>221</v>
      </c>
      <c r="E229" s="37"/>
      <c r="F229" s="199" t="s">
        <v>6540</v>
      </c>
      <c r="G229" s="37"/>
      <c r="H229" s="37"/>
      <c r="I229" s="200"/>
      <c r="J229" s="37"/>
      <c r="K229" s="37"/>
      <c r="L229" s="40"/>
      <c r="M229" s="201"/>
      <c r="N229" s="202"/>
      <c r="O229" s="72"/>
      <c r="P229" s="72"/>
      <c r="Q229" s="72"/>
      <c r="R229" s="72"/>
      <c r="S229" s="72"/>
      <c r="T229" s="73"/>
      <c r="U229" s="35"/>
      <c r="V229" s="35"/>
      <c r="W229" s="35"/>
      <c r="X229" s="35"/>
      <c r="Y229" s="35"/>
      <c r="Z229" s="35"/>
      <c r="AA229" s="35"/>
      <c r="AB229" s="35"/>
      <c r="AC229" s="35"/>
      <c r="AD229" s="35"/>
      <c r="AE229" s="35"/>
      <c r="AT229" s="18" t="s">
        <v>221</v>
      </c>
      <c r="AU229" s="18" t="s">
        <v>88</v>
      </c>
    </row>
    <row r="230" spans="1:65" s="11" customFormat="1" ht="25.95" customHeight="1">
      <c r="B230" s="171"/>
      <c r="C230" s="172"/>
      <c r="D230" s="173" t="s">
        <v>80</v>
      </c>
      <c r="E230" s="174" t="s">
        <v>6310</v>
      </c>
      <c r="F230" s="174" t="s">
        <v>6428</v>
      </c>
      <c r="G230" s="172"/>
      <c r="H230" s="172"/>
      <c r="I230" s="175"/>
      <c r="J230" s="176">
        <f>BK230</f>
        <v>0</v>
      </c>
      <c r="K230" s="172"/>
      <c r="L230" s="177"/>
      <c r="M230" s="178"/>
      <c r="N230" s="179"/>
      <c r="O230" s="179"/>
      <c r="P230" s="180">
        <f>SUM(P231:P236)</f>
        <v>0</v>
      </c>
      <c r="Q230" s="179"/>
      <c r="R230" s="180">
        <f>SUM(R231:R236)</f>
        <v>0</v>
      </c>
      <c r="S230" s="179"/>
      <c r="T230" s="181">
        <f>SUM(T231:T236)</f>
        <v>0</v>
      </c>
      <c r="AR230" s="182" t="s">
        <v>88</v>
      </c>
      <c r="AT230" s="183" t="s">
        <v>80</v>
      </c>
      <c r="AU230" s="183" t="s">
        <v>81</v>
      </c>
      <c r="AY230" s="182" t="s">
        <v>215</v>
      </c>
      <c r="BK230" s="184">
        <f>SUM(BK231:BK236)</f>
        <v>0</v>
      </c>
    </row>
    <row r="231" spans="1:65" s="2" customFormat="1" ht="24.15" customHeight="1">
      <c r="A231" s="35"/>
      <c r="B231" s="36"/>
      <c r="C231" s="185" t="s">
        <v>934</v>
      </c>
      <c r="D231" s="185" t="s">
        <v>216</v>
      </c>
      <c r="E231" s="186" t="s">
        <v>6541</v>
      </c>
      <c r="F231" s="187" t="s">
        <v>6432</v>
      </c>
      <c r="G231" s="188" t="s">
        <v>6420</v>
      </c>
      <c r="H231" s="189">
        <v>1</v>
      </c>
      <c r="I231" s="190"/>
      <c r="J231" s="191">
        <f>ROUND(I231*H231,2)</f>
        <v>0</v>
      </c>
      <c r="K231" s="187" t="s">
        <v>1</v>
      </c>
      <c r="L231" s="40"/>
      <c r="M231" s="192" t="s">
        <v>1</v>
      </c>
      <c r="N231" s="193" t="s">
        <v>46</v>
      </c>
      <c r="O231" s="72"/>
      <c r="P231" s="194">
        <f>O231*H231</f>
        <v>0</v>
      </c>
      <c r="Q231" s="194">
        <v>0</v>
      </c>
      <c r="R231" s="194">
        <f>Q231*H231</f>
        <v>0</v>
      </c>
      <c r="S231" s="194">
        <v>0</v>
      </c>
      <c r="T231" s="195">
        <f>S231*H231</f>
        <v>0</v>
      </c>
      <c r="U231" s="35"/>
      <c r="V231" s="35"/>
      <c r="W231" s="35"/>
      <c r="X231" s="35"/>
      <c r="Y231" s="35"/>
      <c r="Z231" s="35"/>
      <c r="AA231" s="35"/>
      <c r="AB231" s="35"/>
      <c r="AC231" s="35"/>
      <c r="AD231" s="35"/>
      <c r="AE231" s="35"/>
      <c r="AR231" s="196" t="s">
        <v>214</v>
      </c>
      <c r="AT231" s="196" t="s">
        <v>216</v>
      </c>
      <c r="AU231" s="196" t="s">
        <v>88</v>
      </c>
      <c r="AY231" s="18" t="s">
        <v>215</v>
      </c>
      <c r="BE231" s="197">
        <f>IF(N231="základní",J231,0)</f>
        <v>0</v>
      </c>
      <c r="BF231" s="197">
        <f>IF(N231="snížená",J231,0)</f>
        <v>0</v>
      </c>
      <c r="BG231" s="197">
        <f>IF(N231="zákl. přenesená",J231,0)</f>
        <v>0</v>
      </c>
      <c r="BH231" s="197">
        <f>IF(N231="sníž. přenesená",J231,0)</f>
        <v>0</v>
      </c>
      <c r="BI231" s="197">
        <f>IF(N231="nulová",J231,0)</f>
        <v>0</v>
      </c>
      <c r="BJ231" s="18" t="s">
        <v>88</v>
      </c>
      <c r="BK231" s="197">
        <f>ROUND(I231*H231,2)</f>
        <v>0</v>
      </c>
      <c r="BL231" s="18" t="s">
        <v>214</v>
      </c>
      <c r="BM231" s="196" t="s">
        <v>1598</v>
      </c>
    </row>
    <row r="232" spans="1:65" s="2" customFormat="1" ht="10.199999999999999">
      <c r="A232" s="35"/>
      <c r="B232" s="36"/>
      <c r="C232" s="37"/>
      <c r="D232" s="198" t="s">
        <v>221</v>
      </c>
      <c r="E232" s="37"/>
      <c r="F232" s="199" t="s">
        <v>6432</v>
      </c>
      <c r="G232" s="37"/>
      <c r="H232" s="37"/>
      <c r="I232" s="200"/>
      <c r="J232" s="37"/>
      <c r="K232" s="37"/>
      <c r="L232" s="40"/>
      <c r="M232" s="201"/>
      <c r="N232" s="202"/>
      <c r="O232" s="72"/>
      <c r="P232" s="72"/>
      <c r="Q232" s="72"/>
      <c r="R232" s="72"/>
      <c r="S232" s="72"/>
      <c r="T232" s="73"/>
      <c r="U232" s="35"/>
      <c r="V232" s="35"/>
      <c r="W232" s="35"/>
      <c r="X232" s="35"/>
      <c r="Y232" s="35"/>
      <c r="Z232" s="35"/>
      <c r="AA232" s="35"/>
      <c r="AB232" s="35"/>
      <c r="AC232" s="35"/>
      <c r="AD232" s="35"/>
      <c r="AE232" s="35"/>
      <c r="AT232" s="18" t="s">
        <v>221</v>
      </c>
      <c r="AU232" s="18" t="s">
        <v>88</v>
      </c>
    </row>
    <row r="233" spans="1:65" s="2" customFormat="1" ht="24.15" customHeight="1">
      <c r="A233" s="35"/>
      <c r="B233" s="36"/>
      <c r="C233" s="185" t="s">
        <v>939</v>
      </c>
      <c r="D233" s="185" t="s">
        <v>216</v>
      </c>
      <c r="E233" s="186" t="s">
        <v>6542</v>
      </c>
      <c r="F233" s="187" t="s">
        <v>6434</v>
      </c>
      <c r="G233" s="188" t="s">
        <v>6420</v>
      </c>
      <c r="H233" s="189">
        <v>1</v>
      </c>
      <c r="I233" s="190"/>
      <c r="J233" s="191">
        <f>ROUND(I233*H233,2)</f>
        <v>0</v>
      </c>
      <c r="K233" s="187" t="s">
        <v>1</v>
      </c>
      <c r="L233" s="40"/>
      <c r="M233" s="192" t="s">
        <v>1</v>
      </c>
      <c r="N233" s="193" t="s">
        <v>46</v>
      </c>
      <c r="O233" s="72"/>
      <c r="P233" s="194">
        <f>O233*H233</f>
        <v>0</v>
      </c>
      <c r="Q233" s="194">
        <v>0</v>
      </c>
      <c r="R233" s="194">
        <f>Q233*H233</f>
        <v>0</v>
      </c>
      <c r="S233" s="194">
        <v>0</v>
      </c>
      <c r="T233" s="195">
        <f>S233*H233</f>
        <v>0</v>
      </c>
      <c r="U233" s="35"/>
      <c r="V233" s="35"/>
      <c r="W233" s="35"/>
      <c r="X233" s="35"/>
      <c r="Y233" s="35"/>
      <c r="Z233" s="35"/>
      <c r="AA233" s="35"/>
      <c r="AB233" s="35"/>
      <c r="AC233" s="35"/>
      <c r="AD233" s="35"/>
      <c r="AE233" s="35"/>
      <c r="AR233" s="196" t="s">
        <v>214</v>
      </c>
      <c r="AT233" s="196" t="s">
        <v>216</v>
      </c>
      <c r="AU233" s="196" t="s">
        <v>88</v>
      </c>
      <c r="AY233" s="18" t="s">
        <v>215</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214</v>
      </c>
      <c r="BM233" s="196" t="s">
        <v>1623</v>
      </c>
    </row>
    <row r="234" spans="1:65" s="2" customFormat="1" ht="10.199999999999999">
      <c r="A234" s="35"/>
      <c r="B234" s="36"/>
      <c r="C234" s="37"/>
      <c r="D234" s="198" t="s">
        <v>221</v>
      </c>
      <c r="E234" s="37"/>
      <c r="F234" s="199" t="s">
        <v>6434</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221</v>
      </c>
      <c r="AU234" s="18" t="s">
        <v>88</v>
      </c>
    </row>
    <row r="235" spans="1:65" s="2" customFormat="1" ht="24.15" customHeight="1">
      <c r="A235" s="35"/>
      <c r="B235" s="36"/>
      <c r="C235" s="185" t="s">
        <v>944</v>
      </c>
      <c r="D235" s="185" t="s">
        <v>216</v>
      </c>
      <c r="E235" s="186" t="s">
        <v>6543</v>
      </c>
      <c r="F235" s="187" t="s">
        <v>6436</v>
      </c>
      <c r="G235" s="188" t="s">
        <v>6420</v>
      </c>
      <c r="H235" s="189">
        <v>1</v>
      </c>
      <c r="I235" s="190"/>
      <c r="J235" s="191">
        <f>ROUND(I235*H235,2)</f>
        <v>0</v>
      </c>
      <c r="K235" s="187" t="s">
        <v>1</v>
      </c>
      <c r="L235" s="40"/>
      <c r="M235" s="192" t="s">
        <v>1</v>
      </c>
      <c r="N235" s="193" t="s">
        <v>46</v>
      </c>
      <c r="O235" s="72"/>
      <c r="P235" s="194">
        <f>O235*H235</f>
        <v>0</v>
      </c>
      <c r="Q235" s="194">
        <v>0</v>
      </c>
      <c r="R235" s="194">
        <f>Q235*H235</f>
        <v>0</v>
      </c>
      <c r="S235" s="194">
        <v>0</v>
      </c>
      <c r="T235" s="195">
        <f>S235*H235</f>
        <v>0</v>
      </c>
      <c r="U235" s="35"/>
      <c r="V235" s="35"/>
      <c r="W235" s="35"/>
      <c r="X235" s="35"/>
      <c r="Y235" s="35"/>
      <c r="Z235" s="35"/>
      <c r="AA235" s="35"/>
      <c r="AB235" s="35"/>
      <c r="AC235" s="35"/>
      <c r="AD235" s="35"/>
      <c r="AE235" s="35"/>
      <c r="AR235" s="196" t="s">
        <v>214</v>
      </c>
      <c r="AT235" s="196" t="s">
        <v>216</v>
      </c>
      <c r="AU235" s="196" t="s">
        <v>88</v>
      </c>
      <c r="AY235" s="18" t="s">
        <v>215</v>
      </c>
      <c r="BE235" s="197">
        <f>IF(N235="základní",J235,0)</f>
        <v>0</v>
      </c>
      <c r="BF235" s="197">
        <f>IF(N235="snížená",J235,0)</f>
        <v>0</v>
      </c>
      <c r="BG235" s="197">
        <f>IF(N235="zákl. přenesená",J235,0)</f>
        <v>0</v>
      </c>
      <c r="BH235" s="197">
        <f>IF(N235="sníž. přenesená",J235,0)</f>
        <v>0</v>
      </c>
      <c r="BI235" s="197">
        <f>IF(N235="nulová",J235,0)</f>
        <v>0</v>
      </c>
      <c r="BJ235" s="18" t="s">
        <v>88</v>
      </c>
      <c r="BK235" s="197">
        <f>ROUND(I235*H235,2)</f>
        <v>0</v>
      </c>
      <c r="BL235" s="18" t="s">
        <v>214</v>
      </c>
      <c r="BM235" s="196" t="s">
        <v>1649</v>
      </c>
    </row>
    <row r="236" spans="1:65" s="2" customFormat="1" ht="10.199999999999999">
      <c r="A236" s="35"/>
      <c r="B236" s="36"/>
      <c r="C236" s="37"/>
      <c r="D236" s="198" t="s">
        <v>221</v>
      </c>
      <c r="E236" s="37"/>
      <c r="F236" s="199" t="s">
        <v>6436</v>
      </c>
      <c r="G236" s="37"/>
      <c r="H236" s="37"/>
      <c r="I236" s="200"/>
      <c r="J236" s="37"/>
      <c r="K236" s="37"/>
      <c r="L236" s="40"/>
      <c r="M236" s="270"/>
      <c r="N236" s="271"/>
      <c r="O236" s="205"/>
      <c r="P236" s="205"/>
      <c r="Q236" s="205"/>
      <c r="R236" s="205"/>
      <c r="S236" s="205"/>
      <c r="T236" s="272"/>
      <c r="U236" s="35"/>
      <c r="V236" s="35"/>
      <c r="W236" s="35"/>
      <c r="X236" s="35"/>
      <c r="Y236" s="35"/>
      <c r="Z236" s="35"/>
      <c r="AA236" s="35"/>
      <c r="AB236" s="35"/>
      <c r="AC236" s="35"/>
      <c r="AD236" s="35"/>
      <c r="AE236" s="35"/>
      <c r="AT236" s="18" t="s">
        <v>221</v>
      </c>
      <c r="AU236" s="18" t="s">
        <v>88</v>
      </c>
    </row>
    <row r="237" spans="1:65" s="2" customFormat="1" ht="6.9" customHeight="1">
      <c r="A237" s="35"/>
      <c r="B237" s="55"/>
      <c r="C237" s="56"/>
      <c r="D237" s="56"/>
      <c r="E237" s="56"/>
      <c r="F237" s="56"/>
      <c r="G237" s="56"/>
      <c r="H237" s="56"/>
      <c r="I237" s="56"/>
      <c r="J237" s="56"/>
      <c r="K237" s="56"/>
      <c r="L237" s="40"/>
      <c r="M237" s="35"/>
      <c r="O237" s="35"/>
      <c r="P237" s="35"/>
      <c r="Q237" s="35"/>
      <c r="R237" s="35"/>
      <c r="S237" s="35"/>
      <c r="T237" s="35"/>
      <c r="U237" s="35"/>
      <c r="V237" s="35"/>
      <c r="W237" s="35"/>
      <c r="X237" s="35"/>
      <c r="Y237" s="35"/>
      <c r="Z237" s="35"/>
      <c r="AA237" s="35"/>
      <c r="AB237" s="35"/>
      <c r="AC237" s="35"/>
      <c r="AD237" s="35"/>
      <c r="AE237" s="35"/>
    </row>
  </sheetData>
  <sheetProtection algorithmName="SHA-512" hashValue="FZbSHRlLvYrfxVq3jFPuD5QxIGmObEV1Stj08ACi+uYpmvSVGzlvZWF9ZSBmOBzJyeXgFKgPou0uPB2ChIyh7Q==" saltValue="d4RCNXmEm7qmbRs2pjstr1VekZVLlmITFXzkJQjTEvheDbg1oiEnhCYhVm9k95LnvvunGx5xZQqKQspjxrhwrg==" spinCount="100000" sheet="1" objects="1" scenarios="1" formatColumns="0" formatRows="0" autoFilter="0"/>
  <autoFilter ref="C125:K236"/>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33"/>
  <sheetViews>
    <sheetView showGridLines="0" workbookViewId="0"/>
  </sheetViews>
  <sheetFormatPr defaultRowHeight="14.4"/>
  <cols>
    <col min="1" max="1" width="8.28515625" style="1" customWidth="1"/>
    <col min="2" max="2" width="1.140625" style="1" customWidth="1"/>
    <col min="3" max="3" width="4.140625" style="1" customWidth="1"/>
    <col min="4" max="4" width="4.28515625" style="1" customWidth="1"/>
    <col min="5" max="5" width="17.140625" style="1" customWidth="1"/>
    <col min="6" max="6" width="50.85546875" style="1" customWidth="1"/>
    <col min="7" max="7" width="7.42578125" style="1" customWidth="1"/>
    <col min="8" max="8" width="14" style="1" customWidth="1"/>
    <col min="9" max="9" width="15.85546875" style="1" customWidth="1"/>
    <col min="10" max="11" width="22.28515625" style="1" customWidth="1"/>
    <col min="12" max="12" width="9.28515625" style="1" customWidth="1"/>
    <col min="13" max="13" width="10.85546875" style="1" hidden="1" customWidth="1"/>
    <col min="14" max="14" width="9.28515625" style="1" hidden="1"/>
    <col min="15" max="20" width="14.140625" style="1" hidden="1" customWidth="1"/>
    <col min="21" max="21" width="16.28515625" style="1" hidden="1" customWidth="1"/>
    <col min="22" max="22" width="12.28515625" style="1" customWidth="1"/>
    <col min="23" max="23" width="16.28515625" style="1" customWidth="1"/>
    <col min="24" max="24" width="12.28515625" style="1" customWidth="1"/>
    <col min="25" max="25" width="15" style="1" customWidth="1"/>
    <col min="26" max="26" width="11" style="1" customWidth="1"/>
    <col min="27" max="27" width="15" style="1" customWidth="1"/>
    <col min="28" max="28" width="16.28515625" style="1" customWidth="1"/>
    <col min="29" max="29" width="11" style="1" customWidth="1"/>
    <col min="30" max="30" width="15" style="1" customWidth="1"/>
    <col min="31" max="31" width="16.28515625" style="1" customWidth="1"/>
    <col min="44" max="65" width="9.28515625" style="1" hidden="1"/>
  </cols>
  <sheetData>
    <row r="2" spans="1:46" s="1" customFormat="1" ht="36.9" customHeight="1">
      <c r="L2" s="323"/>
      <c r="M2" s="323"/>
      <c r="N2" s="323"/>
      <c r="O2" s="323"/>
      <c r="P2" s="323"/>
      <c r="Q2" s="323"/>
      <c r="R2" s="323"/>
      <c r="S2" s="323"/>
      <c r="T2" s="323"/>
      <c r="U2" s="323"/>
      <c r="V2" s="323"/>
      <c r="AT2" s="18" t="s">
        <v>120</v>
      </c>
    </row>
    <row r="3" spans="1:46" s="1" customFormat="1" ht="6.9" customHeight="1">
      <c r="B3" s="116"/>
      <c r="C3" s="117"/>
      <c r="D3" s="117"/>
      <c r="E3" s="117"/>
      <c r="F3" s="117"/>
      <c r="G3" s="117"/>
      <c r="H3" s="117"/>
      <c r="I3" s="117"/>
      <c r="J3" s="117"/>
      <c r="K3" s="117"/>
      <c r="L3" s="21"/>
      <c r="AT3" s="18" t="s">
        <v>90</v>
      </c>
    </row>
    <row r="4" spans="1:46" s="1" customFormat="1" ht="24.9" customHeight="1">
      <c r="B4" s="21"/>
      <c r="D4" s="118" t="s">
        <v>188</v>
      </c>
      <c r="L4" s="21"/>
      <c r="M4" s="119" t="s">
        <v>10</v>
      </c>
      <c r="AT4" s="18" t="s">
        <v>4</v>
      </c>
    </row>
    <row r="5" spans="1:46" s="1" customFormat="1" ht="6.9" customHeight="1">
      <c r="B5" s="21"/>
      <c r="L5" s="21"/>
    </row>
    <row r="6" spans="1:46" s="1" customFormat="1" ht="12" customHeight="1">
      <c r="B6" s="21"/>
      <c r="D6" s="120" t="s">
        <v>16</v>
      </c>
      <c r="L6" s="21"/>
    </row>
    <row r="7" spans="1:46" s="1" customFormat="1" ht="16.5" customHeight="1">
      <c r="B7" s="21"/>
      <c r="E7" s="324" t="str">
        <f>'Rekapitulace stavby'!K6</f>
        <v>Výstavba výjezdové základny ZZS KV – Velké Meziříčí</v>
      </c>
      <c r="F7" s="325"/>
      <c r="G7" s="325"/>
      <c r="H7" s="325"/>
      <c r="L7" s="21"/>
    </row>
    <row r="8" spans="1:46" s="1" customFormat="1" ht="12" customHeight="1">
      <c r="B8" s="21"/>
      <c r="D8" s="120" t="s">
        <v>189</v>
      </c>
      <c r="L8" s="21"/>
    </row>
    <row r="9" spans="1:46" s="2" customFormat="1" ht="16.5" customHeight="1">
      <c r="A9" s="35"/>
      <c r="B9" s="40"/>
      <c r="C9" s="35"/>
      <c r="D9" s="35"/>
      <c r="E9" s="324" t="s">
        <v>317</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191</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6544</v>
      </c>
      <c r="F11" s="326"/>
      <c r="G11" s="326"/>
      <c r="H11" s="326"/>
      <c r="I11" s="35"/>
      <c r="J11" s="35"/>
      <c r="K11" s="35"/>
      <c r="L11" s="52"/>
      <c r="S11" s="35"/>
      <c r="T11" s="35"/>
      <c r="U11" s="35"/>
      <c r="V11" s="35"/>
      <c r="W11" s="35"/>
      <c r="X11" s="35"/>
      <c r="Y11" s="35"/>
      <c r="Z11" s="35"/>
      <c r="AA11" s="35"/>
      <c r="AB11" s="35"/>
      <c r="AC11" s="35"/>
      <c r="AD11" s="35"/>
      <c r="AE11" s="35"/>
    </row>
    <row r="12" spans="1:46" s="2" customFormat="1" ht="10.199999999999999">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102</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27. 3. 2025</v>
      </c>
      <c r="K14" s="35"/>
      <c r="L14" s="52"/>
      <c r="S14" s="35"/>
      <c r="T14" s="35"/>
      <c r="U14" s="35"/>
      <c r="V14" s="35"/>
      <c r="W14" s="35"/>
      <c r="X14" s="35"/>
      <c r="Y14" s="35"/>
      <c r="Z14" s="35"/>
      <c r="AA14" s="35"/>
      <c r="AB14" s="35"/>
      <c r="AC14" s="35"/>
      <c r="AD14" s="35"/>
      <c r="AE14" s="35"/>
    </row>
    <row r="15" spans="1:46" s="2" customFormat="1" ht="10.8"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26</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27</v>
      </c>
      <c r="F17" s="35"/>
      <c r="G17" s="35"/>
      <c r="H17" s="35"/>
      <c r="I17" s="120" t="s">
        <v>28</v>
      </c>
      <c r="J17" s="111" t="s">
        <v>29</v>
      </c>
      <c r="K17" s="35"/>
      <c r="L17" s="52"/>
      <c r="S17" s="35"/>
      <c r="T17" s="35"/>
      <c r="U17" s="35"/>
      <c r="V17" s="35"/>
      <c r="W17" s="35"/>
      <c r="X17" s="35"/>
      <c r="Y17" s="35"/>
      <c r="Z17" s="35"/>
      <c r="AA17" s="35"/>
      <c r="AB17" s="35"/>
      <c r="AC17" s="35"/>
      <c r="AD17" s="35"/>
      <c r="AE17" s="35"/>
    </row>
    <row r="18" spans="1:31" s="2" customFormat="1" ht="6.9"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30</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8" t="str">
        <f>'Rekapitulace stavby'!E14</f>
        <v>Vyplň údaj</v>
      </c>
      <c r="F20" s="329"/>
      <c r="G20" s="329"/>
      <c r="H20" s="329"/>
      <c r="I20" s="120" t="s">
        <v>28</v>
      </c>
      <c r="J20" s="31" t="str">
        <f>'Rekapitulace stavby'!AN14</f>
        <v>Vyplň údaj</v>
      </c>
      <c r="K20" s="35"/>
      <c r="L20" s="52"/>
      <c r="S20" s="35"/>
      <c r="T20" s="35"/>
      <c r="U20" s="35"/>
      <c r="V20" s="35"/>
      <c r="W20" s="35"/>
      <c r="X20" s="35"/>
      <c r="Y20" s="35"/>
      <c r="Z20" s="35"/>
      <c r="AA20" s="35"/>
      <c r="AB20" s="35"/>
      <c r="AC20" s="35"/>
      <c r="AD20" s="35"/>
      <c r="AE20" s="35"/>
    </row>
    <row r="21" spans="1:31" s="2" customFormat="1" ht="6.9"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32</v>
      </c>
      <c r="E22" s="35"/>
      <c r="F22" s="35"/>
      <c r="G22" s="35"/>
      <c r="H22" s="35"/>
      <c r="I22" s="120" t="s">
        <v>25</v>
      </c>
      <c r="J22" s="111" t="s">
        <v>33</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34</v>
      </c>
      <c r="F23" s="35"/>
      <c r="G23" s="35"/>
      <c r="H23" s="35"/>
      <c r="I23" s="120" t="s">
        <v>28</v>
      </c>
      <c r="J23" s="111" t="s">
        <v>35</v>
      </c>
      <c r="K23" s="35"/>
      <c r="L23" s="52"/>
      <c r="S23" s="35"/>
      <c r="T23" s="35"/>
      <c r="U23" s="35"/>
      <c r="V23" s="35"/>
      <c r="W23" s="35"/>
      <c r="X23" s="35"/>
      <c r="Y23" s="35"/>
      <c r="Z23" s="35"/>
      <c r="AA23" s="35"/>
      <c r="AB23" s="35"/>
      <c r="AC23" s="35"/>
      <c r="AD23" s="35"/>
      <c r="AE23" s="35"/>
    </row>
    <row r="24" spans="1:31" s="2" customFormat="1" ht="6.9"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37</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28</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39</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262.5" customHeight="1">
      <c r="A29" s="122"/>
      <c r="B29" s="123"/>
      <c r="C29" s="122"/>
      <c r="D29" s="122"/>
      <c r="E29" s="330" t="s">
        <v>6545</v>
      </c>
      <c r="F29" s="330"/>
      <c r="G29" s="330"/>
      <c r="H29" s="330"/>
      <c r="I29" s="122"/>
      <c r="J29" s="122"/>
      <c r="K29" s="122"/>
      <c r="L29" s="124"/>
      <c r="S29" s="122"/>
      <c r="T29" s="122"/>
      <c r="U29" s="122"/>
      <c r="V29" s="122"/>
      <c r="W29" s="122"/>
      <c r="X29" s="122"/>
      <c r="Y29" s="122"/>
      <c r="Z29" s="122"/>
      <c r="AA29" s="122"/>
      <c r="AB29" s="122"/>
      <c r="AC29" s="122"/>
      <c r="AD29" s="122"/>
      <c r="AE29" s="122"/>
    </row>
    <row r="30" spans="1:31" s="2" customFormat="1" ht="6.9"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41</v>
      </c>
      <c r="E32" s="35"/>
      <c r="F32" s="35"/>
      <c r="G32" s="35"/>
      <c r="H32" s="35"/>
      <c r="I32" s="35"/>
      <c r="J32" s="127">
        <f>ROUND(J158, 2)</f>
        <v>0</v>
      </c>
      <c r="K32" s="35"/>
      <c r="L32" s="52"/>
      <c r="S32" s="35"/>
      <c r="T32" s="35"/>
      <c r="U32" s="35"/>
      <c r="V32" s="35"/>
      <c r="W32" s="35"/>
      <c r="X32" s="35"/>
      <c r="Y32" s="35"/>
      <c r="Z32" s="35"/>
      <c r="AA32" s="35"/>
      <c r="AB32" s="35"/>
      <c r="AC32" s="35"/>
      <c r="AD32" s="35"/>
      <c r="AE32" s="35"/>
    </row>
    <row r="33" spans="1:31" s="2" customFormat="1" ht="6.9"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 customHeight="1">
      <c r="A34" s="35"/>
      <c r="B34" s="40"/>
      <c r="C34" s="35"/>
      <c r="D34" s="35"/>
      <c r="E34" s="35"/>
      <c r="F34" s="128" t="s">
        <v>43</v>
      </c>
      <c r="G34" s="35"/>
      <c r="H34" s="35"/>
      <c r="I34" s="128" t="s">
        <v>42</v>
      </c>
      <c r="J34" s="128" t="s">
        <v>44</v>
      </c>
      <c r="K34" s="35"/>
      <c r="L34" s="52"/>
      <c r="S34" s="35"/>
      <c r="T34" s="35"/>
      <c r="U34" s="35"/>
      <c r="V34" s="35"/>
      <c r="W34" s="35"/>
      <c r="X34" s="35"/>
      <c r="Y34" s="35"/>
      <c r="Z34" s="35"/>
      <c r="AA34" s="35"/>
      <c r="AB34" s="35"/>
      <c r="AC34" s="35"/>
      <c r="AD34" s="35"/>
      <c r="AE34" s="35"/>
    </row>
    <row r="35" spans="1:31" s="2" customFormat="1" ht="14.4" customHeight="1">
      <c r="A35" s="35"/>
      <c r="B35" s="40"/>
      <c r="C35" s="35"/>
      <c r="D35" s="129" t="s">
        <v>45</v>
      </c>
      <c r="E35" s="120" t="s">
        <v>46</v>
      </c>
      <c r="F35" s="130">
        <f>ROUND((SUM(BE158:BE332)),  2)</f>
        <v>0</v>
      </c>
      <c r="G35" s="35"/>
      <c r="H35" s="35"/>
      <c r="I35" s="131">
        <v>0.21</v>
      </c>
      <c r="J35" s="130">
        <f>ROUND(((SUM(BE158:BE332))*I35),  2)</f>
        <v>0</v>
      </c>
      <c r="K35" s="35"/>
      <c r="L35" s="52"/>
      <c r="S35" s="35"/>
      <c r="T35" s="35"/>
      <c r="U35" s="35"/>
      <c r="V35" s="35"/>
      <c r="W35" s="35"/>
      <c r="X35" s="35"/>
      <c r="Y35" s="35"/>
      <c r="Z35" s="35"/>
      <c r="AA35" s="35"/>
      <c r="AB35" s="35"/>
      <c r="AC35" s="35"/>
      <c r="AD35" s="35"/>
      <c r="AE35" s="35"/>
    </row>
    <row r="36" spans="1:31" s="2" customFormat="1" ht="14.4" customHeight="1">
      <c r="A36" s="35"/>
      <c r="B36" s="40"/>
      <c r="C36" s="35"/>
      <c r="D36" s="35"/>
      <c r="E36" s="120" t="s">
        <v>47</v>
      </c>
      <c r="F36" s="130">
        <f>ROUND((SUM(BF158:BF332)),  2)</f>
        <v>0</v>
      </c>
      <c r="G36" s="35"/>
      <c r="H36" s="35"/>
      <c r="I36" s="131">
        <v>0.12</v>
      </c>
      <c r="J36" s="130">
        <f>ROUND(((SUM(BF158:BF332))*I36),  2)</f>
        <v>0</v>
      </c>
      <c r="K36" s="35"/>
      <c r="L36" s="52"/>
      <c r="S36" s="35"/>
      <c r="T36" s="35"/>
      <c r="U36" s="35"/>
      <c r="V36" s="35"/>
      <c r="W36" s="35"/>
      <c r="X36" s="35"/>
      <c r="Y36" s="35"/>
      <c r="Z36" s="35"/>
      <c r="AA36" s="35"/>
      <c r="AB36" s="35"/>
      <c r="AC36" s="35"/>
      <c r="AD36" s="35"/>
      <c r="AE36" s="35"/>
    </row>
    <row r="37" spans="1:31" s="2" customFormat="1" ht="14.4" hidden="1" customHeight="1">
      <c r="A37" s="35"/>
      <c r="B37" s="40"/>
      <c r="C37" s="35"/>
      <c r="D37" s="35"/>
      <c r="E37" s="120" t="s">
        <v>48</v>
      </c>
      <c r="F37" s="130">
        <f>ROUND((SUM(BG158:BG332)),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 hidden="1" customHeight="1">
      <c r="A38" s="35"/>
      <c r="B38" s="40"/>
      <c r="C38" s="35"/>
      <c r="D38" s="35"/>
      <c r="E38" s="120" t="s">
        <v>49</v>
      </c>
      <c r="F38" s="130">
        <f>ROUND((SUM(BH158:BH332)),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 hidden="1" customHeight="1">
      <c r="A39" s="35"/>
      <c r="B39" s="40"/>
      <c r="C39" s="35"/>
      <c r="D39" s="35"/>
      <c r="E39" s="120" t="s">
        <v>50</v>
      </c>
      <c r="F39" s="130">
        <f>ROUND((SUM(BI158:BI332)),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51</v>
      </c>
      <c r="E41" s="134"/>
      <c r="F41" s="134"/>
      <c r="G41" s="135" t="s">
        <v>52</v>
      </c>
      <c r="H41" s="136" t="s">
        <v>53</v>
      </c>
      <c r="I41" s="134"/>
      <c r="J41" s="137">
        <f>SUM(J32:J39)</f>
        <v>0</v>
      </c>
      <c r="K41" s="138"/>
      <c r="L41" s="52"/>
      <c r="S41" s="35"/>
      <c r="T41" s="35"/>
      <c r="U41" s="35"/>
      <c r="V41" s="35"/>
      <c r="W41" s="35"/>
      <c r="X41" s="35"/>
      <c r="Y41" s="35"/>
      <c r="Z41" s="35"/>
      <c r="AA41" s="35"/>
      <c r="AB41" s="35"/>
      <c r="AC41" s="35"/>
      <c r="AD41" s="35"/>
      <c r="AE41" s="35"/>
    </row>
    <row r="42" spans="1:31" s="2" customFormat="1" ht="14.4"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 customHeight="1">
      <c r="B43" s="21"/>
      <c r="L43" s="21"/>
    </row>
    <row r="44" spans="1:31" s="1" customFormat="1" ht="14.4" customHeight="1">
      <c r="B44" s="21"/>
      <c r="L44" s="21"/>
    </row>
    <row r="45" spans="1:31" s="1" customFormat="1" ht="14.4" customHeight="1">
      <c r="B45" s="21"/>
      <c r="L45" s="21"/>
    </row>
    <row r="46" spans="1:31" s="1" customFormat="1" ht="14.4" customHeight="1">
      <c r="B46" s="21"/>
      <c r="L46" s="21"/>
    </row>
    <row r="47" spans="1:31" s="1" customFormat="1" ht="14.4" customHeight="1">
      <c r="B47" s="21"/>
      <c r="L47" s="21"/>
    </row>
    <row r="48" spans="1:31" s="1" customFormat="1" ht="14.4" customHeight="1">
      <c r="B48" s="21"/>
      <c r="L48" s="21"/>
    </row>
    <row r="49" spans="1:31" s="1" customFormat="1" ht="14.4" customHeight="1">
      <c r="B49" s="21"/>
      <c r="L49" s="21"/>
    </row>
    <row r="50" spans="1:31" s="2" customFormat="1" ht="14.4" customHeight="1">
      <c r="B50" s="52"/>
      <c r="D50" s="139" t="s">
        <v>54</v>
      </c>
      <c r="E50" s="140"/>
      <c r="F50" s="140"/>
      <c r="G50" s="139" t="s">
        <v>55</v>
      </c>
      <c r="H50" s="140"/>
      <c r="I50" s="140"/>
      <c r="J50" s="140"/>
      <c r="K50" s="140"/>
      <c r="L50" s="52"/>
    </row>
    <row r="51" spans="1:31" ht="10.199999999999999">
      <c r="B51" s="21"/>
      <c r="L51" s="21"/>
    </row>
    <row r="52" spans="1:31" ht="10.199999999999999">
      <c r="B52" s="21"/>
      <c r="L52" s="21"/>
    </row>
    <row r="53" spans="1:31" ht="10.199999999999999">
      <c r="B53" s="21"/>
      <c r="L53" s="21"/>
    </row>
    <row r="54" spans="1:31" ht="10.199999999999999">
      <c r="B54" s="21"/>
      <c r="L54" s="21"/>
    </row>
    <row r="55" spans="1:31" ht="10.199999999999999">
      <c r="B55" s="21"/>
      <c r="L55" s="21"/>
    </row>
    <row r="56" spans="1:31" ht="10.199999999999999">
      <c r="B56" s="21"/>
      <c r="L56" s="21"/>
    </row>
    <row r="57" spans="1:31" ht="10.199999999999999">
      <c r="B57" s="21"/>
      <c r="L57" s="21"/>
    </row>
    <row r="58" spans="1:31" ht="10.199999999999999">
      <c r="B58" s="21"/>
      <c r="L58" s="21"/>
    </row>
    <row r="59" spans="1:31" ht="10.199999999999999">
      <c r="B59" s="21"/>
      <c r="L59" s="21"/>
    </row>
    <row r="60" spans="1:31" ht="10.199999999999999">
      <c r="B60" s="21"/>
      <c r="L60" s="21"/>
    </row>
    <row r="61" spans="1:31" s="2" customFormat="1" ht="13.2">
      <c r="A61" s="35"/>
      <c r="B61" s="40"/>
      <c r="C61" s="35"/>
      <c r="D61" s="141" t="s">
        <v>56</v>
      </c>
      <c r="E61" s="142"/>
      <c r="F61" s="143" t="s">
        <v>57</v>
      </c>
      <c r="G61" s="141" t="s">
        <v>56</v>
      </c>
      <c r="H61" s="142"/>
      <c r="I61" s="142"/>
      <c r="J61" s="144" t="s">
        <v>57</v>
      </c>
      <c r="K61" s="142"/>
      <c r="L61" s="52"/>
      <c r="S61" s="35"/>
      <c r="T61" s="35"/>
      <c r="U61" s="35"/>
      <c r="V61" s="35"/>
      <c r="W61" s="35"/>
      <c r="X61" s="35"/>
      <c r="Y61" s="35"/>
      <c r="Z61" s="35"/>
      <c r="AA61" s="35"/>
      <c r="AB61" s="35"/>
      <c r="AC61" s="35"/>
      <c r="AD61" s="35"/>
      <c r="AE61" s="35"/>
    </row>
    <row r="62" spans="1:31" ht="10.199999999999999">
      <c r="B62" s="21"/>
      <c r="L62" s="21"/>
    </row>
    <row r="63" spans="1:31" ht="10.199999999999999">
      <c r="B63" s="21"/>
      <c r="L63" s="21"/>
    </row>
    <row r="64" spans="1:31" ht="10.199999999999999">
      <c r="B64" s="21"/>
      <c r="L64" s="21"/>
    </row>
    <row r="65" spans="1:31" s="2" customFormat="1" ht="13.2">
      <c r="A65" s="35"/>
      <c r="B65" s="40"/>
      <c r="C65" s="35"/>
      <c r="D65" s="139" t="s">
        <v>58</v>
      </c>
      <c r="E65" s="145"/>
      <c r="F65" s="145"/>
      <c r="G65" s="139" t="s">
        <v>59</v>
      </c>
      <c r="H65" s="145"/>
      <c r="I65" s="145"/>
      <c r="J65" s="145"/>
      <c r="K65" s="145"/>
      <c r="L65" s="52"/>
      <c r="S65" s="35"/>
      <c r="T65" s="35"/>
      <c r="U65" s="35"/>
      <c r="V65" s="35"/>
      <c r="W65" s="35"/>
      <c r="X65" s="35"/>
      <c r="Y65" s="35"/>
      <c r="Z65" s="35"/>
      <c r="AA65" s="35"/>
      <c r="AB65" s="35"/>
      <c r="AC65" s="35"/>
      <c r="AD65" s="35"/>
      <c r="AE65" s="35"/>
    </row>
    <row r="66" spans="1:31" ht="10.199999999999999">
      <c r="B66" s="21"/>
      <c r="L66" s="21"/>
    </row>
    <row r="67" spans="1:31" ht="10.199999999999999">
      <c r="B67" s="21"/>
      <c r="L67" s="21"/>
    </row>
    <row r="68" spans="1:31" ht="10.199999999999999">
      <c r="B68" s="21"/>
      <c r="L68" s="21"/>
    </row>
    <row r="69" spans="1:31" ht="10.199999999999999">
      <c r="B69" s="21"/>
      <c r="L69" s="21"/>
    </row>
    <row r="70" spans="1:31" ht="10.199999999999999">
      <c r="B70" s="21"/>
      <c r="L70" s="21"/>
    </row>
    <row r="71" spans="1:31" ht="10.199999999999999">
      <c r="B71" s="21"/>
      <c r="L71" s="21"/>
    </row>
    <row r="72" spans="1:31" ht="10.199999999999999">
      <c r="B72" s="21"/>
      <c r="L72" s="21"/>
    </row>
    <row r="73" spans="1:31" ht="10.199999999999999">
      <c r="B73" s="21"/>
      <c r="L73" s="21"/>
    </row>
    <row r="74" spans="1:31" ht="10.199999999999999">
      <c r="B74" s="21"/>
      <c r="L74" s="21"/>
    </row>
    <row r="75" spans="1:31" ht="10.199999999999999">
      <c r="B75" s="21"/>
      <c r="L75" s="21"/>
    </row>
    <row r="76" spans="1:31" s="2" customFormat="1" ht="13.2">
      <c r="A76" s="35"/>
      <c r="B76" s="40"/>
      <c r="C76" s="35"/>
      <c r="D76" s="141" t="s">
        <v>56</v>
      </c>
      <c r="E76" s="142"/>
      <c r="F76" s="143" t="s">
        <v>57</v>
      </c>
      <c r="G76" s="141" t="s">
        <v>56</v>
      </c>
      <c r="H76" s="142"/>
      <c r="I76" s="142"/>
      <c r="J76" s="144" t="s">
        <v>57</v>
      </c>
      <c r="K76" s="142"/>
      <c r="L76" s="52"/>
      <c r="S76" s="35"/>
      <c r="T76" s="35"/>
      <c r="U76" s="35"/>
      <c r="V76" s="35"/>
      <c r="W76" s="35"/>
      <c r="X76" s="35"/>
      <c r="Y76" s="35"/>
      <c r="Z76" s="35"/>
      <c r="AA76" s="35"/>
      <c r="AB76" s="35"/>
      <c r="AC76" s="35"/>
      <c r="AD76" s="35"/>
      <c r="AE76" s="35"/>
    </row>
    <row r="77" spans="1:31" s="2" customFormat="1" ht="14.4"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 customHeight="1">
      <c r="A82" s="35"/>
      <c r="B82" s="36"/>
      <c r="C82" s="24" t="s">
        <v>194</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1" t="str">
        <f>E7</f>
        <v>Výstavba výjezdové základny ZZS KV – Velké Meziříčí</v>
      </c>
      <c r="F85" s="332"/>
      <c r="G85" s="332"/>
      <c r="H85" s="332"/>
      <c r="I85" s="37"/>
      <c r="J85" s="37"/>
      <c r="K85" s="37"/>
      <c r="L85" s="52"/>
      <c r="S85" s="35"/>
      <c r="T85" s="35"/>
      <c r="U85" s="35"/>
      <c r="V85" s="35"/>
      <c r="W85" s="35"/>
      <c r="X85" s="35"/>
      <c r="Y85" s="35"/>
      <c r="Z85" s="35"/>
      <c r="AA85" s="35"/>
      <c r="AB85" s="35"/>
      <c r="AC85" s="35"/>
      <c r="AD85" s="35"/>
      <c r="AE85" s="35"/>
    </row>
    <row r="86" spans="1:31" s="1" customFormat="1" ht="12" customHeight="1">
      <c r="B86" s="22"/>
      <c r="C86" s="30" t="s">
        <v>189</v>
      </c>
      <c r="D86" s="23"/>
      <c r="E86" s="23"/>
      <c r="F86" s="23"/>
      <c r="G86" s="23"/>
      <c r="H86" s="23"/>
      <c r="I86" s="23"/>
      <c r="J86" s="23"/>
      <c r="K86" s="23"/>
      <c r="L86" s="21"/>
    </row>
    <row r="87" spans="1:31" s="2" customFormat="1" ht="16.5" customHeight="1">
      <c r="A87" s="35"/>
      <c r="B87" s="36"/>
      <c r="C87" s="37"/>
      <c r="D87" s="37"/>
      <c r="E87" s="331" t="s">
        <v>317</v>
      </c>
      <c r="F87" s="333"/>
      <c r="G87" s="333"/>
      <c r="H87" s="333"/>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191</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86" t="str">
        <f>E11</f>
        <v>14-F - Měření a regulace (MaR)</v>
      </c>
      <c r="F89" s="333"/>
      <c r="G89" s="333"/>
      <c r="H89" s="333"/>
      <c r="I89" s="37"/>
      <c r="J89" s="37"/>
      <c r="K89" s="37"/>
      <c r="L89" s="52"/>
      <c r="S89" s="35"/>
      <c r="T89" s="35"/>
      <c r="U89" s="35"/>
      <c r="V89" s="35"/>
      <c r="W89" s="35"/>
      <c r="X89" s="35"/>
      <c r="Y89" s="35"/>
      <c r="Z89" s="35"/>
      <c r="AA89" s="35"/>
      <c r="AB89" s="35"/>
      <c r="AC89" s="35"/>
      <c r="AD89" s="35"/>
      <c r="AE89" s="35"/>
    </row>
    <row r="90" spans="1:31" s="2" customFormat="1" ht="6.9"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Velké Meziříčí</v>
      </c>
      <c r="G91" s="37"/>
      <c r="H91" s="37"/>
      <c r="I91" s="30" t="s">
        <v>22</v>
      </c>
      <c r="J91" s="67" t="str">
        <f>IF(J14="","",J14)</f>
        <v>27. 3. 2025</v>
      </c>
      <c r="K91" s="37"/>
      <c r="L91" s="52"/>
      <c r="S91" s="35"/>
      <c r="T91" s="35"/>
      <c r="U91" s="35"/>
      <c r="V91" s="35"/>
      <c r="W91" s="35"/>
      <c r="X91" s="35"/>
      <c r="Y91" s="35"/>
      <c r="Z91" s="35"/>
      <c r="AA91" s="35"/>
      <c r="AB91" s="35"/>
      <c r="AC91" s="35"/>
      <c r="AD91" s="35"/>
      <c r="AE91" s="35"/>
    </row>
    <row r="92" spans="1:31" s="2" customFormat="1" ht="6.9"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25.65" customHeight="1">
      <c r="A93" s="35"/>
      <c r="B93" s="36"/>
      <c r="C93" s="30" t="s">
        <v>24</v>
      </c>
      <c r="D93" s="37"/>
      <c r="E93" s="37"/>
      <c r="F93" s="28" t="str">
        <f>E17</f>
        <v>Kraj Vysočina</v>
      </c>
      <c r="G93" s="37"/>
      <c r="H93" s="37"/>
      <c r="I93" s="30" t="s">
        <v>32</v>
      </c>
      <c r="J93" s="33" t="str">
        <f>E23</f>
        <v>PROJEKT CENTRUM NOVA s.r.o.</v>
      </c>
      <c r="K93" s="37"/>
      <c r="L93" s="52"/>
      <c r="S93" s="35"/>
      <c r="T93" s="35"/>
      <c r="U93" s="35"/>
      <c r="V93" s="35"/>
      <c r="W93" s="35"/>
      <c r="X93" s="35"/>
      <c r="Y93" s="35"/>
      <c r="Z93" s="35"/>
      <c r="AA93" s="35"/>
      <c r="AB93" s="35"/>
      <c r="AC93" s="35"/>
      <c r="AD93" s="35"/>
      <c r="AE93" s="35"/>
    </row>
    <row r="94" spans="1:31" s="2" customFormat="1" ht="15.15" customHeight="1">
      <c r="A94" s="35"/>
      <c r="B94" s="36"/>
      <c r="C94" s="30" t="s">
        <v>30</v>
      </c>
      <c r="D94" s="37"/>
      <c r="E94" s="37"/>
      <c r="F94" s="28" t="str">
        <f>IF(E20="","",E20)</f>
        <v>Vyplň údaj</v>
      </c>
      <c r="G94" s="37"/>
      <c r="H94" s="37"/>
      <c r="I94" s="30" t="s">
        <v>37</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195</v>
      </c>
      <c r="D96" s="151"/>
      <c r="E96" s="151"/>
      <c r="F96" s="151"/>
      <c r="G96" s="151"/>
      <c r="H96" s="151"/>
      <c r="I96" s="151"/>
      <c r="J96" s="152" t="s">
        <v>196</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8" customHeight="1">
      <c r="A98" s="35"/>
      <c r="B98" s="36"/>
      <c r="C98" s="153" t="s">
        <v>197</v>
      </c>
      <c r="D98" s="37"/>
      <c r="E98" s="37"/>
      <c r="F98" s="37"/>
      <c r="G98" s="37"/>
      <c r="H98" s="37"/>
      <c r="I98" s="37"/>
      <c r="J98" s="85">
        <f>J158</f>
        <v>0</v>
      </c>
      <c r="K98" s="37"/>
      <c r="L98" s="52"/>
      <c r="S98" s="35"/>
      <c r="T98" s="35"/>
      <c r="U98" s="35"/>
      <c r="V98" s="35"/>
      <c r="W98" s="35"/>
      <c r="X98" s="35"/>
      <c r="Y98" s="35"/>
      <c r="Z98" s="35"/>
      <c r="AA98" s="35"/>
      <c r="AB98" s="35"/>
      <c r="AC98" s="35"/>
      <c r="AD98" s="35"/>
      <c r="AE98" s="35"/>
      <c r="AU98" s="18" t="s">
        <v>198</v>
      </c>
    </row>
    <row r="99" spans="1:47" s="9" customFormat="1" ht="24.9" customHeight="1">
      <c r="B99" s="154"/>
      <c r="C99" s="155"/>
      <c r="D99" s="156" t="s">
        <v>6546</v>
      </c>
      <c r="E99" s="157"/>
      <c r="F99" s="157"/>
      <c r="G99" s="157"/>
      <c r="H99" s="157"/>
      <c r="I99" s="157"/>
      <c r="J99" s="158">
        <f>J159</f>
        <v>0</v>
      </c>
      <c r="K99" s="155"/>
      <c r="L99" s="159"/>
    </row>
    <row r="100" spans="1:47" s="12" customFormat="1" ht="19.95" customHeight="1">
      <c r="B100" s="208"/>
      <c r="C100" s="105"/>
      <c r="D100" s="209" t="s">
        <v>6547</v>
      </c>
      <c r="E100" s="210"/>
      <c r="F100" s="210"/>
      <c r="G100" s="210"/>
      <c r="H100" s="210"/>
      <c r="I100" s="210"/>
      <c r="J100" s="211">
        <f>J160</f>
        <v>0</v>
      </c>
      <c r="K100" s="105"/>
      <c r="L100" s="212"/>
    </row>
    <row r="101" spans="1:47" s="12" customFormat="1" ht="14.85" customHeight="1">
      <c r="B101" s="208"/>
      <c r="C101" s="105"/>
      <c r="D101" s="209" t="s">
        <v>6548</v>
      </c>
      <c r="E101" s="210"/>
      <c r="F101" s="210"/>
      <c r="G101" s="210"/>
      <c r="H101" s="210"/>
      <c r="I101" s="210"/>
      <c r="J101" s="211">
        <f>J161</f>
        <v>0</v>
      </c>
      <c r="K101" s="105"/>
      <c r="L101" s="212"/>
    </row>
    <row r="102" spans="1:47" s="12" customFormat="1" ht="14.85" customHeight="1">
      <c r="B102" s="208"/>
      <c r="C102" s="105"/>
      <c r="D102" s="209" t="s">
        <v>6549</v>
      </c>
      <c r="E102" s="210"/>
      <c r="F102" s="210"/>
      <c r="G102" s="210"/>
      <c r="H102" s="210"/>
      <c r="I102" s="210"/>
      <c r="J102" s="211">
        <f>J164</f>
        <v>0</v>
      </c>
      <c r="K102" s="105"/>
      <c r="L102" s="212"/>
    </row>
    <row r="103" spans="1:47" s="12" customFormat="1" ht="14.85" customHeight="1">
      <c r="B103" s="208"/>
      <c r="C103" s="105"/>
      <c r="D103" s="209" t="s">
        <v>6550</v>
      </c>
      <c r="E103" s="210"/>
      <c r="F103" s="210"/>
      <c r="G103" s="210"/>
      <c r="H103" s="210"/>
      <c r="I103" s="210"/>
      <c r="J103" s="211">
        <f>J167</f>
        <v>0</v>
      </c>
      <c r="K103" s="105"/>
      <c r="L103" s="212"/>
    </row>
    <row r="104" spans="1:47" s="12" customFormat="1" ht="14.85" customHeight="1">
      <c r="B104" s="208"/>
      <c r="C104" s="105"/>
      <c r="D104" s="209" t="s">
        <v>6551</v>
      </c>
      <c r="E104" s="210"/>
      <c r="F104" s="210"/>
      <c r="G104" s="210"/>
      <c r="H104" s="210"/>
      <c r="I104" s="210"/>
      <c r="J104" s="211">
        <f>J170</f>
        <v>0</v>
      </c>
      <c r="K104" s="105"/>
      <c r="L104" s="212"/>
    </row>
    <row r="105" spans="1:47" s="12" customFormat="1" ht="14.85" customHeight="1">
      <c r="B105" s="208"/>
      <c r="C105" s="105"/>
      <c r="D105" s="209" t="s">
        <v>6552</v>
      </c>
      <c r="E105" s="210"/>
      <c r="F105" s="210"/>
      <c r="G105" s="210"/>
      <c r="H105" s="210"/>
      <c r="I105" s="210"/>
      <c r="J105" s="211">
        <f>J173</f>
        <v>0</v>
      </c>
      <c r="K105" s="105"/>
      <c r="L105" s="212"/>
    </row>
    <row r="106" spans="1:47" s="12" customFormat="1" ht="19.95" customHeight="1">
      <c r="B106" s="208"/>
      <c r="C106" s="105"/>
      <c r="D106" s="209" t="s">
        <v>6547</v>
      </c>
      <c r="E106" s="210"/>
      <c r="F106" s="210"/>
      <c r="G106" s="210"/>
      <c r="H106" s="210"/>
      <c r="I106" s="210"/>
      <c r="J106" s="211">
        <f>J176</f>
        <v>0</v>
      </c>
      <c r="K106" s="105"/>
      <c r="L106" s="212"/>
    </row>
    <row r="107" spans="1:47" s="12" customFormat="1" ht="19.95" customHeight="1">
      <c r="B107" s="208"/>
      <c r="C107" s="105"/>
      <c r="D107" s="209" t="s">
        <v>6553</v>
      </c>
      <c r="E107" s="210"/>
      <c r="F107" s="210"/>
      <c r="G107" s="210"/>
      <c r="H107" s="210"/>
      <c r="I107" s="210"/>
      <c r="J107" s="211">
        <f>J219</f>
        <v>0</v>
      </c>
      <c r="K107" s="105"/>
      <c r="L107" s="212"/>
    </row>
    <row r="108" spans="1:47" s="12" customFormat="1" ht="14.85" customHeight="1">
      <c r="B108" s="208"/>
      <c r="C108" s="105"/>
      <c r="D108" s="209" t="s">
        <v>6554</v>
      </c>
      <c r="E108" s="210"/>
      <c r="F108" s="210"/>
      <c r="G108" s="210"/>
      <c r="H108" s="210"/>
      <c r="I108" s="210"/>
      <c r="J108" s="211">
        <f>J220</f>
        <v>0</v>
      </c>
      <c r="K108" s="105"/>
      <c r="L108" s="212"/>
    </row>
    <row r="109" spans="1:47" s="12" customFormat="1" ht="14.85" customHeight="1">
      <c r="B109" s="208"/>
      <c r="C109" s="105"/>
      <c r="D109" s="209" t="s">
        <v>6555</v>
      </c>
      <c r="E109" s="210"/>
      <c r="F109" s="210"/>
      <c r="G109" s="210"/>
      <c r="H109" s="210"/>
      <c r="I109" s="210"/>
      <c r="J109" s="211">
        <f>J223</f>
        <v>0</v>
      </c>
      <c r="K109" s="105"/>
      <c r="L109" s="212"/>
    </row>
    <row r="110" spans="1:47" s="12" customFormat="1" ht="14.85" customHeight="1">
      <c r="B110" s="208"/>
      <c r="C110" s="105"/>
      <c r="D110" s="209" t="s">
        <v>6556</v>
      </c>
      <c r="E110" s="210"/>
      <c r="F110" s="210"/>
      <c r="G110" s="210"/>
      <c r="H110" s="210"/>
      <c r="I110" s="210"/>
      <c r="J110" s="211">
        <f>J226</f>
        <v>0</v>
      </c>
      <c r="K110" s="105"/>
      <c r="L110" s="212"/>
    </row>
    <row r="111" spans="1:47" s="12" customFormat="1" ht="14.85" customHeight="1">
      <c r="B111" s="208"/>
      <c r="C111" s="105"/>
      <c r="D111" s="209" t="s">
        <v>6557</v>
      </c>
      <c r="E111" s="210"/>
      <c r="F111" s="210"/>
      <c r="G111" s="210"/>
      <c r="H111" s="210"/>
      <c r="I111" s="210"/>
      <c r="J111" s="211">
        <f>J229</f>
        <v>0</v>
      </c>
      <c r="K111" s="105"/>
      <c r="L111" s="212"/>
    </row>
    <row r="112" spans="1:47" s="12" customFormat="1" ht="14.85" customHeight="1">
      <c r="B112" s="208"/>
      <c r="C112" s="105"/>
      <c r="D112" s="209" t="s">
        <v>6558</v>
      </c>
      <c r="E112" s="210"/>
      <c r="F112" s="210"/>
      <c r="G112" s="210"/>
      <c r="H112" s="210"/>
      <c r="I112" s="210"/>
      <c r="J112" s="211">
        <f>J232</f>
        <v>0</v>
      </c>
      <c r="K112" s="105"/>
      <c r="L112" s="212"/>
    </row>
    <row r="113" spans="2:12" s="12" customFormat="1" ht="14.85" customHeight="1">
      <c r="B113" s="208"/>
      <c r="C113" s="105"/>
      <c r="D113" s="209" t="s">
        <v>6559</v>
      </c>
      <c r="E113" s="210"/>
      <c r="F113" s="210"/>
      <c r="G113" s="210"/>
      <c r="H113" s="210"/>
      <c r="I113" s="210"/>
      <c r="J113" s="211">
        <f>J235</f>
        <v>0</v>
      </c>
      <c r="K113" s="105"/>
      <c r="L113" s="212"/>
    </row>
    <row r="114" spans="2:12" s="12" customFormat="1" ht="14.85" customHeight="1">
      <c r="B114" s="208"/>
      <c r="C114" s="105"/>
      <c r="D114" s="209" t="s">
        <v>6560</v>
      </c>
      <c r="E114" s="210"/>
      <c r="F114" s="210"/>
      <c r="G114" s="210"/>
      <c r="H114" s="210"/>
      <c r="I114" s="210"/>
      <c r="J114" s="211">
        <f>J238</f>
        <v>0</v>
      </c>
      <c r="K114" s="105"/>
      <c r="L114" s="212"/>
    </row>
    <row r="115" spans="2:12" s="12" customFormat="1" ht="14.85" customHeight="1">
      <c r="B115" s="208"/>
      <c r="C115" s="105"/>
      <c r="D115" s="209" t="s">
        <v>6561</v>
      </c>
      <c r="E115" s="210"/>
      <c r="F115" s="210"/>
      <c r="G115" s="210"/>
      <c r="H115" s="210"/>
      <c r="I115" s="210"/>
      <c r="J115" s="211">
        <f>J241</f>
        <v>0</v>
      </c>
      <c r="K115" s="105"/>
      <c r="L115" s="212"/>
    </row>
    <row r="116" spans="2:12" s="9" customFormat="1" ht="24.9" customHeight="1">
      <c r="B116" s="154"/>
      <c r="C116" s="155"/>
      <c r="D116" s="156" t="s">
        <v>6562</v>
      </c>
      <c r="E116" s="157"/>
      <c r="F116" s="157"/>
      <c r="G116" s="157"/>
      <c r="H116" s="157"/>
      <c r="I116" s="157"/>
      <c r="J116" s="158">
        <f>J248</f>
        <v>0</v>
      </c>
      <c r="K116" s="155"/>
      <c r="L116" s="159"/>
    </row>
    <row r="117" spans="2:12" s="12" customFormat="1" ht="19.95" customHeight="1">
      <c r="B117" s="208"/>
      <c r="C117" s="105"/>
      <c r="D117" s="209" t="s">
        <v>6563</v>
      </c>
      <c r="E117" s="210"/>
      <c r="F117" s="210"/>
      <c r="G117" s="210"/>
      <c r="H117" s="210"/>
      <c r="I117" s="210"/>
      <c r="J117" s="211">
        <f>J249</f>
        <v>0</v>
      </c>
      <c r="K117" s="105"/>
      <c r="L117" s="212"/>
    </row>
    <row r="118" spans="2:12" s="12" customFormat="1" ht="14.85" customHeight="1">
      <c r="B118" s="208"/>
      <c r="C118" s="105"/>
      <c r="D118" s="209" t="s">
        <v>6564</v>
      </c>
      <c r="E118" s="210"/>
      <c r="F118" s="210"/>
      <c r="G118" s="210"/>
      <c r="H118" s="210"/>
      <c r="I118" s="210"/>
      <c r="J118" s="211">
        <f>J250</f>
        <v>0</v>
      </c>
      <c r="K118" s="105"/>
      <c r="L118" s="212"/>
    </row>
    <row r="119" spans="2:12" s="12" customFormat="1" ht="14.85" customHeight="1">
      <c r="B119" s="208"/>
      <c r="C119" s="105"/>
      <c r="D119" s="209" t="s">
        <v>6565</v>
      </c>
      <c r="E119" s="210"/>
      <c r="F119" s="210"/>
      <c r="G119" s="210"/>
      <c r="H119" s="210"/>
      <c r="I119" s="210"/>
      <c r="J119" s="211">
        <f>J253</f>
        <v>0</v>
      </c>
      <c r="K119" s="105"/>
      <c r="L119" s="212"/>
    </row>
    <row r="120" spans="2:12" s="12" customFormat="1" ht="14.85" customHeight="1">
      <c r="B120" s="208"/>
      <c r="C120" s="105"/>
      <c r="D120" s="209" t="s">
        <v>6566</v>
      </c>
      <c r="E120" s="210"/>
      <c r="F120" s="210"/>
      <c r="G120" s="210"/>
      <c r="H120" s="210"/>
      <c r="I120" s="210"/>
      <c r="J120" s="211">
        <f>J256</f>
        <v>0</v>
      </c>
      <c r="K120" s="105"/>
      <c r="L120" s="212"/>
    </row>
    <row r="121" spans="2:12" s="12" customFormat="1" ht="14.85" customHeight="1">
      <c r="B121" s="208"/>
      <c r="C121" s="105"/>
      <c r="D121" s="209" t="s">
        <v>6567</v>
      </c>
      <c r="E121" s="210"/>
      <c r="F121" s="210"/>
      <c r="G121" s="210"/>
      <c r="H121" s="210"/>
      <c r="I121" s="210"/>
      <c r="J121" s="211">
        <f>J259</f>
        <v>0</v>
      </c>
      <c r="K121" s="105"/>
      <c r="L121" s="212"/>
    </row>
    <row r="122" spans="2:12" s="12" customFormat="1" ht="14.85" customHeight="1">
      <c r="B122" s="208"/>
      <c r="C122" s="105"/>
      <c r="D122" s="209" t="s">
        <v>6568</v>
      </c>
      <c r="E122" s="210"/>
      <c r="F122" s="210"/>
      <c r="G122" s="210"/>
      <c r="H122" s="210"/>
      <c r="I122" s="210"/>
      <c r="J122" s="211">
        <f>J262</f>
        <v>0</v>
      </c>
      <c r="K122" s="105"/>
      <c r="L122" s="212"/>
    </row>
    <row r="123" spans="2:12" s="12" customFormat="1" ht="14.85" customHeight="1">
      <c r="B123" s="208"/>
      <c r="C123" s="105"/>
      <c r="D123" s="209" t="s">
        <v>6569</v>
      </c>
      <c r="E123" s="210"/>
      <c r="F123" s="210"/>
      <c r="G123" s="210"/>
      <c r="H123" s="210"/>
      <c r="I123" s="210"/>
      <c r="J123" s="211">
        <f>J265</f>
        <v>0</v>
      </c>
      <c r="K123" s="105"/>
      <c r="L123" s="212"/>
    </row>
    <row r="124" spans="2:12" s="12" customFormat="1" ht="14.85" customHeight="1">
      <c r="B124" s="208"/>
      <c r="C124" s="105"/>
      <c r="D124" s="209" t="s">
        <v>6570</v>
      </c>
      <c r="E124" s="210"/>
      <c r="F124" s="210"/>
      <c r="G124" s="210"/>
      <c r="H124" s="210"/>
      <c r="I124" s="210"/>
      <c r="J124" s="211">
        <f>J268</f>
        <v>0</v>
      </c>
      <c r="K124" s="105"/>
      <c r="L124" s="212"/>
    </row>
    <row r="125" spans="2:12" s="12" customFormat="1" ht="14.85" customHeight="1">
      <c r="B125" s="208"/>
      <c r="C125" s="105"/>
      <c r="D125" s="209" t="s">
        <v>6571</v>
      </c>
      <c r="E125" s="210"/>
      <c r="F125" s="210"/>
      <c r="G125" s="210"/>
      <c r="H125" s="210"/>
      <c r="I125" s="210"/>
      <c r="J125" s="211">
        <f>J271</f>
        <v>0</v>
      </c>
      <c r="K125" s="105"/>
      <c r="L125" s="212"/>
    </row>
    <row r="126" spans="2:12" s="12" customFormat="1" ht="14.85" customHeight="1">
      <c r="B126" s="208"/>
      <c r="C126" s="105"/>
      <c r="D126" s="209" t="s">
        <v>6572</v>
      </c>
      <c r="E126" s="210"/>
      <c r="F126" s="210"/>
      <c r="G126" s="210"/>
      <c r="H126" s="210"/>
      <c r="I126" s="210"/>
      <c r="J126" s="211">
        <f>J274</f>
        <v>0</v>
      </c>
      <c r="K126" s="105"/>
      <c r="L126" s="212"/>
    </row>
    <row r="127" spans="2:12" s="12" customFormat="1" ht="14.85" customHeight="1">
      <c r="B127" s="208"/>
      <c r="C127" s="105"/>
      <c r="D127" s="209" t="s">
        <v>6573</v>
      </c>
      <c r="E127" s="210"/>
      <c r="F127" s="210"/>
      <c r="G127" s="210"/>
      <c r="H127" s="210"/>
      <c r="I127" s="210"/>
      <c r="J127" s="211">
        <f>J277</f>
        <v>0</v>
      </c>
      <c r="K127" s="105"/>
      <c r="L127" s="212"/>
    </row>
    <row r="128" spans="2:12" s="12" customFormat="1" ht="14.85" customHeight="1">
      <c r="B128" s="208"/>
      <c r="C128" s="105"/>
      <c r="D128" s="209" t="s">
        <v>6574</v>
      </c>
      <c r="E128" s="210"/>
      <c r="F128" s="210"/>
      <c r="G128" s="210"/>
      <c r="H128" s="210"/>
      <c r="I128" s="210"/>
      <c r="J128" s="211">
        <f>J280</f>
        <v>0</v>
      </c>
      <c r="K128" s="105"/>
      <c r="L128" s="212"/>
    </row>
    <row r="129" spans="1:31" s="12" customFormat="1" ht="14.85" customHeight="1">
      <c r="B129" s="208"/>
      <c r="C129" s="105"/>
      <c r="D129" s="209" t="s">
        <v>6575</v>
      </c>
      <c r="E129" s="210"/>
      <c r="F129" s="210"/>
      <c r="G129" s="210"/>
      <c r="H129" s="210"/>
      <c r="I129" s="210"/>
      <c r="J129" s="211">
        <f>J287</f>
        <v>0</v>
      </c>
      <c r="K129" s="105"/>
      <c r="L129" s="212"/>
    </row>
    <row r="130" spans="1:31" s="12" customFormat="1" ht="14.85" customHeight="1">
      <c r="B130" s="208"/>
      <c r="C130" s="105"/>
      <c r="D130" s="209" t="s">
        <v>6576</v>
      </c>
      <c r="E130" s="210"/>
      <c r="F130" s="210"/>
      <c r="G130" s="210"/>
      <c r="H130" s="210"/>
      <c r="I130" s="210"/>
      <c r="J130" s="211">
        <f>J294</f>
        <v>0</v>
      </c>
      <c r="K130" s="105"/>
      <c r="L130" s="212"/>
    </row>
    <row r="131" spans="1:31" s="12" customFormat="1" ht="14.85" customHeight="1">
      <c r="B131" s="208"/>
      <c r="C131" s="105"/>
      <c r="D131" s="209" t="s">
        <v>6577</v>
      </c>
      <c r="E131" s="210"/>
      <c r="F131" s="210"/>
      <c r="G131" s="210"/>
      <c r="H131" s="210"/>
      <c r="I131" s="210"/>
      <c r="J131" s="211">
        <f>J297</f>
        <v>0</v>
      </c>
      <c r="K131" s="105"/>
      <c r="L131" s="212"/>
    </row>
    <row r="132" spans="1:31" s="9" customFormat="1" ht="24.9" customHeight="1">
      <c r="B132" s="154"/>
      <c r="C132" s="155"/>
      <c r="D132" s="156" t="s">
        <v>6578</v>
      </c>
      <c r="E132" s="157"/>
      <c r="F132" s="157"/>
      <c r="G132" s="157"/>
      <c r="H132" s="157"/>
      <c r="I132" s="157"/>
      <c r="J132" s="158">
        <f>J302</f>
        <v>0</v>
      </c>
      <c r="K132" s="155"/>
      <c r="L132" s="159"/>
    </row>
    <row r="133" spans="1:31" s="12" customFormat="1" ht="19.95" customHeight="1">
      <c r="B133" s="208"/>
      <c r="C133" s="105"/>
      <c r="D133" s="209" t="s">
        <v>6579</v>
      </c>
      <c r="E133" s="210"/>
      <c r="F133" s="210"/>
      <c r="G133" s="210"/>
      <c r="H133" s="210"/>
      <c r="I133" s="210"/>
      <c r="J133" s="211">
        <f>J315</f>
        <v>0</v>
      </c>
      <c r="K133" s="105"/>
      <c r="L133" s="212"/>
    </row>
    <row r="134" spans="1:31" s="12" customFormat="1" ht="14.85" customHeight="1">
      <c r="B134" s="208"/>
      <c r="C134" s="105"/>
      <c r="D134" s="209" t="s">
        <v>6580</v>
      </c>
      <c r="E134" s="210"/>
      <c r="F134" s="210"/>
      <c r="G134" s="210"/>
      <c r="H134" s="210"/>
      <c r="I134" s="210"/>
      <c r="J134" s="211">
        <f>J322</f>
        <v>0</v>
      </c>
      <c r="K134" s="105"/>
      <c r="L134" s="212"/>
    </row>
    <row r="135" spans="1:31" s="12" customFormat="1" ht="14.85" customHeight="1">
      <c r="B135" s="208"/>
      <c r="C135" s="105"/>
      <c r="D135" s="209" t="s">
        <v>6581</v>
      </c>
      <c r="E135" s="210"/>
      <c r="F135" s="210"/>
      <c r="G135" s="210"/>
      <c r="H135" s="210"/>
      <c r="I135" s="210"/>
      <c r="J135" s="211">
        <f>J325</f>
        <v>0</v>
      </c>
      <c r="K135" s="105"/>
      <c r="L135" s="212"/>
    </row>
    <row r="136" spans="1:31" s="12" customFormat="1" ht="14.85" customHeight="1">
      <c r="B136" s="208"/>
      <c r="C136" s="105"/>
      <c r="D136" s="209" t="s">
        <v>6582</v>
      </c>
      <c r="E136" s="210"/>
      <c r="F136" s="210"/>
      <c r="G136" s="210"/>
      <c r="H136" s="210"/>
      <c r="I136" s="210"/>
      <c r="J136" s="211">
        <f>J330</f>
        <v>0</v>
      </c>
      <c r="K136" s="105"/>
      <c r="L136" s="212"/>
    </row>
    <row r="137" spans="1:31" s="2" customFormat="1" ht="21.75" customHeight="1">
      <c r="A137" s="35"/>
      <c r="B137" s="36"/>
      <c r="C137" s="37"/>
      <c r="D137" s="37"/>
      <c r="E137" s="37"/>
      <c r="F137" s="37"/>
      <c r="G137" s="37"/>
      <c r="H137" s="37"/>
      <c r="I137" s="37"/>
      <c r="J137" s="37"/>
      <c r="K137" s="37"/>
      <c r="L137" s="52"/>
      <c r="S137" s="35"/>
      <c r="T137" s="35"/>
      <c r="U137" s="35"/>
      <c r="V137" s="35"/>
      <c r="W137" s="35"/>
      <c r="X137" s="35"/>
      <c r="Y137" s="35"/>
      <c r="Z137" s="35"/>
      <c r="AA137" s="35"/>
      <c r="AB137" s="35"/>
      <c r="AC137" s="35"/>
      <c r="AD137" s="35"/>
      <c r="AE137" s="35"/>
    </row>
    <row r="138" spans="1:31" s="2" customFormat="1" ht="6.9" customHeight="1">
      <c r="A138" s="35"/>
      <c r="B138" s="55"/>
      <c r="C138" s="56"/>
      <c r="D138" s="56"/>
      <c r="E138" s="56"/>
      <c r="F138" s="56"/>
      <c r="G138" s="56"/>
      <c r="H138" s="56"/>
      <c r="I138" s="56"/>
      <c r="J138" s="56"/>
      <c r="K138" s="56"/>
      <c r="L138" s="52"/>
      <c r="S138" s="35"/>
      <c r="T138" s="35"/>
      <c r="U138" s="35"/>
      <c r="V138" s="35"/>
      <c r="W138" s="35"/>
      <c r="X138" s="35"/>
      <c r="Y138" s="35"/>
      <c r="Z138" s="35"/>
      <c r="AA138" s="35"/>
      <c r="AB138" s="35"/>
      <c r="AC138" s="35"/>
      <c r="AD138" s="35"/>
      <c r="AE138" s="35"/>
    </row>
    <row r="142" spans="1:31" s="2" customFormat="1" ht="6.9" customHeight="1">
      <c r="A142" s="35"/>
      <c r="B142" s="57"/>
      <c r="C142" s="58"/>
      <c r="D142" s="58"/>
      <c r="E142" s="58"/>
      <c r="F142" s="58"/>
      <c r="G142" s="58"/>
      <c r="H142" s="58"/>
      <c r="I142" s="58"/>
      <c r="J142" s="58"/>
      <c r="K142" s="58"/>
      <c r="L142" s="52"/>
      <c r="S142" s="35"/>
      <c r="T142" s="35"/>
      <c r="U142" s="35"/>
      <c r="V142" s="35"/>
      <c r="W142" s="35"/>
      <c r="X142" s="35"/>
      <c r="Y142" s="35"/>
      <c r="Z142" s="35"/>
      <c r="AA142" s="35"/>
      <c r="AB142" s="35"/>
      <c r="AC142" s="35"/>
      <c r="AD142" s="35"/>
      <c r="AE142" s="35"/>
    </row>
    <row r="143" spans="1:31" s="2" customFormat="1" ht="24.9" customHeight="1">
      <c r="A143" s="35"/>
      <c r="B143" s="36"/>
      <c r="C143" s="24" t="s">
        <v>200</v>
      </c>
      <c r="D143" s="37"/>
      <c r="E143" s="37"/>
      <c r="F143" s="37"/>
      <c r="G143" s="37"/>
      <c r="H143" s="37"/>
      <c r="I143" s="37"/>
      <c r="J143" s="37"/>
      <c r="K143" s="37"/>
      <c r="L143" s="52"/>
      <c r="S143" s="35"/>
      <c r="T143" s="35"/>
      <c r="U143" s="35"/>
      <c r="V143" s="35"/>
      <c r="W143" s="35"/>
      <c r="X143" s="35"/>
      <c r="Y143" s="35"/>
      <c r="Z143" s="35"/>
      <c r="AA143" s="35"/>
      <c r="AB143" s="35"/>
      <c r="AC143" s="35"/>
      <c r="AD143" s="35"/>
      <c r="AE143" s="35"/>
    </row>
    <row r="144" spans="1:31" s="2" customFormat="1" ht="6.9" customHeight="1">
      <c r="A144" s="35"/>
      <c r="B144" s="36"/>
      <c r="C144" s="37"/>
      <c r="D144" s="37"/>
      <c r="E144" s="37"/>
      <c r="F144" s="37"/>
      <c r="G144" s="37"/>
      <c r="H144" s="37"/>
      <c r="I144" s="37"/>
      <c r="J144" s="37"/>
      <c r="K144" s="37"/>
      <c r="L144" s="52"/>
      <c r="S144" s="35"/>
      <c r="T144" s="35"/>
      <c r="U144" s="35"/>
      <c r="V144" s="35"/>
      <c r="W144" s="35"/>
      <c r="X144" s="35"/>
      <c r="Y144" s="35"/>
      <c r="Z144" s="35"/>
      <c r="AA144" s="35"/>
      <c r="AB144" s="35"/>
      <c r="AC144" s="35"/>
      <c r="AD144" s="35"/>
      <c r="AE144" s="35"/>
    </row>
    <row r="145" spans="1:63" s="2" customFormat="1" ht="12" customHeight="1">
      <c r="A145" s="35"/>
      <c r="B145" s="36"/>
      <c r="C145" s="30" t="s">
        <v>16</v>
      </c>
      <c r="D145" s="37"/>
      <c r="E145" s="37"/>
      <c r="F145" s="37"/>
      <c r="G145" s="37"/>
      <c r="H145" s="37"/>
      <c r="I145" s="37"/>
      <c r="J145" s="37"/>
      <c r="K145" s="37"/>
      <c r="L145" s="52"/>
      <c r="S145" s="35"/>
      <c r="T145" s="35"/>
      <c r="U145" s="35"/>
      <c r="V145" s="35"/>
      <c r="W145" s="35"/>
      <c r="X145" s="35"/>
      <c r="Y145" s="35"/>
      <c r="Z145" s="35"/>
      <c r="AA145" s="35"/>
      <c r="AB145" s="35"/>
      <c r="AC145" s="35"/>
      <c r="AD145" s="35"/>
      <c r="AE145" s="35"/>
    </row>
    <row r="146" spans="1:63" s="2" customFormat="1" ht="16.5" customHeight="1">
      <c r="A146" s="35"/>
      <c r="B146" s="36"/>
      <c r="C146" s="37"/>
      <c r="D146" s="37"/>
      <c r="E146" s="331" t="str">
        <f>E7</f>
        <v>Výstavba výjezdové základny ZZS KV – Velké Meziříčí</v>
      </c>
      <c r="F146" s="332"/>
      <c r="G146" s="332"/>
      <c r="H146" s="332"/>
      <c r="I146" s="37"/>
      <c r="J146" s="37"/>
      <c r="K146" s="37"/>
      <c r="L146" s="52"/>
      <c r="S146" s="35"/>
      <c r="T146" s="35"/>
      <c r="U146" s="35"/>
      <c r="V146" s="35"/>
      <c r="W146" s="35"/>
      <c r="X146" s="35"/>
      <c r="Y146" s="35"/>
      <c r="Z146" s="35"/>
      <c r="AA146" s="35"/>
      <c r="AB146" s="35"/>
      <c r="AC146" s="35"/>
      <c r="AD146" s="35"/>
      <c r="AE146" s="35"/>
    </row>
    <row r="147" spans="1:63" s="1" customFormat="1" ht="12" customHeight="1">
      <c r="B147" s="22"/>
      <c r="C147" s="30" t="s">
        <v>189</v>
      </c>
      <c r="D147" s="23"/>
      <c r="E147" s="23"/>
      <c r="F147" s="23"/>
      <c r="G147" s="23"/>
      <c r="H147" s="23"/>
      <c r="I147" s="23"/>
      <c r="J147" s="23"/>
      <c r="K147" s="23"/>
      <c r="L147" s="21"/>
    </row>
    <row r="148" spans="1:63" s="2" customFormat="1" ht="16.5" customHeight="1">
      <c r="A148" s="35"/>
      <c r="B148" s="36"/>
      <c r="C148" s="37"/>
      <c r="D148" s="37"/>
      <c r="E148" s="331" t="s">
        <v>317</v>
      </c>
      <c r="F148" s="333"/>
      <c r="G148" s="333"/>
      <c r="H148" s="333"/>
      <c r="I148" s="37"/>
      <c r="J148" s="37"/>
      <c r="K148" s="37"/>
      <c r="L148" s="52"/>
      <c r="S148" s="35"/>
      <c r="T148" s="35"/>
      <c r="U148" s="35"/>
      <c r="V148" s="35"/>
      <c r="W148" s="35"/>
      <c r="X148" s="35"/>
      <c r="Y148" s="35"/>
      <c r="Z148" s="35"/>
      <c r="AA148" s="35"/>
      <c r="AB148" s="35"/>
      <c r="AC148" s="35"/>
      <c r="AD148" s="35"/>
      <c r="AE148" s="35"/>
    </row>
    <row r="149" spans="1:63" s="2" customFormat="1" ht="12" customHeight="1">
      <c r="A149" s="35"/>
      <c r="B149" s="36"/>
      <c r="C149" s="30" t="s">
        <v>191</v>
      </c>
      <c r="D149" s="37"/>
      <c r="E149" s="37"/>
      <c r="F149" s="37"/>
      <c r="G149" s="37"/>
      <c r="H149" s="37"/>
      <c r="I149" s="37"/>
      <c r="J149" s="37"/>
      <c r="K149" s="37"/>
      <c r="L149" s="52"/>
      <c r="S149" s="35"/>
      <c r="T149" s="35"/>
      <c r="U149" s="35"/>
      <c r="V149" s="35"/>
      <c r="W149" s="35"/>
      <c r="X149" s="35"/>
      <c r="Y149" s="35"/>
      <c r="Z149" s="35"/>
      <c r="AA149" s="35"/>
      <c r="AB149" s="35"/>
      <c r="AC149" s="35"/>
      <c r="AD149" s="35"/>
      <c r="AE149" s="35"/>
    </row>
    <row r="150" spans="1:63" s="2" customFormat="1" ht="16.5" customHeight="1">
      <c r="A150" s="35"/>
      <c r="B150" s="36"/>
      <c r="C150" s="37"/>
      <c r="D150" s="37"/>
      <c r="E150" s="286" t="str">
        <f>E11</f>
        <v>14-F - Měření a regulace (MaR)</v>
      </c>
      <c r="F150" s="333"/>
      <c r="G150" s="333"/>
      <c r="H150" s="333"/>
      <c r="I150" s="37"/>
      <c r="J150" s="37"/>
      <c r="K150" s="37"/>
      <c r="L150" s="52"/>
      <c r="S150" s="35"/>
      <c r="T150" s="35"/>
      <c r="U150" s="35"/>
      <c r="V150" s="35"/>
      <c r="W150" s="35"/>
      <c r="X150" s="35"/>
      <c r="Y150" s="35"/>
      <c r="Z150" s="35"/>
      <c r="AA150" s="35"/>
      <c r="AB150" s="35"/>
      <c r="AC150" s="35"/>
      <c r="AD150" s="35"/>
      <c r="AE150" s="35"/>
    </row>
    <row r="151" spans="1:63" s="2" customFormat="1" ht="6.9" customHeight="1">
      <c r="A151" s="35"/>
      <c r="B151" s="36"/>
      <c r="C151" s="37"/>
      <c r="D151" s="37"/>
      <c r="E151" s="37"/>
      <c r="F151" s="37"/>
      <c r="G151" s="37"/>
      <c r="H151" s="37"/>
      <c r="I151" s="37"/>
      <c r="J151" s="37"/>
      <c r="K151" s="37"/>
      <c r="L151" s="52"/>
      <c r="S151" s="35"/>
      <c r="T151" s="35"/>
      <c r="U151" s="35"/>
      <c r="V151" s="35"/>
      <c r="W151" s="35"/>
      <c r="X151" s="35"/>
      <c r="Y151" s="35"/>
      <c r="Z151" s="35"/>
      <c r="AA151" s="35"/>
      <c r="AB151" s="35"/>
      <c r="AC151" s="35"/>
      <c r="AD151" s="35"/>
      <c r="AE151" s="35"/>
    </row>
    <row r="152" spans="1:63" s="2" customFormat="1" ht="12" customHeight="1">
      <c r="A152" s="35"/>
      <c r="B152" s="36"/>
      <c r="C152" s="30" t="s">
        <v>20</v>
      </c>
      <c r="D152" s="37"/>
      <c r="E152" s="37"/>
      <c r="F152" s="28" t="str">
        <f>F14</f>
        <v>Velké Meziříčí</v>
      </c>
      <c r="G152" s="37"/>
      <c r="H152" s="37"/>
      <c r="I152" s="30" t="s">
        <v>22</v>
      </c>
      <c r="J152" s="67" t="str">
        <f>IF(J14="","",J14)</f>
        <v>27. 3. 2025</v>
      </c>
      <c r="K152" s="37"/>
      <c r="L152" s="52"/>
      <c r="S152" s="35"/>
      <c r="T152" s="35"/>
      <c r="U152" s="35"/>
      <c r="V152" s="35"/>
      <c r="W152" s="35"/>
      <c r="X152" s="35"/>
      <c r="Y152" s="35"/>
      <c r="Z152" s="35"/>
      <c r="AA152" s="35"/>
      <c r="AB152" s="35"/>
      <c r="AC152" s="35"/>
      <c r="AD152" s="35"/>
      <c r="AE152" s="35"/>
    </row>
    <row r="153" spans="1:63" s="2" customFormat="1" ht="6.9" customHeight="1">
      <c r="A153" s="35"/>
      <c r="B153" s="36"/>
      <c r="C153" s="37"/>
      <c r="D153" s="37"/>
      <c r="E153" s="37"/>
      <c r="F153" s="37"/>
      <c r="G153" s="37"/>
      <c r="H153" s="37"/>
      <c r="I153" s="37"/>
      <c r="J153" s="37"/>
      <c r="K153" s="37"/>
      <c r="L153" s="52"/>
      <c r="S153" s="35"/>
      <c r="T153" s="35"/>
      <c r="U153" s="35"/>
      <c r="V153" s="35"/>
      <c r="W153" s="35"/>
      <c r="X153" s="35"/>
      <c r="Y153" s="35"/>
      <c r="Z153" s="35"/>
      <c r="AA153" s="35"/>
      <c r="AB153" s="35"/>
      <c r="AC153" s="35"/>
      <c r="AD153" s="35"/>
      <c r="AE153" s="35"/>
    </row>
    <row r="154" spans="1:63" s="2" customFormat="1" ht="25.65" customHeight="1">
      <c r="A154" s="35"/>
      <c r="B154" s="36"/>
      <c r="C154" s="30" t="s">
        <v>24</v>
      </c>
      <c r="D154" s="37"/>
      <c r="E154" s="37"/>
      <c r="F154" s="28" t="str">
        <f>E17</f>
        <v>Kraj Vysočina</v>
      </c>
      <c r="G154" s="37"/>
      <c r="H154" s="37"/>
      <c r="I154" s="30" t="s">
        <v>32</v>
      </c>
      <c r="J154" s="33" t="str">
        <f>E23</f>
        <v>PROJEKT CENTRUM NOVA s.r.o.</v>
      </c>
      <c r="K154" s="37"/>
      <c r="L154" s="52"/>
      <c r="S154" s="35"/>
      <c r="T154" s="35"/>
      <c r="U154" s="35"/>
      <c r="V154" s="35"/>
      <c r="W154" s="35"/>
      <c r="X154" s="35"/>
      <c r="Y154" s="35"/>
      <c r="Z154" s="35"/>
      <c r="AA154" s="35"/>
      <c r="AB154" s="35"/>
      <c r="AC154" s="35"/>
      <c r="AD154" s="35"/>
      <c r="AE154" s="35"/>
    </row>
    <row r="155" spans="1:63" s="2" customFormat="1" ht="15.15" customHeight="1">
      <c r="A155" s="35"/>
      <c r="B155" s="36"/>
      <c r="C155" s="30" t="s">
        <v>30</v>
      </c>
      <c r="D155" s="37"/>
      <c r="E155" s="37"/>
      <c r="F155" s="28" t="str">
        <f>IF(E20="","",E20)</f>
        <v>Vyplň údaj</v>
      </c>
      <c r="G155" s="37"/>
      <c r="H155" s="37"/>
      <c r="I155" s="30" t="s">
        <v>37</v>
      </c>
      <c r="J155" s="33" t="str">
        <f>E26</f>
        <v xml:space="preserve"> </v>
      </c>
      <c r="K155" s="37"/>
      <c r="L155" s="52"/>
      <c r="S155" s="35"/>
      <c r="T155" s="35"/>
      <c r="U155" s="35"/>
      <c r="V155" s="35"/>
      <c r="W155" s="35"/>
      <c r="X155" s="35"/>
      <c r="Y155" s="35"/>
      <c r="Z155" s="35"/>
      <c r="AA155" s="35"/>
      <c r="AB155" s="35"/>
      <c r="AC155" s="35"/>
      <c r="AD155" s="35"/>
      <c r="AE155" s="35"/>
    </row>
    <row r="156" spans="1:63" s="2" customFormat="1" ht="10.35" customHeight="1">
      <c r="A156" s="35"/>
      <c r="B156" s="36"/>
      <c r="C156" s="37"/>
      <c r="D156" s="37"/>
      <c r="E156" s="37"/>
      <c r="F156" s="37"/>
      <c r="G156" s="37"/>
      <c r="H156" s="37"/>
      <c r="I156" s="37"/>
      <c r="J156" s="37"/>
      <c r="K156" s="37"/>
      <c r="L156" s="52"/>
      <c r="S156" s="35"/>
      <c r="T156" s="35"/>
      <c r="U156" s="35"/>
      <c r="V156" s="35"/>
      <c r="W156" s="35"/>
      <c r="X156" s="35"/>
      <c r="Y156" s="35"/>
      <c r="Z156" s="35"/>
      <c r="AA156" s="35"/>
      <c r="AB156" s="35"/>
      <c r="AC156" s="35"/>
      <c r="AD156" s="35"/>
      <c r="AE156" s="35"/>
    </row>
    <row r="157" spans="1:63" s="10" customFormat="1" ht="29.25" customHeight="1">
      <c r="A157" s="160"/>
      <c r="B157" s="161"/>
      <c r="C157" s="162" t="s">
        <v>201</v>
      </c>
      <c r="D157" s="163" t="s">
        <v>66</v>
      </c>
      <c r="E157" s="163" t="s">
        <v>62</v>
      </c>
      <c r="F157" s="163" t="s">
        <v>63</v>
      </c>
      <c r="G157" s="163" t="s">
        <v>202</v>
      </c>
      <c r="H157" s="163" t="s">
        <v>203</v>
      </c>
      <c r="I157" s="163" t="s">
        <v>204</v>
      </c>
      <c r="J157" s="163" t="s">
        <v>196</v>
      </c>
      <c r="K157" s="164" t="s">
        <v>205</v>
      </c>
      <c r="L157" s="165"/>
      <c r="M157" s="76" t="s">
        <v>1</v>
      </c>
      <c r="N157" s="77" t="s">
        <v>45</v>
      </c>
      <c r="O157" s="77" t="s">
        <v>206</v>
      </c>
      <c r="P157" s="77" t="s">
        <v>207</v>
      </c>
      <c r="Q157" s="77" t="s">
        <v>208</v>
      </c>
      <c r="R157" s="77" t="s">
        <v>209</v>
      </c>
      <c r="S157" s="77" t="s">
        <v>210</v>
      </c>
      <c r="T157" s="78" t="s">
        <v>211</v>
      </c>
      <c r="U157" s="160"/>
      <c r="V157" s="160"/>
      <c r="W157" s="160"/>
      <c r="X157" s="160"/>
      <c r="Y157" s="160"/>
      <c r="Z157" s="160"/>
      <c r="AA157" s="160"/>
      <c r="AB157" s="160"/>
      <c r="AC157" s="160"/>
      <c r="AD157" s="160"/>
      <c r="AE157" s="160"/>
    </row>
    <row r="158" spans="1:63" s="2" customFormat="1" ht="22.8" customHeight="1">
      <c r="A158" s="35"/>
      <c r="B158" s="36"/>
      <c r="C158" s="83" t="s">
        <v>212</v>
      </c>
      <c r="D158" s="37"/>
      <c r="E158" s="37"/>
      <c r="F158" s="37"/>
      <c r="G158" s="37"/>
      <c r="H158" s="37"/>
      <c r="I158" s="37"/>
      <c r="J158" s="166">
        <f>BK158</f>
        <v>0</v>
      </c>
      <c r="K158" s="37"/>
      <c r="L158" s="40"/>
      <c r="M158" s="79"/>
      <c r="N158" s="167"/>
      <c r="O158" s="80"/>
      <c r="P158" s="168">
        <f>P159+P248+P302</f>
        <v>0</v>
      </c>
      <c r="Q158" s="80"/>
      <c r="R158" s="168">
        <f>R159+R248+R302</f>
        <v>0</v>
      </c>
      <c r="S158" s="80"/>
      <c r="T158" s="169">
        <f>T159+T248+T302</f>
        <v>0</v>
      </c>
      <c r="U158" s="35"/>
      <c r="V158" s="35"/>
      <c r="W158" s="35"/>
      <c r="X158" s="35"/>
      <c r="Y158" s="35"/>
      <c r="Z158" s="35"/>
      <c r="AA158" s="35"/>
      <c r="AB158" s="35"/>
      <c r="AC158" s="35"/>
      <c r="AD158" s="35"/>
      <c r="AE158" s="35"/>
      <c r="AT158" s="18" t="s">
        <v>80</v>
      </c>
      <c r="AU158" s="18" t="s">
        <v>198</v>
      </c>
      <c r="BK158" s="170">
        <f>BK159+BK248+BK302</f>
        <v>0</v>
      </c>
    </row>
    <row r="159" spans="1:63" s="11" customFormat="1" ht="25.95" customHeight="1">
      <c r="B159" s="171"/>
      <c r="C159" s="172"/>
      <c r="D159" s="173" t="s">
        <v>80</v>
      </c>
      <c r="E159" s="174" t="s">
        <v>6076</v>
      </c>
      <c r="F159" s="174" t="s">
        <v>6583</v>
      </c>
      <c r="G159" s="172"/>
      <c r="H159" s="172"/>
      <c r="I159" s="175"/>
      <c r="J159" s="176">
        <f>BK159</f>
        <v>0</v>
      </c>
      <c r="K159" s="172"/>
      <c r="L159" s="177"/>
      <c r="M159" s="178"/>
      <c r="N159" s="179"/>
      <c r="O159" s="179"/>
      <c r="P159" s="180">
        <f>P160+P176+P219</f>
        <v>0</v>
      </c>
      <c r="Q159" s="179"/>
      <c r="R159" s="180">
        <f>R160+R176+R219</f>
        <v>0</v>
      </c>
      <c r="S159" s="179"/>
      <c r="T159" s="181">
        <f>T160+T176+T219</f>
        <v>0</v>
      </c>
      <c r="AR159" s="182" t="s">
        <v>88</v>
      </c>
      <c r="AT159" s="183" t="s">
        <v>80</v>
      </c>
      <c r="AU159" s="183" t="s">
        <v>81</v>
      </c>
      <c r="AY159" s="182" t="s">
        <v>215</v>
      </c>
      <c r="BK159" s="184">
        <f>BK160+BK176+BK219</f>
        <v>0</v>
      </c>
    </row>
    <row r="160" spans="1:63" s="11" customFormat="1" ht="22.8" customHeight="1">
      <c r="B160" s="171"/>
      <c r="C160" s="172"/>
      <c r="D160" s="173" t="s">
        <v>80</v>
      </c>
      <c r="E160" s="213" t="s">
        <v>6129</v>
      </c>
      <c r="F160" s="213" t="s">
        <v>6584</v>
      </c>
      <c r="G160" s="172"/>
      <c r="H160" s="172"/>
      <c r="I160" s="175"/>
      <c r="J160" s="214">
        <f>BK160</f>
        <v>0</v>
      </c>
      <c r="K160" s="172"/>
      <c r="L160" s="177"/>
      <c r="M160" s="178"/>
      <c r="N160" s="179"/>
      <c r="O160" s="179"/>
      <c r="P160" s="180">
        <f>P161+P164+P167+P170+P173</f>
        <v>0</v>
      </c>
      <c r="Q160" s="179"/>
      <c r="R160" s="180">
        <f>R161+R164+R167+R170+R173</f>
        <v>0</v>
      </c>
      <c r="S160" s="179"/>
      <c r="T160" s="181">
        <f>T161+T164+T167+T170+T173</f>
        <v>0</v>
      </c>
      <c r="AR160" s="182" t="s">
        <v>88</v>
      </c>
      <c r="AT160" s="183" t="s">
        <v>80</v>
      </c>
      <c r="AU160" s="183" t="s">
        <v>88</v>
      </c>
      <c r="AY160" s="182" t="s">
        <v>215</v>
      </c>
      <c r="BK160" s="184">
        <f>BK161+BK164+BK167+BK170+BK173</f>
        <v>0</v>
      </c>
    </row>
    <row r="161" spans="1:65" s="11" customFormat="1" ht="20.85" customHeight="1">
      <c r="B161" s="171"/>
      <c r="C161" s="172"/>
      <c r="D161" s="173" t="s">
        <v>80</v>
      </c>
      <c r="E161" s="213" t="s">
        <v>6199</v>
      </c>
      <c r="F161" s="213" t="s">
        <v>6585</v>
      </c>
      <c r="G161" s="172"/>
      <c r="H161" s="172"/>
      <c r="I161" s="175"/>
      <c r="J161" s="214">
        <f>BK161</f>
        <v>0</v>
      </c>
      <c r="K161" s="172"/>
      <c r="L161" s="177"/>
      <c r="M161" s="178"/>
      <c r="N161" s="179"/>
      <c r="O161" s="179"/>
      <c r="P161" s="180">
        <f>SUM(P162:P163)</f>
        <v>0</v>
      </c>
      <c r="Q161" s="179"/>
      <c r="R161" s="180">
        <f>SUM(R162:R163)</f>
        <v>0</v>
      </c>
      <c r="S161" s="179"/>
      <c r="T161" s="181">
        <f>SUM(T162:T163)</f>
        <v>0</v>
      </c>
      <c r="AR161" s="182" t="s">
        <v>88</v>
      </c>
      <c r="AT161" s="183" t="s">
        <v>80</v>
      </c>
      <c r="AU161" s="183" t="s">
        <v>90</v>
      </c>
      <c r="AY161" s="182" t="s">
        <v>215</v>
      </c>
      <c r="BK161" s="184">
        <f>SUM(BK162:BK163)</f>
        <v>0</v>
      </c>
    </row>
    <row r="162" spans="1:65" s="2" customFormat="1" ht="16.5" customHeight="1">
      <c r="A162" s="35"/>
      <c r="B162" s="36"/>
      <c r="C162" s="185" t="s">
        <v>88</v>
      </c>
      <c r="D162" s="185" t="s">
        <v>216</v>
      </c>
      <c r="E162" s="186" t="s">
        <v>6586</v>
      </c>
      <c r="F162" s="187" t="s">
        <v>6587</v>
      </c>
      <c r="G162" s="188" t="s">
        <v>6080</v>
      </c>
      <c r="H162" s="189">
        <v>1</v>
      </c>
      <c r="I162" s="190"/>
      <c r="J162" s="191">
        <f>ROUND(I162*H162,2)</f>
        <v>0</v>
      </c>
      <c r="K162" s="187" t="s">
        <v>1</v>
      </c>
      <c r="L162" s="40"/>
      <c r="M162" s="192" t="s">
        <v>1</v>
      </c>
      <c r="N162" s="193" t="s">
        <v>46</v>
      </c>
      <c r="O162" s="72"/>
      <c r="P162" s="194">
        <f>O162*H162</f>
        <v>0</v>
      </c>
      <c r="Q162" s="194">
        <v>0</v>
      </c>
      <c r="R162" s="194">
        <f>Q162*H162</f>
        <v>0</v>
      </c>
      <c r="S162" s="194">
        <v>0</v>
      </c>
      <c r="T162" s="195">
        <f>S162*H162</f>
        <v>0</v>
      </c>
      <c r="U162" s="35"/>
      <c r="V162" s="35"/>
      <c r="W162" s="35"/>
      <c r="X162" s="35"/>
      <c r="Y162" s="35"/>
      <c r="Z162" s="35"/>
      <c r="AA162" s="35"/>
      <c r="AB162" s="35"/>
      <c r="AC162" s="35"/>
      <c r="AD162" s="35"/>
      <c r="AE162" s="35"/>
      <c r="AR162" s="196" t="s">
        <v>214</v>
      </c>
      <c r="AT162" s="196" t="s">
        <v>216</v>
      </c>
      <c r="AU162" s="196" t="s">
        <v>227</v>
      </c>
      <c r="AY162" s="18" t="s">
        <v>215</v>
      </c>
      <c r="BE162" s="197">
        <f>IF(N162="základní",J162,0)</f>
        <v>0</v>
      </c>
      <c r="BF162" s="197">
        <f>IF(N162="snížená",J162,0)</f>
        <v>0</v>
      </c>
      <c r="BG162" s="197">
        <f>IF(N162="zákl. přenesená",J162,0)</f>
        <v>0</v>
      </c>
      <c r="BH162" s="197">
        <f>IF(N162="sníž. přenesená",J162,0)</f>
        <v>0</v>
      </c>
      <c r="BI162" s="197">
        <f>IF(N162="nulová",J162,0)</f>
        <v>0</v>
      </c>
      <c r="BJ162" s="18" t="s">
        <v>88</v>
      </c>
      <c r="BK162" s="197">
        <f>ROUND(I162*H162,2)</f>
        <v>0</v>
      </c>
      <c r="BL162" s="18" t="s">
        <v>214</v>
      </c>
      <c r="BM162" s="196" t="s">
        <v>90</v>
      </c>
    </row>
    <row r="163" spans="1:65" s="2" customFormat="1" ht="10.199999999999999">
      <c r="A163" s="35"/>
      <c r="B163" s="36"/>
      <c r="C163" s="37"/>
      <c r="D163" s="198" t="s">
        <v>221</v>
      </c>
      <c r="E163" s="37"/>
      <c r="F163" s="199" t="s">
        <v>6587</v>
      </c>
      <c r="G163" s="37"/>
      <c r="H163" s="37"/>
      <c r="I163" s="200"/>
      <c r="J163" s="37"/>
      <c r="K163" s="37"/>
      <c r="L163" s="40"/>
      <c r="M163" s="201"/>
      <c r="N163" s="202"/>
      <c r="O163" s="72"/>
      <c r="P163" s="72"/>
      <c r="Q163" s="72"/>
      <c r="R163" s="72"/>
      <c r="S163" s="72"/>
      <c r="T163" s="73"/>
      <c r="U163" s="35"/>
      <c r="V163" s="35"/>
      <c r="W163" s="35"/>
      <c r="X163" s="35"/>
      <c r="Y163" s="35"/>
      <c r="Z163" s="35"/>
      <c r="AA163" s="35"/>
      <c r="AB163" s="35"/>
      <c r="AC163" s="35"/>
      <c r="AD163" s="35"/>
      <c r="AE163" s="35"/>
      <c r="AT163" s="18" t="s">
        <v>221</v>
      </c>
      <c r="AU163" s="18" t="s">
        <v>227</v>
      </c>
    </row>
    <row r="164" spans="1:65" s="11" customFormat="1" ht="20.85" customHeight="1">
      <c r="B164" s="171"/>
      <c r="C164" s="172"/>
      <c r="D164" s="173" t="s">
        <v>80</v>
      </c>
      <c r="E164" s="213" t="s">
        <v>6255</v>
      </c>
      <c r="F164" s="213" t="s">
        <v>6588</v>
      </c>
      <c r="G164" s="172"/>
      <c r="H164" s="172"/>
      <c r="I164" s="175"/>
      <c r="J164" s="214">
        <f>BK164</f>
        <v>0</v>
      </c>
      <c r="K164" s="172"/>
      <c r="L164" s="177"/>
      <c r="M164" s="178"/>
      <c r="N164" s="179"/>
      <c r="O164" s="179"/>
      <c r="P164" s="180">
        <f>SUM(P165:P166)</f>
        <v>0</v>
      </c>
      <c r="Q164" s="179"/>
      <c r="R164" s="180">
        <f>SUM(R165:R166)</f>
        <v>0</v>
      </c>
      <c r="S164" s="179"/>
      <c r="T164" s="181">
        <f>SUM(T165:T166)</f>
        <v>0</v>
      </c>
      <c r="AR164" s="182" t="s">
        <v>88</v>
      </c>
      <c r="AT164" s="183" t="s">
        <v>80</v>
      </c>
      <c r="AU164" s="183" t="s">
        <v>90</v>
      </c>
      <c r="AY164" s="182" t="s">
        <v>215</v>
      </c>
      <c r="BK164" s="184">
        <f>SUM(BK165:BK166)</f>
        <v>0</v>
      </c>
    </row>
    <row r="165" spans="1:65" s="2" customFormat="1" ht="16.5" customHeight="1">
      <c r="A165" s="35"/>
      <c r="B165" s="36"/>
      <c r="C165" s="185" t="s">
        <v>90</v>
      </c>
      <c r="D165" s="185" t="s">
        <v>216</v>
      </c>
      <c r="E165" s="186" t="s">
        <v>6589</v>
      </c>
      <c r="F165" s="187" t="s">
        <v>6590</v>
      </c>
      <c r="G165" s="188" t="s">
        <v>6080</v>
      </c>
      <c r="H165" s="189">
        <v>1</v>
      </c>
      <c r="I165" s="190"/>
      <c r="J165" s="191">
        <f>ROUND(I165*H165,2)</f>
        <v>0</v>
      </c>
      <c r="K165" s="187" t="s">
        <v>1</v>
      </c>
      <c r="L165" s="40"/>
      <c r="M165" s="192" t="s">
        <v>1</v>
      </c>
      <c r="N165" s="193" t="s">
        <v>46</v>
      </c>
      <c r="O165" s="72"/>
      <c r="P165" s="194">
        <f>O165*H165</f>
        <v>0</v>
      </c>
      <c r="Q165" s="194">
        <v>0</v>
      </c>
      <c r="R165" s="194">
        <f>Q165*H165</f>
        <v>0</v>
      </c>
      <c r="S165" s="194">
        <v>0</v>
      </c>
      <c r="T165" s="195">
        <f>S165*H165</f>
        <v>0</v>
      </c>
      <c r="U165" s="35"/>
      <c r="V165" s="35"/>
      <c r="W165" s="35"/>
      <c r="X165" s="35"/>
      <c r="Y165" s="35"/>
      <c r="Z165" s="35"/>
      <c r="AA165" s="35"/>
      <c r="AB165" s="35"/>
      <c r="AC165" s="35"/>
      <c r="AD165" s="35"/>
      <c r="AE165" s="35"/>
      <c r="AR165" s="196" t="s">
        <v>214</v>
      </c>
      <c r="AT165" s="196" t="s">
        <v>216</v>
      </c>
      <c r="AU165" s="196" t="s">
        <v>227</v>
      </c>
      <c r="AY165" s="18" t="s">
        <v>215</v>
      </c>
      <c r="BE165" s="197">
        <f>IF(N165="základní",J165,0)</f>
        <v>0</v>
      </c>
      <c r="BF165" s="197">
        <f>IF(N165="snížená",J165,0)</f>
        <v>0</v>
      </c>
      <c r="BG165" s="197">
        <f>IF(N165="zákl. přenesená",J165,0)</f>
        <v>0</v>
      </c>
      <c r="BH165" s="197">
        <f>IF(N165="sníž. přenesená",J165,0)</f>
        <v>0</v>
      </c>
      <c r="BI165" s="197">
        <f>IF(N165="nulová",J165,0)</f>
        <v>0</v>
      </c>
      <c r="BJ165" s="18" t="s">
        <v>88</v>
      </c>
      <c r="BK165" s="197">
        <f>ROUND(I165*H165,2)</f>
        <v>0</v>
      </c>
      <c r="BL165" s="18" t="s">
        <v>214</v>
      </c>
      <c r="BM165" s="196" t="s">
        <v>214</v>
      </c>
    </row>
    <row r="166" spans="1:65" s="2" customFormat="1" ht="10.199999999999999">
      <c r="A166" s="35"/>
      <c r="B166" s="36"/>
      <c r="C166" s="37"/>
      <c r="D166" s="198" t="s">
        <v>221</v>
      </c>
      <c r="E166" s="37"/>
      <c r="F166" s="199" t="s">
        <v>6590</v>
      </c>
      <c r="G166" s="37"/>
      <c r="H166" s="37"/>
      <c r="I166" s="200"/>
      <c r="J166" s="37"/>
      <c r="K166" s="37"/>
      <c r="L166" s="40"/>
      <c r="M166" s="201"/>
      <c r="N166" s="202"/>
      <c r="O166" s="72"/>
      <c r="P166" s="72"/>
      <c r="Q166" s="72"/>
      <c r="R166" s="72"/>
      <c r="S166" s="72"/>
      <c r="T166" s="73"/>
      <c r="U166" s="35"/>
      <c r="V166" s="35"/>
      <c r="W166" s="35"/>
      <c r="X166" s="35"/>
      <c r="Y166" s="35"/>
      <c r="Z166" s="35"/>
      <c r="AA166" s="35"/>
      <c r="AB166" s="35"/>
      <c r="AC166" s="35"/>
      <c r="AD166" s="35"/>
      <c r="AE166" s="35"/>
      <c r="AT166" s="18" t="s">
        <v>221</v>
      </c>
      <c r="AU166" s="18" t="s">
        <v>227</v>
      </c>
    </row>
    <row r="167" spans="1:65" s="11" customFormat="1" ht="20.85" customHeight="1">
      <c r="B167" s="171"/>
      <c r="C167" s="172"/>
      <c r="D167" s="173" t="s">
        <v>80</v>
      </c>
      <c r="E167" s="213" t="s">
        <v>6289</v>
      </c>
      <c r="F167" s="213" t="s">
        <v>6591</v>
      </c>
      <c r="G167" s="172"/>
      <c r="H167" s="172"/>
      <c r="I167" s="175"/>
      <c r="J167" s="214">
        <f>BK167</f>
        <v>0</v>
      </c>
      <c r="K167" s="172"/>
      <c r="L167" s="177"/>
      <c r="M167" s="178"/>
      <c r="N167" s="179"/>
      <c r="O167" s="179"/>
      <c r="P167" s="180">
        <f>SUM(P168:P169)</f>
        <v>0</v>
      </c>
      <c r="Q167" s="179"/>
      <c r="R167" s="180">
        <f>SUM(R168:R169)</f>
        <v>0</v>
      </c>
      <c r="S167" s="179"/>
      <c r="T167" s="181">
        <f>SUM(T168:T169)</f>
        <v>0</v>
      </c>
      <c r="AR167" s="182" t="s">
        <v>88</v>
      </c>
      <c r="AT167" s="183" t="s">
        <v>80</v>
      </c>
      <c r="AU167" s="183" t="s">
        <v>90</v>
      </c>
      <c r="AY167" s="182" t="s">
        <v>215</v>
      </c>
      <c r="BK167" s="184">
        <f>SUM(BK168:BK169)</f>
        <v>0</v>
      </c>
    </row>
    <row r="168" spans="1:65" s="2" customFormat="1" ht="16.5" customHeight="1">
      <c r="A168" s="35"/>
      <c r="B168" s="36"/>
      <c r="C168" s="185" t="s">
        <v>227</v>
      </c>
      <c r="D168" s="185" t="s">
        <v>216</v>
      </c>
      <c r="E168" s="186" t="s">
        <v>6592</v>
      </c>
      <c r="F168" s="187" t="s">
        <v>6593</v>
      </c>
      <c r="G168" s="188" t="s">
        <v>6080</v>
      </c>
      <c r="H168" s="189">
        <v>1</v>
      </c>
      <c r="I168" s="190"/>
      <c r="J168" s="191">
        <f>ROUND(I168*H168,2)</f>
        <v>0</v>
      </c>
      <c r="K168" s="187" t="s">
        <v>1</v>
      </c>
      <c r="L168" s="40"/>
      <c r="M168" s="192" t="s">
        <v>1</v>
      </c>
      <c r="N168" s="193" t="s">
        <v>46</v>
      </c>
      <c r="O168" s="72"/>
      <c r="P168" s="194">
        <f>O168*H168</f>
        <v>0</v>
      </c>
      <c r="Q168" s="194">
        <v>0</v>
      </c>
      <c r="R168" s="194">
        <f>Q168*H168</f>
        <v>0</v>
      </c>
      <c r="S168" s="194">
        <v>0</v>
      </c>
      <c r="T168" s="195">
        <f>S168*H168</f>
        <v>0</v>
      </c>
      <c r="U168" s="35"/>
      <c r="V168" s="35"/>
      <c r="W168" s="35"/>
      <c r="X168" s="35"/>
      <c r="Y168" s="35"/>
      <c r="Z168" s="35"/>
      <c r="AA168" s="35"/>
      <c r="AB168" s="35"/>
      <c r="AC168" s="35"/>
      <c r="AD168" s="35"/>
      <c r="AE168" s="35"/>
      <c r="AR168" s="196" t="s">
        <v>214</v>
      </c>
      <c r="AT168" s="196" t="s">
        <v>216</v>
      </c>
      <c r="AU168" s="196" t="s">
        <v>227</v>
      </c>
      <c r="AY168" s="18" t="s">
        <v>215</v>
      </c>
      <c r="BE168" s="197">
        <f>IF(N168="základní",J168,0)</f>
        <v>0</v>
      </c>
      <c r="BF168" s="197">
        <f>IF(N168="snížená",J168,0)</f>
        <v>0</v>
      </c>
      <c r="BG168" s="197">
        <f>IF(N168="zákl. přenesená",J168,0)</f>
        <v>0</v>
      </c>
      <c r="BH168" s="197">
        <f>IF(N168="sníž. přenesená",J168,0)</f>
        <v>0</v>
      </c>
      <c r="BI168" s="197">
        <f>IF(N168="nulová",J168,0)</f>
        <v>0</v>
      </c>
      <c r="BJ168" s="18" t="s">
        <v>88</v>
      </c>
      <c r="BK168" s="197">
        <f>ROUND(I168*H168,2)</f>
        <v>0</v>
      </c>
      <c r="BL168" s="18" t="s">
        <v>214</v>
      </c>
      <c r="BM168" s="196" t="s">
        <v>241</v>
      </c>
    </row>
    <row r="169" spans="1:65" s="2" customFormat="1" ht="10.199999999999999">
      <c r="A169" s="35"/>
      <c r="B169" s="36"/>
      <c r="C169" s="37"/>
      <c r="D169" s="198" t="s">
        <v>221</v>
      </c>
      <c r="E169" s="37"/>
      <c r="F169" s="199" t="s">
        <v>6593</v>
      </c>
      <c r="G169" s="37"/>
      <c r="H169" s="37"/>
      <c r="I169" s="200"/>
      <c r="J169" s="37"/>
      <c r="K169" s="37"/>
      <c r="L169" s="40"/>
      <c r="M169" s="201"/>
      <c r="N169" s="202"/>
      <c r="O169" s="72"/>
      <c r="P169" s="72"/>
      <c r="Q169" s="72"/>
      <c r="R169" s="72"/>
      <c r="S169" s="72"/>
      <c r="T169" s="73"/>
      <c r="U169" s="35"/>
      <c r="V169" s="35"/>
      <c r="W169" s="35"/>
      <c r="X169" s="35"/>
      <c r="Y169" s="35"/>
      <c r="Z169" s="35"/>
      <c r="AA169" s="35"/>
      <c r="AB169" s="35"/>
      <c r="AC169" s="35"/>
      <c r="AD169" s="35"/>
      <c r="AE169" s="35"/>
      <c r="AT169" s="18" t="s">
        <v>221</v>
      </c>
      <c r="AU169" s="18" t="s">
        <v>227</v>
      </c>
    </row>
    <row r="170" spans="1:65" s="11" customFormat="1" ht="20.85" customHeight="1">
      <c r="B170" s="171"/>
      <c r="C170" s="172"/>
      <c r="D170" s="173" t="s">
        <v>80</v>
      </c>
      <c r="E170" s="213" t="s">
        <v>6310</v>
      </c>
      <c r="F170" s="213" t="s">
        <v>6594</v>
      </c>
      <c r="G170" s="172"/>
      <c r="H170" s="172"/>
      <c r="I170" s="175"/>
      <c r="J170" s="214">
        <f>BK170</f>
        <v>0</v>
      </c>
      <c r="K170" s="172"/>
      <c r="L170" s="177"/>
      <c r="M170" s="178"/>
      <c r="N170" s="179"/>
      <c r="O170" s="179"/>
      <c r="P170" s="180">
        <f>SUM(P171:P172)</f>
        <v>0</v>
      </c>
      <c r="Q170" s="179"/>
      <c r="R170" s="180">
        <f>SUM(R171:R172)</f>
        <v>0</v>
      </c>
      <c r="S170" s="179"/>
      <c r="T170" s="181">
        <f>SUM(T171:T172)</f>
        <v>0</v>
      </c>
      <c r="AR170" s="182" t="s">
        <v>88</v>
      </c>
      <c r="AT170" s="183" t="s">
        <v>80</v>
      </c>
      <c r="AU170" s="183" t="s">
        <v>90</v>
      </c>
      <c r="AY170" s="182" t="s">
        <v>215</v>
      </c>
      <c r="BK170" s="184">
        <f>SUM(BK171:BK172)</f>
        <v>0</v>
      </c>
    </row>
    <row r="171" spans="1:65" s="2" customFormat="1" ht="16.5" customHeight="1">
      <c r="A171" s="35"/>
      <c r="B171" s="36"/>
      <c r="C171" s="185" t="s">
        <v>214</v>
      </c>
      <c r="D171" s="185" t="s">
        <v>216</v>
      </c>
      <c r="E171" s="186" t="s">
        <v>6595</v>
      </c>
      <c r="F171" s="187" t="s">
        <v>6596</v>
      </c>
      <c r="G171" s="188" t="s">
        <v>6080</v>
      </c>
      <c r="H171" s="189">
        <v>1</v>
      </c>
      <c r="I171" s="190"/>
      <c r="J171" s="191">
        <f>ROUND(I171*H171,2)</f>
        <v>0</v>
      </c>
      <c r="K171" s="187" t="s">
        <v>1</v>
      </c>
      <c r="L171" s="40"/>
      <c r="M171" s="192" t="s">
        <v>1</v>
      </c>
      <c r="N171" s="193" t="s">
        <v>46</v>
      </c>
      <c r="O171" s="72"/>
      <c r="P171" s="194">
        <f>O171*H171</f>
        <v>0</v>
      </c>
      <c r="Q171" s="194">
        <v>0</v>
      </c>
      <c r="R171" s="194">
        <f>Q171*H171</f>
        <v>0</v>
      </c>
      <c r="S171" s="194">
        <v>0</v>
      </c>
      <c r="T171" s="195">
        <f>S171*H171</f>
        <v>0</v>
      </c>
      <c r="U171" s="35"/>
      <c r="V171" s="35"/>
      <c r="W171" s="35"/>
      <c r="X171" s="35"/>
      <c r="Y171" s="35"/>
      <c r="Z171" s="35"/>
      <c r="AA171" s="35"/>
      <c r="AB171" s="35"/>
      <c r="AC171" s="35"/>
      <c r="AD171" s="35"/>
      <c r="AE171" s="35"/>
      <c r="AR171" s="196" t="s">
        <v>214</v>
      </c>
      <c r="AT171" s="196" t="s">
        <v>216</v>
      </c>
      <c r="AU171" s="196" t="s">
        <v>227</v>
      </c>
      <c r="AY171" s="18" t="s">
        <v>215</v>
      </c>
      <c r="BE171" s="197">
        <f>IF(N171="základní",J171,0)</f>
        <v>0</v>
      </c>
      <c r="BF171" s="197">
        <f>IF(N171="snížená",J171,0)</f>
        <v>0</v>
      </c>
      <c r="BG171" s="197">
        <f>IF(N171="zákl. přenesená",J171,0)</f>
        <v>0</v>
      </c>
      <c r="BH171" s="197">
        <f>IF(N171="sníž. přenesená",J171,0)</f>
        <v>0</v>
      </c>
      <c r="BI171" s="197">
        <f>IF(N171="nulová",J171,0)</f>
        <v>0</v>
      </c>
      <c r="BJ171" s="18" t="s">
        <v>88</v>
      </c>
      <c r="BK171" s="197">
        <f>ROUND(I171*H171,2)</f>
        <v>0</v>
      </c>
      <c r="BL171" s="18" t="s">
        <v>214</v>
      </c>
      <c r="BM171" s="196" t="s">
        <v>251</v>
      </c>
    </row>
    <row r="172" spans="1:65" s="2" customFormat="1" ht="10.199999999999999">
      <c r="A172" s="35"/>
      <c r="B172" s="36"/>
      <c r="C172" s="37"/>
      <c r="D172" s="198" t="s">
        <v>221</v>
      </c>
      <c r="E172" s="37"/>
      <c r="F172" s="199" t="s">
        <v>6596</v>
      </c>
      <c r="G172" s="37"/>
      <c r="H172" s="37"/>
      <c r="I172" s="200"/>
      <c r="J172" s="37"/>
      <c r="K172" s="37"/>
      <c r="L172" s="40"/>
      <c r="M172" s="201"/>
      <c r="N172" s="202"/>
      <c r="O172" s="72"/>
      <c r="P172" s="72"/>
      <c r="Q172" s="72"/>
      <c r="R172" s="72"/>
      <c r="S172" s="72"/>
      <c r="T172" s="73"/>
      <c r="U172" s="35"/>
      <c r="V172" s="35"/>
      <c r="W172" s="35"/>
      <c r="X172" s="35"/>
      <c r="Y172" s="35"/>
      <c r="Z172" s="35"/>
      <c r="AA172" s="35"/>
      <c r="AB172" s="35"/>
      <c r="AC172" s="35"/>
      <c r="AD172" s="35"/>
      <c r="AE172" s="35"/>
      <c r="AT172" s="18" t="s">
        <v>221</v>
      </c>
      <c r="AU172" s="18" t="s">
        <v>227</v>
      </c>
    </row>
    <row r="173" spans="1:65" s="11" customFormat="1" ht="20.85" customHeight="1">
      <c r="B173" s="171"/>
      <c r="C173" s="172"/>
      <c r="D173" s="173" t="s">
        <v>80</v>
      </c>
      <c r="E173" s="213" t="s">
        <v>6340</v>
      </c>
      <c r="F173" s="213" t="s">
        <v>6597</v>
      </c>
      <c r="G173" s="172"/>
      <c r="H173" s="172"/>
      <c r="I173" s="175"/>
      <c r="J173" s="214">
        <f>BK173</f>
        <v>0</v>
      </c>
      <c r="K173" s="172"/>
      <c r="L173" s="177"/>
      <c r="M173" s="178"/>
      <c r="N173" s="179"/>
      <c r="O173" s="179"/>
      <c r="P173" s="180">
        <f>SUM(P174:P175)</f>
        <v>0</v>
      </c>
      <c r="Q173" s="179"/>
      <c r="R173" s="180">
        <f>SUM(R174:R175)</f>
        <v>0</v>
      </c>
      <c r="S173" s="179"/>
      <c r="T173" s="181">
        <f>SUM(T174:T175)</f>
        <v>0</v>
      </c>
      <c r="AR173" s="182" t="s">
        <v>88</v>
      </c>
      <c r="AT173" s="183" t="s">
        <v>80</v>
      </c>
      <c r="AU173" s="183" t="s">
        <v>90</v>
      </c>
      <c r="AY173" s="182" t="s">
        <v>215</v>
      </c>
      <c r="BK173" s="184">
        <f>SUM(BK174:BK175)</f>
        <v>0</v>
      </c>
    </row>
    <row r="174" spans="1:65" s="2" customFormat="1" ht="16.5" customHeight="1">
      <c r="A174" s="35"/>
      <c r="B174" s="36"/>
      <c r="C174" s="185" t="s">
        <v>236</v>
      </c>
      <c r="D174" s="185" t="s">
        <v>216</v>
      </c>
      <c r="E174" s="186" t="s">
        <v>6598</v>
      </c>
      <c r="F174" s="187" t="s">
        <v>6599</v>
      </c>
      <c r="G174" s="188" t="s">
        <v>6080</v>
      </c>
      <c r="H174" s="189">
        <v>1</v>
      </c>
      <c r="I174" s="190"/>
      <c r="J174" s="191">
        <f>ROUND(I174*H174,2)</f>
        <v>0</v>
      </c>
      <c r="K174" s="187" t="s">
        <v>1</v>
      </c>
      <c r="L174" s="40"/>
      <c r="M174" s="192" t="s">
        <v>1</v>
      </c>
      <c r="N174" s="193" t="s">
        <v>46</v>
      </c>
      <c r="O174" s="72"/>
      <c r="P174" s="194">
        <f>O174*H174</f>
        <v>0</v>
      </c>
      <c r="Q174" s="194">
        <v>0</v>
      </c>
      <c r="R174" s="194">
        <f>Q174*H174</f>
        <v>0</v>
      </c>
      <c r="S174" s="194">
        <v>0</v>
      </c>
      <c r="T174" s="195">
        <f>S174*H174</f>
        <v>0</v>
      </c>
      <c r="U174" s="35"/>
      <c r="V174" s="35"/>
      <c r="W174" s="35"/>
      <c r="X174" s="35"/>
      <c r="Y174" s="35"/>
      <c r="Z174" s="35"/>
      <c r="AA174" s="35"/>
      <c r="AB174" s="35"/>
      <c r="AC174" s="35"/>
      <c r="AD174" s="35"/>
      <c r="AE174" s="35"/>
      <c r="AR174" s="196" t="s">
        <v>214</v>
      </c>
      <c r="AT174" s="196" t="s">
        <v>216</v>
      </c>
      <c r="AU174" s="196" t="s">
        <v>227</v>
      </c>
      <c r="AY174" s="18" t="s">
        <v>215</v>
      </c>
      <c r="BE174" s="197">
        <f>IF(N174="základní",J174,0)</f>
        <v>0</v>
      </c>
      <c r="BF174" s="197">
        <f>IF(N174="snížená",J174,0)</f>
        <v>0</v>
      </c>
      <c r="BG174" s="197">
        <f>IF(N174="zákl. přenesená",J174,0)</f>
        <v>0</v>
      </c>
      <c r="BH174" s="197">
        <f>IF(N174="sníž. přenesená",J174,0)</f>
        <v>0</v>
      </c>
      <c r="BI174" s="197">
        <f>IF(N174="nulová",J174,0)</f>
        <v>0</v>
      </c>
      <c r="BJ174" s="18" t="s">
        <v>88</v>
      </c>
      <c r="BK174" s="197">
        <f>ROUND(I174*H174,2)</f>
        <v>0</v>
      </c>
      <c r="BL174" s="18" t="s">
        <v>214</v>
      </c>
      <c r="BM174" s="196" t="s">
        <v>261</v>
      </c>
    </row>
    <row r="175" spans="1:65" s="2" customFormat="1" ht="10.199999999999999">
      <c r="A175" s="35"/>
      <c r="B175" s="36"/>
      <c r="C175" s="37"/>
      <c r="D175" s="198" t="s">
        <v>221</v>
      </c>
      <c r="E175" s="37"/>
      <c r="F175" s="199" t="s">
        <v>6599</v>
      </c>
      <c r="G175" s="37"/>
      <c r="H175" s="37"/>
      <c r="I175" s="200"/>
      <c r="J175" s="37"/>
      <c r="K175" s="37"/>
      <c r="L175" s="40"/>
      <c r="M175" s="201"/>
      <c r="N175" s="202"/>
      <c r="O175" s="72"/>
      <c r="P175" s="72"/>
      <c r="Q175" s="72"/>
      <c r="R175" s="72"/>
      <c r="S175" s="72"/>
      <c r="T175" s="73"/>
      <c r="U175" s="35"/>
      <c r="V175" s="35"/>
      <c r="W175" s="35"/>
      <c r="X175" s="35"/>
      <c r="Y175" s="35"/>
      <c r="Z175" s="35"/>
      <c r="AA175" s="35"/>
      <c r="AB175" s="35"/>
      <c r="AC175" s="35"/>
      <c r="AD175" s="35"/>
      <c r="AE175" s="35"/>
      <c r="AT175" s="18" t="s">
        <v>221</v>
      </c>
      <c r="AU175" s="18" t="s">
        <v>227</v>
      </c>
    </row>
    <row r="176" spans="1:65" s="11" customFormat="1" ht="22.8" customHeight="1">
      <c r="B176" s="171"/>
      <c r="C176" s="172"/>
      <c r="D176" s="173" t="s">
        <v>80</v>
      </c>
      <c r="E176" s="213" t="s">
        <v>6129</v>
      </c>
      <c r="F176" s="213" t="s">
        <v>6584</v>
      </c>
      <c r="G176" s="172"/>
      <c r="H176" s="172"/>
      <c r="I176" s="175"/>
      <c r="J176" s="214">
        <f>BK176</f>
        <v>0</v>
      </c>
      <c r="K176" s="172"/>
      <c r="L176" s="177"/>
      <c r="M176" s="178"/>
      <c r="N176" s="179"/>
      <c r="O176" s="179"/>
      <c r="P176" s="180">
        <f>SUM(P177:P218)</f>
        <v>0</v>
      </c>
      <c r="Q176" s="179"/>
      <c r="R176" s="180">
        <f>SUM(R177:R218)</f>
        <v>0</v>
      </c>
      <c r="S176" s="179"/>
      <c r="T176" s="181">
        <f>SUM(T177:T218)</f>
        <v>0</v>
      </c>
      <c r="AR176" s="182" t="s">
        <v>88</v>
      </c>
      <c r="AT176" s="183" t="s">
        <v>80</v>
      </c>
      <c r="AU176" s="183" t="s">
        <v>88</v>
      </c>
      <c r="AY176" s="182" t="s">
        <v>215</v>
      </c>
      <c r="BK176" s="184">
        <f>SUM(BK177:BK218)</f>
        <v>0</v>
      </c>
    </row>
    <row r="177" spans="1:65" s="2" customFormat="1" ht="16.5" customHeight="1">
      <c r="A177" s="35"/>
      <c r="B177" s="36"/>
      <c r="C177" s="185" t="s">
        <v>241</v>
      </c>
      <c r="D177" s="185" t="s">
        <v>216</v>
      </c>
      <c r="E177" s="186" t="s">
        <v>6600</v>
      </c>
      <c r="F177" s="187" t="s">
        <v>6601</v>
      </c>
      <c r="G177" s="188" t="s">
        <v>6080</v>
      </c>
      <c r="H177" s="189">
        <v>1</v>
      </c>
      <c r="I177" s="190"/>
      <c r="J177" s="191">
        <f>ROUND(I177*H177,2)</f>
        <v>0</v>
      </c>
      <c r="K177" s="187" t="s">
        <v>1</v>
      </c>
      <c r="L177" s="40"/>
      <c r="M177" s="192" t="s">
        <v>1</v>
      </c>
      <c r="N177" s="193" t="s">
        <v>46</v>
      </c>
      <c r="O177" s="72"/>
      <c r="P177" s="194">
        <f>O177*H177</f>
        <v>0</v>
      </c>
      <c r="Q177" s="194">
        <v>0</v>
      </c>
      <c r="R177" s="194">
        <f>Q177*H177</f>
        <v>0</v>
      </c>
      <c r="S177" s="194">
        <v>0</v>
      </c>
      <c r="T177" s="195">
        <f>S177*H177</f>
        <v>0</v>
      </c>
      <c r="U177" s="35"/>
      <c r="V177" s="35"/>
      <c r="W177" s="35"/>
      <c r="X177" s="35"/>
      <c r="Y177" s="35"/>
      <c r="Z177" s="35"/>
      <c r="AA177" s="35"/>
      <c r="AB177" s="35"/>
      <c r="AC177" s="35"/>
      <c r="AD177" s="35"/>
      <c r="AE177" s="35"/>
      <c r="AR177" s="196" t="s">
        <v>214</v>
      </c>
      <c r="AT177" s="196" t="s">
        <v>216</v>
      </c>
      <c r="AU177" s="196" t="s">
        <v>90</v>
      </c>
      <c r="AY177" s="18" t="s">
        <v>215</v>
      </c>
      <c r="BE177" s="197">
        <f>IF(N177="základní",J177,0)</f>
        <v>0</v>
      </c>
      <c r="BF177" s="197">
        <f>IF(N177="snížená",J177,0)</f>
        <v>0</v>
      </c>
      <c r="BG177" s="197">
        <f>IF(N177="zákl. přenesená",J177,0)</f>
        <v>0</v>
      </c>
      <c r="BH177" s="197">
        <f>IF(N177="sníž. přenesená",J177,0)</f>
        <v>0</v>
      </c>
      <c r="BI177" s="197">
        <f>IF(N177="nulová",J177,0)</f>
        <v>0</v>
      </c>
      <c r="BJ177" s="18" t="s">
        <v>88</v>
      </c>
      <c r="BK177" s="197">
        <f>ROUND(I177*H177,2)</f>
        <v>0</v>
      </c>
      <c r="BL177" s="18" t="s">
        <v>214</v>
      </c>
      <c r="BM177" s="196" t="s">
        <v>8</v>
      </c>
    </row>
    <row r="178" spans="1:65" s="2" customFormat="1" ht="10.199999999999999">
      <c r="A178" s="35"/>
      <c r="B178" s="36"/>
      <c r="C178" s="37"/>
      <c r="D178" s="198" t="s">
        <v>221</v>
      </c>
      <c r="E178" s="37"/>
      <c r="F178" s="199" t="s">
        <v>6601</v>
      </c>
      <c r="G178" s="37"/>
      <c r="H178" s="37"/>
      <c r="I178" s="200"/>
      <c r="J178" s="37"/>
      <c r="K178" s="37"/>
      <c r="L178" s="40"/>
      <c r="M178" s="201"/>
      <c r="N178" s="202"/>
      <c r="O178" s="72"/>
      <c r="P178" s="72"/>
      <c r="Q178" s="72"/>
      <c r="R178" s="72"/>
      <c r="S178" s="72"/>
      <c r="T178" s="73"/>
      <c r="U178" s="35"/>
      <c r="V178" s="35"/>
      <c r="W178" s="35"/>
      <c r="X178" s="35"/>
      <c r="Y178" s="35"/>
      <c r="Z178" s="35"/>
      <c r="AA178" s="35"/>
      <c r="AB178" s="35"/>
      <c r="AC178" s="35"/>
      <c r="AD178" s="35"/>
      <c r="AE178" s="35"/>
      <c r="AT178" s="18" t="s">
        <v>221</v>
      </c>
      <c r="AU178" s="18" t="s">
        <v>90</v>
      </c>
    </row>
    <row r="179" spans="1:65" s="2" customFormat="1" ht="16.5" customHeight="1">
      <c r="A179" s="35"/>
      <c r="B179" s="36"/>
      <c r="C179" s="185" t="s">
        <v>246</v>
      </c>
      <c r="D179" s="185" t="s">
        <v>216</v>
      </c>
      <c r="E179" s="186" t="s">
        <v>6602</v>
      </c>
      <c r="F179" s="187" t="s">
        <v>6603</v>
      </c>
      <c r="G179" s="188" t="s">
        <v>6080</v>
      </c>
      <c r="H179" s="189">
        <v>1</v>
      </c>
      <c r="I179" s="190"/>
      <c r="J179" s="191">
        <f>ROUND(I179*H179,2)</f>
        <v>0</v>
      </c>
      <c r="K179" s="187" t="s">
        <v>1</v>
      </c>
      <c r="L179" s="40"/>
      <c r="M179" s="192" t="s">
        <v>1</v>
      </c>
      <c r="N179" s="193" t="s">
        <v>46</v>
      </c>
      <c r="O179" s="72"/>
      <c r="P179" s="194">
        <f>O179*H179</f>
        <v>0</v>
      </c>
      <c r="Q179" s="194">
        <v>0</v>
      </c>
      <c r="R179" s="194">
        <f>Q179*H179</f>
        <v>0</v>
      </c>
      <c r="S179" s="194">
        <v>0</v>
      </c>
      <c r="T179" s="195">
        <f>S179*H179</f>
        <v>0</v>
      </c>
      <c r="U179" s="35"/>
      <c r="V179" s="35"/>
      <c r="W179" s="35"/>
      <c r="X179" s="35"/>
      <c r="Y179" s="35"/>
      <c r="Z179" s="35"/>
      <c r="AA179" s="35"/>
      <c r="AB179" s="35"/>
      <c r="AC179" s="35"/>
      <c r="AD179" s="35"/>
      <c r="AE179" s="35"/>
      <c r="AR179" s="196" t="s">
        <v>214</v>
      </c>
      <c r="AT179" s="196" t="s">
        <v>216</v>
      </c>
      <c r="AU179" s="196" t="s">
        <v>90</v>
      </c>
      <c r="AY179" s="18" t="s">
        <v>215</v>
      </c>
      <c r="BE179" s="197">
        <f>IF(N179="základní",J179,0)</f>
        <v>0</v>
      </c>
      <c r="BF179" s="197">
        <f>IF(N179="snížená",J179,0)</f>
        <v>0</v>
      </c>
      <c r="BG179" s="197">
        <f>IF(N179="zákl. přenesená",J179,0)</f>
        <v>0</v>
      </c>
      <c r="BH179" s="197">
        <f>IF(N179="sníž. přenesená",J179,0)</f>
        <v>0</v>
      </c>
      <c r="BI179" s="197">
        <f>IF(N179="nulová",J179,0)</f>
        <v>0</v>
      </c>
      <c r="BJ179" s="18" t="s">
        <v>88</v>
      </c>
      <c r="BK179" s="197">
        <f>ROUND(I179*H179,2)</f>
        <v>0</v>
      </c>
      <c r="BL179" s="18" t="s">
        <v>214</v>
      </c>
      <c r="BM179" s="196" t="s">
        <v>280</v>
      </c>
    </row>
    <row r="180" spans="1:65" s="2" customFormat="1" ht="10.199999999999999">
      <c r="A180" s="35"/>
      <c r="B180" s="36"/>
      <c r="C180" s="37"/>
      <c r="D180" s="198" t="s">
        <v>221</v>
      </c>
      <c r="E180" s="37"/>
      <c r="F180" s="199" t="s">
        <v>6603</v>
      </c>
      <c r="G180" s="37"/>
      <c r="H180" s="37"/>
      <c r="I180" s="200"/>
      <c r="J180" s="37"/>
      <c r="K180" s="37"/>
      <c r="L180" s="40"/>
      <c r="M180" s="201"/>
      <c r="N180" s="202"/>
      <c r="O180" s="72"/>
      <c r="P180" s="72"/>
      <c r="Q180" s="72"/>
      <c r="R180" s="72"/>
      <c r="S180" s="72"/>
      <c r="T180" s="73"/>
      <c r="U180" s="35"/>
      <c r="V180" s="35"/>
      <c r="W180" s="35"/>
      <c r="X180" s="35"/>
      <c r="Y180" s="35"/>
      <c r="Z180" s="35"/>
      <c r="AA180" s="35"/>
      <c r="AB180" s="35"/>
      <c r="AC180" s="35"/>
      <c r="AD180" s="35"/>
      <c r="AE180" s="35"/>
      <c r="AT180" s="18" t="s">
        <v>221</v>
      </c>
      <c r="AU180" s="18" t="s">
        <v>90</v>
      </c>
    </row>
    <row r="181" spans="1:65" s="2" customFormat="1" ht="16.5" customHeight="1">
      <c r="A181" s="35"/>
      <c r="B181" s="36"/>
      <c r="C181" s="185" t="s">
        <v>251</v>
      </c>
      <c r="D181" s="185" t="s">
        <v>216</v>
      </c>
      <c r="E181" s="186" t="s">
        <v>6604</v>
      </c>
      <c r="F181" s="187" t="s">
        <v>6605</v>
      </c>
      <c r="G181" s="188" t="s">
        <v>6080</v>
      </c>
      <c r="H181" s="189">
        <v>1</v>
      </c>
      <c r="I181" s="190"/>
      <c r="J181" s="191">
        <f>ROUND(I181*H181,2)</f>
        <v>0</v>
      </c>
      <c r="K181" s="187" t="s">
        <v>1</v>
      </c>
      <c r="L181" s="40"/>
      <c r="M181" s="192" t="s">
        <v>1</v>
      </c>
      <c r="N181" s="193" t="s">
        <v>46</v>
      </c>
      <c r="O181" s="72"/>
      <c r="P181" s="194">
        <f>O181*H181</f>
        <v>0</v>
      </c>
      <c r="Q181" s="194">
        <v>0</v>
      </c>
      <c r="R181" s="194">
        <f>Q181*H181</f>
        <v>0</v>
      </c>
      <c r="S181" s="194">
        <v>0</v>
      </c>
      <c r="T181" s="195">
        <f>S181*H181</f>
        <v>0</v>
      </c>
      <c r="U181" s="35"/>
      <c r="V181" s="35"/>
      <c r="W181" s="35"/>
      <c r="X181" s="35"/>
      <c r="Y181" s="35"/>
      <c r="Z181" s="35"/>
      <c r="AA181" s="35"/>
      <c r="AB181" s="35"/>
      <c r="AC181" s="35"/>
      <c r="AD181" s="35"/>
      <c r="AE181" s="35"/>
      <c r="AR181" s="196" t="s">
        <v>214</v>
      </c>
      <c r="AT181" s="196" t="s">
        <v>216</v>
      </c>
      <c r="AU181" s="196" t="s">
        <v>90</v>
      </c>
      <c r="AY181" s="18" t="s">
        <v>215</v>
      </c>
      <c r="BE181" s="197">
        <f>IF(N181="základní",J181,0)</f>
        <v>0</v>
      </c>
      <c r="BF181" s="197">
        <f>IF(N181="snížená",J181,0)</f>
        <v>0</v>
      </c>
      <c r="BG181" s="197">
        <f>IF(N181="zákl. přenesená",J181,0)</f>
        <v>0</v>
      </c>
      <c r="BH181" s="197">
        <f>IF(N181="sníž. přenesená",J181,0)</f>
        <v>0</v>
      </c>
      <c r="BI181" s="197">
        <f>IF(N181="nulová",J181,0)</f>
        <v>0</v>
      </c>
      <c r="BJ181" s="18" t="s">
        <v>88</v>
      </c>
      <c r="BK181" s="197">
        <f>ROUND(I181*H181,2)</f>
        <v>0</v>
      </c>
      <c r="BL181" s="18" t="s">
        <v>214</v>
      </c>
      <c r="BM181" s="196" t="s">
        <v>291</v>
      </c>
    </row>
    <row r="182" spans="1:65" s="2" customFormat="1" ht="10.199999999999999">
      <c r="A182" s="35"/>
      <c r="B182" s="36"/>
      <c r="C182" s="37"/>
      <c r="D182" s="198" t="s">
        <v>221</v>
      </c>
      <c r="E182" s="37"/>
      <c r="F182" s="199" t="s">
        <v>6605</v>
      </c>
      <c r="G182" s="37"/>
      <c r="H182" s="37"/>
      <c r="I182" s="200"/>
      <c r="J182" s="37"/>
      <c r="K182" s="37"/>
      <c r="L182" s="40"/>
      <c r="M182" s="201"/>
      <c r="N182" s="202"/>
      <c r="O182" s="72"/>
      <c r="P182" s="72"/>
      <c r="Q182" s="72"/>
      <c r="R182" s="72"/>
      <c r="S182" s="72"/>
      <c r="T182" s="73"/>
      <c r="U182" s="35"/>
      <c r="V182" s="35"/>
      <c r="W182" s="35"/>
      <c r="X182" s="35"/>
      <c r="Y182" s="35"/>
      <c r="Z182" s="35"/>
      <c r="AA182" s="35"/>
      <c r="AB182" s="35"/>
      <c r="AC182" s="35"/>
      <c r="AD182" s="35"/>
      <c r="AE182" s="35"/>
      <c r="AT182" s="18" t="s">
        <v>221</v>
      </c>
      <c r="AU182" s="18" t="s">
        <v>90</v>
      </c>
    </row>
    <row r="183" spans="1:65" s="2" customFormat="1" ht="16.5" customHeight="1">
      <c r="A183" s="35"/>
      <c r="B183" s="36"/>
      <c r="C183" s="185" t="s">
        <v>256</v>
      </c>
      <c r="D183" s="185" t="s">
        <v>216</v>
      </c>
      <c r="E183" s="186" t="s">
        <v>6606</v>
      </c>
      <c r="F183" s="187" t="s">
        <v>6607</v>
      </c>
      <c r="G183" s="188" t="s">
        <v>6080</v>
      </c>
      <c r="H183" s="189">
        <v>2</v>
      </c>
      <c r="I183" s="190"/>
      <c r="J183" s="191">
        <f>ROUND(I183*H183,2)</f>
        <v>0</v>
      </c>
      <c r="K183" s="187" t="s">
        <v>1</v>
      </c>
      <c r="L183" s="40"/>
      <c r="M183" s="192" t="s">
        <v>1</v>
      </c>
      <c r="N183" s="193" t="s">
        <v>46</v>
      </c>
      <c r="O183" s="72"/>
      <c r="P183" s="194">
        <f>O183*H183</f>
        <v>0</v>
      </c>
      <c r="Q183" s="194">
        <v>0</v>
      </c>
      <c r="R183" s="194">
        <f>Q183*H183</f>
        <v>0</v>
      </c>
      <c r="S183" s="194">
        <v>0</v>
      </c>
      <c r="T183" s="195">
        <f>S183*H183</f>
        <v>0</v>
      </c>
      <c r="U183" s="35"/>
      <c r="V183" s="35"/>
      <c r="W183" s="35"/>
      <c r="X183" s="35"/>
      <c r="Y183" s="35"/>
      <c r="Z183" s="35"/>
      <c r="AA183" s="35"/>
      <c r="AB183" s="35"/>
      <c r="AC183" s="35"/>
      <c r="AD183" s="35"/>
      <c r="AE183" s="35"/>
      <c r="AR183" s="196" t="s">
        <v>214</v>
      </c>
      <c r="AT183" s="196" t="s">
        <v>216</v>
      </c>
      <c r="AU183" s="196" t="s">
        <v>90</v>
      </c>
      <c r="AY183" s="18" t="s">
        <v>215</v>
      </c>
      <c r="BE183" s="197">
        <f>IF(N183="základní",J183,0)</f>
        <v>0</v>
      </c>
      <c r="BF183" s="197">
        <f>IF(N183="snížená",J183,0)</f>
        <v>0</v>
      </c>
      <c r="BG183" s="197">
        <f>IF(N183="zákl. přenesená",J183,0)</f>
        <v>0</v>
      </c>
      <c r="BH183" s="197">
        <f>IF(N183="sníž. přenesená",J183,0)</f>
        <v>0</v>
      </c>
      <c r="BI183" s="197">
        <f>IF(N183="nulová",J183,0)</f>
        <v>0</v>
      </c>
      <c r="BJ183" s="18" t="s">
        <v>88</v>
      </c>
      <c r="BK183" s="197">
        <f>ROUND(I183*H183,2)</f>
        <v>0</v>
      </c>
      <c r="BL183" s="18" t="s">
        <v>214</v>
      </c>
      <c r="BM183" s="196" t="s">
        <v>300</v>
      </c>
    </row>
    <row r="184" spans="1:65" s="2" customFormat="1" ht="10.199999999999999">
      <c r="A184" s="35"/>
      <c r="B184" s="36"/>
      <c r="C184" s="37"/>
      <c r="D184" s="198" t="s">
        <v>221</v>
      </c>
      <c r="E184" s="37"/>
      <c r="F184" s="199" t="s">
        <v>6607</v>
      </c>
      <c r="G184" s="37"/>
      <c r="H184" s="37"/>
      <c r="I184" s="200"/>
      <c r="J184" s="37"/>
      <c r="K184" s="37"/>
      <c r="L184" s="40"/>
      <c r="M184" s="201"/>
      <c r="N184" s="202"/>
      <c r="O184" s="72"/>
      <c r="P184" s="72"/>
      <c r="Q184" s="72"/>
      <c r="R184" s="72"/>
      <c r="S184" s="72"/>
      <c r="T184" s="73"/>
      <c r="U184" s="35"/>
      <c r="V184" s="35"/>
      <c r="W184" s="35"/>
      <c r="X184" s="35"/>
      <c r="Y184" s="35"/>
      <c r="Z184" s="35"/>
      <c r="AA184" s="35"/>
      <c r="AB184" s="35"/>
      <c r="AC184" s="35"/>
      <c r="AD184" s="35"/>
      <c r="AE184" s="35"/>
      <c r="AT184" s="18" t="s">
        <v>221</v>
      </c>
      <c r="AU184" s="18" t="s">
        <v>90</v>
      </c>
    </row>
    <row r="185" spans="1:65" s="2" customFormat="1" ht="16.5" customHeight="1">
      <c r="A185" s="35"/>
      <c r="B185" s="36"/>
      <c r="C185" s="185" t="s">
        <v>261</v>
      </c>
      <c r="D185" s="185" t="s">
        <v>216</v>
      </c>
      <c r="E185" s="186" t="s">
        <v>6608</v>
      </c>
      <c r="F185" s="187" t="s">
        <v>6609</v>
      </c>
      <c r="G185" s="188" t="s">
        <v>6080</v>
      </c>
      <c r="H185" s="189">
        <v>6</v>
      </c>
      <c r="I185" s="190"/>
      <c r="J185" s="191">
        <f>ROUND(I185*H185,2)</f>
        <v>0</v>
      </c>
      <c r="K185" s="187" t="s">
        <v>1</v>
      </c>
      <c r="L185" s="40"/>
      <c r="M185" s="192" t="s">
        <v>1</v>
      </c>
      <c r="N185" s="193" t="s">
        <v>46</v>
      </c>
      <c r="O185" s="72"/>
      <c r="P185" s="194">
        <f>O185*H185</f>
        <v>0</v>
      </c>
      <c r="Q185" s="194">
        <v>0</v>
      </c>
      <c r="R185" s="194">
        <f>Q185*H185</f>
        <v>0</v>
      </c>
      <c r="S185" s="194">
        <v>0</v>
      </c>
      <c r="T185" s="195">
        <f>S185*H185</f>
        <v>0</v>
      </c>
      <c r="U185" s="35"/>
      <c r="V185" s="35"/>
      <c r="W185" s="35"/>
      <c r="X185" s="35"/>
      <c r="Y185" s="35"/>
      <c r="Z185" s="35"/>
      <c r="AA185" s="35"/>
      <c r="AB185" s="35"/>
      <c r="AC185" s="35"/>
      <c r="AD185" s="35"/>
      <c r="AE185" s="35"/>
      <c r="AR185" s="196" t="s">
        <v>214</v>
      </c>
      <c r="AT185" s="196" t="s">
        <v>216</v>
      </c>
      <c r="AU185" s="196" t="s">
        <v>90</v>
      </c>
      <c r="AY185" s="18" t="s">
        <v>215</v>
      </c>
      <c r="BE185" s="197">
        <f>IF(N185="základní",J185,0)</f>
        <v>0</v>
      </c>
      <c r="BF185" s="197">
        <f>IF(N185="snížená",J185,0)</f>
        <v>0</v>
      </c>
      <c r="BG185" s="197">
        <f>IF(N185="zákl. přenesená",J185,0)</f>
        <v>0</v>
      </c>
      <c r="BH185" s="197">
        <f>IF(N185="sníž. přenesená",J185,0)</f>
        <v>0</v>
      </c>
      <c r="BI185" s="197">
        <f>IF(N185="nulová",J185,0)</f>
        <v>0</v>
      </c>
      <c r="BJ185" s="18" t="s">
        <v>88</v>
      </c>
      <c r="BK185" s="197">
        <f>ROUND(I185*H185,2)</f>
        <v>0</v>
      </c>
      <c r="BL185" s="18" t="s">
        <v>214</v>
      </c>
      <c r="BM185" s="196" t="s">
        <v>309</v>
      </c>
    </row>
    <row r="186" spans="1:65" s="2" customFormat="1" ht="10.199999999999999">
      <c r="A186" s="35"/>
      <c r="B186" s="36"/>
      <c r="C186" s="37"/>
      <c r="D186" s="198" t="s">
        <v>221</v>
      </c>
      <c r="E186" s="37"/>
      <c r="F186" s="199" t="s">
        <v>6609</v>
      </c>
      <c r="G186" s="37"/>
      <c r="H186" s="37"/>
      <c r="I186" s="200"/>
      <c r="J186" s="37"/>
      <c r="K186" s="37"/>
      <c r="L186" s="40"/>
      <c r="M186" s="201"/>
      <c r="N186" s="202"/>
      <c r="O186" s="72"/>
      <c r="P186" s="72"/>
      <c r="Q186" s="72"/>
      <c r="R186" s="72"/>
      <c r="S186" s="72"/>
      <c r="T186" s="73"/>
      <c r="U186" s="35"/>
      <c r="V186" s="35"/>
      <c r="W186" s="35"/>
      <c r="X186" s="35"/>
      <c r="Y186" s="35"/>
      <c r="Z186" s="35"/>
      <c r="AA186" s="35"/>
      <c r="AB186" s="35"/>
      <c r="AC186" s="35"/>
      <c r="AD186" s="35"/>
      <c r="AE186" s="35"/>
      <c r="AT186" s="18" t="s">
        <v>221</v>
      </c>
      <c r="AU186" s="18" t="s">
        <v>90</v>
      </c>
    </row>
    <row r="187" spans="1:65" s="2" customFormat="1" ht="16.5" customHeight="1">
      <c r="A187" s="35"/>
      <c r="B187" s="36"/>
      <c r="C187" s="185" t="s">
        <v>266</v>
      </c>
      <c r="D187" s="185" t="s">
        <v>216</v>
      </c>
      <c r="E187" s="186" t="s">
        <v>6610</v>
      </c>
      <c r="F187" s="187" t="s">
        <v>6611</v>
      </c>
      <c r="G187" s="188" t="s">
        <v>6080</v>
      </c>
      <c r="H187" s="189">
        <v>3</v>
      </c>
      <c r="I187" s="190"/>
      <c r="J187" s="191">
        <f>ROUND(I187*H187,2)</f>
        <v>0</v>
      </c>
      <c r="K187" s="187" t="s">
        <v>1</v>
      </c>
      <c r="L187" s="40"/>
      <c r="M187" s="192" t="s">
        <v>1</v>
      </c>
      <c r="N187" s="193" t="s">
        <v>46</v>
      </c>
      <c r="O187" s="72"/>
      <c r="P187" s="194">
        <f>O187*H187</f>
        <v>0</v>
      </c>
      <c r="Q187" s="194">
        <v>0</v>
      </c>
      <c r="R187" s="194">
        <f>Q187*H187</f>
        <v>0</v>
      </c>
      <c r="S187" s="194">
        <v>0</v>
      </c>
      <c r="T187" s="195">
        <f>S187*H187</f>
        <v>0</v>
      </c>
      <c r="U187" s="35"/>
      <c r="V187" s="35"/>
      <c r="W187" s="35"/>
      <c r="X187" s="35"/>
      <c r="Y187" s="35"/>
      <c r="Z187" s="35"/>
      <c r="AA187" s="35"/>
      <c r="AB187" s="35"/>
      <c r="AC187" s="35"/>
      <c r="AD187" s="35"/>
      <c r="AE187" s="35"/>
      <c r="AR187" s="196" t="s">
        <v>214</v>
      </c>
      <c r="AT187" s="196" t="s">
        <v>216</v>
      </c>
      <c r="AU187" s="196" t="s">
        <v>90</v>
      </c>
      <c r="AY187" s="18" t="s">
        <v>215</v>
      </c>
      <c r="BE187" s="197">
        <f>IF(N187="základní",J187,0)</f>
        <v>0</v>
      </c>
      <c r="BF187" s="197">
        <f>IF(N187="snížená",J187,0)</f>
        <v>0</v>
      </c>
      <c r="BG187" s="197">
        <f>IF(N187="zákl. přenesená",J187,0)</f>
        <v>0</v>
      </c>
      <c r="BH187" s="197">
        <f>IF(N187="sníž. přenesená",J187,0)</f>
        <v>0</v>
      </c>
      <c r="BI187" s="197">
        <f>IF(N187="nulová",J187,0)</f>
        <v>0</v>
      </c>
      <c r="BJ187" s="18" t="s">
        <v>88</v>
      </c>
      <c r="BK187" s="197">
        <f>ROUND(I187*H187,2)</f>
        <v>0</v>
      </c>
      <c r="BL187" s="18" t="s">
        <v>214</v>
      </c>
      <c r="BM187" s="196" t="s">
        <v>538</v>
      </c>
    </row>
    <row r="188" spans="1:65" s="2" customFormat="1" ht="10.199999999999999">
      <c r="A188" s="35"/>
      <c r="B188" s="36"/>
      <c r="C188" s="37"/>
      <c r="D188" s="198" t="s">
        <v>221</v>
      </c>
      <c r="E188" s="37"/>
      <c r="F188" s="199" t="s">
        <v>6611</v>
      </c>
      <c r="G188" s="37"/>
      <c r="H188" s="37"/>
      <c r="I188" s="200"/>
      <c r="J188" s="37"/>
      <c r="K188" s="37"/>
      <c r="L188" s="40"/>
      <c r="M188" s="201"/>
      <c r="N188" s="202"/>
      <c r="O188" s="72"/>
      <c r="P188" s="72"/>
      <c r="Q188" s="72"/>
      <c r="R188" s="72"/>
      <c r="S188" s="72"/>
      <c r="T188" s="73"/>
      <c r="U188" s="35"/>
      <c r="V188" s="35"/>
      <c r="W188" s="35"/>
      <c r="X188" s="35"/>
      <c r="Y188" s="35"/>
      <c r="Z188" s="35"/>
      <c r="AA188" s="35"/>
      <c r="AB188" s="35"/>
      <c r="AC188" s="35"/>
      <c r="AD188" s="35"/>
      <c r="AE188" s="35"/>
      <c r="AT188" s="18" t="s">
        <v>221</v>
      </c>
      <c r="AU188" s="18" t="s">
        <v>90</v>
      </c>
    </row>
    <row r="189" spans="1:65" s="2" customFormat="1" ht="16.5" customHeight="1">
      <c r="A189" s="35"/>
      <c r="B189" s="36"/>
      <c r="C189" s="185" t="s">
        <v>8</v>
      </c>
      <c r="D189" s="185" t="s">
        <v>216</v>
      </c>
      <c r="E189" s="186" t="s">
        <v>6612</v>
      </c>
      <c r="F189" s="187" t="s">
        <v>6613</v>
      </c>
      <c r="G189" s="188" t="s">
        <v>6080</v>
      </c>
      <c r="H189" s="189">
        <v>1</v>
      </c>
      <c r="I189" s="190"/>
      <c r="J189" s="191">
        <f>ROUND(I189*H189,2)</f>
        <v>0</v>
      </c>
      <c r="K189" s="187" t="s">
        <v>1</v>
      </c>
      <c r="L189" s="40"/>
      <c r="M189" s="192" t="s">
        <v>1</v>
      </c>
      <c r="N189" s="193" t="s">
        <v>46</v>
      </c>
      <c r="O189" s="72"/>
      <c r="P189" s="194">
        <f>O189*H189</f>
        <v>0</v>
      </c>
      <c r="Q189" s="194">
        <v>0</v>
      </c>
      <c r="R189" s="194">
        <f>Q189*H189</f>
        <v>0</v>
      </c>
      <c r="S189" s="194">
        <v>0</v>
      </c>
      <c r="T189" s="195">
        <f>S189*H189</f>
        <v>0</v>
      </c>
      <c r="U189" s="35"/>
      <c r="V189" s="35"/>
      <c r="W189" s="35"/>
      <c r="X189" s="35"/>
      <c r="Y189" s="35"/>
      <c r="Z189" s="35"/>
      <c r="AA189" s="35"/>
      <c r="AB189" s="35"/>
      <c r="AC189" s="35"/>
      <c r="AD189" s="35"/>
      <c r="AE189" s="35"/>
      <c r="AR189" s="196" t="s">
        <v>214</v>
      </c>
      <c r="AT189" s="196" t="s">
        <v>216</v>
      </c>
      <c r="AU189" s="196" t="s">
        <v>90</v>
      </c>
      <c r="AY189" s="18" t="s">
        <v>215</v>
      </c>
      <c r="BE189" s="197">
        <f>IF(N189="základní",J189,0)</f>
        <v>0</v>
      </c>
      <c r="BF189" s="197">
        <f>IF(N189="snížená",J189,0)</f>
        <v>0</v>
      </c>
      <c r="BG189" s="197">
        <f>IF(N189="zákl. přenesená",J189,0)</f>
        <v>0</v>
      </c>
      <c r="BH189" s="197">
        <f>IF(N189="sníž. přenesená",J189,0)</f>
        <v>0</v>
      </c>
      <c r="BI189" s="197">
        <f>IF(N189="nulová",J189,0)</f>
        <v>0</v>
      </c>
      <c r="BJ189" s="18" t="s">
        <v>88</v>
      </c>
      <c r="BK189" s="197">
        <f>ROUND(I189*H189,2)</f>
        <v>0</v>
      </c>
      <c r="BL189" s="18" t="s">
        <v>214</v>
      </c>
      <c r="BM189" s="196" t="s">
        <v>553</v>
      </c>
    </row>
    <row r="190" spans="1:65" s="2" customFormat="1" ht="10.199999999999999">
      <c r="A190" s="35"/>
      <c r="B190" s="36"/>
      <c r="C190" s="37"/>
      <c r="D190" s="198" t="s">
        <v>221</v>
      </c>
      <c r="E190" s="37"/>
      <c r="F190" s="199" t="s">
        <v>6613</v>
      </c>
      <c r="G190" s="37"/>
      <c r="H190" s="37"/>
      <c r="I190" s="200"/>
      <c r="J190" s="37"/>
      <c r="K190" s="37"/>
      <c r="L190" s="40"/>
      <c r="M190" s="201"/>
      <c r="N190" s="202"/>
      <c r="O190" s="72"/>
      <c r="P190" s="72"/>
      <c r="Q190" s="72"/>
      <c r="R190" s="72"/>
      <c r="S190" s="72"/>
      <c r="T190" s="73"/>
      <c r="U190" s="35"/>
      <c r="V190" s="35"/>
      <c r="W190" s="35"/>
      <c r="X190" s="35"/>
      <c r="Y190" s="35"/>
      <c r="Z190" s="35"/>
      <c r="AA190" s="35"/>
      <c r="AB190" s="35"/>
      <c r="AC190" s="35"/>
      <c r="AD190" s="35"/>
      <c r="AE190" s="35"/>
      <c r="AT190" s="18" t="s">
        <v>221</v>
      </c>
      <c r="AU190" s="18" t="s">
        <v>90</v>
      </c>
    </row>
    <row r="191" spans="1:65" s="2" customFormat="1" ht="21.75" customHeight="1">
      <c r="A191" s="35"/>
      <c r="B191" s="36"/>
      <c r="C191" s="185" t="s">
        <v>275</v>
      </c>
      <c r="D191" s="185" t="s">
        <v>216</v>
      </c>
      <c r="E191" s="186" t="s">
        <v>6614</v>
      </c>
      <c r="F191" s="187" t="s">
        <v>6615</v>
      </c>
      <c r="G191" s="188" t="s">
        <v>6080</v>
      </c>
      <c r="H191" s="189">
        <v>1</v>
      </c>
      <c r="I191" s="190"/>
      <c r="J191" s="191">
        <f>ROUND(I191*H191,2)</f>
        <v>0</v>
      </c>
      <c r="K191" s="187" t="s">
        <v>1</v>
      </c>
      <c r="L191" s="40"/>
      <c r="M191" s="192" t="s">
        <v>1</v>
      </c>
      <c r="N191" s="193" t="s">
        <v>46</v>
      </c>
      <c r="O191" s="72"/>
      <c r="P191" s="194">
        <f>O191*H191</f>
        <v>0</v>
      </c>
      <c r="Q191" s="194">
        <v>0</v>
      </c>
      <c r="R191" s="194">
        <f>Q191*H191</f>
        <v>0</v>
      </c>
      <c r="S191" s="194">
        <v>0</v>
      </c>
      <c r="T191" s="195">
        <f>S191*H191</f>
        <v>0</v>
      </c>
      <c r="U191" s="35"/>
      <c r="V191" s="35"/>
      <c r="W191" s="35"/>
      <c r="X191" s="35"/>
      <c r="Y191" s="35"/>
      <c r="Z191" s="35"/>
      <c r="AA191" s="35"/>
      <c r="AB191" s="35"/>
      <c r="AC191" s="35"/>
      <c r="AD191" s="35"/>
      <c r="AE191" s="35"/>
      <c r="AR191" s="196" t="s">
        <v>214</v>
      </c>
      <c r="AT191" s="196" t="s">
        <v>216</v>
      </c>
      <c r="AU191" s="196" t="s">
        <v>90</v>
      </c>
      <c r="AY191" s="18" t="s">
        <v>215</v>
      </c>
      <c r="BE191" s="197">
        <f>IF(N191="základní",J191,0)</f>
        <v>0</v>
      </c>
      <c r="BF191" s="197">
        <f>IF(N191="snížená",J191,0)</f>
        <v>0</v>
      </c>
      <c r="BG191" s="197">
        <f>IF(N191="zákl. přenesená",J191,0)</f>
        <v>0</v>
      </c>
      <c r="BH191" s="197">
        <f>IF(N191="sníž. přenesená",J191,0)</f>
        <v>0</v>
      </c>
      <c r="BI191" s="197">
        <f>IF(N191="nulová",J191,0)</f>
        <v>0</v>
      </c>
      <c r="BJ191" s="18" t="s">
        <v>88</v>
      </c>
      <c r="BK191" s="197">
        <f>ROUND(I191*H191,2)</f>
        <v>0</v>
      </c>
      <c r="BL191" s="18" t="s">
        <v>214</v>
      </c>
      <c r="BM191" s="196" t="s">
        <v>574</v>
      </c>
    </row>
    <row r="192" spans="1:65" s="2" customFormat="1" ht="10.199999999999999">
      <c r="A192" s="35"/>
      <c r="B192" s="36"/>
      <c r="C192" s="37"/>
      <c r="D192" s="198" t="s">
        <v>221</v>
      </c>
      <c r="E192" s="37"/>
      <c r="F192" s="199" t="s">
        <v>6615</v>
      </c>
      <c r="G192" s="37"/>
      <c r="H192" s="37"/>
      <c r="I192" s="200"/>
      <c r="J192" s="37"/>
      <c r="K192" s="37"/>
      <c r="L192" s="40"/>
      <c r="M192" s="201"/>
      <c r="N192" s="202"/>
      <c r="O192" s="72"/>
      <c r="P192" s="72"/>
      <c r="Q192" s="72"/>
      <c r="R192" s="72"/>
      <c r="S192" s="72"/>
      <c r="T192" s="73"/>
      <c r="U192" s="35"/>
      <c r="V192" s="35"/>
      <c r="W192" s="35"/>
      <c r="X192" s="35"/>
      <c r="Y192" s="35"/>
      <c r="Z192" s="35"/>
      <c r="AA192" s="35"/>
      <c r="AB192" s="35"/>
      <c r="AC192" s="35"/>
      <c r="AD192" s="35"/>
      <c r="AE192" s="35"/>
      <c r="AT192" s="18" t="s">
        <v>221</v>
      </c>
      <c r="AU192" s="18" t="s">
        <v>90</v>
      </c>
    </row>
    <row r="193" spans="1:65" s="2" customFormat="1" ht="16.5" customHeight="1">
      <c r="A193" s="35"/>
      <c r="B193" s="36"/>
      <c r="C193" s="185" t="s">
        <v>280</v>
      </c>
      <c r="D193" s="185" t="s">
        <v>216</v>
      </c>
      <c r="E193" s="186" t="s">
        <v>6616</v>
      </c>
      <c r="F193" s="187" t="s">
        <v>6617</v>
      </c>
      <c r="G193" s="188" t="s">
        <v>6080</v>
      </c>
      <c r="H193" s="189">
        <v>1</v>
      </c>
      <c r="I193" s="190"/>
      <c r="J193" s="191">
        <f>ROUND(I193*H193,2)</f>
        <v>0</v>
      </c>
      <c r="K193" s="187" t="s">
        <v>1</v>
      </c>
      <c r="L193" s="40"/>
      <c r="M193" s="192" t="s">
        <v>1</v>
      </c>
      <c r="N193" s="193" t="s">
        <v>46</v>
      </c>
      <c r="O193" s="72"/>
      <c r="P193" s="194">
        <f>O193*H193</f>
        <v>0</v>
      </c>
      <c r="Q193" s="194">
        <v>0</v>
      </c>
      <c r="R193" s="194">
        <f>Q193*H193</f>
        <v>0</v>
      </c>
      <c r="S193" s="194">
        <v>0</v>
      </c>
      <c r="T193" s="195">
        <f>S193*H193</f>
        <v>0</v>
      </c>
      <c r="U193" s="35"/>
      <c r="V193" s="35"/>
      <c r="W193" s="35"/>
      <c r="X193" s="35"/>
      <c r="Y193" s="35"/>
      <c r="Z193" s="35"/>
      <c r="AA193" s="35"/>
      <c r="AB193" s="35"/>
      <c r="AC193" s="35"/>
      <c r="AD193" s="35"/>
      <c r="AE193" s="35"/>
      <c r="AR193" s="196" t="s">
        <v>214</v>
      </c>
      <c r="AT193" s="196" t="s">
        <v>216</v>
      </c>
      <c r="AU193" s="196" t="s">
        <v>90</v>
      </c>
      <c r="AY193" s="18" t="s">
        <v>215</v>
      </c>
      <c r="BE193" s="197">
        <f>IF(N193="základní",J193,0)</f>
        <v>0</v>
      </c>
      <c r="BF193" s="197">
        <f>IF(N193="snížená",J193,0)</f>
        <v>0</v>
      </c>
      <c r="BG193" s="197">
        <f>IF(N193="zákl. přenesená",J193,0)</f>
        <v>0</v>
      </c>
      <c r="BH193" s="197">
        <f>IF(N193="sníž. přenesená",J193,0)</f>
        <v>0</v>
      </c>
      <c r="BI193" s="197">
        <f>IF(N193="nulová",J193,0)</f>
        <v>0</v>
      </c>
      <c r="BJ193" s="18" t="s">
        <v>88</v>
      </c>
      <c r="BK193" s="197">
        <f>ROUND(I193*H193,2)</f>
        <v>0</v>
      </c>
      <c r="BL193" s="18" t="s">
        <v>214</v>
      </c>
      <c r="BM193" s="196" t="s">
        <v>589</v>
      </c>
    </row>
    <row r="194" spans="1:65" s="2" customFormat="1" ht="10.199999999999999">
      <c r="A194" s="35"/>
      <c r="B194" s="36"/>
      <c r="C194" s="37"/>
      <c r="D194" s="198" t="s">
        <v>221</v>
      </c>
      <c r="E194" s="37"/>
      <c r="F194" s="199" t="s">
        <v>6617</v>
      </c>
      <c r="G194" s="37"/>
      <c r="H194" s="37"/>
      <c r="I194" s="200"/>
      <c r="J194" s="37"/>
      <c r="K194" s="37"/>
      <c r="L194" s="40"/>
      <c r="M194" s="201"/>
      <c r="N194" s="202"/>
      <c r="O194" s="72"/>
      <c r="P194" s="72"/>
      <c r="Q194" s="72"/>
      <c r="R194" s="72"/>
      <c r="S194" s="72"/>
      <c r="T194" s="73"/>
      <c r="U194" s="35"/>
      <c r="V194" s="35"/>
      <c r="W194" s="35"/>
      <c r="X194" s="35"/>
      <c r="Y194" s="35"/>
      <c r="Z194" s="35"/>
      <c r="AA194" s="35"/>
      <c r="AB194" s="35"/>
      <c r="AC194" s="35"/>
      <c r="AD194" s="35"/>
      <c r="AE194" s="35"/>
      <c r="AT194" s="18" t="s">
        <v>221</v>
      </c>
      <c r="AU194" s="18" t="s">
        <v>90</v>
      </c>
    </row>
    <row r="195" spans="1:65" s="2" customFormat="1" ht="16.5" customHeight="1">
      <c r="A195" s="35"/>
      <c r="B195" s="36"/>
      <c r="C195" s="185" t="s">
        <v>285</v>
      </c>
      <c r="D195" s="185" t="s">
        <v>216</v>
      </c>
      <c r="E195" s="186" t="s">
        <v>6618</v>
      </c>
      <c r="F195" s="187" t="s">
        <v>6619</v>
      </c>
      <c r="G195" s="188" t="s">
        <v>6080</v>
      </c>
      <c r="H195" s="189">
        <v>2</v>
      </c>
      <c r="I195" s="190"/>
      <c r="J195" s="191">
        <f>ROUND(I195*H195,2)</f>
        <v>0</v>
      </c>
      <c r="K195" s="187" t="s">
        <v>1</v>
      </c>
      <c r="L195" s="40"/>
      <c r="M195" s="192" t="s">
        <v>1</v>
      </c>
      <c r="N195" s="193" t="s">
        <v>46</v>
      </c>
      <c r="O195" s="72"/>
      <c r="P195" s="194">
        <f>O195*H195</f>
        <v>0</v>
      </c>
      <c r="Q195" s="194">
        <v>0</v>
      </c>
      <c r="R195" s="194">
        <f>Q195*H195</f>
        <v>0</v>
      </c>
      <c r="S195" s="194">
        <v>0</v>
      </c>
      <c r="T195" s="195">
        <f>S195*H195</f>
        <v>0</v>
      </c>
      <c r="U195" s="35"/>
      <c r="V195" s="35"/>
      <c r="W195" s="35"/>
      <c r="X195" s="35"/>
      <c r="Y195" s="35"/>
      <c r="Z195" s="35"/>
      <c r="AA195" s="35"/>
      <c r="AB195" s="35"/>
      <c r="AC195" s="35"/>
      <c r="AD195" s="35"/>
      <c r="AE195" s="35"/>
      <c r="AR195" s="196" t="s">
        <v>214</v>
      </c>
      <c r="AT195" s="196" t="s">
        <v>216</v>
      </c>
      <c r="AU195" s="196" t="s">
        <v>90</v>
      </c>
      <c r="AY195" s="18" t="s">
        <v>215</v>
      </c>
      <c r="BE195" s="197">
        <f>IF(N195="základní",J195,0)</f>
        <v>0</v>
      </c>
      <c r="BF195" s="197">
        <f>IF(N195="snížená",J195,0)</f>
        <v>0</v>
      </c>
      <c r="BG195" s="197">
        <f>IF(N195="zákl. přenesená",J195,0)</f>
        <v>0</v>
      </c>
      <c r="BH195" s="197">
        <f>IF(N195="sníž. přenesená",J195,0)</f>
        <v>0</v>
      </c>
      <c r="BI195" s="197">
        <f>IF(N195="nulová",J195,0)</f>
        <v>0</v>
      </c>
      <c r="BJ195" s="18" t="s">
        <v>88</v>
      </c>
      <c r="BK195" s="197">
        <f>ROUND(I195*H195,2)</f>
        <v>0</v>
      </c>
      <c r="BL195" s="18" t="s">
        <v>214</v>
      </c>
      <c r="BM195" s="196" t="s">
        <v>625</v>
      </c>
    </row>
    <row r="196" spans="1:65" s="2" customFormat="1" ht="10.199999999999999">
      <c r="A196" s="35"/>
      <c r="B196" s="36"/>
      <c r="C196" s="37"/>
      <c r="D196" s="198" t="s">
        <v>221</v>
      </c>
      <c r="E196" s="37"/>
      <c r="F196" s="199" t="s">
        <v>6619</v>
      </c>
      <c r="G196" s="37"/>
      <c r="H196" s="37"/>
      <c r="I196" s="200"/>
      <c r="J196" s="37"/>
      <c r="K196" s="37"/>
      <c r="L196" s="40"/>
      <c r="M196" s="201"/>
      <c r="N196" s="202"/>
      <c r="O196" s="72"/>
      <c r="P196" s="72"/>
      <c r="Q196" s="72"/>
      <c r="R196" s="72"/>
      <c r="S196" s="72"/>
      <c r="T196" s="73"/>
      <c r="U196" s="35"/>
      <c r="V196" s="35"/>
      <c r="W196" s="35"/>
      <c r="X196" s="35"/>
      <c r="Y196" s="35"/>
      <c r="Z196" s="35"/>
      <c r="AA196" s="35"/>
      <c r="AB196" s="35"/>
      <c r="AC196" s="35"/>
      <c r="AD196" s="35"/>
      <c r="AE196" s="35"/>
      <c r="AT196" s="18" t="s">
        <v>221</v>
      </c>
      <c r="AU196" s="18" t="s">
        <v>90</v>
      </c>
    </row>
    <row r="197" spans="1:65" s="2" customFormat="1" ht="16.5" customHeight="1">
      <c r="A197" s="35"/>
      <c r="B197" s="36"/>
      <c r="C197" s="185" t="s">
        <v>291</v>
      </c>
      <c r="D197" s="185" t="s">
        <v>216</v>
      </c>
      <c r="E197" s="186" t="s">
        <v>6620</v>
      </c>
      <c r="F197" s="187" t="s">
        <v>6621</v>
      </c>
      <c r="G197" s="188" t="s">
        <v>6080</v>
      </c>
      <c r="H197" s="189">
        <v>1</v>
      </c>
      <c r="I197" s="190"/>
      <c r="J197" s="191">
        <f>ROUND(I197*H197,2)</f>
        <v>0</v>
      </c>
      <c r="K197" s="187" t="s">
        <v>1</v>
      </c>
      <c r="L197" s="40"/>
      <c r="M197" s="192" t="s">
        <v>1</v>
      </c>
      <c r="N197" s="193" t="s">
        <v>46</v>
      </c>
      <c r="O197" s="72"/>
      <c r="P197" s="194">
        <f>O197*H197</f>
        <v>0</v>
      </c>
      <c r="Q197" s="194">
        <v>0</v>
      </c>
      <c r="R197" s="194">
        <f>Q197*H197</f>
        <v>0</v>
      </c>
      <c r="S197" s="194">
        <v>0</v>
      </c>
      <c r="T197" s="195">
        <f>S197*H197</f>
        <v>0</v>
      </c>
      <c r="U197" s="35"/>
      <c r="V197" s="35"/>
      <c r="W197" s="35"/>
      <c r="X197" s="35"/>
      <c r="Y197" s="35"/>
      <c r="Z197" s="35"/>
      <c r="AA197" s="35"/>
      <c r="AB197" s="35"/>
      <c r="AC197" s="35"/>
      <c r="AD197" s="35"/>
      <c r="AE197" s="35"/>
      <c r="AR197" s="196" t="s">
        <v>214</v>
      </c>
      <c r="AT197" s="196" t="s">
        <v>216</v>
      </c>
      <c r="AU197" s="196" t="s">
        <v>90</v>
      </c>
      <c r="AY197" s="18" t="s">
        <v>215</v>
      </c>
      <c r="BE197" s="197">
        <f>IF(N197="základní",J197,0)</f>
        <v>0</v>
      </c>
      <c r="BF197" s="197">
        <f>IF(N197="snížená",J197,0)</f>
        <v>0</v>
      </c>
      <c r="BG197" s="197">
        <f>IF(N197="zákl. přenesená",J197,0)</f>
        <v>0</v>
      </c>
      <c r="BH197" s="197">
        <f>IF(N197="sníž. přenesená",J197,0)</f>
        <v>0</v>
      </c>
      <c r="BI197" s="197">
        <f>IF(N197="nulová",J197,0)</f>
        <v>0</v>
      </c>
      <c r="BJ197" s="18" t="s">
        <v>88</v>
      </c>
      <c r="BK197" s="197">
        <f>ROUND(I197*H197,2)</f>
        <v>0</v>
      </c>
      <c r="BL197" s="18" t="s">
        <v>214</v>
      </c>
      <c r="BM197" s="196" t="s">
        <v>676</v>
      </c>
    </row>
    <row r="198" spans="1:65" s="2" customFormat="1" ht="10.199999999999999">
      <c r="A198" s="35"/>
      <c r="B198" s="36"/>
      <c r="C198" s="37"/>
      <c r="D198" s="198" t="s">
        <v>221</v>
      </c>
      <c r="E198" s="37"/>
      <c r="F198" s="199" t="s">
        <v>6621</v>
      </c>
      <c r="G198" s="37"/>
      <c r="H198" s="37"/>
      <c r="I198" s="200"/>
      <c r="J198" s="37"/>
      <c r="K198" s="37"/>
      <c r="L198" s="40"/>
      <c r="M198" s="201"/>
      <c r="N198" s="202"/>
      <c r="O198" s="72"/>
      <c r="P198" s="72"/>
      <c r="Q198" s="72"/>
      <c r="R198" s="72"/>
      <c r="S198" s="72"/>
      <c r="T198" s="73"/>
      <c r="U198" s="35"/>
      <c r="V198" s="35"/>
      <c r="W198" s="35"/>
      <c r="X198" s="35"/>
      <c r="Y198" s="35"/>
      <c r="Z198" s="35"/>
      <c r="AA198" s="35"/>
      <c r="AB198" s="35"/>
      <c r="AC198" s="35"/>
      <c r="AD198" s="35"/>
      <c r="AE198" s="35"/>
      <c r="AT198" s="18" t="s">
        <v>221</v>
      </c>
      <c r="AU198" s="18" t="s">
        <v>90</v>
      </c>
    </row>
    <row r="199" spans="1:65" s="2" customFormat="1" ht="16.5" customHeight="1">
      <c r="A199" s="35"/>
      <c r="B199" s="36"/>
      <c r="C199" s="185" t="s">
        <v>296</v>
      </c>
      <c r="D199" s="185" t="s">
        <v>216</v>
      </c>
      <c r="E199" s="186" t="s">
        <v>6622</v>
      </c>
      <c r="F199" s="187" t="s">
        <v>6623</v>
      </c>
      <c r="G199" s="188" t="s">
        <v>6080</v>
      </c>
      <c r="H199" s="189">
        <v>1</v>
      </c>
      <c r="I199" s="190"/>
      <c r="J199" s="191">
        <f>ROUND(I199*H199,2)</f>
        <v>0</v>
      </c>
      <c r="K199" s="187" t="s">
        <v>1</v>
      </c>
      <c r="L199" s="40"/>
      <c r="M199" s="192" t="s">
        <v>1</v>
      </c>
      <c r="N199" s="193" t="s">
        <v>46</v>
      </c>
      <c r="O199" s="72"/>
      <c r="P199" s="194">
        <f>O199*H199</f>
        <v>0</v>
      </c>
      <c r="Q199" s="194">
        <v>0</v>
      </c>
      <c r="R199" s="194">
        <f>Q199*H199</f>
        <v>0</v>
      </c>
      <c r="S199" s="194">
        <v>0</v>
      </c>
      <c r="T199" s="195">
        <f>S199*H199</f>
        <v>0</v>
      </c>
      <c r="U199" s="35"/>
      <c r="V199" s="35"/>
      <c r="W199" s="35"/>
      <c r="X199" s="35"/>
      <c r="Y199" s="35"/>
      <c r="Z199" s="35"/>
      <c r="AA199" s="35"/>
      <c r="AB199" s="35"/>
      <c r="AC199" s="35"/>
      <c r="AD199" s="35"/>
      <c r="AE199" s="35"/>
      <c r="AR199" s="196" t="s">
        <v>214</v>
      </c>
      <c r="AT199" s="196" t="s">
        <v>216</v>
      </c>
      <c r="AU199" s="196" t="s">
        <v>90</v>
      </c>
      <c r="AY199" s="18" t="s">
        <v>215</v>
      </c>
      <c r="BE199" s="197">
        <f>IF(N199="základní",J199,0)</f>
        <v>0</v>
      </c>
      <c r="BF199" s="197">
        <f>IF(N199="snížená",J199,0)</f>
        <v>0</v>
      </c>
      <c r="BG199" s="197">
        <f>IF(N199="zákl. přenesená",J199,0)</f>
        <v>0</v>
      </c>
      <c r="BH199" s="197">
        <f>IF(N199="sníž. přenesená",J199,0)</f>
        <v>0</v>
      </c>
      <c r="BI199" s="197">
        <f>IF(N199="nulová",J199,0)</f>
        <v>0</v>
      </c>
      <c r="BJ199" s="18" t="s">
        <v>88</v>
      </c>
      <c r="BK199" s="197">
        <f>ROUND(I199*H199,2)</f>
        <v>0</v>
      </c>
      <c r="BL199" s="18" t="s">
        <v>214</v>
      </c>
      <c r="BM199" s="196" t="s">
        <v>713</v>
      </c>
    </row>
    <row r="200" spans="1:65" s="2" customFormat="1" ht="10.199999999999999">
      <c r="A200" s="35"/>
      <c r="B200" s="36"/>
      <c r="C200" s="37"/>
      <c r="D200" s="198" t="s">
        <v>221</v>
      </c>
      <c r="E200" s="37"/>
      <c r="F200" s="199" t="s">
        <v>6623</v>
      </c>
      <c r="G200" s="37"/>
      <c r="H200" s="37"/>
      <c r="I200" s="200"/>
      <c r="J200" s="37"/>
      <c r="K200" s="37"/>
      <c r="L200" s="40"/>
      <c r="M200" s="201"/>
      <c r="N200" s="202"/>
      <c r="O200" s="72"/>
      <c r="P200" s="72"/>
      <c r="Q200" s="72"/>
      <c r="R200" s="72"/>
      <c r="S200" s="72"/>
      <c r="T200" s="73"/>
      <c r="U200" s="35"/>
      <c r="V200" s="35"/>
      <c r="W200" s="35"/>
      <c r="X200" s="35"/>
      <c r="Y200" s="35"/>
      <c r="Z200" s="35"/>
      <c r="AA200" s="35"/>
      <c r="AB200" s="35"/>
      <c r="AC200" s="35"/>
      <c r="AD200" s="35"/>
      <c r="AE200" s="35"/>
      <c r="AT200" s="18" t="s">
        <v>221</v>
      </c>
      <c r="AU200" s="18" t="s">
        <v>90</v>
      </c>
    </row>
    <row r="201" spans="1:65" s="2" customFormat="1" ht="16.5" customHeight="1">
      <c r="A201" s="35"/>
      <c r="B201" s="36"/>
      <c r="C201" s="185" t="s">
        <v>300</v>
      </c>
      <c r="D201" s="185" t="s">
        <v>216</v>
      </c>
      <c r="E201" s="186" t="s">
        <v>6624</v>
      </c>
      <c r="F201" s="187" t="s">
        <v>6625</v>
      </c>
      <c r="G201" s="188" t="s">
        <v>6080</v>
      </c>
      <c r="H201" s="189">
        <v>8</v>
      </c>
      <c r="I201" s="190"/>
      <c r="J201" s="191">
        <f>ROUND(I201*H201,2)</f>
        <v>0</v>
      </c>
      <c r="K201" s="187" t="s">
        <v>1</v>
      </c>
      <c r="L201" s="40"/>
      <c r="M201" s="192" t="s">
        <v>1</v>
      </c>
      <c r="N201" s="193" t="s">
        <v>46</v>
      </c>
      <c r="O201" s="72"/>
      <c r="P201" s="194">
        <f>O201*H201</f>
        <v>0</v>
      </c>
      <c r="Q201" s="194">
        <v>0</v>
      </c>
      <c r="R201" s="194">
        <f>Q201*H201</f>
        <v>0</v>
      </c>
      <c r="S201" s="194">
        <v>0</v>
      </c>
      <c r="T201" s="195">
        <f>S201*H201</f>
        <v>0</v>
      </c>
      <c r="U201" s="35"/>
      <c r="V201" s="35"/>
      <c r="W201" s="35"/>
      <c r="X201" s="35"/>
      <c r="Y201" s="35"/>
      <c r="Z201" s="35"/>
      <c r="AA201" s="35"/>
      <c r="AB201" s="35"/>
      <c r="AC201" s="35"/>
      <c r="AD201" s="35"/>
      <c r="AE201" s="35"/>
      <c r="AR201" s="196" t="s">
        <v>214</v>
      </c>
      <c r="AT201" s="196" t="s">
        <v>216</v>
      </c>
      <c r="AU201" s="196" t="s">
        <v>90</v>
      </c>
      <c r="AY201" s="18" t="s">
        <v>215</v>
      </c>
      <c r="BE201" s="197">
        <f>IF(N201="základní",J201,0)</f>
        <v>0</v>
      </c>
      <c r="BF201" s="197">
        <f>IF(N201="snížená",J201,0)</f>
        <v>0</v>
      </c>
      <c r="BG201" s="197">
        <f>IF(N201="zákl. přenesená",J201,0)</f>
        <v>0</v>
      </c>
      <c r="BH201" s="197">
        <f>IF(N201="sníž. přenesená",J201,0)</f>
        <v>0</v>
      </c>
      <c r="BI201" s="197">
        <f>IF(N201="nulová",J201,0)</f>
        <v>0</v>
      </c>
      <c r="BJ201" s="18" t="s">
        <v>88</v>
      </c>
      <c r="BK201" s="197">
        <f>ROUND(I201*H201,2)</f>
        <v>0</v>
      </c>
      <c r="BL201" s="18" t="s">
        <v>214</v>
      </c>
      <c r="BM201" s="196" t="s">
        <v>727</v>
      </c>
    </row>
    <row r="202" spans="1:65" s="2" customFormat="1" ht="10.199999999999999">
      <c r="A202" s="35"/>
      <c r="B202" s="36"/>
      <c r="C202" s="37"/>
      <c r="D202" s="198" t="s">
        <v>221</v>
      </c>
      <c r="E202" s="37"/>
      <c r="F202" s="199" t="s">
        <v>6625</v>
      </c>
      <c r="G202" s="37"/>
      <c r="H202" s="37"/>
      <c r="I202" s="200"/>
      <c r="J202" s="37"/>
      <c r="K202" s="37"/>
      <c r="L202" s="40"/>
      <c r="M202" s="201"/>
      <c r="N202" s="202"/>
      <c r="O202" s="72"/>
      <c r="P202" s="72"/>
      <c r="Q202" s="72"/>
      <c r="R202" s="72"/>
      <c r="S202" s="72"/>
      <c r="T202" s="73"/>
      <c r="U202" s="35"/>
      <c r="V202" s="35"/>
      <c r="W202" s="35"/>
      <c r="X202" s="35"/>
      <c r="Y202" s="35"/>
      <c r="Z202" s="35"/>
      <c r="AA202" s="35"/>
      <c r="AB202" s="35"/>
      <c r="AC202" s="35"/>
      <c r="AD202" s="35"/>
      <c r="AE202" s="35"/>
      <c r="AT202" s="18" t="s">
        <v>221</v>
      </c>
      <c r="AU202" s="18" t="s">
        <v>90</v>
      </c>
    </row>
    <row r="203" spans="1:65" s="2" customFormat="1" ht="16.5" customHeight="1">
      <c r="A203" s="35"/>
      <c r="B203" s="36"/>
      <c r="C203" s="185" t="s">
        <v>305</v>
      </c>
      <c r="D203" s="185" t="s">
        <v>216</v>
      </c>
      <c r="E203" s="186" t="s">
        <v>6626</v>
      </c>
      <c r="F203" s="187" t="s">
        <v>6627</v>
      </c>
      <c r="G203" s="188" t="s">
        <v>6080</v>
      </c>
      <c r="H203" s="189">
        <v>8</v>
      </c>
      <c r="I203" s="190"/>
      <c r="J203" s="191">
        <f>ROUND(I203*H203,2)</f>
        <v>0</v>
      </c>
      <c r="K203" s="187" t="s">
        <v>1</v>
      </c>
      <c r="L203" s="40"/>
      <c r="M203" s="192" t="s">
        <v>1</v>
      </c>
      <c r="N203" s="193" t="s">
        <v>46</v>
      </c>
      <c r="O203" s="72"/>
      <c r="P203" s="194">
        <f>O203*H203</f>
        <v>0</v>
      </c>
      <c r="Q203" s="194">
        <v>0</v>
      </c>
      <c r="R203" s="194">
        <f>Q203*H203</f>
        <v>0</v>
      </c>
      <c r="S203" s="194">
        <v>0</v>
      </c>
      <c r="T203" s="195">
        <f>S203*H203</f>
        <v>0</v>
      </c>
      <c r="U203" s="35"/>
      <c r="V203" s="35"/>
      <c r="W203" s="35"/>
      <c r="X203" s="35"/>
      <c r="Y203" s="35"/>
      <c r="Z203" s="35"/>
      <c r="AA203" s="35"/>
      <c r="AB203" s="35"/>
      <c r="AC203" s="35"/>
      <c r="AD203" s="35"/>
      <c r="AE203" s="35"/>
      <c r="AR203" s="196" t="s">
        <v>214</v>
      </c>
      <c r="AT203" s="196" t="s">
        <v>216</v>
      </c>
      <c r="AU203" s="196" t="s">
        <v>90</v>
      </c>
      <c r="AY203" s="18" t="s">
        <v>215</v>
      </c>
      <c r="BE203" s="197">
        <f>IF(N203="základní",J203,0)</f>
        <v>0</v>
      </c>
      <c r="BF203" s="197">
        <f>IF(N203="snížená",J203,0)</f>
        <v>0</v>
      </c>
      <c r="BG203" s="197">
        <f>IF(N203="zákl. přenesená",J203,0)</f>
        <v>0</v>
      </c>
      <c r="BH203" s="197">
        <f>IF(N203="sníž. přenesená",J203,0)</f>
        <v>0</v>
      </c>
      <c r="BI203" s="197">
        <f>IF(N203="nulová",J203,0)</f>
        <v>0</v>
      </c>
      <c r="BJ203" s="18" t="s">
        <v>88</v>
      </c>
      <c r="BK203" s="197">
        <f>ROUND(I203*H203,2)</f>
        <v>0</v>
      </c>
      <c r="BL203" s="18" t="s">
        <v>214</v>
      </c>
      <c r="BM203" s="196" t="s">
        <v>745</v>
      </c>
    </row>
    <row r="204" spans="1:65" s="2" customFormat="1" ht="10.199999999999999">
      <c r="A204" s="35"/>
      <c r="B204" s="36"/>
      <c r="C204" s="37"/>
      <c r="D204" s="198" t="s">
        <v>221</v>
      </c>
      <c r="E204" s="37"/>
      <c r="F204" s="199" t="s">
        <v>6627</v>
      </c>
      <c r="G204" s="37"/>
      <c r="H204" s="37"/>
      <c r="I204" s="200"/>
      <c r="J204" s="37"/>
      <c r="K204" s="37"/>
      <c r="L204" s="40"/>
      <c r="M204" s="201"/>
      <c r="N204" s="202"/>
      <c r="O204" s="72"/>
      <c r="P204" s="72"/>
      <c r="Q204" s="72"/>
      <c r="R204" s="72"/>
      <c r="S204" s="72"/>
      <c r="T204" s="73"/>
      <c r="U204" s="35"/>
      <c r="V204" s="35"/>
      <c r="W204" s="35"/>
      <c r="X204" s="35"/>
      <c r="Y204" s="35"/>
      <c r="Z204" s="35"/>
      <c r="AA204" s="35"/>
      <c r="AB204" s="35"/>
      <c r="AC204" s="35"/>
      <c r="AD204" s="35"/>
      <c r="AE204" s="35"/>
      <c r="AT204" s="18" t="s">
        <v>221</v>
      </c>
      <c r="AU204" s="18" t="s">
        <v>90</v>
      </c>
    </row>
    <row r="205" spans="1:65" s="2" customFormat="1" ht="16.5" customHeight="1">
      <c r="A205" s="35"/>
      <c r="B205" s="36"/>
      <c r="C205" s="185" t="s">
        <v>309</v>
      </c>
      <c r="D205" s="185" t="s">
        <v>216</v>
      </c>
      <c r="E205" s="186" t="s">
        <v>6628</v>
      </c>
      <c r="F205" s="187" t="s">
        <v>6629</v>
      </c>
      <c r="G205" s="188" t="s">
        <v>6080</v>
      </c>
      <c r="H205" s="189">
        <v>2</v>
      </c>
      <c r="I205" s="190"/>
      <c r="J205" s="191">
        <f>ROUND(I205*H205,2)</f>
        <v>0</v>
      </c>
      <c r="K205" s="187" t="s">
        <v>1</v>
      </c>
      <c r="L205" s="40"/>
      <c r="M205" s="192" t="s">
        <v>1</v>
      </c>
      <c r="N205" s="193" t="s">
        <v>46</v>
      </c>
      <c r="O205" s="72"/>
      <c r="P205" s="194">
        <f>O205*H205</f>
        <v>0</v>
      </c>
      <c r="Q205" s="194">
        <v>0</v>
      </c>
      <c r="R205" s="194">
        <f>Q205*H205</f>
        <v>0</v>
      </c>
      <c r="S205" s="194">
        <v>0</v>
      </c>
      <c r="T205" s="195">
        <f>S205*H205</f>
        <v>0</v>
      </c>
      <c r="U205" s="35"/>
      <c r="V205" s="35"/>
      <c r="W205" s="35"/>
      <c r="X205" s="35"/>
      <c r="Y205" s="35"/>
      <c r="Z205" s="35"/>
      <c r="AA205" s="35"/>
      <c r="AB205" s="35"/>
      <c r="AC205" s="35"/>
      <c r="AD205" s="35"/>
      <c r="AE205" s="35"/>
      <c r="AR205" s="196" t="s">
        <v>214</v>
      </c>
      <c r="AT205" s="196" t="s">
        <v>216</v>
      </c>
      <c r="AU205" s="196" t="s">
        <v>90</v>
      </c>
      <c r="AY205" s="18" t="s">
        <v>215</v>
      </c>
      <c r="BE205" s="197">
        <f>IF(N205="základní",J205,0)</f>
        <v>0</v>
      </c>
      <c r="BF205" s="197">
        <f>IF(N205="snížená",J205,0)</f>
        <v>0</v>
      </c>
      <c r="BG205" s="197">
        <f>IF(N205="zákl. přenesená",J205,0)</f>
        <v>0</v>
      </c>
      <c r="BH205" s="197">
        <f>IF(N205="sníž. přenesená",J205,0)</f>
        <v>0</v>
      </c>
      <c r="BI205" s="197">
        <f>IF(N205="nulová",J205,0)</f>
        <v>0</v>
      </c>
      <c r="BJ205" s="18" t="s">
        <v>88</v>
      </c>
      <c r="BK205" s="197">
        <f>ROUND(I205*H205,2)</f>
        <v>0</v>
      </c>
      <c r="BL205" s="18" t="s">
        <v>214</v>
      </c>
      <c r="BM205" s="196" t="s">
        <v>758</v>
      </c>
    </row>
    <row r="206" spans="1:65" s="2" customFormat="1" ht="10.199999999999999">
      <c r="A206" s="35"/>
      <c r="B206" s="36"/>
      <c r="C206" s="37"/>
      <c r="D206" s="198" t="s">
        <v>221</v>
      </c>
      <c r="E206" s="37"/>
      <c r="F206" s="199" t="s">
        <v>6629</v>
      </c>
      <c r="G206" s="37"/>
      <c r="H206" s="37"/>
      <c r="I206" s="200"/>
      <c r="J206" s="37"/>
      <c r="K206" s="37"/>
      <c r="L206" s="40"/>
      <c r="M206" s="201"/>
      <c r="N206" s="202"/>
      <c r="O206" s="72"/>
      <c r="P206" s="72"/>
      <c r="Q206" s="72"/>
      <c r="R206" s="72"/>
      <c r="S206" s="72"/>
      <c r="T206" s="73"/>
      <c r="U206" s="35"/>
      <c r="V206" s="35"/>
      <c r="W206" s="35"/>
      <c r="X206" s="35"/>
      <c r="Y206" s="35"/>
      <c r="Z206" s="35"/>
      <c r="AA206" s="35"/>
      <c r="AB206" s="35"/>
      <c r="AC206" s="35"/>
      <c r="AD206" s="35"/>
      <c r="AE206" s="35"/>
      <c r="AT206" s="18" t="s">
        <v>221</v>
      </c>
      <c r="AU206" s="18" t="s">
        <v>90</v>
      </c>
    </row>
    <row r="207" spans="1:65" s="2" customFormat="1" ht="16.5" customHeight="1">
      <c r="A207" s="35"/>
      <c r="B207" s="36"/>
      <c r="C207" s="185" t="s">
        <v>7</v>
      </c>
      <c r="D207" s="185" t="s">
        <v>216</v>
      </c>
      <c r="E207" s="186" t="s">
        <v>6630</v>
      </c>
      <c r="F207" s="187" t="s">
        <v>6631</v>
      </c>
      <c r="G207" s="188" t="s">
        <v>6080</v>
      </c>
      <c r="H207" s="189">
        <v>1</v>
      </c>
      <c r="I207" s="190"/>
      <c r="J207" s="191">
        <f>ROUND(I207*H207,2)</f>
        <v>0</v>
      </c>
      <c r="K207" s="187" t="s">
        <v>1</v>
      </c>
      <c r="L207" s="40"/>
      <c r="M207" s="192" t="s">
        <v>1</v>
      </c>
      <c r="N207" s="193" t="s">
        <v>46</v>
      </c>
      <c r="O207" s="72"/>
      <c r="P207" s="194">
        <f>O207*H207</f>
        <v>0</v>
      </c>
      <c r="Q207" s="194">
        <v>0</v>
      </c>
      <c r="R207" s="194">
        <f>Q207*H207</f>
        <v>0</v>
      </c>
      <c r="S207" s="194">
        <v>0</v>
      </c>
      <c r="T207" s="195">
        <f>S207*H207</f>
        <v>0</v>
      </c>
      <c r="U207" s="35"/>
      <c r="V207" s="35"/>
      <c r="W207" s="35"/>
      <c r="X207" s="35"/>
      <c r="Y207" s="35"/>
      <c r="Z207" s="35"/>
      <c r="AA207" s="35"/>
      <c r="AB207" s="35"/>
      <c r="AC207" s="35"/>
      <c r="AD207" s="35"/>
      <c r="AE207" s="35"/>
      <c r="AR207" s="196" t="s">
        <v>214</v>
      </c>
      <c r="AT207" s="196" t="s">
        <v>216</v>
      </c>
      <c r="AU207" s="196" t="s">
        <v>90</v>
      </c>
      <c r="AY207" s="18" t="s">
        <v>215</v>
      </c>
      <c r="BE207" s="197">
        <f>IF(N207="základní",J207,0)</f>
        <v>0</v>
      </c>
      <c r="BF207" s="197">
        <f>IF(N207="snížená",J207,0)</f>
        <v>0</v>
      </c>
      <c r="BG207" s="197">
        <f>IF(N207="zákl. přenesená",J207,0)</f>
        <v>0</v>
      </c>
      <c r="BH207" s="197">
        <f>IF(N207="sníž. přenesená",J207,0)</f>
        <v>0</v>
      </c>
      <c r="BI207" s="197">
        <f>IF(N207="nulová",J207,0)</f>
        <v>0</v>
      </c>
      <c r="BJ207" s="18" t="s">
        <v>88</v>
      </c>
      <c r="BK207" s="197">
        <f>ROUND(I207*H207,2)</f>
        <v>0</v>
      </c>
      <c r="BL207" s="18" t="s">
        <v>214</v>
      </c>
      <c r="BM207" s="196" t="s">
        <v>802</v>
      </c>
    </row>
    <row r="208" spans="1:65" s="2" customFormat="1" ht="10.199999999999999">
      <c r="A208" s="35"/>
      <c r="B208" s="36"/>
      <c r="C208" s="37"/>
      <c r="D208" s="198" t="s">
        <v>221</v>
      </c>
      <c r="E208" s="37"/>
      <c r="F208" s="199" t="s">
        <v>6631</v>
      </c>
      <c r="G208" s="37"/>
      <c r="H208" s="37"/>
      <c r="I208" s="200"/>
      <c r="J208" s="37"/>
      <c r="K208" s="37"/>
      <c r="L208" s="40"/>
      <c r="M208" s="201"/>
      <c r="N208" s="202"/>
      <c r="O208" s="72"/>
      <c r="P208" s="72"/>
      <c r="Q208" s="72"/>
      <c r="R208" s="72"/>
      <c r="S208" s="72"/>
      <c r="T208" s="73"/>
      <c r="U208" s="35"/>
      <c r="V208" s="35"/>
      <c r="W208" s="35"/>
      <c r="X208" s="35"/>
      <c r="Y208" s="35"/>
      <c r="Z208" s="35"/>
      <c r="AA208" s="35"/>
      <c r="AB208" s="35"/>
      <c r="AC208" s="35"/>
      <c r="AD208" s="35"/>
      <c r="AE208" s="35"/>
      <c r="AT208" s="18" t="s">
        <v>221</v>
      </c>
      <c r="AU208" s="18" t="s">
        <v>90</v>
      </c>
    </row>
    <row r="209" spans="1:65" s="2" customFormat="1" ht="16.5" customHeight="1">
      <c r="A209" s="35"/>
      <c r="B209" s="36"/>
      <c r="C209" s="185" t="s">
        <v>538</v>
      </c>
      <c r="D209" s="185" t="s">
        <v>216</v>
      </c>
      <c r="E209" s="186" t="s">
        <v>6632</v>
      </c>
      <c r="F209" s="187" t="s">
        <v>6633</v>
      </c>
      <c r="G209" s="188" t="s">
        <v>6080</v>
      </c>
      <c r="H209" s="189">
        <v>70</v>
      </c>
      <c r="I209" s="190"/>
      <c r="J209" s="191">
        <f>ROUND(I209*H209,2)</f>
        <v>0</v>
      </c>
      <c r="K209" s="187" t="s">
        <v>1</v>
      </c>
      <c r="L209" s="40"/>
      <c r="M209" s="192" t="s">
        <v>1</v>
      </c>
      <c r="N209" s="193" t="s">
        <v>46</v>
      </c>
      <c r="O209" s="72"/>
      <c r="P209" s="194">
        <f>O209*H209</f>
        <v>0</v>
      </c>
      <c r="Q209" s="194">
        <v>0</v>
      </c>
      <c r="R209" s="194">
        <f>Q209*H209</f>
        <v>0</v>
      </c>
      <c r="S209" s="194">
        <v>0</v>
      </c>
      <c r="T209" s="195">
        <f>S209*H209</f>
        <v>0</v>
      </c>
      <c r="U209" s="35"/>
      <c r="V209" s="35"/>
      <c r="W209" s="35"/>
      <c r="X209" s="35"/>
      <c r="Y209" s="35"/>
      <c r="Z209" s="35"/>
      <c r="AA209" s="35"/>
      <c r="AB209" s="35"/>
      <c r="AC209" s="35"/>
      <c r="AD209" s="35"/>
      <c r="AE209" s="35"/>
      <c r="AR209" s="196" t="s">
        <v>214</v>
      </c>
      <c r="AT209" s="196" t="s">
        <v>216</v>
      </c>
      <c r="AU209" s="196" t="s">
        <v>90</v>
      </c>
      <c r="AY209" s="18" t="s">
        <v>215</v>
      </c>
      <c r="BE209" s="197">
        <f>IF(N209="základní",J209,0)</f>
        <v>0</v>
      </c>
      <c r="BF209" s="197">
        <f>IF(N209="snížená",J209,0)</f>
        <v>0</v>
      </c>
      <c r="BG209" s="197">
        <f>IF(N209="zákl. přenesená",J209,0)</f>
        <v>0</v>
      </c>
      <c r="BH209" s="197">
        <f>IF(N209="sníž. přenesená",J209,0)</f>
        <v>0</v>
      </c>
      <c r="BI209" s="197">
        <f>IF(N209="nulová",J209,0)</f>
        <v>0</v>
      </c>
      <c r="BJ209" s="18" t="s">
        <v>88</v>
      </c>
      <c r="BK209" s="197">
        <f>ROUND(I209*H209,2)</f>
        <v>0</v>
      </c>
      <c r="BL209" s="18" t="s">
        <v>214</v>
      </c>
      <c r="BM209" s="196" t="s">
        <v>816</v>
      </c>
    </row>
    <row r="210" spans="1:65" s="2" customFormat="1" ht="10.199999999999999">
      <c r="A210" s="35"/>
      <c r="B210" s="36"/>
      <c r="C210" s="37"/>
      <c r="D210" s="198" t="s">
        <v>221</v>
      </c>
      <c r="E210" s="37"/>
      <c r="F210" s="199" t="s">
        <v>6633</v>
      </c>
      <c r="G210" s="37"/>
      <c r="H210" s="37"/>
      <c r="I210" s="200"/>
      <c r="J210" s="37"/>
      <c r="K210" s="37"/>
      <c r="L210" s="40"/>
      <c r="M210" s="201"/>
      <c r="N210" s="202"/>
      <c r="O210" s="72"/>
      <c r="P210" s="72"/>
      <c r="Q210" s="72"/>
      <c r="R210" s="72"/>
      <c r="S210" s="72"/>
      <c r="T210" s="73"/>
      <c r="U210" s="35"/>
      <c r="V210" s="35"/>
      <c r="W210" s="35"/>
      <c r="X210" s="35"/>
      <c r="Y210" s="35"/>
      <c r="Z210" s="35"/>
      <c r="AA210" s="35"/>
      <c r="AB210" s="35"/>
      <c r="AC210" s="35"/>
      <c r="AD210" s="35"/>
      <c r="AE210" s="35"/>
      <c r="AT210" s="18" t="s">
        <v>221</v>
      </c>
      <c r="AU210" s="18" t="s">
        <v>90</v>
      </c>
    </row>
    <row r="211" spans="1:65" s="2" customFormat="1" ht="16.5" customHeight="1">
      <c r="A211" s="35"/>
      <c r="B211" s="36"/>
      <c r="C211" s="185" t="s">
        <v>544</v>
      </c>
      <c r="D211" s="185" t="s">
        <v>216</v>
      </c>
      <c r="E211" s="186" t="s">
        <v>6634</v>
      </c>
      <c r="F211" s="187" t="s">
        <v>6635</v>
      </c>
      <c r="G211" s="188" t="s">
        <v>6080</v>
      </c>
      <c r="H211" s="189">
        <v>1</v>
      </c>
      <c r="I211" s="190"/>
      <c r="J211" s="191">
        <f>ROUND(I211*H211,2)</f>
        <v>0</v>
      </c>
      <c r="K211" s="187" t="s">
        <v>1</v>
      </c>
      <c r="L211" s="40"/>
      <c r="M211" s="192" t="s">
        <v>1</v>
      </c>
      <c r="N211" s="193" t="s">
        <v>46</v>
      </c>
      <c r="O211" s="72"/>
      <c r="P211" s="194">
        <f>O211*H211</f>
        <v>0</v>
      </c>
      <c r="Q211" s="194">
        <v>0</v>
      </c>
      <c r="R211" s="194">
        <f>Q211*H211</f>
        <v>0</v>
      </c>
      <c r="S211" s="194">
        <v>0</v>
      </c>
      <c r="T211" s="195">
        <f>S211*H211</f>
        <v>0</v>
      </c>
      <c r="U211" s="35"/>
      <c r="V211" s="35"/>
      <c r="W211" s="35"/>
      <c r="X211" s="35"/>
      <c r="Y211" s="35"/>
      <c r="Z211" s="35"/>
      <c r="AA211" s="35"/>
      <c r="AB211" s="35"/>
      <c r="AC211" s="35"/>
      <c r="AD211" s="35"/>
      <c r="AE211" s="35"/>
      <c r="AR211" s="196" t="s">
        <v>214</v>
      </c>
      <c r="AT211" s="196" t="s">
        <v>216</v>
      </c>
      <c r="AU211" s="196" t="s">
        <v>90</v>
      </c>
      <c r="AY211" s="18" t="s">
        <v>215</v>
      </c>
      <c r="BE211" s="197">
        <f>IF(N211="základní",J211,0)</f>
        <v>0</v>
      </c>
      <c r="BF211" s="197">
        <f>IF(N211="snížená",J211,0)</f>
        <v>0</v>
      </c>
      <c r="BG211" s="197">
        <f>IF(N211="zákl. přenesená",J211,0)</f>
        <v>0</v>
      </c>
      <c r="BH211" s="197">
        <f>IF(N211="sníž. přenesená",J211,0)</f>
        <v>0</v>
      </c>
      <c r="BI211" s="197">
        <f>IF(N211="nulová",J211,0)</f>
        <v>0</v>
      </c>
      <c r="BJ211" s="18" t="s">
        <v>88</v>
      </c>
      <c r="BK211" s="197">
        <f>ROUND(I211*H211,2)</f>
        <v>0</v>
      </c>
      <c r="BL211" s="18" t="s">
        <v>214</v>
      </c>
      <c r="BM211" s="196" t="s">
        <v>901</v>
      </c>
    </row>
    <row r="212" spans="1:65" s="2" customFormat="1" ht="10.199999999999999">
      <c r="A212" s="35"/>
      <c r="B212" s="36"/>
      <c r="C212" s="37"/>
      <c r="D212" s="198" t="s">
        <v>221</v>
      </c>
      <c r="E212" s="37"/>
      <c r="F212" s="199" t="s">
        <v>6635</v>
      </c>
      <c r="G212" s="37"/>
      <c r="H212" s="37"/>
      <c r="I212" s="200"/>
      <c r="J212" s="37"/>
      <c r="K212" s="37"/>
      <c r="L212" s="40"/>
      <c r="M212" s="201"/>
      <c r="N212" s="202"/>
      <c r="O212" s="72"/>
      <c r="P212" s="72"/>
      <c r="Q212" s="72"/>
      <c r="R212" s="72"/>
      <c r="S212" s="72"/>
      <c r="T212" s="73"/>
      <c r="U212" s="35"/>
      <c r="V212" s="35"/>
      <c r="W212" s="35"/>
      <c r="X212" s="35"/>
      <c r="Y212" s="35"/>
      <c r="Z212" s="35"/>
      <c r="AA212" s="35"/>
      <c r="AB212" s="35"/>
      <c r="AC212" s="35"/>
      <c r="AD212" s="35"/>
      <c r="AE212" s="35"/>
      <c r="AT212" s="18" t="s">
        <v>221</v>
      </c>
      <c r="AU212" s="18" t="s">
        <v>90</v>
      </c>
    </row>
    <row r="213" spans="1:65" s="2" customFormat="1" ht="16.5" customHeight="1">
      <c r="A213" s="35"/>
      <c r="B213" s="36"/>
      <c r="C213" s="185" t="s">
        <v>553</v>
      </c>
      <c r="D213" s="185" t="s">
        <v>216</v>
      </c>
      <c r="E213" s="186" t="s">
        <v>6636</v>
      </c>
      <c r="F213" s="187" t="s">
        <v>6637</v>
      </c>
      <c r="G213" s="188" t="s">
        <v>4614</v>
      </c>
      <c r="H213" s="189">
        <v>24</v>
      </c>
      <c r="I213" s="190"/>
      <c r="J213" s="191">
        <f>ROUND(I213*H213,2)</f>
        <v>0</v>
      </c>
      <c r="K213" s="187" t="s">
        <v>1</v>
      </c>
      <c r="L213" s="40"/>
      <c r="M213" s="192" t="s">
        <v>1</v>
      </c>
      <c r="N213" s="193" t="s">
        <v>46</v>
      </c>
      <c r="O213" s="72"/>
      <c r="P213" s="194">
        <f>O213*H213</f>
        <v>0</v>
      </c>
      <c r="Q213" s="194">
        <v>0</v>
      </c>
      <c r="R213" s="194">
        <f>Q213*H213</f>
        <v>0</v>
      </c>
      <c r="S213" s="194">
        <v>0</v>
      </c>
      <c r="T213" s="195">
        <f>S213*H213</f>
        <v>0</v>
      </c>
      <c r="U213" s="35"/>
      <c r="V213" s="35"/>
      <c r="W213" s="35"/>
      <c r="X213" s="35"/>
      <c r="Y213" s="35"/>
      <c r="Z213" s="35"/>
      <c r="AA213" s="35"/>
      <c r="AB213" s="35"/>
      <c r="AC213" s="35"/>
      <c r="AD213" s="35"/>
      <c r="AE213" s="35"/>
      <c r="AR213" s="196" t="s">
        <v>214</v>
      </c>
      <c r="AT213" s="196" t="s">
        <v>216</v>
      </c>
      <c r="AU213" s="196" t="s">
        <v>90</v>
      </c>
      <c r="AY213" s="18" t="s">
        <v>215</v>
      </c>
      <c r="BE213" s="197">
        <f>IF(N213="základní",J213,0)</f>
        <v>0</v>
      </c>
      <c r="BF213" s="197">
        <f>IF(N213="snížená",J213,0)</f>
        <v>0</v>
      </c>
      <c r="BG213" s="197">
        <f>IF(N213="zákl. přenesená",J213,0)</f>
        <v>0</v>
      </c>
      <c r="BH213" s="197">
        <f>IF(N213="sníž. přenesená",J213,0)</f>
        <v>0</v>
      </c>
      <c r="BI213" s="197">
        <f>IF(N213="nulová",J213,0)</f>
        <v>0</v>
      </c>
      <c r="BJ213" s="18" t="s">
        <v>88</v>
      </c>
      <c r="BK213" s="197">
        <f>ROUND(I213*H213,2)</f>
        <v>0</v>
      </c>
      <c r="BL213" s="18" t="s">
        <v>214</v>
      </c>
      <c r="BM213" s="196" t="s">
        <v>920</v>
      </c>
    </row>
    <row r="214" spans="1:65" s="2" customFormat="1" ht="10.199999999999999">
      <c r="A214" s="35"/>
      <c r="B214" s="36"/>
      <c r="C214" s="37"/>
      <c r="D214" s="198" t="s">
        <v>221</v>
      </c>
      <c r="E214" s="37"/>
      <c r="F214" s="199" t="s">
        <v>6637</v>
      </c>
      <c r="G214" s="37"/>
      <c r="H214" s="37"/>
      <c r="I214" s="200"/>
      <c r="J214" s="37"/>
      <c r="K214" s="37"/>
      <c r="L214" s="40"/>
      <c r="M214" s="201"/>
      <c r="N214" s="202"/>
      <c r="O214" s="72"/>
      <c r="P214" s="72"/>
      <c r="Q214" s="72"/>
      <c r="R214" s="72"/>
      <c r="S214" s="72"/>
      <c r="T214" s="73"/>
      <c r="U214" s="35"/>
      <c r="V214" s="35"/>
      <c r="W214" s="35"/>
      <c r="X214" s="35"/>
      <c r="Y214" s="35"/>
      <c r="Z214" s="35"/>
      <c r="AA214" s="35"/>
      <c r="AB214" s="35"/>
      <c r="AC214" s="35"/>
      <c r="AD214" s="35"/>
      <c r="AE214" s="35"/>
      <c r="AT214" s="18" t="s">
        <v>221</v>
      </c>
      <c r="AU214" s="18" t="s">
        <v>90</v>
      </c>
    </row>
    <row r="215" spans="1:65" s="2" customFormat="1" ht="16.5" customHeight="1">
      <c r="A215" s="35"/>
      <c r="B215" s="36"/>
      <c r="C215" s="185" t="s">
        <v>564</v>
      </c>
      <c r="D215" s="185" t="s">
        <v>216</v>
      </c>
      <c r="E215" s="186" t="s">
        <v>6638</v>
      </c>
      <c r="F215" s="187" t="s">
        <v>6639</v>
      </c>
      <c r="G215" s="188" t="s">
        <v>6640</v>
      </c>
      <c r="H215" s="189">
        <v>1</v>
      </c>
      <c r="I215" s="190"/>
      <c r="J215" s="191">
        <f>ROUND(I215*H215,2)</f>
        <v>0</v>
      </c>
      <c r="K215" s="187" t="s">
        <v>1</v>
      </c>
      <c r="L215" s="40"/>
      <c r="M215" s="192" t="s">
        <v>1</v>
      </c>
      <c r="N215" s="193" t="s">
        <v>46</v>
      </c>
      <c r="O215" s="72"/>
      <c r="P215" s="194">
        <f>O215*H215</f>
        <v>0</v>
      </c>
      <c r="Q215" s="194">
        <v>0</v>
      </c>
      <c r="R215" s="194">
        <f>Q215*H215</f>
        <v>0</v>
      </c>
      <c r="S215" s="194">
        <v>0</v>
      </c>
      <c r="T215" s="195">
        <f>S215*H215</f>
        <v>0</v>
      </c>
      <c r="U215" s="35"/>
      <c r="V215" s="35"/>
      <c r="W215" s="35"/>
      <c r="X215" s="35"/>
      <c r="Y215" s="35"/>
      <c r="Z215" s="35"/>
      <c r="AA215" s="35"/>
      <c r="AB215" s="35"/>
      <c r="AC215" s="35"/>
      <c r="AD215" s="35"/>
      <c r="AE215" s="35"/>
      <c r="AR215" s="196" t="s">
        <v>214</v>
      </c>
      <c r="AT215" s="196" t="s">
        <v>216</v>
      </c>
      <c r="AU215" s="196" t="s">
        <v>90</v>
      </c>
      <c r="AY215" s="18" t="s">
        <v>215</v>
      </c>
      <c r="BE215" s="197">
        <f>IF(N215="základní",J215,0)</f>
        <v>0</v>
      </c>
      <c r="BF215" s="197">
        <f>IF(N215="snížená",J215,0)</f>
        <v>0</v>
      </c>
      <c r="BG215" s="197">
        <f>IF(N215="zákl. přenesená",J215,0)</f>
        <v>0</v>
      </c>
      <c r="BH215" s="197">
        <f>IF(N215="sníž. přenesená",J215,0)</f>
        <v>0</v>
      </c>
      <c r="BI215" s="197">
        <f>IF(N215="nulová",J215,0)</f>
        <v>0</v>
      </c>
      <c r="BJ215" s="18" t="s">
        <v>88</v>
      </c>
      <c r="BK215" s="197">
        <f>ROUND(I215*H215,2)</f>
        <v>0</v>
      </c>
      <c r="BL215" s="18" t="s">
        <v>214</v>
      </c>
      <c r="BM215" s="196" t="s">
        <v>934</v>
      </c>
    </row>
    <row r="216" spans="1:65" s="2" customFormat="1" ht="10.199999999999999">
      <c r="A216" s="35"/>
      <c r="B216" s="36"/>
      <c r="C216" s="37"/>
      <c r="D216" s="198" t="s">
        <v>221</v>
      </c>
      <c r="E216" s="37"/>
      <c r="F216" s="199" t="s">
        <v>6639</v>
      </c>
      <c r="G216" s="37"/>
      <c r="H216" s="37"/>
      <c r="I216" s="200"/>
      <c r="J216" s="37"/>
      <c r="K216" s="37"/>
      <c r="L216" s="40"/>
      <c r="M216" s="201"/>
      <c r="N216" s="202"/>
      <c r="O216" s="72"/>
      <c r="P216" s="72"/>
      <c r="Q216" s="72"/>
      <c r="R216" s="72"/>
      <c r="S216" s="72"/>
      <c r="T216" s="73"/>
      <c r="U216" s="35"/>
      <c r="V216" s="35"/>
      <c r="W216" s="35"/>
      <c r="X216" s="35"/>
      <c r="Y216" s="35"/>
      <c r="Z216" s="35"/>
      <c r="AA216" s="35"/>
      <c r="AB216" s="35"/>
      <c r="AC216" s="35"/>
      <c r="AD216" s="35"/>
      <c r="AE216" s="35"/>
      <c r="AT216" s="18" t="s">
        <v>221</v>
      </c>
      <c r="AU216" s="18" t="s">
        <v>90</v>
      </c>
    </row>
    <row r="217" spans="1:65" s="2" customFormat="1" ht="21.75" customHeight="1">
      <c r="A217" s="35"/>
      <c r="B217" s="36"/>
      <c r="C217" s="185" t="s">
        <v>574</v>
      </c>
      <c r="D217" s="185" t="s">
        <v>216</v>
      </c>
      <c r="E217" s="186" t="s">
        <v>6641</v>
      </c>
      <c r="F217" s="187" t="s">
        <v>6642</v>
      </c>
      <c r="G217" s="188" t="s">
        <v>6640</v>
      </c>
      <c r="H217" s="189">
        <v>1</v>
      </c>
      <c r="I217" s="190"/>
      <c r="J217" s="191">
        <f>ROUND(I217*H217,2)</f>
        <v>0</v>
      </c>
      <c r="K217" s="187" t="s">
        <v>1</v>
      </c>
      <c r="L217" s="40"/>
      <c r="M217" s="192" t="s">
        <v>1</v>
      </c>
      <c r="N217" s="193" t="s">
        <v>46</v>
      </c>
      <c r="O217" s="72"/>
      <c r="P217" s="194">
        <f>O217*H217</f>
        <v>0</v>
      </c>
      <c r="Q217" s="194">
        <v>0</v>
      </c>
      <c r="R217" s="194">
        <f>Q217*H217</f>
        <v>0</v>
      </c>
      <c r="S217" s="194">
        <v>0</v>
      </c>
      <c r="T217" s="195">
        <f>S217*H217</f>
        <v>0</v>
      </c>
      <c r="U217" s="35"/>
      <c r="V217" s="35"/>
      <c r="W217" s="35"/>
      <c r="X217" s="35"/>
      <c r="Y217" s="35"/>
      <c r="Z217" s="35"/>
      <c r="AA217" s="35"/>
      <c r="AB217" s="35"/>
      <c r="AC217" s="35"/>
      <c r="AD217" s="35"/>
      <c r="AE217" s="35"/>
      <c r="AR217" s="196" t="s">
        <v>214</v>
      </c>
      <c r="AT217" s="196" t="s">
        <v>216</v>
      </c>
      <c r="AU217" s="196" t="s">
        <v>90</v>
      </c>
      <c r="AY217" s="18" t="s">
        <v>215</v>
      </c>
      <c r="BE217" s="197">
        <f>IF(N217="základní",J217,0)</f>
        <v>0</v>
      </c>
      <c r="BF217" s="197">
        <f>IF(N217="snížená",J217,0)</f>
        <v>0</v>
      </c>
      <c r="BG217" s="197">
        <f>IF(N217="zákl. přenesená",J217,0)</f>
        <v>0</v>
      </c>
      <c r="BH217" s="197">
        <f>IF(N217="sníž. přenesená",J217,0)</f>
        <v>0</v>
      </c>
      <c r="BI217" s="197">
        <f>IF(N217="nulová",J217,0)</f>
        <v>0</v>
      </c>
      <c r="BJ217" s="18" t="s">
        <v>88</v>
      </c>
      <c r="BK217" s="197">
        <f>ROUND(I217*H217,2)</f>
        <v>0</v>
      </c>
      <c r="BL217" s="18" t="s">
        <v>214</v>
      </c>
      <c r="BM217" s="196" t="s">
        <v>944</v>
      </c>
    </row>
    <row r="218" spans="1:65" s="2" customFormat="1" ht="10.199999999999999">
      <c r="A218" s="35"/>
      <c r="B218" s="36"/>
      <c r="C218" s="37"/>
      <c r="D218" s="198" t="s">
        <v>221</v>
      </c>
      <c r="E218" s="37"/>
      <c r="F218" s="199" t="s">
        <v>6642</v>
      </c>
      <c r="G218" s="37"/>
      <c r="H218" s="37"/>
      <c r="I218" s="200"/>
      <c r="J218" s="37"/>
      <c r="K218" s="37"/>
      <c r="L218" s="40"/>
      <c r="M218" s="201"/>
      <c r="N218" s="202"/>
      <c r="O218" s="72"/>
      <c r="P218" s="72"/>
      <c r="Q218" s="72"/>
      <c r="R218" s="72"/>
      <c r="S218" s="72"/>
      <c r="T218" s="73"/>
      <c r="U218" s="35"/>
      <c r="V218" s="35"/>
      <c r="W218" s="35"/>
      <c r="X218" s="35"/>
      <c r="Y218" s="35"/>
      <c r="Z218" s="35"/>
      <c r="AA218" s="35"/>
      <c r="AB218" s="35"/>
      <c r="AC218" s="35"/>
      <c r="AD218" s="35"/>
      <c r="AE218" s="35"/>
      <c r="AT218" s="18" t="s">
        <v>221</v>
      </c>
      <c r="AU218" s="18" t="s">
        <v>90</v>
      </c>
    </row>
    <row r="219" spans="1:65" s="11" customFormat="1" ht="22.8" customHeight="1">
      <c r="B219" s="171"/>
      <c r="C219" s="172"/>
      <c r="D219" s="173" t="s">
        <v>80</v>
      </c>
      <c r="E219" s="213" t="s">
        <v>6396</v>
      </c>
      <c r="F219" s="213" t="s">
        <v>6643</v>
      </c>
      <c r="G219" s="172"/>
      <c r="H219" s="172"/>
      <c r="I219" s="175"/>
      <c r="J219" s="214">
        <f>BK219</f>
        <v>0</v>
      </c>
      <c r="K219" s="172"/>
      <c r="L219" s="177"/>
      <c r="M219" s="178"/>
      <c r="N219" s="179"/>
      <c r="O219" s="179"/>
      <c r="P219" s="180">
        <f>P220+P223+P226+P229+P232+P235+P238+P241</f>
        <v>0</v>
      </c>
      <c r="Q219" s="179"/>
      <c r="R219" s="180">
        <f>R220+R223+R226+R229+R232+R235+R238+R241</f>
        <v>0</v>
      </c>
      <c r="S219" s="179"/>
      <c r="T219" s="181">
        <f>T220+T223+T226+T229+T232+T235+T238+T241</f>
        <v>0</v>
      </c>
      <c r="AR219" s="182" t="s">
        <v>88</v>
      </c>
      <c r="AT219" s="183" t="s">
        <v>80</v>
      </c>
      <c r="AU219" s="183" t="s">
        <v>88</v>
      </c>
      <c r="AY219" s="182" t="s">
        <v>215</v>
      </c>
      <c r="BK219" s="184">
        <f>BK220+BK223+BK226+BK229+BK232+BK235+BK238+BK241</f>
        <v>0</v>
      </c>
    </row>
    <row r="220" spans="1:65" s="11" customFormat="1" ht="20.85" customHeight="1">
      <c r="B220" s="171"/>
      <c r="C220" s="172"/>
      <c r="D220" s="173" t="s">
        <v>80</v>
      </c>
      <c r="E220" s="213" t="s">
        <v>6416</v>
      </c>
      <c r="F220" s="213" t="s">
        <v>6644</v>
      </c>
      <c r="G220" s="172"/>
      <c r="H220" s="172"/>
      <c r="I220" s="175"/>
      <c r="J220" s="214">
        <f>BK220</f>
        <v>0</v>
      </c>
      <c r="K220" s="172"/>
      <c r="L220" s="177"/>
      <c r="M220" s="178"/>
      <c r="N220" s="179"/>
      <c r="O220" s="179"/>
      <c r="P220" s="180">
        <f>SUM(P221:P222)</f>
        <v>0</v>
      </c>
      <c r="Q220" s="179"/>
      <c r="R220" s="180">
        <f>SUM(R221:R222)</f>
        <v>0</v>
      </c>
      <c r="S220" s="179"/>
      <c r="T220" s="181">
        <f>SUM(T221:T222)</f>
        <v>0</v>
      </c>
      <c r="AR220" s="182" t="s">
        <v>88</v>
      </c>
      <c r="AT220" s="183" t="s">
        <v>80</v>
      </c>
      <c r="AU220" s="183" t="s">
        <v>90</v>
      </c>
      <c r="AY220" s="182" t="s">
        <v>215</v>
      </c>
      <c r="BK220" s="184">
        <f>SUM(BK221:BK222)</f>
        <v>0</v>
      </c>
    </row>
    <row r="221" spans="1:65" s="2" customFormat="1" ht="16.5" customHeight="1">
      <c r="A221" s="35"/>
      <c r="B221" s="36"/>
      <c r="C221" s="185" t="s">
        <v>580</v>
      </c>
      <c r="D221" s="185" t="s">
        <v>216</v>
      </c>
      <c r="E221" s="186" t="s">
        <v>6645</v>
      </c>
      <c r="F221" s="187" t="s">
        <v>6646</v>
      </c>
      <c r="G221" s="188" t="s">
        <v>6080</v>
      </c>
      <c r="H221" s="189">
        <v>1</v>
      </c>
      <c r="I221" s="190"/>
      <c r="J221" s="191">
        <f>ROUND(I221*H221,2)</f>
        <v>0</v>
      </c>
      <c r="K221" s="187" t="s">
        <v>1</v>
      </c>
      <c r="L221" s="40"/>
      <c r="M221" s="192" t="s">
        <v>1</v>
      </c>
      <c r="N221" s="193" t="s">
        <v>46</v>
      </c>
      <c r="O221" s="72"/>
      <c r="P221" s="194">
        <f>O221*H221</f>
        <v>0</v>
      </c>
      <c r="Q221" s="194">
        <v>0</v>
      </c>
      <c r="R221" s="194">
        <f>Q221*H221</f>
        <v>0</v>
      </c>
      <c r="S221" s="194">
        <v>0</v>
      </c>
      <c r="T221" s="195">
        <f>S221*H221</f>
        <v>0</v>
      </c>
      <c r="U221" s="35"/>
      <c r="V221" s="35"/>
      <c r="W221" s="35"/>
      <c r="X221" s="35"/>
      <c r="Y221" s="35"/>
      <c r="Z221" s="35"/>
      <c r="AA221" s="35"/>
      <c r="AB221" s="35"/>
      <c r="AC221" s="35"/>
      <c r="AD221" s="35"/>
      <c r="AE221" s="35"/>
      <c r="AR221" s="196" t="s">
        <v>214</v>
      </c>
      <c r="AT221" s="196" t="s">
        <v>216</v>
      </c>
      <c r="AU221" s="196" t="s">
        <v>227</v>
      </c>
      <c r="AY221" s="18" t="s">
        <v>215</v>
      </c>
      <c r="BE221" s="197">
        <f>IF(N221="základní",J221,0)</f>
        <v>0</v>
      </c>
      <c r="BF221" s="197">
        <f>IF(N221="snížená",J221,0)</f>
        <v>0</v>
      </c>
      <c r="BG221" s="197">
        <f>IF(N221="zákl. přenesená",J221,0)</f>
        <v>0</v>
      </c>
      <c r="BH221" s="197">
        <f>IF(N221="sníž. přenesená",J221,0)</f>
        <v>0</v>
      </c>
      <c r="BI221" s="197">
        <f>IF(N221="nulová",J221,0)</f>
        <v>0</v>
      </c>
      <c r="BJ221" s="18" t="s">
        <v>88</v>
      </c>
      <c r="BK221" s="197">
        <f>ROUND(I221*H221,2)</f>
        <v>0</v>
      </c>
      <c r="BL221" s="18" t="s">
        <v>214</v>
      </c>
      <c r="BM221" s="196" t="s">
        <v>959</v>
      </c>
    </row>
    <row r="222" spans="1:65" s="2" customFormat="1" ht="10.199999999999999">
      <c r="A222" s="35"/>
      <c r="B222" s="36"/>
      <c r="C222" s="37"/>
      <c r="D222" s="198" t="s">
        <v>221</v>
      </c>
      <c r="E222" s="37"/>
      <c r="F222" s="199" t="s">
        <v>6646</v>
      </c>
      <c r="G222" s="37"/>
      <c r="H222" s="37"/>
      <c r="I222" s="200"/>
      <c r="J222" s="37"/>
      <c r="K222" s="37"/>
      <c r="L222" s="40"/>
      <c r="M222" s="201"/>
      <c r="N222" s="202"/>
      <c r="O222" s="72"/>
      <c r="P222" s="72"/>
      <c r="Q222" s="72"/>
      <c r="R222" s="72"/>
      <c r="S222" s="72"/>
      <c r="T222" s="73"/>
      <c r="U222" s="35"/>
      <c r="V222" s="35"/>
      <c r="W222" s="35"/>
      <c r="X222" s="35"/>
      <c r="Y222" s="35"/>
      <c r="Z222" s="35"/>
      <c r="AA222" s="35"/>
      <c r="AB222" s="35"/>
      <c r="AC222" s="35"/>
      <c r="AD222" s="35"/>
      <c r="AE222" s="35"/>
      <c r="AT222" s="18" t="s">
        <v>221</v>
      </c>
      <c r="AU222" s="18" t="s">
        <v>227</v>
      </c>
    </row>
    <row r="223" spans="1:65" s="11" customFormat="1" ht="20.85" customHeight="1">
      <c r="B223" s="171"/>
      <c r="C223" s="172"/>
      <c r="D223" s="173" t="s">
        <v>80</v>
      </c>
      <c r="E223" s="213" t="s">
        <v>6427</v>
      </c>
      <c r="F223" s="213" t="s">
        <v>6647</v>
      </c>
      <c r="G223" s="172"/>
      <c r="H223" s="172"/>
      <c r="I223" s="175"/>
      <c r="J223" s="214">
        <f>BK223</f>
        <v>0</v>
      </c>
      <c r="K223" s="172"/>
      <c r="L223" s="177"/>
      <c r="M223" s="178"/>
      <c r="N223" s="179"/>
      <c r="O223" s="179"/>
      <c r="P223" s="180">
        <f>SUM(P224:P225)</f>
        <v>0</v>
      </c>
      <c r="Q223" s="179"/>
      <c r="R223" s="180">
        <f>SUM(R224:R225)</f>
        <v>0</v>
      </c>
      <c r="S223" s="179"/>
      <c r="T223" s="181">
        <f>SUM(T224:T225)</f>
        <v>0</v>
      </c>
      <c r="AR223" s="182" t="s">
        <v>88</v>
      </c>
      <c r="AT223" s="183" t="s">
        <v>80</v>
      </c>
      <c r="AU223" s="183" t="s">
        <v>90</v>
      </c>
      <c r="AY223" s="182" t="s">
        <v>215</v>
      </c>
      <c r="BK223" s="184">
        <f>SUM(BK224:BK225)</f>
        <v>0</v>
      </c>
    </row>
    <row r="224" spans="1:65" s="2" customFormat="1" ht="16.5" customHeight="1">
      <c r="A224" s="35"/>
      <c r="B224" s="36"/>
      <c r="C224" s="185" t="s">
        <v>589</v>
      </c>
      <c r="D224" s="185" t="s">
        <v>216</v>
      </c>
      <c r="E224" s="186" t="s">
        <v>6648</v>
      </c>
      <c r="F224" s="187" t="s">
        <v>6649</v>
      </c>
      <c r="G224" s="188" t="s">
        <v>6080</v>
      </c>
      <c r="H224" s="189">
        <v>2</v>
      </c>
      <c r="I224" s="190"/>
      <c r="J224" s="191">
        <f>ROUND(I224*H224,2)</f>
        <v>0</v>
      </c>
      <c r="K224" s="187" t="s">
        <v>1</v>
      </c>
      <c r="L224" s="40"/>
      <c r="M224" s="192" t="s">
        <v>1</v>
      </c>
      <c r="N224" s="193" t="s">
        <v>46</v>
      </c>
      <c r="O224" s="72"/>
      <c r="P224" s="194">
        <f>O224*H224</f>
        <v>0</v>
      </c>
      <c r="Q224" s="194">
        <v>0</v>
      </c>
      <c r="R224" s="194">
        <f>Q224*H224</f>
        <v>0</v>
      </c>
      <c r="S224" s="194">
        <v>0</v>
      </c>
      <c r="T224" s="195">
        <f>S224*H224</f>
        <v>0</v>
      </c>
      <c r="U224" s="35"/>
      <c r="V224" s="35"/>
      <c r="W224" s="35"/>
      <c r="X224" s="35"/>
      <c r="Y224" s="35"/>
      <c r="Z224" s="35"/>
      <c r="AA224" s="35"/>
      <c r="AB224" s="35"/>
      <c r="AC224" s="35"/>
      <c r="AD224" s="35"/>
      <c r="AE224" s="35"/>
      <c r="AR224" s="196" t="s">
        <v>214</v>
      </c>
      <c r="AT224" s="196" t="s">
        <v>216</v>
      </c>
      <c r="AU224" s="196" t="s">
        <v>227</v>
      </c>
      <c r="AY224" s="18" t="s">
        <v>215</v>
      </c>
      <c r="BE224" s="197">
        <f>IF(N224="základní",J224,0)</f>
        <v>0</v>
      </c>
      <c r="BF224" s="197">
        <f>IF(N224="snížená",J224,0)</f>
        <v>0</v>
      </c>
      <c r="BG224" s="197">
        <f>IF(N224="zákl. přenesená",J224,0)</f>
        <v>0</v>
      </c>
      <c r="BH224" s="197">
        <f>IF(N224="sníž. přenesená",J224,0)</f>
        <v>0</v>
      </c>
      <c r="BI224" s="197">
        <f>IF(N224="nulová",J224,0)</f>
        <v>0</v>
      </c>
      <c r="BJ224" s="18" t="s">
        <v>88</v>
      </c>
      <c r="BK224" s="197">
        <f>ROUND(I224*H224,2)</f>
        <v>0</v>
      </c>
      <c r="BL224" s="18" t="s">
        <v>214</v>
      </c>
      <c r="BM224" s="196" t="s">
        <v>977</v>
      </c>
    </row>
    <row r="225" spans="1:65" s="2" customFormat="1" ht="10.199999999999999">
      <c r="A225" s="35"/>
      <c r="B225" s="36"/>
      <c r="C225" s="37"/>
      <c r="D225" s="198" t="s">
        <v>221</v>
      </c>
      <c r="E225" s="37"/>
      <c r="F225" s="199" t="s">
        <v>6649</v>
      </c>
      <c r="G225" s="37"/>
      <c r="H225" s="37"/>
      <c r="I225" s="200"/>
      <c r="J225" s="37"/>
      <c r="K225" s="37"/>
      <c r="L225" s="40"/>
      <c r="M225" s="201"/>
      <c r="N225" s="202"/>
      <c r="O225" s="72"/>
      <c r="P225" s="72"/>
      <c r="Q225" s="72"/>
      <c r="R225" s="72"/>
      <c r="S225" s="72"/>
      <c r="T225" s="73"/>
      <c r="U225" s="35"/>
      <c r="V225" s="35"/>
      <c r="W225" s="35"/>
      <c r="X225" s="35"/>
      <c r="Y225" s="35"/>
      <c r="Z225" s="35"/>
      <c r="AA225" s="35"/>
      <c r="AB225" s="35"/>
      <c r="AC225" s="35"/>
      <c r="AD225" s="35"/>
      <c r="AE225" s="35"/>
      <c r="AT225" s="18" t="s">
        <v>221</v>
      </c>
      <c r="AU225" s="18" t="s">
        <v>227</v>
      </c>
    </row>
    <row r="226" spans="1:65" s="11" customFormat="1" ht="20.85" customHeight="1">
      <c r="B226" s="171"/>
      <c r="C226" s="172"/>
      <c r="D226" s="173" t="s">
        <v>80</v>
      </c>
      <c r="E226" s="213" t="s">
        <v>6650</v>
      </c>
      <c r="F226" s="213" t="s">
        <v>6651</v>
      </c>
      <c r="G226" s="172"/>
      <c r="H226" s="172"/>
      <c r="I226" s="175"/>
      <c r="J226" s="214">
        <f>BK226</f>
        <v>0</v>
      </c>
      <c r="K226" s="172"/>
      <c r="L226" s="177"/>
      <c r="M226" s="178"/>
      <c r="N226" s="179"/>
      <c r="O226" s="179"/>
      <c r="P226" s="180">
        <f>SUM(P227:P228)</f>
        <v>0</v>
      </c>
      <c r="Q226" s="179"/>
      <c r="R226" s="180">
        <f>SUM(R227:R228)</f>
        <v>0</v>
      </c>
      <c r="S226" s="179"/>
      <c r="T226" s="181">
        <f>SUM(T227:T228)</f>
        <v>0</v>
      </c>
      <c r="AR226" s="182" t="s">
        <v>88</v>
      </c>
      <c r="AT226" s="183" t="s">
        <v>80</v>
      </c>
      <c r="AU226" s="183" t="s">
        <v>90</v>
      </c>
      <c r="AY226" s="182" t="s">
        <v>215</v>
      </c>
      <c r="BK226" s="184">
        <f>SUM(BK227:BK228)</f>
        <v>0</v>
      </c>
    </row>
    <row r="227" spans="1:65" s="2" customFormat="1" ht="16.5" customHeight="1">
      <c r="A227" s="35"/>
      <c r="B227" s="36"/>
      <c r="C227" s="185" t="s">
        <v>609</v>
      </c>
      <c r="D227" s="185" t="s">
        <v>216</v>
      </c>
      <c r="E227" s="186" t="s">
        <v>6652</v>
      </c>
      <c r="F227" s="187" t="s">
        <v>6653</v>
      </c>
      <c r="G227" s="188" t="s">
        <v>6080</v>
      </c>
      <c r="H227" s="189">
        <v>13</v>
      </c>
      <c r="I227" s="190"/>
      <c r="J227" s="191">
        <f>ROUND(I227*H227,2)</f>
        <v>0</v>
      </c>
      <c r="K227" s="187" t="s">
        <v>1</v>
      </c>
      <c r="L227" s="40"/>
      <c r="M227" s="192" t="s">
        <v>1</v>
      </c>
      <c r="N227" s="193" t="s">
        <v>46</v>
      </c>
      <c r="O227" s="72"/>
      <c r="P227" s="194">
        <f>O227*H227</f>
        <v>0</v>
      </c>
      <c r="Q227" s="194">
        <v>0</v>
      </c>
      <c r="R227" s="194">
        <f>Q227*H227</f>
        <v>0</v>
      </c>
      <c r="S227" s="194">
        <v>0</v>
      </c>
      <c r="T227" s="195">
        <f>S227*H227</f>
        <v>0</v>
      </c>
      <c r="U227" s="35"/>
      <c r="V227" s="35"/>
      <c r="W227" s="35"/>
      <c r="X227" s="35"/>
      <c r="Y227" s="35"/>
      <c r="Z227" s="35"/>
      <c r="AA227" s="35"/>
      <c r="AB227" s="35"/>
      <c r="AC227" s="35"/>
      <c r="AD227" s="35"/>
      <c r="AE227" s="35"/>
      <c r="AR227" s="196" t="s">
        <v>214</v>
      </c>
      <c r="AT227" s="196" t="s">
        <v>216</v>
      </c>
      <c r="AU227" s="196" t="s">
        <v>227</v>
      </c>
      <c r="AY227" s="18" t="s">
        <v>215</v>
      </c>
      <c r="BE227" s="197">
        <f>IF(N227="základní",J227,0)</f>
        <v>0</v>
      </c>
      <c r="BF227" s="197">
        <f>IF(N227="snížená",J227,0)</f>
        <v>0</v>
      </c>
      <c r="BG227" s="197">
        <f>IF(N227="zákl. přenesená",J227,0)</f>
        <v>0</v>
      </c>
      <c r="BH227" s="197">
        <f>IF(N227="sníž. přenesená",J227,0)</f>
        <v>0</v>
      </c>
      <c r="BI227" s="197">
        <f>IF(N227="nulová",J227,0)</f>
        <v>0</v>
      </c>
      <c r="BJ227" s="18" t="s">
        <v>88</v>
      </c>
      <c r="BK227" s="197">
        <f>ROUND(I227*H227,2)</f>
        <v>0</v>
      </c>
      <c r="BL227" s="18" t="s">
        <v>214</v>
      </c>
      <c r="BM227" s="196" t="s">
        <v>999</v>
      </c>
    </row>
    <row r="228" spans="1:65" s="2" customFormat="1" ht="10.199999999999999">
      <c r="A228" s="35"/>
      <c r="B228" s="36"/>
      <c r="C228" s="37"/>
      <c r="D228" s="198" t="s">
        <v>221</v>
      </c>
      <c r="E228" s="37"/>
      <c r="F228" s="199" t="s">
        <v>6653</v>
      </c>
      <c r="G228" s="37"/>
      <c r="H228" s="37"/>
      <c r="I228" s="200"/>
      <c r="J228" s="37"/>
      <c r="K228" s="37"/>
      <c r="L228" s="40"/>
      <c r="M228" s="201"/>
      <c r="N228" s="202"/>
      <c r="O228" s="72"/>
      <c r="P228" s="72"/>
      <c r="Q228" s="72"/>
      <c r="R228" s="72"/>
      <c r="S228" s="72"/>
      <c r="T228" s="73"/>
      <c r="U228" s="35"/>
      <c r="V228" s="35"/>
      <c r="W228" s="35"/>
      <c r="X228" s="35"/>
      <c r="Y228" s="35"/>
      <c r="Z228" s="35"/>
      <c r="AA228" s="35"/>
      <c r="AB228" s="35"/>
      <c r="AC228" s="35"/>
      <c r="AD228" s="35"/>
      <c r="AE228" s="35"/>
      <c r="AT228" s="18" t="s">
        <v>221</v>
      </c>
      <c r="AU228" s="18" t="s">
        <v>227</v>
      </c>
    </row>
    <row r="229" spans="1:65" s="11" customFormat="1" ht="20.85" customHeight="1">
      <c r="B229" s="171"/>
      <c r="C229" s="172"/>
      <c r="D229" s="173" t="s">
        <v>80</v>
      </c>
      <c r="E229" s="213" t="s">
        <v>6654</v>
      </c>
      <c r="F229" s="213" t="s">
        <v>6655</v>
      </c>
      <c r="G229" s="172"/>
      <c r="H229" s="172"/>
      <c r="I229" s="175"/>
      <c r="J229" s="214">
        <f>BK229</f>
        <v>0</v>
      </c>
      <c r="K229" s="172"/>
      <c r="L229" s="177"/>
      <c r="M229" s="178"/>
      <c r="N229" s="179"/>
      <c r="O229" s="179"/>
      <c r="P229" s="180">
        <f>SUM(P230:P231)</f>
        <v>0</v>
      </c>
      <c r="Q229" s="179"/>
      <c r="R229" s="180">
        <f>SUM(R230:R231)</f>
        <v>0</v>
      </c>
      <c r="S229" s="179"/>
      <c r="T229" s="181">
        <f>SUM(T230:T231)</f>
        <v>0</v>
      </c>
      <c r="AR229" s="182" t="s">
        <v>88</v>
      </c>
      <c r="AT229" s="183" t="s">
        <v>80</v>
      </c>
      <c r="AU229" s="183" t="s">
        <v>90</v>
      </c>
      <c r="AY229" s="182" t="s">
        <v>215</v>
      </c>
      <c r="BK229" s="184">
        <f>SUM(BK230:BK231)</f>
        <v>0</v>
      </c>
    </row>
    <row r="230" spans="1:65" s="2" customFormat="1" ht="16.5" customHeight="1">
      <c r="A230" s="35"/>
      <c r="B230" s="36"/>
      <c r="C230" s="185" t="s">
        <v>625</v>
      </c>
      <c r="D230" s="185" t="s">
        <v>216</v>
      </c>
      <c r="E230" s="186" t="s">
        <v>6656</v>
      </c>
      <c r="F230" s="187" t="s">
        <v>6657</v>
      </c>
      <c r="G230" s="188" t="s">
        <v>6080</v>
      </c>
      <c r="H230" s="189">
        <v>1</v>
      </c>
      <c r="I230" s="190"/>
      <c r="J230" s="191">
        <f>ROUND(I230*H230,2)</f>
        <v>0</v>
      </c>
      <c r="K230" s="187" t="s">
        <v>1</v>
      </c>
      <c r="L230" s="40"/>
      <c r="M230" s="192" t="s">
        <v>1</v>
      </c>
      <c r="N230" s="193" t="s">
        <v>46</v>
      </c>
      <c r="O230" s="72"/>
      <c r="P230" s="194">
        <f>O230*H230</f>
        <v>0</v>
      </c>
      <c r="Q230" s="194">
        <v>0</v>
      </c>
      <c r="R230" s="194">
        <f>Q230*H230</f>
        <v>0</v>
      </c>
      <c r="S230" s="194">
        <v>0</v>
      </c>
      <c r="T230" s="195">
        <f>S230*H230</f>
        <v>0</v>
      </c>
      <c r="U230" s="35"/>
      <c r="V230" s="35"/>
      <c r="W230" s="35"/>
      <c r="X230" s="35"/>
      <c r="Y230" s="35"/>
      <c r="Z230" s="35"/>
      <c r="AA230" s="35"/>
      <c r="AB230" s="35"/>
      <c r="AC230" s="35"/>
      <c r="AD230" s="35"/>
      <c r="AE230" s="35"/>
      <c r="AR230" s="196" t="s">
        <v>214</v>
      </c>
      <c r="AT230" s="196" t="s">
        <v>216</v>
      </c>
      <c r="AU230" s="196" t="s">
        <v>227</v>
      </c>
      <c r="AY230" s="18" t="s">
        <v>215</v>
      </c>
      <c r="BE230" s="197">
        <f>IF(N230="základní",J230,0)</f>
        <v>0</v>
      </c>
      <c r="BF230" s="197">
        <f>IF(N230="snížená",J230,0)</f>
        <v>0</v>
      </c>
      <c r="BG230" s="197">
        <f>IF(N230="zákl. přenesená",J230,0)</f>
        <v>0</v>
      </c>
      <c r="BH230" s="197">
        <f>IF(N230="sníž. přenesená",J230,0)</f>
        <v>0</v>
      </c>
      <c r="BI230" s="197">
        <f>IF(N230="nulová",J230,0)</f>
        <v>0</v>
      </c>
      <c r="BJ230" s="18" t="s">
        <v>88</v>
      </c>
      <c r="BK230" s="197">
        <f>ROUND(I230*H230,2)</f>
        <v>0</v>
      </c>
      <c r="BL230" s="18" t="s">
        <v>214</v>
      </c>
      <c r="BM230" s="196" t="s">
        <v>1014</v>
      </c>
    </row>
    <row r="231" spans="1:65" s="2" customFormat="1" ht="10.199999999999999">
      <c r="A231" s="35"/>
      <c r="B231" s="36"/>
      <c r="C231" s="37"/>
      <c r="D231" s="198" t="s">
        <v>221</v>
      </c>
      <c r="E231" s="37"/>
      <c r="F231" s="199" t="s">
        <v>6657</v>
      </c>
      <c r="G231" s="37"/>
      <c r="H231" s="37"/>
      <c r="I231" s="200"/>
      <c r="J231" s="37"/>
      <c r="K231" s="37"/>
      <c r="L231" s="40"/>
      <c r="M231" s="201"/>
      <c r="N231" s="202"/>
      <c r="O231" s="72"/>
      <c r="P231" s="72"/>
      <c r="Q231" s="72"/>
      <c r="R231" s="72"/>
      <c r="S231" s="72"/>
      <c r="T231" s="73"/>
      <c r="U231" s="35"/>
      <c r="V231" s="35"/>
      <c r="W231" s="35"/>
      <c r="X231" s="35"/>
      <c r="Y231" s="35"/>
      <c r="Z231" s="35"/>
      <c r="AA231" s="35"/>
      <c r="AB231" s="35"/>
      <c r="AC231" s="35"/>
      <c r="AD231" s="35"/>
      <c r="AE231" s="35"/>
      <c r="AT231" s="18" t="s">
        <v>221</v>
      </c>
      <c r="AU231" s="18" t="s">
        <v>227</v>
      </c>
    </row>
    <row r="232" spans="1:65" s="11" customFormat="1" ht="20.85" customHeight="1">
      <c r="B232" s="171"/>
      <c r="C232" s="172"/>
      <c r="D232" s="173" t="s">
        <v>80</v>
      </c>
      <c r="E232" s="213" t="s">
        <v>6658</v>
      </c>
      <c r="F232" s="213" t="s">
        <v>6659</v>
      </c>
      <c r="G232" s="172"/>
      <c r="H232" s="172"/>
      <c r="I232" s="175"/>
      <c r="J232" s="214">
        <f>BK232</f>
        <v>0</v>
      </c>
      <c r="K232" s="172"/>
      <c r="L232" s="177"/>
      <c r="M232" s="178"/>
      <c r="N232" s="179"/>
      <c r="O232" s="179"/>
      <c r="P232" s="180">
        <f>SUM(P233:P234)</f>
        <v>0</v>
      </c>
      <c r="Q232" s="179"/>
      <c r="R232" s="180">
        <f>SUM(R233:R234)</f>
        <v>0</v>
      </c>
      <c r="S232" s="179"/>
      <c r="T232" s="181">
        <f>SUM(T233:T234)</f>
        <v>0</v>
      </c>
      <c r="AR232" s="182" t="s">
        <v>88</v>
      </c>
      <c r="AT232" s="183" t="s">
        <v>80</v>
      </c>
      <c r="AU232" s="183" t="s">
        <v>90</v>
      </c>
      <c r="AY232" s="182" t="s">
        <v>215</v>
      </c>
      <c r="BK232" s="184">
        <f>SUM(BK233:BK234)</f>
        <v>0</v>
      </c>
    </row>
    <row r="233" spans="1:65" s="2" customFormat="1" ht="16.5" customHeight="1">
      <c r="A233" s="35"/>
      <c r="B233" s="36"/>
      <c r="C233" s="185" t="s">
        <v>631</v>
      </c>
      <c r="D233" s="185" t="s">
        <v>216</v>
      </c>
      <c r="E233" s="186" t="s">
        <v>6660</v>
      </c>
      <c r="F233" s="187" t="s">
        <v>6661</v>
      </c>
      <c r="G233" s="188" t="s">
        <v>6080</v>
      </c>
      <c r="H233" s="189">
        <v>1</v>
      </c>
      <c r="I233" s="190"/>
      <c r="J233" s="191">
        <f>ROUND(I233*H233,2)</f>
        <v>0</v>
      </c>
      <c r="K233" s="187" t="s">
        <v>1</v>
      </c>
      <c r="L233" s="40"/>
      <c r="M233" s="192" t="s">
        <v>1</v>
      </c>
      <c r="N233" s="193" t="s">
        <v>46</v>
      </c>
      <c r="O233" s="72"/>
      <c r="P233" s="194">
        <f>O233*H233</f>
        <v>0</v>
      </c>
      <c r="Q233" s="194">
        <v>0</v>
      </c>
      <c r="R233" s="194">
        <f>Q233*H233</f>
        <v>0</v>
      </c>
      <c r="S233" s="194">
        <v>0</v>
      </c>
      <c r="T233" s="195">
        <f>S233*H233</f>
        <v>0</v>
      </c>
      <c r="U233" s="35"/>
      <c r="V233" s="35"/>
      <c r="W233" s="35"/>
      <c r="X233" s="35"/>
      <c r="Y233" s="35"/>
      <c r="Z233" s="35"/>
      <c r="AA233" s="35"/>
      <c r="AB233" s="35"/>
      <c r="AC233" s="35"/>
      <c r="AD233" s="35"/>
      <c r="AE233" s="35"/>
      <c r="AR233" s="196" t="s">
        <v>214</v>
      </c>
      <c r="AT233" s="196" t="s">
        <v>216</v>
      </c>
      <c r="AU233" s="196" t="s">
        <v>227</v>
      </c>
      <c r="AY233" s="18" t="s">
        <v>215</v>
      </c>
      <c r="BE233" s="197">
        <f>IF(N233="základní",J233,0)</f>
        <v>0</v>
      </c>
      <c r="BF233" s="197">
        <f>IF(N233="snížená",J233,0)</f>
        <v>0</v>
      </c>
      <c r="BG233" s="197">
        <f>IF(N233="zákl. přenesená",J233,0)</f>
        <v>0</v>
      </c>
      <c r="BH233" s="197">
        <f>IF(N233="sníž. přenesená",J233,0)</f>
        <v>0</v>
      </c>
      <c r="BI233" s="197">
        <f>IF(N233="nulová",J233,0)</f>
        <v>0</v>
      </c>
      <c r="BJ233" s="18" t="s">
        <v>88</v>
      </c>
      <c r="BK233" s="197">
        <f>ROUND(I233*H233,2)</f>
        <v>0</v>
      </c>
      <c r="BL233" s="18" t="s">
        <v>214</v>
      </c>
      <c r="BM233" s="196" t="s">
        <v>1030</v>
      </c>
    </row>
    <row r="234" spans="1:65" s="2" customFormat="1" ht="10.199999999999999">
      <c r="A234" s="35"/>
      <c r="B234" s="36"/>
      <c r="C234" s="37"/>
      <c r="D234" s="198" t="s">
        <v>221</v>
      </c>
      <c r="E234" s="37"/>
      <c r="F234" s="199" t="s">
        <v>6661</v>
      </c>
      <c r="G234" s="37"/>
      <c r="H234" s="37"/>
      <c r="I234" s="200"/>
      <c r="J234" s="37"/>
      <c r="K234" s="37"/>
      <c r="L234" s="40"/>
      <c r="M234" s="201"/>
      <c r="N234" s="202"/>
      <c r="O234" s="72"/>
      <c r="P234" s="72"/>
      <c r="Q234" s="72"/>
      <c r="R234" s="72"/>
      <c r="S234" s="72"/>
      <c r="T234" s="73"/>
      <c r="U234" s="35"/>
      <c r="V234" s="35"/>
      <c r="W234" s="35"/>
      <c r="X234" s="35"/>
      <c r="Y234" s="35"/>
      <c r="Z234" s="35"/>
      <c r="AA234" s="35"/>
      <c r="AB234" s="35"/>
      <c r="AC234" s="35"/>
      <c r="AD234" s="35"/>
      <c r="AE234" s="35"/>
      <c r="AT234" s="18" t="s">
        <v>221</v>
      </c>
      <c r="AU234" s="18" t="s">
        <v>227</v>
      </c>
    </row>
    <row r="235" spans="1:65" s="11" customFormat="1" ht="20.85" customHeight="1">
      <c r="B235" s="171"/>
      <c r="C235" s="172"/>
      <c r="D235" s="173" t="s">
        <v>80</v>
      </c>
      <c r="E235" s="213" t="s">
        <v>6662</v>
      </c>
      <c r="F235" s="213" t="s">
        <v>6663</v>
      </c>
      <c r="G235" s="172"/>
      <c r="H235" s="172"/>
      <c r="I235" s="175"/>
      <c r="J235" s="214">
        <f>BK235</f>
        <v>0</v>
      </c>
      <c r="K235" s="172"/>
      <c r="L235" s="177"/>
      <c r="M235" s="178"/>
      <c r="N235" s="179"/>
      <c r="O235" s="179"/>
      <c r="P235" s="180">
        <f>SUM(P236:P237)</f>
        <v>0</v>
      </c>
      <c r="Q235" s="179"/>
      <c r="R235" s="180">
        <f>SUM(R236:R237)</f>
        <v>0</v>
      </c>
      <c r="S235" s="179"/>
      <c r="T235" s="181">
        <f>SUM(T236:T237)</f>
        <v>0</v>
      </c>
      <c r="AR235" s="182" t="s">
        <v>88</v>
      </c>
      <c r="AT235" s="183" t="s">
        <v>80</v>
      </c>
      <c r="AU235" s="183" t="s">
        <v>90</v>
      </c>
      <c r="AY235" s="182" t="s">
        <v>215</v>
      </c>
      <c r="BK235" s="184">
        <f>SUM(BK236:BK237)</f>
        <v>0</v>
      </c>
    </row>
    <row r="236" spans="1:65" s="2" customFormat="1" ht="16.5" customHeight="1">
      <c r="A236" s="35"/>
      <c r="B236" s="36"/>
      <c r="C236" s="185" t="s">
        <v>676</v>
      </c>
      <c r="D236" s="185" t="s">
        <v>216</v>
      </c>
      <c r="E236" s="186" t="s">
        <v>6664</v>
      </c>
      <c r="F236" s="187" t="s">
        <v>6665</v>
      </c>
      <c r="G236" s="188" t="s">
        <v>6080</v>
      </c>
      <c r="H236" s="189">
        <v>1</v>
      </c>
      <c r="I236" s="190"/>
      <c r="J236" s="191">
        <f>ROUND(I236*H236,2)</f>
        <v>0</v>
      </c>
      <c r="K236" s="187" t="s">
        <v>1</v>
      </c>
      <c r="L236" s="40"/>
      <c r="M236" s="192" t="s">
        <v>1</v>
      </c>
      <c r="N236" s="193" t="s">
        <v>46</v>
      </c>
      <c r="O236" s="72"/>
      <c r="P236" s="194">
        <f>O236*H236</f>
        <v>0</v>
      </c>
      <c r="Q236" s="194">
        <v>0</v>
      </c>
      <c r="R236" s="194">
        <f>Q236*H236</f>
        <v>0</v>
      </c>
      <c r="S236" s="194">
        <v>0</v>
      </c>
      <c r="T236" s="195">
        <f>S236*H236</f>
        <v>0</v>
      </c>
      <c r="U236" s="35"/>
      <c r="V236" s="35"/>
      <c r="W236" s="35"/>
      <c r="X236" s="35"/>
      <c r="Y236" s="35"/>
      <c r="Z236" s="35"/>
      <c r="AA236" s="35"/>
      <c r="AB236" s="35"/>
      <c r="AC236" s="35"/>
      <c r="AD236" s="35"/>
      <c r="AE236" s="35"/>
      <c r="AR236" s="196" t="s">
        <v>214</v>
      </c>
      <c r="AT236" s="196" t="s">
        <v>216</v>
      </c>
      <c r="AU236" s="196" t="s">
        <v>227</v>
      </c>
      <c r="AY236" s="18" t="s">
        <v>215</v>
      </c>
      <c r="BE236" s="197">
        <f>IF(N236="základní",J236,0)</f>
        <v>0</v>
      </c>
      <c r="BF236" s="197">
        <f>IF(N236="snížená",J236,0)</f>
        <v>0</v>
      </c>
      <c r="BG236" s="197">
        <f>IF(N236="zákl. přenesená",J236,0)</f>
        <v>0</v>
      </c>
      <c r="BH236" s="197">
        <f>IF(N236="sníž. přenesená",J236,0)</f>
        <v>0</v>
      </c>
      <c r="BI236" s="197">
        <f>IF(N236="nulová",J236,0)</f>
        <v>0</v>
      </c>
      <c r="BJ236" s="18" t="s">
        <v>88</v>
      </c>
      <c r="BK236" s="197">
        <f>ROUND(I236*H236,2)</f>
        <v>0</v>
      </c>
      <c r="BL236" s="18" t="s">
        <v>214</v>
      </c>
      <c r="BM236" s="196" t="s">
        <v>1043</v>
      </c>
    </row>
    <row r="237" spans="1:65" s="2" customFormat="1" ht="10.199999999999999">
      <c r="A237" s="35"/>
      <c r="B237" s="36"/>
      <c r="C237" s="37"/>
      <c r="D237" s="198" t="s">
        <v>221</v>
      </c>
      <c r="E237" s="37"/>
      <c r="F237" s="199" t="s">
        <v>6665</v>
      </c>
      <c r="G237" s="37"/>
      <c r="H237" s="37"/>
      <c r="I237" s="200"/>
      <c r="J237" s="37"/>
      <c r="K237" s="37"/>
      <c r="L237" s="40"/>
      <c r="M237" s="201"/>
      <c r="N237" s="202"/>
      <c r="O237" s="72"/>
      <c r="P237" s="72"/>
      <c r="Q237" s="72"/>
      <c r="R237" s="72"/>
      <c r="S237" s="72"/>
      <c r="T237" s="73"/>
      <c r="U237" s="35"/>
      <c r="V237" s="35"/>
      <c r="W237" s="35"/>
      <c r="X237" s="35"/>
      <c r="Y237" s="35"/>
      <c r="Z237" s="35"/>
      <c r="AA237" s="35"/>
      <c r="AB237" s="35"/>
      <c r="AC237" s="35"/>
      <c r="AD237" s="35"/>
      <c r="AE237" s="35"/>
      <c r="AT237" s="18" t="s">
        <v>221</v>
      </c>
      <c r="AU237" s="18" t="s">
        <v>227</v>
      </c>
    </row>
    <row r="238" spans="1:65" s="11" customFormat="1" ht="20.85" customHeight="1">
      <c r="B238" s="171"/>
      <c r="C238" s="172"/>
      <c r="D238" s="173" t="s">
        <v>80</v>
      </c>
      <c r="E238" s="213" t="s">
        <v>6666</v>
      </c>
      <c r="F238" s="213" t="s">
        <v>6667</v>
      </c>
      <c r="G238" s="172"/>
      <c r="H238" s="172"/>
      <c r="I238" s="175"/>
      <c r="J238" s="214">
        <f>BK238</f>
        <v>0</v>
      </c>
      <c r="K238" s="172"/>
      <c r="L238" s="177"/>
      <c r="M238" s="178"/>
      <c r="N238" s="179"/>
      <c r="O238" s="179"/>
      <c r="P238" s="180">
        <f>SUM(P239:P240)</f>
        <v>0</v>
      </c>
      <c r="Q238" s="179"/>
      <c r="R238" s="180">
        <f>SUM(R239:R240)</f>
        <v>0</v>
      </c>
      <c r="S238" s="179"/>
      <c r="T238" s="181">
        <f>SUM(T239:T240)</f>
        <v>0</v>
      </c>
      <c r="AR238" s="182" t="s">
        <v>88</v>
      </c>
      <c r="AT238" s="183" t="s">
        <v>80</v>
      </c>
      <c r="AU238" s="183" t="s">
        <v>90</v>
      </c>
      <c r="AY238" s="182" t="s">
        <v>215</v>
      </c>
      <c r="BK238" s="184">
        <f>SUM(BK239:BK240)</f>
        <v>0</v>
      </c>
    </row>
    <row r="239" spans="1:65" s="2" customFormat="1" ht="16.5" customHeight="1">
      <c r="A239" s="35"/>
      <c r="B239" s="36"/>
      <c r="C239" s="185" t="s">
        <v>711</v>
      </c>
      <c r="D239" s="185" t="s">
        <v>216</v>
      </c>
      <c r="E239" s="186" t="s">
        <v>6668</v>
      </c>
      <c r="F239" s="187" t="s">
        <v>6669</v>
      </c>
      <c r="G239" s="188" t="s">
        <v>6080</v>
      </c>
      <c r="H239" s="189">
        <v>15</v>
      </c>
      <c r="I239" s="190"/>
      <c r="J239" s="191">
        <f>ROUND(I239*H239,2)</f>
        <v>0</v>
      </c>
      <c r="K239" s="187" t="s">
        <v>1</v>
      </c>
      <c r="L239" s="40"/>
      <c r="M239" s="192" t="s">
        <v>1</v>
      </c>
      <c r="N239" s="193" t="s">
        <v>46</v>
      </c>
      <c r="O239" s="72"/>
      <c r="P239" s="194">
        <f>O239*H239</f>
        <v>0</v>
      </c>
      <c r="Q239" s="194">
        <v>0</v>
      </c>
      <c r="R239" s="194">
        <f>Q239*H239</f>
        <v>0</v>
      </c>
      <c r="S239" s="194">
        <v>0</v>
      </c>
      <c r="T239" s="195">
        <f>S239*H239</f>
        <v>0</v>
      </c>
      <c r="U239" s="35"/>
      <c r="V239" s="35"/>
      <c r="W239" s="35"/>
      <c r="X239" s="35"/>
      <c r="Y239" s="35"/>
      <c r="Z239" s="35"/>
      <c r="AA239" s="35"/>
      <c r="AB239" s="35"/>
      <c r="AC239" s="35"/>
      <c r="AD239" s="35"/>
      <c r="AE239" s="35"/>
      <c r="AR239" s="196" t="s">
        <v>214</v>
      </c>
      <c r="AT239" s="196" t="s">
        <v>216</v>
      </c>
      <c r="AU239" s="196" t="s">
        <v>227</v>
      </c>
      <c r="AY239" s="18" t="s">
        <v>215</v>
      </c>
      <c r="BE239" s="197">
        <f>IF(N239="základní",J239,0)</f>
        <v>0</v>
      </c>
      <c r="BF239" s="197">
        <f>IF(N239="snížená",J239,0)</f>
        <v>0</v>
      </c>
      <c r="BG239" s="197">
        <f>IF(N239="zákl. přenesená",J239,0)</f>
        <v>0</v>
      </c>
      <c r="BH239" s="197">
        <f>IF(N239="sníž. přenesená",J239,0)</f>
        <v>0</v>
      </c>
      <c r="BI239" s="197">
        <f>IF(N239="nulová",J239,0)</f>
        <v>0</v>
      </c>
      <c r="BJ239" s="18" t="s">
        <v>88</v>
      </c>
      <c r="BK239" s="197">
        <f>ROUND(I239*H239,2)</f>
        <v>0</v>
      </c>
      <c r="BL239" s="18" t="s">
        <v>214</v>
      </c>
      <c r="BM239" s="196" t="s">
        <v>1061</v>
      </c>
    </row>
    <row r="240" spans="1:65" s="2" customFormat="1" ht="10.199999999999999">
      <c r="A240" s="35"/>
      <c r="B240" s="36"/>
      <c r="C240" s="37"/>
      <c r="D240" s="198" t="s">
        <v>221</v>
      </c>
      <c r="E240" s="37"/>
      <c r="F240" s="199" t="s">
        <v>6669</v>
      </c>
      <c r="G240" s="37"/>
      <c r="H240" s="37"/>
      <c r="I240" s="200"/>
      <c r="J240" s="37"/>
      <c r="K240" s="37"/>
      <c r="L240" s="40"/>
      <c r="M240" s="201"/>
      <c r="N240" s="202"/>
      <c r="O240" s="72"/>
      <c r="P240" s="72"/>
      <c r="Q240" s="72"/>
      <c r="R240" s="72"/>
      <c r="S240" s="72"/>
      <c r="T240" s="73"/>
      <c r="U240" s="35"/>
      <c r="V240" s="35"/>
      <c r="W240" s="35"/>
      <c r="X240" s="35"/>
      <c r="Y240" s="35"/>
      <c r="Z240" s="35"/>
      <c r="AA240" s="35"/>
      <c r="AB240" s="35"/>
      <c r="AC240" s="35"/>
      <c r="AD240" s="35"/>
      <c r="AE240" s="35"/>
      <c r="AT240" s="18" t="s">
        <v>221</v>
      </c>
      <c r="AU240" s="18" t="s">
        <v>227</v>
      </c>
    </row>
    <row r="241" spans="1:65" s="11" customFormat="1" ht="20.85" customHeight="1">
      <c r="B241" s="171"/>
      <c r="C241" s="172"/>
      <c r="D241" s="173" t="s">
        <v>80</v>
      </c>
      <c r="E241" s="213" t="s">
        <v>6670</v>
      </c>
      <c r="F241" s="213" t="s">
        <v>6671</v>
      </c>
      <c r="G241" s="172"/>
      <c r="H241" s="172"/>
      <c r="I241" s="175"/>
      <c r="J241" s="214">
        <f>BK241</f>
        <v>0</v>
      </c>
      <c r="K241" s="172"/>
      <c r="L241" s="177"/>
      <c r="M241" s="178"/>
      <c r="N241" s="179"/>
      <c r="O241" s="179"/>
      <c r="P241" s="180">
        <f>SUM(P242:P247)</f>
        <v>0</v>
      </c>
      <c r="Q241" s="179"/>
      <c r="R241" s="180">
        <f>SUM(R242:R247)</f>
        <v>0</v>
      </c>
      <c r="S241" s="179"/>
      <c r="T241" s="181">
        <f>SUM(T242:T247)</f>
        <v>0</v>
      </c>
      <c r="AR241" s="182" t="s">
        <v>88</v>
      </c>
      <c r="AT241" s="183" t="s">
        <v>80</v>
      </c>
      <c r="AU241" s="183" t="s">
        <v>90</v>
      </c>
      <c r="AY241" s="182" t="s">
        <v>215</v>
      </c>
      <c r="BK241" s="184">
        <f>SUM(BK242:BK247)</f>
        <v>0</v>
      </c>
    </row>
    <row r="242" spans="1:65" s="2" customFormat="1" ht="16.5" customHeight="1">
      <c r="A242" s="35"/>
      <c r="B242" s="36"/>
      <c r="C242" s="185" t="s">
        <v>713</v>
      </c>
      <c r="D242" s="185" t="s">
        <v>216</v>
      </c>
      <c r="E242" s="186" t="s">
        <v>6672</v>
      </c>
      <c r="F242" s="187" t="s">
        <v>6673</v>
      </c>
      <c r="G242" s="188" t="s">
        <v>6080</v>
      </c>
      <c r="H242" s="189">
        <v>1</v>
      </c>
      <c r="I242" s="190"/>
      <c r="J242" s="191">
        <f>ROUND(I242*H242,2)</f>
        <v>0</v>
      </c>
      <c r="K242" s="187" t="s">
        <v>1</v>
      </c>
      <c r="L242" s="40"/>
      <c r="M242" s="192" t="s">
        <v>1</v>
      </c>
      <c r="N242" s="193" t="s">
        <v>46</v>
      </c>
      <c r="O242" s="72"/>
      <c r="P242" s="194">
        <f>O242*H242</f>
        <v>0</v>
      </c>
      <c r="Q242" s="194">
        <v>0</v>
      </c>
      <c r="R242" s="194">
        <f>Q242*H242</f>
        <v>0</v>
      </c>
      <c r="S242" s="194">
        <v>0</v>
      </c>
      <c r="T242" s="195">
        <f>S242*H242</f>
        <v>0</v>
      </c>
      <c r="U242" s="35"/>
      <c r="V242" s="35"/>
      <c r="W242" s="35"/>
      <c r="X242" s="35"/>
      <c r="Y242" s="35"/>
      <c r="Z242" s="35"/>
      <c r="AA242" s="35"/>
      <c r="AB242" s="35"/>
      <c r="AC242" s="35"/>
      <c r="AD242" s="35"/>
      <c r="AE242" s="35"/>
      <c r="AR242" s="196" t="s">
        <v>214</v>
      </c>
      <c r="AT242" s="196" t="s">
        <v>216</v>
      </c>
      <c r="AU242" s="196" t="s">
        <v>227</v>
      </c>
      <c r="AY242" s="18" t="s">
        <v>215</v>
      </c>
      <c r="BE242" s="197">
        <f>IF(N242="základní",J242,0)</f>
        <v>0</v>
      </c>
      <c r="BF242" s="197">
        <f>IF(N242="snížená",J242,0)</f>
        <v>0</v>
      </c>
      <c r="BG242" s="197">
        <f>IF(N242="zákl. přenesená",J242,0)</f>
        <v>0</v>
      </c>
      <c r="BH242" s="197">
        <f>IF(N242="sníž. přenesená",J242,0)</f>
        <v>0</v>
      </c>
      <c r="BI242" s="197">
        <f>IF(N242="nulová",J242,0)</f>
        <v>0</v>
      </c>
      <c r="BJ242" s="18" t="s">
        <v>88</v>
      </c>
      <c r="BK242" s="197">
        <f>ROUND(I242*H242,2)</f>
        <v>0</v>
      </c>
      <c r="BL242" s="18" t="s">
        <v>214</v>
      </c>
      <c r="BM242" s="196" t="s">
        <v>1074</v>
      </c>
    </row>
    <row r="243" spans="1:65" s="2" customFormat="1" ht="10.199999999999999">
      <c r="A243" s="35"/>
      <c r="B243" s="36"/>
      <c r="C243" s="37"/>
      <c r="D243" s="198" t="s">
        <v>221</v>
      </c>
      <c r="E243" s="37"/>
      <c r="F243" s="199" t="s">
        <v>6673</v>
      </c>
      <c r="G243" s="37"/>
      <c r="H243" s="37"/>
      <c r="I243" s="200"/>
      <c r="J243" s="37"/>
      <c r="K243" s="37"/>
      <c r="L243" s="40"/>
      <c r="M243" s="201"/>
      <c r="N243" s="202"/>
      <c r="O243" s="72"/>
      <c r="P243" s="72"/>
      <c r="Q243" s="72"/>
      <c r="R243" s="72"/>
      <c r="S243" s="72"/>
      <c r="T243" s="73"/>
      <c r="U243" s="35"/>
      <c r="V243" s="35"/>
      <c r="W243" s="35"/>
      <c r="X243" s="35"/>
      <c r="Y243" s="35"/>
      <c r="Z243" s="35"/>
      <c r="AA243" s="35"/>
      <c r="AB243" s="35"/>
      <c r="AC243" s="35"/>
      <c r="AD243" s="35"/>
      <c r="AE243" s="35"/>
      <c r="AT243" s="18" t="s">
        <v>221</v>
      </c>
      <c r="AU243" s="18" t="s">
        <v>227</v>
      </c>
    </row>
    <row r="244" spans="1:65" s="2" customFormat="1" ht="16.5" customHeight="1">
      <c r="A244" s="35"/>
      <c r="B244" s="36"/>
      <c r="C244" s="185" t="s">
        <v>720</v>
      </c>
      <c r="D244" s="185" t="s">
        <v>216</v>
      </c>
      <c r="E244" s="186" t="s">
        <v>6674</v>
      </c>
      <c r="F244" s="187" t="s">
        <v>6675</v>
      </c>
      <c r="G244" s="188" t="s">
        <v>6080</v>
      </c>
      <c r="H244" s="189">
        <v>4</v>
      </c>
      <c r="I244" s="190"/>
      <c r="J244" s="191">
        <f>ROUND(I244*H244,2)</f>
        <v>0</v>
      </c>
      <c r="K244" s="187" t="s">
        <v>1</v>
      </c>
      <c r="L244" s="40"/>
      <c r="M244" s="192" t="s">
        <v>1</v>
      </c>
      <c r="N244" s="193" t="s">
        <v>46</v>
      </c>
      <c r="O244" s="72"/>
      <c r="P244" s="194">
        <f>O244*H244</f>
        <v>0</v>
      </c>
      <c r="Q244" s="194">
        <v>0</v>
      </c>
      <c r="R244" s="194">
        <f>Q244*H244</f>
        <v>0</v>
      </c>
      <c r="S244" s="194">
        <v>0</v>
      </c>
      <c r="T244" s="195">
        <f>S244*H244</f>
        <v>0</v>
      </c>
      <c r="U244" s="35"/>
      <c r="V244" s="35"/>
      <c r="W244" s="35"/>
      <c r="X244" s="35"/>
      <c r="Y244" s="35"/>
      <c r="Z244" s="35"/>
      <c r="AA244" s="35"/>
      <c r="AB244" s="35"/>
      <c r="AC244" s="35"/>
      <c r="AD244" s="35"/>
      <c r="AE244" s="35"/>
      <c r="AR244" s="196" t="s">
        <v>214</v>
      </c>
      <c r="AT244" s="196" t="s">
        <v>216</v>
      </c>
      <c r="AU244" s="196" t="s">
        <v>227</v>
      </c>
      <c r="AY244" s="18" t="s">
        <v>215</v>
      </c>
      <c r="BE244" s="197">
        <f>IF(N244="základní",J244,0)</f>
        <v>0</v>
      </c>
      <c r="BF244" s="197">
        <f>IF(N244="snížená",J244,0)</f>
        <v>0</v>
      </c>
      <c r="BG244" s="197">
        <f>IF(N244="zákl. přenesená",J244,0)</f>
        <v>0</v>
      </c>
      <c r="BH244" s="197">
        <f>IF(N244="sníž. přenesená",J244,0)</f>
        <v>0</v>
      </c>
      <c r="BI244" s="197">
        <f>IF(N244="nulová",J244,0)</f>
        <v>0</v>
      </c>
      <c r="BJ244" s="18" t="s">
        <v>88</v>
      </c>
      <c r="BK244" s="197">
        <f>ROUND(I244*H244,2)</f>
        <v>0</v>
      </c>
      <c r="BL244" s="18" t="s">
        <v>214</v>
      </c>
      <c r="BM244" s="196" t="s">
        <v>1094</v>
      </c>
    </row>
    <row r="245" spans="1:65" s="2" customFormat="1" ht="10.199999999999999">
      <c r="A245" s="35"/>
      <c r="B245" s="36"/>
      <c r="C245" s="37"/>
      <c r="D245" s="198" t="s">
        <v>221</v>
      </c>
      <c r="E245" s="37"/>
      <c r="F245" s="199" t="s">
        <v>6675</v>
      </c>
      <c r="G245" s="37"/>
      <c r="H245" s="37"/>
      <c r="I245" s="200"/>
      <c r="J245" s="37"/>
      <c r="K245" s="37"/>
      <c r="L245" s="40"/>
      <c r="M245" s="201"/>
      <c r="N245" s="202"/>
      <c r="O245" s="72"/>
      <c r="P245" s="72"/>
      <c r="Q245" s="72"/>
      <c r="R245" s="72"/>
      <c r="S245" s="72"/>
      <c r="T245" s="73"/>
      <c r="U245" s="35"/>
      <c r="V245" s="35"/>
      <c r="W245" s="35"/>
      <c r="X245" s="35"/>
      <c r="Y245" s="35"/>
      <c r="Z245" s="35"/>
      <c r="AA245" s="35"/>
      <c r="AB245" s="35"/>
      <c r="AC245" s="35"/>
      <c r="AD245" s="35"/>
      <c r="AE245" s="35"/>
      <c r="AT245" s="18" t="s">
        <v>221</v>
      </c>
      <c r="AU245" s="18" t="s">
        <v>227</v>
      </c>
    </row>
    <row r="246" spans="1:65" s="2" customFormat="1" ht="16.5" customHeight="1">
      <c r="A246" s="35"/>
      <c r="B246" s="36"/>
      <c r="C246" s="185" t="s">
        <v>727</v>
      </c>
      <c r="D246" s="185" t="s">
        <v>216</v>
      </c>
      <c r="E246" s="186" t="s">
        <v>6676</v>
      </c>
      <c r="F246" s="187" t="s">
        <v>6677</v>
      </c>
      <c r="G246" s="188" t="s">
        <v>6080</v>
      </c>
      <c r="H246" s="189">
        <v>8</v>
      </c>
      <c r="I246" s="190"/>
      <c r="J246" s="191">
        <f>ROUND(I246*H246,2)</f>
        <v>0</v>
      </c>
      <c r="K246" s="187" t="s">
        <v>1</v>
      </c>
      <c r="L246" s="40"/>
      <c r="M246" s="192" t="s">
        <v>1</v>
      </c>
      <c r="N246" s="193" t="s">
        <v>46</v>
      </c>
      <c r="O246" s="72"/>
      <c r="P246" s="194">
        <f>O246*H246</f>
        <v>0</v>
      </c>
      <c r="Q246" s="194">
        <v>0</v>
      </c>
      <c r="R246" s="194">
        <f>Q246*H246</f>
        <v>0</v>
      </c>
      <c r="S246" s="194">
        <v>0</v>
      </c>
      <c r="T246" s="195">
        <f>S246*H246</f>
        <v>0</v>
      </c>
      <c r="U246" s="35"/>
      <c r="V246" s="35"/>
      <c r="W246" s="35"/>
      <c r="X246" s="35"/>
      <c r="Y246" s="35"/>
      <c r="Z246" s="35"/>
      <c r="AA246" s="35"/>
      <c r="AB246" s="35"/>
      <c r="AC246" s="35"/>
      <c r="AD246" s="35"/>
      <c r="AE246" s="35"/>
      <c r="AR246" s="196" t="s">
        <v>214</v>
      </c>
      <c r="AT246" s="196" t="s">
        <v>216</v>
      </c>
      <c r="AU246" s="196" t="s">
        <v>227</v>
      </c>
      <c r="AY246" s="18" t="s">
        <v>215</v>
      </c>
      <c r="BE246" s="197">
        <f>IF(N246="základní",J246,0)</f>
        <v>0</v>
      </c>
      <c r="BF246" s="197">
        <f>IF(N246="snížená",J246,0)</f>
        <v>0</v>
      </c>
      <c r="BG246" s="197">
        <f>IF(N246="zákl. přenesená",J246,0)</f>
        <v>0</v>
      </c>
      <c r="BH246" s="197">
        <f>IF(N246="sníž. přenesená",J246,0)</f>
        <v>0</v>
      </c>
      <c r="BI246" s="197">
        <f>IF(N246="nulová",J246,0)</f>
        <v>0</v>
      </c>
      <c r="BJ246" s="18" t="s">
        <v>88</v>
      </c>
      <c r="BK246" s="197">
        <f>ROUND(I246*H246,2)</f>
        <v>0</v>
      </c>
      <c r="BL246" s="18" t="s">
        <v>214</v>
      </c>
      <c r="BM246" s="196" t="s">
        <v>1120</v>
      </c>
    </row>
    <row r="247" spans="1:65" s="2" customFormat="1" ht="10.199999999999999">
      <c r="A247" s="35"/>
      <c r="B247" s="36"/>
      <c r="C247" s="37"/>
      <c r="D247" s="198" t="s">
        <v>221</v>
      </c>
      <c r="E247" s="37"/>
      <c r="F247" s="199" t="s">
        <v>6677</v>
      </c>
      <c r="G247" s="37"/>
      <c r="H247" s="37"/>
      <c r="I247" s="200"/>
      <c r="J247" s="37"/>
      <c r="K247" s="37"/>
      <c r="L247" s="40"/>
      <c r="M247" s="201"/>
      <c r="N247" s="202"/>
      <c r="O247" s="72"/>
      <c r="P247" s="72"/>
      <c r="Q247" s="72"/>
      <c r="R247" s="72"/>
      <c r="S247" s="72"/>
      <c r="T247" s="73"/>
      <c r="U247" s="35"/>
      <c r="V247" s="35"/>
      <c r="W247" s="35"/>
      <c r="X247" s="35"/>
      <c r="Y247" s="35"/>
      <c r="Z247" s="35"/>
      <c r="AA247" s="35"/>
      <c r="AB247" s="35"/>
      <c r="AC247" s="35"/>
      <c r="AD247" s="35"/>
      <c r="AE247" s="35"/>
      <c r="AT247" s="18" t="s">
        <v>221</v>
      </c>
      <c r="AU247" s="18" t="s">
        <v>227</v>
      </c>
    </row>
    <row r="248" spans="1:65" s="11" customFormat="1" ht="25.95" customHeight="1">
      <c r="B248" s="171"/>
      <c r="C248" s="172"/>
      <c r="D248" s="173" t="s">
        <v>80</v>
      </c>
      <c r="E248" s="174" t="s">
        <v>6678</v>
      </c>
      <c r="F248" s="174" t="s">
        <v>6679</v>
      </c>
      <c r="G248" s="172"/>
      <c r="H248" s="172"/>
      <c r="I248" s="175"/>
      <c r="J248" s="176">
        <f>BK248</f>
        <v>0</v>
      </c>
      <c r="K248" s="172"/>
      <c r="L248" s="177"/>
      <c r="M248" s="178"/>
      <c r="N248" s="179"/>
      <c r="O248" s="179"/>
      <c r="P248" s="180">
        <f>P249</f>
        <v>0</v>
      </c>
      <c r="Q248" s="179"/>
      <c r="R248" s="180">
        <f>R249</f>
        <v>0</v>
      </c>
      <c r="S248" s="179"/>
      <c r="T248" s="181">
        <f>T249</f>
        <v>0</v>
      </c>
      <c r="AR248" s="182" t="s">
        <v>88</v>
      </c>
      <c r="AT248" s="183" t="s">
        <v>80</v>
      </c>
      <c r="AU248" s="183" t="s">
        <v>81</v>
      </c>
      <c r="AY248" s="182" t="s">
        <v>215</v>
      </c>
      <c r="BK248" s="184">
        <f>BK249</f>
        <v>0</v>
      </c>
    </row>
    <row r="249" spans="1:65" s="11" customFormat="1" ht="22.8" customHeight="1">
      <c r="B249" s="171"/>
      <c r="C249" s="172"/>
      <c r="D249" s="173" t="s">
        <v>80</v>
      </c>
      <c r="E249" s="213" t="s">
        <v>6680</v>
      </c>
      <c r="F249" s="213" t="s">
        <v>6681</v>
      </c>
      <c r="G249" s="172"/>
      <c r="H249" s="172"/>
      <c r="I249" s="175"/>
      <c r="J249" s="214">
        <f>BK249</f>
        <v>0</v>
      </c>
      <c r="K249" s="172"/>
      <c r="L249" s="177"/>
      <c r="M249" s="178"/>
      <c r="N249" s="179"/>
      <c r="O249" s="179"/>
      <c r="P249" s="180">
        <f>P250+P253+P256+P259+P262+P265+P268+P271+P274+P277+P280+P287+P294+P297</f>
        <v>0</v>
      </c>
      <c r="Q249" s="179"/>
      <c r="R249" s="180">
        <f>R250+R253+R256+R259+R262+R265+R268+R271+R274+R277+R280+R287+R294+R297</f>
        <v>0</v>
      </c>
      <c r="S249" s="179"/>
      <c r="T249" s="181">
        <f>T250+T253+T256+T259+T262+T265+T268+T271+T274+T277+T280+T287+T294+T297</f>
        <v>0</v>
      </c>
      <c r="AR249" s="182" t="s">
        <v>88</v>
      </c>
      <c r="AT249" s="183" t="s">
        <v>80</v>
      </c>
      <c r="AU249" s="183" t="s">
        <v>88</v>
      </c>
      <c r="AY249" s="182" t="s">
        <v>215</v>
      </c>
      <c r="BK249" s="184">
        <f>BK250+BK253+BK256+BK259+BK262+BK265+BK268+BK271+BK274+BK277+BK280+BK287+BK294+BK297</f>
        <v>0</v>
      </c>
    </row>
    <row r="250" spans="1:65" s="11" customFormat="1" ht="20.85" customHeight="1">
      <c r="B250" s="171"/>
      <c r="C250" s="172"/>
      <c r="D250" s="173" t="s">
        <v>80</v>
      </c>
      <c r="E250" s="213" t="s">
        <v>6682</v>
      </c>
      <c r="F250" s="213" t="s">
        <v>6683</v>
      </c>
      <c r="G250" s="172"/>
      <c r="H250" s="172"/>
      <c r="I250" s="175"/>
      <c r="J250" s="214">
        <f>BK250</f>
        <v>0</v>
      </c>
      <c r="K250" s="172"/>
      <c r="L250" s="177"/>
      <c r="M250" s="178"/>
      <c r="N250" s="179"/>
      <c r="O250" s="179"/>
      <c r="P250" s="180">
        <f>SUM(P251:P252)</f>
        <v>0</v>
      </c>
      <c r="Q250" s="179"/>
      <c r="R250" s="180">
        <f>SUM(R251:R252)</f>
        <v>0</v>
      </c>
      <c r="S250" s="179"/>
      <c r="T250" s="181">
        <f>SUM(T251:T252)</f>
        <v>0</v>
      </c>
      <c r="AR250" s="182" t="s">
        <v>88</v>
      </c>
      <c r="AT250" s="183" t="s">
        <v>80</v>
      </c>
      <c r="AU250" s="183" t="s">
        <v>90</v>
      </c>
      <c r="AY250" s="182" t="s">
        <v>215</v>
      </c>
      <c r="BK250" s="184">
        <f>SUM(BK251:BK252)</f>
        <v>0</v>
      </c>
    </row>
    <row r="251" spans="1:65" s="2" customFormat="1" ht="16.5" customHeight="1">
      <c r="A251" s="35"/>
      <c r="B251" s="36"/>
      <c r="C251" s="185" t="s">
        <v>735</v>
      </c>
      <c r="D251" s="185" t="s">
        <v>216</v>
      </c>
      <c r="E251" s="186" t="s">
        <v>6684</v>
      </c>
      <c r="F251" s="187" t="s">
        <v>6685</v>
      </c>
      <c r="G251" s="188" t="s">
        <v>797</v>
      </c>
      <c r="H251" s="189">
        <v>3</v>
      </c>
      <c r="I251" s="190"/>
      <c r="J251" s="191">
        <f>ROUND(I251*H251,2)</f>
        <v>0</v>
      </c>
      <c r="K251" s="187" t="s">
        <v>1</v>
      </c>
      <c r="L251" s="40"/>
      <c r="M251" s="192" t="s">
        <v>1</v>
      </c>
      <c r="N251" s="193" t="s">
        <v>46</v>
      </c>
      <c r="O251" s="72"/>
      <c r="P251" s="194">
        <f>O251*H251</f>
        <v>0</v>
      </c>
      <c r="Q251" s="194">
        <v>0</v>
      </c>
      <c r="R251" s="194">
        <f>Q251*H251</f>
        <v>0</v>
      </c>
      <c r="S251" s="194">
        <v>0</v>
      </c>
      <c r="T251" s="195">
        <f>S251*H251</f>
        <v>0</v>
      </c>
      <c r="U251" s="35"/>
      <c r="V251" s="35"/>
      <c r="W251" s="35"/>
      <c r="X251" s="35"/>
      <c r="Y251" s="35"/>
      <c r="Z251" s="35"/>
      <c r="AA251" s="35"/>
      <c r="AB251" s="35"/>
      <c r="AC251" s="35"/>
      <c r="AD251" s="35"/>
      <c r="AE251" s="35"/>
      <c r="AR251" s="196" t="s">
        <v>214</v>
      </c>
      <c r="AT251" s="196" t="s">
        <v>216</v>
      </c>
      <c r="AU251" s="196" t="s">
        <v>227</v>
      </c>
      <c r="AY251" s="18" t="s">
        <v>215</v>
      </c>
      <c r="BE251" s="197">
        <f>IF(N251="základní",J251,0)</f>
        <v>0</v>
      </c>
      <c r="BF251" s="197">
        <f>IF(N251="snížená",J251,0)</f>
        <v>0</v>
      </c>
      <c r="BG251" s="197">
        <f>IF(N251="zákl. přenesená",J251,0)</f>
        <v>0</v>
      </c>
      <c r="BH251" s="197">
        <f>IF(N251="sníž. přenesená",J251,0)</f>
        <v>0</v>
      </c>
      <c r="BI251" s="197">
        <f>IF(N251="nulová",J251,0)</f>
        <v>0</v>
      </c>
      <c r="BJ251" s="18" t="s">
        <v>88</v>
      </c>
      <c r="BK251" s="197">
        <f>ROUND(I251*H251,2)</f>
        <v>0</v>
      </c>
      <c r="BL251" s="18" t="s">
        <v>214</v>
      </c>
      <c r="BM251" s="196" t="s">
        <v>1152</v>
      </c>
    </row>
    <row r="252" spans="1:65" s="2" customFormat="1" ht="10.199999999999999">
      <c r="A252" s="35"/>
      <c r="B252" s="36"/>
      <c r="C252" s="37"/>
      <c r="D252" s="198" t="s">
        <v>221</v>
      </c>
      <c r="E252" s="37"/>
      <c r="F252" s="199" t="s">
        <v>6685</v>
      </c>
      <c r="G252" s="37"/>
      <c r="H252" s="37"/>
      <c r="I252" s="200"/>
      <c r="J252" s="37"/>
      <c r="K252" s="37"/>
      <c r="L252" s="40"/>
      <c r="M252" s="201"/>
      <c r="N252" s="202"/>
      <c r="O252" s="72"/>
      <c r="P252" s="72"/>
      <c r="Q252" s="72"/>
      <c r="R252" s="72"/>
      <c r="S252" s="72"/>
      <c r="T252" s="73"/>
      <c r="U252" s="35"/>
      <c r="V252" s="35"/>
      <c r="W252" s="35"/>
      <c r="X252" s="35"/>
      <c r="Y252" s="35"/>
      <c r="Z252" s="35"/>
      <c r="AA252" s="35"/>
      <c r="AB252" s="35"/>
      <c r="AC252" s="35"/>
      <c r="AD252" s="35"/>
      <c r="AE252" s="35"/>
      <c r="AT252" s="18" t="s">
        <v>221</v>
      </c>
      <c r="AU252" s="18" t="s">
        <v>227</v>
      </c>
    </row>
    <row r="253" spans="1:65" s="11" customFormat="1" ht="20.85" customHeight="1">
      <c r="B253" s="171"/>
      <c r="C253" s="172"/>
      <c r="D253" s="173" t="s">
        <v>80</v>
      </c>
      <c r="E253" s="213" t="s">
        <v>6686</v>
      </c>
      <c r="F253" s="213" t="s">
        <v>6687</v>
      </c>
      <c r="G253" s="172"/>
      <c r="H253" s="172"/>
      <c r="I253" s="175"/>
      <c r="J253" s="214">
        <f>BK253</f>
        <v>0</v>
      </c>
      <c r="K253" s="172"/>
      <c r="L253" s="177"/>
      <c r="M253" s="178"/>
      <c r="N253" s="179"/>
      <c r="O253" s="179"/>
      <c r="P253" s="180">
        <f>SUM(P254:P255)</f>
        <v>0</v>
      </c>
      <c r="Q253" s="179"/>
      <c r="R253" s="180">
        <f>SUM(R254:R255)</f>
        <v>0</v>
      </c>
      <c r="S253" s="179"/>
      <c r="T253" s="181">
        <f>SUM(T254:T255)</f>
        <v>0</v>
      </c>
      <c r="AR253" s="182" t="s">
        <v>88</v>
      </c>
      <c r="AT253" s="183" t="s">
        <v>80</v>
      </c>
      <c r="AU253" s="183" t="s">
        <v>90</v>
      </c>
      <c r="AY253" s="182" t="s">
        <v>215</v>
      </c>
      <c r="BK253" s="184">
        <f>SUM(BK254:BK255)</f>
        <v>0</v>
      </c>
    </row>
    <row r="254" spans="1:65" s="2" customFormat="1" ht="16.5" customHeight="1">
      <c r="A254" s="35"/>
      <c r="B254" s="36"/>
      <c r="C254" s="185" t="s">
        <v>745</v>
      </c>
      <c r="D254" s="185" t="s">
        <v>216</v>
      </c>
      <c r="E254" s="186" t="s">
        <v>6688</v>
      </c>
      <c r="F254" s="187" t="s">
        <v>6689</v>
      </c>
      <c r="G254" s="188" t="s">
        <v>797</v>
      </c>
      <c r="H254" s="189">
        <v>85</v>
      </c>
      <c r="I254" s="190"/>
      <c r="J254" s="191">
        <f>ROUND(I254*H254,2)</f>
        <v>0</v>
      </c>
      <c r="K254" s="187" t="s">
        <v>1</v>
      </c>
      <c r="L254" s="40"/>
      <c r="M254" s="192" t="s">
        <v>1</v>
      </c>
      <c r="N254" s="193" t="s">
        <v>46</v>
      </c>
      <c r="O254" s="72"/>
      <c r="P254" s="194">
        <f>O254*H254</f>
        <v>0</v>
      </c>
      <c r="Q254" s="194">
        <v>0</v>
      </c>
      <c r="R254" s="194">
        <f>Q254*H254</f>
        <v>0</v>
      </c>
      <c r="S254" s="194">
        <v>0</v>
      </c>
      <c r="T254" s="195">
        <f>S254*H254</f>
        <v>0</v>
      </c>
      <c r="U254" s="35"/>
      <c r="V254" s="35"/>
      <c r="W254" s="35"/>
      <c r="X254" s="35"/>
      <c r="Y254" s="35"/>
      <c r="Z254" s="35"/>
      <c r="AA254" s="35"/>
      <c r="AB254" s="35"/>
      <c r="AC254" s="35"/>
      <c r="AD254" s="35"/>
      <c r="AE254" s="35"/>
      <c r="AR254" s="196" t="s">
        <v>214</v>
      </c>
      <c r="AT254" s="196" t="s">
        <v>216</v>
      </c>
      <c r="AU254" s="196" t="s">
        <v>227</v>
      </c>
      <c r="AY254" s="18" t="s">
        <v>215</v>
      </c>
      <c r="BE254" s="197">
        <f>IF(N254="základní",J254,0)</f>
        <v>0</v>
      </c>
      <c r="BF254" s="197">
        <f>IF(N254="snížená",J254,0)</f>
        <v>0</v>
      </c>
      <c r="BG254" s="197">
        <f>IF(N254="zákl. přenesená",J254,0)</f>
        <v>0</v>
      </c>
      <c r="BH254" s="197">
        <f>IF(N254="sníž. přenesená",J254,0)</f>
        <v>0</v>
      </c>
      <c r="BI254" s="197">
        <f>IF(N254="nulová",J254,0)</f>
        <v>0</v>
      </c>
      <c r="BJ254" s="18" t="s">
        <v>88</v>
      </c>
      <c r="BK254" s="197">
        <f>ROUND(I254*H254,2)</f>
        <v>0</v>
      </c>
      <c r="BL254" s="18" t="s">
        <v>214</v>
      </c>
      <c r="BM254" s="196" t="s">
        <v>1170</v>
      </c>
    </row>
    <row r="255" spans="1:65" s="2" customFormat="1" ht="10.199999999999999">
      <c r="A255" s="35"/>
      <c r="B255" s="36"/>
      <c r="C255" s="37"/>
      <c r="D255" s="198" t="s">
        <v>221</v>
      </c>
      <c r="E255" s="37"/>
      <c r="F255" s="199" t="s">
        <v>6689</v>
      </c>
      <c r="G255" s="37"/>
      <c r="H255" s="37"/>
      <c r="I255" s="200"/>
      <c r="J255" s="37"/>
      <c r="K255" s="37"/>
      <c r="L255" s="40"/>
      <c r="M255" s="201"/>
      <c r="N255" s="202"/>
      <c r="O255" s="72"/>
      <c r="P255" s="72"/>
      <c r="Q255" s="72"/>
      <c r="R255" s="72"/>
      <c r="S255" s="72"/>
      <c r="T255" s="73"/>
      <c r="U255" s="35"/>
      <c r="V255" s="35"/>
      <c r="W255" s="35"/>
      <c r="X255" s="35"/>
      <c r="Y255" s="35"/>
      <c r="Z255" s="35"/>
      <c r="AA255" s="35"/>
      <c r="AB255" s="35"/>
      <c r="AC255" s="35"/>
      <c r="AD255" s="35"/>
      <c r="AE255" s="35"/>
      <c r="AT255" s="18" t="s">
        <v>221</v>
      </c>
      <c r="AU255" s="18" t="s">
        <v>227</v>
      </c>
    </row>
    <row r="256" spans="1:65" s="11" customFormat="1" ht="20.85" customHeight="1">
      <c r="B256" s="171"/>
      <c r="C256" s="172"/>
      <c r="D256" s="173" t="s">
        <v>80</v>
      </c>
      <c r="E256" s="213" t="s">
        <v>6690</v>
      </c>
      <c r="F256" s="213" t="s">
        <v>6691</v>
      </c>
      <c r="G256" s="172"/>
      <c r="H256" s="172"/>
      <c r="I256" s="175"/>
      <c r="J256" s="214">
        <f>BK256</f>
        <v>0</v>
      </c>
      <c r="K256" s="172"/>
      <c r="L256" s="177"/>
      <c r="M256" s="178"/>
      <c r="N256" s="179"/>
      <c r="O256" s="179"/>
      <c r="P256" s="180">
        <f>SUM(P257:P258)</f>
        <v>0</v>
      </c>
      <c r="Q256" s="179"/>
      <c r="R256" s="180">
        <f>SUM(R257:R258)</f>
        <v>0</v>
      </c>
      <c r="S256" s="179"/>
      <c r="T256" s="181">
        <f>SUM(T257:T258)</f>
        <v>0</v>
      </c>
      <c r="AR256" s="182" t="s">
        <v>88</v>
      </c>
      <c r="AT256" s="183" t="s">
        <v>80</v>
      </c>
      <c r="AU256" s="183" t="s">
        <v>90</v>
      </c>
      <c r="AY256" s="182" t="s">
        <v>215</v>
      </c>
      <c r="BK256" s="184">
        <f>SUM(BK257:BK258)</f>
        <v>0</v>
      </c>
    </row>
    <row r="257" spans="1:65" s="2" customFormat="1" ht="16.5" customHeight="1">
      <c r="A257" s="35"/>
      <c r="B257" s="36"/>
      <c r="C257" s="185" t="s">
        <v>751</v>
      </c>
      <c r="D257" s="185" t="s">
        <v>216</v>
      </c>
      <c r="E257" s="186" t="s">
        <v>6692</v>
      </c>
      <c r="F257" s="187" t="s">
        <v>6693</v>
      </c>
      <c r="G257" s="188" t="s">
        <v>797</v>
      </c>
      <c r="H257" s="189">
        <v>30</v>
      </c>
      <c r="I257" s="190"/>
      <c r="J257" s="191">
        <f>ROUND(I257*H257,2)</f>
        <v>0</v>
      </c>
      <c r="K257" s="187" t="s">
        <v>1</v>
      </c>
      <c r="L257" s="40"/>
      <c r="M257" s="192" t="s">
        <v>1</v>
      </c>
      <c r="N257" s="193" t="s">
        <v>46</v>
      </c>
      <c r="O257" s="72"/>
      <c r="P257" s="194">
        <f>O257*H257</f>
        <v>0</v>
      </c>
      <c r="Q257" s="194">
        <v>0</v>
      </c>
      <c r="R257" s="194">
        <f>Q257*H257</f>
        <v>0</v>
      </c>
      <c r="S257" s="194">
        <v>0</v>
      </c>
      <c r="T257" s="195">
        <f>S257*H257</f>
        <v>0</v>
      </c>
      <c r="U257" s="35"/>
      <c r="V257" s="35"/>
      <c r="W257" s="35"/>
      <c r="X257" s="35"/>
      <c r="Y257" s="35"/>
      <c r="Z257" s="35"/>
      <c r="AA257" s="35"/>
      <c r="AB257" s="35"/>
      <c r="AC257" s="35"/>
      <c r="AD257" s="35"/>
      <c r="AE257" s="35"/>
      <c r="AR257" s="196" t="s">
        <v>214</v>
      </c>
      <c r="AT257" s="196" t="s">
        <v>216</v>
      </c>
      <c r="AU257" s="196" t="s">
        <v>227</v>
      </c>
      <c r="AY257" s="18" t="s">
        <v>215</v>
      </c>
      <c r="BE257" s="197">
        <f>IF(N257="základní",J257,0)</f>
        <v>0</v>
      </c>
      <c r="BF257" s="197">
        <f>IF(N257="snížená",J257,0)</f>
        <v>0</v>
      </c>
      <c r="BG257" s="197">
        <f>IF(N257="zákl. přenesená",J257,0)</f>
        <v>0</v>
      </c>
      <c r="BH257" s="197">
        <f>IF(N257="sníž. přenesená",J257,0)</f>
        <v>0</v>
      </c>
      <c r="BI257" s="197">
        <f>IF(N257="nulová",J257,0)</f>
        <v>0</v>
      </c>
      <c r="BJ257" s="18" t="s">
        <v>88</v>
      </c>
      <c r="BK257" s="197">
        <f>ROUND(I257*H257,2)</f>
        <v>0</v>
      </c>
      <c r="BL257" s="18" t="s">
        <v>214</v>
      </c>
      <c r="BM257" s="196" t="s">
        <v>1184</v>
      </c>
    </row>
    <row r="258" spans="1:65" s="2" customFormat="1" ht="10.199999999999999">
      <c r="A258" s="35"/>
      <c r="B258" s="36"/>
      <c r="C258" s="37"/>
      <c r="D258" s="198" t="s">
        <v>221</v>
      </c>
      <c r="E258" s="37"/>
      <c r="F258" s="199" t="s">
        <v>6693</v>
      </c>
      <c r="G258" s="37"/>
      <c r="H258" s="37"/>
      <c r="I258" s="200"/>
      <c r="J258" s="37"/>
      <c r="K258" s="37"/>
      <c r="L258" s="40"/>
      <c r="M258" s="201"/>
      <c r="N258" s="202"/>
      <c r="O258" s="72"/>
      <c r="P258" s="72"/>
      <c r="Q258" s="72"/>
      <c r="R258" s="72"/>
      <c r="S258" s="72"/>
      <c r="T258" s="73"/>
      <c r="U258" s="35"/>
      <c r="V258" s="35"/>
      <c r="W258" s="35"/>
      <c r="X258" s="35"/>
      <c r="Y258" s="35"/>
      <c r="Z258" s="35"/>
      <c r="AA258" s="35"/>
      <c r="AB258" s="35"/>
      <c r="AC258" s="35"/>
      <c r="AD258" s="35"/>
      <c r="AE258" s="35"/>
      <c r="AT258" s="18" t="s">
        <v>221</v>
      </c>
      <c r="AU258" s="18" t="s">
        <v>227</v>
      </c>
    </row>
    <row r="259" spans="1:65" s="11" customFormat="1" ht="20.85" customHeight="1">
      <c r="B259" s="171"/>
      <c r="C259" s="172"/>
      <c r="D259" s="173" t="s">
        <v>80</v>
      </c>
      <c r="E259" s="213" t="s">
        <v>6694</v>
      </c>
      <c r="F259" s="213" t="s">
        <v>6695</v>
      </c>
      <c r="G259" s="172"/>
      <c r="H259" s="172"/>
      <c r="I259" s="175"/>
      <c r="J259" s="214">
        <f>BK259</f>
        <v>0</v>
      </c>
      <c r="K259" s="172"/>
      <c r="L259" s="177"/>
      <c r="M259" s="178"/>
      <c r="N259" s="179"/>
      <c r="O259" s="179"/>
      <c r="P259" s="180">
        <f>SUM(P260:P261)</f>
        <v>0</v>
      </c>
      <c r="Q259" s="179"/>
      <c r="R259" s="180">
        <f>SUM(R260:R261)</f>
        <v>0</v>
      </c>
      <c r="S259" s="179"/>
      <c r="T259" s="181">
        <f>SUM(T260:T261)</f>
        <v>0</v>
      </c>
      <c r="AR259" s="182" t="s">
        <v>88</v>
      </c>
      <c r="AT259" s="183" t="s">
        <v>80</v>
      </c>
      <c r="AU259" s="183" t="s">
        <v>90</v>
      </c>
      <c r="AY259" s="182" t="s">
        <v>215</v>
      </c>
      <c r="BK259" s="184">
        <f>SUM(BK260:BK261)</f>
        <v>0</v>
      </c>
    </row>
    <row r="260" spans="1:65" s="2" customFormat="1" ht="16.5" customHeight="1">
      <c r="A260" s="35"/>
      <c r="B260" s="36"/>
      <c r="C260" s="185" t="s">
        <v>758</v>
      </c>
      <c r="D260" s="185" t="s">
        <v>216</v>
      </c>
      <c r="E260" s="186" t="s">
        <v>6696</v>
      </c>
      <c r="F260" s="187" t="s">
        <v>6697</v>
      </c>
      <c r="G260" s="188" t="s">
        <v>797</v>
      </c>
      <c r="H260" s="189">
        <v>10</v>
      </c>
      <c r="I260" s="190"/>
      <c r="J260" s="191">
        <f>ROUND(I260*H260,2)</f>
        <v>0</v>
      </c>
      <c r="K260" s="187" t="s">
        <v>1</v>
      </c>
      <c r="L260" s="40"/>
      <c r="M260" s="192" t="s">
        <v>1</v>
      </c>
      <c r="N260" s="193" t="s">
        <v>46</v>
      </c>
      <c r="O260" s="72"/>
      <c r="P260" s="194">
        <f>O260*H260</f>
        <v>0</v>
      </c>
      <c r="Q260" s="194">
        <v>0</v>
      </c>
      <c r="R260" s="194">
        <f>Q260*H260</f>
        <v>0</v>
      </c>
      <c r="S260" s="194">
        <v>0</v>
      </c>
      <c r="T260" s="195">
        <f>S260*H260</f>
        <v>0</v>
      </c>
      <c r="U260" s="35"/>
      <c r="V260" s="35"/>
      <c r="W260" s="35"/>
      <c r="X260" s="35"/>
      <c r="Y260" s="35"/>
      <c r="Z260" s="35"/>
      <c r="AA260" s="35"/>
      <c r="AB260" s="35"/>
      <c r="AC260" s="35"/>
      <c r="AD260" s="35"/>
      <c r="AE260" s="35"/>
      <c r="AR260" s="196" t="s">
        <v>214</v>
      </c>
      <c r="AT260" s="196" t="s">
        <v>216</v>
      </c>
      <c r="AU260" s="196" t="s">
        <v>227</v>
      </c>
      <c r="AY260" s="18" t="s">
        <v>215</v>
      </c>
      <c r="BE260" s="197">
        <f>IF(N260="základní",J260,0)</f>
        <v>0</v>
      </c>
      <c r="BF260" s="197">
        <f>IF(N260="snížená",J260,0)</f>
        <v>0</v>
      </c>
      <c r="BG260" s="197">
        <f>IF(N260="zákl. přenesená",J260,0)</f>
        <v>0</v>
      </c>
      <c r="BH260" s="197">
        <f>IF(N260="sníž. přenesená",J260,0)</f>
        <v>0</v>
      </c>
      <c r="BI260" s="197">
        <f>IF(N260="nulová",J260,0)</f>
        <v>0</v>
      </c>
      <c r="BJ260" s="18" t="s">
        <v>88</v>
      </c>
      <c r="BK260" s="197">
        <f>ROUND(I260*H260,2)</f>
        <v>0</v>
      </c>
      <c r="BL260" s="18" t="s">
        <v>214</v>
      </c>
      <c r="BM260" s="196" t="s">
        <v>1192</v>
      </c>
    </row>
    <row r="261" spans="1:65" s="2" customFormat="1" ht="10.199999999999999">
      <c r="A261" s="35"/>
      <c r="B261" s="36"/>
      <c r="C261" s="37"/>
      <c r="D261" s="198" t="s">
        <v>221</v>
      </c>
      <c r="E261" s="37"/>
      <c r="F261" s="199" t="s">
        <v>6697</v>
      </c>
      <c r="G261" s="37"/>
      <c r="H261" s="37"/>
      <c r="I261" s="200"/>
      <c r="J261" s="37"/>
      <c r="K261" s="37"/>
      <c r="L261" s="40"/>
      <c r="M261" s="201"/>
      <c r="N261" s="202"/>
      <c r="O261" s="72"/>
      <c r="P261" s="72"/>
      <c r="Q261" s="72"/>
      <c r="R261" s="72"/>
      <c r="S261" s="72"/>
      <c r="T261" s="73"/>
      <c r="U261" s="35"/>
      <c r="V261" s="35"/>
      <c r="W261" s="35"/>
      <c r="X261" s="35"/>
      <c r="Y261" s="35"/>
      <c r="Z261" s="35"/>
      <c r="AA261" s="35"/>
      <c r="AB261" s="35"/>
      <c r="AC261" s="35"/>
      <c r="AD261" s="35"/>
      <c r="AE261" s="35"/>
      <c r="AT261" s="18" t="s">
        <v>221</v>
      </c>
      <c r="AU261" s="18" t="s">
        <v>227</v>
      </c>
    </row>
    <row r="262" spans="1:65" s="11" customFormat="1" ht="20.85" customHeight="1">
      <c r="B262" s="171"/>
      <c r="C262" s="172"/>
      <c r="D262" s="173" t="s">
        <v>80</v>
      </c>
      <c r="E262" s="213" t="s">
        <v>6698</v>
      </c>
      <c r="F262" s="213" t="s">
        <v>6699</v>
      </c>
      <c r="G262" s="172"/>
      <c r="H262" s="172"/>
      <c r="I262" s="175"/>
      <c r="J262" s="214">
        <f>BK262</f>
        <v>0</v>
      </c>
      <c r="K262" s="172"/>
      <c r="L262" s="177"/>
      <c r="M262" s="178"/>
      <c r="N262" s="179"/>
      <c r="O262" s="179"/>
      <c r="P262" s="180">
        <f>SUM(P263:P264)</f>
        <v>0</v>
      </c>
      <c r="Q262" s="179"/>
      <c r="R262" s="180">
        <f>SUM(R263:R264)</f>
        <v>0</v>
      </c>
      <c r="S262" s="179"/>
      <c r="T262" s="181">
        <f>SUM(T263:T264)</f>
        <v>0</v>
      </c>
      <c r="AR262" s="182" t="s">
        <v>88</v>
      </c>
      <c r="AT262" s="183" t="s">
        <v>80</v>
      </c>
      <c r="AU262" s="183" t="s">
        <v>90</v>
      </c>
      <c r="AY262" s="182" t="s">
        <v>215</v>
      </c>
      <c r="BK262" s="184">
        <f>SUM(BK263:BK264)</f>
        <v>0</v>
      </c>
    </row>
    <row r="263" spans="1:65" s="2" customFormat="1" ht="16.5" customHeight="1">
      <c r="A263" s="35"/>
      <c r="B263" s="36"/>
      <c r="C263" s="185" t="s">
        <v>794</v>
      </c>
      <c r="D263" s="185" t="s">
        <v>216</v>
      </c>
      <c r="E263" s="186" t="s">
        <v>6700</v>
      </c>
      <c r="F263" s="187" t="s">
        <v>6701</v>
      </c>
      <c r="G263" s="188" t="s">
        <v>797</v>
      </c>
      <c r="H263" s="189">
        <v>25</v>
      </c>
      <c r="I263" s="190"/>
      <c r="J263" s="191">
        <f>ROUND(I263*H263,2)</f>
        <v>0</v>
      </c>
      <c r="K263" s="187" t="s">
        <v>1</v>
      </c>
      <c r="L263" s="40"/>
      <c r="M263" s="192" t="s">
        <v>1</v>
      </c>
      <c r="N263" s="193" t="s">
        <v>46</v>
      </c>
      <c r="O263" s="72"/>
      <c r="P263" s="194">
        <f>O263*H263</f>
        <v>0</v>
      </c>
      <c r="Q263" s="194">
        <v>0</v>
      </c>
      <c r="R263" s="194">
        <f>Q263*H263</f>
        <v>0</v>
      </c>
      <c r="S263" s="194">
        <v>0</v>
      </c>
      <c r="T263" s="195">
        <f>S263*H263</f>
        <v>0</v>
      </c>
      <c r="U263" s="35"/>
      <c r="V263" s="35"/>
      <c r="W263" s="35"/>
      <c r="X263" s="35"/>
      <c r="Y263" s="35"/>
      <c r="Z263" s="35"/>
      <c r="AA263" s="35"/>
      <c r="AB263" s="35"/>
      <c r="AC263" s="35"/>
      <c r="AD263" s="35"/>
      <c r="AE263" s="35"/>
      <c r="AR263" s="196" t="s">
        <v>214</v>
      </c>
      <c r="AT263" s="196" t="s">
        <v>216</v>
      </c>
      <c r="AU263" s="196" t="s">
        <v>227</v>
      </c>
      <c r="AY263" s="18" t="s">
        <v>215</v>
      </c>
      <c r="BE263" s="197">
        <f>IF(N263="základní",J263,0)</f>
        <v>0</v>
      </c>
      <c r="BF263" s="197">
        <f>IF(N263="snížená",J263,0)</f>
        <v>0</v>
      </c>
      <c r="BG263" s="197">
        <f>IF(N263="zákl. přenesená",J263,0)</f>
        <v>0</v>
      </c>
      <c r="BH263" s="197">
        <f>IF(N263="sníž. přenesená",J263,0)</f>
        <v>0</v>
      </c>
      <c r="BI263" s="197">
        <f>IF(N263="nulová",J263,0)</f>
        <v>0</v>
      </c>
      <c r="BJ263" s="18" t="s">
        <v>88</v>
      </c>
      <c r="BK263" s="197">
        <f>ROUND(I263*H263,2)</f>
        <v>0</v>
      </c>
      <c r="BL263" s="18" t="s">
        <v>214</v>
      </c>
      <c r="BM263" s="196" t="s">
        <v>1288</v>
      </c>
    </row>
    <row r="264" spans="1:65" s="2" customFormat="1" ht="10.199999999999999">
      <c r="A264" s="35"/>
      <c r="B264" s="36"/>
      <c r="C264" s="37"/>
      <c r="D264" s="198" t="s">
        <v>221</v>
      </c>
      <c r="E264" s="37"/>
      <c r="F264" s="199" t="s">
        <v>6701</v>
      </c>
      <c r="G264" s="37"/>
      <c r="H264" s="37"/>
      <c r="I264" s="200"/>
      <c r="J264" s="37"/>
      <c r="K264" s="37"/>
      <c r="L264" s="40"/>
      <c r="M264" s="201"/>
      <c r="N264" s="202"/>
      <c r="O264" s="72"/>
      <c r="P264" s="72"/>
      <c r="Q264" s="72"/>
      <c r="R264" s="72"/>
      <c r="S264" s="72"/>
      <c r="T264" s="73"/>
      <c r="U264" s="35"/>
      <c r="V264" s="35"/>
      <c r="W264" s="35"/>
      <c r="X264" s="35"/>
      <c r="Y264" s="35"/>
      <c r="Z264" s="35"/>
      <c r="AA264" s="35"/>
      <c r="AB264" s="35"/>
      <c r="AC264" s="35"/>
      <c r="AD264" s="35"/>
      <c r="AE264" s="35"/>
      <c r="AT264" s="18" t="s">
        <v>221</v>
      </c>
      <c r="AU264" s="18" t="s">
        <v>227</v>
      </c>
    </row>
    <row r="265" spans="1:65" s="11" customFormat="1" ht="20.85" customHeight="1">
      <c r="B265" s="171"/>
      <c r="C265" s="172"/>
      <c r="D265" s="173" t="s">
        <v>80</v>
      </c>
      <c r="E265" s="213" t="s">
        <v>6702</v>
      </c>
      <c r="F265" s="213" t="s">
        <v>6703</v>
      </c>
      <c r="G265" s="172"/>
      <c r="H265" s="172"/>
      <c r="I265" s="175"/>
      <c r="J265" s="214">
        <f>BK265</f>
        <v>0</v>
      </c>
      <c r="K265" s="172"/>
      <c r="L265" s="177"/>
      <c r="M265" s="178"/>
      <c r="N265" s="179"/>
      <c r="O265" s="179"/>
      <c r="P265" s="180">
        <f>SUM(P266:P267)</f>
        <v>0</v>
      </c>
      <c r="Q265" s="179"/>
      <c r="R265" s="180">
        <f>SUM(R266:R267)</f>
        <v>0</v>
      </c>
      <c r="S265" s="179"/>
      <c r="T265" s="181">
        <f>SUM(T266:T267)</f>
        <v>0</v>
      </c>
      <c r="AR265" s="182" t="s">
        <v>88</v>
      </c>
      <c r="AT265" s="183" t="s">
        <v>80</v>
      </c>
      <c r="AU265" s="183" t="s">
        <v>90</v>
      </c>
      <c r="AY265" s="182" t="s">
        <v>215</v>
      </c>
      <c r="BK265" s="184">
        <f>SUM(BK266:BK267)</f>
        <v>0</v>
      </c>
    </row>
    <row r="266" spans="1:65" s="2" customFormat="1" ht="16.5" customHeight="1">
      <c r="A266" s="35"/>
      <c r="B266" s="36"/>
      <c r="C266" s="185" t="s">
        <v>802</v>
      </c>
      <c r="D266" s="185" t="s">
        <v>216</v>
      </c>
      <c r="E266" s="186" t="s">
        <v>6704</v>
      </c>
      <c r="F266" s="187" t="s">
        <v>6705</v>
      </c>
      <c r="G266" s="188" t="s">
        <v>6080</v>
      </c>
      <c r="H266" s="189">
        <v>15</v>
      </c>
      <c r="I266" s="190"/>
      <c r="J266" s="191">
        <f>ROUND(I266*H266,2)</f>
        <v>0</v>
      </c>
      <c r="K266" s="187" t="s">
        <v>1</v>
      </c>
      <c r="L266" s="40"/>
      <c r="M266" s="192" t="s">
        <v>1</v>
      </c>
      <c r="N266" s="193" t="s">
        <v>46</v>
      </c>
      <c r="O266" s="72"/>
      <c r="P266" s="194">
        <f>O266*H266</f>
        <v>0</v>
      </c>
      <c r="Q266" s="194">
        <v>0</v>
      </c>
      <c r="R266" s="194">
        <f>Q266*H266</f>
        <v>0</v>
      </c>
      <c r="S266" s="194">
        <v>0</v>
      </c>
      <c r="T266" s="195">
        <f>S266*H266</f>
        <v>0</v>
      </c>
      <c r="U266" s="35"/>
      <c r="V266" s="35"/>
      <c r="W266" s="35"/>
      <c r="X266" s="35"/>
      <c r="Y266" s="35"/>
      <c r="Z266" s="35"/>
      <c r="AA266" s="35"/>
      <c r="AB266" s="35"/>
      <c r="AC266" s="35"/>
      <c r="AD266" s="35"/>
      <c r="AE266" s="35"/>
      <c r="AR266" s="196" t="s">
        <v>214</v>
      </c>
      <c r="AT266" s="196" t="s">
        <v>216</v>
      </c>
      <c r="AU266" s="196" t="s">
        <v>227</v>
      </c>
      <c r="AY266" s="18" t="s">
        <v>215</v>
      </c>
      <c r="BE266" s="197">
        <f>IF(N266="základní",J266,0)</f>
        <v>0</v>
      </c>
      <c r="BF266" s="197">
        <f>IF(N266="snížená",J266,0)</f>
        <v>0</v>
      </c>
      <c r="BG266" s="197">
        <f>IF(N266="zákl. přenesená",J266,0)</f>
        <v>0</v>
      </c>
      <c r="BH266" s="197">
        <f>IF(N266="sníž. přenesená",J266,0)</f>
        <v>0</v>
      </c>
      <c r="BI266" s="197">
        <f>IF(N266="nulová",J266,0)</f>
        <v>0</v>
      </c>
      <c r="BJ266" s="18" t="s">
        <v>88</v>
      </c>
      <c r="BK266" s="197">
        <f>ROUND(I266*H266,2)</f>
        <v>0</v>
      </c>
      <c r="BL266" s="18" t="s">
        <v>214</v>
      </c>
      <c r="BM266" s="196" t="s">
        <v>1355</v>
      </c>
    </row>
    <row r="267" spans="1:65" s="2" customFormat="1" ht="10.199999999999999">
      <c r="A267" s="35"/>
      <c r="B267" s="36"/>
      <c r="C267" s="37"/>
      <c r="D267" s="198" t="s">
        <v>221</v>
      </c>
      <c r="E267" s="37"/>
      <c r="F267" s="199" t="s">
        <v>6705</v>
      </c>
      <c r="G267" s="37"/>
      <c r="H267" s="37"/>
      <c r="I267" s="200"/>
      <c r="J267" s="37"/>
      <c r="K267" s="37"/>
      <c r="L267" s="40"/>
      <c r="M267" s="201"/>
      <c r="N267" s="202"/>
      <c r="O267" s="72"/>
      <c r="P267" s="72"/>
      <c r="Q267" s="72"/>
      <c r="R267" s="72"/>
      <c r="S267" s="72"/>
      <c r="T267" s="73"/>
      <c r="U267" s="35"/>
      <c r="V267" s="35"/>
      <c r="W267" s="35"/>
      <c r="X267" s="35"/>
      <c r="Y267" s="35"/>
      <c r="Z267" s="35"/>
      <c r="AA267" s="35"/>
      <c r="AB267" s="35"/>
      <c r="AC267" s="35"/>
      <c r="AD267" s="35"/>
      <c r="AE267" s="35"/>
      <c r="AT267" s="18" t="s">
        <v>221</v>
      </c>
      <c r="AU267" s="18" t="s">
        <v>227</v>
      </c>
    </row>
    <row r="268" spans="1:65" s="11" customFormat="1" ht="20.85" customHeight="1">
      <c r="B268" s="171"/>
      <c r="C268" s="172"/>
      <c r="D268" s="173" t="s">
        <v>80</v>
      </c>
      <c r="E268" s="213" t="s">
        <v>6706</v>
      </c>
      <c r="F268" s="213" t="s">
        <v>6707</v>
      </c>
      <c r="G268" s="172"/>
      <c r="H268" s="172"/>
      <c r="I268" s="175"/>
      <c r="J268" s="214">
        <f>BK268</f>
        <v>0</v>
      </c>
      <c r="K268" s="172"/>
      <c r="L268" s="177"/>
      <c r="M268" s="178"/>
      <c r="N268" s="179"/>
      <c r="O268" s="179"/>
      <c r="P268" s="180">
        <f>SUM(P269:P270)</f>
        <v>0</v>
      </c>
      <c r="Q268" s="179"/>
      <c r="R268" s="180">
        <f>SUM(R269:R270)</f>
        <v>0</v>
      </c>
      <c r="S268" s="179"/>
      <c r="T268" s="181">
        <f>SUM(T269:T270)</f>
        <v>0</v>
      </c>
      <c r="AR268" s="182" t="s">
        <v>88</v>
      </c>
      <c r="AT268" s="183" t="s">
        <v>80</v>
      </c>
      <c r="AU268" s="183" t="s">
        <v>90</v>
      </c>
      <c r="AY268" s="182" t="s">
        <v>215</v>
      </c>
      <c r="BK268" s="184">
        <f>SUM(BK269:BK270)</f>
        <v>0</v>
      </c>
    </row>
    <row r="269" spans="1:65" s="2" customFormat="1" ht="16.5" customHeight="1">
      <c r="A269" s="35"/>
      <c r="B269" s="36"/>
      <c r="C269" s="185" t="s">
        <v>808</v>
      </c>
      <c r="D269" s="185" t="s">
        <v>216</v>
      </c>
      <c r="E269" s="186" t="s">
        <v>6708</v>
      </c>
      <c r="F269" s="187" t="s">
        <v>6709</v>
      </c>
      <c r="G269" s="188" t="s">
        <v>6080</v>
      </c>
      <c r="H269" s="189">
        <v>4</v>
      </c>
      <c r="I269" s="190"/>
      <c r="J269" s="191">
        <f>ROUND(I269*H269,2)</f>
        <v>0</v>
      </c>
      <c r="K269" s="187" t="s">
        <v>1</v>
      </c>
      <c r="L269" s="40"/>
      <c r="M269" s="192" t="s">
        <v>1</v>
      </c>
      <c r="N269" s="193" t="s">
        <v>46</v>
      </c>
      <c r="O269" s="72"/>
      <c r="P269" s="194">
        <f>O269*H269</f>
        <v>0</v>
      </c>
      <c r="Q269" s="194">
        <v>0</v>
      </c>
      <c r="R269" s="194">
        <f>Q269*H269</f>
        <v>0</v>
      </c>
      <c r="S269" s="194">
        <v>0</v>
      </c>
      <c r="T269" s="195">
        <f>S269*H269</f>
        <v>0</v>
      </c>
      <c r="U269" s="35"/>
      <c r="V269" s="35"/>
      <c r="W269" s="35"/>
      <c r="X269" s="35"/>
      <c r="Y269" s="35"/>
      <c r="Z269" s="35"/>
      <c r="AA269" s="35"/>
      <c r="AB269" s="35"/>
      <c r="AC269" s="35"/>
      <c r="AD269" s="35"/>
      <c r="AE269" s="35"/>
      <c r="AR269" s="196" t="s">
        <v>214</v>
      </c>
      <c r="AT269" s="196" t="s">
        <v>216</v>
      </c>
      <c r="AU269" s="196" t="s">
        <v>227</v>
      </c>
      <c r="AY269" s="18" t="s">
        <v>215</v>
      </c>
      <c r="BE269" s="197">
        <f>IF(N269="základní",J269,0)</f>
        <v>0</v>
      </c>
      <c r="BF269" s="197">
        <f>IF(N269="snížená",J269,0)</f>
        <v>0</v>
      </c>
      <c r="BG269" s="197">
        <f>IF(N269="zákl. přenesená",J269,0)</f>
        <v>0</v>
      </c>
      <c r="BH269" s="197">
        <f>IF(N269="sníž. přenesená",J269,0)</f>
        <v>0</v>
      </c>
      <c r="BI269" s="197">
        <f>IF(N269="nulová",J269,0)</f>
        <v>0</v>
      </c>
      <c r="BJ269" s="18" t="s">
        <v>88</v>
      </c>
      <c r="BK269" s="197">
        <f>ROUND(I269*H269,2)</f>
        <v>0</v>
      </c>
      <c r="BL269" s="18" t="s">
        <v>214</v>
      </c>
      <c r="BM269" s="196" t="s">
        <v>1385</v>
      </c>
    </row>
    <row r="270" spans="1:65" s="2" customFormat="1" ht="10.199999999999999">
      <c r="A270" s="35"/>
      <c r="B270" s="36"/>
      <c r="C270" s="37"/>
      <c r="D270" s="198" t="s">
        <v>221</v>
      </c>
      <c r="E270" s="37"/>
      <c r="F270" s="199" t="s">
        <v>6709</v>
      </c>
      <c r="G270" s="37"/>
      <c r="H270" s="37"/>
      <c r="I270" s="200"/>
      <c r="J270" s="37"/>
      <c r="K270" s="37"/>
      <c r="L270" s="40"/>
      <c r="M270" s="201"/>
      <c r="N270" s="202"/>
      <c r="O270" s="72"/>
      <c r="P270" s="72"/>
      <c r="Q270" s="72"/>
      <c r="R270" s="72"/>
      <c r="S270" s="72"/>
      <c r="T270" s="73"/>
      <c r="U270" s="35"/>
      <c r="V270" s="35"/>
      <c r="W270" s="35"/>
      <c r="X270" s="35"/>
      <c r="Y270" s="35"/>
      <c r="Z270" s="35"/>
      <c r="AA270" s="35"/>
      <c r="AB270" s="35"/>
      <c r="AC270" s="35"/>
      <c r="AD270" s="35"/>
      <c r="AE270" s="35"/>
      <c r="AT270" s="18" t="s">
        <v>221</v>
      </c>
      <c r="AU270" s="18" t="s">
        <v>227</v>
      </c>
    </row>
    <row r="271" spans="1:65" s="11" customFormat="1" ht="20.85" customHeight="1">
      <c r="B271" s="171"/>
      <c r="C271" s="172"/>
      <c r="D271" s="173" t="s">
        <v>80</v>
      </c>
      <c r="E271" s="213" t="s">
        <v>6710</v>
      </c>
      <c r="F271" s="213" t="s">
        <v>6711</v>
      </c>
      <c r="G271" s="172"/>
      <c r="H271" s="172"/>
      <c r="I271" s="175"/>
      <c r="J271" s="214">
        <f>BK271</f>
        <v>0</v>
      </c>
      <c r="K271" s="172"/>
      <c r="L271" s="177"/>
      <c r="M271" s="178"/>
      <c r="N271" s="179"/>
      <c r="O271" s="179"/>
      <c r="P271" s="180">
        <f>SUM(P272:P273)</f>
        <v>0</v>
      </c>
      <c r="Q271" s="179"/>
      <c r="R271" s="180">
        <f>SUM(R272:R273)</f>
        <v>0</v>
      </c>
      <c r="S271" s="179"/>
      <c r="T271" s="181">
        <f>SUM(T272:T273)</f>
        <v>0</v>
      </c>
      <c r="AR271" s="182" t="s">
        <v>88</v>
      </c>
      <c r="AT271" s="183" t="s">
        <v>80</v>
      </c>
      <c r="AU271" s="183" t="s">
        <v>90</v>
      </c>
      <c r="AY271" s="182" t="s">
        <v>215</v>
      </c>
      <c r="BK271" s="184">
        <f>SUM(BK272:BK273)</f>
        <v>0</v>
      </c>
    </row>
    <row r="272" spans="1:65" s="2" customFormat="1" ht="16.5" customHeight="1">
      <c r="A272" s="35"/>
      <c r="B272" s="36"/>
      <c r="C272" s="185" t="s">
        <v>816</v>
      </c>
      <c r="D272" s="185" t="s">
        <v>216</v>
      </c>
      <c r="E272" s="186" t="s">
        <v>6712</v>
      </c>
      <c r="F272" s="187" t="s">
        <v>6713</v>
      </c>
      <c r="G272" s="188" t="s">
        <v>797</v>
      </c>
      <c r="H272" s="189">
        <v>15</v>
      </c>
      <c r="I272" s="190"/>
      <c r="J272" s="191">
        <f>ROUND(I272*H272,2)</f>
        <v>0</v>
      </c>
      <c r="K272" s="187" t="s">
        <v>1</v>
      </c>
      <c r="L272" s="40"/>
      <c r="M272" s="192" t="s">
        <v>1</v>
      </c>
      <c r="N272" s="193" t="s">
        <v>46</v>
      </c>
      <c r="O272" s="72"/>
      <c r="P272" s="194">
        <f>O272*H272</f>
        <v>0</v>
      </c>
      <c r="Q272" s="194">
        <v>0</v>
      </c>
      <c r="R272" s="194">
        <f>Q272*H272</f>
        <v>0</v>
      </c>
      <c r="S272" s="194">
        <v>0</v>
      </c>
      <c r="T272" s="195">
        <f>S272*H272</f>
        <v>0</v>
      </c>
      <c r="U272" s="35"/>
      <c r="V272" s="35"/>
      <c r="W272" s="35"/>
      <c r="X272" s="35"/>
      <c r="Y272" s="35"/>
      <c r="Z272" s="35"/>
      <c r="AA272" s="35"/>
      <c r="AB272" s="35"/>
      <c r="AC272" s="35"/>
      <c r="AD272" s="35"/>
      <c r="AE272" s="35"/>
      <c r="AR272" s="196" t="s">
        <v>214</v>
      </c>
      <c r="AT272" s="196" t="s">
        <v>216</v>
      </c>
      <c r="AU272" s="196" t="s">
        <v>227</v>
      </c>
      <c r="AY272" s="18" t="s">
        <v>215</v>
      </c>
      <c r="BE272" s="197">
        <f>IF(N272="základní",J272,0)</f>
        <v>0</v>
      </c>
      <c r="BF272" s="197">
        <f>IF(N272="snížená",J272,0)</f>
        <v>0</v>
      </c>
      <c r="BG272" s="197">
        <f>IF(N272="zákl. přenesená",J272,0)</f>
        <v>0</v>
      </c>
      <c r="BH272" s="197">
        <f>IF(N272="sníž. přenesená",J272,0)</f>
        <v>0</v>
      </c>
      <c r="BI272" s="197">
        <f>IF(N272="nulová",J272,0)</f>
        <v>0</v>
      </c>
      <c r="BJ272" s="18" t="s">
        <v>88</v>
      </c>
      <c r="BK272" s="197">
        <f>ROUND(I272*H272,2)</f>
        <v>0</v>
      </c>
      <c r="BL272" s="18" t="s">
        <v>214</v>
      </c>
      <c r="BM272" s="196" t="s">
        <v>1425</v>
      </c>
    </row>
    <row r="273" spans="1:65" s="2" customFormat="1" ht="10.199999999999999">
      <c r="A273" s="35"/>
      <c r="B273" s="36"/>
      <c r="C273" s="37"/>
      <c r="D273" s="198" t="s">
        <v>221</v>
      </c>
      <c r="E273" s="37"/>
      <c r="F273" s="199" t="s">
        <v>6713</v>
      </c>
      <c r="G273" s="37"/>
      <c r="H273" s="37"/>
      <c r="I273" s="200"/>
      <c r="J273" s="37"/>
      <c r="K273" s="37"/>
      <c r="L273" s="40"/>
      <c r="M273" s="201"/>
      <c r="N273" s="202"/>
      <c r="O273" s="72"/>
      <c r="P273" s="72"/>
      <c r="Q273" s="72"/>
      <c r="R273" s="72"/>
      <c r="S273" s="72"/>
      <c r="T273" s="73"/>
      <c r="U273" s="35"/>
      <c r="V273" s="35"/>
      <c r="W273" s="35"/>
      <c r="X273" s="35"/>
      <c r="Y273" s="35"/>
      <c r="Z273" s="35"/>
      <c r="AA273" s="35"/>
      <c r="AB273" s="35"/>
      <c r="AC273" s="35"/>
      <c r="AD273" s="35"/>
      <c r="AE273" s="35"/>
      <c r="AT273" s="18" t="s">
        <v>221</v>
      </c>
      <c r="AU273" s="18" t="s">
        <v>227</v>
      </c>
    </row>
    <row r="274" spans="1:65" s="11" customFormat="1" ht="20.85" customHeight="1">
      <c r="B274" s="171"/>
      <c r="C274" s="172"/>
      <c r="D274" s="173" t="s">
        <v>80</v>
      </c>
      <c r="E274" s="213" t="s">
        <v>6714</v>
      </c>
      <c r="F274" s="213" t="s">
        <v>6715</v>
      </c>
      <c r="G274" s="172"/>
      <c r="H274" s="172"/>
      <c r="I274" s="175"/>
      <c r="J274" s="214">
        <f>BK274</f>
        <v>0</v>
      </c>
      <c r="K274" s="172"/>
      <c r="L274" s="177"/>
      <c r="M274" s="178"/>
      <c r="N274" s="179"/>
      <c r="O274" s="179"/>
      <c r="P274" s="180">
        <f>SUM(P275:P276)</f>
        <v>0</v>
      </c>
      <c r="Q274" s="179"/>
      <c r="R274" s="180">
        <f>SUM(R275:R276)</f>
        <v>0</v>
      </c>
      <c r="S274" s="179"/>
      <c r="T274" s="181">
        <f>SUM(T275:T276)</f>
        <v>0</v>
      </c>
      <c r="AR274" s="182" t="s">
        <v>88</v>
      </c>
      <c r="AT274" s="183" t="s">
        <v>80</v>
      </c>
      <c r="AU274" s="183" t="s">
        <v>90</v>
      </c>
      <c r="AY274" s="182" t="s">
        <v>215</v>
      </c>
      <c r="BK274" s="184">
        <f>SUM(BK275:BK276)</f>
        <v>0</v>
      </c>
    </row>
    <row r="275" spans="1:65" s="2" customFormat="1" ht="16.5" customHeight="1">
      <c r="A275" s="35"/>
      <c r="B275" s="36"/>
      <c r="C275" s="185" t="s">
        <v>876</v>
      </c>
      <c r="D275" s="185" t="s">
        <v>216</v>
      </c>
      <c r="E275" s="186" t="s">
        <v>6716</v>
      </c>
      <c r="F275" s="187" t="s">
        <v>6717</v>
      </c>
      <c r="G275" s="188" t="s">
        <v>6080</v>
      </c>
      <c r="H275" s="189">
        <v>1</v>
      </c>
      <c r="I275" s="190"/>
      <c r="J275" s="191">
        <f>ROUND(I275*H275,2)</f>
        <v>0</v>
      </c>
      <c r="K275" s="187" t="s">
        <v>1</v>
      </c>
      <c r="L275" s="40"/>
      <c r="M275" s="192" t="s">
        <v>1</v>
      </c>
      <c r="N275" s="193" t="s">
        <v>46</v>
      </c>
      <c r="O275" s="72"/>
      <c r="P275" s="194">
        <f>O275*H275</f>
        <v>0</v>
      </c>
      <c r="Q275" s="194">
        <v>0</v>
      </c>
      <c r="R275" s="194">
        <f>Q275*H275</f>
        <v>0</v>
      </c>
      <c r="S275" s="194">
        <v>0</v>
      </c>
      <c r="T275" s="195">
        <f>S275*H275</f>
        <v>0</v>
      </c>
      <c r="U275" s="35"/>
      <c r="V275" s="35"/>
      <c r="W275" s="35"/>
      <c r="X275" s="35"/>
      <c r="Y275" s="35"/>
      <c r="Z275" s="35"/>
      <c r="AA275" s="35"/>
      <c r="AB275" s="35"/>
      <c r="AC275" s="35"/>
      <c r="AD275" s="35"/>
      <c r="AE275" s="35"/>
      <c r="AR275" s="196" t="s">
        <v>214</v>
      </c>
      <c r="AT275" s="196" t="s">
        <v>216</v>
      </c>
      <c r="AU275" s="196" t="s">
        <v>227</v>
      </c>
      <c r="AY275" s="18" t="s">
        <v>215</v>
      </c>
      <c r="BE275" s="197">
        <f>IF(N275="základní",J275,0)</f>
        <v>0</v>
      </c>
      <c r="BF275" s="197">
        <f>IF(N275="snížená",J275,0)</f>
        <v>0</v>
      </c>
      <c r="BG275" s="197">
        <f>IF(N275="zákl. přenesená",J275,0)</f>
        <v>0</v>
      </c>
      <c r="BH275" s="197">
        <f>IF(N275="sníž. přenesená",J275,0)</f>
        <v>0</v>
      </c>
      <c r="BI275" s="197">
        <f>IF(N275="nulová",J275,0)</f>
        <v>0</v>
      </c>
      <c r="BJ275" s="18" t="s">
        <v>88</v>
      </c>
      <c r="BK275" s="197">
        <f>ROUND(I275*H275,2)</f>
        <v>0</v>
      </c>
      <c r="BL275" s="18" t="s">
        <v>214</v>
      </c>
      <c r="BM275" s="196" t="s">
        <v>1435</v>
      </c>
    </row>
    <row r="276" spans="1:65" s="2" customFormat="1" ht="10.199999999999999">
      <c r="A276" s="35"/>
      <c r="B276" s="36"/>
      <c r="C276" s="37"/>
      <c r="D276" s="198" t="s">
        <v>221</v>
      </c>
      <c r="E276" s="37"/>
      <c r="F276" s="199" t="s">
        <v>6717</v>
      </c>
      <c r="G276" s="37"/>
      <c r="H276" s="37"/>
      <c r="I276" s="200"/>
      <c r="J276" s="37"/>
      <c r="K276" s="37"/>
      <c r="L276" s="40"/>
      <c r="M276" s="201"/>
      <c r="N276" s="202"/>
      <c r="O276" s="72"/>
      <c r="P276" s="72"/>
      <c r="Q276" s="72"/>
      <c r="R276" s="72"/>
      <c r="S276" s="72"/>
      <c r="T276" s="73"/>
      <c r="U276" s="35"/>
      <c r="V276" s="35"/>
      <c r="W276" s="35"/>
      <c r="X276" s="35"/>
      <c r="Y276" s="35"/>
      <c r="Z276" s="35"/>
      <c r="AA276" s="35"/>
      <c r="AB276" s="35"/>
      <c r="AC276" s="35"/>
      <c r="AD276" s="35"/>
      <c r="AE276" s="35"/>
      <c r="AT276" s="18" t="s">
        <v>221</v>
      </c>
      <c r="AU276" s="18" t="s">
        <v>227</v>
      </c>
    </row>
    <row r="277" spans="1:65" s="11" customFormat="1" ht="20.85" customHeight="1">
      <c r="B277" s="171"/>
      <c r="C277" s="172"/>
      <c r="D277" s="173" t="s">
        <v>80</v>
      </c>
      <c r="E277" s="213" t="s">
        <v>6718</v>
      </c>
      <c r="F277" s="213" t="s">
        <v>6719</v>
      </c>
      <c r="G277" s="172"/>
      <c r="H277" s="172"/>
      <c r="I277" s="175"/>
      <c r="J277" s="214">
        <f>BK277</f>
        <v>0</v>
      </c>
      <c r="K277" s="172"/>
      <c r="L277" s="177"/>
      <c r="M277" s="178"/>
      <c r="N277" s="179"/>
      <c r="O277" s="179"/>
      <c r="P277" s="180">
        <f>SUM(P278:P279)</f>
        <v>0</v>
      </c>
      <c r="Q277" s="179"/>
      <c r="R277" s="180">
        <f>SUM(R278:R279)</f>
        <v>0</v>
      </c>
      <c r="S277" s="179"/>
      <c r="T277" s="181">
        <f>SUM(T278:T279)</f>
        <v>0</v>
      </c>
      <c r="AR277" s="182" t="s">
        <v>88</v>
      </c>
      <c r="AT277" s="183" t="s">
        <v>80</v>
      </c>
      <c r="AU277" s="183" t="s">
        <v>90</v>
      </c>
      <c r="AY277" s="182" t="s">
        <v>215</v>
      </c>
      <c r="BK277" s="184">
        <f>SUM(BK278:BK279)</f>
        <v>0</v>
      </c>
    </row>
    <row r="278" spans="1:65" s="2" customFormat="1" ht="16.5" customHeight="1">
      <c r="A278" s="35"/>
      <c r="B278" s="36"/>
      <c r="C278" s="185" t="s">
        <v>901</v>
      </c>
      <c r="D278" s="185" t="s">
        <v>216</v>
      </c>
      <c r="E278" s="186" t="s">
        <v>6720</v>
      </c>
      <c r="F278" s="187" t="s">
        <v>6721</v>
      </c>
      <c r="G278" s="188" t="s">
        <v>6080</v>
      </c>
      <c r="H278" s="189">
        <v>1</v>
      </c>
      <c r="I278" s="190"/>
      <c r="J278" s="191">
        <f>ROUND(I278*H278,2)</f>
        <v>0</v>
      </c>
      <c r="K278" s="187" t="s">
        <v>1</v>
      </c>
      <c r="L278" s="40"/>
      <c r="M278" s="192" t="s">
        <v>1</v>
      </c>
      <c r="N278" s="193" t="s">
        <v>46</v>
      </c>
      <c r="O278" s="72"/>
      <c r="P278" s="194">
        <f>O278*H278</f>
        <v>0</v>
      </c>
      <c r="Q278" s="194">
        <v>0</v>
      </c>
      <c r="R278" s="194">
        <f>Q278*H278</f>
        <v>0</v>
      </c>
      <c r="S278" s="194">
        <v>0</v>
      </c>
      <c r="T278" s="195">
        <f>S278*H278</f>
        <v>0</v>
      </c>
      <c r="U278" s="35"/>
      <c r="V278" s="35"/>
      <c r="W278" s="35"/>
      <c r="X278" s="35"/>
      <c r="Y278" s="35"/>
      <c r="Z278" s="35"/>
      <c r="AA278" s="35"/>
      <c r="AB278" s="35"/>
      <c r="AC278" s="35"/>
      <c r="AD278" s="35"/>
      <c r="AE278" s="35"/>
      <c r="AR278" s="196" t="s">
        <v>214</v>
      </c>
      <c r="AT278" s="196" t="s">
        <v>216</v>
      </c>
      <c r="AU278" s="196" t="s">
        <v>227</v>
      </c>
      <c r="AY278" s="18" t="s">
        <v>215</v>
      </c>
      <c r="BE278" s="197">
        <f>IF(N278="základní",J278,0)</f>
        <v>0</v>
      </c>
      <c r="BF278" s="197">
        <f>IF(N278="snížená",J278,0)</f>
        <v>0</v>
      </c>
      <c r="BG278" s="197">
        <f>IF(N278="zákl. přenesená",J278,0)</f>
        <v>0</v>
      </c>
      <c r="BH278" s="197">
        <f>IF(N278="sníž. přenesená",J278,0)</f>
        <v>0</v>
      </c>
      <c r="BI278" s="197">
        <f>IF(N278="nulová",J278,0)</f>
        <v>0</v>
      </c>
      <c r="BJ278" s="18" t="s">
        <v>88</v>
      </c>
      <c r="BK278" s="197">
        <f>ROUND(I278*H278,2)</f>
        <v>0</v>
      </c>
      <c r="BL278" s="18" t="s">
        <v>214</v>
      </c>
      <c r="BM278" s="196" t="s">
        <v>1451</v>
      </c>
    </row>
    <row r="279" spans="1:65" s="2" customFormat="1" ht="10.199999999999999">
      <c r="A279" s="35"/>
      <c r="B279" s="36"/>
      <c r="C279" s="37"/>
      <c r="D279" s="198" t="s">
        <v>221</v>
      </c>
      <c r="E279" s="37"/>
      <c r="F279" s="199" t="s">
        <v>6721</v>
      </c>
      <c r="G279" s="37"/>
      <c r="H279" s="37"/>
      <c r="I279" s="200"/>
      <c r="J279" s="37"/>
      <c r="K279" s="37"/>
      <c r="L279" s="40"/>
      <c r="M279" s="201"/>
      <c r="N279" s="202"/>
      <c r="O279" s="72"/>
      <c r="P279" s="72"/>
      <c r="Q279" s="72"/>
      <c r="R279" s="72"/>
      <c r="S279" s="72"/>
      <c r="T279" s="73"/>
      <c r="U279" s="35"/>
      <c r="V279" s="35"/>
      <c r="W279" s="35"/>
      <c r="X279" s="35"/>
      <c r="Y279" s="35"/>
      <c r="Z279" s="35"/>
      <c r="AA279" s="35"/>
      <c r="AB279" s="35"/>
      <c r="AC279" s="35"/>
      <c r="AD279" s="35"/>
      <c r="AE279" s="35"/>
      <c r="AT279" s="18" t="s">
        <v>221</v>
      </c>
      <c r="AU279" s="18" t="s">
        <v>227</v>
      </c>
    </row>
    <row r="280" spans="1:65" s="11" customFormat="1" ht="20.85" customHeight="1">
      <c r="B280" s="171"/>
      <c r="C280" s="172"/>
      <c r="D280" s="173" t="s">
        <v>80</v>
      </c>
      <c r="E280" s="213" t="s">
        <v>6722</v>
      </c>
      <c r="F280" s="213" t="s">
        <v>6723</v>
      </c>
      <c r="G280" s="172"/>
      <c r="H280" s="172"/>
      <c r="I280" s="175"/>
      <c r="J280" s="214">
        <f>BK280</f>
        <v>0</v>
      </c>
      <c r="K280" s="172"/>
      <c r="L280" s="177"/>
      <c r="M280" s="178"/>
      <c r="N280" s="179"/>
      <c r="O280" s="179"/>
      <c r="P280" s="180">
        <f>SUM(P281:P286)</f>
        <v>0</v>
      </c>
      <c r="Q280" s="179"/>
      <c r="R280" s="180">
        <f>SUM(R281:R286)</f>
        <v>0</v>
      </c>
      <c r="S280" s="179"/>
      <c r="T280" s="181">
        <f>SUM(T281:T286)</f>
        <v>0</v>
      </c>
      <c r="AR280" s="182" t="s">
        <v>88</v>
      </c>
      <c r="AT280" s="183" t="s">
        <v>80</v>
      </c>
      <c r="AU280" s="183" t="s">
        <v>90</v>
      </c>
      <c r="AY280" s="182" t="s">
        <v>215</v>
      </c>
      <c r="BK280" s="184">
        <f>SUM(BK281:BK286)</f>
        <v>0</v>
      </c>
    </row>
    <row r="281" spans="1:65" s="2" customFormat="1" ht="16.5" customHeight="1">
      <c r="A281" s="35"/>
      <c r="B281" s="36"/>
      <c r="C281" s="185" t="s">
        <v>912</v>
      </c>
      <c r="D281" s="185" t="s">
        <v>216</v>
      </c>
      <c r="E281" s="186" t="s">
        <v>6724</v>
      </c>
      <c r="F281" s="187" t="s">
        <v>6725</v>
      </c>
      <c r="G281" s="188" t="s">
        <v>797</v>
      </c>
      <c r="H281" s="189">
        <v>244</v>
      </c>
      <c r="I281" s="190"/>
      <c r="J281" s="191">
        <f>ROUND(I281*H281,2)</f>
        <v>0</v>
      </c>
      <c r="K281" s="187" t="s">
        <v>1</v>
      </c>
      <c r="L281" s="40"/>
      <c r="M281" s="192" t="s">
        <v>1</v>
      </c>
      <c r="N281" s="193" t="s">
        <v>46</v>
      </c>
      <c r="O281" s="72"/>
      <c r="P281" s="194">
        <f>O281*H281</f>
        <v>0</v>
      </c>
      <c r="Q281" s="194">
        <v>0</v>
      </c>
      <c r="R281" s="194">
        <f>Q281*H281</f>
        <v>0</v>
      </c>
      <c r="S281" s="194">
        <v>0</v>
      </c>
      <c r="T281" s="195">
        <f>S281*H281</f>
        <v>0</v>
      </c>
      <c r="U281" s="35"/>
      <c r="V281" s="35"/>
      <c r="W281" s="35"/>
      <c r="X281" s="35"/>
      <c r="Y281" s="35"/>
      <c r="Z281" s="35"/>
      <c r="AA281" s="35"/>
      <c r="AB281" s="35"/>
      <c r="AC281" s="35"/>
      <c r="AD281" s="35"/>
      <c r="AE281" s="35"/>
      <c r="AR281" s="196" t="s">
        <v>214</v>
      </c>
      <c r="AT281" s="196" t="s">
        <v>216</v>
      </c>
      <c r="AU281" s="196" t="s">
        <v>227</v>
      </c>
      <c r="AY281" s="18" t="s">
        <v>215</v>
      </c>
      <c r="BE281" s="197">
        <f>IF(N281="základní",J281,0)</f>
        <v>0</v>
      </c>
      <c r="BF281" s="197">
        <f>IF(N281="snížená",J281,0)</f>
        <v>0</v>
      </c>
      <c r="BG281" s="197">
        <f>IF(N281="zákl. přenesená",J281,0)</f>
        <v>0</v>
      </c>
      <c r="BH281" s="197">
        <f>IF(N281="sníž. přenesená",J281,0)</f>
        <v>0</v>
      </c>
      <c r="BI281" s="197">
        <f>IF(N281="nulová",J281,0)</f>
        <v>0</v>
      </c>
      <c r="BJ281" s="18" t="s">
        <v>88</v>
      </c>
      <c r="BK281" s="197">
        <f>ROUND(I281*H281,2)</f>
        <v>0</v>
      </c>
      <c r="BL281" s="18" t="s">
        <v>214</v>
      </c>
      <c r="BM281" s="196" t="s">
        <v>1463</v>
      </c>
    </row>
    <row r="282" spans="1:65" s="2" customFormat="1" ht="10.199999999999999">
      <c r="A282" s="35"/>
      <c r="B282" s="36"/>
      <c r="C282" s="37"/>
      <c r="D282" s="198" t="s">
        <v>221</v>
      </c>
      <c r="E282" s="37"/>
      <c r="F282" s="199" t="s">
        <v>6725</v>
      </c>
      <c r="G282" s="37"/>
      <c r="H282" s="37"/>
      <c r="I282" s="200"/>
      <c r="J282" s="37"/>
      <c r="K282" s="37"/>
      <c r="L282" s="40"/>
      <c r="M282" s="201"/>
      <c r="N282" s="202"/>
      <c r="O282" s="72"/>
      <c r="P282" s="72"/>
      <c r="Q282" s="72"/>
      <c r="R282" s="72"/>
      <c r="S282" s="72"/>
      <c r="T282" s="73"/>
      <c r="U282" s="35"/>
      <c r="V282" s="35"/>
      <c r="W282" s="35"/>
      <c r="X282" s="35"/>
      <c r="Y282" s="35"/>
      <c r="Z282" s="35"/>
      <c r="AA282" s="35"/>
      <c r="AB282" s="35"/>
      <c r="AC282" s="35"/>
      <c r="AD282" s="35"/>
      <c r="AE282" s="35"/>
      <c r="AT282" s="18" t="s">
        <v>221</v>
      </c>
      <c r="AU282" s="18" t="s">
        <v>227</v>
      </c>
    </row>
    <row r="283" spans="1:65" s="2" customFormat="1" ht="16.5" customHeight="1">
      <c r="A283" s="35"/>
      <c r="B283" s="36"/>
      <c r="C283" s="185" t="s">
        <v>920</v>
      </c>
      <c r="D283" s="185" t="s">
        <v>216</v>
      </c>
      <c r="E283" s="186" t="s">
        <v>6726</v>
      </c>
      <c r="F283" s="187" t="s">
        <v>6727</v>
      </c>
      <c r="G283" s="188" t="s">
        <v>797</v>
      </c>
      <c r="H283" s="189">
        <v>50</v>
      </c>
      <c r="I283" s="190"/>
      <c r="J283" s="191">
        <f>ROUND(I283*H283,2)</f>
        <v>0</v>
      </c>
      <c r="K283" s="187" t="s">
        <v>1</v>
      </c>
      <c r="L283" s="40"/>
      <c r="M283" s="192" t="s">
        <v>1</v>
      </c>
      <c r="N283" s="193" t="s">
        <v>46</v>
      </c>
      <c r="O283" s="72"/>
      <c r="P283" s="194">
        <f>O283*H283</f>
        <v>0</v>
      </c>
      <c r="Q283" s="194">
        <v>0</v>
      </c>
      <c r="R283" s="194">
        <f>Q283*H283</f>
        <v>0</v>
      </c>
      <c r="S283" s="194">
        <v>0</v>
      </c>
      <c r="T283" s="195">
        <f>S283*H283</f>
        <v>0</v>
      </c>
      <c r="U283" s="35"/>
      <c r="V283" s="35"/>
      <c r="W283" s="35"/>
      <c r="X283" s="35"/>
      <c r="Y283" s="35"/>
      <c r="Z283" s="35"/>
      <c r="AA283" s="35"/>
      <c r="AB283" s="35"/>
      <c r="AC283" s="35"/>
      <c r="AD283" s="35"/>
      <c r="AE283" s="35"/>
      <c r="AR283" s="196" t="s">
        <v>214</v>
      </c>
      <c r="AT283" s="196" t="s">
        <v>216</v>
      </c>
      <c r="AU283" s="196" t="s">
        <v>227</v>
      </c>
      <c r="AY283" s="18" t="s">
        <v>215</v>
      </c>
      <c r="BE283" s="197">
        <f>IF(N283="základní",J283,0)</f>
        <v>0</v>
      </c>
      <c r="BF283" s="197">
        <f>IF(N283="snížená",J283,0)</f>
        <v>0</v>
      </c>
      <c r="BG283" s="197">
        <f>IF(N283="zákl. přenesená",J283,0)</f>
        <v>0</v>
      </c>
      <c r="BH283" s="197">
        <f>IF(N283="sníž. přenesená",J283,0)</f>
        <v>0</v>
      </c>
      <c r="BI283" s="197">
        <f>IF(N283="nulová",J283,0)</f>
        <v>0</v>
      </c>
      <c r="BJ283" s="18" t="s">
        <v>88</v>
      </c>
      <c r="BK283" s="197">
        <f>ROUND(I283*H283,2)</f>
        <v>0</v>
      </c>
      <c r="BL283" s="18" t="s">
        <v>214</v>
      </c>
      <c r="BM283" s="196" t="s">
        <v>1559</v>
      </c>
    </row>
    <row r="284" spans="1:65" s="2" customFormat="1" ht="10.199999999999999">
      <c r="A284" s="35"/>
      <c r="B284" s="36"/>
      <c r="C284" s="37"/>
      <c r="D284" s="198" t="s">
        <v>221</v>
      </c>
      <c r="E284" s="37"/>
      <c r="F284" s="199" t="s">
        <v>6727</v>
      </c>
      <c r="G284" s="37"/>
      <c r="H284" s="37"/>
      <c r="I284" s="200"/>
      <c r="J284" s="37"/>
      <c r="K284" s="37"/>
      <c r="L284" s="40"/>
      <c r="M284" s="201"/>
      <c r="N284" s="202"/>
      <c r="O284" s="72"/>
      <c r="P284" s="72"/>
      <c r="Q284" s="72"/>
      <c r="R284" s="72"/>
      <c r="S284" s="72"/>
      <c r="T284" s="73"/>
      <c r="U284" s="35"/>
      <c r="V284" s="35"/>
      <c r="W284" s="35"/>
      <c r="X284" s="35"/>
      <c r="Y284" s="35"/>
      <c r="Z284" s="35"/>
      <c r="AA284" s="35"/>
      <c r="AB284" s="35"/>
      <c r="AC284" s="35"/>
      <c r="AD284" s="35"/>
      <c r="AE284" s="35"/>
      <c r="AT284" s="18" t="s">
        <v>221</v>
      </c>
      <c r="AU284" s="18" t="s">
        <v>227</v>
      </c>
    </row>
    <row r="285" spans="1:65" s="2" customFormat="1" ht="16.5" customHeight="1">
      <c r="A285" s="35"/>
      <c r="B285" s="36"/>
      <c r="C285" s="185" t="s">
        <v>925</v>
      </c>
      <c r="D285" s="185" t="s">
        <v>216</v>
      </c>
      <c r="E285" s="186" t="s">
        <v>6728</v>
      </c>
      <c r="F285" s="187" t="s">
        <v>6729</v>
      </c>
      <c r="G285" s="188" t="s">
        <v>797</v>
      </c>
      <c r="H285" s="189">
        <v>20</v>
      </c>
      <c r="I285" s="190"/>
      <c r="J285" s="191">
        <f>ROUND(I285*H285,2)</f>
        <v>0</v>
      </c>
      <c r="K285" s="187" t="s">
        <v>1</v>
      </c>
      <c r="L285" s="40"/>
      <c r="M285" s="192" t="s">
        <v>1</v>
      </c>
      <c r="N285" s="193" t="s">
        <v>46</v>
      </c>
      <c r="O285" s="72"/>
      <c r="P285" s="194">
        <f>O285*H285</f>
        <v>0</v>
      </c>
      <c r="Q285" s="194">
        <v>0</v>
      </c>
      <c r="R285" s="194">
        <f>Q285*H285</f>
        <v>0</v>
      </c>
      <c r="S285" s="194">
        <v>0</v>
      </c>
      <c r="T285" s="195">
        <f>S285*H285</f>
        <v>0</v>
      </c>
      <c r="U285" s="35"/>
      <c r="V285" s="35"/>
      <c r="W285" s="35"/>
      <c r="X285" s="35"/>
      <c r="Y285" s="35"/>
      <c r="Z285" s="35"/>
      <c r="AA285" s="35"/>
      <c r="AB285" s="35"/>
      <c r="AC285" s="35"/>
      <c r="AD285" s="35"/>
      <c r="AE285" s="35"/>
      <c r="AR285" s="196" t="s">
        <v>214</v>
      </c>
      <c r="AT285" s="196" t="s">
        <v>216</v>
      </c>
      <c r="AU285" s="196" t="s">
        <v>227</v>
      </c>
      <c r="AY285" s="18" t="s">
        <v>215</v>
      </c>
      <c r="BE285" s="197">
        <f>IF(N285="základní",J285,0)</f>
        <v>0</v>
      </c>
      <c r="BF285" s="197">
        <f>IF(N285="snížená",J285,0)</f>
        <v>0</v>
      </c>
      <c r="BG285" s="197">
        <f>IF(N285="zákl. přenesená",J285,0)</f>
        <v>0</v>
      </c>
      <c r="BH285" s="197">
        <f>IF(N285="sníž. přenesená",J285,0)</f>
        <v>0</v>
      </c>
      <c r="BI285" s="197">
        <f>IF(N285="nulová",J285,0)</f>
        <v>0</v>
      </c>
      <c r="BJ285" s="18" t="s">
        <v>88</v>
      </c>
      <c r="BK285" s="197">
        <f>ROUND(I285*H285,2)</f>
        <v>0</v>
      </c>
      <c r="BL285" s="18" t="s">
        <v>214</v>
      </c>
      <c r="BM285" s="196" t="s">
        <v>1574</v>
      </c>
    </row>
    <row r="286" spans="1:65" s="2" customFormat="1" ht="10.199999999999999">
      <c r="A286" s="35"/>
      <c r="B286" s="36"/>
      <c r="C286" s="37"/>
      <c r="D286" s="198" t="s">
        <v>221</v>
      </c>
      <c r="E286" s="37"/>
      <c r="F286" s="199" t="s">
        <v>6729</v>
      </c>
      <c r="G286" s="37"/>
      <c r="H286" s="37"/>
      <c r="I286" s="200"/>
      <c r="J286" s="37"/>
      <c r="K286" s="37"/>
      <c r="L286" s="40"/>
      <c r="M286" s="201"/>
      <c r="N286" s="202"/>
      <c r="O286" s="72"/>
      <c r="P286" s="72"/>
      <c r="Q286" s="72"/>
      <c r="R286" s="72"/>
      <c r="S286" s="72"/>
      <c r="T286" s="73"/>
      <c r="U286" s="35"/>
      <c r="V286" s="35"/>
      <c r="W286" s="35"/>
      <c r="X286" s="35"/>
      <c r="Y286" s="35"/>
      <c r="Z286" s="35"/>
      <c r="AA286" s="35"/>
      <c r="AB286" s="35"/>
      <c r="AC286" s="35"/>
      <c r="AD286" s="35"/>
      <c r="AE286" s="35"/>
      <c r="AT286" s="18" t="s">
        <v>221</v>
      </c>
      <c r="AU286" s="18" t="s">
        <v>227</v>
      </c>
    </row>
    <row r="287" spans="1:65" s="11" customFormat="1" ht="20.85" customHeight="1">
      <c r="B287" s="171"/>
      <c r="C287" s="172"/>
      <c r="D287" s="173" t="s">
        <v>80</v>
      </c>
      <c r="E287" s="213" t="s">
        <v>6730</v>
      </c>
      <c r="F287" s="213" t="s">
        <v>6731</v>
      </c>
      <c r="G287" s="172"/>
      <c r="H287" s="172"/>
      <c r="I287" s="175"/>
      <c r="J287" s="214">
        <f>BK287</f>
        <v>0</v>
      </c>
      <c r="K287" s="172"/>
      <c r="L287" s="177"/>
      <c r="M287" s="178"/>
      <c r="N287" s="179"/>
      <c r="O287" s="179"/>
      <c r="P287" s="180">
        <f>SUM(P288:P293)</f>
        <v>0</v>
      </c>
      <c r="Q287" s="179"/>
      <c r="R287" s="180">
        <f>SUM(R288:R293)</f>
        <v>0</v>
      </c>
      <c r="S287" s="179"/>
      <c r="T287" s="181">
        <f>SUM(T288:T293)</f>
        <v>0</v>
      </c>
      <c r="AR287" s="182" t="s">
        <v>88</v>
      </c>
      <c r="AT287" s="183" t="s">
        <v>80</v>
      </c>
      <c r="AU287" s="183" t="s">
        <v>90</v>
      </c>
      <c r="AY287" s="182" t="s">
        <v>215</v>
      </c>
      <c r="BK287" s="184">
        <f>SUM(BK288:BK293)</f>
        <v>0</v>
      </c>
    </row>
    <row r="288" spans="1:65" s="2" customFormat="1" ht="16.5" customHeight="1">
      <c r="A288" s="35"/>
      <c r="B288" s="36"/>
      <c r="C288" s="185" t="s">
        <v>934</v>
      </c>
      <c r="D288" s="185" t="s">
        <v>216</v>
      </c>
      <c r="E288" s="186" t="s">
        <v>6732</v>
      </c>
      <c r="F288" s="187" t="s">
        <v>6733</v>
      </c>
      <c r="G288" s="188" t="s">
        <v>797</v>
      </c>
      <c r="H288" s="189">
        <v>129</v>
      </c>
      <c r="I288" s="190"/>
      <c r="J288" s="191">
        <f>ROUND(I288*H288,2)</f>
        <v>0</v>
      </c>
      <c r="K288" s="187" t="s">
        <v>1</v>
      </c>
      <c r="L288" s="40"/>
      <c r="M288" s="192" t="s">
        <v>1</v>
      </c>
      <c r="N288" s="193" t="s">
        <v>46</v>
      </c>
      <c r="O288" s="72"/>
      <c r="P288" s="194">
        <f>O288*H288</f>
        <v>0</v>
      </c>
      <c r="Q288" s="194">
        <v>0</v>
      </c>
      <c r="R288" s="194">
        <f>Q288*H288</f>
        <v>0</v>
      </c>
      <c r="S288" s="194">
        <v>0</v>
      </c>
      <c r="T288" s="195">
        <f>S288*H288</f>
        <v>0</v>
      </c>
      <c r="U288" s="35"/>
      <c r="V288" s="35"/>
      <c r="W288" s="35"/>
      <c r="X288" s="35"/>
      <c r="Y288" s="35"/>
      <c r="Z288" s="35"/>
      <c r="AA288" s="35"/>
      <c r="AB288" s="35"/>
      <c r="AC288" s="35"/>
      <c r="AD288" s="35"/>
      <c r="AE288" s="35"/>
      <c r="AR288" s="196" t="s">
        <v>214</v>
      </c>
      <c r="AT288" s="196" t="s">
        <v>216</v>
      </c>
      <c r="AU288" s="196" t="s">
        <v>227</v>
      </c>
      <c r="AY288" s="18" t="s">
        <v>215</v>
      </c>
      <c r="BE288" s="197">
        <f>IF(N288="základní",J288,0)</f>
        <v>0</v>
      </c>
      <c r="BF288" s="197">
        <f>IF(N288="snížená",J288,0)</f>
        <v>0</v>
      </c>
      <c r="BG288" s="197">
        <f>IF(N288="zákl. přenesená",J288,0)</f>
        <v>0</v>
      </c>
      <c r="BH288" s="197">
        <f>IF(N288="sníž. přenesená",J288,0)</f>
        <v>0</v>
      </c>
      <c r="BI288" s="197">
        <f>IF(N288="nulová",J288,0)</f>
        <v>0</v>
      </c>
      <c r="BJ288" s="18" t="s">
        <v>88</v>
      </c>
      <c r="BK288" s="197">
        <f>ROUND(I288*H288,2)</f>
        <v>0</v>
      </c>
      <c r="BL288" s="18" t="s">
        <v>214</v>
      </c>
      <c r="BM288" s="196" t="s">
        <v>1598</v>
      </c>
    </row>
    <row r="289" spans="1:65" s="2" customFormat="1" ht="10.199999999999999">
      <c r="A289" s="35"/>
      <c r="B289" s="36"/>
      <c r="C289" s="37"/>
      <c r="D289" s="198" t="s">
        <v>221</v>
      </c>
      <c r="E289" s="37"/>
      <c r="F289" s="199" t="s">
        <v>6733</v>
      </c>
      <c r="G289" s="37"/>
      <c r="H289" s="37"/>
      <c r="I289" s="200"/>
      <c r="J289" s="37"/>
      <c r="K289" s="37"/>
      <c r="L289" s="40"/>
      <c r="M289" s="201"/>
      <c r="N289" s="202"/>
      <c r="O289" s="72"/>
      <c r="P289" s="72"/>
      <c r="Q289" s="72"/>
      <c r="R289" s="72"/>
      <c r="S289" s="72"/>
      <c r="T289" s="73"/>
      <c r="U289" s="35"/>
      <c r="V289" s="35"/>
      <c r="W289" s="35"/>
      <c r="X289" s="35"/>
      <c r="Y289" s="35"/>
      <c r="Z289" s="35"/>
      <c r="AA289" s="35"/>
      <c r="AB289" s="35"/>
      <c r="AC289" s="35"/>
      <c r="AD289" s="35"/>
      <c r="AE289" s="35"/>
      <c r="AT289" s="18" t="s">
        <v>221</v>
      </c>
      <c r="AU289" s="18" t="s">
        <v>227</v>
      </c>
    </row>
    <row r="290" spans="1:65" s="2" customFormat="1" ht="16.5" customHeight="1">
      <c r="A290" s="35"/>
      <c r="B290" s="36"/>
      <c r="C290" s="185" t="s">
        <v>939</v>
      </c>
      <c r="D290" s="185" t="s">
        <v>216</v>
      </c>
      <c r="E290" s="186" t="s">
        <v>6734</v>
      </c>
      <c r="F290" s="187" t="s">
        <v>6735</v>
      </c>
      <c r="G290" s="188" t="s">
        <v>797</v>
      </c>
      <c r="H290" s="189">
        <v>235</v>
      </c>
      <c r="I290" s="190"/>
      <c r="J290" s="191">
        <f>ROUND(I290*H290,2)</f>
        <v>0</v>
      </c>
      <c r="K290" s="187" t="s">
        <v>1</v>
      </c>
      <c r="L290" s="40"/>
      <c r="M290" s="192" t="s">
        <v>1</v>
      </c>
      <c r="N290" s="193" t="s">
        <v>46</v>
      </c>
      <c r="O290" s="72"/>
      <c r="P290" s="194">
        <f>O290*H290</f>
        <v>0</v>
      </c>
      <c r="Q290" s="194">
        <v>0</v>
      </c>
      <c r="R290" s="194">
        <f>Q290*H290</f>
        <v>0</v>
      </c>
      <c r="S290" s="194">
        <v>0</v>
      </c>
      <c r="T290" s="195">
        <f>S290*H290</f>
        <v>0</v>
      </c>
      <c r="U290" s="35"/>
      <c r="V290" s="35"/>
      <c r="W290" s="35"/>
      <c r="X290" s="35"/>
      <c r="Y290" s="35"/>
      <c r="Z290" s="35"/>
      <c r="AA290" s="35"/>
      <c r="AB290" s="35"/>
      <c r="AC290" s="35"/>
      <c r="AD290" s="35"/>
      <c r="AE290" s="35"/>
      <c r="AR290" s="196" t="s">
        <v>214</v>
      </c>
      <c r="AT290" s="196" t="s">
        <v>216</v>
      </c>
      <c r="AU290" s="196" t="s">
        <v>227</v>
      </c>
      <c r="AY290" s="18" t="s">
        <v>215</v>
      </c>
      <c r="BE290" s="197">
        <f>IF(N290="základní",J290,0)</f>
        <v>0</v>
      </c>
      <c r="BF290" s="197">
        <f>IF(N290="snížená",J290,0)</f>
        <v>0</v>
      </c>
      <c r="BG290" s="197">
        <f>IF(N290="zákl. přenesená",J290,0)</f>
        <v>0</v>
      </c>
      <c r="BH290" s="197">
        <f>IF(N290="sníž. přenesená",J290,0)</f>
        <v>0</v>
      </c>
      <c r="BI290" s="197">
        <f>IF(N290="nulová",J290,0)</f>
        <v>0</v>
      </c>
      <c r="BJ290" s="18" t="s">
        <v>88</v>
      </c>
      <c r="BK290" s="197">
        <f>ROUND(I290*H290,2)</f>
        <v>0</v>
      </c>
      <c r="BL290" s="18" t="s">
        <v>214</v>
      </c>
      <c r="BM290" s="196" t="s">
        <v>1623</v>
      </c>
    </row>
    <row r="291" spans="1:65" s="2" customFormat="1" ht="10.199999999999999">
      <c r="A291" s="35"/>
      <c r="B291" s="36"/>
      <c r="C291" s="37"/>
      <c r="D291" s="198" t="s">
        <v>221</v>
      </c>
      <c r="E291" s="37"/>
      <c r="F291" s="199" t="s">
        <v>6735</v>
      </c>
      <c r="G291" s="37"/>
      <c r="H291" s="37"/>
      <c r="I291" s="200"/>
      <c r="J291" s="37"/>
      <c r="K291" s="37"/>
      <c r="L291" s="40"/>
      <c r="M291" s="201"/>
      <c r="N291" s="202"/>
      <c r="O291" s="72"/>
      <c r="P291" s="72"/>
      <c r="Q291" s="72"/>
      <c r="R291" s="72"/>
      <c r="S291" s="72"/>
      <c r="T291" s="73"/>
      <c r="U291" s="35"/>
      <c r="V291" s="35"/>
      <c r="W291" s="35"/>
      <c r="X291" s="35"/>
      <c r="Y291" s="35"/>
      <c r="Z291" s="35"/>
      <c r="AA291" s="35"/>
      <c r="AB291" s="35"/>
      <c r="AC291" s="35"/>
      <c r="AD291" s="35"/>
      <c r="AE291" s="35"/>
      <c r="AT291" s="18" t="s">
        <v>221</v>
      </c>
      <c r="AU291" s="18" t="s">
        <v>227</v>
      </c>
    </row>
    <row r="292" spans="1:65" s="2" customFormat="1" ht="16.5" customHeight="1">
      <c r="A292" s="35"/>
      <c r="B292" s="36"/>
      <c r="C292" s="185" t="s">
        <v>944</v>
      </c>
      <c r="D292" s="185" t="s">
        <v>216</v>
      </c>
      <c r="E292" s="186" t="s">
        <v>6736</v>
      </c>
      <c r="F292" s="187" t="s">
        <v>6737</v>
      </c>
      <c r="G292" s="188" t="s">
        <v>797</v>
      </c>
      <c r="H292" s="189">
        <v>119</v>
      </c>
      <c r="I292" s="190"/>
      <c r="J292" s="191">
        <f>ROUND(I292*H292,2)</f>
        <v>0</v>
      </c>
      <c r="K292" s="187" t="s">
        <v>1</v>
      </c>
      <c r="L292" s="40"/>
      <c r="M292" s="192" t="s">
        <v>1</v>
      </c>
      <c r="N292" s="193" t="s">
        <v>46</v>
      </c>
      <c r="O292" s="72"/>
      <c r="P292" s="194">
        <f>O292*H292</f>
        <v>0</v>
      </c>
      <c r="Q292" s="194">
        <v>0</v>
      </c>
      <c r="R292" s="194">
        <f>Q292*H292</f>
        <v>0</v>
      </c>
      <c r="S292" s="194">
        <v>0</v>
      </c>
      <c r="T292" s="195">
        <f>S292*H292</f>
        <v>0</v>
      </c>
      <c r="U292" s="35"/>
      <c r="V292" s="35"/>
      <c r="W292" s="35"/>
      <c r="X292" s="35"/>
      <c r="Y292" s="35"/>
      <c r="Z292" s="35"/>
      <c r="AA292" s="35"/>
      <c r="AB292" s="35"/>
      <c r="AC292" s="35"/>
      <c r="AD292" s="35"/>
      <c r="AE292" s="35"/>
      <c r="AR292" s="196" t="s">
        <v>214</v>
      </c>
      <c r="AT292" s="196" t="s">
        <v>216</v>
      </c>
      <c r="AU292" s="196" t="s">
        <v>227</v>
      </c>
      <c r="AY292" s="18" t="s">
        <v>215</v>
      </c>
      <c r="BE292" s="197">
        <f>IF(N292="základní",J292,0)</f>
        <v>0</v>
      </c>
      <c r="BF292" s="197">
        <f>IF(N292="snížená",J292,0)</f>
        <v>0</v>
      </c>
      <c r="BG292" s="197">
        <f>IF(N292="zákl. přenesená",J292,0)</f>
        <v>0</v>
      </c>
      <c r="BH292" s="197">
        <f>IF(N292="sníž. přenesená",J292,0)</f>
        <v>0</v>
      </c>
      <c r="BI292" s="197">
        <f>IF(N292="nulová",J292,0)</f>
        <v>0</v>
      </c>
      <c r="BJ292" s="18" t="s">
        <v>88</v>
      </c>
      <c r="BK292" s="197">
        <f>ROUND(I292*H292,2)</f>
        <v>0</v>
      </c>
      <c r="BL292" s="18" t="s">
        <v>214</v>
      </c>
      <c r="BM292" s="196" t="s">
        <v>1649</v>
      </c>
    </row>
    <row r="293" spans="1:65" s="2" customFormat="1" ht="10.199999999999999">
      <c r="A293" s="35"/>
      <c r="B293" s="36"/>
      <c r="C293" s="37"/>
      <c r="D293" s="198" t="s">
        <v>221</v>
      </c>
      <c r="E293" s="37"/>
      <c r="F293" s="199" t="s">
        <v>6737</v>
      </c>
      <c r="G293" s="37"/>
      <c r="H293" s="37"/>
      <c r="I293" s="200"/>
      <c r="J293" s="37"/>
      <c r="K293" s="37"/>
      <c r="L293" s="40"/>
      <c r="M293" s="201"/>
      <c r="N293" s="202"/>
      <c r="O293" s="72"/>
      <c r="P293" s="72"/>
      <c r="Q293" s="72"/>
      <c r="R293" s="72"/>
      <c r="S293" s="72"/>
      <c r="T293" s="73"/>
      <c r="U293" s="35"/>
      <c r="V293" s="35"/>
      <c r="W293" s="35"/>
      <c r="X293" s="35"/>
      <c r="Y293" s="35"/>
      <c r="Z293" s="35"/>
      <c r="AA293" s="35"/>
      <c r="AB293" s="35"/>
      <c r="AC293" s="35"/>
      <c r="AD293" s="35"/>
      <c r="AE293" s="35"/>
      <c r="AT293" s="18" t="s">
        <v>221</v>
      </c>
      <c r="AU293" s="18" t="s">
        <v>227</v>
      </c>
    </row>
    <row r="294" spans="1:65" s="11" customFormat="1" ht="20.85" customHeight="1">
      <c r="B294" s="171"/>
      <c r="C294" s="172"/>
      <c r="D294" s="173" t="s">
        <v>80</v>
      </c>
      <c r="E294" s="213" t="s">
        <v>6738</v>
      </c>
      <c r="F294" s="213" t="s">
        <v>6739</v>
      </c>
      <c r="G294" s="172"/>
      <c r="H294" s="172"/>
      <c r="I294" s="175"/>
      <c r="J294" s="214">
        <f>BK294</f>
        <v>0</v>
      </c>
      <c r="K294" s="172"/>
      <c r="L294" s="177"/>
      <c r="M294" s="178"/>
      <c r="N294" s="179"/>
      <c r="O294" s="179"/>
      <c r="P294" s="180">
        <f>SUM(P295:P296)</f>
        <v>0</v>
      </c>
      <c r="Q294" s="179"/>
      <c r="R294" s="180">
        <f>SUM(R295:R296)</f>
        <v>0</v>
      </c>
      <c r="S294" s="179"/>
      <c r="T294" s="181">
        <f>SUM(T295:T296)</f>
        <v>0</v>
      </c>
      <c r="AR294" s="182" t="s">
        <v>88</v>
      </c>
      <c r="AT294" s="183" t="s">
        <v>80</v>
      </c>
      <c r="AU294" s="183" t="s">
        <v>90</v>
      </c>
      <c r="AY294" s="182" t="s">
        <v>215</v>
      </c>
      <c r="BK294" s="184">
        <f>SUM(BK295:BK296)</f>
        <v>0</v>
      </c>
    </row>
    <row r="295" spans="1:65" s="2" customFormat="1" ht="16.5" customHeight="1">
      <c r="A295" s="35"/>
      <c r="B295" s="36"/>
      <c r="C295" s="185" t="s">
        <v>952</v>
      </c>
      <c r="D295" s="185" t="s">
        <v>216</v>
      </c>
      <c r="E295" s="186" t="s">
        <v>6740</v>
      </c>
      <c r="F295" s="187" t="s">
        <v>6741</v>
      </c>
      <c r="G295" s="188" t="s">
        <v>797</v>
      </c>
      <c r="H295" s="189">
        <v>30</v>
      </c>
      <c r="I295" s="190"/>
      <c r="J295" s="191">
        <f>ROUND(I295*H295,2)</f>
        <v>0</v>
      </c>
      <c r="K295" s="187" t="s">
        <v>1</v>
      </c>
      <c r="L295" s="40"/>
      <c r="M295" s="192" t="s">
        <v>1</v>
      </c>
      <c r="N295" s="193" t="s">
        <v>46</v>
      </c>
      <c r="O295" s="72"/>
      <c r="P295" s="194">
        <f>O295*H295</f>
        <v>0</v>
      </c>
      <c r="Q295" s="194">
        <v>0</v>
      </c>
      <c r="R295" s="194">
        <f>Q295*H295</f>
        <v>0</v>
      </c>
      <c r="S295" s="194">
        <v>0</v>
      </c>
      <c r="T295" s="195">
        <f>S295*H295</f>
        <v>0</v>
      </c>
      <c r="U295" s="35"/>
      <c r="V295" s="35"/>
      <c r="W295" s="35"/>
      <c r="X295" s="35"/>
      <c r="Y295" s="35"/>
      <c r="Z295" s="35"/>
      <c r="AA295" s="35"/>
      <c r="AB295" s="35"/>
      <c r="AC295" s="35"/>
      <c r="AD295" s="35"/>
      <c r="AE295" s="35"/>
      <c r="AR295" s="196" t="s">
        <v>214</v>
      </c>
      <c r="AT295" s="196" t="s">
        <v>216</v>
      </c>
      <c r="AU295" s="196" t="s">
        <v>227</v>
      </c>
      <c r="AY295" s="18" t="s">
        <v>215</v>
      </c>
      <c r="BE295" s="197">
        <f>IF(N295="základní",J295,0)</f>
        <v>0</v>
      </c>
      <c r="BF295" s="197">
        <f>IF(N295="snížená",J295,0)</f>
        <v>0</v>
      </c>
      <c r="BG295" s="197">
        <f>IF(N295="zákl. přenesená",J295,0)</f>
        <v>0</v>
      </c>
      <c r="BH295" s="197">
        <f>IF(N295="sníž. přenesená",J295,0)</f>
        <v>0</v>
      </c>
      <c r="BI295" s="197">
        <f>IF(N295="nulová",J295,0)</f>
        <v>0</v>
      </c>
      <c r="BJ295" s="18" t="s">
        <v>88</v>
      </c>
      <c r="BK295" s="197">
        <f>ROUND(I295*H295,2)</f>
        <v>0</v>
      </c>
      <c r="BL295" s="18" t="s">
        <v>214</v>
      </c>
      <c r="BM295" s="196" t="s">
        <v>1664</v>
      </c>
    </row>
    <row r="296" spans="1:65" s="2" customFormat="1" ht="10.199999999999999">
      <c r="A296" s="35"/>
      <c r="B296" s="36"/>
      <c r="C296" s="37"/>
      <c r="D296" s="198" t="s">
        <v>221</v>
      </c>
      <c r="E296" s="37"/>
      <c r="F296" s="199" t="s">
        <v>6741</v>
      </c>
      <c r="G296" s="37"/>
      <c r="H296" s="37"/>
      <c r="I296" s="200"/>
      <c r="J296" s="37"/>
      <c r="K296" s="37"/>
      <c r="L296" s="40"/>
      <c r="M296" s="201"/>
      <c r="N296" s="202"/>
      <c r="O296" s="72"/>
      <c r="P296" s="72"/>
      <c r="Q296" s="72"/>
      <c r="R296" s="72"/>
      <c r="S296" s="72"/>
      <c r="T296" s="73"/>
      <c r="U296" s="35"/>
      <c r="V296" s="35"/>
      <c r="W296" s="35"/>
      <c r="X296" s="35"/>
      <c r="Y296" s="35"/>
      <c r="Z296" s="35"/>
      <c r="AA296" s="35"/>
      <c r="AB296" s="35"/>
      <c r="AC296" s="35"/>
      <c r="AD296" s="35"/>
      <c r="AE296" s="35"/>
      <c r="AT296" s="18" t="s">
        <v>221</v>
      </c>
      <c r="AU296" s="18" t="s">
        <v>227</v>
      </c>
    </row>
    <row r="297" spans="1:65" s="11" customFormat="1" ht="20.85" customHeight="1">
      <c r="B297" s="171"/>
      <c r="C297" s="172"/>
      <c r="D297" s="173" t="s">
        <v>80</v>
      </c>
      <c r="E297" s="213" t="s">
        <v>6742</v>
      </c>
      <c r="F297" s="213" t="s">
        <v>6743</v>
      </c>
      <c r="G297" s="172"/>
      <c r="H297" s="172"/>
      <c r="I297" s="175"/>
      <c r="J297" s="214">
        <f>BK297</f>
        <v>0</v>
      </c>
      <c r="K297" s="172"/>
      <c r="L297" s="177"/>
      <c r="M297" s="178"/>
      <c r="N297" s="179"/>
      <c r="O297" s="179"/>
      <c r="P297" s="180">
        <f>SUM(P298:P301)</f>
        <v>0</v>
      </c>
      <c r="Q297" s="179"/>
      <c r="R297" s="180">
        <f>SUM(R298:R301)</f>
        <v>0</v>
      </c>
      <c r="S297" s="179"/>
      <c r="T297" s="181">
        <f>SUM(T298:T301)</f>
        <v>0</v>
      </c>
      <c r="AR297" s="182" t="s">
        <v>88</v>
      </c>
      <c r="AT297" s="183" t="s">
        <v>80</v>
      </c>
      <c r="AU297" s="183" t="s">
        <v>90</v>
      </c>
      <c r="AY297" s="182" t="s">
        <v>215</v>
      </c>
      <c r="BK297" s="184">
        <f>SUM(BK298:BK301)</f>
        <v>0</v>
      </c>
    </row>
    <row r="298" spans="1:65" s="2" customFormat="1" ht="16.5" customHeight="1">
      <c r="A298" s="35"/>
      <c r="B298" s="36"/>
      <c r="C298" s="185" t="s">
        <v>959</v>
      </c>
      <c r="D298" s="185" t="s">
        <v>216</v>
      </c>
      <c r="E298" s="186" t="s">
        <v>6744</v>
      </c>
      <c r="F298" s="187" t="s">
        <v>6745</v>
      </c>
      <c r="G298" s="188" t="s">
        <v>6080</v>
      </c>
      <c r="H298" s="189">
        <v>10</v>
      </c>
      <c r="I298" s="190"/>
      <c r="J298" s="191">
        <f>ROUND(I298*H298,2)</f>
        <v>0</v>
      </c>
      <c r="K298" s="187" t="s">
        <v>1</v>
      </c>
      <c r="L298" s="40"/>
      <c r="M298" s="192" t="s">
        <v>1</v>
      </c>
      <c r="N298" s="193" t="s">
        <v>46</v>
      </c>
      <c r="O298" s="72"/>
      <c r="P298" s="194">
        <f>O298*H298</f>
        <v>0</v>
      </c>
      <c r="Q298" s="194">
        <v>0</v>
      </c>
      <c r="R298" s="194">
        <f>Q298*H298</f>
        <v>0</v>
      </c>
      <c r="S298" s="194">
        <v>0</v>
      </c>
      <c r="T298" s="195">
        <f>S298*H298</f>
        <v>0</v>
      </c>
      <c r="U298" s="35"/>
      <c r="V298" s="35"/>
      <c r="W298" s="35"/>
      <c r="X298" s="35"/>
      <c r="Y298" s="35"/>
      <c r="Z298" s="35"/>
      <c r="AA298" s="35"/>
      <c r="AB298" s="35"/>
      <c r="AC298" s="35"/>
      <c r="AD298" s="35"/>
      <c r="AE298" s="35"/>
      <c r="AR298" s="196" t="s">
        <v>214</v>
      </c>
      <c r="AT298" s="196" t="s">
        <v>216</v>
      </c>
      <c r="AU298" s="196" t="s">
        <v>227</v>
      </c>
      <c r="AY298" s="18" t="s">
        <v>215</v>
      </c>
      <c r="BE298" s="197">
        <f>IF(N298="základní",J298,0)</f>
        <v>0</v>
      </c>
      <c r="BF298" s="197">
        <f>IF(N298="snížená",J298,0)</f>
        <v>0</v>
      </c>
      <c r="BG298" s="197">
        <f>IF(N298="zákl. přenesená",J298,0)</f>
        <v>0</v>
      </c>
      <c r="BH298" s="197">
        <f>IF(N298="sníž. přenesená",J298,0)</f>
        <v>0</v>
      </c>
      <c r="BI298" s="197">
        <f>IF(N298="nulová",J298,0)</f>
        <v>0</v>
      </c>
      <c r="BJ298" s="18" t="s">
        <v>88</v>
      </c>
      <c r="BK298" s="197">
        <f>ROUND(I298*H298,2)</f>
        <v>0</v>
      </c>
      <c r="BL298" s="18" t="s">
        <v>214</v>
      </c>
      <c r="BM298" s="196" t="s">
        <v>1675</v>
      </c>
    </row>
    <row r="299" spans="1:65" s="2" customFormat="1" ht="10.199999999999999">
      <c r="A299" s="35"/>
      <c r="B299" s="36"/>
      <c r="C299" s="37"/>
      <c r="D299" s="198" t="s">
        <v>221</v>
      </c>
      <c r="E299" s="37"/>
      <c r="F299" s="199" t="s">
        <v>6745</v>
      </c>
      <c r="G299" s="37"/>
      <c r="H299" s="37"/>
      <c r="I299" s="200"/>
      <c r="J299" s="37"/>
      <c r="K299" s="37"/>
      <c r="L299" s="40"/>
      <c r="M299" s="201"/>
      <c r="N299" s="202"/>
      <c r="O299" s="72"/>
      <c r="P299" s="72"/>
      <c r="Q299" s="72"/>
      <c r="R299" s="72"/>
      <c r="S299" s="72"/>
      <c r="T299" s="73"/>
      <c r="U299" s="35"/>
      <c r="V299" s="35"/>
      <c r="W299" s="35"/>
      <c r="X299" s="35"/>
      <c r="Y299" s="35"/>
      <c r="Z299" s="35"/>
      <c r="AA299" s="35"/>
      <c r="AB299" s="35"/>
      <c r="AC299" s="35"/>
      <c r="AD299" s="35"/>
      <c r="AE299" s="35"/>
      <c r="AT299" s="18" t="s">
        <v>221</v>
      </c>
      <c r="AU299" s="18" t="s">
        <v>227</v>
      </c>
    </row>
    <row r="300" spans="1:65" s="2" customFormat="1" ht="16.5" customHeight="1">
      <c r="A300" s="35"/>
      <c r="B300" s="36"/>
      <c r="C300" s="185" t="s">
        <v>968</v>
      </c>
      <c r="D300" s="185" t="s">
        <v>216</v>
      </c>
      <c r="E300" s="186" t="s">
        <v>6746</v>
      </c>
      <c r="F300" s="187" t="s">
        <v>6747</v>
      </c>
      <c r="G300" s="188" t="s">
        <v>6080</v>
      </c>
      <c r="H300" s="189">
        <v>10</v>
      </c>
      <c r="I300" s="190"/>
      <c r="J300" s="191">
        <f>ROUND(I300*H300,2)</f>
        <v>0</v>
      </c>
      <c r="K300" s="187" t="s">
        <v>1</v>
      </c>
      <c r="L300" s="40"/>
      <c r="M300" s="192" t="s">
        <v>1</v>
      </c>
      <c r="N300" s="193" t="s">
        <v>46</v>
      </c>
      <c r="O300" s="72"/>
      <c r="P300" s="194">
        <f>O300*H300</f>
        <v>0</v>
      </c>
      <c r="Q300" s="194">
        <v>0</v>
      </c>
      <c r="R300" s="194">
        <f>Q300*H300</f>
        <v>0</v>
      </c>
      <c r="S300" s="194">
        <v>0</v>
      </c>
      <c r="T300" s="195">
        <f>S300*H300</f>
        <v>0</v>
      </c>
      <c r="U300" s="35"/>
      <c r="V300" s="35"/>
      <c r="W300" s="35"/>
      <c r="X300" s="35"/>
      <c r="Y300" s="35"/>
      <c r="Z300" s="35"/>
      <c r="AA300" s="35"/>
      <c r="AB300" s="35"/>
      <c r="AC300" s="35"/>
      <c r="AD300" s="35"/>
      <c r="AE300" s="35"/>
      <c r="AR300" s="196" t="s">
        <v>214</v>
      </c>
      <c r="AT300" s="196" t="s">
        <v>216</v>
      </c>
      <c r="AU300" s="196" t="s">
        <v>227</v>
      </c>
      <c r="AY300" s="18" t="s">
        <v>215</v>
      </c>
      <c r="BE300" s="197">
        <f>IF(N300="základní",J300,0)</f>
        <v>0</v>
      </c>
      <c r="BF300" s="197">
        <f>IF(N300="snížená",J300,0)</f>
        <v>0</v>
      </c>
      <c r="BG300" s="197">
        <f>IF(N300="zákl. přenesená",J300,0)</f>
        <v>0</v>
      </c>
      <c r="BH300" s="197">
        <f>IF(N300="sníž. přenesená",J300,0)</f>
        <v>0</v>
      </c>
      <c r="BI300" s="197">
        <f>IF(N300="nulová",J300,0)</f>
        <v>0</v>
      </c>
      <c r="BJ300" s="18" t="s">
        <v>88</v>
      </c>
      <c r="BK300" s="197">
        <f>ROUND(I300*H300,2)</f>
        <v>0</v>
      </c>
      <c r="BL300" s="18" t="s">
        <v>214</v>
      </c>
      <c r="BM300" s="196" t="s">
        <v>1687</v>
      </c>
    </row>
    <row r="301" spans="1:65" s="2" customFormat="1" ht="10.199999999999999">
      <c r="A301" s="35"/>
      <c r="B301" s="36"/>
      <c r="C301" s="37"/>
      <c r="D301" s="198" t="s">
        <v>221</v>
      </c>
      <c r="E301" s="37"/>
      <c r="F301" s="199" t="s">
        <v>6747</v>
      </c>
      <c r="G301" s="37"/>
      <c r="H301" s="37"/>
      <c r="I301" s="200"/>
      <c r="J301" s="37"/>
      <c r="K301" s="37"/>
      <c r="L301" s="40"/>
      <c r="M301" s="201"/>
      <c r="N301" s="202"/>
      <c r="O301" s="72"/>
      <c r="P301" s="72"/>
      <c r="Q301" s="72"/>
      <c r="R301" s="72"/>
      <c r="S301" s="72"/>
      <c r="T301" s="73"/>
      <c r="U301" s="35"/>
      <c r="V301" s="35"/>
      <c r="W301" s="35"/>
      <c r="X301" s="35"/>
      <c r="Y301" s="35"/>
      <c r="Z301" s="35"/>
      <c r="AA301" s="35"/>
      <c r="AB301" s="35"/>
      <c r="AC301" s="35"/>
      <c r="AD301" s="35"/>
      <c r="AE301" s="35"/>
      <c r="AT301" s="18" t="s">
        <v>221</v>
      </c>
      <c r="AU301" s="18" t="s">
        <v>227</v>
      </c>
    </row>
    <row r="302" spans="1:65" s="11" customFormat="1" ht="25.95" customHeight="1">
      <c r="B302" s="171"/>
      <c r="C302" s="172"/>
      <c r="D302" s="173" t="s">
        <v>80</v>
      </c>
      <c r="E302" s="174" t="s">
        <v>6748</v>
      </c>
      <c r="F302" s="174" t="s">
        <v>6749</v>
      </c>
      <c r="G302" s="172"/>
      <c r="H302" s="172"/>
      <c r="I302" s="175"/>
      <c r="J302" s="176">
        <f>BK302</f>
        <v>0</v>
      </c>
      <c r="K302" s="172"/>
      <c r="L302" s="177"/>
      <c r="M302" s="178"/>
      <c r="N302" s="179"/>
      <c r="O302" s="179"/>
      <c r="P302" s="180">
        <f>P303+SUM(P304:P315)</f>
        <v>0</v>
      </c>
      <c r="Q302" s="179"/>
      <c r="R302" s="180">
        <f>R303+SUM(R304:R315)</f>
        <v>0</v>
      </c>
      <c r="S302" s="179"/>
      <c r="T302" s="181">
        <f>T303+SUM(T304:T315)</f>
        <v>0</v>
      </c>
      <c r="AR302" s="182" t="s">
        <v>88</v>
      </c>
      <c r="AT302" s="183" t="s">
        <v>80</v>
      </c>
      <c r="AU302" s="183" t="s">
        <v>81</v>
      </c>
      <c r="AY302" s="182" t="s">
        <v>215</v>
      </c>
      <c r="BK302" s="184">
        <f>BK303+SUM(BK304:BK315)</f>
        <v>0</v>
      </c>
    </row>
    <row r="303" spans="1:65" s="2" customFormat="1" ht="16.5" customHeight="1">
      <c r="A303" s="35"/>
      <c r="B303" s="36"/>
      <c r="C303" s="185" t="s">
        <v>977</v>
      </c>
      <c r="D303" s="185" t="s">
        <v>216</v>
      </c>
      <c r="E303" s="186" t="s">
        <v>6750</v>
      </c>
      <c r="F303" s="187" t="s">
        <v>6751</v>
      </c>
      <c r="G303" s="188" t="s">
        <v>6752</v>
      </c>
      <c r="H303" s="189">
        <v>19</v>
      </c>
      <c r="I303" s="190"/>
      <c r="J303" s="191">
        <f>ROUND(I303*H303,2)</f>
        <v>0</v>
      </c>
      <c r="K303" s="187" t="s">
        <v>1</v>
      </c>
      <c r="L303" s="40"/>
      <c r="M303" s="192" t="s">
        <v>1</v>
      </c>
      <c r="N303" s="193" t="s">
        <v>46</v>
      </c>
      <c r="O303" s="72"/>
      <c r="P303" s="194">
        <f>O303*H303</f>
        <v>0</v>
      </c>
      <c r="Q303" s="194">
        <v>0</v>
      </c>
      <c r="R303" s="194">
        <f>Q303*H303</f>
        <v>0</v>
      </c>
      <c r="S303" s="194">
        <v>0</v>
      </c>
      <c r="T303" s="195">
        <f>S303*H303</f>
        <v>0</v>
      </c>
      <c r="U303" s="35"/>
      <c r="V303" s="35"/>
      <c r="W303" s="35"/>
      <c r="X303" s="35"/>
      <c r="Y303" s="35"/>
      <c r="Z303" s="35"/>
      <c r="AA303" s="35"/>
      <c r="AB303" s="35"/>
      <c r="AC303" s="35"/>
      <c r="AD303" s="35"/>
      <c r="AE303" s="35"/>
      <c r="AR303" s="196" t="s">
        <v>214</v>
      </c>
      <c r="AT303" s="196" t="s">
        <v>216</v>
      </c>
      <c r="AU303" s="196" t="s">
        <v>88</v>
      </c>
      <c r="AY303" s="18" t="s">
        <v>215</v>
      </c>
      <c r="BE303" s="197">
        <f>IF(N303="základní",J303,0)</f>
        <v>0</v>
      </c>
      <c r="BF303" s="197">
        <f>IF(N303="snížená",J303,0)</f>
        <v>0</v>
      </c>
      <c r="BG303" s="197">
        <f>IF(N303="zákl. přenesená",J303,0)</f>
        <v>0</v>
      </c>
      <c r="BH303" s="197">
        <f>IF(N303="sníž. přenesená",J303,0)</f>
        <v>0</v>
      </c>
      <c r="BI303" s="197">
        <f>IF(N303="nulová",J303,0)</f>
        <v>0</v>
      </c>
      <c r="BJ303" s="18" t="s">
        <v>88</v>
      </c>
      <c r="BK303" s="197">
        <f>ROUND(I303*H303,2)</f>
        <v>0</v>
      </c>
      <c r="BL303" s="18" t="s">
        <v>214</v>
      </c>
      <c r="BM303" s="196" t="s">
        <v>1699</v>
      </c>
    </row>
    <row r="304" spans="1:65" s="2" customFormat="1" ht="10.199999999999999">
      <c r="A304" s="35"/>
      <c r="B304" s="36"/>
      <c r="C304" s="37"/>
      <c r="D304" s="198" t="s">
        <v>221</v>
      </c>
      <c r="E304" s="37"/>
      <c r="F304" s="199" t="s">
        <v>6751</v>
      </c>
      <c r="G304" s="37"/>
      <c r="H304" s="37"/>
      <c r="I304" s="200"/>
      <c r="J304" s="37"/>
      <c r="K304" s="37"/>
      <c r="L304" s="40"/>
      <c r="M304" s="201"/>
      <c r="N304" s="202"/>
      <c r="O304" s="72"/>
      <c r="P304" s="72"/>
      <c r="Q304" s="72"/>
      <c r="R304" s="72"/>
      <c r="S304" s="72"/>
      <c r="T304" s="73"/>
      <c r="U304" s="35"/>
      <c r="V304" s="35"/>
      <c r="W304" s="35"/>
      <c r="X304" s="35"/>
      <c r="Y304" s="35"/>
      <c r="Z304" s="35"/>
      <c r="AA304" s="35"/>
      <c r="AB304" s="35"/>
      <c r="AC304" s="35"/>
      <c r="AD304" s="35"/>
      <c r="AE304" s="35"/>
      <c r="AT304" s="18" t="s">
        <v>221</v>
      </c>
      <c r="AU304" s="18" t="s">
        <v>88</v>
      </c>
    </row>
    <row r="305" spans="1:65" s="2" customFormat="1" ht="16.5" customHeight="1">
      <c r="A305" s="35"/>
      <c r="B305" s="36"/>
      <c r="C305" s="185" t="s">
        <v>988</v>
      </c>
      <c r="D305" s="185" t="s">
        <v>216</v>
      </c>
      <c r="E305" s="186" t="s">
        <v>6753</v>
      </c>
      <c r="F305" s="187" t="s">
        <v>6754</v>
      </c>
      <c r="G305" s="188" t="s">
        <v>6752</v>
      </c>
      <c r="H305" s="189">
        <v>19</v>
      </c>
      <c r="I305" s="190"/>
      <c r="J305" s="191">
        <f>ROUND(I305*H305,2)</f>
        <v>0</v>
      </c>
      <c r="K305" s="187" t="s">
        <v>1</v>
      </c>
      <c r="L305" s="40"/>
      <c r="M305" s="192" t="s">
        <v>1</v>
      </c>
      <c r="N305" s="193" t="s">
        <v>46</v>
      </c>
      <c r="O305" s="72"/>
      <c r="P305" s="194">
        <f>O305*H305</f>
        <v>0</v>
      </c>
      <c r="Q305" s="194">
        <v>0</v>
      </c>
      <c r="R305" s="194">
        <f>Q305*H305</f>
        <v>0</v>
      </c>
      <c r="S305" s="194">
        <v>0</v>
      </c>
      <c r="T305" s="195">
        <f>S305*H305</f>
        <v>0</v>
      </c>
      <c r="U305" s="35"/>
      <c r="V305" s="35"/>
      <c r="W305" s="35"/>
      <c r="X305" s="35"/>
      <c r="Y305" s="35"/>
      <c r="Z305" s="35"/>
      <c r="AA305" s="35"/>
      <c r="AB305" s="35"/>
      <c r="AC305" s="35"/>
      <c r="AD305" s="35"/>
      <c r="AE305" s="35"/>
      <c r="AR305" s="196" t="s">
        <v>214</v>
      </c>
      <c r="AT305" s="196" t="s">
        <v>216</v>
      </c>
      <c r="AU305" s="196" t="s">
        <v>88</v>
      </c>
      <c r="AY305" s="18" t="s">
        <v>215</v>
      </c>
      <c r="BE305" s="197">
        <f>IF(N305="základní",J305,0)</f>
        <v>0</v>
      </c>
      <c r="BF305" s="197">
        <f>IF(N305="snížená",J305,0)</f>
        <v>0</v>
      </c>
      <c r="BG305" s="197">
        <f>IF(N305="zákl. přenesená",J305,0)</f>
        <v>0</v>
      </c>
      <c r="BH305" s="197">
        <f>IF(N305="sníž. přenesená",J305,0)</f>
        <v>0</v>
      </c>
      <c r="BI305" s="197">
        <f>IF(N305="nulová",J305,0)</f>
        <v>0</v>
      </c>
      <c r="BJ305" s="18" t="s">
        <v>88</v>
      </c>
      <c r="BK305" s="197">
        <f>ROUND(I305*H305,2)</f>
        <v>0</v>
      </c>
      <c r="BL305" s="18" t="s">
        <v>214</v>
      </c>
      <c r="BM305" s="196" t="s">
        <v>1710</v>
      </c>
    </row>
    <row r="306" spans="1:65" s="2" customFormat="1" ht="10.199999999999999">
      <c r="A306" s="35"/>
      <c r="B306" s="36"/>
      <c r="C306" s="37"/>
      <c r="D306" s="198" t="s">
        <v>221</v>
      </c>
      <c r="E306" s="37"/>
      <c r="F306" s="199" t="s">
        <v>6754</v>
      </c>
      <c r="G306" s="37"/>
      <c r="H306" s="37"/>
      <c r="I306" s="200"/>
      <c r="J306" s="37"/>
      <c r="K306" s="37"/>
      <c r="L306" s="40"/>
      <c r="M306" s="201"/>
      <c r="N306" s="202"/>
      <c r="O306" s="72"/>
      <c r="P306" s="72"/>
      <c r="Q306" s="72"/>
      <c r="R306" s="72"/>
      <c r="S306" s="72"/>
      <c r="T306" s="73"/>
      <c r="U306" s="35"/>
      <c r="V306" s="35"/>
      <c r="W306" s="35"/>
      <c r="X306" s="35"/>
      <c r="Y306" s="35"/>
      <c r="Z306" s="35"/>
      <c r="AA306" s="35"/>
      <c r="AB306" s="35"/>
      <c r="AC306" s="35"/>
      <c r="AD306" s="35"/>
      <c r="AE306" s="35"/>
      <c r="AT306" s="18" t="s">
        <v>221</v>
      </c>
      <c r="AU306" s="18" t="s">
        <v>88</v>
      </c>
    </row>
    <row r="307" spans="1:65" s="2" customFormat="1" ht="16.5" customHeight="1">
      <c r="A307" s="35"/>
      <c r="B307" s="36"/>
      <c r="C307" s="185" t="s">
        <v>999</v>
      </c>
      <c r="D307" s="185" t="s">
        <v>216</v>
      </c>
      <c r="E307" s="186" t="s">
        <v>6755</v>
      </c>
      <c r="F307" s="187" t="s">
        <v>6756</v>
      </c>
      <c r="G307" s="188" t="s">
        <v>219</v>
      </c>
      <c r="H307" s="189">
        <v>1</v>
      </c>
      <c r="I307" s="190"/>
      <c r="J307" s="191">
        <f>ROUND(I307*H307,2)</f>
        <v>0</v>
      </c>
      <c r="K307" s="187" t="s">
        <v>1</v>
      </c>
      <c r="L307" s="40"/>
      <c r="M307" s="192" t="s">
        <v>1</v>
      </c>
      <c r="N307" s="193" t="s">
        <v>46</v>
      </c>
      <c r="O307" s="72"/>
      <c r="P307" s="194">
        <f>O307*H307</f>
        <v>0</v>
      </c>
      <c r="Q307" s="194">
        <v>0</v>
      </c>
      <c r="R307" s="194">
        <f>Q307*H307</f>
        <v>0</v>
      </c>
      <c r="S307" s="194">
        <v>0</v>
      </c>
      <c r="T307" s="195">
        <f>S307*H307</f>
        <v>0</v>
      </c>
      <c r="U307" s="35"/>
      <c r="V307" s="35"/>
      <c r="W307" s="35"/>
      <c r="X307" s="35"/>
      <c r="Y307" s="35"/>
      <c r="Z307" s="35"/>
      <c r="AA307" s="35"/>
      <c r="AB307" s="35"/>
      <c r="AC307" s="35"/>
      <c r="AD307" s="35"/>
      <c r="AE307" s="35"/>
      <c r="AR307" s="196" t="s">
        <v>214</v>
      </c>
      <c r="AT307" s="196" t="s">
        <v>216</v>
      </c>
      <c r="AU307" s="196" t="s">
        <v>88</v>
      </c>
      <c r="AY307" s="18" t="s">
        <v>215</v>
      </c>
      <c r="BE307" s="197">
        <f>IF(N307="základní",J307,0)</f>
        <v>0</v>
      </c>
      <c r="BF307" s="197">
        <f>IF(N307="snížená",J307,0)</f>
        <v>0</v>
      </c>
      <c r="BG307" s="197">
        <f>IF(N307="zákl. přenesená",J307,0)</f>
        <v>0</v>
      </c>
      <c r="BH307" s="197">
        <f>IF(N307="sníž. přenesená",J307,0)</f>
        <v>0</v>
      </c>
      <c r="BI307" s="197">
        <f>IF(N307="nulová",J307,0)</f>
        <v>0</v>
      </c>
      <c r="BJ307" s="18" t="s">
        <v>88</v>
      </c>
      <c r="BK307" s="197">
        <f>ROUND(I307*H307,2)</f>
        <v>0</v>
      </c>
      <c r="BL307" s="18" t="s">
        <v>214</v>
      </c>
      <c r="BM307" s="196" t="s">
        <v>1725</v>
      </c>
    </row>
    <row r="308" spans="1:65" s="2" customFormat="1" ht="10.199999999999999">
      <c r="A308" s="35"/>
      <c r="B308" s="36"/>
      <c r="C308" s="37"/>
      <c r="D308" s="198" t="s">
        <v>221</v>
      </c>
      <c r="E308" s="37"/>
      <c r="F308" s="199" t="s">
        <v>6756</v>
      </c>
      <c r="G308" s="37"/>
      <c r="H308" s="37"/>
      <c r="I308" s="200"/>
      <c r="J308" s="37"/>
      <c r="K308" s="37"/>
      <c r="L308" s="40"/>
      <c r="M308" s="201"/>
      <c r="N308" s="202"/>
      <c r="O308" s="72"/>
      <c r="P308" s="72"/>
      <c r="Q308" s="72"/>
      <c r="R308" s="72"/>
      <c r="S308" s="72"/>
      <c r="T308" s="73"/>
      <c r="U308" s="35"/>
      <c r="V308" s="35"/>
      <c r="W308" s="35"/>
      <c r="X308" s="35"/>
      <c r="Y308" s="35"/>
      <c r="Z308" s="35"/>
      <c r="AA308" s="35"/>
      <c r="AB308" s="35"/>
      <c r="AC308" s="35"/>
      <c r="AD308" s="35"/>
      <c r="AE308" s="35"/>
      <c r="AT308" s="18" t="s">
        <v>221</v>
      </c>
      <c r="AU308" s="18" t="s">
        <v>88</v>
      </c>
    </row>
    <row r="309" spans="1:65" s="2" customFormat="1" ht="24.15" customHeight="1">
      <c r="A309" s="35"/>
      <c r="B309" s="36"/>
      <c r="C309" s="185" t="s">
        <v>1006</v>
      </c>
      <c r="D309" s="185" t="s">
        <v>216</v>
      </c>
      <c r="E309" s="186" t="s">
        <v>6757</v>
      </c>
      <c r="F309" s="187" t="s">
        <v>6758</v>
      </c>
      <c r="G309" s="188" t="s">
        <v>219</v>
      </c>
      <c r="H309" s="189">
        <v>1</v>
      </c>
      <c r="I309" s="190"/>
      <c r="J309" s="191">
        <f>ROUND(I309*H309,2)</f>
        <v>0</v>
      </c>
      <c r="K309" s="187" t="s">
        <v>1</v>
      </c>
      <c r="L309" s="40"/>
      <c r="M309" s="192" t="s">
        <v>1</v>
      </c>
      <c r="N309" s="193" t="s">
        <v>46</v>
      </c>
      <c r="O309" s="72"/>
      <c r="P309" s="194">
        <f>O309*H309</f>
        <v>0</v>
      </c>
      <c r="Q309" s="194">
        <v>0</v>
      </c>
      <c r="R309" s="194">
        <f>Q309*H309</f>
        <v>0</v>
      </c>
      <c r="S309" s="194">
        <v>0</v>
      </c>
      <c r="T309" s="195">
        <f>S309*H309</f>
        <v>0</v>
      </c>
      <c r="U309" s="35"/>
      <c r="V309" s="35"/>
      <c r="W309" s="35"/>
      <c r="X309" s="35"/>
      <c r="Y309" s="35"/>
      <c r="Z309" s="35"/>
      <c r="AA309" s="35"/>
      <c r="AB309" s="35"/>
      <c r="AC309" s="35"/>
      <c r="AD309" s="35"/>
      <c r="AE309" s="35"/>
      <c r="AR309" s="196" t="s">
        <v>214</v>
      </c>
      <c r="AT309" s="196" t="s">
        <v>216</v>
      </c>
      <c r="AU309" s="196" t="s">
        <v>88</v>
      </c>
      <c r="AY309" s="18" t="s">
        <v>215</v>
      </c>
      <c r="BE309" s="197">
        <f>IF(N309="základní",J309,0)</f>
        <v>0</v>
      </c>
      <c r="BF309" s="197">
        <f>IF(N309="snížená",J309,0)</f>
        <v>0</v>
      </c>
      <c r="BG309" s="197">
        <f>IF(N309="zákl. přenesená",J309,0)</f>
        <v>0</v>
      </c>
      <c r="BH309" s="197">
        <f>IF(N309="sníž. přenesená",J309,0)</f>
        <v>0</v>
      </c>
      <c r="BI309" s="197">
        <f>IF(N309="nulová",J309,0)</f>
        <v>0</v>
      </c>
      <c r="BJ309" s="18" t="s">
        <v>88</v>
      </c>
      <c r="BK309" s="197">
        <f>ROUND(I309*H309,2)</f>
        <v>0</v>
      </c>
      <c r="BL309" s="18" t="s">
        <v>214</v>
      </c>
      <c r="BM309" s="196" t="s">
        <v>1739</v>
      </c>
    </row>
    <row r="310" spans="1:65" s="2" customFormat="1" ht="19.2">
      <c r="A310" s="35"/>
      <c r="B310" s="36"/>
      <c r="C310" s="37"/>
      <c r="D310" s="198" t="s">
        <v>221</v>
      </c>
      <c r="E310" s="37"/>
      <c r="F310" s="199" t="s">
        <v>6758</v>
      </c>
      <c r="G310" s="37"/>
      <c r="H310" s="37"/>
      <c r="I310" s="200"/>
      <c r="J310" s="37"/>
      <c r="K310" s="37"/>
      <c r="L310" s="40"/>
      <c r="M310" s="201"/>
      <c r="N310" s="202"/>
      <c r="O310" s="72"/>
      <c r="P310" s="72"/>
      <c r="Q310" s="72"/>
      <c r="R310" s="72"/>
      <c r="S310" s="72"/>
      <c r="T310" s="73"/>
      <c r="U310" s="35"/>
      <c r="V310" s="35"/>
      <c r="W310" s="35"/>
      <c r="X310" s="35"/>
      <c r="Y310" s="35"/>
      <c r="Z310" s="35"/>
      <c r="AA310" s="35"/>
      <c r="AB310" s="35"/>
      <c r="AC310" s="35"/>
      <c r="AD310" s="35"/>
      <c r="AE310" s="35"/>
      <c r="AT310" s="18" t="s">
        <v>221</v>
      </c>
      <c r="AU310" s="18" t="s">
        <v>88</v>
      </c>
    </row>
    <row r="311" spans="1:65" s="2" customFormat="1" ht="21.75" customHeight="1">
      <c r="A311" s="35"/>
      <c r="B311" s="36"/>
      <c r="C311" s="185" t="s">
        <v>1014</v>
      </c>
      <c r="D311" s="185" t="s">
        <v>216</v>
      </c>
      <c r="E311" s="186" t="s">
        <v>6759</v>
      </c>
      <c r="F311" s="187" t="s">
        <v>6760</v>
      </c>
      <c r="G311" s="188" t="s">
        <v>219</v>
      </c>
      <c r="H311" s="189">
        <v>1</v>
      </c>
      <c r="I311" s="190"/>
      <c r="J311" s="191">
        <f>ROUND(I311*H311,2)</f>
        <v>0</v>
      </c>
      <c r="K311" s="187" t="s">
        <v>1</v>
      </c>
      <c r="L311" s="40"/>
      <c r="M311" s="192" t="s">
        <v>1</v>
      </c>
      <c r="N311" s="193" t="s">
        <v>46</v>
      </c>
      <c r="O311" s="72"/>
      <c r="P311" s="194">
        <f>O311*H311</f>
        <v>0</v>
      </c>
      <c r="Q311" s="194">
        <v>0</v>
      </c>
      <c r="R311" s="194">
        <f>Q311*H311</f>
        <v>0</v>
      </c>
      <c r="S311" s="194">
        <v>0</v>
      </c>
      <c r="T311" s="195">
        <f>S311*H311</f>
        <v>0</v>
      </c>
      <c r="U311" s="35"/>
      <c r="V311" s="35"/>
      <c r="W311" s="35"/>
      <c r="X311" s="35"/>
      <c r="Y311" s="35"/>
      <c r="Z311" s="35"/>
      <c r="AA311" s="35"/>
      <c r="AB311" s="35"/>
      <c r="AC311" s="35"/>
      <c r="AD311" s="35"/>
      <c r="AE311" s="35"/>
      <c r="AR311" s="196" t="s">
        <v>214</v>
      </c>
      <c r="AT311" s="196" t="s">
        <v>216</v>
      </c>
      <c r="AU311" s="196" t="s">
        <v>88</v>
      </c>
      <c r="AY311" s="18" t="s">
        <v>215</v>
      </c>
      <c r="BE311" s="197">
        <f>IF(N311="základní",J311,0)</f>
        <v>0</v>
      </c>
      <c r="BF311" s="197">
        <f>IF(N311="snížená",J311,0)</f>
        <v>0</v>
      </c>
      <c r="BG311" s="197">
        <f>IF(N311="zákl. přenesená",J311,0)</f>
        <v>0</v>
      </c>
      <c r="BH311" s="197">
        <f>IF(N311="sníž. přenesená",J311,0)</f>
        <v>0</v>
      </c>
      <c r="BI311" s="197">
        <f>IF(N311="nulová",J311,0)</f>
        <v>0</v>
      </c>
      <c r="BJ311" s="18" t="s">
        <v>88</v>
      </c>
      <c r="BK311" s="197">
        <f>ROUND(I311*H311,2)</f>
        <v>0</v>
      </c>
      <c r="BL311" s="18" t="s">
        <v>214</v>
      </c>
      <c r="BM311" s="196" t="s">
        <v>1744</v>
      </c>
    </row>
    <row r="312" spans="1:65" s="2" customFormat="1" ht="10.199999999999999">
      <c r="A312" s="35"/>
      <c r="B312" s="36"/>
      <c r="C312" s="37"/>
      <c r="D312" s="198" t="s">
        <v>221</v>
      </c>
      <c r="E312" s="37"/>
      <c r="F312" s="199" t="s">
        <v>6760</v>
      </c>
      <c r="G312" s="37"/>
      <c r="H312" s="37"/>
      <c r="I312" s="200"/>
      <c r="J312" s="37"/>
      <c r="K312" s="37"/>
      <c r="L312" s="40"/>
      <c r="M312" s="201"/>
      <c r="N312" s="202"/>
      <c r="O312" s="72"/>
      <c r="P312" s="72"/>
      <c r="Q312" s="72"/>
      <c r="R312" s="72"/>
      <c r="S312" s="72"/>
      <c r="T312" s="73"/>
      <c r="U312" s="35"/>
      <c r="V312" s="35"/>
      <c r="W312" s="35"/>
      <c r="X312" s="35"/>
      <c r="Y312" s="35"/>
      <c r="Z312" s="35"/>
      <c r="AA312" s="35"/>
      <c r="AB312" s="35"/>
      <c r="AC312" s="35"/>
      <c r="AD312" s="35"/>
      <c r="AE312" s="35"/>
      <c r="AT312" s="18" t="s">
        <v>221</v>
      </c>
      <c r="AU312" s="18" t="s">
        <v>88</v>
      </c>
    </row>
    <row r="313" spans="1:65" s="2" customFormat="1" ht="16.5" customHeight="1">
      <c r="A313" s="35"/>
      <c r="B313" s="36"/>
      <c r="C313" s="185" t="s">
        <v>1022</v>
      </c>
      <c r="D313" s="185" t="s">
        <v>216</v>
      </c>
      <c r="E313" s="186" t="s">
        <v>6761</v>
      </c>
      <c r="F313" s="187" t="s">
        <v>6762</v>
      </c>
      <c r="G313" s="188" t="s">
        <v>219</v>
      </c>
      <c r="H313" s="189">
        <v>1</v>
      </c>
      <c r="I313" s="190"/>
      <c r="J313" s="191">
        <f>ROUND(I313*H313,2)</f>
        <v>0</v>
      </c>
      <c r="K313" s="187" t="s">
        <v>1</v>
      </c>
      <c r="L313" s="40"/>
      <c r="M313" s="192" t="s">
        <v>1</v>
      </c>
      <c r="N313" s="193" t="s">
        <v>46</v>
      </c>
      <c r="O313" s="72"/>
      <c r="P313" s="194">
        <f>O313*H313</f>
        <v>0</v>
      </c>
      <c r="Q313" s="194">
        <v>0</v>
      </c>
      <c r="R313" s="194">
        <f>Q313*H313</f>
        <v>0</v>
      </c>
      <c r="S313" s="194">
        <v>0</v>
      </c>
      <c r="T313" s="195">
        <f>S313*H313</f>
        <v>0</v>
      </c>
      <c r="U313" s="35"/>
      <c r="V313" s="35"/>
      <c r="W313" s="35"/>
      <c r="X313" s="35"/>
      <c r="Y313" s="35"/>
      <c r="Z313" s="35"/>
      <c r="AA313" s="35"/>
      <c r="AB313" s="35"/>
      <c r="AC313" s="35"/>
      <c r="AD313" s="35"/>
      <c r="AE313" s="35"/>
      <c r="AR313" s="196" t="s">
        <v>214</v>
      </c>
      <c r="AT313" s="196" t="s">
        <v>216</v>
      </c>
      <c r="AU313" s="196" t="s">
        <v>88</v>
      </c>
      <c r="AY313" s="18" t="s">
        <v>215</v>
      </c>
      <c r="BE313" s="197">
        <f>IF(N313="základní",J313,0)</f>
        <v>0</v>
      </c>
      <c r="BF313" s="197">
        <f>IF(N313="snížená",J313,0)</f>
        <v>0</v>
      </c>
      <c r="BG313" s="197">
        <f>IF(N313="zákl. přenesená",J313,0)</f>
        <v>0</v>
      </c>
      <c r="BH313" s="197">
        <f>IF(N313="sníž. přenesená",J313,0)</f>
        <v>0</v>
      </c>
      <c r="BI313" s="197">
        <f>IF(N313="nulová",J313,0)</f>
        <v>0</v>
      </c>
      <c r="BJ313" s="18" t="s">
        <v>88</v>
      </c>
      <c r="BK313" s="197">
        <f>ROUND(I313*H313,2)</f>
        <v>0</v>
      </c>
      <c r="BL313" s="18" t="s">
        <v>214</v>
      </c>
      <c r="BM313" s="196" t="s">
        <v>1762</v>
      </c>
    </row>
    <row r="314" spans="1:65" s="2" customFormat="1" ht="10.199999999999999">
      <c r="A314" s="35"/>
      <c r="B314" s="36"/>
      <c r="C314" s="37"/>
      <c r="D314" s="198" t="s">
        <v>221</v>
      </c>
      <c r="E314" s="37"/>
      <c r="F314" s="199" t="s">
        <v>6762</v>
      </c>
      <c r="G314" s="37"/>
      <c r="H314" s="37"/>
      <c r="I314" s="200"/>
      <c r="J314" s="37"/>
      <c r="K314" s="37"/>
      <c r="L314" s="40"/>
      <c r="M314" s="201"/>
      <c r="N314" s="202"/>
      <c r="O314" s="72"/>
      <c r="P314" s="72"/>
      <c r="Q314" s="72"/>
      <c r="R314" s="72"/>
      <c r="S314" s="72"/>
      <c r="T314" s="73"/>
      <c r="U314" s="35"/>
      <c r="V314" s="35"/>
      <c r="W314" s="35"/>
      <c r="X314" s="35"/>
      <c r="Y314" s="35"/>
      <c r="Z314" s="35"/>
      <c r="AA314" s="35"/>
      <c r="AB314" s="35"/>
      <c r="AC314" s="35"/>
      <c r="AD314" s="35"/>
      <c r="AE314" s="35"/>
      <c r="AT314" s="18" t="s">
        <v>221</v>
      </c>
      <c r="AU314" s="18" t="s">
        <v>88</v>
      </c>
    </row>
    <row r="315" spans="1:65" s="11" customFormat="1" ht="22.8" customHeight="1">
      <c r="B315" s="171"/>
      <c r="C315" s="172"/>
      <c r="D315" s="173" t="s">
        <v>80</v>
      </c>
      <c r="E315" s="213" t="s">
        <v>6763</v>
      </c>
      <c r="F315" s="213" t="s">
        <v>6764</v>
      </c>
      <c r="G315" s="172"/>
      <c r="H315" s="172"/>
      <c r="I315" s="175"/>
      <c r="J315" s="214">
        <f>BK315</f>
        <v>0</v>
      </c>
      <c r="K315" s="172"/>
      <c r="L315" s="177"/>
      <c r="M315" s="178"/>
      <c r="N315" s="179"/>
      <c r="O315" s="179"/>
      <c r="P315" s="180">
        <f>P316+SUM(P317:P322)+P325+P330</f>
        <v>0</v>
      </c>
      <c r="Q315" s="179"/>
      <c r="R315" s="180">
        <f>R316+SUM(R317:R322)+R325+R330</f>
        <v>0</v>
      </c>
      <c r="S315" s="179"/>
      <c r="T315" s="181">
        <f>T316+SUM(T317:T322)+T325+T330</f>
        <v>0</v>
      </c>
      <c r="AR315" s="182" t="s">
        <v>88</v>
      </c>
      <c r="AT315" s="183" t="s">
        <v>80</v>
      </c>
      <c r="AU315" s="183" t="s">
        <v>88</v>
      </c>
      <c r="AY315" s="182" t="s">
        <v>215</v>
      </c>
      <c r="BK315" s="184">
        <f>BK316+SUM(BK317:BK322)+BK325+BK330</f>
        <v>0</v>
      </c>
    </row>
    <row r="316" spans="1:65" s="2" customFormat="1" ht="16.5" customHeight="1">
      <c r="A316" s="35"/>
      <c r="B316" s="36"/>
      <c r="C316" s="185" t="s">
        <v>1030</v>
      </c>
      <c r="D316" s="185" t="s">
        <v>216</v>
      </c>
      <c r="E316" s="186" t="s">
        <v>6765</v>
      </c>
      <c r="F316" s="187" t="s">
        <v>6766</v>
      </c>
      <c r="G316" s="188" t="s">
        <v>219</v>
      </c>
      <c r="H316" s="189">
        <v>1</v>
      </c>
      <c r="I316" s="190"/>
      <c r="J316" s="191">
        <f>ROUND(I316*H316,2)</f>
        <v>0</v>
      </c>
      <c r="K316" s="187" t="s">
        <v>1</v>
      </c>
      <c r="L316" s="40"/>
      <c r="M316" s="192" t="s">
        <v>1</v>
      </c>
      <c r="N316" s="193" t="s">
        <v>46</v>
      </c>
      <c r="O316" s="72"/>
      <c r="P316" s="194">
        <f>O316*H316</f>
        <v>0</v>
      </c>
      <c r="Q316" s="194">
        <v>0</v>
      </c>
      <c r="R316" s="194">
        <f>Q316*H316</f>
        <v>0</v>
      </c>
      <c r="S316" s="194">
        <v>0</v>
      </c>
      <c r="T316" s="195">
        <f>S316*H316</f>
        <v>0</v>
      </c>
      <c r="U316" s="35"/>
      <c r="V316" s="35"/>
      <c r="W316" s="35"/>
      <c r="X316" s="35"/>
      <c r="Y316" s="35"/>
      <c r="Z316" s="35"/>
      <c r="AA316" s="35"/>
      <c r="AB316" s="35"/>
      <c r="AC316" s="35"/>
      <c r="AD316" s="35"/>
      <c r="AE316" s="35"/>
      <c r="AR316" s="196" t="s">
        <v>214</v>
      </c>
      <c r="AT316" s="196" t="s">
        <v>216</v>
      </c>
      <c r="AU316" s="196" t="s">
        <v>90</v>
      </c>
      <c r="AY316" s="18" t="s">
        <v>215</v>
      </c>
      <c r="BE316" s="197">
        <f>IF(N316="základní",J316,0)</f>
        <v>0</v>
      </c>
      <c r="BF316" s="197">
        <f>IF(N316="snížená",J316,0)</f>
        <v>0</v>
      </c>
      <c r="BG316" s="197">
        <f>IF(N316="zákl. přenesená",J316,0)</f>
        <v>0</v>
      </c>
      <c r="BH316" s="197">
        <f>IF(N316="sníž. přenesená",J316,0)</f>
        <v>0</v>
      </c>
      <c r="BI316" s="197">
        <f>IF(N316="nulová",J316,0)</f>
        <v>0</v>
      </c>
      <c r="BJ316" s="18" t="s">
        <v>88</v>
      </c>
      <c r="BK316" s="197">
        <f>ROUND(I316*H316,2)</f>
        <v>0</v>
      </c>
      <c r="BL316" s="18" t="s">
        <v>214</v>
      </c>
      <c r="BM316" s="196" t="s">
        <v>1774</v>
      </c>
    </row>
    <row r="317" spans="1:65" s="2" customFormat="1" ht="10.199999999999999">
      <c r="A317" s="35"/>
      <c r="B317" s="36"/>
      <c r="C317" s="37"/>
      <c r="D317" s="198" t="s">
        <v>221</v>
      </c>
      <c r="E317" s="37"/>
      <c r="F317" s="199" t="s">
        <v>6766</v>
      </c>
      <c r="G317" s="37"/>
      <c r="H317" s="37"/>
      <c r="I317" s="200"/>
      <c r="J317" s="37"/>
      <c r="K317" s="37"/>
      <c r="L317" s="40"/>
      <c r="M317" s="201"/>
      <c r="N317" s="202"/>
      <c r="O317" s="72"/>
      <c r="P317" s="72"/>
      <c r="Q317" s="72"/>
      <c r="R317" s="72"/>
      <c r="S317" s="72"/>
      <c r="T317" s="73"/>
      <c r="U317" s="35"/>
      <c r="V317" s="35"/>
      <c r="W317" s="35"/>
      <c r="X317" s="35"/>
      <c r="Y317" s="35"/>
      <c r="Z317" s="35"/>
      <c r="AA317" s="35"/>
      <c r="AB317" s="35"/>
      <c r="AC317" s="35"/>
      <c r="AD317" s="35"/>
      <c r="AE317" s="35"/>
      <c r="AT317" s="18" t="s">
        <v>221</v>
      </c>
      <c r="AU317" s="18" t="s">
        <v>90</v>
      </c>
    </row>
    <row r="318" spans="1:65" s="2" customFormat="1" ht="24.15" customHeight="1">
      <c r="A318" s="35"/>
      <c r="B318" s="36"/>
      <c r="C318" s="185" t="s">
        <v>1037</v>
      </c>
      <c r="D318" s="185" t="s">
        <v>216</v>
      </c>
      <c r="E318" s="186" t="s">
        <v>6767</v>
      </c>
      <c r="F318" s="187" t="s">
        <v>6768</v>
      </c>
      <c r="G318" s="188" t="s">
        <v>219</v>
      </c>
      <c r="H318" s="189">
        <v>1</v>
      </c>
      <c r="I318" s="190"/>
      <c r="J318" s="191">
        <f>ROUND(I318*H318,2)</f>
        <v>0</v>
      </c>
      <c r="K318" s="187" t="s">
        <v>1</v>
      </c>
      <c r="L318" s="40"/>
      <c r="M318" s="192" t="s">
        <v>1</v>
      </c>
      <c r="N318" s="193" t="s">
        <v>46</v>
      </c>
      <c r="O318" s="72"/>
      <c r="P318" s="194">
        <f>O318*H318</f>
        <v>0</v>
      </c>
      <c r="Q318" s="194">
        <v>0</v>
      </c>
      <c r="R318" s="194">
        <f>Q318*H318</f>
        <v>0</v>
      </c>
      <c r="S318" s="194">
        <v>0</v>
      </c>
      <c r="T318" s="195">
        <f>S318*H318</f>
        <v>0</v>
      </c>
      <c r="U318" s="35"/>
      <c r="V318" s="35"/>
      <c r="W318" s="35"/>
      <c r="X318" s="35"/>
      <c r="Y318" s="35"/>
      <c r="Z318" s="35"/>
      <c r="AA318" s="35"/>
      <c r="AB318" s="35"/>
      <c r="AC318" s="35"/>
      <c r="AD318" s="35"/>
      <c r="AE318" s="35"/>
      <c r="AR318" s="196" t="s">
        <v>214</v>
      </c>
      <c r="AT318" s="196" t="s">
        <v>216</v>
      </c>
      <c r="AU318" s="196" t="s">
        <v>90</v>
      </c>
      <c r="AY318" s="18" t="s">
        <v>215</v>
      </c>
      <c r="BE318" s="197">
        <f>IF(N318="základní",J318,0)</f>
        <v>0</v>
      </c>
      <c r="BF318" s="197">
        <f>IF(N318="snížená",J318,0)</f>
        <v>0</v>
      </c>
      <c r="BG318" s="197">
        <f>IF(N318="zákl. přenesená",J318,0)</f>
        <v>0</v>
      </c>
      <c r="BH318" s="197">
        <f>IF(N318="sníž. přenesená",J318,0)</f>
        <v>0</v>
      </c>
      <c r="BI318" s="197">
        <f>IF(N318="nulová",J318,0)</f>
        <v>0</v>
      </c>
      <c r="BJ318" s="18" t="s">
        <v>88</v>
      </c>
      <c r="BK318" s="197">
        <f>ROUND(I318*H318,2)</f>
        <v>0</v>
      </c>
      <c r="BL318" s="18" t="s">
        <v>214</v>
      </c>
      <c r="BM318" s="196" t="s">
        <v>1801</v>
      </c>
    </row>
    <row r="319" spans="1:65" s="2" customFormat="1" ht="10.199999999999999">
      <c r="A319" s="35"/>
      <c r="B319" s="36"/>
      <c r="C319" s="37"/>
      <c r="D319" s="198" t="s">
        <v>221</v>
      </c>
      <c r="E319" s="37"/>
      <c r="F319" s="199" t="s">
        <v>6768</v>
      </c>
      <c r="G319" s="37"/>
      <c r="H319" s="37"/>
      <c r="I319" s="200"/>
      <c r="J319" s="37"/>
      <c r="K319" s="37"/>
      <c r="L319" s="40"/>
      <c r="M319" s="201"/>
      <c r="N319" s="202"/>
      <c r="O319" s="72"/>
      <c r="P319" s="72"/>
      <c r="Q319" s="72"/>
      <c r="R319" s="72"/>
      <c r="S319" s="72"/>
      <c r="T319" s="73"/>
      <c r="U319" s="35"/>
      <c r="V319" s="35"/>
      <c r="W319" s="35"/>
      <c r="X319" s="35"/>
      <c r="Y319" s="35"/>
      <c r="Z319" s="35"/>
      <c r="AA319" s="35"/>
      <c r="AB319" s="35"/>
      <c r="AC319" s="35"/>
      <c r="AD319" s="35"/>
      <c r="AE319" s="35"/>
      <c r="AT319" s="18" t="s">
        <v>221</v>
      </c>
      <c r="AU319" s="18" t="s">
        <v>90</v>
      </c>
    </row>
    <row r="320" spans="1:65" s="2" customFormat="1" ht="16.5" customHeight="1">
      <c r="A320" s="35"/>
      <c r="B320" s="36"/>
      <c r="C320" s="185" t="s">
        <v>1043</v>
      </c>
      <c r="D320" s="185" t="s">
        <v>216</v>
      </c>
      <c r="E320" s="186" t="s">
        <v>6769</v>
      </c>
      <c r="F320" s="187" t="s">
        <v>6770</v>
      </c>
      <c r="G320" s="188" t="s">
        <v>4614</v>
      </c>
      <c r="H320" s="189">
        <v>8</v>
      </c>
      <c r="I320" s="190"/>
      <c r="J320" s="191">
        <f>ROUND(I320*H320,2)</f>
        <v>0</v>
      </c>
      <c r="K320" s="187" t="s">
        <v>1</v>
      </c>
      <c r="L320" s="40"/>
      <c r="M320" s="192" t="s">
        <v>1</v>
      </c>
      <c r="N320" s="193" t="s">
        <v>46</v>
      </c>
      <c r="O320" s="72"/>
      <c r="P320" s="194">
        <f>O320*H320</f>
        <v>0</v>
      </c>
      <c r="Q320" s="194">
        <v>0</v>
      </c>
      <c r="R320" s="194">
        <f>Q320*H320</f>
        <v>0</v>
      </c>
      <c r="S320" s="194">
        <v>0</v>
      </c>
      <c r="T320" s="195">
        <f>S320*H320</f>
        <v>0</v>
      </c>
      <c r="U320" s="35"/>
      <c r="V320" s="35"/>
      <c r="W320" s="35"/>
      <c r="X320" s="35"/>
      <c r="Y320" s="35"/>
      <c r="Z320" s="35"/>
      <c r="AA320" s="35"/>
      <c r="AB320" s="35"/>
      <c r="AC320" s="35"/>
      <c r="AD320" s="35"/>
      <c r="AE320" s="35"/>
      <c r="AR320" s="196" t="s">
        <v>214</v>
      </c>
      <c r="AT320" s="196" t="s">
        <v>216</v>
      </c>
      <c r="AU320" s="196" t="s">
        <v>90</v>
      </c>
      <c r="AY320" s="18" t="s">
        <v>215</v>
      </c>
      <c r="BE320" s="197">
        <f>IF(N320="základní",J320,0)</f>
        <v>0</v>
      </c>
      <c r="BF320" s="197">
        <f>IF(N320="snížená",J320,0)</f>
        <v>0</v>
      </c>
      <c r="BG320" s="197">
        <f>IF(N320="zákl. přenesená",J320,0)</f>
        <v>0</v>
      </c>
      <c r="BH320" s="197">
        <f>IF(N320="sníž. přenesená",J320,0)</f>
        <v>0</v>
      </c>
      <c r="BI320" s="197">
        <f>IF(N320="nulová",J320,0)</f>
        <v>0</v>
      </c>
      <c r="BJ320" s="18" t="s">
        <v>88</v>
      </c>
      <c r="BK320" s="197">
        <f>ROUND(I320*H320,2)</f>
        <v>0</v>
      </c>
      <c r="BL320" s="18" t="s">
        <v>214</v>
      </c>
      <c r="BM320" s="196" t="s">
        <v>1810</v>
      </c>
    </row>
    <row r="321" spans="1:65" s="2" customFormat="1" ht="10.199999999999999">
      <c r="A321" s="35"/>
      <c r="B321" s="36"/>
      <c r="C321" s="37"/>
      <c r="D321" s="198" t="s">
        <v>221</v>
      </c>
      <c r="E321" s="37"/>
      <c r="F321" s="199" t="s">
        <v>6770</v>
      </c>
      <c r="G321" s="37"/>
      <c r="H321" s="37"/>
      <c r="I321" s="200"/>
      <c r="J321" s="37"/>
      <c r="K321" s="37"/>
      <c r="L321" s="40"/>
      <c r="M321" s="201"/>
      <c r="N321" s="202"/>
      <c r="O321" s="72"/>
      <c r="P321" s="72"/>
      <c r="Q321" s="72"/>
      <c r="R321" s="72"/>
      <c r="S321" s="72"/>
      <c r="T321" s="73"/>
      <c r="U321" s="35"/>
      <c r="V321" s="35"/>
      <c r="W321" s="35"/>
      <c r="X321" s="35"/>
      <c r="Y321" s="35"/>
      <c r="Z321" s="35"/>
      <c r="AA321" s="35"/>
      <c r="AB321" s="35"/>
      <c r="AC321" s="35"/>
      <c r="AD321" s="35"/>
      <c r="AE321" s="35"/>
      <c r="AT321" s="18" t="s">
        <v>221</v>
      </c>
      <c r="AU321" s="18" t="s">
        <v>90</v>
      </c>
    </row>
    <row r="322" spans="1:65" s="11" customFormat="1" ht="20.85" customHeight="1">
      <c r="B322" s="171"/>
      <c r="C322" s="172"/>
      <c r="D322" s="173" t="s">
        <v>80</v>
      </c>
      <c r="E322" s="213" t="s">
        <v>6771</v>
      </c>
      <c r="F322" s="213" t="s">
        <v>6772</v>
      </c>
      <c r="G322" s="172"/>
      <c r="H322" s="172"/>
      <c r="I322" s="175"/>
      <c r="J322" s="214">
        <f>BK322</f>
        <v>0</v>
      </c>
      <c r="K322" s="172"/>
      <c r="L322" s="177"/>
      <c r="M322" s="178"/>
      <c r="N322" s="179"/>
      <c r="O322" s="179"/>
      <c r="P322" s="180">
        <f>SUM(P323:P324)</f>
        <v>0</v>
      </c>
      <c r="Q322" s="179"/>
      <c r="R322" s="180">
        <f>SUM(R323:R324)</f>
        <v>0</v>
      </c>
      <c r="S322" s="179"/>
      <c r="T322" s="181">
        <f>SUM(T323:T324)</f>
        <v>0</v>
      </c>
      <c r="AR322" s="182" t="s">
        <v>88</v>
      </c>
      <c r="AT322" s="183" t="s">
        <v>80</v>
      </c>
      <c r="AU322" s="183" t="s">
        <v>90</v>
      </c>
      <c r="AY322" s="182" t="s">
        <v>215</v>
      </c>
      <c r="BK322" s="184">
        <f>SUM(BK323:BK324)</f>
        <v>0</v>
      </c>
    </row>
    <row r="323" spans="1:65" s="2" customFormat="1" ht="37.799999999999997" customHeight="1">
      <c r="A323" s="35"/>
      <c r="B323" s="36"/>
      <c r="C323" s="185" t="s">
        <v>1052</v>
      </c>
      <c r="D323" s="185" t="s">
        <v>216</v>
      </c>
      <c r="E323" s="186" t="s">
        <v>6773</v>
      </c>
      <c r="F323" s="187" t="s">
        <v>6774</v>
      </c>
      <c r="G323" s="188" t="s">
        <v>219</v>
      </c>
      <c r="H323" s="189">
        <v>1</v>
      </c>
      <c r="I323" s="190"/>
      <c r="J323" s="191">
        <f>ROUND(I323*H323,2)</f>
        <v>0</v>
      </c>
      <c r="K323" s="187" t="s">
        <v>1</v>
      </c>
      <c r="L323" s="40"/>
      <c r="M323" s="192" t="s">
        <v>1</v>
      </c>
      <c r="N323" s="193" t="s">
        <v>46</v>
      </c>
      <c r="O323" s="72"/>
      <c r="P323" s="194">
        <f>O323*H323</f>
        <v>0</v>
      </c>
      <c r="Q323" s="194">
        <v>0</v>
      </c>
      <c r="R323" s="194">
        <f>Q323*H323</f>
        <v>0</v>
      </c>
      <c r="S323" s="194">
        <v>0</v>
      </c>
      <c r="T323" s="195">
        <f>S323*H323</f>
        <v>0</v>
      </c>
      <c r="U323" s="35"/>
      <c r="V323" s="35"/>
      <c r="W323" s="35"/>
      <c r="X323" s="35"/>
      <c r="Y323" s="35"/>
      <c r="Z323" s="35"/>
      <c r="AA323" s="35"/>
      <c r="AB323" s="35"/>
      <c r="AC323" s="35"/>
      <c r="AD323" s="35"/>
      <c r="AE323" s="35"/>
      <c r="AR323" s="196" t="s">
        <v>214</v>
      </c>
      <c r="AT323" s="196" t="s">
        <v>216</v>
      </c>
      <c r="AU323" s="196" t="s">
        <v>227</v>
      </c>
      <c r="AY323" s="18" t="s">
        <v>215</v>
      </c>
      <c r="BE323" s="197">
        <f>IF(N323="základní",J323,0)</f>
        <v>0</v>
      </c>
      <c r="BF323" s="197">
        <f>IF(N323="snížená",J323,0)</f>
        <v>0</v>
      </c>
      <c r="BG323" s="197">
        <f>IF(N323="zákl. přenesená",J323,0)</f>
        <v>0</v>
      </c>
      <c r="BH323" s="197">
        <f>IF(N323="sníž. přenesená",J323,0)</f>
        <v>0</v>
      </c>
      <c r="BI323" s="197">
        <f>IF(N323="nulová",J323,0)</f>
        <v>0</v>
      </c>
      <c r="BJ323" s="18" t="s">
        <v>88</v>
      </c>
      <c r="BK323" s="197">
        <f>ROUND(I323*H323,2)</f>
        <v>0</v>
      </c>
      <c r="BL323" s="18" t="s">
        <v>214</v>
      </c>
      <c r="BM323" s="196" t="s">
        <v>1819</v>
      </c>
    </row>
    <row r="324" spans="1:65" s="2" customFormat="1" ht="28.8">
      <c r="A324" s="35"/>
      <c r="B324" s="36"/>
      <c r="C324" s="37"/>
      <c r="D324" s="198" t="s">
        <v>221</v>
      </c>
      <c r="E324" s="37"/>
      <c r="F324" s="199" t="s">
        <v>6774</v>
      </c>
      <c r="G324" s="37"/>
      <c r="H324" s="37"/>
      <c r="I324" s="200"/>
      <c r="J324" s="37"/>
      <c r="K324" s="37"/>
      <c r="L324" s="40"/>
      <c r="M324" s="201"/>
      <c r="N324" s="202"/>
      <c r="O324" s="72"/>
      <c r="P324" s="72"/>
      <c r="Q324" s="72"/>
      <c r="R324" s="72"/>
      <c r="S324" s="72"/>
      <c r="T324" s="73"/>
      <c r="U324" s="35"/>
      <c r="V324" s="35"/>
      <c r="W324" s="35"/>
      <c r="X324" s="35"/>
      <c r="Y324" s="35"/>
      <c r="Z324" s="35"/>
      <c r="AA324" s="35"/>
      <c r="AB324" s="35"/>
      <c r="AC324" s="35"/>
      <c r="AD324" s="35"/>
      <c r="AE324" s="35"/>
      <c r="AT324" s="18" t="s">
        <v>221</v>
      </c>
      <c r="AU324" s="18" t="s">
        <v>227</v>
      </c>
    </row>
    <row r="325" spans="1:65" s="11" customFormat="1" ht="20.85" customHeight="1">
      <c r="B325" s="171"/>
      <c r="C325" s="172"/>
      <c r="D325" s="173" t="s">
        <v>80</v>
      </c>
      <c r="E325" s="213" t="s">
        <v>6775</v>
      </c>
      <c r="F325" s="213" t="s">
        <v>6776</v>
      </c>
      <c r="G325" s="172"/>
      <c r="H325" s="172"/>
      <c r="I325" s="175"/>
      <c r="J325" s="214">
        <f>BK325</f>
        <v>0</v>
      </c>
      <c r="K325" s="172"/>
      <c r="L325" s="177"/>
      <c r="M325" s="178"/>
      <c r="N325" s="179"/>
      <c r="O325" s="179"/>
      <c r="P325" s="180">
        <f>SUM(P326:P329)</f>
        <v>0</v>
      </c>
      <c r="Q325" s="179"/>
      <c r="R325" s="180">
        <f>SUM(R326:R329)</f>
        <v>0</v>
      </c>
      <c r="S325" s="179"/>
      <c r="T325" s="181">
        <f>SUM(T326:T329)</f>
        <v>0</v>
      </c>
      <c r="AR325" s="182" t="s">
        <v>88</v>
      </c>
      <c r="AT325" s="183" t="s">
        <v>80</v>
      </c>
      <c r="AU325" s="183" t="s">
        <v>90</v>
      </c>
      <c r="AY325" s="182" t="s">
        <v>215</v>
      </c>
      <c r="BK325" s="184">
        <f>SUM(BK326:BK329)</f>
        <v>0</v>
      </c>
    </row>
    <row r="326" spans="1:65" s="2" customFormat="1" ht="16.5" customHeight="1">
      <c r="A326" s="35"/>
      <c r="B326" s="36"/>
      <c r="C326" s="185" t="s">
        <v>1061</v>
      </c>
      <c r="D326" s="185" t="s">
        <v>216</v>
      </c>
      <c r="E326" s="186" t="s">
        <v>6777</v>
      </c>
      <c r="F326" s="187" t="s">
        <v>6778</v>
      </c>
      <c r="G326" s="188" t="s">
        <v>219</v>
      </c>
      <c r="H326" s="189">
        <v>1</v>
      </c>
      <c r="I326" s="190"/>
      <c r="J326" s="191">
        <f>ROUND(I326*H326,2)</f>
        <v>0</v>
      </c>
      <c r="K326" s="187" t="s">
        <v>1</v>
      </c>
      <c r="L326" s="40"/>
      <c r="M326" s="192" t="s">
        <v>1</v>
      </c>
      <c r="N326" s="193" t="s">
        <v>46</v>
      </c>
      <c r="O326" s="72"/>
      <c r="P326" s="194">
        <f>O326*H326</f>
        <v>0</v>
      </c>
      <c r="Q326" s="194">
        <v>0</v>
      </c>
      <c r="R326" s="194">
        <f>Q326*H326</f>
        <v>0</v>
      </c>
      <c r="S326" s="194">
        <v>0</v>
      </c>
      <c r="T326" s="195">
        <f>S326*H326</f>
        <v>0</v>
      </c>
      <c r="U326" s="35"/>
      <c r="V326" s="35"/>
      <c r="W326" s="35"/>
      <c r="X326" s="35"/>
      <c r="Y326" s="35"/>
      <c r="Z326" s="35"/>
      <c r="AA326" s="35"/>
      <c r="AB326" s="35"/>
      <c r="AC326" s="35"/>
      <c r="AD326" s="35"/>
      <c r="AE326" s="35"/>
      <c r="AR326" s="196" t="s">
        <v>214</v>
      </c>
      <c r="AT326" s="196" t="s">
        <v>216</v>
      </c>
      <c r="AU326" s="196" t="s">
        <v>227</v>
      </c>
      <c r="AY326" s="18" t="s">
        <v>215</v>
      </c>
      <c r="BE326" s="197">
        <f>IF(N326="základní",J326,0)</f>
        <v>0</v>
      </c>
      <c r="BF326" s="197">
        <f>IF(N326="snížená",J326,0)</f>
        <v>0</v>
      </c>
      <c r="BG326" s="197">
        <f>IF(N326="zákl. přenesená",J326,0)</f>
        <v>0</v>
      </c>
      <c r="BH326" s="197">
        <f>IF(N326="sníž. přenesená",J326,0)</f>
        <v>0</v>
      </c>
      <c r="BI326" s="197">
        <f>IF(N326="nulová",J326,0)</f>
        <v>0</v>
      </c>
      <c r="BJ326" s="18" t="s">
        <v>88</v>
      </c>
      <c r="BK326" s="197">
        <f>ROUND(I326*H326,2)</f>
        <v>0</v>
      </c>
      <c r="BL326" s="18" t="s">
        <v>214</v>
      </c>
      <c r="BM326" s="196" t="s">
        <v>1833</v>
      </c>
    </row>
    <row r="327" spans="1:65" s="2" customFormat="1" ht="10.199999999999999">
      <c r="A327" s="35"/>
      <c r="B327" s="36"/>
      <c r="C327" s="37"/>
      <c r="D327" s="198" t="s">
        <v>221</v>
      </c>
      <c r="E327" s="37"/>
      <c r="F327" s="199" t="s">
        <v>6778</v>
      </c>
      <c r="G327" s="37"/>
      <c r="H327" s="37"/>
      <c r="I327" s="200"/>
      <c r="J327" s="37"/>
      <c r="K327" s="37"/>
      <c r="L327" s="40"/>
      <c r="M327" s="201"/>
      <c r="N327" s="202"/>
      <c r="O327" s="72"/>
      <c r="P327" s="72"/>
      <c r="Q327" s="72"/>
      <c r="R327" s="72"/>
      <c r="S327" s="72"/>
      <c r="T327" s="73"/>
      <c r="U327" s="35"/>
      <c r="V327" s="35"/>
      <c r="W327" s="35"/>
      <c r="X327" s="35"/>
      <c r="Y327" s="35"/>
      <c r="Z327" s="35"/>
      <c r="AA327" s="35"/>
      <c r="AB327" s="35"/>
      <c r="AC327" s="35"/>
      <c r="AD327" s="35"/>
      <c r="AE327" s="35"/>
      <c r="AT327" s="18" t="s">
        <v>221</v>
      </c>
      <c r="AU327" s="18" t="s">
        <v>227</v>
      </c>
    </row>
    <row r="328" spans="1:65" s="2" customFormat="1" ht="16.5" customHeight="1">
      <c r="A328" s="35"/>
      <c r="B328" s="36"/>
      <c r="C328" s="185" t="s">
        <v>1068</v>
      </c>
      <c r="D328" s="185" t="s">
        <v>216</v>
      </c>
      <c r="E328" s="186" t="s">
        <v>6779</v>
      </c>
      <c r="F328" s="187" t="s">
        <v>6432</v>
      </c>
      <c r="G328" s="188" t="s">
        <v>219</v>
      </c>
      <c r="H328" s="189">
        <v>1</v>
      </c>
      <c r="I328" s="190"/>
      <c r="J328" s="191">
        <f>ROUND(I328*H328,2)</f>
        <v>0</v>
      </c>
      <c r="K328" s="187" t="s">
        <v>1</v>
      </c>
      <c r="L328" s="40"/>
      <c r="M328" s="192" t="s">
        <v>1</v>
      </c>
      <c r="N328" s="193" t="s">
        <v>46</v>
      </c>
      <c r="O328" s="72"/>
      <c r="P328" s="194">
        <f>O328*H328</f>
        <v>0</v>
      </c>
      <c r="Q328" s="194">
        <v>0</v>
      </c>
      <c r="R328" s="194">
        <f>Q328*H328</f>
        <v>0</v>
      </c>
      <c r="S328" s="194">
        <v>0</v>
      </c>
      <c r="T328" s="195">
        <f>S328*H328</f>
        <v>0</v>
      </c>
      <c r="U328" s="35"/>
      <c r="V328" s="35"/>
      <c r="W328" s="35"/>
      <c r="X328" s="35"/>
      <c r="Y328" s="35"/>
      <c r="Z328" s="35"/>
      <c r="AA328" s="35"/>
      <c r="AB328" s="35"/>
      <c r="AC328" s="35"/>
      <c r="AD328" s="35"/>
      <c r="AE328" s="35"/>
      <c r="AR328" s="196" t="s">
        <v>214</v>
      </c>
      <c r="AT328" s="196" t="s">
        <v>216</v>
      </c>
      <c r="AU328" s="196" t="s">
        <v>227</v>
      </c>
      <c r="AY328" s="18" t="s">
        <v>215</v>
      </c>
      <c r="BE328" s="197">
        <f>IF(N328="základní",J328,0)</f>
        <v>0</v>
      </c>
      <c r="BF328" s="197">
        <f>IF(N328="snížená",J328,0)</f>
        <v>0</v>
      </c>
      <c r="BG328" s="197">
        <f>IF(N328="zákl. přenesená",J328,0)</f>
        <v>0</v>
      </c>
      <c r="BH328" s="197">
        <f>IF(N328="sníž. přenesená",J328,0)</f>
        <v>0</v>
      </c>
      <c r="BI328" s="197">
        <f>IF(N328="nulová",J328,0)</f>
        <v>0</v>
      </c>
      <c r="BJ328" s="18" t="s">
        <v>88</v>
      </c>
      <c r="BK328" s="197">
        <f>ROUND(I328*H328,2)</f>
        <v>0</v>
      </c>
      <c r="BL328" s="18" t="s">
        <v>214</v>
      </c>
      <c r="BM328" s="196" t="s">
        <v>1846</v>
      </c>
    </row>
    <row r="329" spans="1:65" s="2" customFormat="1" ht="10.199999999999999">
      <c r="A329" s="35"/>
      <c r="B329" s="36"/>
      <c r="C329" s="37"/>
      <c r="D329" s="198" t="s">
        <v>221</v>
      </c>
      <c r="E329" s="37"/>
      <c r="F329" s="199" t="s">
        <v>6432</v>
      </c>
      <c r="G329" s="37"/>
      <c r="H329" s="37"/>
      <c r="I329" s="200"/>
      <c r="J329" s="37"/>
      <c r="K329" s="37"/>
      <c r="L329" s="40"/>
      <c r="M329" s="201"/>
      <c r="N329" s="202"/>
      <c r="O329" s="72"/>
      <c r="P329" s="72"/>
      <c r="Q329" s="72"/>
      <c r="R329" s="72"/>
      <c r="S329" s="72"/>
      <c r="T329" s="73"/>
      <c r="U329" s="35"/>
      <c r="V329" s="35"/>
      <c r="W329" s="35"/>
      <c r="X329" s="35"/>
      <c r="Y329" s="35"/>
      <c r="Z329" s="35"/>
      <c r="AA329" s="35"/>
      <c r="AB329" s="35"/>
      <c r="AC329" s="35"/>
      <c r="AD329" s="35"/>
      <c r="AE329" s="35"/>
      <c r="AT329" s="18" t="s">
        <v>221</v>
      </c>
      <c r="AU329" s="18" t="s">
        <v>227</v>
      </c>
    </row>
    <row r="330" spans="1:65" s="11" customFormat="1" ht="20.85" customHeight="1">
      <c r="B330" s="171"/>
      <c r="C330" s="172"/>
      <c r="D330" s="173" t="s">
        <v>80</v>
      </c>
      <c r="E330" s="213" t="s">
        <v>6780</v>
      </c>
      <c r="F330" s="213" t="s">
        <v>6781</v>
      </c>
      <c r="G330" s="172"/>
      <c r="H330" s="172"/>
      <c r="I330" s="175"/>
      <c r="J330" s="214">
        <f>BK330</f>
        <v>0</v>
      </c>
      <c r="K330" s="172"/>
      <c r="L330" s="177"/>
      <c r="M330" s="178"/>
      <c r="N330" s="179"/>
      <c r="O330" s="179"/>
      <c r="P330" s="180">
        <f>SUM(P331:P332)</f>
        <v>0</v>
      </c>
      <c r="Q330" s="179"/>
      <c r="R330" s="180">
        <f>SUM(R331:R332)</f>
        <v>0</v>
      </c>
      <c r="S330" s="179"/>
      <c r="T330" s="181">
        <f>SUM(T331:T332)</f>
        <v>0</v>
      </c>
      <c r="AR330" s="182" t="s">
        <v>88</v>
      </c>
      <c r="AT330" s="183" t="s">
        <v>80</v>
      </c>
      <c r="AU330" s="183" t="s">
        <v>90</v>
      </c>
      <c r="AY330" s="182" t="s">
        <v>215</v>
      </c>
      <c r="BK330" s="184">
        <f>SUM(BK331:BK332)</f>
        <v>0</v>
      </c>
    </row>
    <row r="331" spans="1:65" s="2" customFormat="1" ht="16.5" customHeight="1">
      <c r="A331" s="35"/>
      <c r="B331" s="36"/>
      <c r="C331" s="185" t="s">
        <v>1074</v>
      </c>
      <c r="D331" s="185" t="s">
        <v>216</v>
      </c>
      <c r="E331" s="186" t="s">
        <v>6782</v>
      </c>
      <c r="F331" s="187" t="s">
        <v>6783</v>
      </c>
      <c r="G331" s="188" t="s">
        <v>219</v>
      </c>
      <c r="H331" s="189">
        <v>1</v>
      </c>
      <c r="I331" s="190"/>
      <c r="J331" s="191">
        <f>ROUND(I331*H331,2)</f>
        <v>0</v>
      </c>
      <c r="K331" s="187" t="s">
        <v>1</v>
      </c>
      <c r="L331" s="40"/>
      <c r="M331" s="192" t="s">
        <v>1</v>
      </c>
      <c r="N331" s="193" t="s">
        <v>46</v>
      </c>
      <c r="O331" s="72"/>
      <c r="P331" s="194">
        <f>O331*H331</f>
        <v>0</v>
      </c>
      <c r="Q331" s="194">
        <v>0</v>
      </c>
      <c r="R331" s="194">
        <f>Q331*H331</f>
        <v>0</v>
      </c>
      <c r="S331" s="194">
        <v>0</v>
      </c>
      <c r="T331" s="195">
        <f>S331*H331</f>
        <v>0</v>
      </c>
      <c r="U331" s="35"/>
      <c r="V331" s="35"/>
      <c r="W331" s="35"/>
      <c r="X331" s="35"/>
      <c r="Y331" s="35"/>
      <c r="Z331" s="35"/>
      <c r="AA331" s="35"/>
      <c r="AB331" s="35"/>
      <c r="AC331" s="35"/>
      <c r="AD331" s="35"/>
      <c r="AE331" s="35"/>
      <c r="AR331" s="196" t="s">
        <v>214</v>
      </c>
      <c r="AT331" s="196" t="s">
        <v>216</v>
      </c>
      <c r="AU331" s="196" t="s">
        <v>227</v>
      </c>
      <c r="AY331" s="18" t="s">
        <v>215</v>
      </c>
      <c r="BE331" s="197">
        <f>IF(N331="základní",J331,0)</f>
        <v>0</v>
      </c>
      <c r="BF331" s="197">
        <f>IF(N331="snížená",J331,0)</f>
        <v>0</v>
      </c>
      <c r="BG331" s="197">
        <f>IF(N331="zákl. přenesená",J331,0)</f>
        <v>0</v>
      </c>
      <c r="BH331" s="197">
        <f>IF(N331="sníž. přenesená",J331,0)</f>
        <v>0</v>
      </c>
      <c r="BI331" s="197">
        <f>IF(N331="nulová",J331,0)</f>
        <v>0</v>
      </c>
      <c r="BJ331" s="18" t="s">
        <v>88</v>
      </c>
      <c r="BK331" s="197">
        <f>ROUND(I331*H331,2)</f>
        <v>0</v>
      </c>
      <c r="BL331" s="18" t="s">
        <v>214</v>
      </c>
      <c r="BM331" s="196" t="s">
        <v>1861</v>
      </c>
    </row>
    <row r="332" spans="1:65" s="2" customFormat="1" ht="10.199999999999999">
      <c r="A332" s="35"/>
      <c r="B332" s="36"/>
      <c r="C332" s="37"/>
      <c r="D332" s="198" t="s">
        <v>221</v>
      </c>
      <c r="E332" s="37"/>
      <c r="F332" s="199" t="s">
        <v>6783</v>
      </c>
      <c r="G332" s="37"/>
      <c r="H332" s="37"/>
      <c r="I332" s="200"/>
      <c r="J332" s="37"/>
      <c r="K332" s="37"/>
      <c r="L332" s="40"/>
      <c r="M332" s="270"/>
      <c r="N332" s="271"/>
      <c r="O332" s="205"/>
      <c r="P332" s="205"/>
      <c r="Q332" s="205"/>
      <c r="R332" s="205"/>
      <c r="S332" s="205"/>
      <c r="T332" s="272"/>
      <c r="U332" s="35"/>
      <c r="V332" s="35"/>
      <c r="W332" s="35"/>
      <c r="X332" s="35"/>
      <c r="Y332" s="35"/>
      <c r="Z332" s="35"/>
      <c r="AA332" s="35"/>
      <c r="AB332" s="35"/>
      <c r="AC332" s="35"/>
      <c r="AD332" s="35"/>
      <c r="AE332" s="35"/>
      <c r="AT332" s="18" t="s">
        <v>221</v>
      </c>
      <c r="AU332" s="18" t="s">
        <v>227</v>
      </c>
    </row>
    <row r="333" spans="1:65" s="2" customFormat="1" ht="6.9" customHeight="1">
      <c r="A333" s="35"/>
      <c r="B333" s="55"/>
      <c r="C333" s="56"/>
      <c r="D333" s="56"/>
      <c r="E333" s="56"/>
      <c r="F333" s="56"/>
      <c r="G333" s="56"/>
      <c r="H333" s="56"/>
      <c r="I333" s="56"/>
      <c r="J333" s="56"/>
      <c r="K333" s="56"/>
      <c r="L333" s="40"/>
      <c r="M333" s="35"/>
      <c r="O333" s="35"/>
      <c r="P333" s="35"/>
      <c r="Q333" s="35"/>
      <c r="R333" s="35"/>
      <c r="S333" s="35"/>
      <c r="T333" s="35"/>
      <c r="U333" s="35"/>
      <c r="V333" s="35"/>
      <c r="W333" s="35"/>
      <c r="X333" s="35"/>
      <c r="Y333" s="35"/>
      <c r="Z333" s="35"/>
      <c r="AA333" s="35"/>
      <c r="AB333" s="35"/>
      <c r="AC333" s="35"/>
      <c r="AD333" s="35"/>
      <c r="AE333" s="35"/>
    </row>
  </sheetData>
  <sheetProtection algorithmName="SHA-512" hashValue="t9G+BgQ2J75k59NgfahgcmU31ZBzyUunzBnZ0bIXKk9h8lCE48RsZfTkehNu/0iGZf2x51I9LmUQPb34jlGUXQ==" saltValue="e0ncYGIqseXOtlX1QijrAp+zDCJQdTneIx5/hLTXRch2L9vWKnyf35lA1GKXHL9Jzj9GzJLsIozzSCM3qtHoUA==" spinCount="100000" sheet="1" objects="1" scenarios="1" formatColumns="0" formatRows="0" autoFilter="0"/>
  <autoFilter ref="C157:K332"/>
  <mergeCells count="12">
    <mergeCell ref="E150:H150"/>
    <mergeCell ref="L2:V2"/>
    <mergeCell ref="E85:H85"/>
    <mergeCell ref="E87:H87"/>
    <mergeCell ref="E89:H89"/>
    <mergeCell ref="E146:H146"/>
    <mergeCell ref="E148:H14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23</vt:i4>
      </vt:variant>
      <vt:variant>
        <vt:lpstr>Pojmenované oblasti</vt:lpstr>
      </vt:variant>
      <vt:variant>
        <vt:i4>46</vt:i4>
      </vt:variant>
    </vt:vector>
  </HeadingPairs>
  <TitlesOfParts>
    <vt:vector size="69" baseType="lpstr">
      <vt:lpstr>Rekapitulace stavby</vt:lpstr>
      <vt:lpstr>VRN - Vedlejší a ostatní ...</vt:lpstr>
      <vt:lpstr>01-01 - Architektonicko -...</vt:lpstr>
      <vt:lpstr>14-A - Zařízení pro vytáp...</vt:lpstr>
      <vt:lpstr>14-B - Zařízení vzduchote...</vt:lpstr>
      <vt:lpstr>14-C - Zařízení zdravotně...</vt:lpstr>
      <vt:lpstr>14-D - Zařízení silnoprou...</vt:lpstr>
      <vt:lpstr>14-E - Zařízení slaboprou...</vt:lpstr>
      <vt:lpstr>14-F - Měření a regulace ...</vt:lpstr>
      <vt:lpstr>14-G - PV systém (FVE)</vt:lpstr>
      <vt:lpstr>03-01 - Sadové úpravy</vt:lpstr>
      <vt:lpstr>03-02 - Výsadba stromů</vt:lpstr>
      <vt:lpstr>03-03 - Výsadba keřů</vt:lpstr>
      <vt:lpstr>IO-01-1 - Zpevněné plochy</vt:lpstr>
      <vt:lpstr>IO-01-2 - Oplocení</vt:lpstr>
      <vt:lpstr>IO-02a - Areálová splaško...</vt:lpstr>
      <vt:lpstr>IO-02b - Areálová dešťová...</vt:lpstr>
      <vt:lpstr>IO-02c - Vodovodní přípoj...</vt:lpstr>
      <vt:lpstr>IO-03a - Přípojaka NN</vt:lpstr>
      <vt:lpstr>IO-03b - Přípojka SLP - R...</vt:lpstr>
      <vt:lpstr>IO-03c - Areálové vedení ...</vt:lpstr>
      <vt:lpstr>IO-03d - Úprava sítě veře...</vt:lpstr>
      <vt:lpstr>IO 18 - Prodloužení SEK</vt:lpstr>
      <vt:lpstr>'01-01 - Architektonicko -...'!Názvy_tisku</vt:lpstr>
      <vt:lpstr>'03-01 - Sadové úpravy'!Názvy_tisku</vt:lpstr>
      <vt:lpstr>'03-02 - Výsadba stromů'!Názvy_tisku</vt:lpstr>
      <vt:lpstr>'03-03 - Výsadba keřů'!Názvy_tisku</vt:lpstr>
      <vt:lpstr>'14-A - Zařízení pro vytáp...'!Názvy_tisku</vt:lpstr>
      <vt:lpstr>'14-B - Zařízení vzduchote...'!Názvy_tisku</vt:lpstr>
      <vt:lpstr>'14-C - Zařízení zdravotně...'!Názvy_tisku</vt:lpstr>
      <vt:lpstr>'14-D - Zařízení silnoprou...'!Názvy_tisku</vt:lpstr>
      <vt:lpstr>'14-E - Zařízení slaboprou...'!Názvy_tisku</vt:lpstr>
      <vt:lpstr>'14-F - Měření a regulace ...'!Názvy_tisku</vt:lpstr>
      <vt:lpstr>'14-G - PV systém (FVE)'!Názvy_tisku</vt:lpstr>
      <vt:lpstr>'IO 18 - Prodloužení SEK'!Názvy_tisku</vt:lpstr>
      <vt:lpstr>'IO-01-1 - Zpevněné plochy'!Názvy_tisku</vt:lpstr>
      <vt:lpstr>'IO-01-2 - Oplocení'!Názvy_tisku</vt:lpstr>
      <vt:lpstr>'IO-02a - Areálová splaško...'!Názvy_tisku</vt:lpstr>
      <vt:lpstr>'IO-02b - Areálová dešťová...'!Názvy_tisku</vt:lpstr>
      <vt:lpstr>'IO-02c - Vodovodní přípoj...'!Názvy_tisku</vt:lpstr>
      <vt:lpstr>'IO-03a - Přípojaka NN'!Názvy_tisku</vt:lpstr>
      <vt:lpstr>'IO-03b - Přípojka SLP - R...'!Názvy_tisku</vt:lpstr>
      <vt:lpstr>'IO-03c - Areálové vedení ...'!Názvy_tisku</vt:lpstr>
      <vt:lpstr>'IO-03d - Úprava sítě veře...'!Názvy_tisku</vt:lpstr>
      <vt:lpstr>'Rekapitulace stavby'!Názvy_tisku</vt:lpstr>
      <vt:lpstr>'VRN - Vedlejší a ostatní ...'!Názvy_tisku</vt:lpstr>
      <vt:lpstr>'01-01 - Architektonicko -...'!Oblast_tisku</vt:lpstr>
      <vt:lpstr>'03-01 - Sadové úpravy'!Oblast_tisku</vt:lpstr>
      <vt:lpstr>'03-02 - Výsadba stromů'!Oblast_tisku</vt:lpstr>
      <vt:lpstr>'03-03 - Výsadba keřů'!Oblast_tisku</vt:lpstr>
      <vt:lpstr>'14-A - Zařízení pro vytáp...'!Oblast_tisku</vt:lpstr>
      <vt:lpstr>'14-B - Zařízení vzduchote...'!Oblast_tisku</vt:lpstr>
      <vt:lpstr>'14-C - Zařízení zdravotně...'!Oblast_tisku</vt:lpstr>
      <vt:lpstr>'14-D - Zařízení silnoprou...'!Oblast_tisku</vt:lpstr>
      <vt:lpstr>'14-E - Zařízení slaboprou...'!Oblast_tisku</vt:lpstr>
      <vt:lpstr>'14-F - Měření a regulace ...'!Oblast_tisku</vt:lpstr>
      <vt:lpstr>'14-G - PV systém (FVE)'!Oblast_tisku</vt:lpstr>
      <vt:lpstr>'IO 18 - Prodloužení SEK'!Oblast_tisku</vt:lpstr>
      <vt:lpstr>'IO-01-1 - Zpevněné plochy'!Oblast_tisku</vt:lpstr>
      <vt:lpstr>'IO-01-2 - Oplocení'!Oblast_tisku</vt:lpstr>
      <vt:lpstr>'IO-02a - Areálová splaško...'!Oblast_tisku</vt:lpstr>
      <vt:lpstr>'IO-02b - Areálová dešťová...'!Oblast_tisku</vt:lpstr>
      <vt:lpstr>'IO-02c - Vodovodní přípoj...'!Oblast_tisku</vt:lpstr>
      <vt:lpstr>'IO-03a - Přípojaka NN'!Oblast_tisku</vt:lpstr>
      <vt:lpstr>'IO-03b - Přípojka SLP - R...'!Oblast_tisku</vt:lpstr>
      <vt:lpstr>'IO-03c - Areálové vedení ...'!Oblast_tisku</vt:lpstr>
      <vt:lpstr>'IO-03d - Úprava sítě veře...'!Oblast_tisku</vt:lpstr>
      <vt:lpstr>'Rekapitulace stavby'!Oblast_tisku</vt:lpstr>
      <vt:lpstr>'VRN - Vedlejší a ostatní ...'!Oblast_tisku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K-36-W11\k36-n</dc:creator>
  <cp:lastModifiedBy>Mikésková Jitka Mgr.</cp:lastModifiedBy>
  <dcterms:created xsi:type="dcterms:W3CDTF">2025-08-04T10:43:31Z</dcterms:created>
  <dcterms:modified xsi:type="dcterms:W3CDTF">2025-08-04T12:49:55Z</dcterms:modified>
</cp:coreProperties>
</file>